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3bae\AC\Temp\"/>
    </mc:Choice>
  </mc:AlternateContent>
  <xr:revisionPtr revIDLastSave="100702" documentId="11_800FEA28449C7FC10C29C36FE1E1CB81436988A1" xr6:coauthVersionLast="47" xr6:coauthVersionMax="47" xr10:uidLastSave="{D918250E-4FD1-4A3E-B815-B1D850D67FC4}"/>
  <bookViews>
    <workbookView xWindow="-120" yWindow="-120" windowWidth="20730" windowHeight="11160" firstSheet="3" activeTab="3" xr2:uid="{00000000-000D-0000-FFFF-FFFF00000000}"/>
  </bookViews>
  <sheets>
    <sheet name="INFORME 2019" sheetId="1" state="hidden" r:id="rId1"/>
    <sheet name="INFORME ASESORES INTERNOS " sheetId="2" state="hidden" r:id="rId2"/>
    <sheet name="INFORME ASESORES INTERNOS 2020" sheetId="11" state="hidden" r:id="rId3"/>
    <sheet name="INFORME GENERAL 2022" sheetId="20" r:id="rId4"/>
    <sheet name="INFORME GLOBAL" sheetId="21" r:id="rId5"/>
    <sheet name="CAPTACIONES 2021" sheetId="4" r:id="rId6"/>
    <sheet name="SEGUIMIENTO CLIENTES" sheetId="19" r:id="rId7"/>
    <sheet name="INFORME GENERAL 2021" sheetId="18" r:id="rId8"/>
    <sheet name="LLAVES " sheetId="13" r:id="rId9"/>
    <sheet name="PORTERIAS ENVIGADO" sheetId="7" r:id="rId10"/>
    <sheet name="PORTEROS SEDE ENVIGADO " sheetId="12" r:id="rId11"/>
    <sheet name="INFORME DE RADICADOS" sheetId="8" state="hidden" r:id="rId12"/>
    <sheet name="INFORME CLIENTES FINCA" sheetId="6" state="hidden" r:id="rId13"/>
    <sheet name="Sheet1" sheetId="9" state="hidden" r:id="rId14"/>
    <sheet name="INFORME GENERAL 2020" sheetId="10" r:id="rId15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91" i="20" l="1"/>
  <c r="E1868" i="20"/>
  <c r="G1768" i="20"/>
  <c r="G1727" i="20"/>
  <c r="O1715" i="20"/>
  <c r="O1726" i="20" s="1"/>
  <c r="G1732" i="20"/>
  <c r="G1733" i="20"/>
  <c r="G1734" i="20"/>
  <c r="G1731" i="20"/>
  <c r="G1740" i="20" s="1"/>
  <c r="O1697" i="20"/>
  <c r="O1698" i="20"/>
  <c r="O1696" i="20"/>
  <c r="O1695" i="20"/>
  <c r="O1708" i="20" s="1"/>
  <c r="G1696" i="20"/>
  <c r="G1697" i="20"/>
  <c r="G1698" i="20"/>
  <c r="G1699" i="20"/>
  <c r="G1700" i="20"/>
  <c r="G1701" i="20"/>
  <c r="G1695" i="20"/>
  <c r="G1710" i="20" s="1"/>
  <c r="G1787" i="20"/>
  <c r="E1932" i="20"/>
  <c r="M1689" i="20"/>
  <c r="O1685" i="20"/>
  <c r="E1949" i="20"/>
  <c r="G1767" i="20"/>
  <c r="G1718" i="20"/>
  <c r="G1719" i="20"/>
  <c r="G1715" i="20"/>
  <c r="E1690" i="20"/>
  <c r="G1683" i="20"/>
  <c r="O1684" i="20"/>
  <c r="O1683" i="20"/>
  <c r="O1690" i="20" s="1"/>
  <c r="E1827" i="20"/>
  <c r="G1824" i="20"/>
  <c r="G1823" i="20"/>
  <c r="G1822" i="20"/>
  <c r="G1821" i="20"/>
  <c r="G1820" i="20"/>
  <c r="G1819" i="20"/>
  <c r="G1818" i="20"/>
  <c r="G1817" i="20"/>
  <c r="G1816" i="20"/>
  <c r="G1815" i="20"/>
  <c r="G1814" i="20"/>
  <c r="G1813" i="20"/>
  <c r="G1812" i="20"/>
  <c r="G1811" i="20"/>
  <c r="G1810" i="20"/>
  <c r="G1809" i="20"/>
  <c r="G1808" i="20"/>
  <c r="G1807" i="20"/>
  <c r="G1806" i="20"/>
  <c r="G1805" i="20"/>
  <c r="G1804" i="20"/>
  <c r="G1827" i="20" s="1"/>
  <c r="E1910" i="20"/>
  <c r="O1899" i="20"/>
  <c r="E1887" i="20"/>
  <c r="G1887" i="20"/>
  <c r="O1887" i="20" s="1"/>
  <c r="E1848" i="20"/>
  <c r="M1847" i="20"/>
  <c r="G1848" i="20"/>
  <c r="O1848" i="20"/>
  <c r="O1849" i="20" s="1"/>
  <c r="O1740" i="20"/>
  <c r="G1777" i="20"/>
  <c r="G1778" i="20"/>
  <c r="G1779" i="20"/>
  <c r="G1780" i="20"/>
  <c r="G1781" i="20"/>
  <c r="G1782" i="20"/>
  <c r="G1783" i="20"/>
  <c r="G1784" i="20"/>
  <c r="G1785" i="20"/>
  <c r="G1786" i="20"/>
  <c r="G1776" i="20"/>
  <c r="G1789" i="20" s="1"/>
  <c r="G1795" i="20"/>
  <c r="G1798" i="20" s="1"/>
  <c r="G1761" i="20"/>
  <c r="G1762" i="20"/>
  <c r="G1763" i="20"/>
  <c r="G1764" i="20"/>
  <c r="G1765" i="20"/>
  <c r="G1766" i="20"/>
  <c r="G1760" i="20"/>
  <c r="E1789" i="20"/>
  <c r="G1770" i="20"/>
  <c r="G1717" i="20"/>
  <c r="G1716" i="20"/>
  <c r="G1685" i="20"/>
  <c r="E1749" i="20"/>
  <c r="E1798" i="20"/>
  <c r="E1770" i="20"/>
  <c r="E1710" i="20"/>
  <c r="O1542" i="20"/>
  <c r="O1541" i="20"/>
  <c r="O1554" i="20" s="1"/>
  <c r="E1555" i="20"/>
  <c r="O1562" i="20"/>
  <c r="O1561" i="20"/>
  <c r="G1561" i="20"/>
  <c r="G1562" i="20"/>
  <c r="G1563" i="20"/>
  <c r="G1564" i="20"/>
  <c r="G1565" i="20"/>
  <c r="G1566" i="20"/>
  <c r="G1567" i="20"/>
  <c r="G1568" i="20"/>
  <c r="G1560" i="20"/>
  <c r="G1573" i="20" s="1"/>
  <c r="G1611" i="20"/>
  <c r="G1612" i="20"/>
  <c r="G1629" i="20"/>
  <c r="G1628" i="20"/>
  <c r="E1573" i="20"/>
  <c r="E1536" i="20"/>
  <c r="O1526" i="20"/>
  <c r="O1525" i="20"/>
  <c r="O1578" i="20"/>
  <c r="O1577" i="20"/>
  <c r="O1582" i="20" s="1"/>
  <c r="O1524" i="20"/>
  <c r="O1536" i="20" s="1"/>
  <c r="G1643" i="20"/>
  <c r="G1642" i="20"/>
  <c r="G1645" i="20" s="1"/>
  <c r="G1620" i="20"/>
  <c r="G1621" i="20"/>
  <c r="G1622" i="20"/>
  <c r="G1623" i="20"/>
  <c r="G1624" i="20"/>
  <c r="G1625" i="20"/>
  <c r="G1626" i="20"/>
  <c r="G1627" i="20"/>
  <c r="G1619" i="20"/>
  <c r="G1604" i="20"/>
  <c r="G1605" i="20"/>
  <c r="G1606" i="20"/>
  <c r="G1607" i="20"/>
  <c r="G1608" i="20"/>
  <c r="G1609" i="20"/>
  <c r="G1610" i="20"/>
  <c r="G1603" i="20"/>
  <c r="G1614" i="20" s="1"/>
  <c r="G1542" i="20"/>
  <c r="G1543" i="20"/>
  <c r="G1544" i="20"/>
  <c r="G1545" i="20"/>
  <c r="G1546" i="20"/>
  <c r="G1547" i="20"/>
  <c r="G1541" i="20"/>
  <c r="G1555" i="20" s="1"/>
  <c r="G1526" i="20"/>
  <c r="G1527" i="20"/>
  <c r="G1528" i="20"/>
  <c r="G1684" i="20"/>
  <c r="G1525" i="20"/>
  <c r="G1524" i="20"/>
  <c r="G1536" i="20" s="1"/>
  <c r="O1537" i="20" s="1"/>
  <c r="G1662" i="20"/>
  <c r="G1663" i="20"/>
  <c r="G1664" i="20"/>
  <c r="G1665" i="20"/>
  <c r="G1666" i="20"/>
  <c r="G1667" i="20"/>
  <c r="G1668" i="20"/>
  <c r="E1740" i="20"/>
  <c r="E1727" i="20"/>
  <c r="O1727" i="20"/>
  <c r="E1676" i="20"/>
  <c r="G1673" i="20"/>
  <c r="G1672" i="20"/>
  <c r="G1671" i="20"/>
  <c r="G1670" i="20"/>
  <c r="G1669" i="20"/>
  <c r="G1661" i="20"/>
  <c r="G1660" i="20"/>
  <c r="G1659" i="20"/>
  <c r="G1658" i="20"/>
  <c r="G1657" i="20"/>
  <c r="G1656" i="20"/>
  <c r="G1655" i="20"/>
  <c r="G1654" i="20"/>
  <c r="G1653" i="20"/>
  <c r="G1652" i="20"/>
  <c r="G1676" i="20" s="1"/>
  <c r="G1634" i="20"/>
  <c r="O1560" i="20"/>
  <c r="O1572" i="20" s="1"/>
  <c r="E1645" i="20"/>
  <c r="E1634" i="20"/>
  <c r="E1614" i="20"/>
  <c r="G1469" i="20"/>
  <c r="G1470" i="20"/>
  <c r="G1471" i="20"/>
  <c r="G1472" i="20"/>
  <c r="G1468" i="20"/>
  <c r="G1475" i="20" s="1"/>
  <c r="G1511" i="20"/>
  <c r="G1458" i="20"/>
  <c r="G1353" i="20"/>
  <c r="E1380" i="20"/>
  <c r="E1359" i="20"/>
  <c r="G1370" i="20"/>
  <c r="G1426" i="20"/>
  <c r="G1427" i="20"/>
  <c r="G1428" i="20"/>
  <c r="G1429" i="20"/>
  <c r="G1430" i="20"/>
  <c r="G1431" i="20"/>
  <c r="G1432" i="20"/>
  <c r="G1433" i="20"/>
  <c r="G1434" i="20"/>
  <c r="G1435" i="20"/>
  <c r="G1436" i="20"/>
  <c r="G1425" i="20"/>
  <c r="G1440" i="20" s="1"/>
  <c r="G1457" i="20"/>
  <c r="G1371" i="20"/>
  <c r="G1446" i="20"/>
  <c r="G1447" i="20"/>
  <c r="G1448" i="20"/>
  <c r="G1449" i="20"/>
  <c r="G1450" i="20"/>
  <c r="G1451" i="20"/>
  <c r="G1452" i="20"/>
  <c r="G1453" i="20"/>
  <c r="G1454" i="20"/>
  <c r="G1455" i="20"/>
  <c r="G1456" i="20"/>
  <c r="G1445" i="20"/>
  <c r="G1463" i="20" s="1"/>
  <c r="G1347" i="20"/>
  <c r="G1369" i="20"/>
  <c r="G1368" i="20"/>
  <c r="G1366" i="20"/>
  <c r="O1363" i="20"/>
  <c r="O1346" i="20"/>
  <c r="E1401" i="20"/>
  <c r="O1388" i="20"/>
  <c r="O1387" i="20"/>
  <c r="O1386" i="20"/>
  <c r="O1385" i="20"/>
  <c r="G1389" i="20"/>
  <c r="G1390" i="20"/>
  <c r="G1391" i="20"/>
  <c r="G1392" i="20"/>
  <c r="G1393" i="20"/>
  <c r="G1352" i="20"/>
  <c r="G1351" i="20"/>
  <c r="E1591" i="20"/>
  <c r="E1582" i="20"/>
  <c r="D1594" i="20"/>
  <c r="E1413" i="20"/>
  <c r="D1415" i="20" s="1"/>
  <c r="G1482" i="20"/>
  <c r="G1483" i="20"/>
  <c r="G1484" i="20"/>
  <c r="G1485" i="20"/>
  <c r="G1486" i="20"/>
  <c r="G1487" i="20"/>
  <c r="G1488" i="20"/>
  <c r="G1489" i="20"/>
  <c r="G1490" i="20"/>
  <c r="G1491" i="20"/>
  <c r="G1492" i="20"/>
  <c r="G1493" i="20"/>
  <c r="G1507" i="20"/>
  <c r="G1508" i="20"/>
  <c r="G1509" i="20"/>
  <c r="G1510" i="20"/>
  <c r="G1506" i="20"/>
  <c r="G1505" i="20"/>
  <c r="G1504" i="20"/>
  <c r="G1503" i="20"/>
  <c r="E1515" i="20"/>
  <c r="G1502" i="20"/>
  <c r="G1501" i="20"/>
  <c r="G1500" i="20"/>
  <c r="G1499" i="20"/>
  <c r="G1498" i="20"/>
  <c r="G1497" i="20"/>
  <c r="G1496" i="20"/>
  <c r="G1495" i="20"/>
  <c r="G1494" i="20"/>
  <c r="G1481" i="20"/>
  <c r="G1515" i="20" s="1"/>
  <c r="G1387" i="20"/>
  <c r="G1385" i="20"/>
  <c r="G1367" i="20"/>
  <c r="G1350" i="20"/>
  <c r="G1349" i="20"/>
  <c r="G1348" i="20"/>
  <c r="G1346" i="20"/>
  <c r="G1359" i="20" s="1"/>
  <c r="G1365" i="20"/>
  <c r="E1475" i="20"/>
  <c r="G1386" i="20"/>
  <c r="G1388" i="20"/>
  <c r="G1363" i="20"/>
  <c r="G1364" i="20"/>
  <c r="G1380" i="20" s="1"/>
  <c r="E1440" i="20"/>
  <c r="E1463" i="20"/>
  <c r="E1220" i="20"/>
  <c r="E1315" i="20"/>
  <c r="G1313" i="20"/>
  <c r="G1315" i="20" s="1"/>
  <c r="G1293" i="20"/>
  <c r="G1294" i="20"/>
  <c r="G1295" i="20"/>
  <c r="G1296" i="20"/>
  <c r="G1297" i="20"/>
  <c r="G1298" i="20"/>
  <c r="G1299" i="20"/>
  <c r="G1300" i="20"/>
  <c r="G1292" i="20"/>
  <c r="G1308" i="20" s="1"/>
  <c r="G1275" i="20"/>
  <c r="G1276" i="20"/>
  <c r="G1277" i="20"/>
  <c r="G1278" i="20"/>
  <c r="G1279" i="20"/>
  <c r="G1280" i="20"/>
  <c r="G1281" i="20"/>
  <c r="G1282" i="20"/>
  <c r="G1274" i="20"/>
  <c r="G1228" i="20"/>
  <c r="G1229" i="20"/>
  <c r="G1230" i="20"/>
  <c r="G1231" i="20"/>
  <c r="G1232" i="20"/>
  <c r="O1210" i="20"/>
  <c r="G1250" i="20"/>
  <c r="O1250" i="20"/>
  <c r="G1226" i="20"/>
  <c r="G1227" i="20"/>
  <c r="E39" i="21"/>
  <c r="E41" i="21" s="1"/>
  <c r="G1212" i="20"/>
  <c r="G1213" i="20"/>
  <c r="G1214" i="20"/>
  <c r="O1224" i="20"/>
  <c r="O1400" i="20"/>
  <c r="O1379" i="20"/>
  <c r="O1380" i="20" s="1"/>
  <c r="O1358" i="20"/>
  <c r="O1359" i="20"/>
  <c r="J4562" i="4"/>
  <c r="G1225" i="20"/>
  <c r="G1224" i="20"/>
  <c r="G1239" i="20" s="1"/>
  <c r="G1210" i="20"/>
  <c r="G1286" i="20"/>
  <c r="E1339" i="20"/>
  <c r="G1338" i="20"/>
  <c r="G1337" i="20"/>
  <c r="G1336" i="20"/>
  <c r="G1335" i="20"/>
  <c r="G1334" i="20"/>
  <c r="G1333" i="20"/>
  <c r="G1332" i="20"/>
  <c r="G1331" i="20"/>
  <c r="G1330" i="20"/>
  <c r="G1329" i="20"/>
  <c r="G1328" i="20"/>
  <c r="G1327" i="20"/>
  <c r="G1326" i="20"/>
  <c r="G1325" i="20"/>
  <c r="G1324" i="20"/>
  <c r="G1323" i="20"/>
  <c r="G1322" i="20"/>
  <c r="G1321" i="20"/>
  <c r="G1320" i="20"/>
  <c r="G1339" i="20" s="1"/>
  <c r="G1211" i="20"/>
  <c r="E1308" i="20"/>
  <c r="J4578" i="4"/>
  <c r="J4535" i="4"/>
  <c r="E1286" i="20"/>
  <c r="J4478" i="4"/>
  <c r="E1264" i="20"/>
  <c r="E1256" i="20"/>
  <c r="O1255" i="20"/>
  <c r="G1256" i="20"/>
  <c r="O1256" i="20" s="1"/>
  <c r="E1246" i="20"/>
  <c r="G1246" i="20"/>
  <c r="E1239" i="20"/>
  <c r="O1238" i="20"/>
  <c r="O1219" i="20"/>
  <c r="E1166" i="20"/>
  <c r="O1037" i="20"/>
  <c r="O1046" i="20" s="1"/>
  <c r="E1068" i="20"/>
  <c r="O1052" i="20"/>
  <c r="O1053" i="20"/>
  <c r="O1051" i="20"/>
  <c r="O1067" i="20" s="1"/>
  <c r="O1072" i="20"/>
  <c r="O1080" i="20" s="1"/>
  <c r="G1060" i="20"/>
  <c r="G1158" i="20"/>
  <c r="G1159" i="20"/>
  <c r="G1160" i="20"/>
  <c r="G1161" i="20"/>
  <c r="G1162" i="20"/>
  <c r="O1086" i="20"/>
  <c r="O1085" i="20"/>
  <c r="O1095" i="20" s="1"/>
  <c r="E1096" i="20"/>
  <c r="G1143" i="20"/>
  <c r="G1199" i="20"/>
  <c r="G1200" i="20"/>
  <c r="G1201" i="20"/>
  <c r="G1202" i="20"/>
  <c r="G1193" i="20"/>
  <c r="G1194" i="20"/>
  <c r="G1195" i="20"/>
  <c r="G1196" i="20"/>
  <c r="E1203" i="20"/>
  <c r="G1198" i="20"/>
  <c r="G1197" i="20"/>
  <c r="G1192" i="20"/>
  <c r="G1191" i="20"/>
  <c r="G1190" i="20"/>
  <c r="G1189" i="20"/>
  <c r="G1188" i="20"/>
  <c r="G1187" i="20"/>
  <c r="G1186" i="20"/>
  <c r="G1185" i="20"/>
  <c r="G1184" i="20"/>
  <c r="G1183" i="20"/>
  <c r="G1182" i="20"/>
  <c r="G1181" i="20"/>
  <c r="G1180" i="20"/>
  <c r="G1179" i="20"/>
  <c r="G1178" i="20"/>
  <c r="G1177" i="20"/>
  <c r="G1176" i="20"/>
  <c r="G1175" i="20"/>
  <c r="G1174" i="20"/>
  <c r="G1173" i="20"/>
  <c r="G1203" i="20" s="1"/>
  <c r="G1086" i="20"/>
  <c r="G1087" i="20"/>
  <c r="G1088" i="20"/>
  <c r="G1085" i="20"/>
  <c r="G1039" i="20"/>
  <c r="G1040" i="20"/>
  <c r="G1041" i="20"/>
  <c r="G1042" i="20"/>
  <c r="G1043" i="20"/>
  <c r="G1144" i="20"/>
  <c r="J4498" i="4"/>
  <c r="J4445" i="4"/>
  <c r="J4511" i="4"/>
  <c r="G1123" i="20"/>
  <c r="F18" i="21"/>
  <c r="F20" i="21"/>
  <c r="G18" i="21"/>
  <c r="G20" i="21" s="1"/>
  <c r="G1061" i="20"/>
  <c r="G1059" i="20"/>
  <c r="G1058" i="20"/>
  <c r="G1122" i="20"/>
  <c r="G1157" i="20"/>
  <c r="G1133" i="20"/>
  <c r="G1134" i="20"/>
  <c r="G1135" i="20"/>
  <c r="G1136" i="20"/>
  <c r="G1137" i="20"/>
  <c r="G1138" i="20"/>
  <c r="G1139" i="20"/>
  <c r="G1140" i="20"/>
  <c r="G1141" i="20"/>
  <c r="G1142" i="20"/>
  <c r="G1132" i="20"/>
  <c r="G1151" i="20" s="1"/>
  <c r="G1116" i="20"/>
  <c r="G1117" i="20"/>
  <c r="G1118" i="20"/>
  <c r="G1119" i="20"/>
  <c r="G1120" i="20"/>
  <c r="G1121" i="20"/>
  <c r="G1115" i="20"/>
  <c r="G1127" i="20" s="1"/>
  <c r="G1057" i="20"/>
  <c r="G1056" i="20"/>
  <c r="G1053" i="20"/>
  <c r="G1054" i="20"/>
  <c r="G1055" i="20"/>
  <c r="G1062" i="20"/>
  <c r="E1151" i="20"/>
  <c r="G1073" i="20"/>
  <c r="G1074" i="20"/>
  <c r="E1127" i="20"/>
  <c r="G1052" i="20"/>
  <c r="G1072" i="20"/>
  <c r="G1081" i="20" s="1"/>
  <c r="G1037" i="20"/>
  <c r="G1038" i="20"/>
  <c r="G1051" i="20"/>
  <c r="G1068" i="20" s="1"/>
  <c r="J4408" i="4"/>
  <c r="G880" i="20"/>
  <c r="J4369" i="4"/>
  <c r="O894" i="20"/>
  <c r="G1025" i="20"/>
  <c r="G1026" i="20"/>
  <c r="G881" i="20"/>
  <c r="O893" i="20"/>
  <c r="G932" i="20"/>
  <c r="G933" i="20"/>
  <c r="G931" i="20"/>
  <c r="G937" i="20" s="1"/>
  <c r="G979" i="20"/>
  <c r="G980" i="20"/>
  <c r="G921" i="20"/>
  <c r="G920" i="20"/>
  <c r="G927" i="20" s="1"/>
  <c r="O927" i="20" s="1"/>
  <c r="O892" i="20"/>
  <c r="E905" i="20"/>
  <c r="G892" i="20"/>
  <c r="G893" i="20"/>
  <c r="G894" i="20"/>
  <c r="G895" i="20"/>
  <c r="G896" i="20"/>
  <c r="G891" i="20"/>
  <c r="O909" i="20"/>
  <c r="O915" i="20" s="1"/>
  <c r="O891" i="20"/>
  <c r="O904" i="20" s="1"/>
  <c r="G911" i="20"/>
  <c r="G910" i="20"/>
  <c r="G916" i="20" s="1"/>
  <c r="G882" i="20"/>
  <c r="G883" i="20"/>
  <c r="O875" i="20"/>
  <c r="O885" i="20" s="1"/>
  <c r="G876" i="20"/>
  <c r="G877" i="20"/>
  <c r="G878" i="20"/>
  <c r="G879" i="20"/>
  <c r="G875" i="20"/>
  <c r="G886" i="20" s="1"/>
  <c r="G975" i="20"/>
  <c r="G976" i="20"/>
  <c r="G977" i="20"/>
  <c r="G978" i="20"/>
  <c r="E937" i="20"/>
  <c r="G967" i="20"/>
  <c r="G959" i="20"/>
  <c r="G960" i="20"/>
  <c r="G961" i="20"/>
  <c r="G962" i="20"/>
  <c r="G963" i="20"/>
  <c r="G964" i="20"/>
  <c r="G965" i="20"/>
  <c r="G966" i="20"/>
  <c r="G958" i="20"/>
  <c r="G991" i="20"/>
  <c r="G992" i="20"/>
  <c r="G993" i="20"/>
  <c r="G994" i="20"/>
  <c r="G995" i="20"/>
  <c r="G996" i="20"/>
  <c r="G5" i="20"/>
  <c r="G6" i="20"/>
  <c r="G7" i="20"/>
  <c r="G8" i="20"/>
  <c r="G9" i="20"/>
  <c r="G10" i="20"/>
  <c r="G11" i="20"/>
  <c r="G12" i="20"/>
  <c r="G13" i="20"/>
  <c r="G14" i="20"/>
  <c r="G15" i="20"/>
  <c r="G16" i="20"/>
  <c r="E21" i="20"/>
  <c r="G21" i="20"/>
  <c r="G27" i="20"/>
  <c r="G28" i="20"/>
  <c r="E31" i="20"/>
  <c r="G31" i="20"/>
  <c r="G35" i="20"/>
  <c r="G36" i="20"/>
  <c r="G37" i="20"/>
  <c r="E41" i="20"/>
  <c r="G41" i="20"/>
  <c r="G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57" i="20"/>
  <c r="E59" i="20"/>
  <c r="G59" i="20"/>
  <c r="D71" i="20"/>
  <c r="G80" i="20"/>
  <c r="G81" i="20"/>
  <c r="G82" i="20"/>
  <c r="G83" i="20"/>
  <c r="G84" i="20"/>
  <c r="G85" i="20"/>
  <c r="G86" i="20"/>
  <c r="G87" i="20"/>
  <c r="G88" i="20"/>
  <c r="G89" i="20"/>
  <c r="G90" i="20"/>
  <c r="G91" i="20"/>
  <c r="G92" i="20"/>
  <c r="E97" i="20"/>
  <c r="G97" i="20"/>
  <c r="G105" i="20"/>
  <c r="G106" i="20"/>
  <c r="G107" i="20"/>
  <c r="G108" i="20"/>
  <c r="G109" i="20"/>
  <c r="G110" i="20"/>
  <c r="G111" i="20"/>
  <c r="G112" i="20"/>
  <c r="G113" i="20"/>
  <c r="G114" i="20"/>
  <c r="G115" i="20"/>
  <c r="G116" i="20"/>
  <c r="G117" i="20"/>
  <c r="G118" i="20"/>
  <c r="G130" i="20"/>
  <c r="G131" i="20"/>
  <c r="G132" i="20"/>
  <c r="G133" i="20"/>
  <c r="E136" i="20"/>
  <c r="G136" i="20"/>
  <c r="G142" i="20"/>
  <c r="G143" i="20"/>
  <c r="G144" i="20"/>
  <c r="G145" i="20"/>
  <c r="G146" i="20"/>
  <c r="G147" i="20"/>
  <c r="G148" i="20"/>
  <c r="G149" i="20"/>
  <c r="G150" i="20"/>
  <c r="G151" i="20"/>
  <c r="G152" i="20"/>
  <c r="G153" i="20"/>
  <c r="G154" i="20"/>
  <c r="G155" i="20"/>
  <c r="G156" i="20"/>
  <c r="G157" i="20"/>
  <c r="G158" i="20"/>
  <c r="G159" i="20"/>
  <c r="G160" i="20"/>
  <c r="G161" i="20"/>
  <c r="G162" i="20"/>
  <c r="G163" i="20"/>
  <c r="G164" i="20"/>
  <c r="G165" i="20"/>
  <c r="G166" i="20"/>
  <c r="G167" i="20"/>
  <c r="G168" i="20"/>
  <c r="G169" i="20"/>
  <c r="G170" i="20"/>
  <c r="G171" i="20"/>
  <c r="G172" i="20"/>
  <c r="E173" i="20"/>
  <c r="G173" i="20"/>
  <c r="G185" i="20"/>
  <c r="G186" i="20"/>
  <c r="G187" i="20"/>
  <c r="G188" i="20"/>
  <c r="G189" i="20"/>
  <c r="G190" i="20"/>
  <c r="G191" i="20"/>
  <c r="E198" i="20"/>
  <c r="G198" i="20"/>
  <c r="G203" i="20"/>
  <c r="G204" i="20"/>
  <c r="G205" i="20"/>
  <c r="G206" i="20"/>
  <c r="G207" i="20"/>
  <c r="G208" i="20"/>
  <c r="G209" i="20"/>
  <c r="G210" i="20"/>
  <c r="G211" i="20"/>
  <c r="G212" i="20"/>
  <c r="G213" i="20"/>
  <c r="G214" i="20"/>
  <c r="G215" i="20"/>
  <c r="G216" i="20"/>
  <c r="G217" i="20"/>
  <c r="E225" i="20"/>
  <c r="G225" i="20"/>
  <c r="G229" i="20"/>
  <c r="G230" i="20"/>
  <c r="G231" i="20"/>
  <c r="G232" i="20"/>
  <c r="G233" i="20"/>
  <c r="E238" i="20"/>
  <c r="G238" i="20"/>
  <c r="G243" i="20"/>
  <c r="G244" i="20"/>
  <c r="G245" i="20"/>
  <c r="G246" i="20"/>
  <c r="G247" i="20"/>
  <c r="G248" i="20"/>
  <c r="E255" i="20"/>
  <c r="G255" i="20"/>
  <c r="E272" i="20"/>
  <c r="D275" i="20"/>
  <c r="G283" i="20"/>
  <c r="G284" i="20"/>
  <c r="G285" i="20"/>
  <c r="G286" i="20"/>
  <c r="G287" i="20"/>
  <c r="G288" i="20"/>
  <c r="G289" i="20"/>
  <c r="G290" i="20"/>
  <c r="G291" i="20"/>
  <c r="G292" i="20"/>
  <c r="G293" i="20"/>
  <c r="E297" i="20"/>
  <c r="G297" i="20"/>
  <c r="G303" i="20"/>
  <c r="G304" i="20"/>
  <c r="G305" i="20"/>
  <c r="G306" i="20"/>
  <c r="G307" i="20"/>
  <c r="G308" i="20"/>
  <c r="G309" i="20"/>
  <c r="G310" i="20"/>
  <c r="G311" i="20"/>
  <c r="G312" i="20"/>
  <c r="E316" i="20"/>
  <c r="G316" i="20"/>
  <c r="G324" i="20"/>
  <c r="G325" i="20"/>
  <c r="G326" i="20"/>
  <c r="G327" i="20"/>
  <c r="G328" i="20"/>
  <c r="G329" i="20"/>
  <c r="G330" i="20"/>
  <c r="G331" i="20"/>
  <c r="G332" i="20"/>
  <c r="G333" i="20"/>
  <c r="G334" i="20"/>
  <c r="E340" i="20"/>
  <c r="G340" i="20"/>
  <c r="G346" i="20"/>
  <c r="G347" i="20"/>
  <c r="G348" i="20"/>
  <c r="G349" i="20"/>
  <c r="G350" i="20"/>
  <c r="G351" i="20"/>
  <c r="G352" i="20"/>
  <c r="G353" i="20"/>
  <c r="G354" i="20"/>
  <c r="G355" i="20"/>
  <c r="G356" i="20"/>
  <c r="G357" i="20"/>
  <c r="G358" i="20"/>
  <c r="G359" i="20"/>
  <c r="G360" i="20"/>
  <c r="G361" i="20"/>
  <c r="G362" i="20"/>
  <c r="G363" i="20"/>
  <c r="G364" i="20"/>
  <c r="G365" i="20"/>
  <c r="G366" i="20"/>
  <c r="G367" i="20"/>
  <c r="G368" i="20"/>
  <c r="G369" i="20"/>
  <c r="G370" i="20"/>
  <c r="G371" i="20"/>
  <c r="G372" i="20"/>
  <c r="G373" i="20"/>
  <c r="G374" i="20"/>
  <c r="G375" i="20"/>
  <c r="G376" i="20"/>
  <c r="G377" i="20"/>
  <c r="G378" i="20"/>
  <c r="G379" i="20"/>
  <c r="E381" i="20"/>
  <c r="G381" i="20"/>
  <c r="G390" i="20"/>
  <c r="G391" i="20"/>
  <c r="G392" i="20"/>
  <c r="G393" i="20"/>
  <c r="G394" i="20"/>
  <c r="E402" i="20"/>
  <c r="G402" i="20"/>
  <c r="G407" i="20"/>
  <c r="G408" i="20"/>
  <c r="G409" i="20"/>
  <c r="G410" i="20"/>
  <c r="G411" i="20"/>
  <c r="G412" i="20"/>
  <c r="G413" i="20"/>
  <c r="G414" i="20"/>
  <c r="E422" i="20"/>
  <c r="G422" i="20"/>
  <c r="G426" i="20"/>
  <c r="G427" i="20"/>
  <c r="G428" i="20"/>
  <c r="E436" i="20"/>
  <c r="G436" i="20"/>
  <c r="G440" i="20"/>
  <c r="G441" i="20"/>
  <c r="G442" i="20"/>
  <c r="G443" i="20"/>
  <c r="G444" i="20"/>
  <c r="G445" i="20"/>
  <c r="G446" i="20"/>
  <c r="G447" i="20"/>
  <c r="G448" i="20"/>
  <c r="G449" i="20"/>
  <c r="G450" i="20"/>
  <c r="G451" i="20"/>
  <c r="E460" i="20"/>
  <c r="G460" i="20"/>
  <c r="E475" i="20"/>
  <c r="D477" i="20"/>
  <c r="G485" i="20"/>
  <c r="G486" i="20"/>
  <c r="G487" i="20"/>
  <c r="G488" i="20"/>
  <c r="G489" i="20"/>
  <c r="G490" i="20"/>
  <c r="G491" i="20"/>
  <c r="G492" i="20"/>
  <c r="E501" i="20"/>
  <c r="G501" i="20"/>
  <c r="G508" i="20"/>
  <c r="G509" i="20"/>
  <c r="G510" i="20"/>
  <c r="G511" i="20"/>
  <c r="G512" i="20"/>
  <c r="G513" i="20"/>
  <c r="G514" i="20"/>
  <c r="G515" i="20"/>
  <c r="G516" i="20"/>
  <c r="G517" i="20"/>
  <c r="E525" i="20"/>
  <c r="G525" i="20"/>
  <c r="G531" i="20"/>
  <c r="G532" i="20"/>
  <c r="G533" i="20"/>
  <c r="G534" i="20"/>
  <c r="G535" i="20"/>
  <c r="G536" i="20"/>
  <c r="G537" i="20"/>
  <c r="G538" i="20"/>
  <c r="G539" i="20"/>
  <c r="G540" i="20"/>
  <c r="G541" i="20"/>
  <c r="E543" i="20"/>
  <c r="G543" i="20"/>
  <c r="G549" i="20"/>
  <c r="G550" i="20"/>
  <c r="G551" i="20"/>
  <c r="G552" i="20"/>
  <c r="G553" i="20"/>
  <c r="G554" i="20"/>
  <c r="G555" i="20"/>
  <c r="G556" i="20"/>
  <c r="G557" i="20"/>
  <c r="G558" i="20"/>
  <c r="G559" i="20"/>
  <c r="G560" i="20"/>
  <c r="G561" i="20"/>
  <c r="G562" i="20"/>
  <c r="G563" i="20"/>
  <c r="G564" i="20"/>
  <c r="G565" i="20"/>
  <c r="G566" i="20"/>
  <c r="G567" i="20"/>
  <c r="G568" i="20"/>
  <c r="G569" i="20"/>
  <c r="G570" i="20"/>
  <c r="G571" i="20"/>
  <c r="G572" i="20"/>
  <c r="G573" i="20"/>
  <c r="G574" i="20"/>
  <c r="G575" i="20"/>
  <c r="G576" i="20"/>
  <c r="G577" i="20"/>
  <c r="E580" i="20"/>
  <c r="G580" i="20"/>
  <c r="G588" i="20"/>
  <c r="G589" i="20"/>
  <c r="E595" i="20"/>
  <c r="G595" i="20"/>
  <c r="G600" i="20"/>
  <c r="G601" i="20"/>
  <c r="G602" i="20"/>
  <c r="G603" i="20"/>
  <c r="G604" i="20"/>
  <c r="E608" i="20"/>
  <c r="G608" i="20"/>
  <c r="G618" i="20"/>
  <c r="G619" i="20"/>
  <c r="G620" i="20"/>
  <c r="G621" i="20"/>
  <c r="G622" i="20"/>
  <c r="G623" i="20"/>
  <c r="E628" i="20"/>
  <c r="G628" i="20"/>
  <c r="E636" i="20"/>
  <c r="D638" i="20"/>
  <c r="G648" i="20"/>
  <c r="G649" i="20"/>
  <c r="G650" i="20"/>
  <c r="G651" i="20"/>
  <c r="G652" i="20"/>
  <c r="G653" i="20"/>
  <c r="G654" i="20"/>
  <c r="E656" i="20"/>
  <c r="G656" i="20"/>
  <c r="G664" i="20"/>
  <c r="G665" i="20"/>
  <c r="G666" i="20"/>
  <c r="G667" i="20"/>
  <c r="G668" i="20"/>
  <c r="G669" i="20"/>
  <c r="G670" i="20"/>
  <c r="E677" i="20"/>
  <c r="G677" i="20"/>
  <c r="G682" i="20"/>
  <c r="G683" i="20"/>
  <c r="G684" i="20"/>
  <c r="G685" i="20"/>
  <c r="G686" i="20"/>
  <c r="G687" i="20"/>
  <c r="G688" i="20"/>
  <c r="G689" i="20"/>
  <c r="G690" i="20"/>
  <c r="G691" i="20"/>
  <c r="G692" i="20"/>
  <c r="G693" i="20"/>
  <c r="G694" i="20"/>
  <c r="G695" i="20"/>
  <c r="E698" i="20"/>
  <c r="G698" i="20"/>
  <c r="G709" i="20"/>
  <c r="G710" i="20"/>
  <c r="G711" i="20"/>
  <c r="G712" i="20"/>
  <c r="G713" i="20"/>
  <c r="G714" i="20"/>
  <c r="G715" i="20"/>
  <c r="E721" i="20"/>
  <c r="G721" i="20"/>
  <c r="G726" i="20"/>
  <c r="G727" i="20"/>
  <c r="G728" i="20"/>
  <c r="G729" i="20"/>
  <c r="G730" i="20"/>
  <c r="G731" i="20"/>
  <c r="G732" i="20"/>
  <c r="G733" i="20"/>
  <c r="E736" i="20"/>
  <c r="G736" i="20"/>
  <c r="G740" i="20"/>
  <c r="G743" i="20"/>
  <c r="E744" i="20"/>
  <c r="G748" i="20"/>
  <c r="G749" i="20"/>
  <c r="G750" i="20"/>
  <c r="G751" i="20"/>
  <c r="G752" i="20"/>
  <c r="G753" i="20"/>
  <c r="G754" i="20"/>
  <c r="G755" i="20"/>
  <c r="G756" i="20"/>
  <c r="E760" i="20"/>
  <c r="G760" i="20"/>
  <c r="E775" i="20"/>
  <c r="D777" i="20"/>
  <c r="G786" i="20"/>
  <c r="G787" i="20"/>
  <c r="G788" i="20"/>
  <c r="G789" i="20"/>
  <c r="G790" i="20"/>
  <c r="G791" i="20"/>
  <c r="G792" i="20"/>
  <c r="E796" i="20"/>
  <c r="G796" i="20"/>
  <c r="G801" i="20"/>
  <c r="G802" i="20"/>
  <c r="G803" i="20"/>
  <c r="G804" i="20"/>
  <c r="G805" i="20"/>
  <c r="G806" i="20"/>
  <c r="G807" i="20"/>
  <c r="G808" i="20"/>
  <c r="G809" i="20"/>
  <c r="G810" i="20"/>
  <c r="E816" i="20"/>
  <c r="G816" i="20"/>
  <c r="G821" i="20"/>
  <c r="G822" i="20"/>
  <c r="G823" i="20"/>
  <c r="G824" i="20"/>
  <c r="G825" i="20"/>
  <c r="G826" i="20"/>
  <c r="G827" i="20"/>
  <c r="G828" i="20"/>
  <c r="G829" i="20"/>
  <c r="E835" i="20"/>
  <c r="G835" i="20"/>
  <c r="G841" i="20"/>
  <c r="G842" i="20"/>
  <c r="G843" i="20"/>
  <c r="G844" i="20"/>
  <c r="G845" i="20"/>
  <c r="G846" i="20"/>
  <c r="G847" i="20"/>
  <c r="G848" i="20"/>
  <c r="G849" i="20"/>
  <c r="G850" i="20"/>
  <c r="G851" i="20"/>
  <c r="G852" i="20"/>
  <c r="G853" i="20"/>
  <c r="G854" i="20"/>
  <c r="G855" i="20"/>
  <c r="G856" i="20"/>
  <c r="G857" i="20"/>
  <c r="G858" i="20"/>
  <c r="G859" i="20"/>
  <c r="G860" i="20"/>
  <c r="G861" i="20"/>
  <c r="G862" i="20"/>
  <c r="G863" i="20"/>
  <c r="G864" i="20"/>
  <c r="G865" i="20"/>
  <c r="E867" i="20"/>
  <c r="G867" i="20"/>
  <c r="E886" i="20"/>
  <c r="G905" i="20"/>
  <c r="E916" i="20"/>
  <c r="E927" i="20"/>
  <c r="G941" i="20"/>
  <c r="E945" i="20"/>
  <c r="D948" i="20" s="1"/>
  <c r="G945" i="20"/>
  <c r="E969" i="20"/>
  <c r="E985" i="20"/>
  <c r="E999" i="20"/>
  <c r="G1005" i="20"/>
  <c r="G1006" i="20"/>
  <c r="G1007" i="20"/>
  <c r="G1008" i="20"/>
  <c r="G1009" i="20"/>
  <c r="G1010" i="20"/>
  <c r="G1011" i="20"/>
  <c r="G1012" i="20"/>
  <c r="G1013" i="20"/>
  <c r="G1014" i="20"/>
  <c r="G1015" i="20"/>
  <c r="G1016" i="20"/>
  <c r="G1017" i="20"/>
  <c r="G1018" i="20"/>
  <c r="G1019" i="20"/>
  <c r="G1020" i="20"/>
  <c r="G1021" i="20"/>
  <c r="G1022" i="20"/>
  <c r="G1023" i="20"/>
  <c r="G1024" i="20"/>
  <c r="G1027" i="20"/>
  <c r="E1029" i="20"/>
  <c r="G1029" i="20"/>
  <c r="E1047" i="20"/>
  <c r="G1047" i="20"/>
  <c r="E1081" i="20"/>
  <c r="E1104" i="20"/>
  <c r="D1106" i="20"/>
  <c r="O945" i="20"/>
  <c r="O1068" i="20"/>
  <c r="O1047" i="20"/>
  <c r="B29" i="21"/>
  <c r="D8" i="21"/>
  <c r="E9" i="21"/>
  <c r="O732" i="20"/>
  <c r="B9" i="21"/>
  <c r="D30" i="21"/>
  <c r="D39" i="21" s="1"/>
  <c r="D41" i="21" s="1"/>
  <c r="O709" i="20"/>
  <c r="O720" i="20" s="1"/>
  <c r="O727" i="20"/>
  <c r="O728" i="20"/>
  <c r="O729" i="20"/>
  <c r="O730" i="20"/>
  <c r="O731" i="20"/>
  <c r="O748" i="20"/>
  <c r="O759" i="20" s="1"/>
  <c r="B50" i="21"/>
  <c r="C9" i="21"/>
  <c r="D9" i="21"/>
  <c r="C30" i="21"/>
  <c r="O726" i="20"/>
  <c r="O740" i="20"/>
  <c r="O743" i="20" s="1"/>
  <c r="O744" i="20" s="1"/>
  <c r="B30" i="21"/>
  <c r="O612" i="20"/>
  <c r="O614" i="20" s="1"/>
  <c r="J4241" i="4"/>
  <c r="J4224" i="4"/>
  <c r="J4210" i="4"/>
  <c r="O588" i="20"/>
  <c r="O594" i="20" s="1"/>
  <c r="B49" i="21"/>
  <c r="O601" i="20"/>
  <c r="O600" i="20"/>
  <c r="O607" i="20" s="1"/>
  <c r="O628" i="20"/>
  <c r="O595" i="20"/>
  <c r="B8" i="21"/>
  <c r="C29" i="21"/>
  <c r="J4095" i="4"/>
  <c r="B48" i="21"/>
  <c r="O392" i="20"/>
  <c r="O391" i="20"/>
  <c r="O390" i="20"/>
  <c r="O401" i="20" s="1"/>
  <c r="O441" i="20"/>
  <c r="O440" i="20"/>
  <c r="O459" i="20" s="1"/>
  <c r="E7" i="21"/>
  <c r="O409" i="20"/>
  <c r="O410" i="20"/>
  <c r="O408" i="20"/>
  <c r="O407" i="20"/>
  <c r="J4170" i="4"/>
  <c r="J4142" i="4"/>
  <c r="J4125" i="4"/>
  <c r="D7" i="21"/>
  <c r="E8" i="21"/>
  <c r="C8" i="21"/>
  <c r="B7" i="21"/>
  <c r="B28" i="21"/>
  <c r="C28" i="21"/>
  <c r="O207" i="20"/>
  <c r="O206" i="20"/>
  <c r="O185" i="20"/>
  <c r="O197" i="20" s="1"/>
  <c r="J4037" i="4"/>
  <c r="O245" i="20"/>
  <c r="O269" i="20"/>
  <c r="M271" i="20"/>
  <c r="O261" i="20"/>
  <c r="O262" i="20"/>
  <c r="O263" i="20"/>
  <c r="O264" i="20"/>
  <c r="O265" i="20"/>
  <c r="O266" i="20"/>
  <c r="O267" i="20"/>
  <c r="O268" i="20"/>
  <c r="O260" i="20"/>
  <c r="O271" i="20" s="1"/>
  <c r="O243" i="20"/>
  <c r="O244" i="20"/>
  <c r="O238" i="20" s="1"/>
  <c r="O239" i="20" s="1"/>
  <c r="O204" i="20"/>
  <c r="O205" i="20"/>
  <c r="B47" i="21"/>
  <c r="E6" i="21"/>
  <c r="B6" i="21"/>
  <c r="C5" i="21"/>
  <c r="B5" i="21"/>
  <c r="B18" i="21" s="1"/>
  <c r="B20" i="21" s="1"/>
  <c r="D5" i="21"/>
  <c r="E5" i="21"/>
  <c r="E18" i="21" s="1"/>
  <c r="E20" i="21" s="1"/>
  <c r="B26" i="21"/>
  <c r="C26" i="21"/>
  <c r="B46" i="21"/>
  <c r="O198" i="20"/>
  <c r="C6" i="21"/>
  <c r="D6" i="21"/>
  <c r="B27" i="21"/>
  <c r="C27" i="21"/>
  <c r="C7" i="21"/>
  <c r="J4020" i="4"/>
  <c r="J3986" i="4"/>
  <c r="O421" i="20"/>
  <c r="O203" i="20"/>
  <c r="O224" i="20" s="1"/>
  <c r="O225" i="20"/>
  <c r="O36" i="20"/>
  <c r="O35" i="20"/>
  <c r="O39" i="20" s="1"/>
  <c r="O45" i="20"/>
  <c r="O46" i="20"/>
  <c r="O44" i="20"/>
  <c r="O59" i="20" s="1"/>
  <c r="O6" i="20"/>
  <c r="O7" i="20"/>
  <c r="O5" i="20"/>
  <c r="O20" i="20" s="1"/>
  <c r="J3930" i="4"/>
  <c r="J3882" i="4"/>
  <c r="J3958" i="4"/>
  <c r="E1761" i="18"/>
  <c r="G1847" i="18"/>
  <c r="E1700" i="18"/>
  <c r="G1846" i="18"/>
  <c r="G1740" i="18"/>
  <c r="G1800" i="18"/>
  <c r="O1733" i="18"/>
  <c r="O1732" i="18"/>
  <c r="O1743" i="18" s="1"/>
  <c r="O1722" i="18"/>
  <c r="O1721" i="18"/>
  <c r="E1848" i="18"/>
  <c r="E1849" i="18" s="1"/>
  <c r="G1849" i="18" s="1"/>
  <c r="G1822" i="18"/>
  <c r="G1823" i="18"/>
  <c r="G1824" i="18"/>
  <c r="G1825" i="18"/>
  <c r="G1826" i="18"/>
  <c r="G1827" i="18"/>
  <c r="G1828" i="18"/>
  <c r="G1829" i="18"/>
  <c r="G1830" i="18"/>
  <c r="G1831" i="18"/>
  <c r="G1832" i="18"/>
  <c r="G1833" i="18"/>
  <c r="G1834" i="18"/>
  <c r="G1835" i="18"/>
  <c r="G1836" i="18"/>
  <c r="G1837" i="18"/>
  <c r="G1838" i="18"/>
  <c r="G1839" i="18"/>
  <c r="G1840" i="18"/>
  <c r="G1841" i="18"/>
  <c r="G1842" i="18"/>
  <c r="G1843" i="18"/>
  <c r="G1844" i="18"/>
  <c r="G1845" i="18"/>
  <c r="G1821" i="18"/>
  <c r="G1848" i="18" s="1"/>
  <c r="G1739" i="18"/>
  <c r="G1733" i="18"/>
  <c r="G1734" i="18"/>
  <c r="G1735" i="18"/>
  <c r="G1736" i="18"/>
  <c r="G1737" i="18"/>
  <c r="G1738" i="18"/>
  <c r="G1732" i="18"/>
  <c r="G1799" i="18"/>
  <c r="E1781" i="18"/>
  <c r="G1790" i="18"/>
  <c r="G1791" i="18"/>
  <c r="G1792" i="18"/>
  <c r="G1793" i="18"/>
  <c r="G1794" i="18"/>
  <c r="G1795" i="18"/>
  <c r="G1796" i="18"/>
  <c r="G1797" i="18"/>
  <c r="G1798" i="18"/>
  <c r="G1789" i="18"/>
  <c r="G1802" i="18" s="1"/>
  <c r="O1692" i="18"/>
  <c r="O1693" i="18"/>
  <c r="O1694" i="18"/>
  <c r="O1695" i="18"/>
  <c r="O1696" i="18"/>
  <c r="O1691" i="18"/>
  <c r="O1699" i="18" s="1"/>
  <c r="G1692" i="18"/>
  <c r="G1693" i="18"/>
  <c r="G1694" i="18"/>
  <c r="G1695" i="18"/>
  <c r="G1691" i="18"/>
  <c r="G1700" i="18" s="1"/>
  <c r="O1726" i="18"/>
  <c r="G1706" i="18"/>
  <c r="G1707" i="18"/>
  <c r="G1708" i="18"/>
  <c r="G1709" i="18"/>
  <c r="G1710" i="18"/>
  <c r="G1711" i="18"/>
  <c r="G1712" i="18"/>
  <c r="G1705" i="18"/>
  <c r="G1704" i="18"/>
  <c r="O1690" i="18"/>
  <c r="G1722" i="18"/>
  <c r="G1723" i="18"/>
  <c r="G1721" i="18"/>
  <c r="G1772" i="18"/>
  <c r="G1773" i="18"/>
  <c r="G1774" i="18"/>
  <c r="G1775" i="18"/>
  <c r="G1776" i="18"/>
  <c r="G1777" i="18"/>
  <c r="G1778" i="18"/>
  <c r="G1771" i="18"/>
  <c r="G1781" i="18" s="1"/>
  <c r="G1809" i="18"/>
  <c r="G1810" i="18"/>
  <c r="G1811" i="18"/>
  <c r="G1812" i="18"/>
  <c r="G1813" i="18"/>
  <c r="G1808" i="18"/>
  <c r="G1816" i="18" s="1"/>
  <c r="E1802" i="18"/>
  <c r="J3775" i="4"/>
  <c r="J3854" i="4"/>
  <c r="J3828" i="4"/>
  <c r="E1716" i="18"/>
  <c r="J3802" i="4"/>
  <c r="E1727" i="18"/>
  <c r="E1816" i="18"/>
  <c r="E1744" i="18"/>
  <c r="G1548" i="18"/>
  <c r="G1547" i="18"/>
  <c r="G1681" i="18"/>
  <c r="G1615" i="18"/>
  <c r="O1573" i="18"/>
  <c r="E1585" i="18"/>
  <c r="E1685" i="18"/>
  <c r="G1680" i="18"/>
  <c r="G1674" i="18"/>
  <c r="G1675" i="18"/>
  <c r="G1676" i="18"/>
  <c r="G1677" i="18"/>
  <c r="G1643" i="18"/>
  <c r="G1642" i="18"/>
  <c r="G1644" i="18"/>
  <c r="G1641" i="18"/>
  <c r="G1633" i="18"/>
  <c r="G1623" i="18"/>
  <c r="G1624" i="18"/>
  <c r="G1625" i="18"/>
  <c r="G1626" i="18"/>
  <c r="G1627" i="18"/>
  <c r="G1628" i="18"/>
  <c r="G1629" i="18"/>
  <c r="G1630" i="18"/>
  <c r="G1622" i="18"/>
  <c r="G1606" i="18"/>
  <c r="G1607" i="18"/>
  <c r="G1608" i="18"/>
  <c r="G1609" i="18"/>
  <c r="G1610" i="18"/>
  <c r="G1611" i="18"/>
  <c r="G1612" i="18"/>
  <c r="G1613" i="18"/>
  <c r="G1614" i="18"/>
  <c r="G1605" i="18"/>
  <c r="E1568" i="18"/>
  <c r="O1556" i="18"/>
  <c r="O1557" i="18"/>
  <c r="O1558" i="18"/>
  <c r="O1559" i="18"/>
  <c r="O1555" i="18"/>
  <c r="O1567" i="18" s="1"/>
  <c r="O1542" i="18"/>
  <c r="O1543" i="18"/>
  <c r="O1544" i="18"/>
  <c r="O1545" i="18"/>
  <c r="O1546" i="18"/>
  <c r="O1541" i="18"/>
  <c r="O1550" i="18" s="1"/>
  <c r="G1578" i="18"/>
  <c r="O1572" i="18"/>
  <c r="O1584" i="18" s="1"/>
  <c r="G1617" i="18"/>
  <c r="G1556" i="18"/>
  <c r="G1557" i="18"/>
  <c r="G1558" i="18"/>
  <c r="G1559" i="18"/>
  <c r="G1555" i="18"/>
  <c r="G1573" i="18"/>
  <c r="G1574" i="18"/>
  <c r="G1575" i="18"/>
  <c r="G1576" i="18"/>
  <c r="G1577" i="18"/>
  <c r="G1572" i="18"/>
  <c r="G1585" i="18" s="1"/>
  <c r="G1543" i="18"/>
  <c r="G1544" i="18"/>
  <c r="G1545" i="18"/>
  <c r="G1546" i="18"/>
  <c r="G1542" i="18"/>
  <c r="E1536" i="18"/>
  <c r="G1527" i="18"/>
  <c r="G1528" i="18"/>
  <c r="G1529" i="18"/>
  <c r="G1530" i="18"/>
  <c r="G1531" i="18"/>
  <c r="G1526" i="18"/>
  <c r="G1536" i="18" s="1"/>
  <c r="O1536" i="18" s="1"/>
  <c r="J3665" i="4"/>
  <c r="J3747" i="4"/>
  <c r="J3719" i="4"/>
  <c r="G1761" i="18"/>
  <c r="O1761" i="18"/>
  <c r="G1727" i="18"/>
  <c r="O1727" i="18" s="1"/>
  <c r="G1590" i="18"/>
  <c r="G1589" i="18"/>
  <c r="G1679" i="18"/>
  <c r="G1678" i="18"/>
  <c r="G1673" i="18"/>
  <c r="G1672" i="18"/>
  <c r="G1671" i="18"/>
  <c r="G1670" i="18"/>
  <c r="G1669" i="18"/>
  <c r="G1668" i="18"/>
  <c r="G1667" i="18"/>
  <c r="G1666" i="18"/>
  <c r="G1665" i="18"/>
  <c r="G1664" i="18"/>
  <c r="G1663" i="18"/>
  <c r="G1662" i="18"/>
  <c r="G1661" i="18"/>
  <c r="G1660" i="18"/>
  <c r="G1659" i="18"/>
  <c r="G1658" i="18"/>
  <c r="G1657" i="18"/>
  <c r="G1656" i="18"/>
  <c r="G1655" i="18"/>
  <c r="G1685" i="18" s="1"/>
  <c r="J3693" i="4"/>
  <c r="E1648" i="18"/>
  <c r="E1617" i="18"/>
  <c r="G1460" i="18"/>
  <c r="G1401" i="18"/>
  <c r="G1402" i="18"/>
  <c r="G1403" i="18"/>
  <c r="G1404" i="18"/>
  <c r="G1405" i="18"/>
  <c r="G1406" i="18"/>
  <c r="G1400" i="18"/>
  <c r="G1415" i="18" s="1"/>
  <c r="O1415" i="18" s="1"/>
  <c r="G1382" i="18"/>
  <c r="G1383" i="18"/>
  <c r="G1384" i="18"/>
  <c r="G1385" i="18"/>
  <c r="G1386" i="18"/>
  <c r="G1381" i="18"/>
  <c r="G1396" i="18" s="1"/>
  <c r="O1396" i="18"/>
  <c r="O1367" i="18"/>
  <c r="E1477" i="18"/>
  <c r="O1352" i="18"/>
  <c r="G1352" i="18"/>
  <c r="G1351" i="18"/>
  <c r="O1351" i="18"/>
  <c r="O1359" i="18" s="1"/>
  <c r="G1456" i="18"/>
  <c r="G1457" i="18"/>
  <c r="G1458" i="18"/>
  <c r="G1459" i="18"/>
  <c r="G1461" i="18"/>
  <c r="G1462" i="18"/>
  <c r="G1463" i="18"/>
  <c r="G1464" i="18"/>
  <c r="G1465" i="18"/>
  <c r="G1466" i="18"/>
  <c r="G1455" i="18"/>
  <c r="G1477" i="18" s="1"/>
  <c r="G1513" i="18"/>
  <c r="G1514" i="18"/>
  <c r="G1515" i="18"/>
  <c r="G1516" i="18"/>
  <c r="E1450" i="18"/>
  <c r="E1415" i="18"/>
  <c r="E1396" i="18"/>
  <c r="E1377" i="18"/>
  <c r="E1360" i="18"/>
  <c r="E1517" i="18" s="1"/>
  <c r="D1431" i="18"/>
  <c r="G1440" i="18"/>
  <c r="G1441" i="18"/>
  <c r="G1442" i="18"/>
  <c r="G1443" i="18"/>
  <c r="G1439" i="18"/>
  <c r="G1450" i="18" s="1"/>
  <c r="E1490" i="18"/>
  <c r="G1484" i="18"/>
  <c r="G1483" i="18"/>
  <c r="G1490" i="18" s="1"/>
  <c r="G1366" i="18"/>
  <c r="G1367" i="18"/>
  <c r="G1368" i="18"/>
  <c r="G1365" i="18"/>
  <c r="G1377" i="18" s="1"/>
  <c r="O1366" i="18"/>
  <c r="O1365" i="18"/>
  <c r="O1376" i="18" s="1"/>
  <c r="J3516" i="4"/>
  <c r="J3610" i="4"/>
  <c r="E1594" i="18"/>
  <c r="G1594" i="18"/>
  <c r="O1594" i="18"/>
  <c r="E1551" i="18"/>
  <c r="G1551" i="18"/>
  <c r="O1551" i="18" s="1"/>
  <c r="J3582" i="4"/>
  <c r="J3545" i="4"/>
  <c r="G1339" i="18"/>
  <c r="E1213" i="18"/>
  <c r="O1184" i="18"/>
  <c r="G1206" i="18"/>
  <c r="G1269" i="18"/>
  <c r="O1166" i="18"/>
  <c r="G1286" i="18"/>
  <c r="G1268" i="18"/>
  <c r="J3394" i="4"/>
  <c r="O1199" i="18"/>
  <c r="O1183" i="18"/>
  <c r="E1341" i="18"/>
  <c r="G1293" i="18"/>
  <c r="G1294" i="18"/>
  <c r="G1295" i="18"/>
  <c r="G1296" i="18"/>
  <c r="G1297" i="18"/>
  <c r="G1298" i="18"/>
  <c r="G1299" i="18"/>
  <c r="G1300" i="18"/>
  <c r="G1301" i="18"/>
  <c r="G1292" i="18"/>
  <c r="E1303" i="18"/>
  <c r="G1279" i="18"/>
  <c r="G1280" i="18"/>
  <c r="G1281" i="18"/>
  <c r="G1282" i="18"/>
  <c r="G1283" i="18"/>
  <c r="G1284" i="18"/>
  <c r="G1285" i="18"/>
  <c r="G1278" i="18"/>
  <c r="G1287" i="18" s="1"/>
  <c r="G1267" i="18"/>
  <c r="G1258" i="18"/>
  <c r="G1259" i="18"/>
  <c r="G1260" i="18"/>
  <c r="G1261" i="18"/>
  <c r="G1262" i="18"/>
  <c r="G1263" i="18"/>
  <c r="G1264" i="18"/>
  <c r="G1265" i="18"/>
  <c r="G1266" i="18"/>
  <c r="G1257" i="18"/>
  <c r="G1273" i="18" s="1"/>
  <c r="E1287" i="18"/>
  <c r="O1182" i="18"/>
  <c r="O1181" i="18"/>
  <c r="O1165" i="18"/>
  <c r="G1218" i="18"/>
  <c r="G1219" i="18"/>
  <c r="G1220" i="18"/>
  <c r="G1221" i="18"/>
  <c r="G1222" i="18"/>
  <c r="G1223" i="18"/>
  <c r="G1217" i="18"/>
  <c r="G1232" i="18" s="1"/>
  <c r="G1205" i="18"/>
  <c r="O1162" i="18"/>
  <c r="O1163" i="18"/>
  <c r="O1164" i="18"/>
  <c r="G1203" i="18"/>
  <c r="G1204" i="18"/>
  <c r="O1180" i="18"/>
  <c r="G1202" i="18"/>
  <c r="G1201" i="18"/>
  <c r="G1200" i="18"/>
  <c r="O1179" i="18"/>
  <c r="O1194" i="18" s="1"/>
  <c r="G1199" i="18"/>
  <c r="G1213" i="18" s="1"/>
  <c r="G1189" i="18"/>
  <c r="G1188" i="18"/>
  <c r="O1218" i="18"/>
  <c r="G1187" i="18"/>
  <c r="O1217" i="18"/>
  <c r="O1231" i="18" s="1"/>
  <c r="G1180" i="18"/>
  <c r="G1181" i="18"/>
  <c r="G1182" i="18"/>
  <c r="G1183" i="18"/>
  <c r="G1184" i="18"/>
  <c r="G1185" i="18"/>
  <c r="G1186" i="18"/>
  <c r="G1179" i="18"/>
  <c r="G1195" i="18" s="1"/>
  <c r="G1166" i="18"/>
  <c r="G1162" i="18"/>
  <c r="G1321" i="18"/>
  <c r="G1322" i="18"/>
  <c r="G1323" i="18"/>
  <c r="G1324" i="18"/>
  <c r="G1338" i="18"/>
  <c r="G1340" i="18"/>
  <c r="J3488" i="4"/>
  <c r="G1512" i="18"/>
  <c r="G1511" i="18"/>
  <c r="G1510" i="18"/>
  <c r="G1509" i="18"/>
  <c r="G1508" i="18"/>
  <c r="G1507" i="18"/>
  <c r="G1506" i="18"/>
  <c r="G1505" i="18"/>
  <c r="G1504" i="18"/>
  <c r="G1503" i="18"/>
  <c r="G1502" i="18"/>
  <c r="G1501" i="18"/>
  <c r="G1500" i="18"/>
  <c r="G1499" i="18"/>
  <c r="G1498" i="18"/>
  <c r="G1497" i="18"/>
  <c r="G1496" i="18"/>
  <c r="G1495" i="18"/>
  <c r="G1517" i="18" s="1"/>
  <c r="G1429" i="18"/>
  <c r="E1429" i="18"/>
  <c r="G1360" i="18"/>
  <c r="E1195" i="18"/>
  <c r="E1175" i="18"/>
  <c r="G1164" i="18"/>
  <c r="G1165" i="18"/>
  <c r="G1163" i="18"/>
  <c r="G1161" i="18"/>
  <c r="G1175" i="18" s="1"/>
  <c r="O1161" i="18"/>
  <c r="O1174" i="18" s="1"/>
  <c r="J3460" i="4"/>
  <c r="J3433" i="4"/>
  <c r="G996" i="18"/>
  <c r="E1273" i="18"/>
  <c r="G1337" i="18"/>
  <c r="G1336" i="18"/>
  <c r="G1335" i="18"/>
  <c r="G1334" i="18"/>
  <c r="G1333" i="18"/>
  <c r="G1332" i="18"/>
  <c r="G1331" i="18"/>
  <c r="G1330" i="18"/>
  <c r="G1329" i="18"/>
  <c r="G1328" i="18"/>
  <c r="G1327" i="18"/>
  <c r="G1326" i="18"/>
  <c r="G1325" i="18"/>
  <c r="G1320" i="18"/>
  <c r="G1319" i="18"/>
  <c r="G1318" i="18"/>
  <c r="G1317" i="18"/>
  <c r="G1316" i="18"/>
  <c r="G1315" i="18"/>
  <c r="G1314" i="18"/>
  <c r="G1313" i="18"/>
  <c r="G1312" i="18"/>
  <c r="G1311" i="18"/>
  <c r="G1310" i="18"/>
  <c r="G1309" i="18"/>
  <c r="G1341" i="18" s="1"/>
  <c r="E1026" i="18"/>
  <c r="E1153" i="18"/>
  <c r="G1149" i="18"/>
  <c r="G1114" i="18"/>
  <c r="E1046" i="18"/>
  <c r="O998" i="18"/>
  <c r="G1018" i="18"/>
  <c r="G1116" i="18"/>
  <c r="G1117" i="18"/>
  <c r="G1150" i="18"/>
  <c r="O1051" i="18"/>
  <c r="O1050" i="18"/>
  <c r="O1057" i="18" s="1"/>
  <c r="O997" i="18"/>
  <c r="E1011" i="18"/>
  <c r="G1004" i="18"/>
  <c r="E1058" i="18"/>
  <c r="G1051" i="18"/>
  <c r="G1052" i="18"/>
  <c r="G1050" i="18"/>
  <c r="G1058" i="18" s="1"/>
  <c r="G1032" i="18"/>
  <c r="G1031" i="18"/>
  <c r="G1033" i="18"/>
  <c r="G1034" i="18"/>
  <c r="G1035" i="18"/>
  <c r="G1036" i="18"/>
  <c r="G1037" i="18"/>
  <c r="G1038" i="18"/>
  <c r="G1039" i="18"/>
  <c r="G1030" i="18"/>
  <c r="G1046" i="18" s="1"/>
  <c r="O1033" i="18"/>
  <c r="O1034" i="18"/>
  <c r="O1031" i="18"/>
  <c r="O1032" i="18"/>
  <c r="G1145" i="18"/>
  <c r="G1079" i="18"/>
  <c r="G1080" i="18"/>
  <c r="G1081" i="18"/>
  <c r="G1082" i="18"/>
  <c r="G1083" i="18"/>
  <c r="G1084" i="18"/>
  <c r="G1085" i="18"/>
  <c r="G1086" i="18"/>
  <c r="G1087" i="18"/>
  <c r="G1088" i="18"/>
  <c r="G1089" i="18"/>
  <c r="G1090" i="18"/>
  <c r="G1078" i="18"/>
  <c r="E1121" i="18"/>
  <c r="G1115" i="18"/>
  <c r="G1106" i="18"/>
  <c r="G1107" i="18"/>
  <c r="G1108" i="18"/>
  <c r="G1109" i="18"/>
  <c r="G1110" i="18"/>
  <c r="G1111" i="18"/>
  <c r="G1112" i="18"/>
  <c r="G1113" i="18"/>
  <c r="G1105" i="18"/>
  <c r="G1121" i="18" s="1"/>
  <c r="G1003" i="18"/>
  <c r="O1030" i="18"/>
  <c r="O1045" i="18" s="1"/>
  <c r="O1046" i="18" s="1"/>
  <c r="O1016" i="18"/>
  <c r="O1015" i="18"/>
  <c r="G1016" i="18"/>
  <c r="G1017" i="18"/>
  <c r="G1015" i="18"/>
  <c r="G1026" i="18" s="1"/>
  <c r="G997" i="18"/>
  <c r="G998" i="18"/>
  <c r="G999" i="18"/>
  <c r="G1000" i="18"/>
  <c r="G1001" i="18"/>
  <c r="G1002" i="18"/>
  <c r="G1011" i="18"/>
  <c r="O996" i="18"/>
  <c r="G1246" i="18"/>
  <c r="E1246" i="18"/>
  <c r="O1245" i="18"/>
  <c r="O1246" i="18" s="1"/>
  <c r="E1232" i="18"/>
  <c r="O1232" i="18"/>
  <c r="O1212" i="18"/>
  <c r="O1213" i="18" s="1"/>
  <c r="O1175" i="18"/>
  <c r="E1100" i="18"/>
  <c r="G1147" i="18"/>
  <c r="G1148" i="18"/>
  <c r="G1151" i="18"/>
  <c r="G1152" i="18"/>
  <c r="J3334" i="4"/>
  <c r="G1146" i="18"/>
  <c r="G1144" i="18"/>
  <c r="G1143" i="18"/>
  <c r="G1142" i="18"/>
  <c r="G1141" i="18"/>
  <c r="G1140" i="18"/>
  <c r="G1139" i="18"/>
  <c r="G1138" i="18"/>
  <c r="G1137" i="18"/>
  <c r="G1136" i="18"/>
  <c r="G1135" i="18"/>
  <c r="G1134" i="18"/>
  <c r="G1133" i="18"/>
  <c r="G1132" i="18"/>
  <c r="G1131" i="18"/>
  <c r="G1130" i="18"/>
  <c r="G1129" i="18"/>
  <c r="G1128" i="18"/>
  <c r="G1127" i="18"/>
  <c r="G1153" i="18" s="1"/>
  <c r="G1069" i="18"/>
  <c r="E1069" i="18"/>
  <c r="O1068" i="18"/>
  <c r="O1069" i="18" s="1"/>
  <c r="J3250" i="4"/>
  <c r="J3162" i="4"/>
  <c r="O838" i="18"/>
  <c r="O837" i="18"/>
  <c r="E989" i="18"/>
  <c r="G975" i="18"/>
  <c r="G976" i="18"/>
  <c r="G977" i="18"/>
  <c r="G978" i="18"/>
  <c r="G979" i="18"/>
  <c r="G980" i="18"/>
  <c r="G981" i="18"/>
  <c r="G982" i="18"/>
  <c r="G983" i="18"/>
  <c r="G984" i="18"/>
  <c r="G985" i="18"/>
  <c r="G986" i="18"/>
  <c r="G987" i="18"/>
  <c r="E958" i="18"/>
  <c r="G945" i="18"/>
  <c r="G946" i="18"/>
  <c r="G947" i="18"/>
  <c r="G948" i="18"/>
  <c r="G944" i="18"/>
  <c r="O869" i="18"/>
  <c r="O870" i="18"/>
  <c r="O871" i="18"/>
  <c r="E875" i="18"/>
  <c r="E863" i="18"/>
  <c r="G858" i="18"/>
  <c r="G856" i="18"/>
  <c r="G855" i="18"/>
  <c r="G836" i="18"/>
  <c r="O836" i="18"/>
  <c r="O844" i="18" s="1"/>
  <c r="E939" i="18"/>
  <c r="G919" i="18"/>
  <c r="G920" i="18"/>
  <c r="G921" i="18"/>
  <c r="G922" i="18"/>
  <c r="G923" i="18"/>
  <c r="G924" i="18"/>
  <c r="G925" i="18"/>
  <c r="G926" i="18"/>
  <c r="G927" i="18"/>
  <c r="G928" i="18"/>
  <c r="G929" i="18"/>
  <c r="G930" i="18"/>
  <c r="G931" i="18"/>
  <c r="G932" i="18"/>
  <c r="G933" i="18"/>
  <c r="G918" i="18"/>
  <c r="G939" i="18" s="1"/>
  <c r="O849" i="18"/>
  <c r="O850" i="18"/>
  <c r="O851" i="18"/>
  <c r="G857" i="18"/>
  <c r="G850" i="18"/>
  <c r="G851" i="18"/>
  <c r="G852" i="18"/>
  <c r="G853" i="18"/>
  <c r="G854" i="18"/>
  <c r="G849" i="18"/>
  <c r="G863" i="18" s="1"/>
  <c r="G869" i="18"/>
  <c r="G870" i="18"/>
  <c r="G871" i="18"/>
  <c r="G872" i="18"/>
  <c r="G868" i="18"/>
  <c r="G875" i="18" s="1"/>
  <c r="G885" i="18"/>
  <c r="G884" i="18"/>
  <c r="G880" i="18"/>
  <c r="G881" i="18"/>
  <c r="G882" i="18"/>
  <c r="G883" i="18"/>
  <c r="G879" i="18"/>
  <c r="G892" i="18" s="1"/>
  <c r="J3367" i="4"/>
  <c r="J3307" i="4"/>
  <c r="J3280" i="4"/>
  <c r="O1025" i="18"/>
  <c r="O1026" i="18" s="1"/>
  <c r="E892" i="18"/>
  <c r="J3195" i="4"/>
  <c r="O1010" i="18"/>
  <c r="O1011" i="18" s="1"/>
  <c r="G974" i="18"/>
  <c r="G973" i="18"/>
  <c r="G972" i="18"/>
  <c r="G971" i="18"/>
  <c r="G970" i="18"/>
  <c r="G969" i="18"/>
  <c r="G968" i="18"/>
  <c r="G967" i="18"/>
  <c r="G966" i="18"/>
  <c r="G965" i="18"/>
  <c r="G964" i="18"/>
  <c r="G989" i="18" s="1"/>
  <c r="I989" i="18" s="1"/>
  <c r="O868" i="18"/>
  <c r="O874" i="18" s="1"/>
  <c r="O891" i="18"/>
  <c r="O892" i="18" s="1"/>
  <c r="G801" i="18"/>
  <c r="G800" i="18"/>
  <c r="G799" i="18"/>
  <c r="G798" i="18"/>
  <c r="G797" i="18"/>
  <c r="G796" i="18"/>
  <c r="G795" i="18"/>
  <c r="G785" i="18"/>
  <c r="G784" i="18"/>
  <c r="G783" i="18"/>
  <c r="G782" i="18"/>
  <c r="G781" i="18"/>
  <c r="G780" i="18"/>
  <c r="G779" i="18"/>
  <c r="G778" i="18"/>
  <c r="G787" i="18" s="1"/>
  <c r="G728" i="18"/>
  <c r="G746" i="18"/>
  <c r="G745" i="18"/>
  <c r="G725" i="18"/>
  <c r="G726" i="18"/>
  <c r="G727" i="18"/>
  <c r="G729" i="18"/>
  <c r="G730" i="18"/>
  <c r="G724" i="18"/>
  <c r="O714" i="18"/>
  <c r="O713" i="18"/>
  <c r="O712" i="18"/>
  <c r="G717" i="18"/>
  <c r="G716" i="18"/>
  <c r="G715" i="18"/>
  <c r="G714" i="18"/>
  <c r="G713" i="18"/>
  <c r="G712" i="18"/>
  <c r="G951" i="18"/>
  <c r="E951" i="18"/>
  <c r="O745" i="18"/>
  <c r="G905" i="18"/>
  <c r="E905" i="18"/>
  <c r="O904" i="18"/>
  <c r="O905" i="18" s="1"/>
  <c r="G845" i="18"/>
  <c r="E845" i="18"/>
  <c r="O845" i="18"/>
  <c r="E829" i="18"/>
  <c r="G824" i="18"/>
  <c r="G823" i="18"/>
  <c r="G822" i="18"/>
  <c r="G821" i="18"/>
  <c r="G820" i="18"/>
  <c r="G819" i="18"/>
  <c r="G818" i="18"/>
  <c r="G817" i="18"/>
  <c r="G816" i="18"/>
  <c r="G815" i="18"/>
  <c r="G814" i="18"/>
  <c r="G813" i="18"/>
  <c r="G812" i="18"/>
  <c r="G811" i="18"/>
  <c r="G810" i="18"/>
  <c r="G829" i="18" s="1"/>
  <c r="I829" i="18" s="1"/>
  <c r="E720" i="18"/>
  <c r="J3135" i="4"/>
  <c r="J3109" i="4"/>
  <c r="J3082" i="4"/>
  <c r="J2991" i="4"/>
  <c r="J3023" i="4"/>
  <c r="E740" i="18"/>
  <c r="E806" i="18"/>
  <c r="E787" i="18"/>
  <c r="E568" i="18"/>
  <c r="E673" i="18"/>
  <c r="E702" i="18"/>
  <c r="E605" i="18"/>
  <c r="E590" i="18"/>
  <c r="D620" i="18" s="1"/>
  <c r="E660" i="18"/>
  <c r="G649" i="18"/>
  <c r="G650" i="18"/>
  <c r="G651" i="18"/>
  <c r="G652" i="18"/>
  <c r="G653" i="18"/>
  <c r="G654" i="18"/>
  <c r="G655" i="18"/>
  <c r="G648" i="18"/>
  <c r="G660" i="18" s="1"/>
  <c r="G560" i="18"/>
  <c r="O572" i="18"/>
  <c r="O589" i="18" s="1"/>
  <c r="O597" i="18"/>
  <c r="G598" i="18"/>
  <c r="G575" i="18"/>
  <c r="G576" i="18"/>
  <c r="G577" i="18"/>
  <c r="G578" i="18"/>
  <c r="G579" i="18"/>
  <c r="G580" i="18"/>
  <c r="G581" i="18"/>
  <c r="G573" i="18"/>
  <c r="G574" i="18"/>
  <c r="G572" i="18"/>
  <c r="G590" i="18" s="1"/>
  <c r="O596" i="18"/>
  <c r="G631" i="18"/>
  <c r="G632" i="18"/>
  <c r="G633" i="18"/>
  <c r="G634" i="18"/>
  <c r="G635" i="18"/>
  <c r="G636" i="18"/>
  <c r="G630" i="18"/>
  <c r="O595" i="18"/>
  <c r="O604" i="18" s="1"/>
  <c r="G667" i="18"/>
  <c r="G668" i="18"/>
  <c r="G669" i="18"/>
  <c r="G666" i="18"/>
  <c r="G673" i="18" s="1"/>
  <c r="G597" i="18"/>
  <c r="G596" i="18"/>
  <c r="G595" i="18"/>
  <c r="G605" i="18" s="1"/>
  <c r="G695" i="18"/>
  <c r="G696" i="18"/>
  <c r="G697" i="18"/>
  <c r="G561" i="18"/>
  <c r="G559" i="18"/>
  <c r="G557" i="18"/>
  <c r="G558" i="18"/>
  <c r="G556" i="18"/>
  <c r="G568" i="18" s="1"/>
  <c r="G765" i="18"/>
  <c r="E765" i="18"/>
  <c r="O764" i="18"/>
  <c r="O765" i="18" s="1"/>
  <c r="E752" i="18"/>
  <c r="O751" i="18"/>
  <c r="O752" i="18" s="1"/>
  <c r="O739" i="18"/>
  <c r="G720" i="18"/>
  <c r="O719" i="18"/>
  <c r="O720" i="18" s="1"/>
  <c r="G698" i="18"/>
  <c r="G694" i="18"/>
  <c r="G693" i="18"/>
  <c r="G692" i="18"/>
  <c r="G691" i="18"/>
  <c r="G690" i="18"/>
  <c r="G689" i="18"/>
  <c r="G688" i="18"/>
  <c r="G687" i="18"/>
  <c r="G686" i="18"/>
  <c r="G685" i="18"/>
  <c r="G684" i="18"/>
  <c r="G683" i="18"/>
  <c r="G682" i="18"/>
  <c r="G681" i="18"/>
  <c r="G680" i="18"/>
  <c r="G679" i="18"/>
  <c r="G702" i="18" s="1"/>
  <c r="I702" i="18" s="1"/>
  <c r="E643" i="18"/>
  <c r="O438" i="18"/>
  <c r="O437" i="18"/>
  <c r="O450" i="18" s="1"/>
  <c r="G522" i="18"/>
  <c r="G491" i="18"/>
  <c r="G493" i="18" s="1"/>
  <c r="G501" i="18"/>
  <c r="G502" i="18"/>
  <c r="G503" i="18"/>
  <c r="G504" i="18"/>
  <c r="G505" i="18"/>
  <c r="G506" i="18"/>
  <c r="G507" i="18"/>
  <c r="G508" i="18"/>
  <c r="G500" i="18"/>
  <c r="G510" i="18" s="1"/>
  <c r="G516" i="18"/>
  <c r="G517" i="18"/>
  <c r="G518" i="18"/>
  <c r="G519" i="18"/>
  <c r="G520" i="18"/>
  <c r="G521" i="18"/>
  <c r="G515" i="18"/>
  <c r="E451" i="18"/>
  <c r="O456" i="18"/>
  <c r="O465" i="18" s="1"/>
  <c r="G438" i="18"/>
  <c r="G439" i="18"/>
  <c r="G440" i="18"/>
  <c r="G441" i="18"/>
  <c r="G442" i="18"/>
  <c r="G443" i="18"/>
  <c r="G444" i="18"/>
  <c r="G437" i="18"/>
  <c r="G451" i="18" s="1"/>
  <c r="E433" i="18"/>
  <c r="G424" i="18"/>
  <c r="G425" i="18"/>
  <c r="G426" i="18"/>
  <c r="G427" i="18"/>
  <c r="G428" i="18"/>
  <c r="G423" i="18"/>
  <c r="G433" i="18" s="1"/>
  <c r="E548" i="18"/>
  <c r="G546" i="18"/>
  <c r="G545" i="18"/>
  <c r="G544" i="18"/>
  <c r="G543" i="18"/>
  <c r="G542" i="18"/>
  <c r="G541" i="18"/>
  <c r="G540" i="18"/>
  <c r="G539" i="18"/>
  <c r="G538" i="18"/>
  <c r="G537" i="18"/>
  <c r="G536" i="18"/>
  <c r="G535" i="18"/>
  <c r="G534" i="18"/>
  <c r="G533" i="18"/>
  <c r="G532" i="18"/>
  <c r="G531" i="18"/>
  <c r="G530" i="18"/>
  <c r="G529" i="18"/>
  <c r="G528" i="18"/>
  <c r="G548" i="18" s="1"/>
  <c r="G471" i="18"/>
  <c r="G618" i="18"/>
  <c r="E618" i="18"/>
  <c r="O617" i="18"/>
  <c r="O618" i="18" s="1"/>
  <c r="O590" i="18"/>
  <c r="O567" i="18"/>
  <c r="E524" i="18"/>
  <c r="G524" i="18"/>
  <c r="G457" i="18"/>
  <c r="G458" i="18"/>
  <c r="G456" i="18"/>
  <c r="G466" i="18" s="1"/>
  <c r="E510" i="18"/>
  <c r="E493" i="18"/>
  <c r="J2878" i="4"/>
  <c r="J2964" i="4"/>
  <c r="J2936" i="4"/>
  <c r="J2906" i="4"/>
  <c r="G606" i="10"/>
  <c r="G359" i="18"/>
  <c r="G360" i="18"/>
  <c r="G361" i="18"/>
  <c r="G362" i="18"/>
  <c r="G363" i="18"/>
  <c r="G364" i="18"/>
  <c r="G365" i="18"/>
  <c r="G366" i="18"/>
  <c r="G367" i="18"/>
  <c r="G368" i="18"/>
  <c r="G369" i="18"/>
  <c r="G358" i="18"/>
  <c r="O328" i="18"/>
  <c r="O327" i="18"/>
  <c r="O330" i="18" s="1"/>
  <c r="G327" i="18"/>
  <c r="G332" i="18" s="1"/>
  <c r="E416" i="18"/>
  <c r="G340" i="18"/>
  <c r="G339" i="18"/>
  <c r="G378" i="18"/>
  <c r="G377" i="18"/>
  <c r="G376" i="18"/>
  <c r="G303" i="18"/>
  <c r="G304" i="18"/>
  <c r="G305" i="18"/>
  <c r="G306" i="18"/>
  <c r="G307" i="18"/>
  <c r="G308" i="18"/>
  <c r="G309" i="18"/>
  <c r="G310" i="18"/>
  <c r="G311" i="18"/>
  <c r="G302" i="18"/>
  <c r="E297" i="18"/>
  <c r="O286" i="18"/>
  <c r="O287" i="18"/>
  <c r="O285" i="18"/>
  <c r="O296" i="18" s="1"/>
  <c r="E347" i="18"/>
  <c r="O339" i="18"/>
  <c r="O302" i="18"/>
  <c r="O303" i="18"/>
  <c r="O304" i="18"/>
  <c r="O305" i="18"/>
  <c r="O301" i="18"/>
  <c r="O315" i="18" s="1"/>
  <c r="G388" i="18"/>
  <c r="G286" i="18"/>
  <c r="G287" i="18"/>
  <c r="G288" i="18"/>
  <c r="G289" i="18"/>
  <c r="G290" i="18"/>
  <c r="G291" i="18"/>
  <c r="G285" i="18"/>
  <c r="G297" i="18" s="1"/>
  <c r="G387" i="18"/>
  <c r="J2852" i="4"/>
  <c r="J2826" i="4"/>
  <c r="G396" i="18"/>
  <c r="G397" i="18"/>
  <c r="G398" i="18"/>
  <c r="G399" i="18"/>
  <c r="G400" i="18"/>
  <c r="G401" i="18"/>
  <c r="G402" i="18"/>
  <c r="G403" i="18"/>
  <c r="G404" i="18"/>
  <c r="G405" i="18"/>
  <c r="G406" i="18"/>
  <c r="G407" i="18"/>
  <c r="G408" i="18"/>
  <c r="G409" i="18"/>
  <c r="G410" i="18"/>
  <c r="G411" i="18"/>
  <c r="G412" i="18"/>
  <c r="G413" i="18"/>
  <c r="G414" i="18"/>
  <c r="G395" i="18"/>
  <c r="G416" i="18" s="1"/>
  <c r="G386" i="18"/>
  <c r="G385" i="18"/>
  <c r="G391" i="18" s="1"/>
  <c r="G479" i="18"/>
  <c r="E479" i="18"/>
  <c r="O478" i="18"/>
  <c r="O479" i="18" s="1"/>
  <c r="E466" i="18"/>
  <c r="O432" i="18"/>
  <c r="O433" i="18" s="1"/>
  <c r="E391" i="18"/>
  <c r="E380" i="18"/>
  <c r="G380" i="18"/>
  <c r="G320" i="18"/>
  <c r="E370" i="18"/>
  <c r="G370" i="18"/>
  <c r="G240" i="18"/>
  <c r="G239" i="18"/>
  <c r="G238" i="18"/>
  <c r="G242" i="18" s="1"/>
  <c r="J2776" i="4"/>
  <c r="E156" i="18"/>
  <c r="G168" i="18"/>
  <c r="G147" i="18"/>
  <c r="O137" i="18"/>
  <c r="O155" i="18" s="1"/>
  <c r="O179" i="18"/>
  <c r="O185" i="18" s="1"/>
  <c r="G223" i="18"/>
  <c r="G224" i="18"/>
  <c r="G225" i="18"/>
  <c r="G226" i="18"/>
  <c r="G227" i="18"/>
  <c r="G228" i="18"/>
  <c r="G229" i="18"/>
  <c r="G230" i="18"/>
  <c r="G222" i="18"/>
  <c r="E278" i="18"/>
  <c r="G169" i="18"/>
  <c r="G162" i="18"/>
  <c r="G163" i="18"/>
  <c r="G164" i="18"/>
  <c r="G165" i="18"/>
  <c r="G166" i="18"/>
  <c r="G167" i="18"/>
  <c r="G161" i="18"/>
  <c r="G175" i="18" s="1"/>
  <c r="G138" i="18"/>
  <c r="G139" i="18"/>
  <c r="G140" i="18"/>
  <c r="G141" i="18"/>
  <c r="G142" i="18"/>
  <c r="G143" i="18"/>
  <c r="G144" i="18"/>
  <c r="G145" i="18"/>
  <c r="G146" i="18"/>
  <c r="G137" i="18"/>
  <c r="G156" i="18" s="1"/>
  <c r="G267" i="18"/>
  <c r="G268" i="18"/>
  <c r="G269" i="18"/>
  <c r="G270" i="18"/>
  <c r="G271" i="18"/>
  <c r="J2720" i="4"/>
  <c r="J2747" i="4"/>
  <c r="J2798" i="4"/>
  <c r="G249" i="18"/>
  <c r="G250" i="18"/>
  <c r="G248" i="18"/>
  <c r="G247" i="18"/>
  <c r="G253" i="18" s="1"/>
  <c r="G347" i="18"/>
  <c r="G323" i="18"/>
  <c r="E323" i="18"/>
  <c r="G316" i="18"/>
  <c r="E316" i="18"/>
  <c r="G276" i="18"/>
  <c r="G275" i="18"/>
  <c r="G274" i="18"/>
  <c r="G273" i="18"/>
  <c r="G272" i="18"/>
  <c r="G266" i="18"/>
  <c r="G265" i="18"/>
  <c r="G264" i="18"/>
  <c r="G263" i="18"/>
  <c r="G262" i="18"/>
  <c r="G261" i="18"/>
  <c r="G260" i="18"/>
  <c r="G259" i="18"/>
  <c r="G258" i="18"/>
  <c r="G257" i="18"/>
  <c r="G278" i="18" s="1"/>
  <c r="I278" i="18" s="1"/>
  <c r="E175" i="18"/>
  <c r="E253" i="18"/>
  <c r="E242" i="18"/>
  <c r="G107" i="18"/>
  <c r="E233" i="18"/>
  <c r="G128" i="18"/>
  <c r="E130" i="18"/>
  <c r="G46" i="18"/>
  <c r="G45" i="18"/>
  <c r="G52" i="18" s="1"/>
  <c r="O44" i="18"/>
  <c r="G75" i="18"/>
  <c r="G76" i="18"/>
  <c r="G77" i="18"/>
  <c r="G78" i="18"/>
  <c r="G79" i="18"/>
  <c r="G80" i="18"/>
  <c r="G81" i="18"/>
  <c r="G74" i="18"/>
  <c r="G85" i="18" s="1"/>
  <c r="G91" i="18"/>
  <c r="G92" i="18"/>
  <c r="G93" i="18"/>
  <c r="G94" i="18"/>
  <c r="G90" i="18"/>
  <c r="G209" i="18"/>
  <c r="E209" i="18"/>
  <c r="O208" i="18"/>
  <c r="O209" i="18" s="1"/>
  <c r="G197" i="18"/>
  <c r="E197" i="18"/>
  <c r="O196" i="18"/>
  <c r="O197" i="18" s="1"/>
  <c r="G186" i="18"/>
  <c r="E186" i="18"/>
  <c r="O186" i="18"/>
  <c r="O174" i="18"/>
  <c r="O175" i="18" s="1"/>
  <c r="G22" i="18"/>
  <c r="G23" i="18"/>
  <c r="G24" i="18"/>
  <c r="G25" i="18"/>
  <c r="G26" i="18"/>
  <c r="G27" i="18"/>
  <c r="G28" i="18"/>
  <c r="G29" i="18"/>
  <c r="G21" i="18"/>
  <c r="G39" i="18" s="1"/>
  <c r="G6" i="18"/>
  <c r="G7" i="18"/>
  <c r="G8" i="18"/>
  <c r="G9" i="18"/>
  <c r="G5" i="18"/>
  <c r="G17" i="18" s="1"/>
  <c r="J2688" i="4"/>
  <c r="E17" i="18"/>
  <c r="J2633" i="4"/>
  <c r="J2672" i="4"/>
  <c r="D211" i="18"/>
  <c r="O156" i="18"/>
  <c r="E39" i="18"/>
  <c r="E102" i="18"/>
  <c r="E85" i="18"/>
  <c r="G129" i="18"/>
  <c r="G127" i="18"/>
  <c r="G126" i="18"/>
  <c r="G125" i="18"/>
  <c r="G124" i="18"/>
  <c r="G123" i="18"/>
  <c r="G122" i="18"/>
  <c r="G121" i="18"/>
  <c r="G120" i="18"/>
  <c r="G119" i="18"/>
  <c r="G118" i="18"/>
  <c r="G117" i="18"/>
  <c r="G116" i="18"/>
  <c r="G115" i="18"/>
  <c r="G114" i="18"/>
  <c r="G130" i="18" s="1"/>
  <c r="G64" i="18"/>
  <c r="E64" i="18"/>
  <c r="O63" i="18"/>
  <c r="O64" i="18" s="1"/>
  <c r="E52" i="18"/>
  <c r="D66" i="18" s="1"/>
  <c r="O51" i="18"/>
  <c r="O38" i="18"/>
  <c r="O39" i="18" s="1"/>
  <c r="O16" i="18"/>
  <c r="G1312" i="10"/>
  <c r="G1313" i="10"/>
  <c r="G1314" i="10"/>
  <c r="G1315" i="10"/>
  <c r="G1316" i="10"/>
  <c r="G1317" i="10"/>
  <c r="G1318" i="10"/>
  <c r="G1319" i="10"/>
  <c r="G1320" i="10"/>
  <c r="G1321" i="10"/>
  <c r="G1322" i="10"/>
  <c r="G1311" i="10"/>
  <c r="G1323" i="10" s="1"/>
  <c r="J2599" i="4"/>
  <c r="J2591" i="4"/>
  <c r="G1225" i="10"/>
  <c r="G1281" i="10"/>
  <c r="G1282" i="10"/>
  <c r="G1283" i="10"/>
  <c r="G1284" i="10"/>
  <c r="G1285" i="10"/>
  <c r="G1286" i="10"/>
  <c r="G1280" i="10"/>
  <c r="G1288" i="10" s="1"/>
  <c r="J2499" i="4"/>
  <c r="J2485" i="4"/>
  <c r="J2563" i="4"/>
  <c r="J2550" i="4"/>
  <c r="G1243" i="10"/>
  <c r="G1239" i="10"/>
  <c r="G1240" i="10"/>
  <c r="G1241" i="10"/>
  <c r="G1242" i="10"/>
  <c r="E1307" i="10"/>
  <c r="G1305" i="10"/>
  <c r="G1307" i="10" s="1"/>
  <c r="G1297" i="10"/>
  <c r="G1298" i="10"/>
  <c r="G1299" i="10"/>
  <c r="G1296" i="10"/>
  <c r="G1300" i="10" s="1"/>
  <c r="O1254" i="10"/>
  <c r="G1256" i="10"/>
  <c r="G1255" i="10"/>
  <c r="O1236" i="10"/>
  <c r="O1244" i="10" s="1"/>
  <c r="G1238" i="10"/>
  <c r="G1245" i="10" s="1"/>
  <c r="G1223" i="10"/>
  <c r="G1224" i="10"/>
  <c r="G1222" i="10"/>
  <c r="G1231" i="10" s="1"/>
  <c r="E255" i="10"/>
  <c r="E1323" i="10"/>
  <c r="E1017" i="10"/>
  <c r="J2577" i="4"/>
  <c r="G1134" i="10"/>
  <c r="G1133" i="10"/>
  <c r="G1132" i="10"/>
  <c r="G1131" i="10"/>
  <c r="E1138" i="10"/>
  <c r="E1139" i="10"/>
  <c r="G1208" i="10"/>
  <c r="G1209" i="10"/>
  <c r="E1211" i="10"/>
  <c r="G1210" i="10"/>
  <c r="G1207" i="10"/>
  <c r="G1206" i="10"/>
  <c r="G1205" i="10"/>
  <c r="G1204" i="10"/>
  <c r="G1203" i="10"/>
  <c r="G1202" i="10"/>
  <c r="G1201" i="10"/>
  <c r="G1200" i="10"/>
  <c r="G1199" i="10"/>
  <c r="G1198" i="10"/>
  <c r="G1197" i="10"/>
  <c r="G1196" i="10"/>
  <c r="G1211" i="10" s="1"/>
  <c r="G1186" i="10"/>
  <c r="G1187" i="10"/>
  <c r="G1188" i="10"/>
  <c r="G1185" i="10"/>
  <c r="G1192" i="10" s="1"/>
  <c r="G1173" i="10"/>
  <c r="G1174" i="10"/>
  <c r="G1175" i="10"/>
  <c r="G1176" i="10"/>
  <c r="G1177" i="10"/>
  <c r="G1172" i="10"/>
  <c r="G1180" i="10" s="1"/>
  <c r="G1158" i="10"/>
  <c r="G1159" i="10"/>
  <c r="G1160" i="10"/>
  <c r="G1161" i="10"/>
  <c r="G1157" i="10"/>
  <c r="G1165" i="10" s="1"/>
  <c r="E1180" i="10"/>
  <c r="O1118" i="10"/>
  <c r="E1125" i="10"/>
  <c r="G1115" i="10"/>
  <c r="G1116" i="10"/>
  <c r="G1114" i="10"/>
  <c r="G1125" i="10" s="1"/>
  <c r="O1115" i="10"/>
  <c r="O1116" i="10"/>
  <c r="O1117" i="10"/>
  <c r="O1114" i="10"/>
  <c r="O1124" i="10" s="1"/>
  <c r="G1100" i="10"/>
  <c r="G1101" i="10"/>
  <c r="G1102" i="10"/>
  <c r="G1103" i="10"/>
  <c r="G1104" i="10"/>
  <c r="G1105" i="10"/>
  <c r="G1106" i="10"/>
  <c r="G1107" i="10"/>
  <c r="G1099" i="10"/>
  <c r="G1110" i="10" s="1"/>
  <c r="E1300" i="10"/>
  <c r="E1288" i="10"/>
  <c r="G1268" i="10"/>
  <c r="E1268" i="10"/>
  <c r="O1267" i="10"/>
  <c r="O1268" i="10" s="1"/>
  <c r="E1259" i="10"/>
  <c r="O1258" i="10"/>
  <c r="G1259" i="10"/>
  <c r="E1245" i="10"/>
  <c r="O1245" i="10"/>
  <c r="E1231" i="10"/>
  <c r="O1230" i="10"/>
  <c r="O1231" i="10" s="1"/>
  <c r="J2446" i="4"/>
  <c r="G1130" i="10"/>
  <c r="G1129" i="10"/>
  <c r="G1139" i="10" s="1"/>
  <c r="E1110" i="10"/>
  <c r="E1165" i="10"/>
  <c r="J2372" i="4"/>
  <c r="J2415" i="4"/>
  <c r="O1138" i="10"/>
  <c r="O1139" i="10"/>
  <c r="O1709" i="20" l="1"/>
  <c r="G1690" i="20"/>
  <c r="D1913" i="20"/>
  <c r="D1752" i="20"/>
  <c r="O1555" i="20"/>
  <c r="G1401" i="20"/>
  <c r="O1401" i="20"/>
  <c r="O1573" i="20"/>
  <c r="G1220" i="20"/>
  <c r="O1081" i="20"/>
  <c r="O1220" i="20"/>
  <c r="O1239" i="20"/>
  <c r="O1246" i="20"/>
  <c r="D1266" i="20"/>
  <c r="G1166" i="20"/>
  <c r="G1096" i="20"/>
  <c r="O1096" i="20" s="1"/>
  <c r="B59" i="21"/>
  <c r="B61" i="21" s="1"/>
  <c r="O886" i="20"/>
  <c r="O916" i="20"/>
  <c r="G985" i="20"/>
  <c r="G969" i="20"/>
  <c r="G999" i="20"/>
  <c r="C39" i="21"/>
  <c r="C41" i="21" s="1"/>
  <c r="B39" i="21"/>
  <c r="B41" i="21" s="1"/>
  <c r="D18" i="21"/>
  <c r="D20" i="21" s="1"/>
  <c r="C18" i="21"/>
  <c r="C20" i="21" s="1"/>
  <c r="O760" i="20"/>
  <c r="O735" i="20"/>
  <c r="O905" i="20"/>
  <c r="O721" i="20"/>
  <c r="O608" i="20"/>
  <c r="O736" i="20"/>
  <c r="O436" i="20"/>
  <c r="O402" i="20"/>
  <c r="O460" i="20"/>
  <c r="O254" i="20"/>
  <c r="O255" i="20" s="1"/>
  <c r="O422" i="20"/>
  <c r="O31" i="20"/>
  <c r="O40" i="20"/>
  <c r="O21" i="20"/>
  <c r="O60" i="20"/>
  <c r="G1744" i="18"/>
  <c r="O1744" i="18" s="1"/>
  <c r="D1763" i="18"/>
  <c r="O1700" i="18"/>
  <c r="G1716" i="18"/>
  <c r="O1716" i="18" s="1"/>
  <c r="G1568" i="18"/>
  <c r="O1568" i="18" s="1"/>
  <c r="O1585" i="18"/>
  <c r="G1648" i="18"/>
  <c r="D1596" i="18"/>
  <c r="O1360" i="18"/>
  <c r="O1377" i="18"/>
  <c r="G1303" i="18"/>
  <c r="O1195" i="18"/>
  <c r="O1429" i="18"/>
  <c r="G1100" i="18"/>
  <c r="H1100" i="18" s="1"/>
  <c r="D1248" i="18"/>
  <c r="O1058" i="18"/>
  <c r="D1071" i="18"/>
  <c r="O862" i="18"/>
  <c r="O863" i="18" s="1"/>
  <c r="O875" i="18"/>
  <c r="D907" i="18"/>
  <c r="G740" i="18"/>
  <c r="O740" i="18" s="1"/>
  <c r="G806" i="18"/>
  <c r="G643" i="18"/>
  <c r="D767" i="18"/>
  <c r="I548" i="18"/>
  <c r="O466" i="18"/>
  <c r="O451" i="18"/>
  <c r="O605" i="18"/>
  <c r="I416" i="18"/>
  <c r="O297" i="18"/>
  <c r="D481" i="18"/>
  <c r="O334" i="18"/>
  <c r="O316" i="18"/>
  <c r="G233" i="18"/>
  <c r="O52" i="18"/>
  <c r="G102" i="18"/>
  <c r="O17" i="18"/>
  <c r="O1259" i="10"/>
  <c r="E1192" i="10"/>
  <c r="G1069" i="10" l="1"/>
  <c r="G1070" i="10"/>
  <c r="G1071" i="10"/>
  <c r="G1072" i="10"/>
  <c r="G1068" i="10"/>
  <c r="G1074" i="10" s="1"/>
  <c r="E1062" i="10" l="1"/>
  <c r="G1054" i="10"/>
  <c r="G1055" i="10"/>
  <c r="G1056" i="10"/>
  <c r="G1057" i="10"/>
  <c r="G1058" i="10"/>
  <c r="G1059" i="10"/>
  <c r="G1053" i="10"/>
  <c r="G1062" i="10" l="1"/>
  <c r="J2294" i="4"/>
  <c r="O1003" i="10"/>
  <c r="G1025" i="10" l="1"/>
  <c r="G1026" i="10"/>
  <c r="J2340" i="4"/>
  <c r="G1024" i="10" l="1"/>
  <c r="G1023" i="10"/>
  <c r="G1022" i="10"/>
  <c r="G1021" i="10"/>
  <c r="G1030" i="10" s="1"/>
  <c r="G1147" i="10" l="1"/>
  <c r="E1147" i="10"/>
  <c r="O1146" i="10"/>
  <c r="O1147" i="10" s="1"/>
  <c r="O1125" i="10"/>
  <c r="O1109" i="10"/>
  <c r="E1092" i="10"/>
  <c r="G1091" i="10"/>
  <c r="G1090" i="10"/>
  <c r="G1089" i="10"/>
  <c r="G1088" i="10"/>
  <c r="G1087" i="10"/>
  <c r="G1086" i="10"/>
  <c r="G1085" i="10"/>
  <c r="G1084" i="10"/>
  <c r="G1083" i="10"/>
  <c r="G1082" i="10"/>
  <c r="G1081" i="10"/>
  <c r="G1080" i="10"/>
  <c r="G1079" i="10"/>
  <c r="G1092" i="10" s="1"/>
  <c r="D1149" i="10" l="1"/>
  <c r="O1110" i="10"/>
  <c r="G1005" i="10"/>
  <c r="G1006" i="10"/>
  <c r="G1007" i="10"/>
  <c r="G1008" i="10"/>
  <c r="G1009" i="10"/>
  <c r="G1004" i="10"/>
  <c r="G1017" i="10" s="1"/>
  <c r="E1074" i="10" l="1"/>
  <c r="G870" i="10" l="1"/>
  <c r="O914" i="10"/>
  <c r="G958" i="10"/>
  <c r="G959" i="10"/>
  <c r="G960" i="10"/>
  <c r="G961" i="10"/>
  <c r="G962" i="10"/>
  <c r="G963" i="10"/>
  <c r="G964" i="10"/>
  <c r="G965" i="10"/>
  <c r="G966" i="10"/>
  <c r="G967" i="10"/>
  <c r="G968" i="10"/>
  <c r="G957" i="10"/>
  <c r="G994" i="10"/>
  <c r="G991" i="10"/>
  <c r="G992" i="10"/>
  <c r="G982" i="10"/>
  <c r="G983" i="10"/>
  <c r="G984" i="10"/>
  <c r="G985" i="10"/>
  <c r="G986" i="10"/>
  <c r="G987" i="10"/>
  <c r="E996" i="10"/>
  <c r="G995" i="10"/>
  <c r="G993" i="10"/>
  <c r="G990" i="10"/>
  <c r="G989" i="10"/>
  <c r="G988" i="10"/>
  <c r="G981" i="10"/>
  <c r="G980" i="10"/>
  <c r="G979" i="10"/>
  <c r="G978" i="10"/>
  <c r="G977" i="10"/>
  <c r="G976" i="10"/>
  <c r="G975" i="10"/>
  <c r="G938" i="10"/>
  <c r="G939" i="10"/>
  <c r="G940" i="10"/>
  <c r="G941" i="10"/>
  <c r="G942" i="10"/>
  <c r="G943" i="10"/>
  <c r="G937" i="10"/>
  <c r="G952" i="10" s="1"/>
  <c r="E952" i="10"/>
  <c r="O913" i="10"/>
  <c r="O903" i="10"/>
  <c r="O883" i="10"/>
  <c r="E920" i="10"/>
  <c r="E899" i="10"/>
  <c r="G886" i="10"/>
  <c r="G887" i="10"/>
  <c r="G888" i="10"/>
  <c r="G889" i="10"/>
  <c r="G914" i="10"/>
  <c r="G915" i="10"/>
  <c r="G913" i="10"/>
  <c r="G920" i="10" s="1"/>
  <c r="G866" i="10"/>
  <c r="G867" i="10"/>
  <c r="G868" i="10"/>
  <c r="G869" i="10"/>
  <c r="G865" i="10"/>
  <c r="G864" i="10"/>
  <c r="G863" i="10"/>
  <c r="G879" i="10" s="1"/>
  <c r="G884" i="10"/>
  <c r="G885" i="10"/>
  <c r="G883" i="10"/>
  <c r="G899" i="10" s="1"/>
  <c r="G1041" i="10"/>
  <c r="E1041" i="10"/>
  <c r="O1040" i="10"/>
  <c r="O1041" i="10" s="1"/>
  <c r="E1030" i="10"/>
  <c r="O1029" i="10"/>
  <c r="O1030" i="10" s="1"/>
  <c r="J2204" i="4"/>
  <c r="G996" i="10" l="1"/>
  <c r="G971" i="10"/>
  <c r="J2169" i="4"/>
  <c r="O1016" i="10" l="1"/>
  <c r="D1043" i="10"/>
  <c r="O1017" i="10"/>
  <c r="E879" i="10" l="1"/>
  <c r="E909" i="10"/>
  <c r="J2258" i="4" l="1"/>
  <c r="G904" i="10"/>
  <c r="G905" i="10"/>
  <c r="G903" i="10"/>
  <c r="G909" i="10" s="1"/>
  <c r="J2231" i="4"/>
  <c r="G817" i="10" l="1"/>
  <c r="O768" i="10"/>
  <c r="E764" i="10"/>
  <c r="G855" i="10"/>
  <c r="G814" i="10" l="1"/>
  <c r="G815" i="10"/>
  <c r="G816" i="10"/>
  <c r="G813" i="10"/>
  <c r="G822" i="10"/>
  <c r="E822" i="10"/>
  <c r="G830" i="10"/>
  <c r="G831" i="10"/>
  <c r="G832" i="10"/>
  <c r="G833" i="10"/>
  <c r="G834" i="10"/>
  <c r="G835" i="10"/>
  <c r="G836" i="10"/>
  <c r="G829" i="10"/>
  <c r="G839" i="10" s="1"/>
  <c r="G779" i="10"/>
  <c r="O778" i="10"/>
  <c r="O782" i="10" s="1"/>
  <c r="G778" i="10" l="1"/>
  <c r="G783" i="10" s="1"/>
  <c r="G789" i="10" l="1"/>
  <c r="G788" i="10"/>
  <c r="G790" i="10"/>
  <c r="G787" i="10"/>
  <c r="G769" i="10"/>
  <c r="G754" i="10"/>
  <c r="G755" i="10"/>
  <c r="G756" i="10"/>
  <c r="G757" i="10"/>
  <c r="G753" i="10"/>
  <c r="G764" i="10" s="1"/>
  <c r="E971" i="10" l="1"/>
  <c r="G851" i="10"/>
  <c r="E856" i="10"/>
  <c r="G854" i="10"/>
  <c r="G853" i="10"/>
  <c r="G852" i="10"/>
  <c r="G850" i="10"/>
  <c r="G849" i="10"/>
  <c r="G848" i="10"/>
  <c r="G847" i="10"/>
  <c r="G846" i="10"/>
  <c r="G845" i="10"/>
  <c r="G844" i="10"/>
  <c r="G843" i="10"/>
  <c r="G856" i="10" s="1"/>
  <c r="G927" i="10" l="1"/>
  <c r="E927" i="10"/>
  <c r="O926" i="10"/>
  <c r="O927" i="10" s="1"/>
  <c r="O919" i="10"/>
  <c r="O920" i="10" s="1"/>
  <c r="O908" i="10"/>
  <c r="O909" i="10" s="1"/>
  <c r="O898" i="10"/>
  <c r="G897" i="10"/>
  <c r="O878" i="10"/>
  <c r="O879" i="10" s="1"/>
  <c r="J2131" i="4"/>
  <c r="O899" i="10" l="1"/>
  <c r="D929" i="10"/>
  <c r="J2048" i="4"/>
  <c r="J2103" i="4" l="1"/>
  <c r="J2076" i="4"/>
  <c r="E839" i="10" l="1"/>
  <c r="O647" i="10" l="1"/>
  <c r="G705" i="10"/>
  <c r="G706" i="10"/>
  <c r="G707" i="10"/>
  <c r="G708" i="10"/>
  <c r="G709" i="10"/>
  <c r="G710" i="10"/>
  <c r="G711" i="10"/>
  <c r="G704" i="10"/>
  <c r="G721" i="10" s="1"/>
  <c r="G683" i="10"/>
  <c r="G684" i="10"/>
  <c r="G685" i="10"/>
  <c r="G686" i="10"/>
  <c r="G687" i="10"/>
  <c r="G688" i="10"/>
  <c r="G689" i="10"/>
  <c r="G690" i="10"/>
  <c r="G691" i="10"/>
  <c r="G692" i="10"/>
  <c r="G693" i="10"/>
  <c r="G682" i="10"/>
  <c r="G699" i="10" s="1"/>
  <c r="G617" i="10"/>
  <c r="G616" i="10"/>
  <c r="O646" i="10"/>
  <c r="E721" i="10"/>
  <c r="J1965" i="4"/>
  <c r="G649" i="10" l="1"/>
  <c r="E642" i="10" l="1"/>
  <c r="J1992" i="4" l="1"/>
  <c r="J1930" i="4"/>
  <c r="E699" i="10" l="1"/>
  <c r="O800" i="10" l="1"/>
  <c r="E801" i="10"/>
  <c r="G801" i="10"/>
  <c r="O801" i="10"/>
  <c r="G741" i="10"/>
  <c r="G742" i="10"/>
  <c r="O793" i="10"/>
  <c r="E794" i="10"/>
  <c r="G794" i="10"/>
  <c r="O794" i="10" s="1"/>
  <c r="E783" i="10"/>
  <c r="O783" i="10"/>
  <c r="G738" i="10"/>
  <c r="G739" i="10"/>
  <c r="G740" i="10"/>
  <c r="G659" i="10"/>
  <c r="G658" i="10"/>
  <c r="G648" i="10"/>
  <c r="G647" i="10"/>
  <c r="G733" i="10"/>
  <c r="O773" i="10"/>
  <c r="E774" i="10"/>
  <c r="O658" i="10"/>
  <c r="O763" i="10"/>
  <c r="G654" i="10" l="1"/>
  <c r="O764" i="10"/>
  <c r="D803" i="10"/>
  <c r="G744" i="10"/>
  <c r="G743" i="10"/>
  <c r="G737" i="10"/>
  <c r="G736" i="10"/>
  <c r="G735" i="10"/>
  <c r="G734" i="10"/>
  <c r="G732" i="10"/>
  <c r="G731" i="10"/>
  <c r="G730" i="10"/>
  <c r="G729" i="10"/>
  <c r="G728" i="10"/>
  <c r="G727" i="10"/>
  <c r="G726" i="10"/>
  <c r="G725" i="10"/>
  <c r="G745" i="10" s="1"/>
  <c r="G667" i="10"/>
  <c r="G613" i="10"/>
  <c r="G614" i="10"/>
  <c r="G615" i="10"/>
  <c r="G612" i="10"/>
  <c r="G599" i="10" l="1"/>
  <c r="G632" i="10" l="1"/>
  <c r="G633" i="10"/>
  <c r="G634" i="10"/>
  <c r="G635" i="10"/>
  <c r="G637" i="10"/>
  <c r="G638" i="10"/>
  <c r="G636" i="10"/>
  <c r="G768" i="10"/>
  <c r="G774" i="10" s="1"/>
  <c r="G631" i="10"/>
  <c r="E627" i="10"/>
  <c r="G642" i="10" l="1"/>
  <c r="O774" i="10"/>
  <c r="J2019" i="4"/>
  <c r="G580" i="10" l="1"/>
  <c r="G581" i="10"/>
  <c r="G582" i="10"/>
  <c r="G583" i="10"/>
  <c r="G584" i="10"/>
  <c r="G585" i="10"/>
  <c r="G579" i="10"/>
  <c r="E586" i="10"/>
  <c r="G566" i="10"/>
  <c r="G567" i="10"/>
  <c r="G568" i="10"/>
  <c r="G569" i="10"/>
  <c r="G570" i="10"/>
  <c r="G571" i="10"/>
  <c r="G565" i="10"/>
  <c r="E606" i="10"/>
  <c r="G591" i="10"/>
  <c r="G592" i="10"/>
  <c r="G593" i="10"/>
  <c r="G594" i="10"/>
  <c r="G595" i="10"/>
  <c r="G596" i="10"/>
  <c r="G597" i="10"/>
  <c r="G600" i="10"/>
  <c r="G601" i="10"/>
  <c r="G602" i="10"/>
  <c r="G603" i="10"/>
  <c r="G604" i="10"/>
  <c r="G605" i="10"/>
  <c r="G590" i="10"/>
  <c r="G573" i="10" l="1"/>
  <c r="G519" i="10"/>
  <c r="G586" i="10"/>
  <c r="O669" i="10"/>
  <c r="E670" i="10"/>
  <c r="G670" i="10"/>
  <c r="O516" i="10"/>
  <c r="G529" i="10"/>
  <c r="G530" i="10"/>
  <c r="G528" i="10"/>
  <c r="E524" i="10"/>
  <c r="G516" i="10"/>
  <c r="G520" i="10"/>
  <c r="G537" i="10"/>
  <c r="O528" i="10"/>
  <c r="E573" i="10"/>
  <c r="J1767" i="4"/>
  <c r="O670" i="10" l="1"/>
  <c r="J1876" i="4"/>
  <c r="G627" i="10"/>
  <c r="G518" i="10"/>
  <c r="O505" i="10"/>
  <c r="G521" i="10"/>
  <c r="O504" i="10"/>
  <c r="G508" i="10"/>
  <c r="O662" i="10" l="1"/>
  <c r="E663" i="10"/>
  <c r="G663" i="10"/>
  <c r="O663" i="10" s="1"/>
  <c r="O653" i="10"/>
  <c r="E654" i="10"/>
  <c r="O654" i="10" l="1"/>
  <c r="E512" i="10"/>
  <c r="O641" i="10" l="1"/>
  <c r="O626" i="10"/>
  <c r="O627" i="10" l="1"/>
  <c r="G517" i="10"/>
  <c r="G524" i="10" s="1"/>
  <c r="J1849" i="4" l="1"/>
  <c r="J1813" i="4" l="1"/>
  <c r="G507" i="10" l="1"/>
  <c r="G506" i="10"/>
  <c r="G505" i="10" l="1"/>
  <c r="G504" i="10" l="1"/>
  <c r="G494" i="10" l="1"/>
  <c r="G495" i="10"/>
  <c r="G493" i="10"/>
  <c r="G486" i="10"/>
  <c r="G487" i="10"/>
  <c r="G485" i="10"/>
  <c r="E497" i="10"/>
  <c r="G497" i="10" l="1"/>
  <c r="O440" i="10"/>
  <c r="G450" i="10" l="1"/>
  <c r="G449" i="10"/>
  <c r="G453" i="10" s="1"/>
  <c r="O452" i="10"/>
  <c r="E453" i="10"/>
  <c r="O548" i="10"/>
  <c r="E549" i="10"/>
  <c r="G549" i="10"/>
  <c r="O549" i="10" s="1"/>
  <c r="O539" i="10"/>
  <c r="E540" i="10"/>
  <c r="G540" i="10"/>
  <c r="O532" i="10"/>
  <c r="E533" i="10"/>
  <c r="G533" i="10"/>
  <c r="O523" i="10"/>
  <c r="O511" i="10"/>
  <c r="G512" i="10"/>
  <c r="G470" i="10"/>
  <c r="G475" i="10" s="1"/>
  <c r="O474" i="10"/>
  <c r="E475" i="10"/>
  <c r="O465" i="10"/>
  <c r="E466" i="10"/>
  <c r="G466" i="10"/>
  <c r="O458" i="10"/>
  <c r="E459" i="10"/>
  <c r="G459" i="10"/>
  <c r="O444" i="10"/>
  <c r="E445" i="10"/>
  <c r="G445" i="10"/>
  <c r="O445" i="10" l="1"/>
  <c r="O459" i="10"/>
  <c r="D551" i="10"/>
  <c r="O466" i="10"/>
  <c r="O475" i="10"/>
  <c r="O453" i="10"/>
  <c r="O512" i="10"/>
  <c r="O524" i="10"/>
  <c r="O533" i="10"/>
  <c r="O540" i="10"/>
  <c r="D477" i="10"/>
  <c r="E293" i="10"/>
  <c r="E304" i="10"/>
  <c r="E314" i="10"/>
  <c r="E330" i="10"/>
  <c r="D332" i="10" l="1"/>
  <c r="G351" i="10"/>
  <c r="G352" i="10"/>
  <c r="G353" i="10"/>
  <c r="G354" i="10"/>
  <c r="G355" i="10"/>
  <c r="G350" i="10"/>
  <c r="G358" i="10" l="1"/>
  <c r="G308" i="10"/>
  <c r="G309" i="10" l="1"/>
  <c r="G314" i="10" s="1"/>
  <c r="G298" i="10"/>
  <c r="G299" i="10"/>
  <c r="G297" i="10"/>
  <c r="G382" i="10" l="1"/>
  <c r="G383" i="10"/>
  <c r="G376" i="10"/>
  <c r="G378" i="10"/>
  <c r="G379" i="10"/>
  <c r="G380" i="10"/>
  <c r="G381" i="10"/>
  <c r="E385" i="10"/>
  <c r="G371" i="10"/>
  <c r="G372" i="10"/>
  <c r="G373" i="10"/>
  <c r="G374" i="10"/>
  <c r="G375" i="10"/>
  <c r="G377" i="10"/>
  <c r="G370" i="10"/>
  <c r="J1725" i="4"/>
  <c r="J1749" i="4" l="1"/>
  <c r="G342" i="10" l="1"/>
  <c r="G344" i="10"/>
  <c r="G343" i="10"/>
  <c r="G341" i="10"/>
  <c r="G345" i="10" s="1"/>
  <c r="J1692" i="4" l="1"/>
  <c r="O428" i="10" l="1"/>
  <c r="E429" i="10"/>
  <c r="G429" i="10"/>
  <c r="O429" i="10" s="1"/>
  <c r="O419" i="10"/>
  <c r="E420" i="10"/>
  <c r="G420" i="10"/>
  <c r="O412" i="10"/>
  <c r="E413" i="10"/>
  <c r="G413" i="10"/>
  <c r="O405" i="10"/>
  <c r="E406" i="10"/>
  <c r="G406" i="10"/>
  <c r="O396" i="10"/>
  <c r="E397" i="10"/>
  <c r="G397" i="10"/>
  <c r="G327" i="10"/>
  <c r="E358" i="10"/>
  <c r="O397" i="10" l="1"/>
  <c r="O406" i="10"/>
  <c r="O413" i="10"/>
  <c r="O420" i="10"/>
  <c r="D431" i="10"/>
  <c r="G364" i="10"/>
  <c r="G363" i="10"/>
  <c r="E365" i="10"/>
  <c r="G289" i="10" l="1"/>
  <c r="E345" i="10" l="1"/>
  <c r="G288" i="10" l="1"/>
  <c r="G287" i="10"/>
  <c r="G284" i="10"/>
  <c r="G283" i="10"/>
  <c r="G286" i="10"/>
  <c r="G272" i="10" l="1"/>
  <c r="G273" i="10"/>
  <c r="G274" i="10"/>
  <c r="G270" i="10"/>
  <c r="G271" i="10"/>
  <c r="G264" i="10"/>
  <c r="G265" i="10"/>
  <c r="G266" i="10"/>
  <c r="G267" i="10"/>
  <c r="G268" i="10"/>
  <c r="G269" i="10"/>
  <c r="G261" i="10"/>
  <c r="G262" i="10"/>
  <c r="G263" i="10"/>
  <c r="G260" i="10"/>
  <c r="O202" i="10"/>
  <c r="E277" i="10"/>
  <c r="O180" i="10"/>
  <c r="O179" i="10"/>
  <c r="O201" i="10"/>
  <c r="E245" i="10"/>
  <c r="G243" i="10"/>
  <c r="G242" i="10"/>
  <c r="G227" i="10"/>
  <c r="G228" i="10"/>
  <c r="G229" i="10"/>
  <c r="G230" i="10"/>
  <c r="G231" i="10"/>
  <c r="G232" i="10"/>
  <c r="G233" i="10"/>
  <c r="G234" i="10"/>
  <c r="G235" i="10"/>
  <c r="G226" i="10"/>
  <c r="O209" i="10"/>
  <c r="O210" i="10"/>
  <c r="O211" i="10"/>
  <c r="O208" i="10"/>
  <c r="O164" i="10"/>
  <c r="G193" i="10"/>
  <c r="E187" i="10"/>
  <c r="E174" i="10"/>
  <c r="G169" i="10"/>
  <c r="G167" i="10"/>
  <c r="G165" i="10"/>
  <c r="G237" i="10" l="1"/>
  <c r="G277" i="10"/>
  <c r="G245" i="10"/>
  <c r="G285" i="10"/>
  <c r="G293" i="10" s="1"/>
  <c r="G252" i="10" l="1"/>
  <c r="G253" i="10"/>
  <c r="G251" i="10"/>
  <c r="G255" i="10" l="1"/>
  <c r="G191" i="10"/>
  <c r="O178" i="10" l="1"/>
  <c r="G192" i="10" l="1"/>
  <c r="G197" i="10" s="1"/>
  <c r="J1634" i="4" l="1"/>
  <c r="G326" i="10" l="1"/>
  <c r="G183" i="10" l="1"/>
  <c r="G166" i="10" l="1"/>
  <c r="G181" i="10" l="1"/>
  <c r="E237" i="10"/>
  <c r="G180" i="10" l="1"/>
  <c r="J1661" i="4" l="1"/>
  <c r="J1592" i="4"/>
  <c r="G168" i="10" l="1"/>
  <c r="G164" i="10" l="1"/>
  <c r="G174" i="10" s="1"/>
  <c r="G182" i="10" l="1"/>
  <c r="G330" i="10" l="1"/>
  <c r="O329" i="10"/>
  <c r="G322" i="10"/>
  <c r="E322" i="10"/>
  <c r="O321" i="10"/>
  <c r="O313" i="10"/>
  <c r="O303" i="10"/>
  <c r="G304" i="10"/>
  <c r="O292" i="10"/>
  <c r="O322" i="10" l="1"/>
  <c r="O293" i="10"/>
  <c r="O314" i="10"/>
  <c r="O330" i="10"/>
  <c r="O304" i="10"/>
  <c r="G179" i="10"/>
  <c r="G178" i="10" l="1"/>
  <c r="G187" i="10" s="1"/>
  <c r="O18" i="10" l="1"/>
  <c r="O19" i="10"/>
  <c r="O20" i="10"/>
  <c r="G6" i="10"/>
  <c r="G7" i="10"/>
  <c r="G8" i="10"/>
  <c r="G9" i="10"/>
  <c r="G10" i="10"/>
  <c r="G18" i="10"/>
  <c r="G19" i="10"/>
  <c r="G20" i="10"/>
  <c r="G21" i="10"/>
  <c r="G22" i="10"/>
  <c r="G23" i="10"/>
  <c r="G24" i="10"/>
  <c r="M59" i="10" l="1"/>
  <c r="O54" i="10"/>
  <c r="O55" i="10"/>
  <c r="O52" i="10"/>
  <c r="O53" i="10"/>
  <c r="O51" i="10"/>
  <c r="E38" i="10"/>
  <c r="O42" i="10"/>
  <c r="G102" i="10" l="1"/>
  <c r="E26" i="10"/>
  <c r="E13" i="10"/>
  <c r="O5" i="10"/>
  <c r="O33" i="10"/>
  <c r="G86" i="10"/>
  <c r="G87" i="10"/>
  <c r="G88" i="10"/>
  <c r="G89" i="10"/>
  <c r="G90" i="10"/>
  <c r="G91" i="10"/>
  <c r="G92" i="10"/>
  <c r="G93" i="10"/>
  <c r="G94" i="10"/>
  <c r="G85" i="10"/>
  <c r="G101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71" i="10"/>
  <c r="G72" i="10"/>
  <c r="G73" i="10"/>
  <c r="G74" i="10"/>
  <c r="G75" i="10"/>
  <c r="G76" i="10"/>
  <c r="G77" i="10"/>
  <c r="G78" i="10"/>
  <c r="G79" i="10"/>
  <c r="G70" i="10"/>
  <c r="G100" i="10"/>
  <c r="E81" i="10"/>
  <c r="G214" i="10"/>
  <c r="E214" i="10"/>
  <c r="O213" i="10"/>
  <c r="E121" i="10"/>
  <c r="G96" i="10" l="1"/>
  <c r="O214" i="10"/>
  <c r="G81" i="10"/>
  <c r="O203" i="10"/>
  <c r="E204" i="10"/>
  <c r="G204" i="10"/>
  <c r="O196" i="10"/>
  <c r="E197" i="10"/>
  <c r="O186" i="10"/>
  <c r="G121" i="10"/>
  <c r="E96" i="10"/>
  <c r="O173" i="10"/>
  <c r="B124" i="10"/>
  <c r="O59" i="10"/>
  <c r="E60" i="10"/>
  <c r="G60" i="10"/>
  <c r="O46" i="10"/>
  <c r="E47" i="10"/>
  <c r="G42" i="10"/>
  <c r="G47" i="10" s="1"/>
  <c r="G30" i="10"/>
  <c r="O30" i="10"/>
  <c r="G31" i="10"/>
  <c r="O31" i="10"/>
  <c r="G32" i="10"/>
  <c r="O32" i="10"/>
  <c r="G33" i="10"/>
  <c r="G34" i="10"/>
  <c r="G17" i="10"/>
  <c r="O17" i="10"/>
  <c r="O12" i="10"/>
  <c r="G5" i="10"/>
  <c r="G111" i="11"/>
  <c r="E111" i="11"/>
  <c r="E73" i="11"/>
  <c r="G55" i="11"/>
  <c r="E55" i="11"/>
  <c r="E34" i="11"/>
  <c r="E17" i="11"/>
  <c r="E764" i="2"/>
  <c r="G38" i="10" l="1"/>
  <c r="G13" i="10"/>
  <c r="O13" i="10" s="1"/>
  <c r="O25" i="10"/>
  <c r="G26" i="10"/>
  <c r="D216" i="10"/>
  <c r="O60" i="10"/>
  <c r="O204" i="10"/>
  <c r="O197" i="10"/>
  <c r="D62" i="10"/>
  <c r="O174" i="10"/>
  <c r="O187" i="10"/>
  <c r="O37" i="10"/>
  <c r="O47" i="10"/>
  <c r="G1248" i="1"/>
  <c r="G1280" i="1"/>
  <c r="O1270" i="1"/>
  <c r="G1244" i="1"/>
  <c r="O1269" i="1"/>
  <c r="O1268" i="1"/>
  <c r="O1275" i="1" s="1"/>
  <c r="G1272" i="1"/>
  <c r="G1270" i="1"/>
  <c r="O38" i="10" l="1"/>
  <c r="O26" i="10"/>
  <c r="O1257" i="1"/>
  <c r="O1258" i="1"/>
  <c r="G1271" i="1"/>
  <c r="O1256" i="1"/>
  <c r="G1263" i="1"/>
  <c r="G1261" i="1"/>
  <c r="G1260" i="1"/>
  <c r="G1259" i="1"/>
  <c r="G1258" i="1"/>
  <c r="G1257" i="1"/>
  <c r="E1264" i="1" l="1"/>
  <c r="J1532" i="4" l="1"/>
  <c r="E1355" i="1"/>
  <c r="O1354" i="1"/>
  <c r="G1355" i="1"/>
  <c r="O1355" i="1" l="1"/>
  <c r="E1252" i="1"/>
  <c r="J1470" i="4" l="1"/>
  <c r="J1555" i="4"/>
  <c r="J1506" i="4"/>
  <c r="G1256" i="1" l="1"/>
  <c r="G1264" i="1" s="1"/>
  <c r="G1243" i="1"/>
  <c r="E747" i="2" l="1"/>
  <c r="G1269" i="1" l="1"/>
  <c r="G1247" i="1" l="1"/>
  <c r="G1268" i="1"/>
  <c r="G1246" i="1" l="1"/>
  <c r="G684" i="2" l="1"/>
  <c r="G685" i="2"/>
  <c r="G686" i="2"/>
  <c r="G687" i="2"/>
  <c r="G688" i="2"/>
  <c r="G689" i="2"/>
  <c r="G690" i="2"/>
  <c r="G683" i="2"/>
  <c r="G682" i="2"/>
  <c r="E692" i="2"/>
  <c r="G697" i="2"/>
  <c r="G698" i="2"/>
  <c r="G699" i="2"/>
  <c r="G700" i="2"/>
  <c r="G701" i="2"/>
  <c r="G702" i="2"/>
  <c r="G727" i="2"/>
  <c r="G1148" i="1"/>
  <c r="E1168" i="1"/>
  <c r="E1152" i="1"/>
  <c r="C1210" i="1"/>
  <c r="C1212" i="1"/>
  <c r="C1208" i="1"/>
  <c r="C1206" i="1"/>
  <c r="C1204" i="1"/>
  <c r="G1149" i="1"/>
  <c r="J1420" i="4"/>
  <c r="G1175" i="1"/>
  <c r="G692" i="2" l="1"/>
  <c r="E785" i="2"/>
  <c r="G785" i="2"/>
  <c r="E705" i="2"/>
  <c r="E1180" i="1"/>
  <c r="G1164" i="1"/>
  <c r="O1173" i="1"/>
  <c r="E728" i="2" l="1"/>
  <c r="J1363" i="4"/>
  <c r="J1392" i="4" l="1"/>
  <c r="G1174" i="1" l="1"/>
  <c r="D108" i="9" l="1"/>
  <c r="D62" i="9"/>
  <c r="F101" i="9"/>
  <c r="F102" i="9"/>
  <c r="D97" i="9"/>
  <c r="F89" i="9"/>
  <c r="F90" i="9"/>
  <c r="F91" i="9"/>
  <c r="F92" i="9"/>
  <c r="F93" i="9"/>
  <c r="F94" i="9"/>
  <c r="F95" i="9"/>
  <c r="F96" i="9"/>
  <c r="F75" i="9"/>
  <c r="F76" i="9"/>
  <c r="F77" i="9"/>
  <c r="F78" i="9"/>
  <c r="F79" i="9"/>
  <c r="F80" i="9"/>
  <c r="F81" i="9"/>
  <c r="F82" i="9"/>
  <c r="F83" i="9"/>
  <c r="F84" i="9"/>
  <c r="D85" i="9"/>
  <c r="D71" i="9"/>
  <c r="F66" i="9"/>
  <c r="F67" i="9"/>
  <c r="F68" i="9"/>
  <c r="F69" i="9"/>
  <c r="F70" i="9"/>
  <c r="F55" i="9"/>
  <c r="F56" i="9"/>
  <c r="F57" i="9"/>
  <c r="F58" i="9"/>
  <c r="F59" i="9"/>
  <c r="F60" i="9"/>
  <c r="F61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24" i="9"/>
  <c r="F25" i="9"/>
  <c r="F26" i="9"/>
  <c r="F27" i="9"/>
  <c r="F28" i="9"/>
  <c r="F29" i="9"/>
  <c r="F30" i="9"/>
  <c r="F31" i="9"/>
  <c r="F32" i="9"/>
  <c r="D33" i="9"/>
  <c r="D20" i="9"/>
  <c r="F11" i="9"/>
  <c r="F12" i="9"/>
  <c r="F13" i="9"/>
  <c r="F14" i="9"/>
  <c r="F15" i="9"/>
  <c r="F16" i="9"/>
  <c r="F17" i="9"/>
  <c r="F18" i="9"/>
  <c r="F19" i="9"/>
  <c r="F3" i="9"/>
  <c r="F4" i="9"/>
  <c r="F5" i="9"/>
  <c r="F6" i="9"/>
  <c r="D7" i="9"/>
  <c r="F20" i="9" l="1"/>
  <c r="F33" i="9"/>
  <c r="F51" i="9"/>
  <c r="F62" i="9"/>
  <c r="F71" i="9"/>
  <c r="F97" i="9"/>
  <c r="F7" i="9"/>
  <c r="F85" i="9"/>
  <c r="J1442" i="4"/>
  <c r="G1163" i="1" l="1"/>
  <c r="K80" i="1" l="1"/>
  <c r="K98" i="1"/>
  <c r="K78" i="1"/>
  <c r="D827" i="1"/>
  <c r="C838" i="1"/>
  <c r="J86" i="1" s="1"/>
  <c r="J96" i="1"/>
  <c r="C828" i="1"/>
  <c r="J78" i="1" s="1"/>
  <c r="C834" i="1" l="1"/>
  <c r="C847" i="1"/>
  <c r="J90" i="1" s="1"/>
  <c r="J82" i="1"/>
  <c r="J110" i="1" s="1"/>
  <c r="O1172" i="1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12" i="2"/>
  <c r="B1306" i="1"/>
  <c r="O1297" i="1"/>
  <c r="E1298" i="1"/>
  <c r="G1298" i="1"/>
  <c r="O1284" i="1"/>
  <c r="E1285" i="1"/>
  <c r="G1285" i="1"/>
  <c r="E1276" i="1"/>
  <c r="G1276" i="1"/>
  <c r="O1263" i="1"/>
  <c r="O1264" i="1" s="1"/>
  <c r="O1251" i="1"/>
  <c r="G1252" i="1"/>
  <c r="D1300" i="1" l="1"/>
  <c r="G728" i="2"/>
  <c r="O1252" i="1"/>
  <c r="O1276" i="1"/>
  <c r="O1285" i="1"/>
  <c r="O1298" i="1"/>
  <c r="C827" i="1"/>
  <c r="G1161" i="1" l="1"/>
  <c r="G1160" i="1"/>
  <c r="G1162" i="1" l="1"/>
  <c r="G1156" i="1" l="1"/>
  <c r="G1173" i="1" l="1"/>
  <c r="G1159" i="1"/>
  <c r="G1147" i="1" l="1"/>
  <c r="G1152" i="1" s="1"/>
  <c r="G1158" i="1" l="1"/>
  <c r="G1157" i="1"/>
  <c r="G1168" i="1" s="1"/>
  <c r="I98" i="1" l="1"/>
  <c r="I106" i="1"/>
  <c r="I92" i="1"/>
  <c r="I90" i="1"/>
  <c r="I88" i="1"/>
  <c r="I86" i="1"/>
  <c r="I84" i="1"/>
  <c r="I82" i="1"/>
  <c r="I78" i="1"/>
  <c r="H96" i="1"/>
  <c r="I110" i="1" l="1"/>
  <c r="O1187" i="1"/>
  <c r="E1188" i="1"/>
  <c r="G1188" i="1"/>
  <c r="O1188" i="1" l="1"/>
  <c r="C622" i="1"/>
  <c r="H82" i="1" s="1"/>
  <c r="C637" i="1"/>
  <c r="H92" i="1" s="1"/>
  <c r="C626" i="1"/>
  <c r="H86" i="1" s="1"/>
  <c r="C639" i="1"/>
  <c r="H94" i="1" s="1"/>
  <c r="C620" i="1"/>
  <c r="H80" i="1" s="1"/>
  <c r="C616" i="1"/>
  <c r="H78" i="1" s="1"/>
  <c r="C635" i="1"/>
  <c r="H90" i="1" s="1"/>
  <c r="C624" i="1"/>
  <c r="H84" i="1" s="1"/>
  <c r="C633" i="1"/>
  <c r="H88" i="1" s="1"/>
  <c r="G110" i="1"/>
  <c r="F110" i="1"/>
  <c r="E111" i="1"/>
  <c r="E110" i="1"/>
  <c r="H110" i="1" l="1"/>
  <c r="C615" i="1"/>
  <c r="C354" i="1"/>
  <c r="C345" i="1"/>
  <c r="C351" i="1"/>
  <c r="C355" i="1"/>
  <c r="C343" i="1"/>
  <c r="C347" i="1"/>
  <c r="C337" i="1"/>
  <c r="C336" i="1" l="1"/>
  <c r="G646" i="2"/>
  <c r="G647" i="2"/>
  <c r="G648" i="2"/>
  <c r="G649" i="2"/>
  <c r="G650" i="2"/>
  <c r="G651" i="2"/>
  <c r="G645" i="2"/>
  <c r="G652" i="2" l="1"/>
  <c r="E1065" i="1"/>
  <c r="E1076" i="1"/>
  <c r="D1138" i="1" l="1"/>
  <c r="D1113" i="1"/>
  <c r="D1126" i="1"/>
  <c r="D1106" i="1" l="1"/>
  <c r="G1083" i="1"/>
  <c r="O1094" i="1" l="1"/>
  <c r="O1093" i="1"/>
  <c r="O1098" i="1" l="1"/>
  <c r="O1057" i="1"/>
  <c r="G631" i="2" l="1"/>
  <c r="G632" i="2"/>
  <c r="G633" i="2"/>
  <c r="G634" i="2"/>
  <c r="G635" i="2"/>
  <c r="G636" i="2"/>
  <c r="G637" i="2"/>
  <c r="G696" i="2"/>
  <c r="G705" i="2" s="1"/>
  <c r="G630" i="2"/>
  <c r="E639" i="2"/>
  <c r="B1203" i="1"/>
  <c r="O1194" i="1"/>
  <c r="E1195" i="1"/>
  <c r="G1195" i="1"/>
  <c r="O1179" i="1"/>
  <c r="O1167" i="1"/>
  <c r="O1151" i="1"/>
  <c r="G639" i="2" l="1"/>
  <c r="O1195" i="1"/>
  <c r="D1197" i="1"/>
  <c r="O1168" i="1"/>
  <c r="G1073" i="1"/>
  <c r="G1093" i="1" l="1"/>
  <c r="G657" i="2" l="1"/>
  <c r="J1304" i="4"/>
  <c r="G1172" i="1" l="1"/>
  <c r="G1180" i="1" l="1"/>
  <c r="O1180" i="1" s="1"/>
  <c r="O1056" i="1"/>
  <c r="O1064" i="1" s="1"/>
  <c r="E1089" i="1" l="1"/>
  <c r="J1330" i="4" l="1"/>
  <c r="E652" i="2" l="1"/>
  <c r="G1059" i="1" l="1"/>
  <c r="G1058" i="1"/>
  <c r="G1056" i="1"/>
  <c r="G1061" i="1" l="1"/>
  <c r="G668" i="2" l="1"/>
  <c r="G669" i="2"/>
  <c r="G670" i="2"/>
  <c r="G671" i="2"/>
  <c r="G667" i="2"/>
  <c r="G672" i="2"/>
  <c r="G673" i="2"/>
  <c r="J1278" i="4"/>
  <c r="G1060" i="1" l="1"/>
  <c r="G658" i="2" l="1"/>
  <c r="G659" i="2"/>
  <c r="G660" i="2"/>
  <c r="G661" i="2"/>
  <c r="G662" i="2"/>
  <c r="G663" i="2"/>
  <c r="G664" i="2"/>
  <c r="G665" i="2"/>
  <c r="G666" i="2"/>
  <c r="G674" i="2"/>
  <c r="E675" i="2"/>
  <c r="G675" i="2" l="1"/>
  <c r="G1057" i="1"/>
  <c r="G1065" i="1" s="1"/>
  <c r="G1080" i="1"/>
  <c r="O1065" i="1" l="1"/>
  <c r="E1099" i="1"/>
  <c r="D1100" i="1" s="1"/>
  <c r="G1099" i="1"/>
  <c r="O1099" i="1" s="1"/>
  <c r="G1069" i="1"/>
  <c r="B1106" i="1"/>
  <c r="G581" i="2" l="1"/>
  <c r="G582" i="2"/>
  <c r="G583" i="2"/>
  <c r="G584" i="2"/>
  <c r="G585" i="2"/>
  <c r="G586" i="2"/>
  <c r="G587" i="2"/>
  <c r="G588" i="2"/>
  <c r="G589" i="2"/>
  <c r="G580" i="2"/>
  <c r="O994" i="1"/>
  <c r="O978" i="1"/>
  <c r="O987" i="1" s="1"/>
  <c r="G594" i="2" l="1"/>
  <c r="E622" i="2"/>
  <c r="E974" i="1"/>
  <c r="E988" i="1"/>
  <c r="E999" i="1"/>
  <c r="O993" i="1"/>
  <c r="E594" i="2"/>
  <c r="E603" i="2"/>
  <c r="G601" i="2"/>
  <c r="G602" i="2"/>
  <c r="G600" i="2"/>
  <c r="G970" i="1"/>
  <c r="D1010" i="1" l="1"/>
  <c r="G603" i="2"/>
  <c r="G984" i="1"/>
  <c r="G1081" i="1" l="1"/>
  <c r="G1082" i="1"/>
  <c r="G1084" i="1"/>
  <c r="G1089" i="1" l="1"/>
  <c r="O1089" i="1"/>
  <c r="G1070" i="1"/>
  <c r="G1071" i="1"/>
  <c r="G1074" i="1"/>
  <c r="G1072" i="1"/>
  <c r="G1076" i="1" l="1"/>
  <c r="O1076" i="1" s="1"/>
  <c r="G618" i="2"/>
  <c r="G619" i="2"/>
  <c r="G608" i="2"/>
  <c r="G609" i="2"/>
  <c r="G610" i="2"/>
  <c r="G611" i="2"/>
  <c r="G612" i="2"/>
  <c r="G613" i="2"/>
  <c r="G614" i="2"/>
  <c r="G615" i="2"/>
  <c r="G616" i="2"/>
  <c r="G617" i="2"/>
  <c r="G620" i="2"/>
  <c r="G621" i="2"/>
  <c r="G622" i="2" l="1"/>
  <c r="J1214" i="4"/>
  <c r="O973" i="1" l="1"/>
  <c r="O992" i="1"/>
  <c r="O998" i="1" s="1"/>
  <c r="G982" i="1"/>
  <c r="G995" i="1"/>
  <c r="G994" i="1"/>
  <c r="G993" i="1"/>
  <c r="G980" i="1" l="1"/>
  <c r="G981" i="1"/>
  <c r="G983" i="1"/>
  <c r="G969" i="1" l="1"/>
  <c r="G974" i="1" s="1"/>
  <c r="D1016" i="1" l="1"/>
  <c r="B1016" i="1"/>
  <c r="J1240" i="4" l="1"/>
  <c r="J1187" i="4"/>
  <c r="G978" i="1" l="1"/>
  <c r="G992" i="1" l="1"/>
  <c r="G999" i="1" s="1"/>
  <c r="G979" i="1" l="1"/>
  <c r="G988" i="1" l="1"/>
  <c r="O988" i="1" s="1"/>
  <c r="G542" i="2"/>
  <c r="G887" i="1" l="1"/>
  <c r="E891" i="1"/>
  <c r="O870" i="1"/>
  <c r="O869" i="1"/>
  <c r="O906" i="1"/>
  <c r="C929" i="1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E575" i="2"/>
  <c r="G539" i="2"/>
  <c r="G540" i="2"/>
  <c r="G541" i="2"/>
  <c r="G538" i="2"/>
  <c r="G552" i="2"/>
  <c r="G551" i="2"/>
  <c r="G550" i="2"/>
  <c r="E555" i="2"/>
  <c r="E545" i="2"/>
  <c r="G555" i="2" l="1"/>
  <c r="O877" i="1"/>
  <c r="G545" i="2"/>
  <c r="G575" i="2"/>
  <c r="G526" i="2"/>
  <c r="G527" i="2"/>
  <c r="G528" i="2"/>
  <c r="G529" i="2"/>
  <c r="G525" i="2"/>
  <c r="O917" i="1"/>
  <c r="O916" i="1"/>
  <c r="G883" i="1"/>
  <c r="G884" i="1"/>
  <c r="G885" i="1"/>
  <c r="G886" i="1"/>
  <c r="O921" i="1" l="1"/>
  <c r="G531" i="2"/>
  <c r="O882" i="1"/>
  <c r="O890" i="1" s="1"/>
  <c r="G1008" i="1"/>
  <c r="E1008" i="1"/>
  <c r="O999" i="1"/>
  <c r="O974" i="1"/>
  <c r="O905" i="1"/>
  <c r="O911" i="1" s="1"/>
  <c r="J1143" i="4" l="1"/>
  <c r="J1117" i="4"/>
  <c r="J1089" i="4"/>
  <c r="G906" i="1" l="1"/>
  <c r="E531" i="2" l="1"/>
  <c r="G873" i="1" l="1"/>
  <c r="G874" i="1" l="1"/>
  <c r="G872" i="1"/>
  <c r="G871" i="1"/>
  <c r="G870" i="1" l="1"/>
  <c r="B929" i="1" l="1"/>
  <c r="D929" i="1"/>
  <c r="G921" i="1"/>
  <c r="G882" i="1"/>
  <c r="G891" i="1" s="1"/>
  <c r="G869" i="1"/>
  <c r="G878" i="1" l="1"/>
  <c r="O878" i="1" s="1"/>
  <c r="O802" i="1"/>
  <c r="E516" i="2" l="1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460" i="2"/>
  <c r="G461" i="2"/>
  <c r="G462" i="2"/>
  <c r="G463" i="2"/>
  <c r="G464" i="2"/>
  <c r="G465" i="2"/>
  <c r="G459" i="2"/>
  <c r="E468" i="2"/>
  <c r="G483" i="2"/>
  <c r="G484" i="2"/>
  <c r="G485" i="2"/>
  <c r="G486" i="2"/>
  <c r="G487" i="2"/>
  <c r="G488" i="2"/>
  <c r="G489" i="2"/>
  <c r="G482" i="2"/>
  <c r="G475" i="2"/>
  <c r="G474" i="2"/>
  <c r="G473" i="2"/>
  <c r="O769" i="1"/>
  <c r="E781" i="1"/>
  <c r="E764" i="1"/>
  <c r="G774" i="1"/>
  <c r="O758" i="1"/>
  <c r="G789" i="1"/>
  <c r="J964" i="4"/>
  <c r="O810" i="1"/>
  <c r="O818" i="1" s="1"/>
  <c r="O801" i="1"/>
  <c r="O805" i="1" s="1"/>
  <c r="O757" i="1"/>
  <c r="O756" i="1"/>
  <c r="O768" i="1"/>
  <c r="G786" i="1"/>
  <c r="G787" i="1"/>
  <c r="G788" i="1"/>
  <c r="G785" i="1"/>
  <c r="G772" i="1"/>
  <c r="O780" i="1" l="1"/>
  <c r="G468" i="2"/>
  <c r="O763" i="1"/>
  <c r="G516" i="2"/>
  <c r="G477" i="2"/>
  <c r="G493" i="2"/>
  <c r="G797" i="1"/>
  <c r="O797" i="1" s="1"/>
  <c r="G775" i="1"/>
  <c r="G773" i="1" l="1"/>
  <c r="G769" i="1"/>
  <c r="G770" i="1"/>
  <c r="G771" i="1"/>
  <c r="G768" i="1"/>
  <c r="G757" i="1"/>
  <c r="G758" i="1"/>
  <c r="G759" i="1"/>
  <c r="G756" i="1"/>
  <c r="E912" i="1"/>
  <c r="G912" i="1"/>
  <c r="O912" i="1" s="1"/>
  <c r="E901" i="1"/>
  <c r="G901" i="1"/>
  <c r="O891" i="1"/>
  <c r="E878" i="1"/>
  <c r="G764" i="1" l="1"/>
  <c r="O764" i="1" s="1"/>
  <c r="D923" i="1"/>
  <c r="G781" i="1"/>
  <c r="O781" i="1" s="1"/>
  <c r="E477" i="2"/>
  <c r="J1045" i="4" l="1"/>
  <c r="J1021" i="4"/>
  <c r="J995" i="4" l="1"/>
  <c r="E493" i="2" l="1"/>
  <c r="D715" i="1" l="1"/>
  <c r="B827" i="1"/>
  <c r="E819" i="1"/>
  <c r="G819" i="1"/>
  <c r="O819" i="1" s="1"/>
  <c r="E806" i="1"/>
  <c r="G806" i="1"/>
  <c r="O806" i="1" s="1"/>
  <c r="E797" i="1"/>
  <c r="E665" i="1"/>
  <c r="E685" i="1"/>
  <c r="E699" i="1"/>
  <c r="E453" i="2"/>
  <c r="G452" i="2"/>
  <c r="G451" i="2"/>
  <c r="G409" i="2"/>
  <c r="G410" i="2"/>
  <c r="G411" i="2"/>
  <c r="G412" i="2"/>
  <c r="G413" i="2"/>
  <c r="G414" i="2"/>
  <c r="G415" i="2"/>
  <c r="G416" i="2"/>
  <c r="G417" i="2"/>
  <c r="G418" i="2"/>
  <c r="G419" i="2"/>
  <c r="G408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387" i="2"/>
  <c r="O689" i="1"/>
  <c r="O698" i="1" s="1"/>
  <c r="G692" i="1"/>
  <c r="G691" i="1"/>
  <c r="G690" i="1"/>
  <c r="G689" i="1"/>
  <c r="E462" i="1"/>
  <c r="O669" i="1"/>
  <c r="O684" i="1" s="1"/>
  <c r="G662" i="1"/>
  <c r="O656" i="1"/>
  <c r="O655" i="1"/>
  <c r="G441" i="2"/>
  <c r="G442" i="2"/>
  <c r="G443" i="2"/>
  <c r="G444" i="2"/>
  <c r="G445" i="2"/>
  <c r="G44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7" i="2"/>
  <c r="G448" i="2"/>
  <c r="G449" i="2"/>
  <c r="G450" i="2"/>
  <c r="E422" i="2"/>
  <c r="E401" i="2"/>
  <c r="G682" i="1"/>
  <c r="J886" i="4"/>
  <c r="G680" i="1"/>
  <c r="G681" i="1"/>
  <c r="B715" i="1"/>
  <c r="J844" i="4"/>
  <c r="J917" i="4"/>
  <c r="G673" i="1"/>
  <c r="G679" i="1"/>
  <c r="G678" i="1"/>
  <c r="G676" i="1"/>
  <c r="G675" i="1"/>
  <c r="G674" i="1"/>
  <c r="G672" i="1"/>
  <c r="G661" i="1"/>
  <c r="G660" i="1"/>
  <c r="G671" i="1"/>
  <c r="G677" i="1"/>
  <c r="G656" i="1"/>
  <c r="G657" i="1"/>
  <c r="G658" i="1"/>
  <c r="G669" i="1"/>
  <c r="G659" i="1"/>
  <c r="G670" i="1"/>
  <c r="G655" i="1"/>
  <c r="G353" i="2"/>
  <c r="E381" i="2"/>
  <c r="G377" i="2"/>
  <c r="G378" i="2"/>
  <c r="E355" i="2"/>
  <c r="G333" i="2"/>
  <c r="G334" i="2"/>
  <c r="G335" i="2"/>
  <c r="G336" i="2"/>
  <c r="G337" i="2"/>
  <c r="G338" i="2"/>
  <c r="G339" i="2"/>
  <c r="G340" i="2"/>
  <c r="G332" i="2"/>
  <c r="G317" i="2"/>
  <c r="G318" i="2"/>
  <c r="G319" i="2"/>
  <c r="G320" i="2"/>
  <c r="G321" i="2"/>
  <c r="G322" i="2"/>
  <c r="G323" i="2"/>
  <c r="G316" i="2"/>
  <c r="E327" i="2"/>
  <c r="O604" i="1"/>
  <c r="O605" i="1"/>
  <c r="O602" i="1"/>
  <c r="O603" i="1"/>
  <c r="O601" i="1"/>
  <c r="G571" i="1"/>
  <c r="G572" i="1"/>
  <c r="G573" i="1"/>
  <c r="G574" i="1"/>
  <c r="G575" i="1"/>
  <c r="G576" i="1"/>
  <c r="G577" i="1"/>
  <c r="E582" i="1"/>
  <c r="E566" i="1"/>
  <c r="G557" i="1"/>
  <c r="G558" i="1"/>
  <c r="G559" i="1"/>
  <c r="G560" i="1"/>
  <c r="G556" i="1"/>
  <c r="G570" i="1"/>
  <c r="G590" i="1"/>
  <c r="G591" i="1"/>
  <c r="E596" i="1"/>
  <c r="J791" i="4"/>
  <c r="O556" i="1"/>
  <c r="O565" i="1" s="1"/>
  <c r="J731" i="4"/>
  <c r="G354" i="2"/>
  <c r="G352" i="2"/>
  <c r="G351" i="2"/>
  <c r="E346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9" i="2"/>
  <c r="G588" i="1"/>
  <c r="G586" i="1"/>
  <c r="G601" i="1"/>
  <c r="J765" i="4"/>
  <c r="G589" i="1"/>
  <c r="G587" i="1"/>
  <c r="H290" i="2"/>
  <c r="E285" i="2"/>
  <c r="G273" i="2"/>
  <c r="G274" i="2"/>
  <c r="G275" i="2"/>
  <c r="G276" i="2"/>
  <c r="G277" i="2"/>
  <c r="G278" i="2"/>
  <c r="G279" i="2"/>
  <c r="G280" i="2"/>
  <c r="G281" i="2"/>
  <c r="E477" i="1"/>
  <c r="G474" i="1"/>
  <c r="G459" i="1"/>
  <c r="G458" i="1"/>
  <c r="C516" i="1"/>
  <c r="D516" i="1"/>
  <c r="B516" i="1"/>
  <c r="G455" i="1"/>
  <c r="G456" i="1"/>
  <c r="G457" i="1"/>
  <c r="O481" i="1"/>
  <c r="O482" i="1"/>
  <c r="O483" i="1"/>
  <c r="O484" i="1"/>
  <c r="G481" i="1"/>
  <c r="G482" i="1"/>
  <c r="G483" i="1"/>
  <c r="G484" i="1"/>
  <c r="G485" i="1"/>
  <c r="E491" i="1"/>
  <c r="G466" i="1"/>
  <c r="G467" i="1"/>
  <c r="G468" i="1"/>
  <c r="G469" i="1"/>
  <c r="G470" i="1"/>
  <c r="G471" i="1"/>
  <c r="G472" i="1"/>
  <c r="G473" i="1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F309" i="2"/>
  <c r="G256" i="2"/>
  <c r="G257" i="2"/>
  <c r="G258" i="2"/>
  <c r="G259" i="2"/>
  <c r="G260" i="2"/>
  <c r="G261" i="2"/>
  <c r="G262" i="2"/>
  <c r="G263" i="2"/>
  <c r="G264" i="2"/>
  <c r="G265" i="2"/>
  <c r="O455" i="1"/>
  <c r="O461" i="1" s="1"/>
  <c r="D615" i="1"/>
  <c r="B615" i="1"/>
  <c r="G602" i="1"/>
  <c r="G603" i="1"/>
  <c r="E607" i="1"/>
  <c r="E508" i="1"/>
  <c r="E498" i="1"/>
  <c r="E268" i="2"/>
  <c r="J597" i="4"/>
  <c r="J667" i="4"/>
  <c r="J693" i="4"/>
  <c r="G495" i="1"/>
  <c r="G498" i="1" s="1"/>
  <c r="J638" i="4"/>
  <c r="D336" i="1"/>
  <c r="O497" i="1"/>
  <c r="D84" i="6"/>
  <c r="J559" i="4"/>
  <c r="J533" i="4"/>
  <c r="J522" i="4"/>
  <c r="J487" i="4"/>
  <c r="J451" i="4"/>
  <c r="J422" i="4"/>
  <c r="J395" i="4"/>
  <c r="J361" i="4"/>
  <c r="J334" i="4"/>
  <c r="J291" i="4"/>
  <c r="J255" i="4"/>
  <c r="J195" i="4"/>
  <c r="J168" i="4"/>
  <c r="J121" i="4"/>
  <c r="J95" i="4"/>
  <c r="J55" i="4"/>
  <c r="J29" i="4"/>
  <c r="G237" i="2"/>
  <c r="G238" i="2"/>
  <c r="G239" i="2"/>
  <c r="G240" i="2"/>
  <c r="G241" i="2"/>
  <c r="G242" i="2"/>
  <c r="G243" i="2"/>
  <c r="G244" i="2"/>
  <c r="G245" i="2"/>
  <c r="G246" i="2"/>
  <c r="G247" i="2"/>
  <c r="E249" i="2"/>
  <c r="G224" i="2"/>
  <c r="G225" i="2"/>
  <c r="G226" i="2"/>
  <c r="G227" i="2"/>
  <c r="E229" i="2"/>
  <c r="G210" i="2"/>
  <c r="G211" i="2"/>
  <c r="G212" i="2"/>
  <c r="G213" i="2"/>
  <c r="G214" i="2"/>
  <c r="G215" i="2"/>
  <c r="G216" i="2"/>
  <c r="E219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E201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E161" i="2"/>
  <c r="G133" i="2"/>
  <c r="G134" i="2"/>
  <c r="G135" i="2"/>
  <c r="G136" i="2"/>
  <c r="G139" i="2"/>
  <c r="E140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E127" i="2"/>
  <c r="G90" i="2"/>
  <c r="G91" i="2"/>
  <c r="G92" i="2"/>
  <c r="G93" i="2"/>
  <c r="G94" i="2"/>
  <c r="G95" i="2"/>
  <c r="G96" i="2"/>
  <c r="G97" i="2"/>
  <c r="G98" i="2"/>
  <c r="G99" i="2"/>
  <c r="G100" i="2"/>
  <c r="G101" i="2"/>
  <c r="E102" i="2"/>
  <c r="G75" i="2"/>
  <c r="G76" i="2"/>
  <c r="G77" i="2"/>
  <c r="G78" i="2"/>
  <c r="G79" i="2"/>
  <c r="G80" i="2"/>
  <c r="G81" i="2"/>
  <c r="E85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E68" i="2"/>
  <c r="G29" i="2"/>
  <c r="G30" i="2"/>
  <c r="G31" i="2"/>
  <c r="G32" i="2"/>
  <c r="G33" i="2"/>
  <c r="G34" i="2"/>
  <c r="G35" i="2"/>
  <c r="G36" i="2"/>
  <c r="G37" i="2"/>
  <c r="G38" i="2"/>
  <c r="E39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E23" i="2"/>
  <c r="O507" i="1"/>
  <c r="G504" i="1"/>
  <c r="G505" i="1"/>
  <c r="D415" i="1"/>
  <c r="C415" i="1"/>
  <c r="B415" i="1"/>
  <c r="E399" i="1"/>
  <c r="E392" i="1"/>
  <c r="E385" i="1"/>
  <c r="E374" i="1"/>
  <c r="O406" i="1"/>
  <c r="G403" i="1"/>
  <c r="G404" i="1"/>
  <c r="E407" i="1"/>
  <c r="G399" i="1"/>
  <c r="O389" i="1"/>
  <c r="O390" i="1"/>
  <c r="G389" i="1"/>
  <c r="G392" i="1" s="1"/>
  <c r="O378" i="1"/>
  <c r="O379" i="1"/>
  <c r="O380" i="1"/>
  <c r="G378" i="1"/>
  <c r="G379" i="1"/>
  <c r="G380" i="1"/>
  <c r="G381" i="1"/>
  <c r="O367" i="1"/>
  <c r="O373" i="1" s="1"/>
  <c r="G367" i="1"/>
  <c r="G368" i="1"/>
  <c r="G369" i="1"/>
  <c r="G370" i="1"/>
  <c r="G371" i="1"/>
  <c r="B336" i="1"/>
  <c r="E328" i="1"/>
  <c r="E317" i="1"/>
  <c r="E306" i="1"/>
  <c r="E298" i="1"/>
  <c r="E286" i="1"/>
  <c r="E272" i="1"/>
  <c r="O327" i="1"/>
  <c r="G321" i="1"/>
  <c r="G322" i="1"/>
  <c r="G323" i="1"/>
  <c r="G324" i="1"/>
  <c r="G325" i="1"/>
  <c r="O310" i="1"/>
  <c r="O311" i="1"/>
  <c r="G310" i="1"/>
  <c r="G311" i="1"/>
  <c r="G312" i="1"/>
  <c r="G313" i="1"/>
  <c r="O302" i="1"/>
  <c r="O305" i="1" s="1"/>
  <c r="G302" i="1"/>
  <c r="G303" i="1"/>
  <c r="G304" i="1"/>
  <c r="O290" i="1"/>
  <c r="O291" i="1"/>
  <c r="O292" i="1"/>
  <c r="G290" i="1"/>
  <c r="G291" i="1"/>
  <c r="G292" i="1"/>
  <c r="G293" i="1"/>
  <c r="G294" i="1"/>
  <c r="O276" i="1"/>
  <c r="O277" i="1"/>
  <c r="O278" i="1"/>
  <c r="G276" i="1"/>
  <c r="G277" i="1"/>
  <c r="G278" i="1"/>
  <c r="G279" i="1"/>
  <c r="G280" i="1"/>
  <c r="G262" i="1"/>
  <c r="G263" i="1"/>
  <c r="G264" i="1"/>
  <c r="G265" i="1"/>
  <c r="G266" i="1"/>
  <c r="G267" i="1"/>
  <c r="G268" i="1"/>
  <c r="G269" i="1"/>
  <c r="D220" i="1"/>
  <c r="C220" i="1"/>
  <c r="B220" i="1"/>
  <c r="E211" i="1"/>
  <c r="E200" i="1"/>
  <c r="E193" i="1"/>
  <c r="E183" i="1"/>
  <c r="E169" i="1"/>
  <c r="E160" i="1"/>
  <c r="O204" i="1"/>
  <c r="O205" i="1"/>
  <c r="O206" i="1"/>
  <c r="O207" i="1"/>
  <c r="O208" i="1"/>
  <c r="G204" i="1"/>
  <c r="G205" i="1"/>
  <c r="G206" i="1"/>
  <c r="G207" i="1"/>
  <c r="G208" i="1"/>
  <c r="G200" i="1"/>
  <c r="O187" i="1"/>
  <c r="O188" i="1"/>
  <c r="O189" i="1"/>
  <c r="G187" i="1"/>
  <c r="G188" i="1"/>
  <c r="G189" i="1"/>
  <c r="G190" i="1"/>
  <c r="G173" i="1"/>
  <c r="G174" i="1"/>
  <c r="G175" i="1"/>
  <c r="G176" i="1"/>
  <c r="G177" i="1"/>
  <c r="G178" i="1"/>
  <c r="G179" i="1"/>
  <c r="O164" i="1"/>
  <c r="O165" i="1"/>
  <c r="O166" i="1"/>
  <c r="G164" i="1"/>
  <c r="G165" i="1"/>
  <c r="G166" i="1"/>
  <c r="G167" i="1"/>
  <c r="O156" i="1"/>
  <c r="O159" i="1" s="1"/>
  <c r="G156" i="1"/>
  <c r="G157" i="1"/>
  <c r="D115" i="1"/>
  <c r="C115" i="1"/>
  <c r="B115" i="1"/>
  <c r="D111" i="1"/>
  <c r="C111" i="1"/>
  <c r="D110" i="1"/>
  <c r="C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E69" i="1"/>
  <c r="E58" i="1"/>
  <c r="E48" i="1"/>
  <c r="E35" i="1"/>
  <c r="E27" i="1"/>
  <c r="E17" i="1"/>
  <c r="O62" i="1"/>
  <c r="O63" i="1"/>
  <c r="O64" i="1"/>
  <c r="G62" i="1"/>
  <c r="G63" i="1"/>
  <c r="G64" i="1"/>
  <c r="G65" i="1"/>
  <c r="G66" i="1"/>
  <c r="O52" i="1"/>
  <c r="O53" i="1"/>
  <c r="G52" i="1"/>
  <c r="G53" i="1"/>
  <c r="G54" i="1"/>
  <c r="G55" i="1"/>
  <c r="G56" i="1"/>
  <c r="G57" i="1"/>
  <c r="O39" i="1"/>
  <c r="O40" i="1"/>
  <c r="G39" i="1"/>
  <c r="G40" i="1"/>
  <c r="G41" i="1"/>
  <c r="G42" i="1"/>
  <c r="G43" i="1"/>
  <c r="G44" i="1"/>
  <c r="G45" i="1"/>
  <c r="O31" i="1"/>
  <c r="O34" i="1" s="1"/>
  <c r="G31" i="1"/>
  <c r="G32" i="1"/>
  <c r="G33" i="1"/>
  <c r="G34" i="1"/>
  <c r="O21" i="1"/>
  <c r="O26" i="1" s="1"/>
  <c r="G21" i="1"/>
  <c r="G22" i="1"/>
  <c r="G23" i="1"/>
  <c r="G24" i="1"/>
  <c r="G25" i="1"/>
  <c r="G5" i="1"/>
  <c r="G6" i="1"/>
  <c r="G7" i="1"/>
  <c r="G8" i="1"/>
  <c r="G9" i="1"/>
  <c r="G10" i="1"/>
  <c r="G11" i="1"/>
  <c r="G12" i="1"/>
  <c r="G13" i="1"/>
  <c r="O5" i="1"/>
  <c r="O6" i="1"/>
  <c r="O110" i="1" l="1"/>
  <c r="O297" i="1"/>
  <c r="O664" i="1"/>
  <c r="O316" i="1"/>
  <c r="D510" i="1"/>
  <c r="D821" i="1"/>
  <c r="G286" i="1"/>
  <c r="O16" i="1"/>
  <c r="G407" i="1"/>
  <c r="O407" i="1" s="1"/>
  <c r="O168" i="1"/>
  <c r="O606" i="1"/>
  <c r="O490" i="1"/>
  <c r="G607" i="1"/>
  <c r="G566" i="1"/>
  <c r="O566" i="1" s="1"/>
  <c r="G160" i="1"/>
  <c r="O160" i="1" s="1"/>
  <c r="G328" i="1"/>
  <c r="O328" i="1" s="1"/>
  <c r="G272" i="1"/>
  <c r="O272" i="1" s="1"/>
  <c r="G685" i="1"/>
  <c r="O685" i="1" s="1"/>
  <c r="G665" i="1"/>
  <c r="O665" i="1" s="1"/>
  <c r="O57" i="1"/>
  <c r="G421" i="2"/>
  <c r="G346" i="2"/>
  <c r="G249" i="2"/>
  <c r="O47" i="1"/>
  <c r="G58" i="1"/>
  <c r="O68" i="1"/>
  <c r="G169" i="1"/>
  <c r="O169" i="1" s="1"/>
  <c r="O192" i="1"/>
  <c r="O210" i="1"/>
  <c r="O285" i="1"/>
  <c r="G306" i="1"/>
  <c r="O306" i="1" s="1"/>
  <c r="D330" i="1"/>
  <c r="O384" i="1"/>
  <c r="D409" i="1"/>
  <c r="O498" i="1"/>
  <c r="D609" i="1"/>
  <c r="G23" i="2"/>
  <c r="G39" i="2"/>
  <c r="G68" i="2"/>
  <c r="G85" i="2"/>
  <c r="G102" i="2"/>
  <c r="G127" i="2"/>
  <c r="G140" i="2"/>
  <c r="G161" i="2"/>
  <c r="G201" i="2"/>
  <c r="G219" i="2"/>
  <c r="G229" i="2"/>
  <c r="G268" i="2"/>
  <c r="H309" i="2"/>
  <c r="G285" i="2"/>
  <c r="G381" i="2"/>
  <c r="G327" i="2"/>
  <c r="G355" i="2"/>
  <c r="G453" i="2"/>
  <c r="G401" i="2"/>
  <c r="D709" i="1"/>
  <c r="D213" i="1"/>
  <c r="G385" i="1"/>
  <c r="G462" i="1"/>
  <c r="O462" i="1" s="1"/>
  <c r="G582" i="1"/>
  <c r="O582" i="1" s="1"/>
  <c r="G477" i="1"/>
  <c r="O477" i="1" s="1"/>
  <c r="G508" i="1"/>
  <c r="O508" i="1" s="1"/>
  <c r="G596" i="1"/>
  <c r="O596" i="1" s="1"/>
  <c r="G491" i="1"/>
  <c r="O491" i="1" s="1"/>
  <c r="G183" i="1"/>
  <c r="O183" i="1" s="1"/>
  <c r="G48" i="1"/>
  <c r="G374" i="1"/>
  <c r="O374" i="1" s="1"/>
  <c r="O391" i="1"/>
  <c r="O392" i="1" s="1"/>
  <c r="D71" i="1"/>
  <c r="G298" i="1"/>
  <c r="G35" i="1"/>
  <c r="O35" i="1" s="1"/>
  <c r="G317" i="1"/>
  <c r="O317" i="1" s="1"/>
  <c r="G211" i="1"/>
  <c r="G69" i="1"/>
  <c r="G17" i="1"/>
  <c r="G27" i="1"/>
  <c r="O27" i="1" s="1"/>
  <c r="G699" i="1"/>
  <c r="O699" i="1" s="1"/>
  <c r="G193" i="1"/>
  <c r="O17" i="1" l="1"/>
  <c r="O286" i="1"/>
  <c r="O607" i="1"/>
  <c r="O298" i="1"/>
  <c r="O211" i="1"/>
  <c r="O48" i="1"/>
  <c r="O58" i="1"/>
  <c r="O385" i="1"/>
  <c r="O193" i="1"/>
  <c r="O69" i="1"/>
  <c r="O1152" i="1"/>
  <c r="D672" i="10"/>
  <c r="O642" i="10"/>
  <c r="D349" i="18"/>
  <c r="O568" i="18"/>
  <c r="G488" i="10"/>
  <c r="E1635" i="18"/>
  <c r="E488" i="10"/>
  <c r="G1635" i="18"/>
  <c r="G121" i="20"/>
  <c r="E121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83" authorId="0" shapeId="0" xr:uid="{00000000-0006-0000-0000-000001000000}">
      <text>
        <r>
          <rPr>
            <sz val="10"/>
            <color rgb="FF000000"/>
            <rFont val="Arial"/>
            <family val="2"/>
          </rPr>
          <t>SOLICITO TRASLADO 01 DE MARZO DE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tc={DA5BDF2C-4C76-4759-BCF0-515979C17460}</author>
    <author>tc={89B8BFA2-32D3-46C7-A475-98038588F379}</author>
    <author>tc={44BCD2CB-09B2-4C40-A8A0-BB5B5963F352}</author>
    <author>tc={652F05F5-C692-4901-957B-F45E591734AB}</author>
  </authors>
  <commentList>
    <comment ref="I173" authorId="0" shapeId="0" xr:uid="{DA5BDF2C-4C76-4759-BCF0-515979C174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LE SUMA LO QUE CERRO COMO INTERNA
</t>
      </text>
    </comment>
    <comment ref="I381" authorId="1" shapeId="0" xr:uid="{89B8BFA2-32D3-46C7-A475-98038588F37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LE SUMA LO QUE CERRO COMO INTERNA
</t>
      </text>
    </comment>
    <comment ref="I580" authorId="2" shapeId="0" xr:uid="{44BCD2CB-09B2-4C40-A8A0-BB5B5963F35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LE SUMA LO QUE CERRO COMO INTERNA
</t>
      </text>
    </comment>
    <comment ref="F1140" authorId="3" shapeId="0" xr:uid="{652F05F5-C692-4901-957B-F45E591734A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cliente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tc={254AF833-5CEE-4F98-B908-CFC092E2511A}</author>
    <author>tc={DFE9DCD7-6AE1-4F6A-9B21-1CB2070158E4}</author>
    <author>tc={E2A48A59-7383-4E6C-9C38-2A7809CAF44A}</author>
    <author>tc={A1502BF4-FE58-4B6F-B6D9-936D05F5A87B}</author>
    <author>tc={8551415E-9065-47CD-A93D-A2264C85F59A}</author>
    <author>tc={288BBF71-DD06-440D-B95E-0F2C6659135B}</author>
    <author>tc={D43515E1-C039-4810-9C6E-52F264A03E8C}</author>
    <author>tc={BB15F5D5-EE41-4E37-9128-02F7EB5E9222}</author>
    <author>tc={A0A92C47-7A36-4EEC-922D-76D207A88DEF}</author>
    <author>tc={E36BE0F0-A95D-4D03-9768-FF5133B86CDC}</author>
    <author>tc={4F6FB2D0-683F-4062-A023-556FFEF09326}</author>
  </authors>
  <commentList>
    <comment ref="O323" authorId="0" shapeId="0" xr:uid="{254AF833-5CEE-4F98-B908-CFC092E2511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YA LO LIQUIDARON 
</t>
      </text>
    </comment>
    <comment ref="I416" authorId="1" shapeId="0" xr:uid="{DFE9DCD7-6AE1-4F6A-9B21-1CB2070158E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LE SUMA LO QUE CERRO COMO INTERNA
</t>
      </text>
    </comment>
    <comment ref="I548" authorId="2" shapeId="0" xr:uid="{E2A48A59-7383-4E6C-9C38-2A7809CAF44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LE SUMA LO QUE CERRO COMO INTERNA
</t>
      </text>
    </comment>
    <comment ref="I702" authorId="3" shapeId="0" xr:uid="{A1502BF4-FE58-4B6F-B6D9-936D05F5A87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LE SUMA LO QUE CERRO COMO INTERNA
</t>
      </text>
    </comment>
    <comment ref="I829" authorId="4" shapeId="0" xr:uid="{8551415E-9065-47CD-A93D-A2264C85F59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LE SUMA LO QUE CERRO COMO INTERNA
</t>
      </text>
    </comment>
    <comment ref="I989" authorId="5" shapeId="0" xr:uid="{288BBF71-DD06-440D-B95E-0F2C6659135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LE SUMA LO QUE CERRO COMO INTERNA
</t>
      </text>
    </comment>
    <comment ref="H1100" authorId="6" shapeId="0" xr:uid="{D43515E1-C039-4810-9C6E-52F264A03E8C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ES EL VALOR A PAGR DESCONTANDO LOS 100.000 DE LA COMISION DEMAS QUE SE LE PAGO EL MES PASADO DEBIDO A QUE EL NEGOCIO TENIA PORTERO POR CLIENTE.</t>
      </text>
    </comment>
    <comment ref="I1153" authorId="7" shapeId="0" xr:uid="{BB15F5D5-EE41-4E37-9128-02F7EB5E922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LE SUMA LO QUE CERRO COMO INTERNA
</t>
      </text>
    </comment>
    <comment ref="I1341" authorId="8" shapeId="0" xr:uid="{A0A92C47-7A36-4EEC-922D-76D207A88DE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LE SUMA LO QUE CERRO COMO INTERNA
</t>
      </text>
    </comment>
    <comment ref="I1517" authorId="9" shapeId="0" xr:uid="{E36BE0F0-A95D-4D03-9768-FF5133B86CD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LE SUMA LO QUE CERRO COMO INTERNA
</t>
      </text>
    </comment>
    <comment ref="I1685" authorId="10" shapeId="0" xr:uid="{4F6FB2D0-683F-4062-A023-556FFEF0932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LE SUMA LO QUE CERRO COMO INTERNA
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tc={C71E4B24-132A-44C2-8DA0-DDB34B6F10AB}</author>
  </authors>
  <commentList>
    <comment ref="G365" authorId="0" shapeId="0" xr:uid="{C71E4B24-132A-44C2-8DA0-DDB34B6F10A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ya se liquido se coloca en CERO
</t>
      </text>
    </comment>
  </commentList>
</comments>
</file>

<file path=xl/sharedStrings.xml><?xml version="1.0" encoding="utf-8"?>
<sst xmlns="http://schemas.openxmlformats.org/spreadsheetml/2006/main" count="49196" uniqueCount="9789">
  <si>
    <t>INFORME ENERO 2019  ENVIGADO</t>
  </si>
  <si>
    <t xml:space="preserve">ALEJANDRO BEDOYA </t>
  </si>
  <si>
    <t xml:space="preserve">CONSIGNACIONES </t>
  </si>
  <si>
    <t>CONTRATO</t>
  </si>
  <si>
    <t>%PROPIETARIO</t>
  </si>
  <si>
    <t>INMUEBLE</t>
  </si>
  <si>
    <t>CANON</t>
  </si>
  <si>
    <t>%</t>
  </si>
  <si>
    <t xml:space="preserve">comision </t>
  </si>
  <si>
    <t>ASESOR 2</t>
  </si>
  <si>
    <t>EJECUTIVA</t>
  </si>
  <si>
    <t>OBSERVACIONES</t>
  </si>
  <si>
    <t xml:space="preserve"> CANON</t>
  </si>
  <si>
    <t>20+3</t>
  </si>
  <si>
    <t>NATIVO ARENA 1408 - 2.500.000</t>
  </si>
  <si>
    <t>ALEJANDRO BEDOYA</t>
  </si>
  <si>
    <t>MELBI CASTRILLON</t>
  </si>
  <si>
    <t>ZARZAMORA 705</t>
  </si>
  <si>
    <t>PUERTO LUNA 813 -SUBROGACION</t>
  </si>
  <si>
    <t>PORTADA</t>
  </si>
  <si>
    <t>PUERTO LUNA 604</t>
  </si>
  <si>
    <t xml:space="preserve">CUBIK 406 SUBROGACION </t>
  </si>
  <si>
    <t>RONALD MENDEZ</t>
  </si>
  <si>
    <t>CHATEL 308 - 2.000.000</t>
  </si>
  <si>
    <t xml:space="preserve">ENTREPARQUES 623 RECIBIMIENTO </t>
  </si>
  <si>
    <t xml:space="preserve">PORTADA </t>
  </si>
  <si>
    <t xml:space="preserve">NATIVO ARENA 1004 - RECIBIMIENTO </t>
  </si>
  <si>
    <t xml:space="preserve">TERRAZINO ZUÑIGA 902  REUBICACION </t>
  </si>
  <si>
    <t>BRUJA BONITA 408 - 2.500.000</t>
  </si>
  <si>
    <t xml:space="preserve">BIOCITY GRAND 1517 </t>
  </si>
  <si>
    <t>ANDRES MIRANDA</t>
  </si>
  <si>
    <t>DESISTIDO</t>
  </si>
  <si>
    <t>PAMELA - 2.200.000 TIERRA GRATA ESMERALDAL</t>
  </si>
  <si>
    <t>PUERTO LUNA 1606 - 1.300.000</t>
  </si>
  <si>
    <t>TOTAL</t>
  </si>
  <si>
    <t>TOTAL--------------------------------------&gt;</t>
  </si>
  <si>
    <t xml:space="preserve">JUAN DIEGO HERRERA </t>
  </si>
  <si>
    <t>CONSIGNACIONES</t>
  </si>
  <si>
    <t>20+5</t>
  </si>
  <si>
    <t xml:space="preserve">BRUJAS CAMPESTRE 905  REUBICACION </t>
  </si>
  <si>
    <t xml:space="preserve">BOSQUES  DEL ESMERALDAL 184 </t>
  </si>
  <si>
    <t xml:space="preserve">VILLA CRISTINA 501 RECIBIMIENTO </t>
  </si>
  <si>
    <t>CALIFORNIA 1907</t>
  </si>
  <si>
    <t>JUAN PABLO VILLA</t>
  </si>
  <si>
    <t xml:space="preserve">AMARELLO IN 1505 </t>
  </si>
  <si>
    <t>PORTAL DEL CERRO 507 - 1.150.000</t>
  </si>
  <si>
    <t xml:space="preserve">JUAN PABLO VILLA </t>
  </si>
  <si>
    <t>BIOCITY GRAN 804 - 1.600.000</t>
  </si>
  <si>
    <t xml:space="preserve">MELBI CASTRILLON </t>
  </si>
  <si>
    <t>MULTIFAMILIAR LA ABADIA 203</t>
  </si>
  <si>
    <t>BRUJAS CAMPESTRE 905</t>
  </si>
  <si>
    <t xml:space="preserve">MONTEPIETRA 1722  </t>
  </si>
  <si>
    <t xml:space="preserve">PUERTO LUNA 1302 </t>
  </si>
  <si>
    <t>MULTIFAMILIAR LA ABADIA 406 - 1.450.000</t>
  </si>
  <si>
    <t>OCLOCK 1504 - 2700.000</t>
  </si>
  <si>
    <t>MONTEPINAR 705 - 1.350.000</t>
  </si>
  <si>
    <t>DANIEL GUERRA</t>
  </si>
  <si>
    <t>23+3</t>
  </si>
  <si>
    <t xml:space="preserve">BONANZA 301 </t>
  </si>
  <si>
    <t xml:space="preserve">DANIEL GUERRA </t>
  </si>
  <si>
    <t>SAN JUAN DE PUEBLA 406</t>
  </si>
  <si>
    <t>SKARDALIA  401</t>
  </si>
  <si>
    <t>MANANTIALES DE SAN JOSE</t>
  </si>
  <si>
    <t xml:space="preserve">PUERTO LUNA 604 </t>
  </si>
  <si>
    <t>JARDINAL 201</t>
  </si>
  <si>
    <t>MISSISSIPPI 1107 - RECIBIMIENTO 1.200.000</t>
  </si>
  <si>
    <t>APTO 301 - 900.000</t>
  </si>
  <si>
    <t xml:space="preserve">PUERTO LUNA 813 SUBROGACION </t>
  </si>
  <si>
    <t>ENTREPARQUES 623 RECIBIMIENTO</t>
  </si>
  <si>
    <t>TOTAL FIRMADO</t>
  </si>
  <si>
    <t>TOTAL EN FIRMAS</t>
  </si>
  <si>
    <t>TOTAL EN ESTUDIO</t>
  </si>
  <si>
    <t xml:space="preserve">CAPTACIONES Y ARRIENDOS POR SECTOR </t>
  </si>
  <si>
    <t>ENERO</t>
  </si>
  <si>
    <t xml:space="preserve">FEBRERO </t>
  </si>
  <si>
    <t xml:space="preserve">MARZO </t>
  </si>
  <si>
    <t xml:space="preserve">ABRIL </t>
  </si>
  <si>
    <t xml:space="preserve">MAYO </t>
  </si>
  <si>
    <t xml:space="preserve">JUNIO </t>
  </si>
  <si>
    <t>JULIO</t>
  </si>
  <si>
    <t xml:space="preserve">AGOSTO </t>
  </si>
  <si>
    <t xml:space="preserve">SEPTIEMBRE </t>
  </si>
  <si>
    <t xml:space="preserve">OCT UBRE </t>
  </si>
  <si>
    <t xml:space="preserve">NOVIEMBRE </t>
  </si>
  <si>
    <t xml:space="preserve">DICIEMBRE </t>
  </si>
  <si>
    <t xml:space="preserve">TOTAL ANUAL </t>
  </si>
  <si>
    <t>SEÑORIAL - LA CUENCA</t>
  </si>
  <si>
    <t xml:space="preserve">ARRIENDO </t>
  </si>
  <si>
    <t>CAPTACIONES</t>
  </si>
  <si>
    <t xml:space="preserve">ZUÑIGA </t>
  </si>
  <si>
    <t>LOMA DEL ESMERALDAL</t>
  </si>
  <si>
    <t xml:space="preserve">LOMA DEL ESCOBERO </t>
  </si>
  <si>
    <t xml:space="preserve">LOMA DEL CHOCHO </t>
  </si>
  <si>
    <t xml:space="preserve">BENEDICTINOS </t>
  </si>
  <si>
    <t xml:space="preserve">LOMA DE LAS BRUJAS </t>
  </si>
  <si>
    <t xml:space="preserve">LA ABADIA </t>
  </si>
  <si>
    <t xml:space="preserve">CAMINO VERDE </t>
  </si>
  <si>
    <t>OTRAS ZONAS (DORADO-LAPAZ-MESA-SAN MATEO - TRIANON-MANGA AZUL-ANDALUCIA)</t>
  </si>
  <si>
    <t>CHINGUI</t>
  </si>
  <si>
    <t xml:space="preserve">ANTILLAS </t>
  </si>
  <si>
    <t>OTRAPARTE</t>
  </si>
  <si>
    <t>EL PORTAL</t>
  </si>
  <si>
    <t xml:space="preserve">LOMA CUMBRES </t>
  </si>
  <si>
    <t>SECTOR</t>
  </si>
  <si>
    <t>ARRIENDOS ($)</t>
  </si>
  <si>
    <t xml:space="preserve">TOTAL INMUEBLES ARRENDADOS </t>
  </si>
  <si>
    <t xml:space="preserve">SEÑORIAL </t>
  </si>
  <si>
    <t xml:space="preserve">LOMA DEL ESMERALDAL </t>
  </si>
  <si>
    <t>LOMA DEL COCHO</t>
  </si>
  <si>
    <t>ANDALUCIA</t>
  </si>
  <si>
    <t xml:space="preserve">AGUACATALA </t>
  </si>
  <si>
    <t xml:space="preserve">SAN MATEO </t>
  </si>
  <si>
    <t xml:space="preserve">EL TRIANON </t>
  </si>
  <si>
    <t xml:space="preserve">EL PORTAL </t>
  </si>
  <si>
    <t xml:space="preserve">LOMA DE CUMBRES </t>
  </si>
  <si>
    <t>MANGAZUL</t>
  </si>
  <si>
    <t xml:space="preserve">SAN LUCAS - </t>
  </si>
  <si>
    <t>LA MINA</t>
  </si>
  <si>
    <t xml:space="preserve">LA MAGNOLIA </t>
  </si>
  <si>
    <t>ALCALA</t>
  </si>
  <si>
    <t>ANTILLAS</t>
  </si>
  <si>
    <t xml:space="preserve">LA PAZ </t>
  </si>
  <si>
    <t xml:space="preserve">OTRAS ZONAS </t>
  </si>
  <si>
    <t xml:space="preserve">MESA </t>
  </si>
  <si>
    <t xml:space="preserve">EL DORADO </t>
  </si>
  <si>
    <t>INFORME FEBRERO 2019  ENVIGADO</t>
  </si>
  <si>
    <t xml:space="preserve">NATIVO ARENA 1301 </t>
  </si>
  <si>
    <t>JUAN DIEGO HERRERA</t>
  </si>
  <si>
    <t xml:space="preserve">CASTELLI 205 REUBICACION </t>
  </si>
  <si>
    <t xml:space="preserve">CASA 255 CASCUÑA  </t>
  </si>
  <si>
    <t xml:space="preserve">ANDRES MIRANDA </t>
  </si>
  <si>
    <t>20+4</t>
  </si>
  <si>
    <t>ACANTO 806</t>
  </si>
  <si>
    <t>NATIVO FLORA 703</t>
  </si>
  <si>
    <t>ESAU VELASQUEZ</t>
  </si>
  <si>
    <t>RESERVA DEL RIO 1005</t>
  </si>
  <si>
    <t xml:space="preserve">POSITANO 801 </t>
  </si>
  <si>
    <t xml:space="preserve">AMARELLO IN 808 </t>
  </si>
  <si>
    <t xml:space="preserve">TIERRA PROMETIDA CASA 174 </t>
  </si>
  <si>
    <t>48+8</t>
  </si>
  <si>
    <t>CORALES DE LA ABADIA 1908</t>
  </si>
  <si>
    <t>MONTEPINAR 705</t>
  </si>
  <si>
    <t xml:space="preserve">MAGDALENA DE LA CUENCA 1413 </t>
  </si>
  <si>
    <t>OCLOCK LIVING 1705</t>
  </si>
  <si>
    <t>ORINOCO DEL A CUENCA 914 -</t>
  </si>
  <si>
    <t>CUENCA MAGDALENA 1607</t>
  </si>
  <si>
    <t>CUENCA MAGDALENA 613 - 1.350.000</t>
  </si>
  <si>
    <t>PUERTO LUNA 306 - 1.300.000</t>
  </si>
  <si>
    <t>PALO SANTO 1701</t>
  </si>
  <si>
    <t>AMARETTO 1903</t>
  </si>
  <si>
    <t xml:space="preserve">CASA 255 CASCUÑA </t>
  </si>
  <si>
    <t>MIRADOR DE LAS ANTILLAS</t>
  </si>
  <si>
    <t>ORINOCO DE LA CUENCA 1614 - 1.250.000</t>
  </si>
  <si>
    <t xml:space="preserve">SECTOR </t>
  </si>
  <si>
    <t>INFORME MARZO 2019  ENVIGADO</t>
  </si>
  <si>
    <t xml:space="preserve">ALTOS DEL ESMERALDAL 902 </t>
  </si>
  <si>
    <t xml:space="preserve">NATIVO FLORA 607 </t>
  </si>
  <si>
    <t>NATIVO ARENA 1405</t>
  </si>
  <si>
    <t xml:space="preserve">TIERRA GRATA ESMERALDAL  1001 </t>
  </si>
  <si>
    <t>ENTREPARQUES 808</t>
  </si>
  <si>
    <t>MONTRPIETRA  1818</t>
  </si>
  <si>
    <t>MUGA 902 - 2.900.000</t>
  </si>
  <si>
    <t>AMARELLO IN 1205 - 1.848.700</t>
  </si>
  <si>
    <t>AMARETTO 803</t>
  </si>
  <si>
    <t xml:space="preserve">MARIA CAMILA OCHOA </t>
  </si>
  <si>
    <t xml:space="preserve">BIOCITY EPIC 315 </t>
  </si>
  <si>
    <t>BIOCITY GRAND 1106</t>
  </si>
  <si>
    <t xml:space="preserve">ORINOCO DE LA CUENCA 1211 </t>
  </si>
  <si>
    <t>FIRMAS</t>
  </si>
  <si>
    <t xml:space="preserve">TIERRA GRATA CUMBRES 1406 - 1.850.000 COLOCACION </t>
  </si>
  <si>
    <t>MARIA CAMILA OCHOA</t>
  </si>
  <si>
    <t xml:space="preserve">DESISTIDO </t>
  </si>
  <si>
    <t>RESERVA DEL RIO 515 2.900.000</t>
  </si>
  <si>
    <t xml:space="preserve">LOCAL - 5.700.000 COLOCACION </t>
  </si>
  <si>
    <t xml:space="preserve">EL TRIANON - 1.000.000  </t>
  </si>
  <si>
    <t>27+3</t>
  </si>
  <si>
    <t>APTO 301</t>
  </si>
  <si>
    <t xml:space="preserve">MARIA CAMILA </t>
  </si>
  <si>
    <t xml:space="preserve">BIOCITY GRAND 1106 </t>
  </si>
  <si>
    <t>ALTOS DEL ESMERALDAL 603</t>
  </si>
  <si>
    <t>ORINOCO DE LA CUENCA 1211</t>
  </si>
  <si>
    <t>MAGDALENA DE LA CUENCA 1110</t>
  </si>
  <si>
    <t xml:space="preserve">BIOCITY GRAND 721 </t>
  </si>
  <si>
    <t>MAGDALENA DE LA CUENCA 1204</t>
  </si>
  <si>
    <t xml:space="preserve">ORINOCO DE LA CUENCA 1503 </t>
  </si>
  <si>
    <t xml:space="preserve">CASTELLI 1501 - 1.400.000 </t>
  </si>
  <si>
    <t>APARTAESTUDIO 520.000</t>
  </si>
  <si>
    <t xml:space="preserve">MAGDALENA 507 </t>
  </si>
  <si>
    <t>CAMINO VERDE DE LOS NARANJOS CASA 162</t>
  </si>
  <si>
    <t>ENTREPARQUES 808 - 2.300.000</t>
  </si>
  <si>
    <t>ROSEDAL 111  - REUBICACION</t>
  </si>
  <si>
    <t>TIERRA GRATA ESMERALDAL 1204</t>
  </si>
  <si>
    <t xml:space="preserve">ALEXANDER ARANGO </t>
  </si>
  <si>
    <t>BIOCITY EPIC 315</t>
  </si>
  <si>
    <t xml:space="preserve">MONTECARLO 501 </t>
  </si>
  <si>
    <t xml:space="preserve">TIERRA GRATA CUMBRES 1406 - COLOCACION </t>
  </si>
  <si>
    <t xml:space="preserve">CONDOMINIO CUMBRES 908 </t>
  </si>
  <si>
    <t xml:space="preserve">CAMELOT 603 </t>
  </si>
  <si>
    <t>JULIAN VALENCIA</t>
  </si>
  <si>
    <t>DAHIANA HOYOS</t>
  </si>
  <si>
    <t>CAMINO DE CUMBRES 1406 - 1.900.000</t>
  </si>
  <si>
    <t>SEÑORIAL - CUENCA</t>
  </si>
  <si>
    <t>OTROS</t>
  </si>
  <si>
    <t>INFORME ABRIL 2019  ENVIGADO</t>
  </si>
  <si>
    <t>NATIVO MADERA 1701</t>
  </si>
  <si>
    <t xml:space="preserve">CASTELLI 907 </t>
  </si>
  <si>
    <t xml:space="preserve">NATIVO  ARENA 1002 </t>
  </si>
  <si>
    <t xml:space="preserve">DAHIANA HOYOS </t>
  </si>
  <si>
    <t>BIOCITY GRAND 1006</t>
  </si>
  <si>
    <t xml:space="preserve">RONALD MENDEZ </t>
  </si>
  <si>
    <t xml:space="preserve">BRUJAS CAMPESTRE 9716 </t>
  </si>
  <si>
    <t xml:space="preserve">MADEIRO 602 </t>
  </si>
  <si>
    <t>BRUJA ENCANTADORA APTO 601</t>
  </si>
  <si>
    <t xml:space="preserve">TERRA SANTA 1508 </t>
  </si>
  <si>
    <t>MAGDALENA DE LA CUENCA 1316</t>
  </si>
  <si>
    <t>MAGDALENA DE LA CUENCA 505</t>
  </si>
  <si>
    <t>BIOCITY GRAND 1220</t>
  </si>
  <si>
    <t>VILLA GRANDE 102 - 1.300.0000</t>
  </si>
  <si>
    <t xml:space="preserve">MARIACAMILA OCHOA </t>
  </si>
  <si>
    <t>CAMINO DE CUMBRES 413 - 1750000</t>
  </si>
  <si>
    <t>MAGDALENA DE LA CUENCA 1407 - 1.350.000</t>
  </si>
  <si>
    <t>POSITANO 602 - 2.600.000</t>
  </si>
  <si>
    <t>BIOCITY GRAND 1713</t>
  </si>
  <si>
    <t xml:space="preserve">QUINTAS DE LA SERRANIA CASA </t>
  </si>
  <si>
    <t xml:space="preserve">SAN JOSE </t>
  </si>
  <si>
    <t xml:space="preserve">SAN LUCAS </t>
  </si>
  <si>
    <t>LOS MESA</t>
  </si>
  <si>
    <t xml:space="preserve">ANDALUCIA </t>
  </si>
  <si>
    <t>LOMA DEL BARRO</t>
  </si>
  <si>
    <t>OTRAS ZONAS - TRIANON- LA MAGNOLIA - MANGAZUL - LA MINA - OASIS - LA PAZ - OBRERO EL DORADO</t>
  </si>
  <si>
    <t>LA SEBASTIANA</t>
  </si>
  <si>
    <t>INFORME MAYO 2019  ENVIGADO</t>
  </si>
  <si>
    <t>22+3</t>
  </si>
  <si>
    <t xml:space="preserve">BOSQUES DE SAN JORGE 314 </t>
  </si>
  <si>
    <t xml:space="preserve">PUERTO LUNA 1036 </t>
  </si>
  <si>
    <t>MADEIRO 302</t>
  </si>
  <si>
    <t>CUMBRES DEL BOSQUE 314</t>
  </si>
  <si>
    <t>VIENTOS DE LA COLINA CASA 180- 3.300.000</t>
  </si>
  <si>
    <t>TRENTTO 1103- 1.950.000</t>
  </si>
  <si>
    <t>APTO PENDIENTE - 2.500.000</t>
  </si>
  <si>
    <t>33+4</t>
  </si>
  <si>
    <t xml:space="preserve">TOSCANO 1705 </t>
  </si>
  <si>
    <t>AMARETTO 1301 - REUBICACION </t>
  </si>
  <si>
    <t>CASTELLI  506  </t>
  </si>
  <si>
    <t>MAGDALENA 910 - REUBICACION</t>
  </si>
  <si>
    <t xml:space="preserve">ARBOLEDA DEL LAS BRUJAS 706 </t>
  </si>
  <si>
    <t xml:space="preserve">MULTIFAMILIAR LA ABADIA 305 </t>
  </si>
  <si>
    <t>PALMAS DE ZUÑIGA APTO 201 - 2.000.000</t>
  </si>
  <si>
    <t>BIOCITY GRAND 1107-1.800.000</t>
  </si>
  <si>
    <t>BRUJAS CAMPESTRE 1106 - 1.700.000</t>
  </si>
  <si>
    <t xml:space="preserve">MONTEPIETRA 1118 </t>
  </si>
  <si>
    <t>AMARETTO 1301</t>
  </si>
  <si>
    <t>BRUJAS CAMPESTRE 1605</t>
  </si>
  <si>
    <t>ARBOLEDA DE LAS BRUJAS 706</t>
  </si>
  <si>
    <t xml:space="preserve">PALMERAS 628 </t>
  </si>
  <si>
    <t xml:space="preserve">CUMBRES DEL BOSQUE 314 </t>
  </si>
  <si>
    <t xml:space="preserve">CAMINO DE CUMBRES 612 </t>
  </si>
  <si>
    <t xml:space="preserve">PUERTO LUNA 707 </t>
  </si>
  <si>
    <t>AZULEDA DEL CAMPESTRE 207 - REUBICACION</t>
  </si>
  <si>
    <t>CAMILO POBLADO</t>
  </si>
  <si>
    <t>QUINTAS DE LA SERRANIA - 3.164.000</t>
  </si>
  <si>
    <t xml:space="preserve">NEGADO </t>
  </si>
  <si>
    <t xml:space="preserve">ALTO BONITO CASA 174 </t>
  </si>
  <si>
    <t>MARIA CAMILA</t>
  </si>
  <si>
    <t>APLAZADO DESISTIDO</t>
  </si>
  <si>
    <t>BALTICO 1002 - 1.900.000</t>
  </si>
  <si>
    <t>ROMANZA DE LA ABADIA 304 - 1.800.000</t>
  </si>
  <si>
    <t>MARTIN URIBE</t>
  </si>
  <si>
    <t>C 25 - 1.650.000</t>
  </si>
  <si>
    <t>SEÑORIAL CUENCA</t>
  </si>
  <si>
    <t>INFORME JUNIO 2019  ENVIGADO</t>
  </si>
  <si>
    <t>21+3</t>
  </si>
  <si>
    <t>MONTIEL 2205</t>
  </si>
  <si>
    <t xml:space="preserve">MUGA 905 </t>
  </si>
  <si>
    <t xml:space="preserve">BENEDICTINE PARK 1805 </t>
  </si>
  <si>
    <t>CANTO DE LUNA CASA 122</t>
  </si>
  <si>
    <t>SALTAMONTE  527</t>
  </si>
  <si>
    <t>CAMILO ARAQUE</t>
  </si>
  <si>
    <t>BRUJA BONITA 1308</t>
  </si>
  <si>
    <t xml:space="preserve">BIOCITY GRAND 1118 - 1.800.000 </t>
  </si>
  <si>
    <t>BIOCITY GRAND 1506 - 1.600.000</t>
  </si>
  <si>
    <t>LOCAL - 1.400.000</t>
  </si>
  <si>
    <t>26+5</t>
  </si>
  <si>
    <t xml:space="preserve">BIOCITY GRAND 1803 </t>
  </si>
  <si>
    <t>MISSISSIPPI DE LA CUENCA 104</t>
  </si>
  <si>
    <t xml:space="preserve">BIOCITY GRAND 504 </t>
  </si>
  <si>
    <t>MAGDALENA DE LA CUENCA- 107</t>
  </si>
  <si>
    <t>OCLOCK LIVING 1702</t>
  </si>
  <si>
    <t>REFUGIO VERDE 509 REUBICACION</t>
  </si>
  <si>
    <t>GINEBRA HOUSE CASA 116</t>
  </si>
  <si>
    <t xml:space="preserve">MAGDALENA DE LA CUENCA 305 </t>
  </si>
  <si>
    <t>ARBOLEDA DE LAS BRUJAS 501 - 1.500.000</t>
  </si>
  <si>
    <t>PENDIENTE</t>
  </si>
  <si>
    <t xml:space="preserve">MERLOT CASA 114 - 5.500.000 </t>
  </si>
  <si>
    <t xml:space="preserve">MONTESOLE 1128 -  REUBICACION </t>
  </si>
  <si>
    <t xml:space="preserve">ROMANZA DE LA ABADIA 304 </t>
  </si>
  <si>
    <t xml:space="preserve">PRIVATTO 502 </t>
  </si>
  <si>
    <t xml:space="preserve">COLEGA </t>
  </si>
  <si>
    <t xml:space="preserve">ARCE 802 </t>
  </si>
  <si>
    <t>AMARELLO IN 406</t>
  </si>
  <si>
    <t>ZURICH 1305 - 1.350.000</t>
  </si>
  <si>
    <t>PENDIENTE - 970.000</t>
  </si>
  <si>
    <t>VIENTOS DE ARAGON CASA 157</t>
  </si>
  <si>
    <t>INFORME JULIO 2019  ENVIGADO</t>
  </si>
  <si>
    <t>24+4</t>
  </si>
  <si>
    <t xml:space="preserve">LYON 1012 - EMPALME </t>
  </si>
  <si>
    <t xml:space="preserve">SALTAMONT 318 </t>
  </si>
  <si>
    <t xml:space="preserve">CUMBRES DEL BOSQUE 609 </t>
  </si>
  <si>
    <t>CUMBRES DEL BOSQUE 713</t>
  </si>
  <si>
    <t>SALTAMONTE 502</t>
  </si>
  <si>
    <t xml:space="preserve">LYON 504 - REUBICACION </t>
  </si>
  <si>
    <t>AMARELLO IN 902 - RECIBIMIENTO</t>
  </si>
  <si>
    <t>BALTICO 1211 - 2.500.000</t>
  </si>
  <si>
    <t xml:space="preserve">BRUJAS CAMPESTRE 108 </t>
  </si>
  <si>
    <t>NATIVO FLORA  1506 REUBICACION</t>
  </si>
  <si>
    <t xml:space="preserve">NEGADOS </t>
  </si>
  <si>
    <t>ENTREPINOS 1401</t>
  </si>
  <si>
    <t>ENTREPARQUES 822</t>
  </si>
  <si>
    <t xml:space="preserve">TOWER 77 2103 </t>
  </si>
  <si>
    <t>36+3</t>
  </si>
  <si>
    <t>VITTA 1207</t>
  </si>
  <si>
    <t xml:space="preserve">MAGDALENA DE LA CUENCA APTO 1306  </t>
  </si>
  <si>
    <t>MAGDALENA DE LA CUENCA 804</t>
  </si>
  <si>
    <t xml:space="preserve">CASA COMERCIAL </t>
  </si>
  <si>
    <t xml:space="preserve">MISSISSIPPI DE LA CUENCA 608 </t>
  </si>
  <si>
    <t xml:space="preserve">GUALI 623 </t>
  </si>
  <si>
    <t>BIOCITY GRAND 503</t>
  </si>
  <si>
    <t>SAO BENTO 1402 RECIBIMIENTO</t>
  </si>
  <si>
    <t>MAGDALENA DE LA CUENCA 1303</t>
  </si>
  <si>
    <t>MAGDALENA DE LA CUENCA 9916</t>
  </si>
  <si>
    <t xml:space="preserve">MAGDALENA DE LA CUNCA 1215 </t>
  </si>
  <si>
    <t xml:space="preserve">QUINTAS DE LA SERRANIA CASA 108 </t>
  </si>
  <si>
    <t>APTO SEÑORIAL 102 - 1.150.000</t>
  </si>
  <si>
    <t>24+3</t>
  </si>
  <si>
    <t xml:space="preserve">TIERRA GRATA CUMBRES APTO 1013 </t>
  </si>
  <si>
    <t>PALMERAS 1244</t>
  </si>
  <si>
    <t xml:space="preserve">CUMBRES DEL BOSQUE 411 </t>
  </si>
  <si>
    <t>BIOCITY GRAND 1013</t>
  </si>
  <si>
    <t>OLIVARES DE CAMINO VERDE 307 - 1.1620.000</t>
  </si>
  <si>
    <t>APLAZADO-DESISTIDO</t>
  </si>
  <si>
    <t>SAN FERMIN 803 - 2.100.000</t>
  </si>
  <si>
    <t>QUINTAS DE LA SERRANIA CASA 117-2.900.000</t>
  </si>
  <si>
    <t>7+1</t>
  </si>
  <si>
    <t>INFORME AGOSTO 2019  ENVIGADO</t>
  </si>
  <si>
    <t xml:space="preserve">BALTICO APTO 702 </t>
  </si>
  <si>
    <t xml:space="preserve">MUGA APTO 1609 </t>
  </si>
  <si>
    <t>ARBOLEDA DEL ESMERALDAL 504</t>
  </si>
  <si>
    <t>ENTREPARQUES 203</t>
  </si>
  <si>
    <t xml:space="preserve">ENTREPINOS 1401 </t>
  </si>
  <si>
    <t>BRUJAS CAMPSTRE 417</t>
  </si>
  <si>
    <t xml:space="preserve">LYON 1502 </t>
  </si>
  <si>
    <t>DESISTIO</t>
  </si>
  <si>
    <t>BRUJA BONITA 1402 - 2´800.000</t>
  </si>
  <si>
    <t>QUINTAS DEL PALMAR 402 - 1.300.000</t>
  </si>
  <si>
    <t xml:space="preserve">JUAN PABLO VILLA  </t>
  </si>
  <si>
    <t>25+3</t>
  </si>
  <si>
    <t xml:space="preserve">DOS VELAS 504 </t>
  </si>
  <si>
    <t>REMANZO DEL RODEO 1403</t>
  </si>
  <si>
    <t xml:space="preserve">TIERRA DEL SOL 210 </t>
  </si>
  <si>
    <t xml:space="preserve">SIEMPRE VERDE CASA 109 </t>
  </si>
  <si>
    <t>MISSISSIPPI DE LA CUENCA APTO 702</t>
  </si>
  <si>
    <t xml:space="preserve">ENTREPARQUES 706 </t>
  </si>
  <si>
    <t xml:space="preserve">CASA PRIMER PISO LOS NARANJOS </t>
  </si>
  <si>
    <t>ALEJANDRO PEREZ</t>
  </si>
  <si>
    <t xml:space="preserve">MAGDALENA  DE LA CUNCA 605  </t>
  </si>
  <si>
    <t>MAGDALENA DE LA CUENCA 1002</t>
  </si>
  <si>
    <t>NEGADOS</t>
  </si>
  <si>
    <t>PUERTO LUNA 604 - 1´500.000</t>
  </si>
  <si>
    <t>DESISTIERON</t>
  </si>
  <si>
    <t>BRUJAS CAMPESTRE 913 - 1´700.000</t>
  </si>
  <si>
    <t>MAGDALENA DE LA CUENCA 1002 - 1´300.000</t>
  </si>
  <si>
    <t xml:space="preserve">BRUJA BONITA 1005 </t>
  </si>
  <si>
    <t>ZURICH 1207</t>
  </si>
  <si>
    <t xml:space="preserve">ENTREPARQUES 203 </t>
  </si>
  <si>
    <t>BRUJAS CAMPESTRE 417</t>
  </si>
  <si>
    <t>MAGDALENA DE LA CUENCA 1215 - 1.350.000</t>
  </si>
  <si>
    <t>SAO BENTO 411 - 2´100.000</t>
  </si>
  <si>
    <t>18+3</t>
  </si>
  <si>
    <t>TIERRA DEL SOL 210</t>
  </si>
  <si>
    <t>INFORME SEPTIEMBRE 2019  ENVIGADO</t>
  </si>
  <si>
    <t>32+4</t>
  </si>
  <si>
    <t>TIERRA GRATA ESMERALDAL 809</t>
  </si>
  <si>
    <t xml:space="preserve">ALEXANDER </t>
  </si>
  <si>
    <t xml:space="preserve">PUNTA DEL PARQUE 802 </t>
  </si>
  <si>
    <t>BIOCITY GRAND 1239</t>
  </si>
  <si>
    <t>TOLEDO CAMPESTRE 2708</t>
  </si>
  <si>
    <t>ALTOS DE LOS ALMENDROS 702</t>
  </si>
  <si>
    <t>BRUJAS CAMPESTRE 912</t>
  </si>
  <si>
    <t>QUINTAS DE LOS ALMENDROS CASA 188</t>
  </si>
  <si>
    <t xml:space="preserve">NATIVO FLORA  714 </t>
  </si>
  <si>
    <t>SAO BENTO 1007 - 2.150.000</t>
  </si>
  <si>
    <t>BRUJAS CAMPESTRE 912- 1´800.000</t>
  </si>
  <si>
    <t>BIOCITY APTO 804 - 1.700.000</t>
  </si>
  <si>
    <t>MAGDALENA DE LA CUENCA 1102</t>
  </si>
  <si>
    <t>PUNTA DEL PARQUE 802 - 3.200.000</t>
  </si>
  <si>
    <t>ALUNA 611- 1.500.000</t>
  </si>
  <si>
    <t>MISSISSIPPI APTO  1301 1.350.000</t>
  </si>
  <si>
    <t>7+2</t>
  </si>
  <si>
    <t xml:space="preserve">PIONEROS - 800.000 </t>
  </si>
  <si>
    <t>PIONEROS 203</t>
  </si>
  <si>
    <t>SENDERO DE BOSQUE VERDE 1112</t>
  </si>
  <si>
    <t xml:space="preserve">BRUJAS CAMPESTRE 710 </t>
  </si>
  <si>
    <t>CAMBIO INQUILINO</t>
  </si>
  <si>
    <t>INFORME OCTUBRE 2019  ENVIGADO</t>
  </si>
  <si>
    <t>PALO DE ROSA 818</t>
  </si>
  <si>
    <t>ZUÑIGA</t>
  </si>
  <si>
    <t>MUGA 303</t>
  </si>
  <si>
    <t xml:space="preserve">LAS BRUJAS </t>
  </si>
  <si>
    <t xml:space="preserve">DESISTIDIO </t>
  </si>
  <si>
    <t>TRENTTO 706 - 1.750.000</t>
  </si>
  <si>
    <t xml:space="preserve">ESMERALDAL </t>
  </si>
  <si>
    <t xml:space="preserve">FIRMAS </t>
  </si>
  <si>
    <t>SIEMPRE VERDE CASA 151 - 2.800.000</t>
  </si>
  <si>
    <t xml:space="preserve">CUMBRES </t>
  </si>
  <si>
    <t>AMARELLO IN 302 - 1.700.000 RECIBIMIENTO</t>
  </si>
  <si>
    <t>JUAN PABLO  VILLA</t>
  </si>
  <si>
    <t>BIOCITY GRAND 1737</t>
  </si>
  <si>
    <t>EL ESCOBERO</t>
  </si>
  <si>
    <t>ARBOLEDA DE LAS BRUJAS APTO 410</t>
  </si>
  <si>
    <t>MAGDALENA DE LA CUENCA 304</t>
  </si>
  <si>
    <t>LA CUENCA</t>
  </si>
  <si>
    <t>ESSENCCE 501</t>
  </si>
  <si>
    <t xml:space="preserve">PUERTO LUNA  APTO 610 </t>
  </si>
  <si>
    <t>SEÑORIAL</t>
  </si>
  <si>
    <t>CAMINO DE BRUJAS 325</t>
  </si>
  <si>
    <t>BIOCITY EPIC 1510</t>
  </si>
  <si>
    <t>ENTREPARQUES 421</t>
  </si>
  <si>
    <t>EL CHOCHO</t>
  </si>
  <si>
    <t>SAO BENTO 1502 - 2.000.000</t>
  </si>
  <si>
    <t>CHATEL 601 - 2.800.000</t>
  </si>
  <si>
    <t>SAN FERMIN 803</t>
  </si>
  <si>
    <t xml:space="preserve">ENTREPARQUES 316 </t>
  </si>
  <si>
    <t>BRUJAS CAMPESTRE APTO 714</t>
  </si>
  <si>
    <t>TRENTTO 706</t>
  </si>
  <si>
    <t>EL ESMERALDAL</t>
  </si>
  <si>
    <t>ALUNA 708</t>
  </si>
  <si>
    <t xml:space="preserve">LAS ANTILLAS </t>
  </si>
  <si>
    <t>INFORME NOVIEMBRE 2019  ENVIGADO</t>
  </si>
  <si>
    <t xml:space="preserve">PRIVATTO 602 SUBROGACION </t>
  </si>
  <si>
    <t xml:space="preserve">PUNTA DEL PARQUE 1503 </t>
  </si>
  <si>
    <t xml:space="preserve">ENTREPINOS 1903 RUBICACION </t>
  </si>
  <si>
    <t xml:space="preserve">BOSQUES DEL ESMERALDAL CASA 120 </t>
  </si>
  <si>
    <t>REGATTA 603</t>
  </si>
  <si>
    <t xml:space="preserve">PUNTA DEL PARQUE 503 </t>
  </si>
  <si>
    <t>CITARK APTO 1210</t>
  </si>
  <si>
    <t>CAMILO GALLEGO</t>
  </si>
  <si>
    <t xml:space="preserve">NATIVO FLORA 1314 </t>
  </si>
  <si>
    <t>OCLOCK LIVING 1301 - 2.600.000</t>
  </si>
  <si>
    <t xml:space="preserve">PUNTA DEL PARQUE 804 </t>
  </si>
  <si>
    <t xml:space="preserve">BRUJA BONITA 301 - RUBICACION </t>
  </si>
  <si>
    <t xml:space="preserve">PUNTA DEL PARQUE 1503 - </t>
  </si>
  <si>
    <t>MISSISSIPPI DE LA CUENCA 212 - 1.250.000</t>
  </si>
  <si>
    <t>BIOCITY GRAND 1539 - 2.100.000</t>
  </si>
  <si>
    <t>NEGADOS POR ASEGURADORA</t>
  </si>
  <si>
    <t>MAGDALENA DE LA CUENCA 1009 - 1.400.000</t>
  </si>
  <si>
    <t xml:space="preserve">NEGADOS POR ASEGURADORA </t>
  </si>
  <si>
    <t>TORRE LUNA 704</t>
  </si>
  <si>
    <t>TRENTTO 507</t>
  </si>
  <si>
    <t>ENTREPARQUES 419</t>
  </si>
  <si>
    <t>BIOCITY GRAND 1120 - 1.500.000</t>
  </si>
  <si>
    <t>SAO BENTO 1502 CNI 2.000.000 CLIENTE INTERBIENES</t>
  </si>
  <si>
    <t>BIVIANA SALAZAR</t>
  </si>
  <si>
    <t>INFORME DICIEMBRE 2019  ENVIGADO</t>
  </si>
  <si>
    <t>VITTA 1409 RECIBIMIENTO</t>
  </si>
  <si>
    <t>ALTO BONITO CASA 162 - 2.700.000</t>
  </si>
  <si>
    <t>SABATTO 1302 - 1.400.000</t>
  </si>
  <si>
    <t>RAUL MARIN</t>
  </si>
  <si>
    <t>23+4</t>
  </si>
  <si>
    <t xml:space="preserve">CAMELOT 402 </t>
  </si>
  <si>
    <t>BIOCITY GRAND 1213</t>
  </si>
  <si>
    <t xml:space="preserve">BIOCITY GRAND 1005 </t>
  </si>
  <si>
    <t>TRENTTO 1211</t>
  </si>
  <si>
    <t>AMARELLO IN 302</t>
  </si>
  <si>
    <t xml:space="preserve">BIOCITY GRAND 1120 </t>
  </si>
  <si>
    <t xml:space="preserve">TORRE GUAYACAN 1004 </t>
  </si>
  <si>
    <t xml:space="preserve">SAO BENTO 1407 </t>
  </si>
  <si>
    <t>OCLOCK LIVING 705</t>
  </si>
  <si>
    <t>TORRE GUAYACAN 801</t>
  </si>
  <si>
    <t xml:space="preserve">MISSISSIPPI DE LA CUENCA 1316 - 1.300.000 </t>
  </si>
  <si>
    <t>TORRE GUAYACAN 801 SUBROGACION -  2.100.000</t>
  </si>
  <si>
    <t>ENTREPARQUES 704 - 2.400.000</t>
  </si>
  <si>
    <t>22+4</t>
  </si>
  <si>
    <t>TRENTTO 1211 - 1.950.000</t>
  </si>
  <si>
    <t>DOS VELAS 808 - 1.500.000</t>
  </si>
  <si>
    <t>SALTAMONTE 906 - 2.200.000</t>
  </si>
  <si>
    <t>BIOCITY GRAND 1213 - 2.000.000</t>
  </si>
  <si>
    <t>ANTIILLAS APTOS 511 - 1.250.000</t>
  </si>
  <si>
    <t>JUAN ESTEBAN MANRIQUE</t>
  </si>
  <si>
    <t>16+4</t>
  </si>
  <si>
    <t xml:space="preserve">INFORME ENERO 2020 SEDE ENVIGADO </t>
  </si>
  <si>
    <t>MAGDALENA DE LA CUENCA 410 - 1.350.000</t>
  </si>
  <si>
    <t xml:space="preserve">NATIVO MADERA 1704 </t>
  </si>
  <si>
    <t>SALTAMONTE 426 - 1.900.000</t>
  </si>
  <si>
    <t>RONALD MENDZ</t>
  </si>
  <si>
    <t xml:space="preserve">NATIVO FLORA 1401 </t>
  </si>
  <si>
    <t xml:space="preserve">TRENTTO 411 </t>
  </si>
  <si>
    <t xml:space="preserve">BRUJAS CAMPESTRE 909 </t>
  </si>
  <si>
    <t>MUGA 410 - 2.300.000</t>
  </si>
  <si>
    <t>26+7</t>
  </si>
  <si>
    <t xml:space="preserve">TORRE GUAYACAN 903 </t>
  </si>
  <si>
    <t>MULTIFAMILIAR LA ABADIA 412</t>
  </si>
  <si>
    <t>GUALI 910</t>
  </si>
  <si>
    <t>MULTIFAMILIAR LA ABADIA 404 1.600.000</t>
  </si>
  <si>
    <t xml:space="preserve">VIENNA 1301 </t>
  </si>
  <si>
    <t>CAMILO SABANETA</t>
  </si>
  <si>
    <t>BRUJAS CAMPESTRE 909</t>
  </si>
  <si>
    <t xml:space="preserve">CASA ALCALA </t>
  </si>
  <si>
    <t>SAN LAURENT 801</t>
  </si>
  <si>
    <t>BIOCITY GRAN 938 - 2.350.000</t>
  </si>
  <si>
    <t>CUMBRES DEL BOSQUE 505</t>
  </si>
  <si>
    <t xml:space="preserve">RIO SECRETO 2204 </t>
  </si>
  <si>
    <t>CORAZON DE ENVIGADO 701</t>
  </si>
  <si>
    <t>ANTILLAS 411</t>
  </si>
  <si>
    <t>JUAN ESTBAN MANRIQUE</t>
  </si>
  <si>
    <t>MULTIFAMILIAR LA ABADIA 404</t>
  </si>
  <si>
    <t>BIOCITY GRAND 1241</t>
  </si>
  <si>
    <t>14+5</t>
  </si>
  <si>
    <t>ALTOS DEL ESCOBERO 601</t>
  </si>
  <si>
    <t>APARTAESTUDIO 530.000</t>
  </si>
  <si>
    <t xml:space="preserve">INFORME FEBRERO 2020 SEDE ENVIGADO </t>
  </si>
  <si>
    <t>CASA ALCALA - 1.600.000</t>
  </si>
  <si>
    <t>ALTOS DEL ESMERALDAL 704 - 1.700.000</t>
  </si>
  <si>
    <t xml:space="preserve"> </t>
  </si>
  <si>
    <t># CONTRATO</t>
  </si>
  <si>
    <t xml:space="preserve">% PROPIETARIO </t>
  </si>
  <si>
    <t>UNIDAD</t>
  </si>
  <si>
    <t>OBSERVACION PORQUE CAMBIA EL %</t>
  </si>
  <si>
    <t>COMISION</t>
  </si>
  <si>
    <t xml:space="preserve">ASESOR </t>
  </si>
  <si>
    <t>BRUJA CAMPESTRE 905</t>
  </si>
  <si>
    <t xml:space="preserve">PUERTO LUNA 813 EMPALME </t>
  </si>
  <si>
    <t>NATIVO ARENA 1408</t>
  </si>
  <si>
    <t>VILLA CRISTINA 501</t>
  </si>
  <si>
    <t>BONANZA 301</t>
  </si>
  <si>
    <t xml:space="preserve">SKADARLIA </t>
  </si>
  <si>
    <t>NATIVO MADERA 1004</t>
  </si>
  <si>
    <t>MONTEPIETRA 1722</t>
  </si>
  <si>
    <t>PUERTO LUNA 1302</t>
  </si>
  <si>
    <t>BRUJA BONITA 408</t>
  </si>
  <si>
    <t>TERRAZINO 902</t>
  </si>
  <si>
    <t>AMARELLO IN 1505</t>
  </si>
  <si>
    <t>INFORME INDIVIDUAL ENERO 2019- RONALD MENDEZ</t>
  </si>
  <si>
    <t xml:space="preserve">CHATEL 308 </t>
  </si>
  <si>
    <t xml:space="preserve">ENTEPARQUES 623 </t>
  </si>
  <si>
    <t>BOSQUES DEL ESMERALDAL 184</t>
  </si>
  <si>
    <t xml:space="preserve">MULTIFAMILIAR LA ABADIA 406 </t>
  </si>
  <si>
    <t>BIOCITY GRAND 1517</t>
  </si>
  <si>
    <t>INFORME INDIVIDUAL  DE ARRIENDOS ZONA ENVIGADO  ENERO 2019 BIVIANA SALAZAR</t>
  </si>
  <si>
    <t>PORCENTAJE PROPIETARIO</t>
  </si>
  <si>
    <t>OBSERVACION CAMBIO DE %</t>
  </si>
  <si>
    <t>VALOR DEL CANON</t>
  </si>
  <si>
    <t xml:space="preserve">% </t>
  </si>
  <si>
    <t xml:space="preserve">INFORME INDIVIDUAL FEBRERO  2019 MELBI CASTRILLON </t>
  </si>
  <si>
    <t>JUAN DIEGO</t>
  </si>
  <si>
    <t>NATIVO FOLRA 703</t>
  </si>
  <si>
    <t>JUAN PABLO</t>
  </si>
  <si>
    <t>POSITANO 801</t>
  </si>
  <si>
    <t xml:space="preserve">JUAN DIEGO </t>
  </si>
  <si>
    <t>AMARELLO 808</t>
  </si>
  <si>
    <t xml:space="preserve">ANDRES </t>
  </si>
  <si>
    <t>TIERRA PROMETIDA CASA 174</t>
  </si>
  <si>
    <t>LAS ANTILLAS 103</t>
  </si>
  <si>
    <t>INFORME INDIVIDUAL FEBRERO 2019- RONALD MENDEZ</t>
  </si>
  <si>
    <t>NATIVO ARENA 1301</t>
  </si>
  <si>
    <t xml:space="preserve">ALEJANDRO BRDOYA </t>
  </si>
  <si>
    <t xml:space="preserve">MONTEPINAR 705 </t>
  </si>
  <si>
    <t>MAGDALENA DE LA CUENCA 1413</t>
  </si>
  <si>
    <t xml:space="preserve">CASTELLI 205 </t>
  </si>
  <si>
    <t xml:space="preserve">ORINOCO DE LA CUENCA 914 </t>
  </si>
  <si>
    <t xml:space="preserve">AMARETTO 1903 </t>
  </si>
  <si>
    <t>CASA GASCUÑA 255</t>
  </si>
  <si>
    <t>INFORME INDIVIDUAL  DE ARRIENDOS ZONA ENVIGADO  FEBRERO 2019 BIVIANA SALAZAR</t>
  </si>
  <si>
    <t xml:space="preserve">ACANTO 806 </t>
  </si>
  <si>
    <t xml:space="preserve">NATIVO FLORA 703 </t>
  </si>
  <si>
    <t xml:space="preserve">PALO SANTO 1701 </t>
  </si>
  <si>
    <t>MIRADOR DE LAS ANTILLAS 103</t>
  </si>
  <si>
    <t>7990.</t>
  </si>
  <si>
    <t xml:space="preserve">CASA GASCUÑA 255 </t>
  </si>
  <si>
    <t>INFORME INDIVIDUAL MARZO  2019 MARIA CAMILA OCHOA</t>
  </si>
  <si>
    <t>CASA MANGA AZUL INT 301</t>
  </si>
  <si>
    <t>MONTE CARLO PLAZA PH APTO 501</t>
  </si>
  <si>
    <t>MAGDALENA APTO 1204</t>
  </si>
  <si>
    <t>$1.300.000</t>
  </si>
  <si>
    <t>$1.600.000</t>
  </si>
  <si>
    <t>COLOCACION</t>
  </si>
  <si>
    <t xml:space="preserve">TIERRA GRATA CUMBRES 1406 FIRMAS </t>
  </si>
  <si>
    <t xml:space="preserve">INFORME INDIVIDUAL MARZO  2019 RONALD MENDEZ </t>
  </si>
  <si>
    <t>NATIVO FLORA 607</t>
  </si>
  <si>
    <t>ALTOS DEL ESMERALDAL 902</t>
  </si>
  <si>
    <t>MUGA 902</t>
  </si>
  <si>
    <t>MAGDALENA 1110</t>
  </si>
  <si>
    <t>TIERRA GRATA ESMERALDAL 1001</t>
  </si>
  <si>
    <t>MONTEPIETRA 1818</t>
  </si>
  <si>
    <t>ORINOCO DE LA CUENCA APTO 1503</t>
  </si>
  <si>
    <t>BIOCITY 1106</t>
  </si>
  <si>
    <t>AMARELLO 1205</t>
  </si>
  <si>
    <t>CONDOMINIO CUMBRES 908</t>
  </si>
  <si>
    <t>APARTA ESTUDIO</t>
  </si>
  <si>
    <t>CASTELLI 901</t>
  </si>
  <si>
    <t>TIERRA GRATA CUMBRES</t>
  </si>
  <si>
    <t>EN ESTUDIO</t>
  </si>
  <si>
    <t>QUINTAS DE LA SERRANIA</t>
  </si>
  <si>
    <t>INFORME INDIVIDUAL DE ARRIENDOS ZONA ENVIGADO  MARZO 2019 BIVIANA SALAZAR</t>
  </si>
  <si>
    <t>MAGDALENA DE LA CUENCA  APTO 1204</t>
  </si>
  <si>
    <t>TIERRA GRATA CUMBRES 1406 - COLOCACION</t>
  </si>
  <si>
    <t xml:space="preserve">CAMINO VERDE DE LOS NARANJOS 162 </t>
  </si>
  <si>
    <t>BIOCITY GRAND 721</t>
  </si>
  <si>
    <t>ROSEDAL 111</t>
  </si>
  <si>
    <t xml:space="preserve">INFORME INDIVIDUAL ABRIL  2019 RONALD MENDEZ </t>
  </si>
  <si>
    <t>BIOCITY 1006</t>
  </si>
  <si>
    <t>BIOCITY 1220</t>
  </si>
  <si>
    <t>BRUJA ENCANTADORA 601</t>
  </si>
  <si>
    <t>BRUJAS CAMPESTRE 9716</t>
  </si>
  <si>
    <t>MADEIRO 602</t>
  </si>
  <si>
    <t>BALTICO 1001</t>
  </si>
  <si>
    <t>NO PRESENTO DEUDOR ADICIONAL</t>
  </si>
  <si>
    <t>MAGDALENA</t>
  </si>
  <si>
    <t>N/A</t>
  </si>
  <si>
    <t>QUINTAS DE LA SERRANIA CASA 117</t>
  </si>
  <si>
    <t>APROBADO</t>
  </si>
  <si>
    <t xml:space="preserve">INFORME INDIVIDUAL ABRIL  2019 DAHIANA HOYOS </t>
  </si>
  <si>
    <t>CASTELLI 907</t>
  </si>
  <si>
    <t>ENTREGADO</t>
  </si>
  <si>
    <t>MAGDALENA1316</t>
  </si>
  <si>
    <t>NATIVO ARENA 1002</t>
  </si>
  <si>
    <t>POSITANO 602</t>
  </si>
  <si>
    <t xml:space="preserve">EN FIRMAS </t>
  </si>
  <si>
    <t xml:space="preserve">DESISTIO </t>
  </si>
  <si>
    <t>CAMINO DE CUMBRES 413</t>
  </si>
  <si>
    <t>INFORME INDIVIDUAL ABRIL  2019 MARIA CAMILA OCHOA</t>
  </si>
  <si>
    <t xml:space="preserve">VILLA GRANDE - 1.200.000 DESISTIDO </t>
  </si>
  <si>
    <t xml:space="preserve">INFORME INDIVIDUAL ABRIL  2019 Biviana </t>
  </si>
  <si>
    <t xml:space="preserve">INFORME INDIVIDUAL MAYO  2019 RONALD MENDEZ </t>
  </si>
  <si>
    <t>BOSQUES DE SAN JORGE 307</t>
  </si>
  <si>
    <t>MONTEPIETRA 1118</t>
  </si>
  <si>
    <t>ENTREGAGO</t>
  </si>
  <si>
    <t>CASTELLI 506</t>
  </si>
  <si>
    <t>MAGDALENA 910 REUBICACION</t>
  </si>
  <si>
    <t>JUAN PABLO VLLA</t>
  </si>
  <si>
    <t>CAMINO DE CUMBRES 612</t>
  </si>
  <si>
    <t>AZULEDA DEL CAMPESTRE 207</t>
  </si>
  <si>
    <t>MULTIFAMILIAR LA ABADIA 305</t>
  </si>
  <si>
    <t>PALMA DE ZUÑIGA APTO 201</t>
  </si>
  <si>
    <t>C25 APTO 302</t>
  </si>
  <si>
    <t>QUINTAS DE LA SERRANIA 117</t>
  </si>
  <si>
    <t>ANDRES MIRADAN</t>
  </si>
  <si>
    <t xml:space="preserve">INFORME INDIVIDUAL MAYO  2019 DAHIANA HOYOS </t>
  </si>
  <si>
    <t>PUERTO LUNA 1016</t>
  </si>
  <si>
    <t>AMARETTO 1301-RUBICACION</t>
  </si>
  <si>
    <t>BRUJA CAMPESTRE 1605</t>
  </si>
  <si>
    <t>PALMERAS 628-REUBICACION</t>
  </si>
  <si>
    <t>ARBOLEDA DE LAS BRUJAS 706</t>
  </si>
  <si>
    <t xml:space="preserve">JUAN PÁBLO VILLA </t>
  </si>
  <si>
    <t>VIENTOS DE LA COLINA CASA 180</t>
  </si>
  <si>
    <t>BIOCITY 1107</t>
  </si>
  <si>
    <t>TRENTTO 1103</t>
  </si>
  <si>
    <t>ROMANZA DE LA ABADIA 304</t>
  </si>
  <si>
    <t>BRUJAS CAMPESTRE 1106</t>
  </si>
  <si>
    <t>INFORME INDIVIDUAL MAYO  2019 BIVIANA SALAZAR</t>
  </si>
  <si>
    <t>MAGDALENA 910</t>
  </si>
  <si>
    <t>AZULEDA DEL CAMPESTRE</t>
  </si>
  <si>
    <t>PALMERAS 804</t>
  </si>
  <si>
    <t>BIOCITY GRAND 1107</t>
  </si>
  <si>
    <t xml:space="preserve">INFORME INDIVIDUAL JUNIO  2019 RONALD MENDEZ </t>
  </si>
  <si>
    <t xml:space="preserve"> BIOCITY 504</t>
  </si>
  <si>
    <t xml:space="preserve">ENTREGADO </t>
  </si>
  <si>
    <t>OCLOCK 1702</t>
  </si>
  <si>
    <t>ALTOS DE ARAGON CASA 156</t>
  </si>
  <si>
    <t>MONTESOLE 1128 - REUBICACION</t>
  </si>
  <si>
    <t>MUGA 905</t>
  </si>
  <si>
    <t>BIOCITY 1803</t>
  </si>
  <si>
    <t>AMARELLO 406</t>
  </si>
  <si>
    <t>LOCAL</t>
  </si>
  <si>
    <t>CLIENTE DE BIOCITY</t>
  </si>
  <si>
    <t xml:space="preserve">INFORME INDIVIDUAL JUNIO  2019 DAHIANA HOYOS </t>
  </si>
  <si>
    <t>CANTO DE LUNA 122 $5.200.000</t>
  </si>
  <si>
    <t>MISSISIPI DE LA CUENCA 104 $ 1.150.000</t>
  </si>
  <si>
    <t>MAGDALENA DE LA CUENCA 107 $ 1.200.000</t>
  </si>
  <si>
    <t>REFUGIO VERDE 509 $1.870.000 REUBICACION</t>
  </si>
  <si>
    <t>MONTIEL 2205 $ 3.900.000</t>
  </si>
  <si>
    <t>PRIVATO  502 $ 2.550.000</t>
  </si>
  <si>
    <t xml:space="preserve">MAGDALENA DE LA CUENCA 305  </t>
  </si>
  <si>
    <t>GRABANDO</t>
  </si>
  <si>
    <t>QUINTAS DE LA SERRANIA 117 $ 2.900.000</t>
  </si>
  <si>
    <t xml:space="preserve">BUSCANDO INMUEBLE </t>
  </si>
  <si>
    <t>MERLOT 114</t>
  </si>
  <si>
    <t>PENDIENT</t>
  </si>
  <si>
    <t xml:space="preserve">DESITIDO </t>
  </si>
  <si>
    <t>BIOCITY  1506</t>
  </si>
  <si>
    <t>ARBOLEDA DEL ESMERALDAL 901 $ 1.500.000</t>
  </si>
  <si>
    <t>PALMERAS 970.000</t>
  </si>
  <si>
    <t>INFORME INDIVIDUAL JUNIO  2019 CAMILO ARAQUE</t>
  </si>
  <si>
    <t>SALTAMONTE 527</t>
  </si>
  <si>
    <t>TIERRA GLARA 805</t>
  </si>
  <si>
    <t xml:space="preserve">ESTE PROCESO ES DE SEDE POBLADO </t>
  </si>
  <si>
    <t>ARC 802</t>
  </si>
  <si>
    <t>INFORME INDIVIDUAL JUNIO 2019 BIVIANA SALAZAR</t>
  </si>
  <si>
    <t>ALTOS DE ARAGON 157</t>
  </si>
  <si>
    <t xml:space="preserve">CANTO DE LUNA 122 </t>
  </si>
  <si>
    <t xml:space="preserve">MISSISIPI DE LA CUENCA 104 </t>
  </si>
  <si>
    <t xml:space="preserve">MAGDALENA DE LA CUENCA 107 </t>
  </si>
  <si>
    <t>REFUGIO VERDE 509  REUBICACION</t>
  </si>
  <si>
    <t xml:space="preserve">MONTIEL 2205 </t>
  </si>
  <si>
    <t xml:space="preserve">PRIVATO  502 </t>
  </si>
  <si>
    <t xml:space="preserve">INFORME INDIVIDUAL JULIO 2019 DAHIANA HOYOS </t>
  </si>
  <si>
    <t>LYON 1012 $ 1.850.000</t>
  </si>
  <si>
    <t>YA ES PROPIETARIO DE PORTADA</t>
  </si>
  <si>
    <t>CUMBRES DEL BOSQUE 609  $ 1.450.000</t>
  </si>
  <si>
    <t>ENTREPARQUES 822 $ 2.000.000</t>
  </si>
  <si>
    <t>VITTA 1207  $ 1.400.000</t>
  </si>
  <si>
    <t>PORQUE YA TRABAJABA CON ALBERTO ALV</t>
  </si>
  <si>
    <t>MAGADALENA DE LA CUENCA 804 $ 1.350.000</t>
  </si>
  <si>
    <t>MAGDALENA DE LA CUENCA 1306 $ 1.250.000</t>
  </si>
  <si>
    <t xml:space="preserve">AMARELLO IN 902 </t>
  </si>
  <si>
    <t>GUALI 623 $ 1.650.000</t>
  </si>
  <si>
    <t>MISSISSIPPI 608 $ 1200000</t>
  </si>
  <si>
    <t xml:space="preserve">MAGDALENA DE LA CUENCA 1215 </t>
  </si>
  <si>
    <t>NATIVO FLORA 1506</t>
  </si>
  <si>
    <t>YA TENIA UN CLIENT CON GARANTIA Y LE OFRECIERON ESE PORCENTAJE</t>
  </si>
  <si>
    <t xml:space="preserve">INFORME INDIVIDUAL JULIO  2019 RONALD MENDEZ </t>
  </si>
  <si>
    <t>TIERRA GRATA CUMBRES 1013</t>
  </si>
  <si>
    <t>SALTAMONTE 318</t>
  </si>
  <si>
    <t>BRUJAS CAMPESTRE 108</t>
  </si>
  <si>
    <t>LYON 504</t>
  </si>
  <si>
    <t>CASA ANDALUCIA</t>
  </si>
  <si>
    <t>BIOCITY 503</t>
  </si>
  <si>
    <t>SAO BENTO 1402</t>
  </si>
  <si>
    <t>CUMBRES DEL BOSQUE 411</t>
  </si>
  <si>
    <t>BALTICO 1211</t>
  </si>
  <si>
    <t>QUINTAS DEL PALMAR</t>
  </si>
  <si>
    <t>SE DEBE REUBICAR</t>
  </si>
  <si>
    <t>ENTREPINOS</t>
  </si>
  <si>
    <t>NO APROBADOS POR EL LIBERTADOR</t>
  </si>
  <si>
    <t>INFORME INDIVIDUAL JULIO 2019 BIVIANA SALAZAR</t>
  </si>
  <si>
    <t xml:space="preserve">LYON 1012 </t>
  </si>
  <si>
    <t xml:space="preserve">ES UN RECIBIMIENTO </t>
  </si>
  <si>
    <t xml:space="preserve">ENTREPARQUES 822 </t>
  </si>
  <si>
    <t>TENIA UN NEGOCIO ADELANT CON ALBERTO A.</t>
  </si>
  <si>
    <t>MAGADALENA DE LA CUENCA 804</t>
  </si>
  <si>
    <t xml:space="preserve">MISSISSIPPI 608 </t>
  </si>
  <si>
    <t>QUINTAS DE LA SERRANIA 108</t>
  </si>
  <si>
    <t>INFORME INDIVIDUAL AGOSTO  2019 DAHIANA HOYOS</t>
  </si>
  <si>
    <t xml:space="preserve">MISSISSIPPI 702 </t>
  </si>
  <si>
    <t>FACTURADO</t>
  </si>
  <si>
    <t>SIEMPRE VERDE CASA 109</t>
  </si>
  <si>
    <t>BRUJA CAMPESTRE 417</t>
  </si>
  <si>
    <t>MAGDALENA DE LA CUENTA 605</t>
  </si>
  <si>
    <t xml:space="preserve">FACTURADO </t>
  </si>
  <si>
    <t>CASA LOS NARANJOS</t>
  </si>
  <si>
    <t>BRJA BONITA 1402 $2.800.000</t>
  </si>
  <si>
    <t xml:space="preserve">DESISTIO NO TIENE A QUIEN MAS PRESENTAR Y NO QUIERE CDT </t>
  </si>
  <si>
    <t>BRUJA CAMPESTRE 913 $ 1.700.000</t>
  </si>
  <si>
    <t>INFORME INDIVIDUAL AGOSTO  2019 CAMILO ARAQUE</t>
  </si>
  <si>
    <t>BALTICO 702</t>
  </si>
  <si>
    <t>CONTINENTAL 402</t>
  </si>
  <si>
    <t>ENTREGADO - EST NEGOCIO LO CERRO EN POBLADO</t>
  </si>
  <si>
    <t>POBLADO</t>
  </si>
  <si>
    <t xml:space="preserve">INFORME INDIVIDUAL AGOSTO  2019 RONALD MENDEZ </t>
  </si>
  <si>
    <t>BRUJA BONITA 1005</t>
  </si>
  <si>
    <t>MUGA 1609</t>
  </si>
  <si>
    <t>LYON 1502</t>
  </si>
  <si>
    <t>DOS VELAS 504</t>
  </si>
  <si>
    <t>MAGDALENA 1002</t>
  </si>
  <si>
    <t>SAO BENTO 411</t>
  </si>
  <si>
    <t>QUINTAS DEL PALMAR 402</t>
  </si>
  <si>
    <t xml:space="preserve">INFORME INDIVIDUAL AGOSTO  2019 BIVIANA SALAZAR </t>
  </si>
  <si>
    <t>ENTREPARQUES 706</t>
  </si>
  <si>
    <t xml:space="preserve">MAGDALENA DE LA CUENTA 605 </t>
  </si>
  <si>
    <t xml:space="preserve">CASA LOS NARANJOS </t>
  </si>
  <si>
    <t>DIANA LOS NEGOCIOS QUE SE ENCUENTRAN EN ROJO, SE REALIZARON DESDE QUE YO LLEGUE, SUMAN 13.000.000</t>
  </si>
  <si>
    <t xml:space="preserve">INFORME INDIVIDUAL SEPTIEMBRE  2019 RONALD MENDEZ </t>
  </si>
  <si>
    <t xml:space="preserve">DESISTIERON </t>
  </si>
  <si>
    <t>DESISTIERON LOS ARRENDATARIOS</t>
  </si>
  <si>
    <t>BIOCITY 804</t>
  </si>
  <si>
    <t>ENTRGADO</t>
  </si>
  <si>
    <t>PIONEROS DE ZUÑIGA  203</t>
  </si>
  <si>
    <t>QUINTAS DE LOS ALMENDROS CS 188</t>
  </si>
  <si>
    <t>TIERRA GRATA ESMERALDAL APTO 809</t>
  </si>
  <si>
    <t>INFORME INDIVIDUAL SEPTIEMBRE  2019 DAHIANA HOYOS</t>
  </si>
  <si>
    <t>PUERTO LUNA 604 $ 1.500.000</t>
  </si>
  <si>
    <t>PUNTA DEL PARQUE 802 $ 3.200</t>
  </si>
  <si>
    <t>ALTO DE LOS ALMENDROS 702 $ 1.100.000</t>
  </si>
  <si>
    <t>BRUJA CAMPESTRE 912 $ 1.800.000</t>
  </si>
  <si>
    <t>10%%</t>
  </si>
  <si>
    <t>MISSISSIPPI DE LA CUENCA 1301</t>
  </si>
  <si>
    <t>BRUJAS CAMPESTRE P.H. 9710 $ 1.750</t>
  </si>
  <si>
    <t>JARDINES DE LA ABADIA 702 $ 1350000</t>
  </si>
  <si>
    <t xml:space="preserve">DESISTIDO PRO NO FIRMO </t>
  </si>
  <si>
    <t>INFORME INDIVIDUAL SEPTIEMBRE  2019 CAMILO ARAQUE</t>
  </si>
  <si>
    <t>BIOCITY GRAND 1239 $1´850.000</t>
  </si>
  <si>
    <t>NATIVO FLORA 714 $2´350.000</t>
  </si>
  <si>
    <t xml:space="preserve">ALUNA 611 </t>
  </si>
  <si>
    <t>PIONEROS DE ZUÑIGA $800.000</t>
  </si>
  <si>
    <t xml:space="preserve">INFORME INDIVIDUAL SEPTIEMBRE  2019 BIVIANA SALAZAR </t>
  </si>
  <si>
    <t>BRUJAS CAMPESTRE P.H.912</t>
  </si>
  <si>
    <t>BIOCITY GRAND 804</t>
  </si>
  <si>
    <t>ALUNA 611</t>
  </si>
  <si>
    <t>INFORME INDIVIDUAL OCTUBRE   2019 DAHIANA HOYOS</t>
  </si>
  <si>
    <t>SAN FERMIN 803 $ 1.900.000</t>
  </si>
  <si>
    <t>BIOCITY GRAND 1737 $ 2.600.000</t>
  </si>
  <si>
    <t>PALO DE ROSA $ 2.900.000</t>
  </si>
  <si>
    <t>ESENCCE 501 $ 2.900.000</t>
  </si>
  <si>
    <t>MUGA 303 $ 3.400.000</t>
  </si>
  <si>
    <t>PUERTO LUNA 610 $ 1.400.000</t>
  </si>
  <si>
    <t xml:space="preserve">REUBICACION -ENTREGADO </t>
  </si>
  <si>
    <t>ALUNA 708 $ 1.450.000</t>
  </si>
  <si>
    <t xml:space="preserve">REUBICACION - ENTREGADO </t>
  </si>
  <si>
    <t>ENTREPARQUES 316 $ 2.400.000</t>
  </si>
  <si>
    <t>CAMINO DE BRUJAS 325 $ 1.550.000</t>
  </si>
  <si>
    <t>CASA SIEMPRE VERDE $ 2.900.000</t>
  </si>
  <si>
    <t>SAO BENTO 1502 $ 2.000.000</t>
  </si>
  <si>
    <t>CHATEL 601 $ 2.800.000</t>
  </si>
  <si>
    <t xml:space="preserve">DESITIO </t>
  </si>
  <si>
    <t>TRENTTO 706 $ 1.750.000</t>
  </si>
  <si>
    <t xml:space="preserve">INFORME INDIVIDUAL OCTUBRE  2019 RONALD MENDEZ </t>
  </si>
  <si>
    <t>ENTREPARQUES APTO 421</t>
  </si>
  <si>
    <t xml:space="preserve">INFORME INDIVIDUAL OCTUBRE  2019 BIVIANA SALAZAR </t>
  </si>
  <si>
    <t>PALO DE ROSA 801</t>
  </si>
  <si>
    <t>es un recibimiento de Portada</t>
  </si>
  <si>
    <t>es clienta VIP de Portada</t>
  </si>
  <si>
    <t>ESSENCE 501</t>
  </si>
  <si>
    <t>autorizado por Diana Rojas</t>
  </si>
  <si>
    <t xml:space="preserve">PUERTO LUNA 610 </t>
  </si>
  <si>
    <t xml:space="preserve">CAMINO DE BRUJAS 325 </t>
  </si>
  <si>
    <t>ENTREPARQUES 316</t>
  </si>
  <si>
    <t>ALUNA708</t>
  </si>
  <si>
    <t>INFORME INDIVIDUAL NOVIEMBRE   2019 DAHIANA HOYOS</t>
  </si>
  <si>
    <t>ENTREPINOS 1903 $ 3.200.000</t>
  </si>
  <si>
    <t>BRUJA BONITA 301 $3.500.000</t>
  </si>
  <si>
    <t>JUAN PABLO VILA</t>
  </si>
  <si>
    <t>PUNTA DEL PARQUE 804 $ 2.800.000</t>
  </si>
  <si>
    <t>REGATTA 603 $ 2.300.000</t>
  </si>
  <si>
    <t>TORRE LUNA 704 $ 1.500.000</t>
  </si>
  <si>
    <t>CITARK 1210 $ 2.500.000</t>
  </si>
  <si>
    <t>PUNTA DEL PARQUE 1503 $ 2.700.000</t>
  </si>
  <si>
    <t>TRENTTO 507 $ 1.650.000</t>
  </si>
  <si>
    <t xml:space="preserve">INFORME INDIVIDUAL NOVIEMBRE  2019 RONALD MENDEZ </t>
  </si>
  <si>
    <t>PRIVATTO 602 2´300.000</t>
  </si>
  <si>
    <t>NATIVO FLORA 1314</t>
  </si>
  <si>
    <t>PUNTA DEL PARQUE 503 2'200.000</t>
  </si>
  <si>
    <t>BIOCITY GRAND APTO 1539</t>
  </si>
  <si>
    <t>MISSISSIPPI DE LA CUENCA 212</t>
  </si>
  <si>
    <t>BOSQUES DEL ESMERALDAL CASA 120  2´900.000</t>
  </si>
  <si>
    <t xml:space="preserve">INFORME INDIVIDUAL NOVIEMRBRE  2019 BIVIANA SALAZAR </t>
  </si>
  <si>
    <t>SAO BENTO 1502</t>
  </si>
  <si>
    <t xml:space="preserve">TORRE LUNA 704 </t>
  </si>
  <si>
    <t>ENTREPINOS 1903</t>
  </si>
  <si>
    <t>PUNTA DEL PARQUE 1503</t>
  </si>
  <si>
    <t>BRUJA BONITA 301</t>
  </si>
  <si>
    <t>CITARK 1210</t>
  </si>
  <si>
    <t xml:space="preserve">REGATTA 603 </t>
  </si>
  <si>
    <t xml:space="preserve">PRIVATTO 602  </t>
  </si>
  <si>
    <t>BOSQUES DEL ESMERALDAL CASA 120</t>
  </si>
  <si>
    <t xml:space="preserve">TRENTTO 507 </t>
  </si>
  <si>
    <t>PUNTA DEL PARQUE 503</t>
  </si>
  <si>
    <t>BOCITY GRAND 1539</t>
  </si>
  <si>
    <t xml:space="preserve">INFORME INDIVIDUAL DICIEMBRE  2019 RONALD MENDEZ </t>
  </si>
  <si>
    <t>CAMELOT APTO 402 2´100.000</t>
  </si>
  <si>
    <t>OCLOCK APTO 705 2'250.000</t>
  </si>
  <si>
    <t>TRENTTO APTO 1211 1950000</t>
  </si>
  <si>
    <t>SAO BENTO 1407 2´050.000</t>
  </si>
  <si>
    <t>JUA PABLO VILLA</t>
  </si>
  <si>
    <t>AMARELLO 302 1´600.000$</t>
  </si>
  <si>
    <t>BIOCITY GRAND 1213 2´000.000</t>
  </si>
  <si>
    <t>ALTO BONITO 162 2´700.000</t>
  </si>
  <si>
    <t>PENDIENTE DE FACTURAR</t>
  </si>
  <si>
    <t xml:space="preserve">VITTA APTO 1409 1´560.000 </t>
  </si>
  <si>
    <t>BIOCITY 1120 1´600.000</t>
  </si>
  <si>
    <t>LAS ANTILLAS 511</t>
  </si>
  <si>
    <t>INFORME INDIVIDUAL DICIEMBRE 2019 DAHIANA HOYOS</t>
  </si>
  <si>
    <t xml:space="preserve">MISSISSIPPI 1316 $ 1.300.000 </t>
  </si>
  <si>
    <t>BIOCITY 1005 $ 2.000.000</t>
  </si>
  <si>
    <t>DOS VELAS 808 $ 1.500.000</t>
  </si>
  <si>
    <t>TORRE GUAYACAN 1004 $ 2.450.000</t>
  </si>
  <si>
    <t>SALTAMONTES GRAND 906 $ 2.200.000</t>
  </si>
  <si>
    <t>TORRE GUAYACAN 801 $ 2.000.000</t>
  </si>
  <si>
    <t>SABATTO 1302 $ 1.400.000</t>
  </si>
  <si>
    <t>RIO SECRETO 2610 $ 1.400.000</t>
  </si>
  <si>
    <t xml:space="preserve">EN ESTUDIO </t>
  </si>
  <si>
    <t>MAGDALENA DE LA CUENCA 410 $ 1.350.000</t>
  </si>
  <si>
    <t xml:space="preserve">INFORME INDIVIDUAL DICIEMBRE 2019 BIVIANA SALAZAR </t>
  </si>
  <si>
    <t>VITTA 1409 - RECIBIMIENTOS</t>
  </si>
  <si>
    <t>CAMELOT 402</t>
  </si>
  <si>
    <t>BIOCITY GRAND 1005</t>
  </si>
  <si>
    <t>BIOCITY GRAND 1120</t>
  </si>
  <si>
    <t>SAO BENTO 1407 - RECIBIMIENTO</t>
  </si>
  <si>
    <t xml:space="preserve">MISSISSIPPI DE LA CUENCA 1316 - SUBROGACION </t>
  </si>
  <si>
    <t>DOS VELAS 808</t>
  </si>
  <si>
    <t xml:space="preserve">OCLOCK LIVING 705 </t>
  </si>
  <si>
    <t>TORRE GUAYACAN 801 SUBROGACION</t>
  </si>
  <si>
    <t xml:space="preserve">SALTAMONTES GRAND 906 </t>
  </si>
  <si>
    <t>SABATTO 1302</t>
  </si>
  <si>
    <t>ALTO BONITO 162</t>
  </si>
  <si>
    <t xml:space="preserve">INFORME INDIVIDUAL ENERO 2020 RONALD MENDEZ </t>
  </si>
  <si>
    <t>NATIVO FLORA 1401 2100000</t>
  </si>
  <si>
    <t>ALTOS DEL ESCOBERO 601 1´650.000</t>
  </si>
  <si>
    <t>BIOCITY 938 2´350.000</t>
  </si>
  <si>
    <t>GUALI 910 1´700.000</t>
  </si>
  <si>
    <t>MULTIFAMILIAR LA ABADIA 404 1´600.000</t>
  </si>
  <si>
    <t>SALTAMONTE 426 1´900.000</t>
  </si>
  <si>
    <t>LAS ANTILLAS 411 1´200.000</t>
  </si>
  <si>
    <t>VIENNA 1301 1´500.000</t>
  </si>
  <si>
    <t>CUMBRES DEL BOSQUE 505 1´600.000</t>
  </si>
  <si>
    <t>CORAZON ENVIGADO 701 900.000$</t>
  </si>
  <si>
    <t>MUGA 410 2´300.000$</t>
  </si>
  <si>
    <t>EN FIRMAS</t>
  </si>
  <si>
    <t>ALTOS DEL ESMERALDAL 705 1´800.000$</t>
  </si>
  <si>
    <t>INFORME INDIVIDUAL ENERO 2020 DAHIANA HOYOS</t>
  </si>
  <si>
    <t>CASA INDEPENDIENTE ANDALUCIA $ 1.600.000</t>
  </si>
  <si>
    <t xml:space="preserve">APROBADO BUSCANCO INMUEBLE </t>
  </si>
  <si>
    <t>TORRE GUAYACAN 903 $ 2100000</t>
  </si>
  <si>
    <t>RIO SECRETO 2204 $ 1.450.000</t>
  </si>
  <si>
    <t>NATIVO MADERA 1704 $ 3.800.000</t>
  </si>
  <si>
    <t>MULTIFAMILIAR LA ABADIA 412 $ 1.900.000</t>
  </si>
  <si>
    <t>TRENTTO 411</t>
  </si>
  <si>
    <t>ST LAURENT 801 2.300.000</t>
  </si>
  <si>
    <t>APTO TERCER PISO ALCALA $ 1.500.000</t>
  </si>
  <si>
    <t>BIOCITY 1241$ 1.700.000</t>
  </si>
  <si>
    <t>CASA EL OASIS $ 1.100.000</t>
  </si>
  <si>
    <t xml:space="preserve">DOCUEMNTOS APROBADOS /BUSCANDO APTO </t>
  </si>
  <si>
    <t>BRUJA CAMPESTRE 909 $20.050.000</t>
  </si>
  <si>
    <t>EDIFIICIO CRISTALES  202 $ 2.500.000</t>
  </si>
  <si>
    <t xml:space="preserve">JUAN ESTEBAN MARIQUE </t>
  </si>
  <si>
    <t xml:space="preserve">INFORME INDIVIDUAL ENERO 2020 BIVIANA SALAZAR </t>
  </si>
  <si>
    <t>NATIVO FLORA 1401</t>
  </si>
  <si>
    <t xml:space="preserve">INFORME INDIVIDUAL FEBRERO 2020 RONALD MENDEZ </t>
  </si>
  <si>
    <t>INFORME INDIVIDUAL FEBRERO 2020 DAHIANA HOYOS</t>
  </si>
  <si>
    <t xml:space="preserve">INFORME INDIVIDUAL FEBRERO 2020 BIVIANA SALAZAR </t>
  </si>
  <si>
    <t xml:space="preserve">INFORME ENERO 2022 SEDE ENVIGADO </t>
  </si>
  <si>
    <t xml:space="preserve">CAPTACIONES </t>
  </si>
  <si>
    <t>PROPIETARIO</t>
  </si>
  <si>
    <t>BRUJAS CAMPESTRE 9715 2.000.000</t>
  </si>
  <si>
    <t>DARIEN CIFUENTES</t>
  </si>
  <si>
    <t>BALTICO 1108</t>
  </si>
  <si>
    <t>BIOCITY GRAND 320 2300000</t>
  </si>
  <si>
    <t>CAROLINA PARRA</t>
  </si>
  <si>
    <t>SENDERO FRESCO 1404</t>
  </si>
  <si>
    <t>ST LAURENT 602 3.900.000</t>
  </si>
  <si>
    <t>MUGA 1212</t>
  </si>
  <si>
    <t>NATIVO FLORA 1314 2.750.000</t>
  </si>
  <si>
    <t>FORESTA 1406 1.800.000</t>
  </si>
  <si>
    <t>MUZO 1302 2.300.000</t>
  </si>
  <si>
    <t>MARLON RODRIGUEZ</t>
  </si>
  <si>
    <t>AMARELLO IN 906 - 2.350.000</t>
  </si>
  <si>
    <t>REGATTA 1712 - 2.600.0000</t>
  </si>
  <si>
    <t>NATIVO ARENA 1304 - 3.300.000</t>
  </si>
  <si>
    <t xml:space="preserve">QUEBEC 406 - 3.800.000 </t>
  </si>
  <si>
    <t>MUGA AP 1305 - 3.100.000</t>
  </si>
  <si>
    <t xml:space="preserve">FORESTA 1403 </t>
  </si>
  <si>
    <t>TIERRA GRATA ESMERALDAL 902 - 2.500.000</t>
  </si>
  <si>
    <t>TOTAL --------------------------------------&gt;</t>
  </si>
  <si>
    <t>GUALI 601 1.850.000</t>
  </si>
  <si>
    <t>MANZANARES 1219 1.600.000</t>
  </si>
  <si>
    <t xml:space="preserve">ESTEFANIA ROMERO </t>
  </si>
  <si>
    <t>MANZANARES 424 1.450.000</t>
  </si>
  <si>
    <t>REGATTA 1712</t>
  </si>
  <si>
    <t>CORALES DE LA ABADIA AP 1505 - 2.300.000</t>
  </si>
  <si>
    <t>REGATTA 1012</t>
  </si>
  <si>
    <t>EPIC 706 - 2.150.000</t>
  </si>
  <si>
    <t>CASA BARICHARA 107 4.400.000</t>
  </si>
  <si>
    <t>NATIVO FLORA 809 3.300.000</t>
  </si>
  <si>
    <t xml:space="preserve">SALTAMONTE </t>
  </si>
  <si>
    <t>ABADIA DEL CAMPO 305 1.900.000</t>
  </si>
  <si>
    <t>GUALI 601</t>
  </si>
  <si>
    <t>NATIVO ARENA 1711 2.500.000</t>
  </si>
  <si>
    <t>NATIVO ARENA 1304</t>
  </si>
  <si>
    <t>SAO BENTO 1404 2.250.000</t>
  </si>
  <si>
    <t>MUZO 1302</t>
  </si>
  <si>
    <t>GUALI 1001 1.800.000</t>
  </si>
  <si>
    <t>GUALI 616 -1800000</t>
  </si>
  <si>
    <t>BALTICO 1108 - 2.400.000</t>
  </si>
  <si>
    <t>SENDERO FRESCO AP 1404 - 1.600.000</t>
  </si>
  <si>
    <t>REGATTA 1012 - 2.500.000</t>
  </si>
  <si>
    <t>SAN SILVESTRE AP 1301 - 1.750.000</t>
  </si>
  <si>
    <t>SONATA 304 - 1.800.000</t>
  </si>
  <si>
    <t xml:space="preserve">TRENTTO 411 - 2.100.000 </t>
  </si>
  <si>
    <t>CASTELLI 202 - 2.400.000</t>
  </si>
  <si>
    <t>EDISON MONTOYA</t>
  </si>
  <si>
    <t xml:space="preserve">MUGA 1212 - 2.600.000 </t>
  </si>
  <si>
    <t>MONTEVENTO 1212 - 2.000.000</t>
  </si>
  <si>
    <t>INFORME ASESORA INTERNA ENERO 2022 CAROLINA PARRA</t>
  </si>
  <si>
    <t>facturado</t>
  </si>
  <si>
    <t>BIOCITY GRAND 320 2.300.000</t>
  </si>
  <si>
    <t>ST LAURENT 602  3.900.000</t>
  </si>
  <si>
    <t>cliente por portero</t>
  </si>
  <si>
    <t>NATIVO ARENA 1304 3.300.000</t>
  </si>
  <si>
    <t xml:space="preserve">AMARELLO 906 2.350.000 </t>
  </si>
  <si>
    <t>MUGA 1305 3.100.000</t>
  </si>
  <si>
    <t>SOLICITUD NEGADA</t>
  </si>
  <si>
    <t>CASA GUARNE 4.000.000</t>
  </si>
  <si>
    <t>NO tiene deudor</t>
  </si>
  <si>
    <t>INFORME ASESOR INTERNO ENERO 2022 DARIEN CIFUENTES</t>
  </si>
  <si>
    <t>BRUJAS CAMPESTRE 9715</t>
  </si>
  <si>
    <t>10031739 - 3801</t>
  </si>
  <si>
    <t>GUALI 1001</t>
  </si>
  <si>
    <t>10032914 - 4391</t>
  </si>
  <si>
    <t>FORESTA 1403</t>
  </si>
  <si>
    <t>10033234 - 7560</t>
  </si>
  <si>
    <t>7367176 - 6428</t>
  </si>
  <si>
    <t>10036323 - 6008</t>
  </si>
  <si>
    <t>CASTELLI 202</t>
  </si>
  <si>
    <t>10036471 - 5532</t>
  </si>
  <si>
    <t>GUALI 616</t>
  </si>
  <si>
    <t xml:space="preserve"> 10022929 - 2021</t>
  </si>
  <si>
    <t>10038667 - 9111</t>
  </si>
  <si>
    <t>QUEBEC 406</t>
  </si>
  <si>
    <t>10039781 - 9136</t>
  </si>
  <si>
    <t>SAN SILVESTRE 1301</t>
  </si>
  <si>
    <t>7369036 - 5695</t>
  </si>
  <si>
    <t>EPIC 706</t>
  </si>
  <si>
    <t>10037374 - 1577</t>
  </si>
  <si>
    <t>JUAN DEIGO HERRERA</t>
  </si>
  <si>
    <t>10043534 - 1945</t>
  </si>
  <si>
    <t>SONATA 304</t>
  </si>
  <si>
    <t>10041953 - 3999</t>
  </si>
  <si>
    <t>10044424 - 4515</t>
  </si>
  <si>
    <t>INFORME ASESORA INTERNA ENERO 2022 ESTEFANIA ROMERO</t>
  </si>
  <si>
    <t>MANZANARES 1219</t>
  </si>
  <si>
    <t>10050862-2143</t>
  </si>
  <si>
    <t>CORALES DE LA ABADIA 1505</t>
  </si>
  <si>
    <t>MONTEVENTO 1212</t>
  </si>
  <si>
    <t>FACTURAR</t>
  </si>
  <si>
    <t xml:space="preserve">INFORME GENERAL ENERO  2022 BIVIANA SALAZAR </t>
  </si>
  <si>
    <t xml:space="preserve">N. CONTRATO </t>
  </si>
  <si>
    <t>PORCENTAJE</t>
  </si>
  <si>
    <t xml:space="preserve">INMUEBLE </t>
  </si>
  <si>
    <t xml:space="preserve">CANON </t>
  </si>
  <si>
    <t>GUALI 616 - 2.400.000</t>
  </si>
  <si>
    <t>SONATA 304 - 2.500.000</t>
  </si>
  <si>
    <t>TOTAL A PAGAR ---------------------&gt;</t>
  </si>
  <si>
    <t xml:space="preserve">INFORME FEBRERO 2022 SEDE ENVIGADO </t>
  </si>
  <si>
    <t>NATIVO FLORA 1504 - 2.700.000</t>
  </si>
  <si>
    <t xml:space="preserve">FORESTA AP 1504 </t>
  </si>
  <si>
    <t>QUBEC 709 - 3.800.000</t>
  </si>
  <si>
    <t>FORESTA 906 - 1.900.000</t>
  </si>
  <si>
    <t>CASA SAN MARCOS - 2.200.000</t>
  </si>
  <si>
    <t>LA RESERVA 1703 2.800.000</t>
  </si>
  <si>
    <t>PRADO ALTO 1702 - 2.750.000</t>
  </si>
  <si>
    <t>NATIVO MADERA AP 1101 - 4.000.000</t>
  </si>
  <si>
    <t>FORESTA 702 - 1.70.000</t>
  </si>
  <si>
    <t>QUEBEC 1405 - 3.500.000 PENDIENTE APTO</t>
  </si>
  <si>
    <t>ESTUDIO</t>
  </si>
  <si>
    <t>NATIVO AGUA 801 - 3.300.000</t>
  </si>
  <si>
    <t>26+4</t>
  </si>
  <si>
    <t>PIE DE MONTE CASA 122 5.200.000</t>
  </si>
  <si>
    <t>CORALES DE LA ABADIA 1907</t>
  </si>
  <si>
    <t>MURATTO AP 508 - 3.000.000</t>
  </si>
  <si>
    <t>TORRE MOLINO 804 1.050.000</t>
  </si>
  <si>
    <t>CORAZON DE ENVIGADO 701 1.000.000</t>
  </si>
  <si>
    <t xml:space="preserve">CASA SAN MARCOS </t>
  </si>
  <si>
    <t xml:space="preserve">MANZANARES DE LA CUENCA 618 - 1.650.000 </t>
  </si>
  <si>
    <t xml:space="preserve">MISSISSIPPI DE LA CUENCA AP 1107 </t>
  </si>
  <si>
    <t>PUERTO LUNA AP 1302 - 1.600.000</t>
  </si>
  <si>
    <t>CALLE 77 C N° 85B - 26</t>
  </si>
  <si>
    <t>MISSISSIPPI 1310 1.600.000</t>
  </si>
  <si>
    <t>CORALES DE LA ABADIA 1908 1.750.000</t>
  </si>
  <si>
    <t xml:space="preserve">MANZANARES DE LA CUENCA 524 - </t>
  </si>
  <si>
    <t>ORINOCO DE LA CUENCA 709 - 1.550.000</t>
  </si>
  <si>
    <t>1.500.000 - MISSISSIPPI 1408  - 1.600.000</t>
  </si>
  <si>
    <t>CORAZON DE ENVIGADO 406 970.000</t>
  </si>
  <si>
    <t xml:space="preserve">NATIVO AGUA 804 - 2.600.000 </t>
  </si>
  <si>
    <t>CORAZON DE ENVIGADO 1607 -1.000.000</t>
  </si>
  <si>
    <t>CASA EL TRIANON - 1.150.000</t>
  </si>
  <si>
    <t>SONATA 506</t>
  </si>
  <si>
    <t>1.500.000 - LAURA</t>
  </si>
  <si>
    <t>CORAZON DE ENVIGADO AP 304 - 970.000</t>
  </si>
  <si>
    <t>10+3</t>
  </si>
  <si>
    <t>MISSISSIPPI 1007 1.600.000</t>
  </si>
  <si>
    <t>BOSQUES DEL ESMERALDAL CASA 190 - 4.200.000</t>
  </si>
  <si>
    <t>CORALES DE LA ABADIA 1907 - 2.350.000</t>
  </si>
  <si>
    <t>REGATTA AP 1011 - 2.800.000</t>
  </si>
  <si>
    <t>TIERRA GRATA EL ESMERALDAL AP 902 - 2.450.000</t>
  </si>
  <si>
    <t>GUALI 520 - 1.900.000</t>
  </si>
  <si>
    <t xml:space="preserve">MARLON RODRIGUEZ </t>
  </si>
  <si>
    <t>NATIVO ARENA 1311 - 2.800.000</t>
  </si>
  <si>
    <t>AMONTE AP 2005</t>
  </si>
  <si>
    <t>REFUGIO VERDE 311</t>
  </si>
  <si>
    <t xml:space="preserve">NATIVO AGUA AP 804 </t>
  </si>
  <si>
    <t>NATIVO ARENA 1310 - 3.500.000</t>
  </si>
  <si>
    <t>BOSQUES DEL ESMERALDAL CASA 190</t>
  </si>
  <si>
    <t>FORESTA 1504 - 1.600.000</t>
  </si>
  <si>
    <t>NATIVO FLORA 809 - 3.200.000</t>
  </si>
  <si>
    <t>SIEMPRE VERDE CASA 102 - 4.000.000</t>
  </si>
  <si>
    <t>VILLA PORTAL AP 1.700.000</t>
  </si>
  <si>
    <t>PENDIENTE - 1.900.000 - OSCAR CDT</t>
  </si>
  <si>
    <t xml:space="preserve">NATIVO FLORA 1504 </t>
  </si>
  <si>
    <t xml:space="preserve">VIENNA  1301 </t>
  </si>
  <si>
    <t>LA RESERVA 1703</t>
  </si>
  <si>
    <t>PIEDEMONTE CASA 122</t>
  </si>
  <si>
    <t>CORAZON DE ENVIGADO AP 701</t>
  </si>
  <si>
    <t>PUERTO LUNA AP 1302</t>
  </si>
  <si>
    <t>MISSISSIPPI DE LA CUENCA AP 1310</t>
  </si>
  <si>
    <t>ORINOCO DE LA CUENCA 709</t>
  </si>
  <si>
    <t>MISSISSIPPI DE LA CUENCA AP 1408</t>
  </si>
  <si>
    <t>INFORME ASESORA INTERNA FEBRERO 2022 CAROLINA PARRA</t>
  </si>
  <si>
    <t>MURATTO 508 3.000.000</t>
  </si>
  <si>
    <t>NATIVO FLORA 1504 2.700.000</t>
  </si>
  <si>
    <t>NATIVO AGUA 804 2.600.000</t>
  </si>
  <si>
    <t>QUEBEC 709 3.800.000</t>
  </si>
  <si>
    <t>FORESTA 906 1.900.000</t>
  </si>
  <si>
    <t>CASA SAN MARCOS 1 PISO 2.200.000</t>
  </si>
  <si>
    <t>PRADO ALTO 1702 2.750.000</t>
  </si>
  <si>
    <t>SONATA 506 2.000.000</t>
  </si>
  <si>
    <t>QUEBEC 1405 3.500.000</t>
  </si>
  <si>
    <t>INFORME ASESOR INTERNO FEBRERO 2022 DARIEN CIFUENTES</t>
  </si>
  <si>
    <t>FIRMADO</t>
  </si>
  <si>
    <t>7380584 - 9951</t>
  </si>
  <si>
    <t>10056609 - 4295</t>
  </si>
  <si>
    <t>MANZANARES 524</t>
  </si>
  <si>
    <t>10055760 - 2100</t>
  </si>
  <si>
    <t>BOSQUES DEL ESMERALDAL 190</t>
  </si>
  <si>
    <t>7386334 - 7659</t>
  </si>
  <si>
    <t>7385567 - 1567</t>
  </si>
  <si>
    <t>NATIVO ARENA 1310</t>
  </si>
  <si>
    <t>10058025 - 2509</t>
  </si>
  <si>
    <t>FORESTA 1504</t>
  </si>
  <si>
    <t>7390837 - 0144</t>
  </si>
  <si>
    <t>NATIVO FLORA 809</t>
  </si>
  <si>
    <t>10060764 - 3261</t>
  </si>
  <si>
    <t>MISSISSIPPI 1408</t>
  </si>
  <si>
    <t>10057051 - 3465</t>
  </si>
  <si>
    <t>CORAZON DE ENVIGADO 1607</t>
  </si>
  <si>
    <t>10066587 - 4008</t>
  </si>
  <si>
    <t>NATIVO MADERA 1101</t>
  </si>
  <si>
    <t>10061494 - 4284</t>
  </si>
  <si>
    <t>INFORME ASESORA INTERNA FEBRERO 2022 ESTEFANIA ROMERO</t>
  </si>
  <si>
    <t>PIEDEMONTE 122 para el 10 Febrero</t>
  </si>
  <si>
    <t xml:space="preserve"> cliente por portero</t>
  </si>
  <si>
    <t>7373973-9858</t>
  </si>
  <si>
    <t xml:space="preserve">MANZANARES 618 10 Febrero </t>
  </si>
  <si>
    <t>7386512-3414</t>
  </si>
  <si>
    <t>NATIVO ARENA 1311 Febrero</t>
  </si>
  <si>
    <t>7378484-5905</t>
  </si>
  <si>
    <t>10054947-6607</t>
  </si>
  <si>
    <t>10055491-0593</t>
  </si>
  <si>
    <t>REGATTA 1011 25 Febrero</t>
  </si>
  <si>
    <t>10056762-2297</t>
  </si>
  <si>
    <t>TIERRA GRATA ESMERALDAL 902 07 Febrero</t>
  </si>
  <si>
    <t>10057943-8434</t>
  </si>
  <si>
    <t>MISSISSIPPI 1310 5 Febrero</t>
  </si>
  <si>
    <t>10056566-2507</t>
  </si>
  <si>
    <t>CORAZON DE ENVIGADO 406 18 Febrero 970.000</t>
  </si>
  <si>
    <t>10065786-9603</t>
  </si>
  <si>
    <t>APTO TRIANON INDEPENDIETE 1.150.000 26 de Febrero</t>
  </si>
  <si>
    <t>10068144-2007</t>
  </si>
  <si>
    <t>SIEMPRE VERDE 102 4.000.000 01 Marzo</t>
  </si>
  <si>
    <t>10071969-9348</t>
  </si>
  <si>
    <t>NATIVO ARENA 801 3.3000.000 CDT</t>
  </si>
  <si>
    <t>7391315-9444</t>
  </si>
  <si>
    <t>FARO 718 Traslado 2.400.000</t>
  </si>
  <si>
    <t>10061355-9753</t>
  </si>
  <si>
    <t>100568919-6729</t>
  </si>
  <si>
    <t>FORESTA 705 1.600.000</t>
  </si>
  <si>
    <t>10072898-6269</t>
  </si>
  <si>
    <t xml:space="preserve">INFORME GENERAL FEBRERO  2022 BIVIANA SALAZAR </t>
  </si>
  <si>
    <t>MANZANARES DE LA CUENCA 524 - 1.550.000</t>
  </si>
  <si>
    <t>CORAZON DE ENVIGADO AP 406 - 970.000</t>
  </si>
  <si>
    <t>PRADO ALTO AP 1702 - 2.750.000</t>
  </si>
  <si>
    <t xml:space="preserve">SONATA 506 </t>
  </si>
  <si>
    <t>CASA SAN MARCOS PRIMER PISO 2.200.000</t>
  </si>
  <si>
    <t xml:space="preserve">TRIANON CASA PRIMER PISO </t>
  </si>
  <si>
    <t>SIEMPRE VERDE CASA 102</t>
  </si>
  <si>
    <t xml:space="preserve">GRABANDO </t>
  </si>
  <si>
    <t>VIENNA 1301</t>
  </si>
  <si>
    <t xml:space="preserve">INFORME MARZO 2022 SEDE ENVIGADO </t>
  </si>
  <si>
    <t>NATIVO FLORA 1310</t>
  </si>
  <si>
    <t xml:space="preserve">FARO DEL ESMERALDAL AP 718 </t>
  </si>
  <si>
    <t xml:space="preserve">REGATTA 613 </t>
  </si>
  <si>
    <t xml:space="preserve">MANZANARES DE LA CUENCA  1107 </t>
  </si>
  <si>
    <t>MAGDALENA DE LA CUENCA 202</t>
  </si>
  <si>
    <t xml:space="preserve">CAROLINA PARRA </t>
  </si>
  <si>
    <t xml:space="preserve">ST LAURENT 601 </t>
  </si>
  <si>
    <t>BENEDICTINE PARK 410</t>
  </si>
  <si>
    <t xml:space="preserve">PRADO ALTO A 1101 </t>
  </si>
  <si>
    <t>ROSEDAL AP 507 - 2.000.000</t>
  </si>
  <si>
    <t>JACARANDAS AP 217  - 4.500.000</t>
  </si>
  <si>
    <t>REGATTA 613 2.800.000</t>
  </si>
  <si>
    <t xml:space="preserve">DESISITIO </t>
  </si>
  <si>
    <t>IBERICA 208 2.300.000</t>
  </si>
  <si>
    <t>MURATTO 308 3.300.000</t>
  </si>
  <si>
    <t xml:space="preserve">AMARETTO 1404 </t>
  </si>
  <si>
    <t>MAGDALENA DE LA CUENCA 202 - 1.650.000</t>
  </si>
  <si>
    <t xml:space="preserve">REFUGIO VERDE AP 902 </t>
  </si>
  <si>
    <t xml:space="preserve">IBERICA AP 208 </t>
  </si>
  <si>
    <t xml:space="preserve">MANZANARES 301 </t>
  </si>
  <si>
    <t xml:space="preserve">JACARANDAS AP 217 - </t>
  </si>
  <si>
    <t xml:space="preserve">MANZANARES 404 </t>
  </si>
  <si>
    <t xml:space="preserve">VILLASOL AP 1603 </t>
  </si>
  <si>
    <t>ST LAURENT 901</t>
  </si>
  <si>
    <t xml:space="preserve">LA FLORIDA 1003 </t>
  </si>
  <si>
    <t>AMARELLO IN 402</t>
  </si>
  <si>
    <t>CASA SAN SEBASTIAN 703 - 5.800.000</t>
  </si>
  <si>
    <t>ESTEFANIA ROMERO</t>
  </si>
  <si>
    <t>FARO DEL ESMERALDAL AP 718 - 2.400.000</t>
  </si>
  <si>
    <t>12+3</t>
  </si>
  <si>
    <t xml:space="preserve">BRUJAS CAMPESTRE AP 711 </t>
  </si>
  <si>
    <t>BRUJAS CAMPESTRE 415</t>
  </si>
  <si>
    <t xml:space="preserve">NUBENZA AP -1205 </t>
  </si>
  <si>
    <t>TRENTTO 1001 - 2.650.000</t>
  </si>
  <si>
    <t xml:space="preserve">DOS VELAS AP 504 SUBROGACION </t>
  </si>
  <si>
    <t xml:space="preserve">REFUGIO VERDE 902 </t>
  </si>
  <si>
    <t>CAMINO DE BRUJAS AP 501</t>
  </si>
  <si>
    <t>CEIBA DEL NORTE 1205</t>
  </si>
  <si>
    <t xml:space="preserve">CASA BARICHARA 139 </t>
  </si>
  <si>
    <t xml:space="preserve">NATIVO ARENA AP 801 </t>
  </si>
  <si>
    <t>LUXOR 601</t>
  </si>
  <si>
    <t xml:space="preserve">BRUJAS CAMPESTRE AP 305 </t>
  </si>
  <si>
    <t xml:space="preserve">MANZANARES DE LA CUENCA AP 1107 </t>
  </si>
  <si>
    <t>IBERICA AP 208 - 2.300.000</t>
  </si>
  <si>
    <t>SOL DE PLATA 611</t>
  </si>
  <si>
    <t>SAO BENTO 410 - 3.000.000</t>
  </si>
  <si>
    <t>ARRECIFES DE LA ABADIA 1208</t>
  </si>
  <si>
    <t>TRENTTO 1001 - 2.600.000</t>
  </si>
  <si>
    <t>PENDIENTE 4.000.000</t>
  </si>
  <si>
    <t>BOSQUES DEL ESMERALDAL CASA 188 - 3.800.000</t>
  </si>
  <si>
    <t>DESSITIDO</t>
  </si>
  <si>
    <t>LA RESERVA AP 1105 - 4.500.000</t>
  </si>
  <si>
    <t>LA MAGNOLIA 301 - 1.300.000</t>
  </si>
  <si>
    <t>CASA VILLA GRANDE 102 - 3.563.175</t>
  </si>
  <si>
    <t>INFORME ASESORA INTERNA MARZO 2022 CAROLINA PARRA</t>
  </si>
  <si>
    <t>NATIVO FLORA 1310 2.900.000</t>
  </si>
  <si>
    <t>ALEJANDRO EBDOYA</t>
  </si>
  <si>
    <t>AMARETTO 1404 1.954.000</t>
  </si>
  <si>
    <t>MAGDALENA DE LA CUENCA 202 1.650.000</t>
  </si>
  <si>
    <t>BRUJAS CAMPESTRE 415 2.800.000</t>
  </si>
  <si>
    <t>REGATTA 613 2.600.000</t>
  </si>
  <si>
    <t>NUBENZZA 1205 2.030.000</t>
  </si>
  <si>
    <t>PRADO ALTO 1101 4.000.000</t>
  </si>
  <si>
    <t>AMARELLO IN 402 2.400.000</t>
  </si>
  <si>
    <t>ARRECIFES 1208 2.100.000</t>
  </si>
  <si>
    <t>NO LE SALIO LA VENTA DEL APTO</t>
  </si>
  <si>
    <t xml:space="preserve">NO LE GUSTO EL APTO A LA MAMA </t>
  </si>
  <si>
    <t>SEPIA 1117 3.800.000</t>
  </si>
  <si>
    <t>INDECISOS DEL TOMARLO</t>
  </si>
  <si>
    <t>BOSQUES DEL ESMERALDAL CASA 188 3.800.000</t>
  </si>
  <si>
    <t>PROBLEMA FAMILIAR</t>
  </si>
  <si>
    <t xml:space="preserve">FARO DEL ESMERALDAL 718  2.400.000 </t>
  </si>
  <si>
    <t>NO LE GUSTO AL ESPOSO EL APTO</t>
  </si>
  <si>
    <t>PROBLEMA FAMILIAR SE SEPARO</t>
  </si>
  <si>
    <t>INFORME ASESORA INTERNA MARZO 2022 ESTEFANIA ROMERO</t>
  </si>
  <si>
    <t xml:space="preserve">DOS VELAS 504 05 Marzo 1.800.000 05 Marzo </t>
  </si>
  <si>
    <t>7374019-9191</t>
  </si>
  <si>
    <t>CASA BARICHARA 139 4.000.000 09 de Marzo</t>
  </si>
  <si>
    <t>7404556-0753</t>
  </si>
  <si>
    <t>MANZANARES 1107 1.700.000 09 de Marzo</t>
  </si>
  <si>
    <t>100774424-1183</t>
  </si>
  <si>
    <t xml:space="preserve">MANZANARES 301 1.700.000 12 de Marzo </t>
  </si>
  <si>
    <t>10080373-1675</t>
  </si>
  <si>
    <t>BRUJA CAMPESTRE 711 2.750.000 14 de Marzo</t>
  </si>
  <si>
    <t>FACTURADO CLIENTE POR PORTERO</t>
  </si>
  <si>
    <t>7410377-0315</t>
  </si>
  <si>
    <t>MANZANARES DE LA CUENCA 404 1.600.000 17 Marzo</t>
  </si>
  <si>
    <t>7410674-3372</t>
  </si>
  <si>
    <t>ST LAURENT 901 2.700.000 17 de Marzo</t>
  </si>
  <si>
    <t>10082923-9785</t>
  </si>
  <si>
    <t>LA FLORIDA 303 3.300.000 18 de Marzo</t>
  </si>
  <si>
    <t>7398334-0764</t>
  </si>
  <si>
    <t>FARO DEL ESMERADAL 718 2.400.000 19 de Marzo</t>
  </si>
  <si>
    <t>10080139-0350</t>
  </si>
  <si>
    <t>VILLA GRANDE CASA 9 3.563.175 1 de Abril</t>
  </si>
  <si>
    <t>6301149-6466</t>
  </si>
  <si>
    <t>TRENTTO 1001 2.600.000 25 de Marzo</t>
  </si>
  <si>
    <t>10093603-3794</t>
  </si>
  <si>
    <t>FARO DEL ESMERALDAL 718  2.400.000 15 Marzo</t>
  </si>
  <si>
    <t>10045205-4051</t>
  </si>
  <si>
    <t>CASA SAN SEBASTIAN 5.800.000 21 Marzo</t>
  </si>
  <si>
    <t>7398511-1831</t>
  </si>
  <si>
    <t>JACARANDAS 217 4.500.000</t>
  </si>
  <si>
    <t>10087009-4294</t>
  </si>
  <si>
    <t>INFORME ASESOR INTERNO MARZO 2022 DARIEN CIFUENTES</t>
  </si>
  <si>
    <t>CAMINO DE BRUJAS 501</t>
  </si>
  <si>
    <t>7391338 - 9981</t>
  </si>
  <si>
    <t xml:space="preserve">NATIVO ARENA 801 </t>
  </si>
  <si>
    <t>10074078 - 2821</t>
  </si>
  <si>
    <t>REFUGIO VERDE 902</t>
  </si>
  <si>
    <t>10071825 - 0306</t>
  </si>
  <si>
    <t>LUXOR 501</t>
  </si>
  <si>
    <t xml:space="preserve">10076807 - 8705
</t>
  </si>
  <si>
    <t>BRUJAS CAMPESTRE 305</t>
  </si>
  <si>
    <t>10078723 - 8827</t>
  </si>
  <si>
    <t xml:space="preserve">SOL DE PLATA </t>
  </si>
  <si>
    <t>10081241 - 3243</t>
  </si>
  <si>
    <t>7410374 - 3669</t>
  </si>
  <si>
    <t>IBERICA 208</t>
  </si>
  <si>
    <t>7417238 - 9425</t>
  </si>
  <si>
    <t>ST LAURENT 601</t>
  </si>
  <si>
    <t>10091313 - 9315</t>
  </si>
  <si>
    <t>7420405 - 5407</t>
  </si>
  <si>
    <t>SAO BENTO 410</t>
  </si>
  <si>
    <t xml:space="preserve">FIRMADO </t>
  </si>
  <si>
    <t>10094760 - 3511</t>
  </si>
  <si>
    <t xml:space="preserve">INFORME GENERAL MARZO  2022 BIVIANA SALAZAR </t>
  </si>
  <si>
    <t>NATIVO FLORA 1310 - 2.900.000</t>
  </si>
  <si>
    <t>REGATTA 613 -2.600.000</t>
  </si>
  <si>
    <t>BENEDICTINE PARK 410 - 3.500.000</t>
  </si>
  <si>
    <t>REFUGIO VERDE AP 902 - 3.950.000</t>
  </si>
  <si>
    <t>MANZANARES 301 - 1.700.000</t>
  </si>
  <si>
    <t>MANZANARES 404 - 1.600.000</t>
  </si>
  <si>
    <t xml:space="preserve">ST LAURENT 901 - 2.700.000 </t>
  </si>
  <si>
    <t>LA FLORIDA 1003 - 3.300.000</t>
  </si>
  <si>
    <t>BRUJAS CAMPESTRE AP 711 - 2.750.000</t>
  </si>
  <si>
    <t>NUBENZA AP -1205 2.030.000</t>
  </si>
  <si>
    <t xml:space="preserve">DOS VELAS AP 504 - 1.800.000 SUBROGACION </t>
  </si>
  <si>
    <t>CAMINO DE BRUJAS AP 501 - 1.750.000</t>
  </si>
  <si>
    <t>CASA BARICHARA 139 - 4.000.000</t>
  </si>
  <si>
    <t>NATIVO ARENA AP 801 - 3.100.000</t>
  </si>
  <si>
    <t>LUXOR 501 - 2.200.000</t>
  </si>
  <si>
    <t>BRUJAS CAMPESTRE AP 305 - 2.400.000</t>
  </si>
  <si>
    <t>MANZANARES DE LA CUENCA AP 1107 - 1.700.000</t>
  </si>
  <si>
    <t>ST LAURENT 601 3.600.000</t>
  </si>
  <si>
    <t>PRADO ALTO 1101 4.000.0000</t>
  </si>
  <si>
    <t>SOL DE PLATA 611 1.500.000</t>
  </si>
  <si>
    <t xml:space="preserve">AMARELLO IN 402 </t>
  </si>
  <si>
    <t xml:space="preserve">INFORME ABRIL 2022 SEDE ENVIGADO </t>
  </si>
  <si>
    <t>5+2</t>
  </si>
  <si>
    <t>ST LAURENT AP 1406 - 3.600.000</t>
  </si>
  <si>
    <t xml:space="preserve">BETANIA AP 902 </t>
  </si>
  <si>
    <t xml:space="preserve">BRUJA MAGICA AP 703 - 3.000.000 </t>
  </si>
  <si>
    <t>JACARANDAS 5.500.000</t>
  </si>
  <si>
    <t xml:space="preserve">PRIMERA OPCION </t>
  </si>
  <si>
    <t xml:space="preserve">ESTEANIA ROMERO </t>
  </si>
  <si>
    <t xml:space="preserve">TRENTTO </t>
  </si>
  <si>
    <t>PUNTA DEL PARQUE AP 802 EMPALME</t>
  </si>
  <si>
    <t>MAGDALENA DEL CUENCA 1409</t>
  </si>
  <si>
    <t>SAN SILVESTRE 1703 5.500.000</t>
  </si>
  <si>
    <t>NUBENZZA AP 1201  2.000.000</t>
  </si>
  <si>
    <t>LA RESERVA 1703 SUBROGACION - 2.800.000</t>
  </si>
  <si>
    <t xml:space="preserve">CAMINO DE LAS AGUAS 1601 </t>
  </si>
  <si>
    <t>12+2</t>
  </si>
  <si>
    <t>MAGDALENA DE LA CUENCA 1409 - 1.700.000</t>
  </si>
  <si>
    <t>MAGDALENA DE LA CUENCA 1612 - 1.750.000</t>
  </si>
  <si>
    <t>SEPIA AP 609 2.300.000</t>
  </si>
  <si>
    <t xml:space="preserve">MONTEPINAR AP 705 </t>
  </si>
  <si>
    <t>IRIS 706 - 2.100.000</t>
  </si>
  <si>
    <t>ENTREPARQUES 1015 2.750.000</t>
  </si>
  <si>
    <t>REGATTA 1407 - 2.200.000</t>
  </si>
  <si>
    <t>INFORME ASESOR INTERNO ABRIL 2022 DARIEN CIFUENTES</t>
  </si>
  <si>
    <t>MAGDALENA DE LA CUENCA 1612</t>
  </si>
  <si>
    <t>10100358 - 2639</t>
  </si>
  <si>
    <t>SEPIA 609</t>
  </si>
  <si>
    <t>CLIENTE POR PORTERO</t>
  </si>
  <si>
    <t xml:space="preserve"> - 10102071 - 3531</t>
  </si>
  <si>
    <t>PUNTA DEL PARQUE 802</t>
  </si>
  <si>
    <t>10052600 - 0685</t>
  </si>
  <si>
    <t>IRIS 706</t>
  </si>
  <si>
    <t>10103403 - 2800</t>
  </si>
  <si>
    <t>BOSQUES DEL ESMERALDAL 188</t>
  </si>
  <si>
    <t>7431254 - 7705</t>
  </si>
  <si>
    <t>10111432 - 7728</t>
  </si>
  <si>
    <t>CAMINO DE LAS AGUAS 1601</t>
  </si>
  <si>
    <t>10115192 - 6875</t>
  </si>
  <si>
    <t>INFORME ASESORA INTERNA ABRIL 2022 ESTEFANIA ROMERO</t>
  </si>
  <si>
    <t>MAGDALENA DE LA CUENCA 1409 1.700.000 5 de Abril</t>
  </si>
  <si>
    <t>10100757-6672</t>
  </si>
  <si>
    <t>ST LAURENTE 1406 3.600.000 07 de Abril</t>
  </si>
  <si>
    <t>10103453-0257</t>
  </si>
  <si>
    <t>BRUJA MAGICA 703 3.000.0000 06 de Abril</t>
  </si>
  <si>
    <t>10104020-6689</t>
  </si>
  <si>
    <t>REGATTA 1407 2.200.000 01 de Mayo</t>
  </si>
  <si>
    <t>10105688-2097</t>
  </si>
  <si>
    <t>LA RESERVA 1703 2.800.000 1 de Mayo</t>
  </si>
  <si>
    <t>10105573-4541</t>
  </si>
  <si>
    <t>SAN SILVESTRE 1703 5.500.000 21 de Abril</t>
  </si>
  <si>
    <t>NUBENZZA 1201 2.000.000 30 de Mayo</t>
  </si>
  <si>
    <t>MELIER 5.500.000</t>
  </si>
  <si>
    <t xml:space="preserve">CASA ALCALA 2.600.000 + IVA </t>
  </si>
  <si>
    <t>BOSQUES DEL ESMERALDAL 188 3.800.000</t>
  </si>
  <si>
    <t>NUBENZZA 1201 2.000.000</t>
  </si>
  <si>
    <t xml:space="preserve">INFORME GENERAL ABRIL 2022 BIVIANA SALAZAR </t>
  </si>
  <si>
    <t xml:space="preserve">INFORME MAYO 2022 SEDE ENVIGADO </t>
  </si>
  <si>
    <t>BIOCITY GRAND 534 SUBROGACION - 1.950.000</t>
  </si>
  <si>
    <t>SAN FRANCISCO PARQUE COMERCIAL 201</t>
  </si>
  <si>
    <t>NOGALES 805 5.700.000</t>
  </si>
  <si>
    <t>ENTREPARQUES 720 2.800.000</t>
  </si>
  <si>
    <t>ST LAURENT 1208 3.800.000</t>
  </si>
  <si>
    <t>CUBIK AP 410 - 2.500.000</t>
  </si>
  <si>
    <t>TERRAZINO ZUÑIGA AP 902 - 3.100.000</t>
  </si>
  <si>
    <t>MARROCO 607 3.600.000</t>
  </si>
  <si>
    <t>BALTICO 712 3.000.000</t>
  </si>
  <si>
    <t xml:space="preserve">ANDREA ARISTIZABAL </t>
  </si>
  <si>
    <t>CABAÑA RIONEGRO 1.500.000</t>
  </si>
  <si>
    <t>FORESTA AP 1.700.000</t>
  </si>
  <si>
    <t>25+7</t>
  </si>
  <si>
    <t>BRUJAS CAMPESTRES 9710 - 2.100.000</t>
  </si>
  <si>
    <t xml:space="preserve">LUXURY AP 701 </t>
  </si>
  <si>
    <t>JARDINES DE LA ABADIA AP 506 - 1900.000</t>
  </si>
  <si>
    <t xml:space="preserve">CUMBRES CONDOMINIO AP 206 </t>
  </si>
  <si>
    <t>PUNTA DEL PARQUE AP 1207 - 3.200.000</t>
  </si>
  <si>
    <t xml:space="preserve">JACARANDAS 1117 </t>
  </si>
  <si>
    <t>LUXURY AP 601 - 3.300.000</t>
  </si>
  <si>
    <t xml:space="preserve">CITARK AP 609 </t>
  </si>
  <si>
    <t xml:space="preserve">SANTA TERESITA AP 301 - 1.500.000 EMPALME </t>
  </si>
  <si>
    <t>HUNGRIA 1905 - 1.600.000</t>
  </si>
  <si>
    <t>PORTAL DE SAN LUIS AP 401 - 2.100.000</t>
  </si>
  <si>
    <t>MARROCO AP 607 - 3.600.000</t>
  </si>
  <si>
    <t>SENDERO FRESCO 1601 2.500.000</t>
  </si>
  <si>
    <t xml:space="preserve">NOGALES AP 805 </t>
  </si>
  <si>
    <t>MISSISSIPPI 607 1.620.000</t>
  </si>
  <si>
    <t>9+1</t>
  </si>
  <si>
    <t>CAMELOT 401 2.300.000</t>
  </si>
  <si>
    <t>JARDINES DE LA ABADIA 506</t>
  </si>
  <si>
    <t xml:space="preserve">PALMERAS AP 634 - 1.100.000 </t>
  </si>
  <si>
    <t>LUXURY AP 701 - 3.500.000</t>
  </si>
  <si>
    <t>MONTEVENTO 912 - 1.900.000</t>
  </si>
  <si>
    <t>CONDOMINO CUMBRES AP 206 - 2.694.300</t>
  </si>
  <si>
    <t>SEPIA 1108 2.550.000</t>
  </si>
  <si>
    <t xml:space="preserve">ESSENCE AP 501 - 3.450.000 - EMPALME </t>
  </si>
  <si>
    <t>SENDERO FRESCO 1006 2.200.000</t>
  </si>
  <si>
    <t>SENDERO FRESCO 1206 2.100.000</t>
  </si>
  <si>
    <t>REFUGIO VERDE 210 2.300.000</t>
  </si>
  <si>
    <t>INFORME ASESORA INTERNA MAYO 2022 CAROLINA PARRA</t>
  </si>
  <si>
    <t>PUNTA DEL PARQUE 1207 3.200.000</t>
  </si>
  <si>
    <t>TERRAZINO ZUÑIGA 902 3.100.000</t>
  </si>
  <si>
    <t>CLIENTE PORTERO</t>
  </si>
  <si>
    <t>les queda muy lejos el colegio del niño</t>
  </si>
  <si>
    <t>INFORME ASESORA INTERNA MAYO 2022 ESTEFANIA ROMERO</t>
  </si>
  <si>
    <t>BIOCITY GRAND 534 1.950.000 5 de Mayo</t>
  </si>
  <si>
    <t>JARDINES DE LA ABADIA 506 1.900.000 10 de Mayo</t>
  </si>
  <si>
    <t xml:space="preserve">BRUJAS CAMPESTRE 9710 2.100.000 3 de Mayo </t>
  </si>
  <si>
    <t>MISSISSIPPI 607 1.620.000 12 de Mayo</t>
  </si>
  <si>
    <t>LUXURY 601 3.300.000 12 de Mayo</t>
  </si>
  <si>
    <t>CAMELOT 401 2.300.000 12 de Mayo</t>
  </si>
  <si>
    <t>CUBIK 304 2.500.000 13 de Mayo</t>
  </si>
  <si>
    <t>ESSENCE 501 3.450.000 14 de Mayo EMPALME</t>
  </si>
  <si>
    <t>SENDERO FRESCO 1601 2.500.000 23 de Mayo</t>
  </si>
  <si>
    <t>MARROCO 607 3.600.000 1 de Junio</t>
  </si>
  <si>
    <t>CORAZON ENVIGADO 910 1.200.000 28 de Mayo</t>
  </si>
  <si>
    <t>MONTEVENTO 505 - 1.800.000</t>
  </si>
  <si>
    <t>INFORME ASESORA INTERNA MAYO 2022 ANDREA ARISTIZABAL</t>
  </si>
  <si>
    <t>PALMERAS AP 634 1.100.000</t>
  </si>
  <si>
    <t>LUXURY 701 3'500.000</t>
  </si>
  <si>
    <t>MONTEVENTO 912 1'900.000</t>
  </si>
  <si>
    <t>CUMBRES CONDOMINIO 206  2'694.300</t>
  </si>
  <si>
    <t>SANTA TERESITA 302 1'500.000 - EMPALME</t>
  </si>
  <si>
    <t>MANANTIAL DE SAN LUCAS 1101  1'950.000</t>
  </si>
  <si>
    <t>FACTURADO CERRADO EN POBLADO</t>
  </si>
  <si>
    <t>BRAYAN AGUDELO</t>
  </si>
  <si>
    <t>PORTAL DE SAN LUIS 401  2'100.000</t>
  </si>
  <si>
    <t>SENDERO FRESCO 1006 2'200.000</t>
  </si>
  <si>
    <t>BALTICO 712 3'000.000</t>
  </si>
  <si>
    <t>INQUILINO DESISTIO</t>
  </si>
  <si>
    <t xml:space="preserve">INFORME GENERAL MAYO 2022 BIVIANA SALAZAR </t>
  </si>
  <si>
    <t>CUBIK AP 304 2.500.000</t>
  </si>
  <si>
    <t xml:space="preserve">LUXURY 701 </t>
  </si>
  <si>
    <t>LUXURY 601 3.300.000</t>
  </si>
  <si>
    <t xml:space="preserve">MISSISSIPPI 607 1.620.000 </t>
  </si>
  <si>
    <t xml:space="preserve">ESSENCE 501 3.450.000 </t>
  </si>
  <si>
    <t>MARROCO 601 3.600.000</t>
  </si>
  <si>
    <t>SANTA TERESITA 302 1'500.000</t>
  </si>
  <si>
    <t>REFUGIO VERDE P 210 -2.300.000</t>
  </si>
  <si>
    <t>SENDERO FRESCO AP 1206</t>
  </si>
  <si>
    <t xml:space="preserve">INFORME JUNIO  2022 SEDE ENVIGADO </t>
  </si>
  <si>
    <t>9+3</t>
  </si>
  <si>
    <t>CASTELLI 813 2.800.000</t>
  </si>
  <si>
    <t xml:space="preserve">CENTURY 1704 </t>
  </si>
  <si>
    <t>REGATTA 502 - 4.200.000</t>
  </si>
  <si>
    <t>NATIVO ARENA 912 - 2.800.000</t>
  </si>
  <si>
    <t>ANDREA ARISTIZABAL</t>
  </si>
  <si>
    <t>AMBAR 801 1.500.000</t>
  </si>
  <si>
    <t>ARRECIFES DE LA ABADIA 911 2.200.000</t>
  </si>
  <si>
    <t>MARROCO 805 - 4.600.000</t>
  </si>
  <si>
    <t>VIA SERRANO 509 - 4.100.000</t>
  </si>
  <si>
    <t>NATIVO FLORA 1215 3.800.000</t>
  </si>
  <si>
    <t>NATIVO FLORA 412 - 3.800.000 subrogacion</t>
  </si>
  <si>
    <t>FORETTI 1303 - 2.600.000</t>
  </si>
  <si>
    <t>ESTAFANIA ROMERO</t>
  </si>
  <si>
    <t>BRUJAS CAMPESTRE 1606 - 2.300.000</t>
  </si>
  <si>
    <t xml:space="preserve">ARRECIFES DE LA ABADIA 911 </t>
  </si>
  <si>
    <t>FORETTI AP 1303 - 2.700.000</t>
  </si>
  <si>
    <t>TERCER PISO ANDALUCIA - 1.650.000</t>
  </si>
  <si>
    <t>MUGA AP 710 - 3.800.000</t>
  </si>
  <si>
    <t>CARRERA 59 F N° 38C – 9</t>
  </si>
  <si>
    <t>BRUJAS CAMPESTRE 803 - 2.300.000</t>
  </si>
  <si>
    <t>BOREAL 402 2.400.000</t>
  </si>
  <si>
    <t>BOREAL 301 2.600.000</t>
  </si>
  <si>
    <t>QUEBEC 201 - 3.100.000</t>
  </si>
  <si>
    <t>FORETTI AP AP 1303 - 2.700.000</t>
  </si>
  <si>
    <t>LYON 606 - 3.200.000</t>
  </si>
  <si>
    <t>12+4</t>
  </si>
  <si>
    <t xml:space="preserve">ojo pendientes 42.000 del mes de mayo para descontar </t>
  </si>
  <si>
    <t>NATIVO ARENA AP 912</t>
  </si>
  <si>
    <t>SAN JUAN DE PUEBLA  - 2.500.000</t>
  </si>
  <si>
    <t>MONTEVENTO 1507 - 2.150.000</t>
  </si>
  <si>
    <t xml:space="preserve">SANJUAN DE PUEBLA AP 1210 - 2.400.000 </t>
  </si>
  <si>
    <t>MONTEVENTO AP 505</t>
  </si>
  <si>
    <t>MARON RODRIGUEZ</t>
  </si>
  <si>
    <t>CORALES DE LA ABADIA 1107 - 2.400.000</t>
  </si>
  <si>
    <t>PALMERAS AP 225- 1.000.000</t>
  </si>
  <si>
    <t>PORTDA</t>
  </si>
  <si>
    <t xml:space="preserve">LUXOR 1204 - 2.100.000 </t>
  </si>
  <si>
    <t>JHONATAN QUINTERO</t>
  </si>
  <si>
    <t xml:space="preserve">PALMERAS AP 527 </t>
  </si>
  <si>
    <t xml:space="preserve">JHONATAN QUINTERO </t>
  </si>
  <si>
    <t>INFORME ASESORA INTERNA JUNIO 2022 CAROLINA PARRA</t>
  </si>
  <si>
    <t>REGATTA 502 4.200.000</t>
  </si>
  <si>
    <t xml:space="preserve">PALMERAS 225 1.000.000 </t>
  </si>
  <si>
    <t>BRUJAS CAMPESTRE 803 2.300.000</t>
  </si>
  <si>
    <t>PALMERAS 527 1.300.000</t>
  </si>
  <si>
    <t>JHONATHAN HENAO</t>
  </si>
  <si>
    <t>MUGA 710 3.800.0000</t>
  </si>
  <si>
    <t>LUXOR 1204 2.100.000</t>
  </si>
  <si>
    <t>INFORME ASESORA INTERNA JUNIO 2022 ESTEFANIA ROMERO</t>
  </si>
  <si>
    <t>CASTELLI 813 2.800.000 06 de Junio</t>
  </si>
  <si>
    <t>FORETTI 1303 2.700.000 21 de Junio</t>
  </si>
  <si>
    <t>BOREAL 301 2.600.000 28 de Junio</t>
  </si>
  <si>
    <t xml:space="preserve">NATIVO FLORA 412 Subrogacion 3.800.000 </t>
  </si>
  <si>
    <t>VIA SERRANO 509 4.100.000 30 de Junio</t>
  </si>
  <si>
    <t>MARROCO 805 4.600.000 01 de Julio</t>
  </si>
  <si>
    <t>BRUJA CAMPESTRE 813 2.300.000</t>
  </si>
  <si>
    <t xml:space="preserve">FORETTI 1303 2.700.000 </t>
  </si>
  <si>
    <t>INFORME ASESORA INTERNA JUNIO 2022 ANDREA ARISTIZABAL</t>
  </si>
  <si>
    <t>MONTEVENTO 505 1'800.000</t>
  </si>
  <si>
    <t>MONTEVENTO 1507 2'150.000</t>
  </si>
  <si>
    <t>BRUJAS CAMPESTRE 1606 2'300.000</t>
  </si>
  <si>
    <t>CORALES DE LA ABADIA 2'400.000</t>
  </si>
  <si>
    <t> 14213</t>
  </si>
  <si>
    <t>NATIVO ARENA 912 2'800.000</t>
  </si>
  <si>
    <t>SAN JUAN DE PUEBLA 1210</t>
  </si>
  <si>
    <t>BRUJAS CAMPESTRE 803 2'300.000</t>
  </si>
  <si>
    <t>cliente va tomar montevento 1507</t>
  </si>
  <si>
    <t xml:space="preserve">INFORME GENERAL JUNIO  2022 BIVIANA SALAZAR </t>
  </si>
  <si>
    <t xml:space="preserve">MONTEVENTO 1507 </t>
  </si>
  <si>
    <t xml:space="preserve">CALLE 35 SUR 43 A 31 INT 301 </t>
  </si>
  <si>
    <t>NATIVO FLORA 412 - 3.800.000</t>
  </si>
  <si>
    <t>PALMERAS AP 225 - 1.000.000</t>
  </si>
  <si>
    <t xml:space="preserve">INFORME JULIO  2022 SEDE ENVIGADO </t>
  </si>
  <si>
    <t xml:space="preserve">CUBIK 202 - 4.500.000 </t>
  </si>
  <si>
    <t xml:space="preserve">NATIVO FLORA 1109 - 3.600.000 </t>
  </si>
  <si>
    <t>ENTREPINOS AP 706 - 4.200.000</t>
  </si>
  <si>
    <t>NATIVO FLORA 1701 3.500.000</t>
  </si>
  <si>
    <t>DOS VELAS 808 2.000.000</t>
  </si>
  <si>
    <t>TERRAZINO CUMBRES 803  3.100.000</t>
  </si>
  <si>
    <t>NATIVO ARENA 2116 3.500.000</t>
  </si>
  <si>
    <t xml:space="preserve">CARLOS VALLEJO </t>
  </si>
  <si>
    <t>ST LAURENT 804 - 3.000.000</t>
  </si>
  <si>
    <t>23+2</t>
  </si>
  <si>
    <t>CASA LA MINA - 1.500.000</t>
  </si>
  <si>
    <t>LOS ALPES AP 203</t>
  </si>
  <si>
    <t>MAGDALENA DE LA CUENCA AP 1314 -1.750.000</t>
  </si>
  <si>
    <t xml:space="preserve">LUXURY AP 401 </t>
  </si>
  <si>
    <t>PUERTO LUNA AP 801 -2.100.000</t>
  </si>
  <si>
    <t>SEPIA 411 - 3.100.000</t>
  </si>
  <si>
    <t xml:space="preserve">MISSISSIPPI DEL A CUENCA 914 - 1.700.000 </t>
  </si>
  <si>
    <t>MANZANARES DE LA CUENCA AP 902 1.750.000</t>
  </si>
  <si>
    <t>MISSISSIPPI DEL A CUENCA   1302 - 1.700.000</t>
  </si>
  <si>
    <t>TRENTTO 512 - 2.400.000</t>
  </si>
  <si>
    <t>PUERTO LUNA 405 - 2.200.000</t>
  </si>
  <si>
    <t xml:space="preserve">ARRECIFES DE LA ABADIA 1403 - </t>
  </si>
  <si>
    <t>MANZANARES DE LA CUENCA 321 - 1.700.000</t>
  </si>
  <si>
    <t xml:space="preserve">PUERTO LUNA 510 - 1.900.000 SUBROGACION </t>
  </si>
  <si>
    <t>COLORS 1506 - 1.550.000</t>
  </si>
  <si>
    <t xml:space="preserve">SERGIO CARMONA </t>
  </si>
  <si>
    <t>QUINTAS DE LA SERRANIA CASA 108</t>
  </si>
  <si>
    <t xml:space="preserve">ROMANZA DE LA ABADIA 305 - 2.500.000 </t>
  </si>
  <si>
    <t>ARBOLEDA DEL ESMERALDAL 412 - 2.100.000</t>
  </si>
  <si>
    <t>ARBOLEDA DEL ESMERALDAL 412</t>
  </si>
  <si>
    <t>SERGIO CARDONA</t>
  </si>
  <si>
    <t>6+3</t>
  </si>
  <si>
    <t>MONTEVENTO AP 1711- 2.400.000</t>
  </si>
  <si>
    <t xml:space="preserve">COLORS 1506 </t>
  </si>
  <si>
    <t>ROMANZA DE LA ABADIA AP 305  2.500.000</t>
  </si>
  <si>
    <t>LUXURY 401 - 3.600.000</t>
  </si>
  <si>
    <t xml:space="preserve">CASA ANTILLAS CASA 53 - 2.500.000 </t>
  </si>
  <si>
    <t>CORAZON DE ENVIGADO 1.200.000</t>
  </si>
  <si>
    <t xml:space="preserve">ARBOLEDA DEL ESMERALDAL AP </t>
  </si>
  <si>
    <t xml:space="preserve">SEPIA 1113 - 3.600.000 </t>
  </si>
  <si>
    <t>CARLOS VALLEJO</t>
  </si>
  <si>
    <t>BIOCITY GRAND AP 1517 - 2.500.000 - EMPALME</t>
  </si>
  <si>
    <t xml:space="preserve">NATIVO ARENA AP 2116 </t>
  </si>
  <si>
    <t>AMARETTO AP 1107 - 2.200.000</t>
  </si>
  <si>
    <t>ARRECIFES DE LA ABADIA 1403 - 2.500.000</t>
  </si>
  <si>
    <t>ARROYO DE LA MOTA - 2.200.000</t>
  </si>
  <si>
    <t xml:space="preserve">SAN SILVESTRE AP </t>
  </si>
  <si>
    <t>CASA SIEMPRE VERDE - 4.800.000 COLEGAJE</t>
  </si>
  <si>
    <t xml:space="preserve">ALTOS DE LOS ALMENDROS AP 1202 </t>
  </si>
  <si>
    <t>INFORME ASESORA INTERNA JULIO 2022 CAROLINA PARRA</t>
  </si>
  <si>
    <t>CUBIK 202 4.500.000</t>
  </si>
  <si>
    <t>ENTREPINOS 706 4.200.000</t>
  </si>
  <si>
    <t>TRENTTO 512 2.400.000</t>
  </si>
  <si>
    <t>TERRAZINO CUMBRES 803 3.100.000</t>
  </si>
  <si>
    <t>ST LAURENT 804 3.000.000</t>
  </si>
  <si>
    <t>MANZANARES 321 1.700.000</t>
  </si>
  <si>
    <t>ARBOLEDA DEL ESMERALDAL 412  2.100.000</t>
  </si>
  <si>
    <t>INFORME ASESORA INTERNA JULIO 2022 ESTEFANIA ROMERO</t>
  </si>
  <si>
    <t>MAGDALENA 1314 1.750.000 06 de Julio</t>
  </si>
  <si>
    <t>PUERTO LUNA 801 2.100.000 08 de Julio</t>
  </si>
  <si>
    <t xml:space="preserve">MISSISSIPPI 914 1.700.000 </t>
  </si>
  <si>
    <t>MANZANARES 902 1.750.000</t>
  </si>
  <si>
    <t>PUERTO LUNA 405 2.200.000</t>
  </si>
  <si>
    <t>BIOCITY GRAND 1517 2.500.000 1 Agosto EMPALME</t>
  </si>
  <si>
    <t>CARLOS VALLEJOS</t>
  </si>
  <si>
    <t>AMARETTO 1107 2.200.000 04 de Agosto</t>
  </si>
  <si>
    <t>NATIVO FLORA 1109 3.600.000 23 de Julio</t>
  </si>
  <si>
    <t>SEPIA 411 3.100.000 26 de Julio</t>
  </si>
  <si>
    <t>PUERTO LUNA 510 1.900.000 30 JULIO SUBRO</t>
  </si>
  <si>
    <t xml:space="preserve">COLORS 1506 1.550.000 23 de Julio </t>
  </si>
  <si>
    <t>ALTOS DE LOS ALMENDROS 1202 1.500.000 1 Agosto</t>
  </si>
  <si>
    <t>CASA 108 QUINTAS  4.000.000 05 de Agosto</t>
  </si>
  <si>
    <t>ARROYO 909 DE LOS BERNAL</t>
  </si>
  <si>
    <t>CORAZON DE ENVIGADO 803 1.200.000</t>
  </si>
  <si>
    <t>INFORME ASESORA INTERNA JULIO 2022 ANDREA ARISTIZABAL</t>
  </si>
  <si>
    <t xml:space="preserve">LA MINA CASA </t>
  </si>
  <si>
    <t>MONTEVENTO 1711 2'400.000</t>
  </si>
  <si>
    <t>SERGIO CARMONA</t>
  </si>
  <si>
    <t>ROMANZA DE LA ABADIA 305  2'500.000</t>
  </si>
  <si>
    <t>ARRECIFES DE LA ABADIA 1403 2'600.000</t>
  </si>
  <si>
    <t>LUXURY 401 3'600.000</t>
  </si>
  <si>
    <t xml:space="preserve">MISSISSIPPI 1302 1.700.000 </t>
  </si>
  <si>
    <t xml:space="preserve">INFORME GENERAL JULIO  2022 BIVIANA SALAZAR </t>
  </si>
  <si>
    <t>MONTEVENTO AP 1711 - 2.400.000</t>
  </si>
  <si>
    <t xml:space="preserve">INFORME AGOSTO  2022 SEDE ENVIGADO </t>
  </si>
  <si>
    <t>15+4</t>
  </si>
  <si>
    <t>MARROCO AP 1907</t>
  </si>
  <si>
    <t xml:space="preserve">VILLAS DE CORSEGA CASA 114 </t>
  </si>
  <si>
    <t>BRUJAS CAMPESTRE 9715 2.600.000</t>
  </si>
  <si>
    <t>SAO BENTO 503 2.650.000 SUBROGACION</t>
  </si>
  <si>
    <t>BIOCITY GRAND 1106 - 2.400.000</t>
  </si>
  <si>
    <t>MUGA AP 1609- 2.600.000</t>
  </si>
  <si>
    <t>DESISTE</t>
  </si>
  <si>
    <t>SAN JUAN DE PUEBLA - 2.200.000</t>
  </si>
  <si>
    <t>CORAZON DE ENVIGADO AP 216</t>
  </si>
  <si>
    <t xml:space="preserve">LAURELES DEL CASTILLO AP 2404 </t>
  </si>
  <si>
    <t>BALTICO AP 702 - 2.600.000</t>
  </si>
  <si>
    <t xml:space="preserve">ESTEFHANIA VANEGAS </t>
  </si>
  <si>
    <t xml:space="preserve">MANZANARES DE LA CUENCA 1507 </t>
  </si>
  <si>
    <t>ROSEDAL 312 2.000.000</t>
  </si>
  <si>
    <t>ARRECIFES DE LA ABADIA  AP 1612 - 2.600.000</t>
  </si>
  <si>
    <t>GUALI AP 718 - 2.300.000</t>
  </si>
  <si>
    <t>MANDALA 1203 - 2.550.000</t>
  </si>
  <si>
    <t>MANDALA  1003- 2.400.000</t>
  </si>
  <si>
    <t>CASA LA MAGNOLIA 2.300.000</t>
  </si>
  <si>
    <t xml:space="preserve">ARRECIFES DE LA ABADIA AP 608 - 2.600.000 </t>
  </si>
  <si>
    <t>PARA SEPTIEMBRE</t>
  </si>
  <si>
    <t>MANDALA 1203 2.550.000</t>
  </si>
  <si>
    <t>8+3</t>
  </si>
  <si>
    <t>CORSEGA CASA 114 - 5.300.000</t>
  </si>
  <si>
    <t xml:space="preserve">BIOCITY GRAND AP 1106 </t>
  </si>
  <si>
    <t>CORAZON DE ENVIGADO AP 606 - 1.300.000</t>
  </si>
  <si>
    <t>LOCAL 10.000.0000</t>
  </si>
  <si>
    <t>GUADUALES CASA 108 - 4.000.000</t>
  </si>
  <si>
    <t>IBERICA AP 511 - 2.300.000</t>
  </si>
  <si>
    <t>PALMERAS AP 1534 - 1.000.000</t>
  </si>
  <si>
    <t xml:space="preserve">ESTAFANIA ROMERO </t>
  </si>
  <si>
    <t>LYON 1004 - 2.100.000</t>
  </si>
  <si>
    <t>ORINOCO DE LA CUENCA AP 1302 - 1.650.000</t>
  </si>
  <si>
    <t>INFORME ASESORA INTERNA AGOSTO 2022 CAROLINA PARRA</t>
  </si>
  <si>
    <t>MARROCO 1907 3.600.000</t>
  </si>
  <si>
    <t>IBERICA 511 2.300.000</t>
  </si>
  <si>
    <t>SAO BENTO 503 2.650.000 subrogacion 1 de sept</t>
  </si>
  <si>
    <t>MUGA 1609  2.600.000</t>
  </si>
  <si>
    <t>BIOCITY GRAND 1106 2.400.000</t>
  </si>
  <si>
    <t>MANDALA 1003 2.600.000</t>
  </si>
  <si>
    <t>ENVIAR ARCHIVO LOS DOCUMENTOS DE PROPIETARIO E INQUILINO CUANDO GRABEN EL CONTRATO</t>
  </si>
  <si>
    <t>INFORME ASESORA INTERNA AGOSTO 2022 ESTEFANIA ROMERO</t>
  </si>
  <si>
    <t>LYON 1004 2.100.000</t>
  </si>
  <si>
    <t>CORAZON ENVIGADO 216 1.250.000</t>
  </si>
  <si>
    <t>PALMERAS 1534 1.000.000 18 de Agosto</t>
  </si>
  <si>
    <t xml:space="preserve">MANZANARES 1507 1.800.000 12 de Agosto </t>
  </si>
  <si>
    <t>ORINOCO DE LA CUENCA 1302 1.650.000</t>
  </si>
  <si>
    <t>ARRECIFES DE LA ABADIA 1612 2.600.000</t>
  </si>
  <si>
    <t>VILLAS CORCEGA CASA 114 5.300.000 01 de Septiembre</t>
  </si>
  <si>
    <t>CARLOS VALEJOS</t>
  </si>
  <si>
    <t>GUALI 718 2.300.000 05 de Septiembre</t>
  </si>
  <si>
    <t>CASA LA MAGNOLIA 01 Septiembre 2.300.000</t>
  </si>
  <si>
    <t>CORAZON ENVIGADO 606  1.300.000</t>
  </si>
  <si>
    <t>ARRECIFES DE LA ABADIA 608 2.300.000</t>
  </si>
  <si>
    <t xml:space="preserve">TRASLADO </t>
  </si>
  <si>
    <t>LOCAL 10.000.000</t>
  </si>
  <si>
    <t xml:space="preserve">MANDALA 809 2.600.000 </t>
  </si>
  <si>
    <t xml:space="preserve">INFORME ASESORA INTERNA AGOSTO 2022 ESTEFHANIA VANEGAS </t>
  </si>
  <si>
    <t xml:space="preserve">INFORME GENERAL AGOSTO 2022 BIVIANA SALAZAR </t>
  </si>
  <si>
    <t>MUGA AP 1609 - 2.600.000</t>
  </si>
  <si>
    <t>MANDALA  1003- 2.600.000</t>
  </si>
  <si>
    <t>PALMERAS AP 1534 - 1.100.000</t>
  </si>
  <si>
    <t xml:space="preserve">INFORME SEPTIEMBRE  2022 SEDE ENVIGADO </t>
  </si>
  <si>
    <t>11+3 cumple con la opcion 3</t>
  </si>
  <si>
    <t>NATIVO FLORA AP 714 - 3.500.000</t>
  </si>
  <si>
    <t xml:space="preserve">ENVIADO ARCHIVO </t>
  </si>
  <si>
    <t xml:space="preserve">TRENTTO AP 1208 </t>
  </si>
  <si>
    <t>SAN JUAN DE PUEBLA 1208 2.500.000</t>
  </si>
  <si>
    <t>TERRAZINO CUMBRES 301 - 3.600.000</t>
  </si>
  <si>
    <t>MARROCO  1308 - 5.200.000</t>
  </si>
  <si>
    <t>VILLA PORTAL 3 AP 502 2.050.000</t>
  </si>
  <si>
    <t>VERDUM AP 701 - 2.000.000</t>
  </si>
  <si>
    <t>NATIVO ARENA AP 1914 - 4.000.000</t>
  </si>
  <si>
    <t xml:space="preserve">ST LAURENT AP 1107 </t>
  </si>
  <si>
    <t>MADEIRO AP 702</t>
  </si>
  <si>
    <t xml:space="preserve">MADEIRO 702 - </t>
  </si>
  <si>
    <t xml:space="preserve">ROCHELLE - 3.200.000 </t>
  </si>
  <si>
    <t>22+6</t>
  </si>
  <si>
    <t>RECINTOS DEL A ABADIA 606 - 4.000.000</t>
  </si>
  <si>
    <t>MANZANARES DE LA CUENCA - 901- 1.775.000</t>
  </si>
  <si>
    <t>BRUJAS CAMPESTRE 1108 - 2.800.000</t>
  </si>
  <si>
    <t>ROSEDAL AP 108 - 2.800.000</t>
  </si>
  <si>
    <t>ALUNA 610 - 2.300.000</t>
  </si>
  <si>
    <t>FRUTOS VERDES AP 707 - 2.500.000</t>
  </si>
  <si>
    <t>LUXURY AP 301- 3.700.000</t>
  </si>
  <si>
    <t>PALMERAS 523 - 1.250.000</t>
  </si>
  <si>
    <t>EPIC  603 - 2.500.000</t>
  </si>
  <si>
    <t>VERDUN 601 -</t>
  </si>
  <si>
    <t>FRUTOS VERDES 607 - 2.600.000</t>
  </si>
  <si>
    <t>VERDUM AP 601 - 1.700.000</t>
  </si>
  <si>
    <t>NOGALES - 3.800.000</t>
  </si>
  <si>
    <t>SENDERO FRESCO AP 1404 - 2.100.000</t>
  </si>
  <si>
    <t>SAN JUAN DE PUEBLA 1208 2.600.000</t>
  </si>
  <si>
    <t>Se descuenta 150.000 del CT 14377</t>
  </si>
  <si>
    <t>16 + 5 cumple con la opcion 3</t>
  </si>
  <si>
    <t>TRENTTO 1206 - 2.700.000</t>
  </si>
  <si>
    <t>PUNTA DEL PARQUE AP 506 - 3.300.000</t>
  </si>
  <si>
    <t xml:space="preserve">LYON 401 - 2.400.000 </t>
  </si>
  <si>
    <t>SENDERO FRESCO AP 1404 -2.100.000 SUBRO</t>
  </si>
  <si>
    <t xml:space="preserve">BOSQUES DEL RIO 1809 </t>
  </si>
  <si>
    <t>CORAZON DE ENVIGADO 606 1.200.000</t>
  </si>
  <si>
    <t xml:space="preserve">VEGAS PLAZA 2124 </t>
  </si>
  <si>
    <t>MONTEVENTO AP 1612 - 2.400.000</t>
  </si>
  <si>
    <t xml:space="preserve">BIOCTY GRAND AP 1114 - 3.000.000 </t>
  </si>
  <si>
    <t>FRUTOS VERDES 611 2.600.000</t>
  </si>
  <si>
    <t>APARTAMENTO EL SALADO 301 - 900.000</t>
  </si>
  <si>
    <t>BRUJA BONITA AP 1806 - 4.000.000</t>
  </si>
  <si>
    <t>SEPIA AP 1110 - 4.600.000</t>
  </si>
  <si>
    <t>MAGDALENA DE LA CUENCA AP 1002 - 1.700.000</t>
  </si>
  <si>
    <t>APARTAMENTO EL SALADO - 900.000</t>
  </si>
  <si>
    <t>MAGDALENA DE LA CUENCA 1002 1.700.000</t>
  </si>
  <si>
    <t>BIOCITY GRAND 435 2.600.000</t>
  </si>
  <si>
    <t xml:space="preserve">MUZO 1302 2.500.000 - SUBROGACION </t>
  </si>
  <si>
    <t>LYON 1308 - 2.100.000</t>
  </si>
  <si>
    <t>INFORME ASESORA INTERNA SEPTIEMBRE 2022 CAROLINA PARRA</t>
  </si>
  <si>
    <t>RECINTOS DE LA ABADIA 606 4.000.000</t>
  </si>
  <si>
    <t>correo enviado archivo</t>
  </si>
  <si>
    <t>NATIVO FLORA 714 3.500.000</t>
  </si>
  <si>
    <t>MUZO 1302 2.500.000 inicia el 1 de octubre subrogacion</t>
  </si>
  <si>
    <t>MARROCO 1308 5.200.000</t>
  </si>
  <si>
    <t>FRUTOS VERDES 611 2.500.000</t>
  </si>
  <si>
    <t>LYON 1308 2.100.000</t>
  </si>
  <si>
    <t>ALUNA 610 2.300.000</t>
  </si>
  <si>
    <t>APARTAMENTO EL CHINGUI 3 PISO 900.000</t>
  </si>
  <si>
    <t>LUXURY 301 3.700.000</t>
  </si>
  <si>
    <t>NATIVO ARENA 1914 4.000.000</t>
  </si>
  <si>
    <t>INFORME ASESORA INTERNA SEPTIEMBRE 2022 ESTEFANIA ROMERO</t>
  </si>
  <si>
    <t xml:space="preserve">TRENTTO 1206 2.700.000 </t>
  </si>
  <si>
    <t>PUNTA DEL PARQUE 506 3.300.000</t>
  </si>
  <si>
    <t>BRUJAS CAMPESTRE 1108 2.8000.000</t>
  </si>
  <si>
    <t>MONTEVENTO 1612 2.400.000</t>
  </si>
  <si>
    <t>SENDERO FRESCO 1404 2.100.000</t>
  </si>
  <si>
    <t>BIOCITY GRAND 1114 3.000.000</t>
  </si>
  <si>
    <t>VILLA PORTAL 502 2.050.000</t>
  </si>
  <si>
    <t>ROSEDAL 108 2.800.000</t>
  </si>
  <si>
    <t>BRUJA BONITA 1806 4.000.000</t>
  </si>
  <si>
    <t>VERDUN 701 2.000.000</t>
  </si>
  <si>
    <t>PALMERAS 523 1.250.000</t>
  </si>
  <si>
    <t>ST LAURENT 1107 5.500.000</t>
  </si>
  <si>
    <t>SEPIA 1110 4.600.000</t>
  </si>
  <si>
    <t>VERDUM 1.900.000</t>
  </si>
  <si>
    <t xml:space="preserve">INFORME ASESORA INTERNA SEPTIEMBRE 2022 ESTEFHANIA </t>
  </si>
  <si>
    <t>LYON 401 2.500.000</t>
  </si>
  <si>
    <t>MANZANARES DE LA CUENCA 901 1.775.000</t>
  </si>
  <si>
    <t>TERRAZZINO CUMBRES 301 3.600.000</t>
  </si>
  <si>
    <t>FRUTOS VERDES 707 2.500.000</t>
  </si>
  <si>
    <t xml:space="preserve">correo enviado archivo </t>
  </si>
  <si>
    <t>EPIC 2.500.000</t>
  </si>
  <si>
    <t>CASA CEJA 1.800.000</t>
  </si>
  <si>
    <t xml:space="preserve">INFORME GENERAL SEPTIENBRE 2022 BIVIANA SALAZAR </t>
  </si>
  <si>
    <t xml:space="preserve">PENDIENTE DE PAGO </t>
  </si>
  <si>
    <t>VILLA PORTAL III AP 502 2.050.000</t>
  </si>
  <si>
    <t>VERDUM AP 701 - 2.000.0000</t>
  </si>
  <si>
    <t xml:space="preserve">MANZANARES DE LA CUENCA - 901- 1.770.000 </t>
  </si>
  <si>
    <t xml:space="preserve">EPIC 603 </t>
  </si>
  <si>
    <t>Se descuenta 37500 del CT 14377</t>
  </si>
  <si>
    <t xml:space="preserve">INFORME OCTUBRE  2022 SEDE ENVIGADO </t>
  </si>
  <si>
    <r>
      <rPr>
        <b/>
        <sz val="40"/>
        <color rgb="FF000000"/>
        <rFont val="Arial"/>
      </rPr>
      <t xml:space="preserve">8 </t>
    </r>
    <r>
      <rPr>
        <b/>
        <sz val="13"/>
        <color rgb="FF000000"/>
        <rFont val="Arial"/>
      </rPr>
      <t>CUMPLE CON LA TERCERA OPCION</t>
    </r>
  </si>
  <si>
    <t xml:space="preserve">NATIVO AGUA AP 1002  - 3.800.000 </t>
  </si>
  <si>
    <t xml:space="preserve">MONTEFLOR AP 1306 </t>
  </si>
  <si>
    <t>BRUJA MAGICA 703 3.000.000 - EMPALME</t>
  </si>
  <si>
    <t>CIUDADELA DEL VALLE AP 1601</t>
  </si>
  <si>
    <t>TIERRA GRATA EL ESMERALDAL  2004 5.100.000</t>
  </si>
  <si>
    <t xml:space="preserve">NATIVO FLORA 1706 </t>
  </si>
  <si>
    <t>LYON AP 1210 - 3.000.000</t>
  </si>
  <si>
    <t>PALO DE ROSA 506 - 3.000.000</t>
  </si>
  <si>
    <t>NATIVO AGUA 701 3.000.000</t>
  </si>
  <si>
    <t>MARROCO AP 6.000.000</t>
  </si>
  <si>
    <t>DESISTIO NO TIENE DEUDOR</t>
  </si>
  <si>
    <t>CASA DE PATIO - 10.500.000</t>
  </si>
  <si>
    <r>
      <rPr>
        <b/>
        <sz val="40"/>
        <color rgb="FF000000"/>
        <rFont val="Arial"/>
      </rPr>
      <t>20</t>
    </r>
    <r>
      <rPr>
        <b/>
        <sz val="12"/>
        <color rgb="FF000000"/>
        <rFont val="Arial"/>
      </rPr>
      <t xml:space="preserve"> CUMPLE CON LA OPCION 1</t>
    </r>
  </si>
  <si>
    <t>PIONEROS DE ZUÑIGA AP 203 - 900.000</t>
  </si>
  <si>
    <t>VERDUN  608 AP 1.900.000</t>
  </si>
  <si>
    <t>ALUNA AP 707 - 2.200.000</t>
  </si>
  <si>
    <t>AIRES DEL CAMPO 1213</t>
  </si>
  <si>
    <t>BRUJAS CAMPESTRE 316 2.500.000</t>
  </si>
  <si>
    <t>MAGDALENA DE LA CUENCA 409 1.800.000</t>
  </si>
  <si>
    <t xml:space="preserve">QUEBEC AP 802 </t>
  </si>
  <si>
    <t>NATIVO FLORA 1706 - 4.300.000</t>
  </si>
  <si>
    <t>ESTEFHANIA VANEGAS</t>
  </si>
  <si>
    <t>JACARANDAS AP 1617</t>
  </si>
  <si>
    <t>ALTOS DEL ESCOBERO CASA 9906 - 3.200.000</t>
  </si>
  <si>
    <t>CORAZON DE ENVIGADO  - 1.200.000</t>
  </si>
  <si>
    <r>
      <rPr>
        <b/>
        <sz val="40"/>
        <color rgb="FF000000"/>
        <rFont val="Arial"/>
      </rPr>
      <t xml:space="preserve">15 </t>
    </r>
    <r>
      <rPr>
        <b/>
        <sz val="12"/>
        <color rgb="FF000000"/>
        <rFont val="Arial"/>
      </rPr>
      <t>CUMPLE CON</t>
    </r>
    <r>
      <rPr>
        <b/>
        <sz val="40"/>
        <color rgb="FF000000"/>
        <rFont val="Arial"/>
      </rPr>
      <t xml:space="preserve"> </t>
    </r>
    <r>
      <rPr>
        <b/>
        <sz val="12"/>
        <color rgb="FF000000"/>
        <rFont val="Arial"/>
      </rPr>
      <t xml:space="preserve">LA SEGUNDA OPCION 14 CAPTACIONES Y 120 % DE LA META </t>
    </r>
  </si>
  <si>
    <t>MONTEVENTO AP 1212 - 2.400.000 EMPALME</t>
  </si>
  <si>
    <t>APTO ROBLEDO SEGUNDO PISO</t>
  </si>
  <si>
    <t xml:space="preserve">NEGOCIO INGRESA A META SEDE COLORES </t>
  </si>
  <si>
    <t>NATIVO ARENA AP 915 - 3.700.000</t>
  </si>
  <si>
    <t>VERONICAINTERNA ESTRELLA</t>
  </si>
  <si>
    <t>FIORENZA AP 906</t>
  </si>
  <si>
    <t>VOLGA DE LA CUENCA AP 615 - 1.500.000</t>
  </si>
  <si>
    <t xml:space="preserve">BENEVENTO AP 802 </t>
  </si>
  <si>
    <t xml:space="preserve">ARBOLEDA DE LAS BRUJAS 310 - 2.000.000 </t>
  </si>
  <si>
    <t>VEGAS DEL CAMPESTRE 702  3.500.000</t>
  </si>
  <si>
    <t xml:space="preserve">CASA LOMBARDIA 54 - 2.700.000 </t>
  </si>
  <si>
    <t xml:space="preserve">PARQUES DE LA GLORIA 935 - 2.300.000 </t>
  </si>
  <si>
    <t xml:space="preserve">JACARANDAS AP 711 </t>
  </si>
  <si>
    <t>ZU 41 - 21 4.300.000</t>
  </si>
  <si>
    <t>HUGO</t>
  </si>
  <si>
    <t xml:space="preserve">CAMINO DE LAS BRUJAS </t>
  </si>
  <si>
    <t>VILLA ROMERA AP 9902</t>
  </si>
  <si>
    <t>TIERRA GRATA EL ESMERALDAL AP 2004</t>
  </si>
  <si>
    <t>PAPIROS CASA 10 3.500.000</t>
  </si>
  <si>
    <t>INFORME ASESORA INTERNA OCTUBRE 2022 CAROLINA PARRA</t>
  </si>
  <si>
    <t>NATIVO AGUA 1002 3.800.000</t>
  </si>
  <si>
    <t>PIONEROS DE ZUÑIGA 203 950.000</t>
  </si>
  <si>
    <t>VOLGA DE LA CUENCA 615 1.500.000</t>
  </si>
  <si>
    <t>BRUJA MAGICA 703 3.000.000 EMPALME</t>
  </si>
  <si>
    <t>TIERRA GRATA EL ESMERALDAL 2004 5.100.000</t>
  </si>
  <si>
    <t>JACARANDAS 1617 5.300.000</t>
  </si>
  <si>
    <t>LYON 1210 3.000.000</t>
  </si>
  <si>
    <t>INFORME ASESORA INTERNA OCTUBRE 2022 ESTEFANIA ROMERO</t>
  </si>
  <si>
    <t>NATIVO ARENA 915 3.700.000</t>
  </si>
  <si>
    <t xml:space="preserve">MONTEVENTO 1212 2.400.000 EMPALME </t>
  </si>
  <si>
    <t>ALUNA 707 2.200.000</t>
  </si>
  <si>
    <t>QUEBEC 802 3.500.000</t>
  </si>
  <si>
    <t>VEGAS DEL CAMPESTRE 3.500.000</t>
  </si>
  <si>
    <t>PARQUES DE LA GLORIA 935 2.300.000</t>
  </si>
  <si>
    <t>APT 101 ROBLEDO 800.000</t>
  </si>
  <si>
    <t>CASA 45 LOMBARDIA 2.700.000</t>
  </si>
  <si>
    <t>VERDUN 608 1.900.000</t>
  </si>
  <si>
    <t>PALO ROSA 509</t>
  </si>
  <si>
    <t>JACARANDAS 711 4.100.000</t>
  </si>
  <si>
    <t>CORAZON ENVIGADO 102 1.200.000</t>
  </si>
  <si>
    <t>LIMITE</t>
  </si>
  <si>
    <t>MONTEVENTO 1305 EMPALME</t>
  </si>
  <si>
    <t xml:space="preserve">INFORME ASESORA INTERNA OCTUBRE 2022 ESTEFHANIA VANEGAS </t>
  </si>
  <si>
    <t>URBANIZACIÓN ARBOLEDA DE LAS BRUJAS 310 2.000.000</t>
  </si>
  <si>
    <t xml:space="preserve">PORTADA INMOBILIARIA </t>
  </si>
  <si>
    <t>NATIVO FLORA 4.300.000</t>
  </si>
  <si>
    <t xml:space="preserve">INFORME GENERAL OCTUBRE 2022 BIVIANA SALAZAR </t>
  </si>
  <si>
    <t>PALO DE ROSA 509 - 3.000.000</t>
  </si>
  <si>
    <t xml:space="preserve">INFORME NOVIEMBRE  2022 SEDE ENVIGADO </t>
  </si>
  <si>
    <t>10 CAPTACIONES DE LA ZONA -  8 DE OTRA ZONA (nocumple con ninguna de las opciones)</t>
  </si>
  <si>
    <t>PRADO ALTO  1702 - 4.000.0000</t>
  </si>
  <si>
    <t>NILO 401 - 4.300.000</t>
  </si>
  <si>
    <t xml:space="preserve">INGRESA A POBLADO </t>
  </si>
  <si>
    <t xml:space="preserve">POSITANO 801 EMPALME </t>
  </si>
  <si>
    <t>CAMPIÑA DE SAN LUCAS - 3.100.000</t>
  </si>
  <si>
    <t>MARROCO 1407 - 4.000.000</t>
  </si>
  <si>
    <t>NATIVO AGUA 204 - 3.000.000</t>
  </si>
  <si>
    <t>MARROCO 1407 4.000.000</t>
  </si>
  <si>
    <t>CASA EL RETIRO 7.000.000</t>
  </si>
  <si>
    <r>
      <rPr>
        <b/>
        <sz val="40"/>
        <color rgb="FF000000"/>
        <rFont val="Arial"/>
      </rPr>
      <t xml:space="preserve">14 </t>
    </r>
    <r>
      <rPr>
        <b/>
        <sz val="12"/>
        <color rgb="FF000000"/>
        <rFont val="Arial"/>
      </rPr>
      <t>cumple con la segunda opcion</t>
    </r>
  </si>
  <si>
    <t>MONTEVENTO 1305 EMPALME 2.200.000</t>
  </si>
  <si>
    <t>CAMINO DE LAS AGUAS 1506 - 2.300.000</t>
  </si>
  <si>
    <t>MONTIEL AP 2205 - 4.400.000</t>
  </si>
  <si>
    <t xml:space="preserve">DARIEN CIFUENTES </t>
  </si>
  <si>
    <t>CORAZON DE ENVIGADO AP 1101 - 1.400.000</t>
  </si>
  <si>
    <t>CAMINO DE LAS BRUJAS 628 - 2.900.000</t>
  </si>
  <si>
    <t>JUAN PABLO VIILLA</t>
  </si>
  <si>
    <t>SKALEA AP 303 - 3.100.000</t>
  </si>
  <si>
    <t xml:space="preserve">MISSISSIPPI DE LA CUENCA AP 314 - 1.800.000 </t>
  </si>
  <si>
    <t>COLINA DE ASIS AP 925</t>
  </si>
  <si>
    <t>JACARANDAS AP 911 - 4.100.000</t>
  </si>
  <si>
    <t>MANDALA  903 - 2.450.000</t>
  </si>
  <si>
    <t>ALEJANDRO VILLEGAS</t>
  </si>
  <si>
    <t>MANDALA 1603 - 2.850.000</t>
  </si>
  <si>
    <t>CAMINO DE LAS AGUAS 1304 - 2.400.000</t>
  </si>
  <si>
    <t>GUALI 902 - 2.500.000</t>
  </si>
  <si>
    <t>BALCONES DEL SUR 2.150.000</t>
  </si>
  <si>
    <t>SAN JOSEPH CASA  105  - 7.500.0000</t>
  </si>
  <si>
    <t>PENDIENTE POR APTO</t>
  </si>
  <si>
    <t>PARQUES DE LA GLORIA AP 221 - 2.400.000</t>
  </si>
  <si>
    <r>
      <rPr>
        <b/>
        <sz val="40"/>
        <color rgb="FF000000"/>
        <rFont val="Arial"/>
      </rPr>
      <t xml:space="preserve">15+5 </t>
    </r>
    <r>
      <rPr>
        <b/>
        <sz val="12"/>
        <color rgb="FF000000"/>
        <rFont val="Arial"/>
      </rPr>
      <t>directas  - cumple con la opcion 1</t>
    </r>
  </si>
  <si>
    <t>NATIVO ARENA 1215 - 4.250.000</t>
  </si>
  <si>
    <t>FARO DEL ESMERALDAL 412 - 3.000.000</t>
  </si>
  <si>
    <t>MONTESOLE AP 1625 - 2.850.000</t>
  </si>
  <si>
    <t>CAMINO DE LAS BRUJAS AP 628 2.900.000</t>
  </si>
  <si>
    <t>LYON 1109 - 3.000.000</t>
  </si>
  <si>
    <t>HUGO BARRERA</t>
  </si>
  <si>
    <t>PARQUES DE LA GLORIA AP 220 - 2.600.000</t>
  </si>
  <si>
    <t>MATEO ROMERO</t>
  </si>
  <si>
    <t>PALO DE ROSA AP 222 - 2.800.000</t>
  </si>
  <si>
    <t>LURICH 802 2.300.000</t>
  </si>
  <si>
    <t>ESTHEFANIA VANEGAS</t>
  </si>
  <si>
    <t>FARO DEL ESMERALDAL 712- 2.900.000</t>
  </si>
  <si>
    <t>MANDALA  - 2.450.000</t>
  </si>
  <si>
    <t>MANZANARES DE LA CUENCA 216 2.000.000</t>
  </si>
  <si>
    <t xml:space="preserve">ARCE AP 1203 </t>
  </si>
  <si>
    <t xml:space="preserve">TRENTTO AP 507 </t>
  </si>
  <si>
    <t>INFORME ASESORA INTERNA NOVIEMBRE 2022 CAROLINA PARRA</t>
  </si>
  <si>
    <t>CAMINO DE BRUJAS 628 2.900.000</t>
  </si>
  <si>
    <t>JACARANDAS 911 4.100.000</t>
  </si>
  <si>
    <t>NILO 401 4.300.000</t>
  </si>
  <si>
    <t>FARO DEL ESMERALDAL 412 3.000.000</t>
  </si>
  <si>
    <t>PRADO ALTO 1702  4.000.000</t>
  </si>
  <si>
    <t>PARQUES DE LA GLORIA AP 220 2.600.000</t>
  </si>
  <si>
    <t>SKALEA AP 303 3.100.000</t>
  </si>
  <si>
    <t>TRENTTO 507 2.500.000</t>
  </si>
  <si>
    <t>FARO DEL ESMERALDAL 712 2.900.000</t>
  </si>
  <si>
    <t>INFORME ASESORA INTERNA NOVIEMBRE 2022 ESTEFANIA ROMERO</t>
  </si>
  <si>
    <t>NATIVO ARENA 1215 20 NOVIEM 4.250.000</t>
  </si>
  <si>
    <t>POSITANO 801 3.400.000</t>
  </si>
  <si>
    <t>ARCE 1203  2.400.000</t>
  </si>
  <si>
    <t>MISSISSIPPI 314 16 NOVIEMBRE 1.800.000</t>
  </si>
  <si>
    <t>CORAZON ENVIGADO 1101 1.400.000</t>
  </si>
  <si>
    <t>MANDALA 903 2.450.000</t>
  </si>
  <si>
    <t>MANDALA 1603 2.850.000</t>
  </si>
  <si>
    <t>MONTESOLE 1625 2.850.000</t>
  </si>
  <si>
    <t>NATIVO AGUA 204 3.000.000</t>
  </si>
  <si>
    <t>CAMPIÑA 505 3.100.000</t>
  </si>
  <si>
    <t>PALO DE ROSA 222  2.800.000</t>
  </si>
  <si>
    <t>INFORME ASESORA INTERNA NOVIEMBRE 2022 ESTEFANIA VANEGAS</t>
  </si>
  <si>
    <t>CAMINO DE LAS AGUAS 1506 2.300.000</t>
  </si>
  <si>
    <t>EDIFICIO LURICH 2.300.000</t>
  </si>
  <si>
    <t xml:space="preserve">INFORME GENERAL NOVIEMBRE 2022 BIVIANA SALAZAR </t>
  </si>
  <si>
    <t>SKALEA AP 301</t>
  </si>
  <si>
    <t>PALO DE ROSA 222</t>
  </si>
  <si>
    <t xml:space="preserve">INFORME DICIEMBRE 2022 SEDE ENVIGADO </t>
  </si>
  <si>
    <t xml:space="preserve">ESTUDIO </t>
  </si>
  <si>
    <t>FIRENZZE AP 301 - 3.300.000</t>
  </si>
  <si>
    <t xml:space="preserve">GRABAR </t>
  </si>
  <si>
    <t>PENDIENTE DE RECIBIR</t>
  </si>
  <si>
    <t xml:space="preserve">BIOCITY GRAND AP 938 - </t>
  </si>
  <si>
    <t xml:space="preserve">COLOCACION </t>
  </si>
  <si>
    <t>CASA RAMAL 1 - 7.700.000</t>
  </si>
  <si>
    <t xml:space="preserve">BRUJAS CAMPESTRE AP 912 </t>
  </si>
  <si>
    <t xml:space="preserve">NATIVO ARENA 1310 - 3.800.000 EMPALME </t>
  </si>
  <si>
    <t xml:space="preserve">CAMINO DE LAS AGUAS 604 </t>
  </si>
  <si>
    <t>MAGDALENA DE LA CUENCA AP 621 - 2.200.000</t>
  </si>
  <si>
    <t>MANZANARES DE LA CUENCA AP 223 - 1.900.000</t>
  </si>
  <si>
    <t>INFORME ASESORA INTERNA DICIEMBRE 2022 CAROLINA PARRA</t>
  </si>
  <si>
    <t>BRUJAS CAMPESTRE AP 912 EMPALME 2.600.000</t>
  </si>
  <si>
    <t>MANZANARES 223 1.900.000</t>
  </si>
  <si>
    <t>MANZANARES 621 2.200.000</t>
  </si>
  <si>
    <t>AMARELLO IN 402 2.680.000</t>
  </si>
  <si>
    <t>INFORME ASESORA INTERNA DICIEMBRE 2022 ESTEFANIA ROMERO</t>
  </si>
  <si>
    <t>CAMINO DE LAS AGUAS 604 2.000.000 DICIEMBRE 10</t>
  </si>
  <si>
    <t>GRABAR</t>
  </si>
  <si>
    <t>NATIVO ARENA 1310 3.800.000 EMPLAME</t>
  </si>
  <si>
    <t>BIOCITY GRAND 938 2.800.000</t>
  </si>
  <si>
    <t>CASA 111 RAMAL 1 7.700.000 COLOCACION</t>
  </si>
  <si>
    <t>INFORME ANUAL ASESORES EXTERNOS 2022</t>
  </si>
  <si>
    <t xml:space="preserve">ENERO </t>
  </si>
  <si>
    <t>FEBRERO</t>
  </si>
  <si>
    <t>MARZO</t>
  </si>
  <si>
    <t>ABRIL</t>
  </si>
  <si>
    <t>MAYO</t>
  </si>
  <si>
    <t>JUNIO</t>
  </si>
  <si>
    <t>SEPTIEMBRE</t>
  </si>
  <si>
    <t xml:space="preserve">OCTUBRE </t>
  </si>
  <si>
    <t>NOVIEMBRE</t>
  </si>
  <si>
    <t>DICIEMBRE</t>
  </si>
  <si>
    <t xml:space="preserve">TOTAL </t>
  </si>
  <si>
    <t>META</t>
  </si>
  <si>
    <t>DIFERENCIA</t>
  </si>
  <si>
    <t>INFORME ANUAL ASESORES INTERNOS 2022</t>
  </si>
  <si>
    <t>INFORME ANUAL SEDE 2022</t>
  </si>
  <si>
    <t>JUAN DIEGO HERRERA ENERO 2019</t>
  </si>
  <si>
    <t xml:space="preserve">FECHA </t>
  </si>
  <si>
    <t>TIPO</t>
  </si>
  <si>
    <t xml:space="preserve">UNIDAD O DIRECCION </t>
  </si>
  <si>
    <t xml:space="preserve">BARRIO </t>
  </si>
  <si>
    <t>VALOR</t>
  </si>
  <si>
    <t xml:space="preserve">PORTERO O DIRECTO </t>
  </si>
  <si>
    <t xml:space="preserve">AVISOS </t>
  </si>
  <si>
    <t xml:space="preserve">FOTOS </t>
  </si>
  <si>
    <t>·#</t>
  </si>
  <si>
    <t xml:space="preserve">APTO </t>
  </si>
  <si>
    <t>COLORS APTO 615</t>
  </si>
  <si>
    <t xml:space="preserve">LA MINA </t>
  </si>
  <si>
    <t>ENVIGADO</t>
  </si>
  <si>
    <t xml:space="preserve">DIRECTO </t>
  </si>
  <si>
    <t>SI</t>
  </si>
  <si>
    <t>RONALD</t>
  </si>
  <si>
    <t xml:space="preserve">BIOCITY 1708 </t>
  </si>
  <si>
    <t xml:space="preserve">ESCOBERO </t>
  </si>
  <si>
    <t>JHOAN</t>
  </si>
  <si>
    <t>CASA COMERC</t>
  </si>
  <si>
    <t xml:space="preserve">CASA SEGUNDO PISO 34 SUR 50 </t>
  </si>
  <si>
    <t>MELBI</t>
  </si>
  <si>
    <t>SERGIO</t>
  </si>
  <si>
    <t>BOSQUE ADENTRO 622</t>
  </si>
  <si>
    <t xml:space="preserve">EL CHOCHO </t>
  </si>
  <si>
    <t>TURMALINA 2004</t>
  </si>
  <si>
    <t>COLORES</t>
  </si>
  <si>
    <t xml:space="preserve">COLORES </t>
  </si>
  <si>
    <t>ATALAYA DE SAN JORGE 501</t>
  </si>
  <si>
    <t>NO</t>
  </si>
  <si>
    <t xml:space="preserve">ENTREPINOS 1906 </t>
  </si>
  <si>
    <t xml:space="preserve">ADARRIAGA </t>
  </si>
  <si>
    <t>SAN JUAN DE PUEBLA 408</t>
  </si>
  <si>
    <t>CUMBRES</t>
  </si>
  <si>
    <t xml:space="preserve">REINALDO </t>
  </si>
  <si>
    <t>SAO BENTO 1206</t>
  </si>
  <si>
    <t xml:space="preserve">OSCAR </t>
  </si>
  <si>
    <t>SAO BENTO 1010</t>
  </si>
  <si>
    <t>OSCAR TAPASCO</t>
  </si>
  <si>
    <t xml:space="preserve">LOCAL </t>
  </si>
  <si>
    <t xml:space="preserve">LOCAL 34-30 </t>
  </si>
  <si>
    <t>LAURELES</t>
  </si>
  <si>
    <t>CASA</t>
  </si>
  <si>
    <t>PARCELACION SAN LUIS 32</t>
  </si>
  <si>
    <t xml:space="preserve">ALEX </t>
  </si>
  <si>
    <t xml:space="preserve">BRUJAS CAMPESTRE 314 </t>
  </si>
  <si>
    <t xml:space="preserve">RONALD </t>
  </si>
  <si>
    <t>ALTOS DEL ESMERALDAL APTO 902</t>
  </si>
  <si>
    <t>MONSALVE</t>
  </si>
  <si>
    <t>TIERRA GRATA ESMERALDAL 511</t>
  </si>
  <si>
    <t>FREDY</t>
  </si>
  <si>
    <t>NATIVO ARENA 1205</t>
  </si>
  <si>
    <t xml:space="preserve">TERUEL 802 </t>
  </si>
  <si>
    <t>TRAMONTANA 904</t>
  </si>
  <si>
    <t>CALIFORNIA 89</t>
  </si>
  <si>
    <t xml:space="preserve">FAUSTO </t>
  </si>
  <si>
    <t>VENTAS</t>
  </si>
  <si>
    <t>BODEGA</t>
  </si>
  <si>
    <t>BODEGA LA ALDEA</t>
  </si>
  <si>
    <t>GUAYABAJL</t>
  </si>
  <si>
    <t>JARDINES DE LA COLINA 113</t>
  </si>
  <si>
    <t>RESERVA DE LA MARIA 805</t>
  </si>
  <si>
    <t xml:space="preserve">ENVIGADO </t>
  </si>
  <si>
    <t>ALAMEDA 604</t>
  </si>
  <si>
    <t xml:space="preserve">SABANETA </t>
  </si>
  <si>
    <t>ALEJANDRO BEDOYA  ENERO 2019</t>
  </si>
  <si>
    <t xml:space="preserve">BRUJA BONITA 1205 </t>
  </si>
  <si>
    <t>LAS BRUJAS</t>
  </si>
  <si>
    <t xml:space="preserve">RODOLFO </t>
  </si>
  <si>
    <t>BALTICO 1002</t>
  </si>
  <si>
    <t>TOBINSON</t>
  </si>
  <si>
    <t>TORRE GUAYACAN 1803</t>
  </si>
  <si>
    <t xml:space="preserve">LEONARDO </t>
  </si>
  <si>
    <t xml:space="preserve">ENTREPARQUES 1010 </t>
  </si>
  <si>
    <t xml:space="preserve">RAFAEL </t>
  </si>
  <si>
    <t>MUGA 606</t>
  </si>
  <si>
    <t>HACIENDA SAN JOSE 131</t>
  </si>
  <si>
    <t>DIRECTO</t>
  </si>
  <si>
    <t>CONDOMINO CUMBRES 1108</t>
  </si>
  <si>
    <t>AVILA 134</t>
  </si>
  <si>
    <t xml:space="preserve">FLOREZ </t>
  </si>
  <si>
    <t>ZURICH 1004</t>
  </si>
  <si>
    <t>WEIMAR</t>
  </si>
  <si>
    <t>BALTICO 301</t>
  </si>
  <si>
    <t>JAVIER</t>
  </si>
  <si>
    <t>BRUJA CAMPESTRE 1611</t>
  </si>
  <si>
    <t>MUGA 1412</t>
  </si>
  <si>
    <t>RODOLFO</t>
  </si>
  <si>
    <t xml:space="preserve">NATIVO ARENA 1408 </t>
  </si>
  <si>
    <t>CRISTALES DE ZUÑIGA 202</t>
  </si>
  <si>
    <t>CUBIK 307</t>
  </si>
  <si>
    <t>HILDEBRANDO</t>
  </si>
  <si>
    <t>FELISA 1001</t>
  </si>
  <si>
    <t>RAFAEL</t>
  </si>
  <si>
    <t>JUAN PABLO VILLA ENERO 2019</t>
  </si>
  <si>
    <t>LOS NARANJOS 35 SUR 27</t>
  </si>
  <si>
    <t>APTO</t>
  </si>
  <si>
    <t>CAMINO DE LAS BRUJAS 524</t>
  </si>
  <si>
    <t xml:space="preserve">MELBI </t>
  </si>
  <si>
    <t>BIOCITY GRAND 1204</t>
  </si>
  <si>
    <t xml:space="preserve">JADER </t>
  </si>
  <si>
    <t xml:space="preserve">CUENCA MAGDALENA </t>
  </si>
  <si>
    <t>VITENZA 1107</t>
  </si>
  <si>
    <t>FRAI</t>
  </si>
  <si>
    <t>DANIEL GUERRA  ENERO 2019</t>
  </si>
  <si>
    <t>ABADIA DEL CAMPO 304</t>
  </si>
  <si>
    <t>JUAN</t>
  </si>
  <si>
    <t>AIRES DEL BOSQUE 305</t>
  </si>
  <si>
    <t>ALTOS DE CLARAVAL CASA 133</t>
  </si>
  <si>
    <t>ANTILLAS 611</t>
  </si>
  <si>
    <t>APARTAESTUDIO 600</t>
  </si>
  <si>
    <t>APTO TRIANON 201</t>
  </si>
  <si>
    <t xml:space="preserve">BALCONES DE LA HOLANDA 2003 </t>
  </si>
  <si>
    <t xml:space="preserve">JORGE </t>
  </si>
  <si>
    <t>BILBAO 202</t>
  </si>
  <si>
    <t xml:space="preserve">CASA BARRIO MESA 101 </t>
  </si>
  <si>
    <t>EDIFICIO ZUÑIGA  302</t>
  </si>
  <si>
    <t>EDIFICIO JARDINAL 201</t>
  </si>
  <si>
    <t>ORINOCO DE LA CUENCA 1614</t>
  </si>
  <si>
    <t>PARQUE DE LA GLORIA 1242</t>
  </si>
  <si>
    <t>UBRANY</t>
  </si>
  <si>
    <t>REFUGIO DE VILLA VERDE 203</t>
  </si>
  <si>
    <t xml:space="preserve">DIEGO </t>
  </si>
  <si>
    <t>REFUGIO DE VILLA VERDE 615</t>
  </si>
  <si>
    <t>REFUGIO DE VILLA VERDE 719</t>
  </si>
  <si>
    <t>RIO SECRETO 1318</t>
  </si>
  <si>
    <t>TORRE EVELYN 501</t>
  </si>
  <si>
    <t>TORRE SAUSALITO 403</t>
  </si>
  <si>
    <t>RAUL</t>
  </si>
  <si>
    <t>TOWER 77 1703</t>
  </si>
  <si>
    <t>SABANETA</t>
  </si>
  <si>
    <t>TOWER 77 1704</t>
  </si>
  <si>
    <t>VOLGA DE LA CUENCA 507</t>
  </si>
  <si>
    <t xml:space="preserve">YEFERSON </t>
  </si>
  <si>
    <t>VOLGA DE LA CUENCA 1008</t>
  </si>
  <si>
    <t>CALIFORNIA 1105</t>
  </si>
  <si>
    <t>LAS COMETAS 504</t>
  </si>
  <si>
    <t>SO</t>
  </si>
  <si>
    <t>ANDRES MIRANDA ENERO 2019</t>
  </si>
  <si>
    <t xml:space="preserve">ACANTO 310 </t>
  </si>
  <si>
    <t xml:space="preserve">JHON </t>
  </si>
  <si>
    <t>ARBOLEDA DEL CAMPO 1808</t>
  </si>
  <si>
    <t xml:space="preserve">NIQUIA </t>
  </si>
  <si>
    <t>si</t>
  </si>
  <si>
    <t>ARBOLEDA DEL ESMERALDAL 816</t>
  </si>
  <si>
    <t>MUÑOZ</t>
  </si>
  <si>
    <t xml:space="preserve">ARRECIFES DE LA ABADIA 1505 </t>
  </si>
  <si>
    <t xml:space="preserve">HUGO </t>
  </si>
  <si>
    <t>BOSQUEADENTRO 219</t>
  </si>
  <si>
    <t>CASA CONDOMINIO ALTOS DEL ESCOBERO</t>
  </si>
  <si>
    <t xml:space="preserve">CASA EL POBLADO MANILA </t>
  </si>
  <si>
    <t>CIUDADELA SAN PABLO 604</t>
  </si>
  <si>
    <t xml:space="preserve">EDWIN </t>
  </si>
  <si>
    <t xml:space="preserve">CUMBRES DEL BOSQUE 201 </t>
  </si>
  <si>
    <t xml:space="preserve">OQUENDO </t>
  </si>
  <si>
    <t>ZAPATA</t>
  </si>
  <si>
    <t>FIJI 1101</t>
  </si>
  <si>
    <t>PALACIO</t>
  </si>
  <si>
    <t>FIJI 901</t>
  </si>
  <si>
    <t xml:space="preserve">FRANKLIN </t>
  </si>
  <si>
    <t>MONTEPIETRA 1415</t>
  </si>
  <si>
    <t xml:space="preserve">GUSTAVO </t>
  </si>
  <si>
    <t>MONTEPINAR 1722</t>
  </si>
  <si>
    <t>MULTIFAMILIAR LA ABADIA 406</t>
  </si>
  <si>
    <t>NUEVO MILENIUM 1022</t>
  </si>
  <si>
    <t xml:space="preserve">BELLO </t>
  </si>
  <si>
    <t>PIETRA ROSA 702</t>
  </si>
  <si>
    <t>RESTREPO</t>
  </si>
  <si>
    <t>PROVIDENCIA DE CASTROPOL</t>
  </si>
  <si>
    <t xml:space="preserve">POBLADO </t>
  </si>
  <si>
    <t xml:space="preserve">PORTERO </t>
  </si>
  <si>
    <t>ESSENCE 1103</t>
  </si>
  <si>
    <t xml:space="preserve">MONTEPIETRA 1422 </t>
  </si>
  <si>
    <t>PALMERAS 1108</t>
  </si>
  <si>
    <t>PORTADA  ENERO 2019</t>
  </si>
  <si>
    <t>BRUJAS CAMPESTRE 707</t>
  </si>
  <si>
    <t>RECIBIMIENTO</t>
  </si>
  <si>
    <t>EDIFICIO ALEJANDRIA 303</t>
  </si>
  <si>
    <t>ALTO BONITO CASA 174</t>
  </si>
  <si>
    <t>CASAS DEL CAMINO 110</t>
  </si>
  <si>
    <t xml:space="preserve">INFORME DE CAPTACIONES 2019 SEDE ENVIGADO </t>
  </si>
  <si>
    <t>JUAN DIEGO HERRERA FEBRERO 2019</t>
  </si>
  <si>
    <t>BOSQUES DEL ESMERALDAL 152</t>
  </si>
  <si>
    <t xml:space="preserve">MAURO </t>
  </si>
  <si>
    <t>BIOCITY GRAND 409</t>
  </si>
  <si>
    <t>ESCOBERO</t>
  </si>
  <si>
    <t xml:space="preserve">JOHAN </t>
  </si>
  <si>
    <t xml:space="preserve">CASA </t>
  </si>
  <si>
    <t>ANDALUCIA 35 SUR 62</t>
  </si>
  <si>
    <t>EDIFICIO SQUARE 1239</t>
  </si>
  <si>
    <t>AGUACATALA</t>
  </si>
  <si>
    <t xml:space="preserve">APO </t>
  </si>
  <si>
    <t>AMARELLO IN 1205</t>
  </si>
  <si>
    <t xml:space="preserve">CRITIAN </t>
  </si>
  <si>
    <t>APARTAESTUDIO SANTA LUCIA 101</t>
  </si>
  <si>
    <t>EPIC 314</t>
  </si>
  <si>
    <t>RONAL</t>
  </si>
  <si>
    <t>AMARELLO IN 705</t>
  </si>
  <si>
    <t xml:space="preserve">CRISTIAN </t>
  </si>
  <si>
    <t>SALTAMONTE GRAND 527</t>
  </si>
  <si>
    <t xml:space="preserve">POSADA </t>
  </si>
  <si>
    <t>BIOCITY EPIC 411</t>
  </si>
  <si>
    <t xml:space="preserve">CARLOS </t>
  </si>
  <si>
    <t xml:space="preserve">TERCER PISO JARDINES 29 A SUR 40 </t>
  </si>
  <si>
    <t>SAN MATEO</t>
  </si>
  <si>
    <t>TERUEL 901</t>
  </si>
  <si>
    <t>GUSTAVO</t>
  </si>
  <si>
    <t xml:space="preserve">CASA PRIMER PISO 39 - 05 </t>
  </si>
  <si>
    <t>TRIANON</t>
  </si>
  <si>
    <t>LUXOR 1804</t>
  </si>
  <si>
    <t>AMARELLO IN 808</t>
  </si>
  <si>
    <t>HACIENDA SAN JORGE 108</t>
  </si>
  <si>
    <t>BENEDICTINOS</t>
  </si>
  <si>
    <t xml:space="preserve">JHONNY </t>
  </si>
  <si>
    <t>TIERRA GRATA ESMERALDAL 507</t>
  </si>
  <si>
    <t>VERDUN 1008</t>
  </si>
  <si>
    <t>ZARZAMORA 1208</t>
  </si>
  <si>
    <t>BARICHARA CASA 146</t>
  </si>
  <si>
    <t xml:space="preserve">VENTAS </t>
  </si>
  <si>
    <t>ALEJANDRO BEDOYA  FEBRERO 2019</t>
  </si>
  <si>
    <t>CASTELLI 205</t>
  </si>
  <si>
    <t>MADEROS DEL CAMPO 2106</t>
  </si>
  <si>
    <t>JARDINES DE LA MARIA 207</t>
  </si>
  <si>
    <t xml:space="preserve">NELSON </t>
  </si>
  <si>
    <t>VIA SERRANO 504</t>
  </si>
  <si>
    <t>CUBIK 702</t>
  </si>
  <si>
    <t>MUGA 507</t>
  </si>
  <si>
    <t>RAFA</t>
  </si>
  <si>
    <t>EPIC 310</t>
  </si>
  <si>
    <t xml:space="preserve">RONAL </t>
  </si>
  <si>
    <t>SIENA 33</t>
  </si>
  <si>
    <t>ENTREPINOS 2002</t>
  </si>
  <si>
    <t>CARLOS</t>
  </si>
  <si>
    <t>CHATEL 503</t>
  </si>
  <si>
    <t xml:space="preserve">SI </t>
  </si>
  <si>
    <t xml:space="preserve">LOCAL COMERCIAL </t>
  </si>
  <si>
    <t>AV POBLADO</t>
  </si>
  <si>
    <t>MUGA 1512</t>
  </si>
  <si>
    <t>FARO DEL ESMERALDAL 215</t>
  </si>
  <si>
    <t>ESMERALDAL</t>
  </si>
  <si>
    <t xml:space="preserve">EDISON </t>
  </si>
  <si>
    <t>SCALA 401</t>
  </si>
  <si>
    <t xml:space="preserve">PORTAL </t>
  </si>
  <si>
    <t>VIENTOS DE LA COLINA 112</t>
  </si>
  <si>
    <t xml:space="preserve">RAUL ZAPATA </t>
  </si>
  <si>
    <t>ESSENCE 502</t>
  </si>
  <si>
    <t xml:space="preserve">MUÑOZ </t>
  </si>
  <si>
    <t>CASTELLI 1502</t>
  </si>
  <si>
    <t xml:space="preserve">JOSE </t>
  </si>
  <si>
    <t>ENTREPARQUES 1120</t>
  </si>
  <si>
    <t>TERUEL 701</t>
  </si>
  <si>
    <t>CIUDADELA DE SAN LUCAS 1012</t>
  </si>
  <si>
    <t>ATALAYA DE SAN JORGE 1101</t>
  </si>
  <si>
    <t xml:space="preserve">LILIANA </t>
  </si>
  <si>
    <t>BENEDICTINE PARK 1107</t>
  </si>
  <si>
    <t>NATIVO ARENA 1102</t>
  </si>
  <si>
    <t>ENTREPARQUES 922</t>
  </si>
  <si>
    <t>MACEA</t>
  </si>
  <si>
    <t>AMBAR 602</t>
  </si>
  <si>
    <t>LA ABADIA</t>
  </si>
  <si>
    <t>SIEMPRE VERDE 145</t>
  </si>
  <si>
    <t>TAMAYO</t>
  </si>
  <si>
    <t>BIOCITY GRAND 1717</t>
  </si>
  <si>
    <t>BIOCITY GRAND 312</t>
  </si>
  <si>
    <t>ALTOS DE ESMERALDAL 603</t>
  </si>
  <si>
    <t xml:space="preserve">BIOCITY GRAND 420 </t>
  </si>
  <si>
    <t>CUENCA MAGDALENA 1413</t>
  </si>
  <si>
    <t>CASTRILLON</t>
  </si>
  <si>
    <t>BIOCITY GRAND 313</t>
  </si>
  <si>
    <t>LOCAL 43-42</t>
  </si>
  <si>
    <t xml:space="preserve">SAN JUAN </t>
  </si>
  <si>
    <t xml:space="preserve">LAURELES </t>
  </si>
  <si>
    <t>ORINOCO DE LA CUENCA 415</t>
  </si>
  <si>
    <t>ALVAREZ</t>
  </si>
  <si>
    <t>CUENCA MAGDALENA 613</t>
  </si>
  <si>
    <t>TOLEDANA CASAS 109</t>
  </si>
  <si>
    <t xml:space="preserve">FABIO </t>
  </si>
  <si>
    <t>BRUJAS CAMPESTRE 9807</t>
  </si>
  <si>
    <t xml:space="preserve">PEÑA </t>
  </si>
  <si>
    <t>CASTELLI 304</t>
  </si>
  <si>
    <t>JOSE</t>
  </si>
  <si>
    <t>AMARETTO 1407</t>
  </si>
  <si>
    <t>LOPEZ</t>
  </si>
  <si>
    <t>SIEMPRE VERDE 109</t>
  </si>
  <si>
    <t xml:space="preserve">TAMAYO </t>
  </si>
  <si>
    <t>ALTOS DEL ESMERALDAL 303</t>
  </si>
  <si>
    <t>ALEX ORREGO</t>
  </si>
  <si>
    <t>ORINOCO DE LA CUENCA 1112</t>
  </si>
  <si>
    <t>MIRADOR DE ZUÑIGA 401</t>
  </si>
  <si>
    <t>ORINOCO DE LA CUENCA 303</t>
  </si>
  <si>
    <t>ORINOCO DE LA CUENCA 1615</t>
  </si>
  <si>
    <t>ORINICO DE LA CUENCA 1211</t>
  </si>
  <si>
    <t>ALTOS DEL LOS ALMENDROS 309</t>
  </si>
  <si>
    <t>OLIVARES DE CAMINO VERDE 611</t>
  </si>
  <si>
    <t>CAMINO VERDE</t>
  </si>
  <si>
    <t xml:space="preserve">VELASQUEZ </t>
  </si>
  <si>
    <t>MAGDALENA DE LA CUENCA 1301</t>
  </si>
  <si>
    <t>MAGDALENA DE LA CUENCA 513</t>
  </si>
  <si>
    <t>BEDOYA</t>
  </si>
  <si>
    <t>CASA INDEPENDIENTE 40 C SUR 21</t>
  </si>
  <si>
    <t>MISSISSIPPI 1108</t>
  </si>
  <si>
    <t>PEREZ</t>
  </si>
  <si>
    <t>LUXOR 1705</t>
  </si>
  <si>
    <t xml:space="preserve">ALBERTO </t>
  </si>
  <si>
    <t>MISSISSIPPI 704</t>
  </si>
  <si>
    <t>MAGDALENA DE LA CUENCA 1405</t>
  </si>
  <si>
    <t>MAGDALENA DE LA CUENCA 1607</t>
  </si>
  <si>
    <t>VOLGA DE LA CUENCA 105</t>
  </si>
  <si>
    <t>CASA INDEPENDIENTE CASA AZUL</t>
  </si>
  <si>
    <t>MAGDALENA DE LA CUENCA 1507</t>
  </si>
  <si>
    <t>MAGDALENA DE LA CUENCA 1306</t>
  </si>
  <si>
    <t>LOCAL 45-47</t>
  </si>
  <si>
    <t>PIEDEMONTE 179</t>
  </si>
  <si>
    <t xml:space="preserve">BUITRAGO </t>
  </si>
  <si>
    <t>EDF SAN JORGE 403</t>
  </si>
  <si>
    <t>MAGDALENA DE LA CUENCA 216</t>
  </si>
  <si>
    <t xml:space="preserve">CASTRILLON </t>
  </si>
  <si>
    <t>MAGDALENA DE LA CUENCA 1404</t>
  </si>
  <si>
    <t>CASTELLI 1203</t>
  </si>
  <si>
    <t xml:space="preserve">WALTER </t>
  </si>
  <si>
    <t>ORINOCO DE LA CUENCA 914</t>
  </si>
  <si>
    <t>LUIS</t>
  </si>
  <si>
    <t>ORINOCO DE LA CUENCA 901</t>
  </si>
  <si>
    <t>ORINOCO DE LA CUENCA 213</t>
  </si>
  <si>
    <t>MAGDALENA DE LA CUENCA 1511</t>
  </si>
  <si>
    <t xml:space="preserve">apto </t>
  </si>
  <si>
    <t xml:space="preserve">EDIFIC SAN MATEO </t>
  </si>
  <si>
    <t>PUERTO LUNA 1612</t>
  </si>
  <si>
    <t>TOLEDANA 09</t>
  </si>
  <si>
    <t>FABIO</t>
  </si>
  <si>
    <t xml:space="preserve">AMARETTO 1502 </t>
  </si>
  <si>
    <t>DANIEL GUERRA FEBRERO 2019</t>
  </si>
  <si>
    <t xml:space="preserve">APARTAESTUDIO </t>
  </si>
  <si>
    <t xml:space="preserve">APARTAESTUDIO 39 SUR 66 </t>
  </si>
  <si>
    <t>LOCAL SAN MATEO</t>
  </si>
  <si>
    <t>ANDRES MIRANDA FEBRERO 2019</t>
  </si>
  <si>
    <t>MONTEPIETRA 1713</t>
  </si>
  <si>
    <t>GASCUÑA CASA 255</t>
  </si>
  <si>
    <t>ELKIN</t>
  </si>
  <si>
    <t>ENTREPARQUES 721</t>
  </si>
  <si>
    <t xml:space="preserve">ZAPATA </t>
  </si>
  <si>
    <t xml:space="preserve">CUMBRES DEL BOSQUE 509 </t>
  </si>
  <si>
    <t>RENDON</t>
  </si>
  <si>
    <t>PUERTO LUNA 306</t>
  </si>
  <si>
    <t>SANCHEZ</t>
  </si>
  <si>
    <t>LOS ARBOLES 2305</t>
  </si>
  <si>
    <t>NIQUIA</t>
  </si>
  <si>
    <t>BELLO</t>
  </si>
  <si>
    <t>JARAMILLO</t>
  </si>
  <si>
    <t>MI MORADA 401</t>
  </si>
  <si>
    <t>LYON 1107</t>
  </si>
  <si>
    <t>MISSISSIPPI DE LA CUENCA 1201</t>
  </si>
  <si>
    <t>CAMINO DE CUMBRES 507</t>
  </si>
  <si>
    <t>PALMERAS 3 AP 931</t>
  </si>
  <si>
    <t>SEBASTIAN</t>
  </si>
  <si>
    <t>LOCAL 39-62</t>
  </si>
  <si>
    <t>MAGNOLIA</t>
  </si>
  <si>
    <t>VERDUN 704</t>
  </si>
  <si>
    <t>HENAO</t>
  </si>
  <si>
    <t>CAMINO VERDE LOS NARANJOS CASA 162</t>
  </si>
  <si>
    <t xml:space="preserve">BETANCUR </t>
  </si>
  <si>
    <t>VERDUN 1001</t>
  </si>
  <si>
    <t xml:space="preserve">HENAO </t>
  </si>
  <si>
    <t>PIETRA ROSA 602</t>
  </si>
  <si>
    <t xml:space="preserve">ATALAYA DE SAN JORGE 1405 </t>
  </si>
  <si>
    <t xml:space="preserve">WILSON </t>
  </si>
  <si>
    <t>PORTADA   FEBRERO 2019</t>
  </si>
  <si>
    <t>AMARELLO IN 307</t>
  </si>
  <si>
    <t xml:space="preserve">RECIBIMIENTO </t>
  </si>
  <si>
    <t xml:space="preserve">REACTIVACION </t>
  </si>
  <si>
    <t>VILLANUEVA DE LA AYURA 102</t>
  </si>
  <si>
    <t>CASA INDEPENDIENTE 108</t>
  </si>
  <si>
    <t>ENTREPARQUES 715</t>
  </si>
  <si>
    <t xml:space="preserve">MIRADOR DE LAS ANTILLAS 103 </t>
  </si>
  <si>
    <t>ATALAYA  DE SAN JORGE 1508</t>
  </si>
  <si>
    <t xml:space="preserve">APTO ANDALUCIA </t>
  </si>
  <si>
    <t>BARESSI 908</t>
  </si>
  <si>
    <t>JUAN DIEGO HERRERA MARZO 2019</t>
  </si>
  <si>
    <t>BARRIO</t>
  </si>
  <si>
    <t>ATALAYA DE SAN JORGE 1504</t>
  </si>
  <si>
    <t>NATURE 201</t>
  </si>
  <si>
    <t xml:space="preserve">CHINGUI </t>
  </si>
  <si>
    <t>MADRID 1004</t>
  </si>
  <si>
    <t xml:space="preserve">RESTREPO NARANJO </t>
  </si>
  <si>
    <t>PARQUES DE SAN CARLOS 317</t>
  </si>
  <si>
    <t xml:space="preserve">DORADO </t>
  </si>
  <si>
    <t>ENTREPARQUES 502</t>
  </si>
  <si>
    <t xml:space="preserve">CORDOBA </t>
  </si>
  <si>
    <t xml:space="preserve">BIOCITY EPIC 410 </t>
  </si>
  <si>
    <t>DAHIANA</t>
  </si>
  <si>
    <t>BIOCITY EPIC 414</t>
  </si>
  <si>
    <t>OLIVARES DE CAMINO VERDE 907</t>
  </si>
  <si>
    <t>BIOCITY GRAND 419</t>
  </si>
  <si>
    <t xml:space="preserve">SERGIO </t>
  </si>
  <si>
    <t>BIOCITY GRAND 1114</t>
  </si>
  <si>
    <t>NATIVO ARENA 2104</t>
  </si>
  <si>
    <t>TIERRA GRATA CUMBRES 2110</t>
  </si>
  <si>
    <t xml:space="preserve">ALVARO </t>
  </si>
  <si>
    <t xml:space="preserve">BIOCITY GRAND 801 </t>
  </si>
  <si>
    <t xml:space="preserve">AGUAS DEL BOSQUE </t>
  </si>
  <si>
    <t>ITAGUI</t>
  </si>
  <si>
    <t>DIECTO</t>
  </si>
  <si>
    <t>SENDERO VERDE 649</t>
  </si>
  <si>
    <t>EL GUAYABO</t>
  </si>
  <si>
    <t xml:space="preserve">ITAGUI </t>
  </si>
  <si>
    <t>ROMAÑA</t>
  </si>
  <si>
    <t>MORENO</t>
  </si>
  <si>
    <t>ARBOLEDA DEL ESMERALDAL 916</t>
  </si>
  <si>
    <t>SANTA MONICA 401</t>
  </si>
  <si>
    <t>SANTA MONICA</t>
  </si>
  <si>
    <t>BIOCITY 1309</t>
  </si>
  <si>
    <t xml:space="preserve">CALIFORNIA 1108 </t>
  </si>
  <si>
    <t xml:space="preserve">JARDINES DE ZUÑIGA 502 </t>
  </si>
  <si>
    <t xml:space="preserve">OLIVARES DE CAMINO VERDE 506 </t>
  </si>
  <si>
    <t>VELASQUEZ</t>
  </si>
  <si>
    <t>ALEJANDRO BEDOYA  MARZO 2019</t>
  </si>
  <si>
    <t>FARO DEL ESMERALDAL 312</t>
  </si>
  <si>
    <t>EDISON</t>
  </si>
  <si>
    <t>JARDINES DE LA ABADIA 605</t>
  </si>
  <si>
    <t xml:space="preserve">ABADIA </t>
  </si>
  <si>
    <t>NATIVO FLORA 808</t>
  </si>
  <si>
    <t xml:space="preserve">JHONANTAN </t>
  </si>
  <si>
    <t>ESSENCE 1102</t>
  </si>
  <si>
    <t xml:space="preserve">NATIVO ARENA 1706 </t>
  </si>
  <si>
    <t>REGATTA 408</t>
  </si>
  <si>
    <t xml:space="preserve">LOMA MESA </t>
  </si>
  <si>
    <t>NATIVO FLORA 1109</t>
  </si>
  <si>
    <t>VIENTOS DE LA COLINA 180</t>
  </si>
  <si>
    <t>TIERRA LINDA 119</t>
  </si>
  <si>
    <t xml:space="preserve">ATRAVESADO </t>
  </si>
  <si>
    <t xml:space="preserve">RAFA </t>
  </si>
  <si>
    <t>ESCARLATA 306</t>
  </si>
  <si>
    <t>COLINA DE ASIS 1325</t>
  </si>
  <si>
    <t xml:space="preserve">DITAIRES </t>
  </si>
  <si>
    <t>YEINI</t>
  </si>
  <si>
    <t>ROSEDAL 409</t>
  </si>
  <si>
    <t xml:space="preserve">JHON SUAREZ </t>
  </si>
  <si>
    <t>LOMA DE LOS MESA</t>
  </si>
  <si>
    <t>FAVER HERNANDEZ</t>
  </si>
  <si>
    <t xml:space="preserve">TIERRA GRATA ESMERALDAL 501 </t>
  </si>
  <si>
    <t xml:space="preserve">REGATTA 806 </t>
  </si>
  <si>
    <t xml:space="preserve">FAVER </t>
  </si>
  <si>
    <t>QUINTAS DE LOS ALMENDROS 155</t>
  </si>
  <si>
    <t>PESCARA 902</t>
  </si>
  <si>
    <t>FERNEY</t>
  </si>
  <si>
    <t xml:space="preserve">CASA DEL SALADO </t>
  </si>
  <si>
    <t>SALADO</t>
  </si>
  <si>
    <t>CASTELLI 1304</t>
  </si>
  <si>
    <t xml:space="preserve">QUINTO </t>
  </si>
  <si>
    <t xml:space="preserve">LOMA DE LOS MESA </t>
  </si>
  <si>
    <t xml:space="preserve">FAVER HERNANDEZ </t>
  </si>
  <si>
    <t>JUAN PABLO VILLA MARZO 2019</t>
  </si>
  <si>
    <t>BIOCITY GRAND 520</t>
  </si>
  <si>
    <t xml:space="preserve">JADER PADILLA </t>
  </si>
  <si>
    <t xml:space="preserve">NO DICE PRIMERA CITA </t>
  </si>
  <si>
    <t>EDIFICIO LA 36 APTO 401</t>
  </si>
  <si>
    <t xml:space="preserve">SAMARIA </t>
  </si>
  <si>
    <t>CIBELES 1202</t>
  </si>
  <si>
    <t>MAGDALENA DE LA CUENCA 507</t>
  </si>
  <si>
    <t xml:space="preserve">BIOCITY GRAND 819 </t>
  </si>
  <si>
    <t>MONT CLAIRE 1009</t>
  </si>
  <si>
    <t>ENVIGAD O</t>
  </si>
  <si>
    <t xml:space="preserve">JOSE NUÑEZ </t>
  </si>
  <si>
    <t>ARBOLEDA DEL ESMERALDAL 901</t>
  </si>
  <si>
    <t xml:space="preserve">OSCAR MUÑOZ </t>
  </si>
  <si>
    <t xml:space="preserve">CASA INDEPENDIENTE ANDALUCIA </t>
  </si>
  <si>
    <t>EL SEÑOR QU CUIDA C.</t>
  </si>
  <si>
    <t xml:space="preserve">NO PERMITE </t>
  </si>
  <si>
    <t>MAGDALENA DE LA CUENCA 1407</t>
  </si>
  <si>
    <t>ORINOCO DE LA CUENCA 612</t>
  </si>
  <si>
    <t xml:space="preserve">LUIS </t>
  </si>
  <si>
    <t>CUENCA MAGDALENA 806</t>
  </si>
  <si>
    <t xml:space="preserve">LA CUENCA </t>
  </si>
  <si>
    <t>CUENCA MAGDALENA 1202</t>
  </si>
  <si>
    <t>MISSISSIPPI DE LA CUENCA 501</t>
  </si>
  <si>
    <t xml:space="preserve">PEREZ </t>
  </si>
  <si>
    <t>PARCELACION SAN LUIS CASA 03</t>
  </si>
  <si>
    <t>PARQUES DE SAN CARLOS 433</t>
  </si>
  <si>
    <t xml:space="preserve">ELKIN LOPEZ </t>
  </si>
  <si>
    <t>CASA INDEPENDIENTE ALCALA 45-13</t>
  </si>
  <si>
    <t xml:space="preserve">ALCALA </t>
  </si>
  <si>
    <t>HERNAN</t>
  </si>
  <si>
    <t>BALCON DEL SUR 803</t>
  </si>
  <si>
    <t xml:space="preserve">LAS FLORES </t>
  </si>
  <si>
    <t xml:space="preserve">GERMAN DIOSA </t>
  </si>
  <si>
    <t>TERRA SANTA 1508</t>
  </si>
  <si>
    <t>CONSULTORIO  1320</t>
  </si>
  <si>
    <t xml:space="preserve">PRIMAVERA </t>
  </si>
  <si>
    <t>HOJARASCA 202</t>
  </si>
  <si>
    <t>ORINOCO DE LA CUENCA 1503</t>
  </si>
  <si>
    <t>CONSULTORIO 1012</t>
  </si>
  <si>
    <t>CASTELLI 1204</t>
  </si>
  <si>
    <t xml:space="preserve">JOSE WUINTO </t>
  </si>
  <si>
    <t>ORINICO DE LA CUENCA 503</t>
  </si>
  <si>
    <t xml:space="preserve">YEINI </t>
  </si>
  <si>
    <t>PROVINCIA DE TOSCANA 1312</t>
  </si>
  <si>
    <t xml:space="preserve">TRIANON </t>
  </si>
  <si>
    <t xml:space="preserve">CARLOS DACONTE </t>
  </si>
  <si>
    <t>BRUJAS CAMPESTRE 1102</t>
  </si>
  <si>
    <t>PEÑA</t>
  </si>
  <si>
    <t xml:space="preserve">FIORE CASA 20 </t>
  </si>
  <si>
    <t>AGUIRRE</t>
  </si>
  <si>
    <t>DANIEL GUERRA MARZO 2019</t>
  </si>
  <si>
    <t>MONTECARLO 703</t>
  </si>
  <si>
    <t>LAS COMETAS</t>
  </si>
  <si>
    <t xml:space="preserve">FREDY RIOS </t>
  </si>
  <si>
    <t xml:space="preserve">TIERRA GRATA CUMBRES 1406 </t>
  </si>
  <si>
    <t>LEO JARAMILLO</t>
  </si>
  <si>
    <t>GASCUÑA 246</t>
  </si>
  <si>
    <t>CASA 44 SUR 16</t>
  </si>
  <si>
    <t>NO PERMITE TIENE MUCHOS</t>
  </si>
  <si>
    <t>LUXURY 401</t>
  </si>
  <si>
    <t>LUXURY 301</t>
  </si>
  <si>
    <t>LUXYRY 201</t>
  </si>
  <si>
    <t>BIOCITY GRAND 1616</t>
  </si>
  <si>
    <t xml:space="preserve">BIOCITY GRAND 616 </t>
  </si>
  <si>
    <t>CIUDADELA DEL VALLE 611</t>
  </si>
  <si>
    <t>SANTA MARIA</t>
  </si>
  <si>
    <t>SAN SEBASTIAN 410</t>
  </si>
  <si>
    <t>PORTON DE ROSELLON 302</t>
  </si>
  <si>
    <t xml:space="preserve">ROBERTO </t>
  </si>
  <si>
    <t>PORTON DE ROSELLON 301</t>
  </si>
  <si>
    <t>PORTON DE ROSELLON 102</t>
  </si>
  <si>
    <t>PORTON DE ROSELLON 101</t>
  </si>
  <si>
    <t xml:space="preserve">CASA CULTURA 35 SUR 69 </t>
  </si>
  <si>
    <t>LAS ANTILLAS 311</t>
  </si>
  <si>
    <t xml:space="preserve">JEFERSON </t>
  </si>
  <si>
    <t>LOMBARDIA 3855</t>
  </si>
  <si>
    <t>EL DORADO</t>
  </si>
  <si>
    <t>WILSON HIGUITA</t>
  </si>
  <si>
    <t>LOMBARDIA 3853</t>
  </si>
  <si>
    <t>CONDOMINIO CUMBRES 1203</t>
  </si>
  <si>
    <t>DARIO</t>
  </si>
  <si>
    <t>ROMANZA DE LA ABADIA 30</t>
  </si>
  <si>
    <t>MILEY</t>
  </si>
  <si>
    <t>ANDRES MIRANDA MARZO 2019</t>
  </si>
  <si>
    <t>ENTREPARQUES 1006</t>
  </si>
  <si>
    <t xml:space="preserve">MACEA </t>
  </si>
  <si>
    <t>ENTREPARQUES 404</t>
  </si>
  <si>
    <t>LOS ARBOLES 2205</t>
  </si>
  <si>
    <t>ANDRES GUTIEREZ</t>
  </si>
  <si>
    <t>BIOCITY EPIC 312</t>
  </si>
  <si>
    <t xml:space="preserve">VASQUEZ </t>
  </si>
  <si>
    <t>BIOCITY EPIC 1714</t>
  </si>
  <si>
    <t>CANTAPIEDRA 918</t>
  </si>
  <si>
    <t>LA FRONTERA</t>
  </si>
  <si>
    <t>DEVANY</t>
  </si>
  <si>
    <t>OLIVARES DE CAMINO VERDE 912</t>
  </si>
  <si>
    <t xml:space="preserve">SEBASTIAN </t>
  </si>
  <si>
    <t>BREZZO FOREST 1003</t>
  </si>
  <si>
    <t xml:space="preserve">EL ESMERALDAL </t>
  </si>
  <si>
    <t xml:space="preserve">CASTILLA </t>
  </si>
  <si>
    <t xml:space="preserve">EL ATRAVESADO </t>
  </si>
  <si>
    <t>VILLA GRANDE EXTERIOR 115</t>
  </si>
  <si>
    <t xml:space="preserve">VILLA GRANDE </t>
  </si>
  <si>
    <t>PALO SANTO 1303</t>
  </si>
  <si>
    <t xml:space="preserve">SANTA ANA </t>
  </si>
  <si>
    <t xml:space="preserve">BLADIMIR </t>
  </si>
  <si>
    <t>MONTEPIETRA 1021</t>
  </si>
  <si>
    <t>MULTIFAMILIAR LA ABADIA 201</t>
  </si>
  <si>
    <t>ANDRES GUTIERREZ</t>
  </si>
  <si>
    <t>BOSQUE ADENTRO 723</t>
  </si>
  <si>
    <t>WILLIAM</t>
  </si>
  <si>
    <t>PUERTO LUNA 1010</t>
  </si>
  <si>
    <t xml:space="preserve">SANCHEZ </t>
  </si>
  <si>
    <t>CAMINO VERDE DE LOS NARANJOS CASA 64</t>
  </si>
  <si>
    <t>SAN SEBASTIAN DE LA FRONTERA 601</t>
  </si>
  <si>
    <t xml:space="preserve">LA FRONTERA </t>
  </si>
  <si>
    <t xml:space="preserve">BIOCITY GRAND 1403 </t>
  </si>
  <si>
    <t>SELECT LOCAL E2</t>
  </si>
  <si>
    <t>SELECT LOCAL E1</t>
  </si>
  <si>
    <t>BARESSI DUO 208</t>
  </si>
  <si>
    <t>MISSISSIPI DE LA CUENCA 516</t>
  </si>
  <si>
    <t>TERRAZINO ZUÑIGA 302</t>
  </si>
  <si>
    <t>PORTADA   MARZO 2019</t>
  </si>
  <si>
    <t>LYON 302</t>
  </si>
  <si>
    <t>ZARZAMORA 605</t>
  </si>
  <si>
    <t>MAGDALENA DE LA CUENCA 1308</t>
  </si>
  <si>
    <t>ALEJANDRO BEDOYA  ABRIL 2019</t>
  </si>
  <si>
    <t>BRUJA BONITA 1807</t>
  </si>
  <si>
    <t>BRUJA BONITA 1705</t>
  </si>
  <si>
    <t xml:space="preserve">LA SEBASTIANA </t>
  </si>
  <si>
    <t xml:space="preserve">TOBINSON </t>
  </si>
  <si>
    <t>PUERTO LUNA  1016</t>
  </si>
  <si>
    <t>BIOCITY GRAND 405</t>
  </si>
  <si>
    <t xml:space="preserve">EL ESCOBERO </t>
  </si>
  <si>
    <t xml:space="preserve">DIERCTO </t>
  </si>
  <si>
    <t>LYON 503</t>
  </si>
  <si>
    <t xml:space="preserve">GIRALDO </t>
  </si>
  <si>
    <t>ZARZAMORA 1406</t>
  </si>
  <si>
    <t>KOBALTO 1101</t>
  </si>
  <si>
    <t xml:space="preserve">OASIS </t>
  </si>
  <si>
    <t>SAO BENTO 401</t>
  </si>
  <si>
    <t>NATIVO ARENA 902</t>
  </si>
  <si>
    <t>BIOCITY GRAND 1506</t>
  </si>
  <si>
    <t xml:space="preserve">RESTREPO </t>
  </si>
  <si>
    <t>VANESSA</t>
  </si>
  <si>
    <t>BOSQUEADENTRO 511</t>
  </si>
  <si>
    <t xml:space="preserve">JHONATAN </t>
  </si>
  <si>
    <t>BOSQUES DE SAN JORGE 612</t>
  </si>
  <si>
    <t>LUIS SANCHEZ</t>
  </si>
  <si>
    <t>KLAUS 602</t>
  </si>
  <si>
    <t xml:space="preserve">JUAN RIVERA </t>
  </si>
  <si>
    <t>REGATTA 1807</t>
  </si>
  <si>
    <t xml:space="preserve">FABER </t>
  </si>
  <si>
    <t>MADEIRO 1601</t>
  </si>
  <si>
    <t>NESTOR</t>
  </si>
  <si>
    <t>JUAN PABLO VILLA ABRIL 2019</t>
  </si>
  <si>
    <t>´01/04/2019</t>
  </si>
  <si>
    <t xml:space="preserve">LOCAL INDEPENDIENTE ANDALUCIA </t>
  </si>
  <si>
    <t xml:space="preserve">DAHIANA </t>
  </si>
  <si>
    <t xml:space="preserve">LOCAL ANDALUCIA </t>
  </si>
  <si>
    <t>MISSISSIPPI DE LA CUENCA 608</t>
  </si>
  <si>
    <t>BRUJA  ENCANTADORA 1404</t>
  </si>
  <si>
    <t xml:space="preserve">DIANA SALA DE VENTAS </t>
  </si>
  <si>
    <t>ROSEDAL 412</t>
  </si>
  <si>
    <t>VITTA APTOS 1709</t>
  </si>
  <si>
    <t>PROVIDENCIA DE TOSCANA 1312</t>
  </si>
  <si>
    <t>LOCAL INDEPENDIENTE ANDALUCIA 43A19</t>
  </si>
  <si>
    <t>MAGDALENA DE LA CUENCA 1101</t>
  </si>
  <si>
    <t>ROSEDAL 204</t>
  </si>
  <si>
    <t xml:space="preserve">CARDONA </t>
  </si>
  <si>
    <t xml:space="preserve">BIOCITY GRAND 408 </t>
  </si>
  <si>
    <t>LOCAL INDEPENDIENTE EL TRIANON</t>
  </si>
  <si>
    <t>SALAMANCA CASA 24</t>
  </si>
  <si>
    <t>MAGDALENA DE LA CUENCA 910</t>
  </si>
  <si>
    <t xml:space="preserve">BEDOYA </t>
  </si>
  <si>
    <t xml:space="preserve">MILENA </t>
  </si>
  <si>
    <t>BIOCITY GRAND 304</t>
  </si>
  <si>
    <t xml:space="preserve">ALTOS DE LOS ALMENDROS 1401 </t>
  </si>
  <si>
    <t>ANDRES</t>
  </si>
  <si>
    <t xml:space="preserve">ZU 41-21 APTO 703 </t>
  </si>
  <si>
    <t xml:space="preserve">LOCAL OBRERO </t>
  </si>
  <si>
    <t xml:space="preserve">OBRERO </t>
  </si>
  <si>
    <t>NORDICA 1904</t>
  </si>
  <si>
    <t>RIO SECRETO 1213</t>
  </si>
  <si>
    <t xml:space="preserve">PRADOS DE SABANETA </t>
  </si>
  <si>
    <t>LUIS PALACIO</t>
  </si>
  <si>
    <t>TORRES DE MAYORCA 2116</t>
  </si>
  <si>
    <t>RESTREPO NARANJO</t>
  </si>
  <si>
    <t>PIEDEMONTE 145</t>
  </si>
  <si>
    <t xml:space="preserve">OCLOCK 801 </t>
  </si>
  <si>
    <t>ORINOCO DE LA CUENCA 813</t>
  </si>
  <si>
    <t>ARRECIFES DE LA ABADIA 701</t>
  </si>
  <si>
    <t xml:space="preserve">DIOMAR </t>
  </si>
  <si>
    <t xml:space="preserve">MAGDALENA DE LA CUENCA 1316 </t>
  </si>
  <si>
    <t>BRUJA  ENCANTADORA 601</t>
  </si>
  <si>
    <t>DANIEL GUERRA ABRIL 2019</t>
  </si>
  <si>
    <t>MONTEGO CASA</t>
  </si>
  <si>
    <t xml:space="preserve">MOLINA </t>
  </si>
  <si>
    <t>CASAS DE MONTEGO 02</t>
  </si>
  <si>
    <t xml:space="preserve">OFICINA ANDALUCIA </t>
  </si>
  <si>
    <t xml:space="preserve">CORTIJO DE SAN JOSE CASA 137 </t>
  </si>
  <si>
    <t xml:space="preserve">REFUGIO DE VILLA VERDE 711 </t>
  </si>
  <si>
    <t>REFUGIO DE VILLA VERDE 619</t>
  </si>
  <si>
    <t>AIRES DE LAS VEGAS 202</t>
  </si>
  <si>
    <t xml:space="preserve">LA HOLANDA </t>
  </si>
  <si>
    <t>ANDRES MIRANDA ABRIL 2019</t>
  </si>
  <si>
    <t>MONTESOLE 1128</t>
  </si>
  <si>
    <t xml:space="preserve">ANTONIO </t>
  </si>
  <si>
    <t>VITTA 2102</t>
  </si>
  <si>
    <t xml:space="preserve">EL CHINGUI </t>
  </si>
  <si>
    <t xml:space="preserve">VALENCIA </t>
  </si>
  <si>
    <t>BIOCITY GRAND 1802</t>
  </si>
  <si>
    <t>CITRINO 801</t>
  </si>
  <si>
    <t>MEDELLIN</t>
  </si>
  <si>
    <t>NATIVO MADERA 1503</t>
  </si>
  <si>
    <t>CUMBRES DEL BOSQUE 9904</t>
  </si>
  <si>
    <t xml:space="preserve">MELO </t>
  </si>
  <si>
    <t>AMARETTO 1701</t>
  </si>
  <si>
    <t>BIOCITY GRAND 1118</t>
  </si>
  <si>
    <t>ORINOCO DE LA CUENCA 1103</t>
  </si>
  <si>
    <t xml:space="preserve">LOMA DEL BARRO </t>
  </si>
  <si>
    <t xml:space="preserve">GARCIA </t>
  </si>
  <si>
    <t>BREZZO FOREST 604</t>
  </si>
  <si>
    <t xml:space="preserve">HINCAPIE </t>
  </si>
  <si>
    <t>BREZZO FOREST 1801</t>
  </si>
  <si>
    <t>ROSET 1801</t>
  </si>
  <si>
    <t>ROSSET 603</t>
  </si>
  <si>
    <t xml:space="preserve">BASTIDAS </t>
  </si>
  <si>
    <t>GASCUÑA CASA 265</t>
  </si>
  <si>
    <t xml:space="preserve">ELKIN </t>
  </si>
  <si>
    <t>BRUJA BONITA 603</t>
  </si>
  <si>
    <t>BRUJA BONITA 703</t>
  </si>
  <si>
    <t>MENDIZ</t>
  </si>
  <si>
    <t>LAS ANTILLAS 203</t>
  </si>
  <si>
    <t>PORTADA  ABRIL 2019</t>
  </si>
  <si>
    <t>BOSQUES DE NORMANDIA 301</t>
  </si>
  <si>
    <t xml:space="preserve">RETIRO </t>
  </si>
  <si>
    <t>PORTAL DEL CERRO 102</t>
  </si>
  <si>
    <t>CAMINO DE CUMBRES 214</t>
  </si>
  <si>
    <t>ENTREPINOS 905</t>
  </si>
  <si>
    <t xml:space="preserve">SANTORINO </t>
  </si>
  <si>
    <t>ALEJANDRO BEDOYA  MAYO 2019</t>
  </si>
  <si>
    <t>BALTICO 506</t>
  </si>
  <si>
    <t>BIOCITY GRAND 1212</t>
  </si>
  <si>
    <t xml:space="preserve">LOCAL MALL SAN LIUCAS </t>
  </si>
  <si>
    <t>TERRAZINO ZUÑIGA 601</t>
  </si>
  <si>
    <t xml:space="preserve">OCTAVIO </t>
  </si>
  <si>
    <t>TOCOROMA CASA 106</t>
  </si>
  <si>
    <t xml:space="preserve">CONSERJE </t>
  </si>
  <si>
    <t>CASAS</t>
  </si>
  <si>
    <t>COLINAS DE SAN SEBASTIAN CASA 12</t>
  </si>
  <si>
    <t>ESSENCE 603</t>
  </si>
  <si>
    <t xml:space="preserve">PARCELACION VALLE ALTO </t>
  </si>
  <si>
    <t xml:space="preserve">LAS PALMAS </t>
  </si>
  <si>
    <t>SALTAMONTE GRAND 805</t>
  </si>
  <si>
    <t>2.000.000</t>
  </si>
  <si>
    <t>MELIER 1703</t>
  </si>
  <si>
    <t>ANDERSON</t>
  </si>
  <si>
    <t>REGATTA 401</t>
  </si>
  <si>
    <t>LOS MESAS</t>
  </si>
  <si>
    <t>FABER</t>
  </si>
  <si>
    <t>FRONTERA DE LOS BERNAL 1022</t>
  </si>
  <si>
    <t xml:space="preserve">LOS BERNAL </t>
  </si>
  <si>
    <t>1.300.000</t>
  </si>
  <si>
    <t>NATIVO FLORA 904</t>
  </si>
  <si>
    <t>NATIVO FLORA 306</t>
  </si>
  <si>
    <t>15/05/2019</t>
  </si>
  <si>
    <t>PUERTO LUNA APTO 707</t>
  </si>
  <si>
    <t>20/05/2019</t>
  </si>
  <si>
    <t xml:space="preserve">ANDREA </t>
  </si>
  <si>
    <t>22/05/2019</t>
  </si>
  <si>
    <t xml:space="preserve">CUBIK 804 </t>
  </si>
  <si>
    <t xml:space="preserve">HILDEBRANDO </t>
  </si>
  <si>
    <t>CAMILO DUARTE</t>
  </si>
  <si>
    <t>23/05/2019</t>
  </si>
  <si>
    <t xml:space="preserve">BRUJAS CAMPESTRE 515 </t>
  </si>
  <si>
    <t>MOLINOS DE ZUÑIGA 902</t>
  </si>
  <si>
    <t>BREZZO 904</t>
  </si>
  <si>
    <t xml:space="preserve">BIOCITY GRAND 1114 </t>
  </si>
  <si>
    <t>NATIVO ARENA 1706</t>
  </si>
  <si>
    <t>ANDREA RAMIREZ</t>
  </si>
  <si>
    <t>TORCOROMA CASA 106</t>
  </si>
  <si>
    <t>JUAN PABLO VILLA  MAYO 2019</t>
  </si>
  <si>
    <t>BIOCITY GRAND 1614</t>
  </si>
  <si>
    <t>NO DEJAN</t>
  </si>
  <si>
    <t>EDIFICIO TEMPO OFICINA  303</t>
  </si>
  <si>
    <t>ALEJANDRIA</t>
  </si>
  <si>
    <t>PALMERAS 2 APTO 202</t>
  </si>
  <si>
    <t>ORINOCO DE LA CUENCA APTO 606</t>
  </si>
  <si>
    <t xml:space="preserve">APTO INDEPENDIENTE 201 </t>
  </si>
  <si>
    <t>VILLA JARDIN 217</t>
  </si>
  <si>
    <t xml:space="preserve">SANTA MARIA DE LOS ANGELES </t>
  </si>
  <si>
    <t xml:space="preserve">PEDRO </t>
  </si>
  <si>
    <t>PALMA DE ZUÑIGA 201</t>
  </si>
  <si>
    <t xml:space="preserve">OTONIEL </t>
  </si>
  <si>
    <t xml:space="preserve">CASTELLI 1406 </t>
  </si>
  <si>
    <t xml:space="preserve">JOSE QUINTO </t>
  </si>
  <si>
    <t>LOCAL COMERCIAL LA FERRERIA 118</t>
  </si>
  <si>
    <t xml:space="preserve">LA FERRERIA </t>
  </si>
  <si>
    <t xml:space="preserve">LA ESTRELLA </t>
  </si>
  <si>
    <t>LOCAL COMERCIAL LA FERRERIA 216</t>
  </si>
  <si>
    <t>LOCAL COMERCIAL LA FERRERIA 201</t>
  </si>
  <si>
    <t>LOCAL COMERCIAL LA FERRERIA 202</t>
  </si>
  <si>
    <t>VIÑA DE SAN REMO 2901</t>
  </si>
  <si>
    <t xml:space="preserve">CAÑAVERALEJO </t>
  </si>
  <si>
    <t>RECINTOS DE LA ABADIA 1205</t>
  </si>
  <si>
    <t>PORTON DE LA PAZ 807</t>
  </si>
  <si>
    <t>MAGDALENA DE LA CUENCA 1005</t>
  </si>
  <si>
    <t>MAGDALENA DE LA CUENCA 1515</t>
  </si>
  <si>
    <t>CASTRILLOM</t>
  </si>
  <si>
    <t>CASA INDEPENDIENTE 301</t>
  </si>
  <si>
    <t>FERNANDO</t>
  </si>
  <si>
    <t>16/06/2019</t>
  </si>
  <si>
    <t>ALUNA 902</t>
  </si>
  <si>
    <t>16/05/2019</t>
  </si>
  <si>
    <t>CHATEL 603</t>
  </si>
  <si>
    <t xml:space="preserve">GALLEGO </t>
  </si>
  <si>
    <t>24/05/2019</t>
  </si>
  <si>
    <t>BIOCITY GRAND 805</t>
  </si>
  <si>
    <t>BIOCITY GRAND 1208</t>
  </si>
  <si>
    <t>PARCELACION SAN LUIS CASA 1A</t>
  </si>
  <si>
    <t>25/05/2019</t>
  </si>
  <si>
    <t>BRUJAS CAMPESTRE 1003</t>
  </si>
  <si>
    <t xml:space="preserve">BIOCITY GRAND 607 </t>
  </si>
  <si>
    <t>AZUR 121</t>
  </si>
  <si>
    <t>EL ATRAVESADO</t>
  </si>
  <si>
    <t>BIOCITY GRAND 508</t>
  </si>
  <si>
    <t>PARCELACION SAN LUIS CASA 40</t>
  </si>
  <si>
    <t xml:space="preserve">CASTELLI 506 </t>
  </si>
  <si>
    <t>QUINTO</t>
  </si>
  <si>
    <t xml:space="preserve">AGUIRRE </t>
  </si>
  <si>
    <t xml:space="preserve">OCLOCK LIVING 2105 </t>
  </si>
  <si>
    <t>ORINOCO DE LA CUENCA 815</t>
  </si>
  <si>
    <t xml:space="preserve">DIANA </t>
  </si>
  <si>
    <t xml:space="preserve">BIOCITY GRAND 520 </t>
  </si>
  <si>
    <t>PARCELACION SAN LUIS CASA 5</t>
  </si>
  <si>
    <t>CORALES DE LA ABADIA 1105</t>
  </si>
  <si>
    <t>DIOMAR</t>
  </si>
  <si>
    <t>ANDRES MIRANDA  MAYO 2019</t>
  </si>
  <si>
    <t>EMERSON</t>
  </si>
  <si>
    <t>ESSENCE 1501</t>
  </si>
  <si>
    <t>ESSENCE 1701</t>
  </si>
  <si>
    <t>LOCAL LA SEBASTIANA</t>
  </si>
  <si>
    <t xml:space="preserve">BIOCITY GRAND 1718 </t>
  </si>
  <si>
    <t>SAO BENTO 1608</t>
  </si>
  <si>
    <t xml:space="preserve">TAPASIO </t>
  </si>
  <si>
    <t>BIOCITY GRAND 1216</t>
  </si>
  <si>
    <t>PALMERAS 1644</t>
  </si>
  <si>
    <t xml:space="preserve">CALLE </t>
  </si>
  <si>
    <t>PALMERAS 628</t>
  </si>
  <si>
    <t xml:space="preserve">CRISTIAN CALLE </t>
  </si>
  <si>
    <t>PALMERAS 1641</t>
  </si>
  <si>
    <t>GUALI 602</t>
  </si>
  <si>
    <t xml:space="preserve">CESAR </t>
  </si>
  <si>
    <t xml:space="preserve">GUALI 1001 </t>
  </si>
  <si>
    <t>BOSQUEADENTRO 622</t>
  </si>
  <si>
    <t xml:space="preserve">ARRIETA </t>
  </si>
  <si>
    <t>13/05/2019</t>
  </si>
  <si>
    <t>FINITO 2401</t>
  </si>
  <si>
    <t xml:space="preserve">CASTROPOL </t>
  </si>
  <si>
    <t>PUERTO LUNA 707</t>
  </si>
  <si>
    <t>MONTESOL 703</t>
  </si>
  <si>
    <t>BIOCITY GRAND 1121</t>
  </si>
  <si>
    <t xml:space="preserve">VERDUN 508 </t>
  </si>
  <si>
    <t xml:space="preserve">EL SALADO </t>
  </si>
  <si>
    <t xml:space="preserve">ARBOLEDA DE LAS BRUJAS 706 </t>
  </si>
  <si>
    <t xml:space="preserve">JESUS DAVID </t>
  </si>
  <si>
    <t>CONDOMINIO CUMBRES 1103</t>
  </si>
  <si>
    <t>2.400.000</t>
  </si>
  <si>
    <t>PALMERAS 1541</t>
  </si>
  <si>
    <t>ROSSET 1121</t>
  </si>
  <si>
    <t>SAO BENTO 1203</t>
  </si>
  <si>
    <t>NATIVO ARENA 1503</t>
  </si>
  <si>
    <t>765.000.000</t>
  </si>
  <si>
    <t>MARTIN URIBE  MAYO 2019</t>
  </si>
  <si>
    <t>COLINAS DEL BOSQUE 302</t>
  </si>
  <si>
    <t xml:space="preserve">LAS COMETAS </t>
  </si>
  <si>
    <t>JORGE POSADA</t>
  </si>
  <si>
    <t>URBANIZACION ALTOS DE ARAGON CASA 157</t>
  </si>
  <si>
    <t xml:space="preserve">LUIS DUARTE </t>
  </si>
  <si>
    <t>C 25 APTO 302</t>
  </si>
  <si>
    <t xml:space="preserve">JARDINES </t>
  </si>
  <si>
    <t xml:space="preserve">FABIO TOBON </t>
  </si>
  <si>
    <t>REFUGIO VERDE 509</t>
  </si>
  <si>
    <t>WILSON</t>
  </si>
  <si>
    <t>REFUGIO VERDE 812</t>
  </si>
  <si>
    <t>REFUGIO VERDE 406</t>
  </si>
  <si>
    <t xml:space="preserve">LOCAL INDEPENDIENTE SAN MARCOS </t>
  </si>
  <si>
    <t xml:space="preserve">SAN MARCOS </t>
  </si>
  <si>
    <t>EMBRUJO CASA 33</t>
  </si>
  <si>
    <t xml:space="preserve">LOS MESA </t>
  </si>
  <si>
    <t>FABIO ORREGO</t>
  </si>
  <si>
    <t>IBIZA 211</t>
  </si>
  <si>
    <t xml:space="preserve">DUBER </t>
  </si>
  <si>
    <t xml:space="preserve">LOCAL PLAZA OBRERO </t>
  </si>
  <si>
    <t xml:space="preserve">EL OBRERO </t>
  </si>
  <si>
    <t>17/05/2019</t>
  </si>
  <si>
    <t>PORTAL  DE LOS YARUMOS 602</t>
  </si>
  <si>
    <t xml:space="preserve">LUIS FERNANDO </t>
  </si>
  <si>
    <t>PARQUES DE LA GLORIA 547</t>
  </si>
  <si>
    <t>GIOVANI</t>
  </si>
  <si>
    <t>PARQUES DE LA GLORIA 235</t>
  </si>
  <si>
    <t>MAGDALENA DE LA CUENCA 107</t>
  </si>
  <si>
    <t>PARQUES DE LA GLORIA 1140</t>
  </si>
  <si>
    <t>BONIVENTO CASA 18</t>
  </si>
  <si>
    <t>DORADO</t>
  </si>
  <si>
    <t>GASCUÑA CASA 188</t>
  </si>
  <si>
    <t>CIBELES 1305</t>
  </si>
  <si>
    <t>MIRADOR DE SAN DIEGO 226</t>
  </si>
  <si>
    <t>LOMA DEL INDIO</t>
  </si>
  <si>
    <t>COLORS 304</t>
  </si>
  <si>
    <t>BIOCITY GRAND 913</t>
  </si>
  <si>
    <t>318.000.000</t>
  </si>
  <si>
    <t>GASCUÑA 267</t>
  </si>
  <si>
    <t>790.000.000</t>
  </si>
  <si>
    <t>GASCUÑA 281</t>
  </si>
  <si>
    <t>PORTADA  MAYO  2019</t>
  </si>
  <si>
    <t>TIERRA GRATA ESMERALDAL 1007</t>
  </si>
  <si>
    <t>BRUJA BONITA 1103</t>
  </si>
  <si>
    <t xml:space="preserve">LOCAL AVENIDA POBLADO </t>
  </si>
  <si>
    <t>PRIVATO 502</t>
  </si>
  <si>
    <t xml:space="preserve">ARBOLEDA  DE LAS BRUJAS </t>
  </si>
  <si>
    <t xml:space="preserve">CORAZON DE ENVIGADO </t>
  </si>
  <si>
    <t xml:space="preserve">ALTOS DE LAS FLORES </t>
  </si>
  <si>
    <t>ALEJANDRO BEDOYA  JUNIO 2019</t>
  </si>
  <si>
    <t xml:space="preserve">NESTOR </t>
  </si>
  <si>
    <t>LYON 1002</t>
  </si>
  <si>
    <t>GILDARDO</t>
  </si>
  <si>
    <t>BNEDICTINE GARDEN APTO 1203</t>
  </si>
  <si>
    <t>OSCAR MUÑOZ</t>
  </si>
  <si>
    <t>01/062019</t>
  </si>
  <si>
    <t>PUNTA DEL PARQUE 903</t>
  </si>
  <si>
    <t>ANDREA</t>
  </si>
  <si>
    <t>NELSON</t>
  </si>
  <si>
    <t>CUBIK 412</t>
  </si>
  <si>
    <t>CUBIK 1008</t>
  </si>
  <si>
    <t>FELISA 406</t>
  </si>
  <si>
    <t xml:space="preserve">CARLOS GRANADA </t>
  </si>
  <si>
    <t>13/06/2019</t>
  </si>
  <si>
    <t>SALTAMONTE GRAND 502</t>
  </si>
  <si>
    <t>VICTOR</t>
  </si>
  <si>
    <t>CORALES DE LA ABADIA 1104</t>
  </si>
  <si>
    <t xml:space="preserve">ENTREPINOS 1304 </t>
  </si>
  <si>
    <t xml:space="preserve">DANIEL </t>
  </si>
  <si>
    <t xml:space="preserve">AQUAMONTE CASA 123 </t>
  </si>
  <si>
    <t>JARDINERO</t>
  </si>
  <si>
    <t>SALTAMONTE GRAND 526</t>
  </si>
  <si>
    <t>MONTIEL CASA 128</t>
  </si>
  <si>
    <t xml:space="preserve">RUBIEL </t>
  </si>
  <si>
    <t>21/06/2019</t>
  </si>
  <si>
    <t>APTO LA PAZ 502</t>
  </si>
  <si>
    <t xml:space="preserve">MARIA FERNANDA </t>
  </si>
  <si>
    <t>MONCLAIRE 1105</t>
  </si>
  <si>
    <t>GERMAN</t>
  </si>
  <si>
    <t>MONCLAIRE 1407</t>
  </si>
  <si>
    <t>25/06/2019</t>
  </si>
  <si>
    <t>17/06/2019</t>
  </si>
  <si>
    <t xml:space="preserve">LA SEBASTIAN </t>
  </si>
  <si>
    <t>TIERRA GRATA SMERALDAL 511</t>
  </si>
  <si>
    <t>APTO TRIANON 301</t>
  </si>
  <si>
    <t>JUAN PABLO VILLA  JUNIO 2019</t>
  </si>
  <si>
    <t>BIOCITY GRAND 504</t>
  </si>
  <si>
    <t>LOMA DEL ESCOBERO</t>
  </si>
  <si>
    <t>JADER</t>
  </si>
  <si>
    <t>01/'6/2019</t>
  </si>
  <si>
    <t>BRUJAS CAMPESTRE 702</t>
  </si>
  <si>
    <t>ARBOLEDA DEL ESMERALDAL 511</t>
  </si>
  <si>
    <t>BIOCITY GRAND 1021</t>
  </si>
  <si>
    <t>ROMANZA DE LA ABADIA 505</t>
  </si>
  <si>
    <t>EDIFICIO MONTE BLANCO 201</t>
  </si>
  <si>
    <t>MAGDALENA DE LA CUENCA 206</t>
  </si>
  <si>
    <t>MISSISSIPPI DE LA CUENCA 1214</t>
  </si>
  <si>
    <t>TOWER 77 - 2103</t>
  </si>
  <si>
    <t xml:space="preserve">PRADOS DE SABANTA </t>
  </si>
  <si>
    <t>VITTA 804</t>
  </si>
  <si>
    <t>LOMA DEL BOSQUE APTO 186</t>
  </si>
  <si>
    <t>JUAN CARLOS RESTREPO</t>
  </si>
  <si>
    <t>ALTO DE LOS ALMENDROS 807</t>
  </si>
  <si>
    <t>GONZALEZ</t>
  </si>
  <si>
    <t>MAGDALENA DE LA CUENCA 305</t>
  </si>
  <si>
    <t>GINEBRA HOUSE 105</t>
  </si>
  <si>
    <t>LOMA DEL CHOCHO</t>
  </si>
  <si>
    <t>DWIN</t>
  </si>
  <si>
    <t>15/06/2019</t>
  </si>
  <si>
    <t>GINEBRA HOUSE 116</t>
  </si>
  <si>
    <t xml:space="preserve">ARRECIFES DE LA ABADIA 803 </t>
  </si>
  <si>
    <t>BIOCITY GRAND 1803</t>
  </si>
  <si>
    <t>ORINOCO DE LA CUENCA 102</t>
  </si>
  <si>
    <t xml:space="preserve">OCLOCK 1702 </t>
  </si>
  <si>
    <t xml:space="preserve">CAMILO ARAQUE </t>
  </si>
  <si>
    <t>CASTELLI 1201</t>
  </si>
  <si>
    <t>CASAS DEL CAMINO 102</t>
  </si>
  <si>
    <t>EDWAR</t>
  </si>
  <si>
    <t>20/06/2019</t>
  </si>
  <si>
    <t>ENTREPARQUES 422</t>
  </si>
  <si>
    <t>L CHOCHO</t>
  </si>
  <si>
    <t>ROSETT 1602</t>
  </si>
  <si>
    <t xml:space="preserve">SALA DE VENTAS </t>
  </si>
  <si>
    <t>CORAZON DE ENVIGADO 512</t>
  </si>
  <si>
    <t>ALTO DE LAS FLOREZ</t>
  </si>
  <si>
    <t>LOTE</t>
  </si>
  <si>
    <t xml:space="preserve">PARCELACION SAN LUIS </t>
  </si>
  <si>
    <t>MOLINOS DE ZUÑIGA 401</t>
  </si>
  <si>
    <t xml:space="preserve">LOTE EN EL SANTUARIO </t>
  </si>
  <si>
    <t xml:space="preserve">SANTUARIO </t>
  </si>
  <si>
    <t>ANDRES MIRANDA JUNIO 2019</t>
  </si>
  <si>
    <t xml:space="preserve">DOS VELAS </t>
  </si>
  <si>
    <t>ZURICH APTO 401</t>
  </si>
  <si>
    <t>NATIVO MADERA 1601</t>
  </si>
  <si>
    <t>FLOREZ</t>
  </si>
  <si>
    <t>LAS BRUJAS CASA 124</t>
  </si>
  <si>
    <t xml:space="preserve">GASCUÑA 282 </t>
  </si>
  <si>
    <t xml:space="preserve">ALQUERIAS DE SAN ISIDRO </t>
  </si>
  <si>
    <t xml:space="preserve">DEVANY </t>
  </si>
  <si>
    <t xml:space="preserve">BIOCITY GRAND 1013 </t>
  </si>
  <si>
    <t>PADILLA</t>
  </si>
  <si>
    <t xml:space="preserve">MONTESOLE 625 </t>
  </si>
  <si>
    <t>ALTOS DEL ESCOBERO 408</t>
  </si>
  <si>
    <t>SENDERO BRUJO APTO 109</t>
  </si>
  <si>
    <t xml:space="preserve">ROJAS </t>
  </si>
  <si>
    <t>ARCE APTO 802</t>
  </si>
  <si>
    <t>ALEX</t>
  </si>
  <si>
    <t>TIERRA GRATA 1208</t>
  </si>
  <si>
    <t>CAMILO</t>
  </si>
  <si>
    <t>19/06/2019</t>
  </si>
  <si>
    <t>BIOCITY GRAND 1514</t>
  </si>
  <si>
    <t>MAGDALENA DE LA CUENCA 1506</t>
  </si>
  <si>
    <t>ALTOS DE LOS ALMENDROS 203</t>
  </si>
  <si>
    <t>MIRADOR DE LAS ANTILLAS 102</t>
  </si>
  <si>
    <t>MARIA FERNANDA</t>
  </si>
  <si>
    <t xml:space="preserve">MONTESOLE 1826 </t>
  </si>
  <si>
    <t>PIETRAROSA 502</t>
  </si>
  <si>
    <t>PALMA  DE MALORCA 336</t>
  </si>
  <si>
    <t>TORRES DE SANTA BARBARA 403</t>
  </si>
  <si>
    <t>NO PERMITE OCUPADO</t>
  </si>
  <si>
    <t>MONTEPIETRA 1115</t>
  </si>
  <si>
    <t xml:space="preserve">RONALD MNDEZ </t>
  </si>
  <si>
    <t xml:space="preserve">SAN FERMIN APTO 803 </t>
  </si>
  <si>
    <t>MARTIN  JUNIO 2019</t>
  </si>
  <si>
    <t>ALCARAZZ 704</t>
  </si>
  <si>
    <t>PORTADA  JUNIO 2019</t>
  </si>
  <si>
    <t>27/06/2019</t>
  </si>
  <si>
    <t>BRUJA BONITA 1402</t>
  </si>
  <si>
    <t>27/01/2019</t>
  </si>
  <si>
    <t xml:space="preserve">MISSISSIPPI DE LA CUENCA 104 </t>
  </si>
  <si>
    <t>ALTO DE LOS ALMENDROS 1601</t>
  </si>
  <si>
    <t>MELIER APTO 1505</t>
  </si>
  <si>
    <t>ESAU VELASQUZ</t>
  </si>
  <si>
    <t xml:space="preserve">CASA ANDALUCIA </t>
  </si>
  <si>
    <t>APTO INDEPENDIENTE 401</t>
  </si>
  <si>
    <t>PUEBLA 401</t>
  </si>
  <si>
    <t>21/06/2017</t>
  </si>
  <si>
    <t>PALMERAS 1521</t>
  </si>
  <si>
    <t>ALEJANDRO BEDOYA  JULIO 2019</t>
  </si>
  <si>
    <t>2.100.000</t>
  </si>
  <si>
    <t>LAS BRUJAS E</t>
  </si>
  <si>
    <t>CUBIK 708</t>
  </si>
  <si>
    <t>PORTALANDIA 502</t>
  </si>
  <si>
    <t>BOSQUE ADENTRO 607</t>
  </si>
  <si>
    <t>15/07/2019</t>
  </si>
  <si>
    <t>BARCELO CASA 27</t>
  </si>
  <si>
    <t xml:space="preserve">LOMA DEL ATRAVESADO </t>
  </si>
  <si>
    <t>OMAR RESTREPO</t>
  </si>
  <si>
    <t xml:space="preserve">BRICHARA CASAS 120 </t>
  </si>
  <si>
    <t xml:space="preserve">JUAN CARLOS </t>
  </si>
  <si>
    <t>17/07/2019</t>
  </si>
  <si>
    <t>SALTAMONTE 1604</t>
  </si>
  <si>
    <t>GIOVANY</t>
  </si>
  <si>
    <t>NATIVO FLORA 1213</t>
  </si>
  <si>
    <t xml:space="preserve">SERGIO LA VERDE </t>
  </si>
  <si>
    <t>ENTREPINOS 1403</t>
  </si>
  <si>
    <t>BALTICO 805</t>
  </si>
  <si>
    <t>NATIVO ARENA 1903</t>
  </si>
  <si>
    <t>19/07/2019</t>
  </si>
  <si>
    <t>JARDINES DE CLARAVAL 152</t>
  </si>
  <si>
    <t xml:space="preserve">BERMUDEZ </t>
  </si>
  <si>
    <t>16/07/2019</t>
  </si>
  <si>
    <t>CUBIK 1003</t>
  </si>
  <si>
    <t>18/07/2019</t>
  </si>
  <si>
    <t>MISSISSIPPI DE LA CUENCA 1509</t>
  </si>
  <si>
    <t>ESSENCE APTO 504</t>
  </si>
  <si>
    <t xml:space="preserve">AMANTINA </t>
  </si>
  <si>
    <t>24/07/2019</t>
  </si>
  <si>
    <t>PUNTA DEL PARQUE 504</t>
  </si>
  <si>
    <t>NATIVO FLORA 403</t>
  </si>
  <si>
    <t>YONANI</t>
  </si>
  <si>
    <t>ARBOLEDA DEL ESMERALDAL 405</t>
  </si>
  <si>
    <t>VALLEJO</t>
  </si>
  <si>
    <t xml:space="preserve">CASA EL DORADO </t>
  </si>
  <si>
    <t>SALTAMONTE 618</t>
  </si>
  <si>
    <t>JUAN PABLO VILLA  JULIO 2019</t>
  </si>
  <si>
    <t>SEÑIOR SAN LUCAS 1008</t>
  </si>
  <si>
    <t>APARTAESTUDIO SAN MATEO</t>
  </si>
  <si>
    <t>ORINOCO DE LA CUENCA 712</t>
  </si>
  <si>
    <t xml:space="preserve">LOCAL INDEPENDIENTE MESA </t>
  </si>
  <si>
    <t>MESA</t>
  </si>
  <si>
    <t>MAGDALENA DE LA CUENCA 301</t>
  </si>
  <si>
    <t>MISSISSIPPI DE LA CUENCA 1307</t>
  </si>
  <si>
    <t>PUERTO LUNA 403</t>
  </si>
  <si>
    <t>MISSISSIPPI DE LA CUENCA 1510</t>
  </si>
  <si>
    <t>PORTAL DE SANTA MARIA 201</t>
  </si>
  <si>
    <t>SANTA MARIA DE LOS ANGELES</t>
  </si>
  <si>
    <t>CURAZAO 1019</t>
  </si>
  <si>
    <t xml:space="preserve">MACHADO </t>
  </si>
  <si>
    <t>RONALD MNDEZ</t>
  </si>
  <si>
    <t>ENTREPINOS 20O3</t>
  </si>
  <si>
    <t>PELAEZ</t>
  </si>
  <si>
    <t>LYON 512</t>
  </si>
  <si>
    <t>SENDERO DEL TRIANON 501</t>
  </si>
  <si>
    <t>CASCUÑA CASA 156</t>
  </si>
  <si>
    <t xml:space="preserve">LOMA  DEL SCOBERO </t>
  </si>
  <si>
    <t>LUXOR 1301</t>
  </si>
  <si>
    <t>ALBERTO</t>
  </si>
  <si>
    <t>SALTAMONTE 127</t>
  </si>
  <si>
    <t xml:space="preserve">OSPINA </t>
  </si>
  <si>
    <t xml:space="preserve">LOCAL LOS NARANJOS </t>
  </si>
  <si>
    <t>LOS NARANJOS</t>
  </si>
  <si>
    <t>GUALI 718</t>
  </si>
  <si>
    <t>MILAN 210</t>
  </si>
  <si>
    <t>MARTIN</t>
  </si>
  <si>
    <t>CUBIK 808</t>
  </si>
  <si>
    <t>VOLGA DE LA CUENCA 316</t>
  </si>
  <si>
    <t>CARMELO</t>
  </si>
  <si>
    <t>ORINOCO DE LA CUENCA 416</t>
  </si>
  <si>
    <t>FUENTES DEZUÑIGA 105</t>
  </si>
  <si>
    <t>JARDINES DE LA CALERA 162</t>
  </si>
  <si>
    <t xml:space="preserve">LA CALERA </t>
  </si>
  <si>
    <t>22/07/2019</t>
  </si>
  <si>
    <t>BRUJAS CAMPESTRE 913</t>
  </si>
  <si>
    <t>23/07/2019</t>
  </si>
  <si>
    <t>BIOCITY GRAND 438</t>
  </si>
  <si>
    <t>BRUJAS CAMPESTRE 414</t>
  </si>
  <si>
    <t>MILENA</t>
  </si>
  <si>
    <t>MAGDALENA DE LA CUENCA 1215</t>
  </si>
  <si>
    <t>MAGDALENA 1303</t>
  </si>
  <si>
    <t>25/07/2019</t>
  </si>
  <si>
    <t>PARELACION SAN LUIS 93</t>
  </si>
  <si>
    <t>25/07/2109</t>
  </si>
  <si>
    <t xml:space="preserve">OFICINA </t>
  </si>
  <si>
    <t>FORUM 1213</t>
  </si>
  <si>
    <t>LOS BALSOS</t>
  </si>
  <si>
    <t>BIOCITY GRAND 1640</t>
  </si>
  <si>
    <t>JARDINES 301</t>
  </si>
  <si>
    <t xml:space="preserve">OTRAPARTE </t>
  </si>
  <si>
    <t>JARDINES 202</t>
  </si>
  <si>
    <t>JARDINES 402</t>
  </si>
  <si>
    <t>ANDRES MIRANDA  JULIO 2019</t>
  </si>
  <si>
    <t>MAURICIO</t>
  </si>
  <si>
    <t>GUALI 623</t>
  </si>
  <si>
    <t>AMARELLO IN 1004</t>
  </si>
  <si>
    <t xml:space="preserve">MONSALVE </t>
  </si>
  <si>
    <t xml:space="preserve">BIOCITY GRAND 1203 </t>
  </si>
  <si>
    <t>PALMERAS 643</t>
  </si>
  <si>
    <t>AVIVA AFFINITY 1026</t>
  </si>
  <si>
    <t>LOS BERNAL</t>
  </si>
  <si>
    <t>VIA SERRANO 903</t>
  </si>
  <si>
    <t>FREDDY</t>
  </si>
  <si>
    <t>BIOCITY GRAND 1042</t>
  </si>
  <si>
    <t>08/07/72019</t>
  </si>
  <si>
    <t>APTO SEÑORIAL 102</t>
  </si>
  <si>
    <t xml:space="preserve">PARQUE </t>
  </si>
  <si>
    <t>MONTEPIETRA 1422</t>
  </si>
  <si>
    <t>PINARES DE ZUÑIGA 803</t>
  </si>
  <si>
    <t xml:space="preserve">MEJIA </t>
  </si>
  <si>
    <t>ZURICH 1506</t>
  </si>
  <si>
    <t>CACTUS 1703</t>
  </si>
  <si>
    <t>SAN AGUSTIN</t>
  </si>
  <si>
    <t>REFUGIO DE VILLA VERDE 307</t>
  </si>
  <si>
    <t>DIEGO</t>
  </si>
  <si>
    <t>CHABLISS 402</t>
  </si>
  <si>
    <t>ZURICH 302</t>
  </si>
  <si>
    <t>17/07/2020</t>
  </si>
  <si>
    <t>TRAMONTANA 302</t>
  </si>
  <si>
    <t>17/07/2021</t>
  </si>
  <si>
    <t>GUALI 412</t>
  </si>
  <si>
    <t>17/07/2022</t>
  </si>
  <si>
    <t>GUALI 515</t>
  </si>
  <si>
    <t>17/07/2023</t>
  </si>
  <si>
    <t>GUALI 1221</t>
  </si>
  <si>
    <t>ALUNA 802</t>
  </si>
  <si>
    <t>BIOCITY GRAND 1519</t>
  </si>
  <si>
    <t>FUENTE DE ZUÑIGA 105</t>
  </si>
  <si>
    <t>PORTADA JULIO 2019</t>
  </si>
  <si>
    <t>OLIVARES DE CAMINO VERDE 714</t>
  </si>
  <si>
    <t>REGATTA 1809</t>
  </si>
  <si>
    <t xml:space="preserve">EMPALME </t>
  </si>
  <si>
    <t>3.400.000</t>
  </si>
  <si>
    <t>PALMERAS 710</t>
  </si>
  <si>
    <t xml:space="preserve">SAO BENTO 1402 </t>
  </si>
  <si>
    <t>CORAZON DE ENVIGADO 9905</t>
  </si>
  <si>
    <t xml:space="preserve">ALTO DE LAS FLORS </t>
  </si>
  <si>
    <t xml:space="preserve">ESAU VELASQUEZ </t>
  </si>
  <si>
    <t>SANT LAURENT 704</t>
  </si>
  <si>
    <t>CUBIK 1010</t>
  </si>
  <si>
    <t>OLIVARS DE CAMINO VERDE 714</t>
  </si>
  <si>
    <t>ALEJANDRO BEDOYA AGOSTO  2019</t>
  </si>
  <si>
    <t>QUINTAS DE LOS ALMENDROS 188</t>
  </si>
  <si>
    <t>MUGA 1606</t>
  </si>
  <si>
    <t>LOMA DE LAS BRUJAS</t>
  </si>
  <si>
    <t>ARBOLEDA DEL ESMERALDAL 914</t>
  </si>
  <si>
    <t>ENVIGAGO</t>
  </si>
  <si>
    <t>TIERRA BLANCA 612</t>
  </si>
  <si>
    <t>PRIMAVERA</t>
  </si>
  <si>
    <t>CUMBRES DEL BOSQUE 706</t>
  </si>
  <si>
    <t>OQUENDO</t>
  </si>
  <si>
    <t>SALTAMONTE 224</t>
  </si>
  <si>
    <t>SEBASTIANA</t>
  </si>
  <si>
    <t>JHONATHAN</t>
  </si>
  <si>
    <t>GINEBRA HOUSE 119</t>
  </si>
  <si>
    <t>ALUNA 811</t>
  </si>
  <si>
    <t>LAS ANTILLAS</t>
  </si>
  <si>
    <t>NATIVO FLORA 714</t>
  </si>
  <si>
    <t>SERGIO LAVERDE</t>
  </si>
  <si>
    <t>JARDINES DE LA ABADIA 702</t>
  </si>
  <si>
    <t>ABADIA</t>
  </si>
  <si>
    <t>BALTICO 1101</t>
  </si>
  <si>
    <t>LYON 401</t>
  </si>
  <si>
    <t>LYON 1301</t>
  </si>
  <si>
    <t>ALUNA 305</t>
  </si>
  <si>
    <t>TORO</t>
  </si>
  <si>
    <t>SAO BENTO 212</t>
  </si>
  <si>
    <t>OSCAR</t>
  </si>
  <si>
    <t>SAO BENTO 701</t>
  </si>
  <si>
    <t>NATIVO ARENA 1106</t>
  </si>
  <si>
    <t>CUBIK 612</t>
  </si>
  <si>
    <t>BRUJAS CAMPESTRE 1105</t>
  </si>
  <si>
    <t>NATIVO FLORA 1101</t>
  </si>
  <si>
    <t>BREZZO 504</t>
  </si>
  <si>
    <t>CASTILLON</t>
  </si>
  <si>
    <t>CUMBRES DEL BOSQUE 212</t>
  </si>
  <si>
    <t>CUMBRES DEL BOSQUE 9910</t>
  </si>
  <si>
    <t>JUAN PABLO VILLA AGOSTO  2019</t>
  </si>
  <si>
    <t>APTO INTERNO ANDALUCIA 101</t>
  </si>
  <si>
    <t>REMANSO DEL RODEO 1403</t>
  </si>
  <si>
    <t>RODEO ALTO</t>
  </si>
  <si>
    <t>BIOCITY GRAND 1842</t>
  </si>
  <si>
    <t>JADER PADILLA</t>
  </si>
  <si>
    <t>MIRADOR DE LAS ANTILLAS 1001</t>
  </si>
  <si>
    <t>LOMA DE ESCOBERO</t>
  </si>
  <si>
    <t>VALENCIA</t>
  </si>
  <si>
    <t>SAICEDO</t>
  </si>
  <si>
    <t xml:space="preserve">MIRADOR DE LAS ANTILLAS 704 </t>
  </si>
  <si>
    <t xml:space="preserve">MISSISSIPPI DE LA CUENCA 1311 </t>
  </si>
  <si>
    <t>DOS VELAS 1203</t>
  </si>
  <si>
    <t>JADER PADLLA</t>
  </si>
  <si>
    <t>BIOCITY GRAND 1336</t>
  </si>
  <si>
    <t>CRISTALES DE ZUÑIGA 1003</t>
  </si>
  <si>
    <t>BIOCITY GRAND 840</t>
  </si>
  <si>
    <t>BRUJAS CAMPESTRE 9816</t>
  </si>
  <si>
    <t>SANTA MARIA DE LAS LOMAS 210</t>
  </si>
  <si>
    <t>GRAJALES</t>
  </si>
  <si>
    <t>LISBOA 2909</t>
  </si>
  <si>
    <t>AVES MARIA</t>
  </si>
  <si>
    <t>DOS VELAS 1202</t>
  </si>
  <si>
    <t>MISSISSIPPI DE LA CUENCA 9716</t>
  </si>
  <si>
    <t>COLINA DE ASIS 925</t>
  </si>
  <si>
    <t>VILLAS DE SAN ANTONIO</t>
  </si>
  <si>
    <t>ITAGUI - LA ESTRELLA</t>
  </si>
  <si>
    <t>ALTOS DEL ESMERALDAL 601</t>
  </si>
  <si>
    <t>MISSISSIPPI DE LA CUENCA 1216</t>
  </si>
  <si>
    <t>LACUENCA</t>
  </si>
  <si>
    <t>BARICHARA CASA 116</t>
  </si>
  <si>
    <t>CHATEL 504</t>
  </si>
  <si>
    <t>EDIFICIO ALAMOS 502</t>
  </si>
  <si>
    <t>CALIFORNIA 804</t>
  </si>
  <si>
    <t>EL CHINGUI</t>
  </si>
  <si>
    <t>FAUSTO</t>
  </si>
  <si>
    <t>CASA INDPENDIENTE</t>
  </si>
  <si>
    <t>ANDRES MIRANDA AGOSTO  2019</t>
  </si>
  <si>
    <t>BIOCITY GRAND 1142</t>
  </si>
  <si>
    <t>ST LAURENT 801</t>
  </si>
  <si>
    <t>BIOCITY GRAND 1237</t>
  </si>
  <si>
    <t>BOREAL 301</t>
  </si>
  <si>
    <t>PARQUES DE LA GLORIA 843</t>
  </si>
  <si>
    <t>EL OASIS</t>
  </si>
  <si>
    <t>BIOCITY GRAND 639</t>
  </si>
  <si>
    <t>CASA COMERCIAL ALCALA</t>
  </si>
  <si>
    <t>MONTESOLE 1425</t>
  </si>
  <si>
    <t>ACANTO  810</t>
  </si>
  <si>
    <t>PULGARIN</t>
  </si>
  <si>
    <t>TRENTTO 403</t>
  </si>
  <si>
    <t>HINCAPIE</t>
  </si>
  <si>
    <t>CENTRO ONCOLOGICO DE ANTIOQUIA 1011</t>
  </si>
  <si>
    <t>BIOCITY GRAND 1437</t>
  </si>
  <si>
    <t>BIOCITY GRAND 320</t>
  </si>
  <si>
    <t xml:space="preserve">VIA SERRANO 904 </t>
  </si>
  <si>
    <t>OTRA PARTE</t>
  </si>
  <si>
    <t>BICITY GRAND 1840</t>
  </si>
  <si>
    <t>ENVIADO</t>
  </si>
  <si>
    <t>BRUJAS CAMPESTRE 714</t>
  </si>
  <si>
    <t>ROJAS</t>
  </si>
  <si>
    <t>24/08/2019</t>
  </si>
  <si>
    <t>SAO BENTO 708</t>
  </si>
  <si>
    <t>TAPASCO</t>
  </si>
  <si>
    <t>MISSISSIPPI DE LA CUENCA 1202</t>
  </si>
  <si>
    <t>BIOCITY GRAND 1813</t>
  </si>
  <si>
    <t>CATELLI  205</t>
  </si>
  <si>
    <t>MONTEPIETRA 2122</t>
  </si>
  <si>
    <t>ALEJANDRO PEREZ AGOSTO  2019</t>
  </si>
  <si>
    <t>CONJUNTO RESIDENCIAL SAN FRANCISCO 9916</t>
  </si>
  <si>
    <t>HENRY VANGOA</t>
  </si>
  <si>
    <t>PRAGA LIVING 401</t>
  </si>
  <si>
    <t>VILLA GRANDE</t>
  </si>
  <si>
    <t>CASA  NARANJOS</t>
  </si>
  <si>
    <t>NARANJOS</t>
  </si>
  <si>
    <t>AIRE DEL BOSQUE 620</t>
  </si>
  <si>
    <t>LA PAZ</t>
  </si>
  <si>
    <t>RIO LUNA 1304</t>
  </si>
  <si>
    <t xml:space="preserve">FRONTERA </t>
  </si>
  <si>
    <t>LUIS ZAPATA</t>
  </si>
  <si>
    <t>SIENA CASA 7</t>
  </si>
  <si>
    <t>OSVALDO ALZATE</t>
  </si>
  <si>
    <t>LOCAL SAN MARCOS</t>
  </si>
  <si>
    <t>SAN MARCOS</t>
  </si>
  <si>
    <t>ENVIGGADO</t>
  </si>
  <si>
    <t>BARICHARA 134</t>
  </si>
  <si>
    <t>JHON ECHAVARRIA</t>
  </si>
  <si>
    <t>CORALES DE LA ABADIA 410</t>
  </si>
  <si>
    <t>LOCAL LAURELES</t>
  </si>
  <si>
    <t>SENDERO DE BOSQUE VERDE 1211</t>
  </si>
  <si>
    <t>BUENOS AIRES</t>
  </si>
  <si>
    <t>BUENOS AIRES COLORES</t>
  </si>
  <si>
    <t>SIENA CASA 16</t>
  </si>
  <si>
    <t>OSWALDO</t>
  </si>
  <si>
    <t>JUAN PALACIOS</t>
  </si>
  <si>
    <t>ZURICH 1107</t>
  </si>
  <si>
    <t xml:space="preserve">LOS NARANJOS </t>
  </si>
  <si>
    <t>LOCAL COMERCIAL ANDALUCIA 301</t>
  </si>
  <si>
    <t>LOCAL COMERCIAL ANDALUCIA 201</t>
  </si>
  <si>
    <t>LUXOR 1105</t>
  </si>
  <si>
    <t xml:space="preserve">ALEXIS MORALES </t>
  </si>
  <si>
    <t>EDIFICIO AVALON 801</t>
  </si>
  <si>
    <t>ALEX CORREA</t>
  </si>
  <si>
    <t>ARANDONOS DE LA CALLEJA 120</t>
  </si>
  <si>
    <t>JAMES</t>
  </si>
  <si>
    <t>PORTADA AGOSTO  2019</t>
  </si>
  <si>
    <t>ALUNA 705</t>
  </si>
  <si>
    <t>ALEJANDRO BEDOYA SEPTIEMBRE  2019</t>
  </si>
  <si>
    <t>BOSQUES DEL ESMERALDAL CASA 166</t>
  </si>
  <si>
    <t xml:space="preserve">ALTO DE MISAEL </t>
  </si>
  <si>
    <t>SAO BENTO APTO 312</t>
  </si>
  <si>
    <t>BRUJA BONITA APTO 406</t>
  </si>
  <si>
    <t>ARBOLEDA DEL ESMERALDAL 514</t>
  </si>
  <si>
    <t>AIRES DEL BOSQUE APTO 2301</t>
  </si>
  <si>
    <t>VEREDA SAN JOSE</t>
  </si>
  <si>
    <t>AIRES DEL BOSQUE APTO 906</t>
  </si>
  <si>
    <t>MOLINOS DE ZUÑIGA APTO 503</t>
  </si>
  <si>
    <t>DAVID</t>
  </si>
  <si>
    <t>FELISA APTO 1407</t>
  </si>
  <si>
    <t>WALTER</t>
  </si>
  <si>
    <t>TERUEL 1002</t>
  </si>
  <si>
    <t>SAO BENTO APTO 1011</t>
  </si>
  <si>
    <t>REGATTA APTO 504</t>
  </si>
  <si>
    <t>NATIVO ARENA 1404</t>
  </si>
  <si>
    <t>BIOCITY GRAND APTO 841</t>
  </si>
  <si>
    <t>FELISA APTO 1906</t>
  </si>
  <si>
    <t>CONDOMINIO CUMBRES APTO 1108</t>
  </si>
  <si>
    <t>VILLAS DE COSERGA CASA 125</t>
  </si>
  <si>
    <t>AZUR CASA 145</t>
  </si>
  <si>
    <t xml:space="preserve">NELSON MUÑOZ </t>
  </si>
  <si>
    <t>SALTAMONTE 525</t>
  </si>
  <si>
    <t>JUAN OSPINA</t>
  </si>
  <si>
    <t>CASA PATIO 106</t>
  </si>
  <si>
    <t>DUVERNEY</t>
  </si>
  <si>
    <t>17/09/2019</t>
  </si>
  <si>
    <t>PUNTA DE PIEDRA APTO 352</t>
  </si>
  <si>
    <t>LAS PALMAS</t>
  </si>
  <si>
    <t>14/09/2019</t>
  </si>
  <si>
    <t>NATIVO FLORA APTO 516</t>
  </si>
  <si>
    <t>16/09/2019</t>
  </si>
  <si>
    <t>VIA SERRANO APTO 1412</t>
  </si>
  <si>
    <t>SALTAMONTE APTO 425</t>
  </si>
  <si>
    <t>20/09/2019</t>
  </si>
  <si>
    <t>VENETTO 1204</t>
  </si>
  <si>
    <t>ALVARO</t>
  </si>
  <si>
    <t>23/09/2019</t>
  </si>
  <si>
    <t>CUBIK 908</t>
  </si>
  <si>
    <t>VENETTO 1304</t>
  </si>
  <si>
    <t>MURATTO APTO 707</t>
  </si>
  <si>
    <t>BOSQUES DE SAN JORGE APTO 214</t>
  </si>
  <si>
    <t>IGNASIO</t>
  </si>
  <si>
    <t>BENDICTINE PARK 306</t>
  </si>
  <si>
    <t>VANESA</t>
  </si>
  <si>
    <t>TOSCANO APTO 1606</t>
  </si>
  <si>
    <t xml:space="preserve">SANTAMARIA DE LOS ANGELES </t>
  </si>
  <si>
    <t>REGATTA APTO 708</t>
  </si>
  <si>
    <t>FAVER</t>
  </si>
  <si>
    <t>CAS</t>
  </si>
  <si>
    <t>CASA DE PATIO</t>
  </si>
  <si>
    <t>DUVERNNEY</t>
  </si>
  <si>
    <t>FELISSA 1403</t>
  </si>
  <si>
    <t>JUAN PABLO VILLA SEPTIEMBRE  2019</t>
  </si>
  <si>
    <t>MAGDALENA DE LA CUENCA APTO 410</t>
  </si>
  <si>
    <t>03709/2019</t>
  </si>
  <si>
    <t>MAGDALENA DE LA CUENCA APTO 1508</t>
  </si>
  <si>
    <t xml:space="preserve">ARBOLEDA DE LAS BRUJAS APTO 410 </t>
  </si>
  <si>
    <t>OCLCK LIVING 1602</t>
  </si>
  <si>
    <t>NUEVA ORQUIDEA APTO 504</t>
  </si>
  <si>
    <t xml:space="preserve">LA ORQUIDEA </t>
  </si>
  <si>
    <t>FIORE CASA 32</t>
  </si>
  <si>
    <t>ALUNA APTO 611</t>
  </si>
  <si>
    <t>MULTIFAMILIAR LA ABADIA APTO 302</t>
  </si>
  <si>
    <t>AIRES DL BOSQUE APTO 1701</t>
  </si>
  <si>
    <t>NUEVA ORQUIDEA APTO 702</t>
  </si>
  <si>
    <t>GASCUÑA CASA 206</t>
  </si>
  <si>
    <t>ORINOCO DE LA CUENCA APTO 814</t>
  </si>
  <si>
    <t>VASCO</t>
  </si>
  <si>
    <t>13/09/2019</t>
  </si>
  <si>
    <t>SENDERO VERDE APTO 404</t>
  </si>
  <si>
    <t>CANO</t>
  </si>
  <si>
    <t>12/0972019</t>
  </si>
  <si>
    <t>BRUJAS CAMPESTRE APTO 9710</t>
  </si>
  <si>
    <t>ENTREPARQUES APTO 224</t>
  </si>
  <si>
    <t>MAGDALENA DE LA CUENCA APTO 304</t>
  </si>
  <si>
    <t>O´CLOCK LIVING APTO 1204</t>
  </si>
  <si>
    <t>17/09/2020</t>
  </si>
  <si>
    <t>MAGDALENA DE LA CUENCA APTO 1102</t>
  </si>
  <si>
    <t>17/09/2021</t>
  </si>
  <si>
    <t>MAGDALENA DE LA CUENCA APTO 605</t>
  </si>
  <si>
    <t>BRUJAS CAMPESTRE APTO 1408</t>
  </si>
  <si>
    <t>FIOR CASA 32</t>
  </si>
  <si>
    <t>ARRECIFES DE LA ABADIA 1406</t>
  </si>
  <si>
    <t>MAGDALENA DE LA CUENCA APTO 1411</t>
  </si>
  <si>
    <t>ANDRES MIRANDA SEPTIEMBRE 2019</t>
  </si>
  <si>
    <t>ZEN APARTAMENTOS APTO 404</t>
  </si>
  <si>
    <t>BIOCITY GRAND 1812</t>
  </si>
  <si>
    <t>2000OOO</t>
  </si>
  <si>
    <t>BIOCITY GRAND 1641</t>
  </si>
  <si>
    <t>BIOCITY GRAND 1638</t>
  </si>
  <si>
    <t>BIOCITY GRAND 1010</t>
  </si>
  <si>
    <t>01}709/2019</t>
  </si>
  <si>
    <t>TIERRA GRATA BRUJA ENCANTADORA 1401</t>
  </si>
  <si>
    <t>WILDER</t>
  </si>
  <si>
    <t>TIERRA GRATA CUMBRES APTO 910</t>
  </si>
  <si>
    <t>CORREA</t>
  </si>
  <si>
    <t>CAMINO VERDE DE LOS NARANJOS CASA 12</t>
  </si>
  <si>
    <t>BETANCUR</t>
  </si>
  <si>
    <t>BONIVENTO CASA 63</t>
  </si>
  <si>
    <t>ZURICH APTO 1408</t>
  </si>
  <si>
    <t>CASA SAN MATEO</t>
  </si>
  <si>
    <t>ENTREPARQUES APTO 704</t>
  </si>
  <si>
    <t>ENTREPARQUES 815</t>
  </si>
  <si>
    <t>18/09/2019</t>
  </si>
  <si>
    <t>BLATICO APTO 713</t>
  </si>
  <si>
    <t>BIOCITY GRAND 915</t>
  </si>
  <si>
    <t>22/09/2019</t>
  </si>
  <si>
    <t xml:space="preserve">FARO DEL ESMERALDAL </t>
  </si>
  <si>
    <t>MONTEPIETRA 1521</t>
  </si>
  <si>
    <t>25/09/2019</t>
  </si>
  <si>
    <t>CORAZON DE ENVIGADO APTO 903</t>
  </si>
  <si>
    <t>ALTOS DE LAS FLORES</t>
  </si>
  <si>
    <t>BIOCITY GRAND 641</t>
  </si>
  <si>
    <t>CASA LA PAZ</t>
  </si>
  <si>
    <t xml:space="preserve">NO </t>
  </si>
  <si>
    <t>ENTREPARQUES 224</t>
  </si>
  <si>
    <t>ALEJANDRO PEREZ SEPTIEMBRE 2019</t>
  </si>
  <si>
    <t>NATIVO ARENA APTO 1403</t>
  </si>
  <si>
    <t>SALTAMONTE APTO 1506</t>
  </si>
  <si>
    <t>CORALES DE LA ABADIA APTO 1601</t>
  </si>
  <si>
    <t>HAROLD CARTAGENA</t>
  </si>
  <si>
    <t>PIONEROS DE ZUÑIGA APTO 201</t>
  </si>
  <si>
    <t>ALTO MISAEL</t>
  </si>
  <si>
    <t>GUALI APTO 607</t>
  </si>
  <si>
    <t>CESAR</t>
  </si>
  <si>
    <t>MIRADOR DE LAS ANTILLAS APTO 504</t>
  </si>
  <si>
    <t>JORGE</t>
  </si>
  <si>
    <t>SCARLATA APTO 508</t>
  </si>
  <si>
    <t>DAVID MONTES</t>
  </si>
  <si>
    <t>AGUADULCE APTO 824</t>
  </si>
  <si>
    <t>SÑORIAL</t>
  </si>
  <si>
    <t>JUAN MONTOYA</t>
  </si>
  <si>
    <t>JUAN PABLO VILLA  OCTUBRE 2019</t>
  </si>
  <si>
    <t>16/10/2019</t>
  </si>
  <si>
    <t>BIOCITY GRAND 836</t>
  </si>
  <si>
    <t>APTO INDEPENDIENTE BARRIO MESA 201</t>
  </si>
  <si>
    <t>BARRIO MESA</t>
  </si>
  <si>
    <t>NATIVO ARENA 901</t>
  </si>
  <si>
    <t>GILBERTO</t>
  </si>
  <si>
    <t>CASTELLI 405</t>
  </si>
  <si>
    <t>BIOCITY GRAND 1440</t>
  </si>
  <si>
    <t>BIOCITY GRAND 920</t>
  </si>
  <si>
    <t>SAO BENTO 409</t>
  </si>
  <si>
    <t>SANTOS</t>
  </si>
  <si>
    <t>BIOCITY GRAND 1539</t>
  </si>
  <si>
    <t>BIOCITY GRAND 1441</t>
  </si>
  <si>
    <t>BIOCITY GRAND 817</t>
  </si>
  <si>
    <t>PALMERAS DE LA 50 402</t>
  </si>
  <si>
    <t>CENTRO DE CALDAS</t>
  </si>
  <si>
    <t>ALMENDROS TERRA 1601</t>
  </si>
  <si>
    <t>MONTOYA</t>
  </si>
  <si>
    <t>18/10/2019</t>
  </si>
  <si>
    <t>BIOCITY GRAND 736</t>
  </si>
  <si>
    <t xml:space="preserve">APARTAESTUDIO LAS MARGARITAS </t>
  </si>
  <si>
    <t xml:space="preserve">LAS MARGARITAS </t>
  </si>
  <si>
    <t>PUERTO LUNA 610</t>
  </si>
  <si>
    <t>1.400.000</t>
  </si>
  <si>
    <t xml:space="preserve">MISSISSIPPI GRAND 1301 </t>
  </si>
  <si>
    <t>1.350.000</t>
  </si>
  <si>
    <t xml:space="preserve">ESSENCE 501 </t>
  </si>
  <si>
    <t>RODRIGUEZ</t>
  </si>
  <si>
    <t>24/10/2019</t>
  </si>
  <si>
    <t>BODEGA LA CASONA</t>
  </si>
  <si>
    <t>23/10/2019</t>
  </si>
  <si>
    <t>MAGDALENA DE LA CUENCA 1415</t>
  </si>
  <si>
    <t>MAGDALENA DE LA CUENCA 9912</t>
  </si>
  <si>
    <t>BDOYA</t>
  </si>
  <si>
    <t>710/2019</t>
  </si>
  <si>
    <t>ORINOCO DE LA CUENCA 1401</t>
  </si>
  <si>
    <t>EL ORINOCO</t>
  </si>
  <si>
    <t>SAN SEBASTIAN DE LA FRONTERA</t>
  </si>
  <si>
    <t>MARIO</t>
  </si>
  <si>
    <t>ANDRES MIRANDA OCTUBRE 2019</t>
  </si>
  <si>
    <t>BOSQUE ADENTRO 511</t>
  </si>
  <si>
    <t>MOLINOS DE ZUÑIGA 1201</t>
  </si>
  <si>
    <t>ALUNA 610</t>
  </si>
  <si>
    <t>PALO DE ROSA 510</t>
  </si>
  <si>
    <t>ALEJANDRO RAMIREZ</t>
  </si>
  <si>
    <t>BOICITY GRAND 538</t>
  </si>
  <si>
    <t>VITTA 1803</t>
  </si>
  <si>
    <t>CASA BARICHARA 107</t>
  </si>
  <si>
    <t>JHON</t>
  </si>
  <si>
    <t>CHATEL 307</t>
  </si>
  <si>
    <t>15/10/2019</t>
  </si>
  <si>
    <t>ANTONIO</t>
  </si>
  <si>
    <t xml:space="preserve">IBARGUEN </t>
  </si>
  <si>
    <t>APTO SGUNDO PISO EL TRIANON</t>
  </si>
  <si>
    <t>EL TRIANON</t>
  </si>
  <si>
    <t>22/10/2019</t>
  </si>
  <si>
    <t>ZUÑIGA SEÑORIAL 701</t>
  </si>
  <si>
    <t>BALCONES DE TIERRA LINDA 417</t>
  </si>
  <si>
    <t>GARCIA</t>
  </si>
  <si>
    <t>17/10/2019</t>
  </si>
  <si>
    <t>CANTABRIA 605</t>
  </si>
  <si>
    <t>MISSISSIPPI DE LA CUENCA APTO 1609</t>
  </si>
  <si>
    <t>LA CLARITA CASA 146</t>
  </si>
  <si>
    <t>AURELIO</t>
  </si>
  <si>
    <t>25/10/2019</t>
  </si>
  <si>
    <t>DOS VELAS APTO 808</t>
  </si>
  <si>
    <t>ALEJANDRO BEDOYA OCTUBRE 2019</t>
  </si>
  <si>
    <t>PUNTA DEL PARQUE 1602</t>
  </si>
  <si>
    <t>MONTECARLO 202</t>
  </si>
  <si>
    <t>LOMA EL ESMERALDAL</t>
  </si>
  <si>
    <t>CASTILLA</t>
  </si>
  <si>
    <t>OFICINA</t>
  </si>
  <si>
    <t>CENTRO ONCOLOGICO DE ANTIOQUIA 1207</t>
  </si>
  <si>
    <t>PUNTA DEL PARQUE 9902</t>
  </si>
  <si>
    <t>MARCELA</t>
  </si>
  <si>
    <t>BRUJA BONITA 604</t>
  </si>
  <si>
    <t>CHATEL 601</t>
  </si>
  <si>
    <t>GALLEGO</t>
  </si>
  <si>
    <t>ALUNA 1207</t>
  </si>
  <si>
    <t>BALCONES DE LA ABADIA 603</t>
  </si>
  <si>
    <t>NATIVO MADERA 1104</t>
  </si>
  <si>
    <t>CUMBRES DEL BOSQUE 507</t>
  </si>
  <si>
    <t>RIO SECRETO 2507</t>
  </si>
  <si>
    <t>PRADOS DE SABANETA</t>
  </si>
  <si>
    <t>BRUJA BONITA 1806</t>
  </si>
  <si>
    <t>ALTO BONITO 166</t>
  </si>
  <si>
    <t>21/10/2019</t>
  </si>
  <si>
    <t>BREZZO 902</t>
  </si>
  <si>
    <t>DIAZ</t>
  </si>
  <si>
    <t>PESCARA 701</t>
  </si>
  <si>
    <t>20/10/2019</t>
  </si>
  <si>
    <t>SIEMPRE VERDE CASA 151</t>
  </si>
  <si>
    <t>PEDRO</t>
  </si>
  <si>
    <t>SAN LAURENT APTO 1104</t>
  </si>
  <si>
    <t>ENTREPINOS 801</t>
  </si>
  <si>
    <t>PORTADA OCTUBRE 2019</t>
  </si>
  <si>
    <t>ARROYO D LA HONDA 907</t>
  </si>
  <si>
    <t>ESCARLATA 701</t>
  </si>
  <si>
    <t>CAMINO VERD</t>
  </si>
  <si>
    <t>ALEJANDRO BEDOYA NOVIEMBRE 2019</t>
  </si>
  <si>
    <t>BARICHARA CASA 120</t>
  </si>
  <si>
    <t>EL ATREVESADO</t>
  </si>
  <si>
    <t>PRADO ALTO APTO 1704</t>
  </si>
  <si>
    <t>JULIAN</t>
  </si>
  <si>
    <t>SANT LAURENT 1404</t>
  </si>
  <si>
    <t>OLIVARES DE CAMINO VERDE APTO 1120</t>
  </si>
  <si>
    <t>LYON 1011</t>
  </si>
  <si>
    <t>GIRALDO</t>
  </si>
  <si>
    <t>OPERA APTO 703</t>
  </si>
  <si>
    <t>JARDINES</t>
  </si>
  <si>
    <t>PRADO ALTO APTO 1302</t>
  </si>
  <si>
    <t>JOHAN</t>
  </si>
  <si>
    <t>13/11/2019</t>
  </si>
  <si>
    <t>PUNTA DEL PARQUE 1604</t>
  </si>
  <si>
    <t>OCAMPO</t>
  </si>
  <si>
    <t>CRISTALES DE ZUÑIGA 204</t>
  </si>
  <si>
    <t>ENTREHOJAS 601</t>
  </si>
  <si>
    <t>SANTA CATALINA</t>
  </si>
  <si>
    <t>SONATA APTO 1205</t>
  </si>
  <si>
    <t xml:space="preserve">ABEL REYES </t>
  </si>
  <si>
    <t>OCLOCK APTO 1301</t>
  </si>
  <si>
    <t>MACEDO</t>
  </si>
  <si>
    <t>SANT LAURENT 501</t>
  </si>
  <si>
    <t>TORRE GUAYACAN APTO 903</t>
  </si>
  <si>
    <t>CIUDADELA DE SAN LUCAS APTO 307</t>
  </si>
  <si>
    <t>NATIVO ARENA APTO 902</t>
  </si>
  <si>
    <t>STIVEN</t>
  </si>
  <si>
    <t>21/11/2019</t>
  </si>
  <si>
    <t>JARDINES DE LA ABADIA 507</t>
  </si>
  <si>
    <t>25/11/2019</t>
  </si>
  <si>
    <t>MONT CLAIRE</t>
  </si>
  <si>
    <t>PORTERO PENDIENTE</t>
  </si>
  <si>
    <t>MAR DE PLATA 902</t>
  </si>
  <si>
    <t>ROMANZA DE LA ABADIA 301</t>
  </si>
  <si>
    <t>MUGA 403</t>
  </si>
  <si>
    <t>JUAN PABLO VILLA NOVIEMBRE 2019</t>
  </si>
  <si>
    <t>QUINTAS DE LOS ALMENDROS CASA 172</t>
  </si>
  <si>
    <t>BRUJAS CAMPESTRE APTO 1508</t>
  </si>
  <si>
    <t xml:space="preserve">LOCAL SAN MARCOS </t>
  </si>
  <si>
    <t>PUNTA DEL PARQUE APTO 9903</t>
  </si>
  <si>
    <t>LOCAL BARRIO MESA SUR 14</t>
  </si>
  <si>
    <t>MISSISSIPPI DE LA CUENCA 504</t>
  </si>
  <si>
    <t>CASA INDEPENDIENTE SEBASTIANA</t>
  </si>
  <si>
    <t xml:space="preserve">LOCAL BARRIO OBRERO </t>
  </si>
  <si>
    <t>OBRERO</t>
  </si>
  <si>
    <t>MAGDALENA DE LA CUENCA 1009</t>
  </si>
  <si>
    <t>15/11/2019</t>
  </si>
  <si>
    <t xml:space="preserve">CASA INDPENDIENTE ANDALUCIA </t>
  </si>
  <si>
    <t>ANDALUCIAA</t>
  </si>
  <si>
    <t>BIOCITY GRAND 1642</t>
  </si>
  <si>
    <t>18/11/2019</t>
  </si>
  <si>
    <t>ESSENCE 802</t>
  </si>
  <si>
    <t>TOBON</t>
  </si>
  <si>
    <t>PALO DE ROSA 427</t>
  </si>
  <si>
    <t>19/11/2019</t>
  </si>
  <si>
    <t>ENTREPARQUES  814</t>
  </si>
  <si>
    <t>ARBOLEDA DEL ESMERALDAL 1009</t>
  </si>
  <si>
    <t>MAGDALENA DE LA CUENCA 610</t>
  </si>
  <si>
    <t xml:space="preserve">DIEGO ROJAS </t>
  </si>
  <si>
    <t>BIOCITY GRAND 1104</t>
  </si>
  <si>
    <t>ORINOCO DE LA CUENCA APTO 913</t>
  </si>
  <si>
    <t>VARGAS</t>
  </si>
  <si>
    <t>20/11/2019</t>
  </si>
  <si>
    <t>CASA INDEPENDIENTE ALCALA</t>
  </si>
  <si>
    <t>22/11/2019</t>
  </si>
  <si>
    <t>BIOCITY GRAND 1138</t>
  </si>
  <si>
    <t>ANDRES MIRANDA NOVIEMBRE 2019</t>
  </si>
  <si>
    <t>BIOCITY GRAND 317</t>
  </si>
  <si>
    <t>ALUNA 9807</t>
  </si>
  <si>
    <t xml:space="preserve">JAIME </t>
  </si>
  <si>
    <t>ALUNA 9607</t>
  </si>
  <si>
    <t>ACANTO 310</t>
  </si>
  <si>
    <t>PUNTA DEL PARQUE APTO 904</t>
  </si>
  <si>
    <t>ROSSET APTO 901</t>
  </si>
  <si>
    <t>GONZALES</t>
  </si>
  <si>
    <t>ZARZAMORA APTO 1101</t>
  </si>
  <si>
    <t>ROSSET APTO 902</t>
  </si>
  <si>
    <t xml:space="preserve">EL SCOBERO </t>
  </si>
  <si>
    <t>SAUCES DE LA CONCHA 1408</t>
  </si>
  <si>
    <t>VOLGA DE LA CUENCA 112</t>
  </si>
  <si>
    <t>RAVELLO 401</t>
  </si>
  <si>
    <t>ST LAURENT 1004</t>
  </si>
  <si>
    <t>ANA MARIA</t>
  </si>
  <si>
    <t>ALUNA APTO 1007</t>
  </si>
  <si>
    <t>ANTILLAS APARTAMENTOS 511</t>
  </si>
  <si>
    <t>ANDRADE</t>
  </si>
  <si>
    <t xml:space="preserve">CASA OASIS </t>
  </si>
  <si>
    <t>VILLA VERDE 1830</t>
  </si>
  <si>
    <t xml:space="preserve">GUAYABAL </t>
  </si>
  <si>
    <t>SAN CARLOS 412</t>
  </si>
  <si>
    <t>LA MAGNOLIA</t>
  </si>
  <si>
    <t>BIOCITY GRAND 303</t>
  </si>
  <si>
    <t>BIOCITY GRAND 1712</t>
  </si>
  <si>
    <t>PORTADA NOVIEMBRE 2019</t>
  </si>
  <si>
    <t>COLORS 115</t>
  </si>
  <si>
    <t xml:space="preserve">LEIDY TORRES </t>
  </si>
  <si>
    <t>ALEJANDRO BEDOYA DICIEMBRE 2019</t>
  </si>
  <si>
    <t>EDIFICIO WG 201</t>
  </si>
  <si>
    <t>BALTICO 202</t>
  </si>
  <si>
    <t>SCALA 501</t>
  </si>
  <si>
    <t>PORTAL</t>
  </si>
  <si>
    <t>TIERRA GRATA CUMBRES 603</t>
  </si>
  <si>
    <t>SCALA 202</t>
  </si>
  <si>
    <t>ALTO BONITO CASA 162</t>
  </si>
  <si>
    <t>ALTO DE MISAEL</t>
  </si>
  <si>
    <t>CARLOS URREGO</t>
  </si>
  <si>
    <t>13/12/2019</t>
  </si>
  <si>
    <t>SALTAMONTE 626</t>
  </si>
  <si>
    <t>GIOVANNY</t>
  </si>
  <si>
    <t>SALTAMONTE 426</t>
  </si>
  <si>
    <t>16/12/2019</t>
  </si>
  <si>
    <t>FARO DEL ESMERALDAL CASA 116</t>
  </si>
  <si>
    <t>17/12/2019</t>
  </si>
  <si>
    <t>18/12/2019</t>
  </si>
  <si>
    <t>PUNTA DEL PARQUE 1105</t>
  </si>
  <si>
    <t>PUNTA DEL PARQUE 1607</t>
  </si>
  <si>
    <t>QUINTAS DEL PALMAR 99</t>
  </si>
  <si>
    <t>PUNTA DEL PARQUE 1507</t>
  </si>
  <si>
    <t>MELIER 1205</t>
  </si>
  <si>
    <t>EMBRUJO 148</t>
  </si>
  <si>
    <t>ORREGO</t>
  </si>
  <si>
    <t>REFUGIO VERDE 802</t>
  </si>
  <si>
    <t>MUGA 704</t>
  </si>
  <si>
    <t>21/12/2019</t>
  </si>
  <si>
    <t>VALBUENA 1014</t>
  </si>
  <si>
    <t>LOMA LOS BERNAL</t>
  </si>
  <si>
    <t>JUAN PABLO VILLA DICIEMBRE 2019</t>
  </si>
  <si>
    <t>BIOCITY GRAND 814</t>
  </si>
  <si>
    <t>AGUDELO</t>
  </si>
  <si>
    <t>CUAVA</t>
  </si>
  <si>
    <t>RESERVA DE LA MARIA 2 APTO 201</t>
  </si>
  <si>
    <t>ESSENCE 1502</t>
  </si>
  <si>
    <t xml:space="preserve">ESSENCE 1601 </t>
  </si>
  <si>
    <t xml:space="preserve">TOBON </t>
  </si>
  <si>
    <t>MAGDALENA DE LA CUENCA 1512</t>
  </si>
  <si>
    <t>MARIA</t>
  </si>
  <si>
    <t>SANTORINI 1201</t>
  </si>
  <si>
    <t>MAGDALENA DE LA CUENCA 809</t>
  </si>
  <si>
    <t xml:space="preserve">LOCAL COMERCIAL MAGNOLIA </t>
  </si>
  <si>
    <t>CAMINO VERDE DE LAS COMETAS 307</t>
  </si>
  <si>
    <t>BIOCITY GRAND 1739</t>
  </si>
  <si>
    <t>26/12/2019</t>
  </si>
  <si>
    <t>OCLOCK LIVING 1904</t>
  </si>
  <si>
    <t>ALCALA 201</t>
  </si>
  <si>
    <t>ALCALA 301</t>
  </si>
  <si>
    <t>BIOCITY GRAND 1540</t>
  </si>
  <si>
    <t>BIOCITY GRAND 1214</t>
  </si>
  <si>
    <t>NUEVA ORQUIDEA 603</t>
  </si>
  <si>
    <t>LA ORQUIDEA</t>
  </si>
  <si>
    <t>TORRE GUAYACAN 1004</t>
  </si>
  <si>
    <t>PORTERO</t>
  </si>
  <si>
    <t>OCLOCK LIVING 2101</t>
  </si>
  <si>
    <t>ANDRES MIRANDA DICIEMBRE 2019</t>
  </si>
  <si>
    <t>AQUAMONTE CASA 155</t>
  </si>
  <si>
    <t>JUAN  CARLOS</t>
  </si>
  <si>
    <t>PARQUES DE LA GLORIA 836</t>
  </si>
  <si>
    <t>OASIS</t>
  </si>
  <si>
    <t>WILLI</t>
  </si>
  <si>
    <t>TIERRA LINDA 115</t>
  </si>
  <si>
    <t>TORRES DE MAYORCA APTO 1509</t>
  </si>
  <si>
    <t>TRENTTO 603</t>
  </si>
  <si>
    <t>IBARGUEN</t>
  </si>
  <si>
    <t>EL EMBRUJO CASA 69</t>
  </si>
  <si>
    <t>ENTREPARQUES 613</t>
  </si>
  <si>
    <t>LOMA  DEL CHOCHO</t>
  </si>
  <si>
    <t>TRETO</t>
  </si>
  <si>
    <t>ESCARLATA 508</t>
  </si>
  <si>
    <t xml:space="preserve">DALLIRY </t>
  </si>
  <si>
    <t>ALTOS DEL ESMERALDAL 1203</t>
  </si>
  <si>
    <t>14/12/2019</t>
  </si>
  <si>
    <t>BIOCITY GRAND 1541</t>
  </si>
  <si>
    <t>20/12/2019</t>
  </si>
  <si>
    <t>MONTESOLE 1134</t>
  </si>
  <si>
    <t>RIO SECRETO 1915</t>
  </si>
  <si>
    <t>IBERICA608</t>
  </si>
  <si>
    <t>GAVIRIA</t>
  </si>
  <si>
    <t>RIO SECRETO 2610</t>
  </si>
  <si>
    <t>TERCER PISO ALCALA</t>
  </si>
  <si>
    <t>SALTAMONTE 906</t>
  </si>
  <si>
    <t>JHONANTAN</t>
  </si>
  <si>
    <t>PUERTO NUEVO 336</t>
  </si>
  <si>
    <t>25/12/2019</t>
  </si>
  <si>
    <t>PUNTA DEL PARQUE 808</t>
  </si>
  <si>
    <t>MONTECARLO 104</t>
  </si>
  <si>
    <t>LAS CMETAS</t>
  </si>
  <si>
    <t>BIOCITY GRAN 820</t>
  </si>
  <si>
    <t>TAMYO</t>
  </si>
  <si>
    <t>JUAN ESTEBAN MANRIQUE DICIEMBRE 2019</t>
  </si>
  <si>
    <t>CIUDADELA SAN LUCAS 507</t>
  </si>
  <si>
    <t>DIEGO POSADA</t>
  </si>
  <si>
    <t>VILLA SOL 125</t>
  </si>
  <si>
    <t>PORVENIR</t>
  </si>
  <si>
    <t>MISSISSIPPI DE LA CUENCA 1614</t>
  </si>
  <si>
    <t>JHOAN PEREZ</t>
  </si>
  <si>
    <t>REFUGIO DE VILLA VERDE 711</t>
  </si>
  <si>
    <t>SHIRLEY</t>
  </si>
  <si>
    <t>REFUGIO DE VILLA VERDE 1012</t>
  </si>
  <si>
    <t>LOCAL COMERCIAL 36 SUR</t>
  </si>
  <si>
    <t>PARQUE</t>
  </si>
  <si>
    <t>CASA LA CLARITA 156</t>
  </si>
  <si>
    <t>CONDOMINIO LA VEGA 602</t>
  </si>
  <si>
    <t>PATIO BONITO</t>
  </si>
  <si>
    <t>DIRECTA</t>
  </si>
  <si>
    <t>OPERA 204</t>
  </si>
  <si>
    <t>EMMILIO</t>
  </si>
  <si>
    <t>APARTAESTUDIO ALCALA</t>
  </si>
  <si>
    <t>CLARO OSCURO 2002</t>
  </si>
  <si>
    <t>SAN MARCOS 1701</t>
  </si>
  <si>
    <t>JOHN</t>
  </si>
  <si>
    <t>VILLAS DEL COUNTRY 119</t>
  </si>
  <si>
    <t>PALMAS</t>
  </si>
  <si>
    <t xml:space="preserve">LOCAL COMERCIAL 43 </t>
  </si>
  <si>
    <t xml:space="preserve">EDIFICIO CRISTALES </t>
  </si>
  <si>
    <t>MARGARITA</t>
  </si>
  <si>
    <t xml:space="preserve">INFORME DE CAPTACIONES 2020 SEDE ENVIGADO </t>
  </si>
  <si>
    <t>ALEJANDRO BEDOYA ENERO 2020</t>
  </si>
  <si>
    <t>LA COMETAS</t>
  </si>
  <si>
    <t>SENDERO VERDE 503</t>
  </si>
  <si>
    <t>PORTAL DE SAN MARTIN 402</t>
  </si>
  <si>
    <t>TIERRA GRATA 1116</t>
  </si>
  <si>
    <t>GRISALES</t>
  </si>
  <si>
    <t>ALTO BONITO 184</t>
  </si>
  <si>
    <t>CASAS DE ANDALUCIA 24</t>
  </si>
  <si>
    <t>SAN LUCAS</t>
  </si>
  <si>
    <t>ALEJANDRA VARELA</t>
  </si>
  <si>
    <t>PRADO ALTO 1702</t>
  </si>
  <si>
    <t>BENEDICTINE PARK 803</t>
  </si>
  <si>
    <t>TIERRA GRATA ESMERALDAL  711</t>
  </si>
  <si>
    <t>PARCELACION SAN LUIS 40</t>
  </si>
  <si>
    <t>CEIBA DE LA CALLEJA 121</t>
  </si>
  <si>
    <t>ATRAVESADO</t>
  </si>
  <si>
    <t>AREKA 305</t>
  </si>
  <si>
    <t>YEREMI</t>
  </si>
  <si>
    <t>MUGA 803</t>
  </si>
  <si>
    <t xml:space="preserve">RAFAL HOYOS </t>
  </si>
  <si>
    <t>NATIVO MADERA 904</t>
  </si>
  <si>
    <t>OLIVARES DE CAMINO VERDE 507</t>
  </si>
  <si>
    <t>NATIVO ARENA 1407</t>
  </si>
  <si>
    <t>ENTREPINOS 1006</t>
  </si>
  <si>
    <t>MELIER 1005</t>
  </si>
  <si>
    <t>ENV IGADO</t>
  </si>
  <si>
    <t>ATALAYA DE SAN JORGE 401</t>
  </si>
  <si>
    <t>LILIANA</t>
  </si>
  <si>
    <t>URREGO</t>
  </si>
  <si>
    <t>MONTEVENTO</t>
  </si>
  <si>
    <t>NATIVO MADERA 702</t>
  </si>
  <si>
    <t>JUAN PABLO VILLA ENERO 2020</t>
  </si>
  <si>
    <t>AVALON 701</t>
  </si>
  <si>
    <t xml:space="preserve">RONALN MENDEZ </t>
  </si>
  <si>
    <t>MAGDALENA DE LA CUENCA 1111</t>
  </si>
  <si>
    <t xml:space="preserve">LOCAL LA MAGNOLIA </t>
  </si>
  <si>
    <t>CIUDADELA SAN LUCAS 214</t>
  </si>
  <si>
    <t>LOCAL INDEPENDIENTE SAN MATEO</t>
  </si>
  <si>
    <t>ARRECIFES DE LA ABADIA 912</t>
  </si>
  <si>
    <t>GUADUALES PARQUE RESIDENCIAL 1706</t>
  </si>
  <si>
    <t>LA ESTRELLA</t>
  </si>
  <si>
    <t>LA TABLAZA</t>
  </si>
  <si>
    <t>ALTOS DEL ESMERALDAL 704</t>
  </si>
  <si>
    <t>ERIKA</t>
  </si>
  <si>
    <t>NATURAL 802</t>
  </si>
  <si>
    <t>GUERRA</t>
  </si>
  <si>
    <t>OCLOCK LIVING 1801</t>
  </si>
  <si>
    <t>ALTOS DEL ESMEALDAL 801</t>
  </si>
  <si>
    <t>TRAMONTANA 401</t>
  </si>
  <si>
    <t>YESID MONSALVE</t>
  </si>
  <si>
    <t>BIOCITY GRAND 1402</t>
  </si>
  <si>
    <t>PALMERAS 2 202</t>
  </si>
  <si>
    <t>CONQUISTADORES</t>
  </si>
  <si>
    <t>CENTRO EJECUTIVO TORRE LA VEGA 303</t>
  </si>
  <si>
    <t>BIOCITY EPIC 410</t>
  </si>
  <si>
    <t>REAL</t>
  </si>
  <si>
    <t>RECINTOS DE LA ABADIA 1505</t>
  </si>
  <si>
    <t>BERRIO</t>
  </si>
  <si>
    <t>EDIFICIO VIENNA 1302</t>
  </si>
  <si>
    <t>RICHARD</t>
  </si>
  <si>
    <t>CENTRO EJECUTIVO LA CASONA 126</t>
  </si>
  <si>
    <t>YERBABUENA 304</t>
  </si>
  <si>
    <t>CALLEJA REAL 401</t>
  </si>
  <si>
    <t>BIOCITY GRAND 938</t>
  </si>
  <si>
    <t>BRUJAS CAMPESTR 909</t>
  </si>
  <si>
    <t>ARRECIFES DE LA ABADIA 401</t>
  </si>
  <si>
    <t>OPERA 602</t>
  </si>
  <si>
    <t>ELIECER VELEZ</t>
  </si>
  <si>
    <t>GALICIA 1301</t>
  </si>
  <si>
    <t>CASTROPOL</t>
  </si>
  <si>
    <t>FINCA</t>
  </si>
  <si>
    <t>PARCELACION PIEDRA LUNA</t>
  </si>
  <si>
    <t>COPACABANA</t>
  </si>
  <si>
    <t>EDIFICIO SAN CHARBEL 2002</t>
  </si>
  <si>
    <t>LOMA DE LOS PARRA</t>
  </si>
  <si>
    <t>ALTOS DEL ESMERALDAL 801</t>
  </si>
  <si>
    <t>ANDRES MIRANDA ENERO 2020</t>
  </si>
  <si>
    <t>ROSSET 1702</t>
  </si>
  <si>
    <t>CANTABRIA 401</t>
  </si>
  <si>
    <t>KLAUS 302</t>
  </si>
  <si>
    <t>JUAN RIVERA</t>
  </si>
  <si>
    <t>ENTREPARQUES 1002</t>
  </si>
  <si>
    <t>ANTONIO TREJOS</t>
  </si>
  <si>
    <t>PARQUES DE LA GLORIA 630</t>
  </si>
  <si>
    <t>NATIVO MADERA 1704</t>
  </si>
  <si>
    <t>PARQUES DE SAN CARLOS 703</t>
  </si>
  <si>
    <t>BRUJAS CAMPESTRE 1309</t>
  </si>
  <si>
    <t>VEGAS PLAZA  2725</t>
  </si>
  <si>
    <t>HOLANDA</t>
  </si>
  <si>
    <t>PACHECO</t>
  </si>
  <si>
    <t>SANTA ANA</t>
  </si>
  <si>
    <t>MELO</t>
  </si>
  <si>
    <t>BOSQUES DEL ESMERALDAL 162</t>
  </si>
  <si>
    <t>CALLEJA REAL  501</t>
  </si>
  <si>
    <t>BIOCITY GRAND 612</t>
  </si>
  <si>
    <t>MAGDALENA DE LA CUENCA 716</t>
  </si>
  <si>
    <t>BALCON DE LA RAZA 411</t>
  </si>
  <si>
    <t>TRENTTO 1212</t>
  </si>
  <si>
    <t>LA VARQUEREÑA PRIMER PISO</t>
  </si>
  <si>
    <t xml:space="preserve">LUXOR 1005 </t>
  </si>
  <si>
    <t>ALEXIS MORALES</t>
  </si>
  <si>
    <t>VIENNA 1302</t>
  </si>
  <si>
    <t>vbg</t>
  </si>
  <si>
    <t>LUXOR 701</t>
  </si>
  <si>
    <t>ALEXIS</t>
  </si>
  <si>
    <t>CIUDADELA SAN LUCAS APTO 601</t>
  </si>
  <si>
    <t>JARDIN</t>
  </si>
  <si>
    <t>CIUDADELA DE SAN LUCAS 513</t>
  </si>
  <si>
    <t>BIOCITY GRAND 911</t>
  </si>
  <si>
    <t>BETANCOURT</t>
  </si>
  <si>
    <t>MENTA 1001</t>
  </si>
  <si>
    <t>DARIO CONSUEGRA</t>
  </si>
  <si>
    <t>BALTICO 1203</t>
  </si>
  <si>
    <t>TOBINSON GALVAN</t>
  </si>
  <si>
    <t>ESCARLATA 808</t>
  </si>
  <si>
    <t>GILDARDO MANCO</t>
  </si>
  <si>
    <t>LOCAL PUNTO CLAVE</t>
  </si>
  <si>
    <t>ANDRES ACE</t>
  </si>
  <si>
    <t>GUAYABAL DE LA COLINITA 201</t>
  </si>
  <si>
    <t>LA COLINITA</t>
  </si>
  <si>
    <t>TIERRA GRATA 1308</t>
  </si>
  <si>
    <t>KEVIN</t>
  </si>
  <si>
    <t>ALDEA DE LA BAMBA 606</t>
  </si>
  <si>
    <t>JORGE SANCHEZ</t>
  </si>
  <si>
    <t>LUXOR 1801</t>
  </si>
  <si>
    <t>MONTEPIETRA 1413</t>
  </si>
  <si>
    <t>GUSTAVO VARGAS</t>
  </si>
  <si>
    <t>CASA INDEPENDIENTE EL NOGAL</t>
  </si>
  <si>
    <t>EL NOGAL</t>
  </si>
  <si>
    <t>EDIFICIO NUEVO PORTAL 302</t>
  </si>
  <si>
    <t>BOSQUES DE VIENNA 714</t>
  </si>
  <si>
    <t>TOMATERA</t>
  </si>
  <si>
    <t>PORTADA INMOBILIARIA ENERO 2020</t>
  </si>
  <si>
    <t>CASA INDEPENDIENTE</t>
  </si>
  <si>
    <t>ALTO DE LAS FLORES</t>
  </si>
  <si>
    <t>ALEJANDRO BEDOYA FEBRERO 2020</t>
  </si>
  <si>
    <t>PALMA DE ZUÑIGA 202</t>
  </si>
  <si>
    <t xml:space="preserve">ALEJANDRA VARELA </t>
  </si>
  <si>
    <t>CUBIK 1105</t>
  </si>
  <si>
    <t>CALIFORNIA 506</t>
  </si>
  <si>
    <t>CUBIK 404</t>
  </si>
  <si>
    <t xml:space="preserve">PUNTA DEL PARQUE 1504 </t>
  </si>
  <si>
    <t>LAS BRUAS</t>
  </si>
  <si>
    <t>LYON 1212</t>
  </si>
  <si>
    <t>TORRE CLARA 902</t>
  </si>
  <si>
    <t>MATEO ALVAREZ</t>
  </si>
  <si>
    <t>PUNTA DEL PARQUE 805</t>
  </si>
  <si>
    <t xml:space="preserve">MARCELA </t>
  </si>
  <si>
    <t xml:space="preserve">LATITUD SUR </t>
  </si>
  <si>
    <t xml:space="preserve">MAYORCA </t>
  </si>
  <si>
    <t>PRADO ALTO 1101</t>
  </si>
  <si>
    <t>NATIVO FLORA 1114</t>
  </si>
  <si>
    <t>PUNTA DEL PARQUE 1404</t>
  </si>
  <si>
    <t>CANTA PIEDRA 721</t>
  </si>
  <si>
    <t>PALMA DE ZUÑIGA 302</t>
  </si>
  <si>
    <t>GASCUÑA CASA 230</t>
  </si>
  <si>
    <t>PARCELACION ALAMOS DEL ESCOBERO</t>
  </si>
  <si>
    <t>CERVANTES</t>
  </si>
  <si>
    <t>PRADOS DE ZUÑIGA 1202</t>
  </si>
  <si>
    <t>BRUJA BONITA 1404</t>
  </si>
  <si>
    <t>GERSON</t>
  </si>
  <si>
    <t>SANT LAUREN 1401</t>
  </si>
  <si>
    <t>MUGA 612</t>
  </si>
  <si>
    <t>PARCELACION ALAMOS DEL ESCOBERO 25</t>
  </si>
  <si>
    <t xml:space="preserve">PUNTA DEL PARQUE 1404 </t>
  </si>
  <si>
    <t>JUAN PABLO VILLA FEBRERO 2020</t>
  </si>
  <si>
    <t>BALCONES DE LA ABADIA 3 602</t>
  </si>
  <si>
    <t>BRUJAS CAMPESTRE 1018</t>
  </si>
  <si>
    <t>ESENCCE 602</t>
  </si>
  <si>
    <t>BIOCITY GRAND 1405</t>
  </si>
  <si>
    <t>TRENTTO 501</t>
  </si>
  <si>
    <t xml:space="preserve">AVALON 202 </t>
  </si>
  <si>
    <t>BIOCITY GRAND 1610</t>
  </si>
  <si>
    <t>MAGDALENA DE LA CUENCA 9908</t>
  </si>
  <si>
    <t>MAGDALENA DE LA CUENCA 302</t>
  </si>
  <si>
    <t>LOCAL CEMENTERIO</t>
  </si>
  <si>
    <t xml:space="preserve">LOCAL SANTORINO </t>
  </si>
  <si>
    <t>BARRIO MSA</t>
  </si>
  <si>
    <t>MAGDALENA DE LA CUENCA 9904</t>
  </si>
  <si>
    <t xml:space="preserve">LA CUNCA </t>
  </si>
  <si>
    <t>AMBAR 401</t>
  </si>
  <si>
    <t>BRUJA ENCANTADORA 909</t>
  </si>
  <si>
    <t>DIANA</t>
  </si>
  <si>
    <t>PENINSULA 3110</t>
  </si>
  <si>
    <t xml:space="preserve">ROBLEDO </t>
  </si>
  <si>
    <t>VILLA SERENA CASA 03</t>
  </si>
  <si>
    <t>NVIGADO</t>
  </si>
  <si>
    <t>URBANIZACION CASA VERDE 102</t>
  </si>
  <si>
    <t>CASA SAN SEBASTIAN</t>
  </si>
  <si>
    <t>SANTORINI 1002</t>
  </si>
  <si>
    <t xml:space="preserve">ESTEFANYA </t>
  </si>
  <si>
    <t>BRUJAS CAMPESTRE 608</t>
  </si>
  <si>
    <t>EL VERGEL 401</t>
  </si>
  <si>
    <t>MUGA 1608</t>
  </si>
  <si>
    <t>ESSENCE 703</t>
  </si>
  <si>
    <t xml:space="preserve">OCLOCK LIVING 2203  </t>
  </si>
  <si>
    <t>SANT LAURENT 1001</t>
  </si>
  <si>
    <t>ALTO DEL ESMERALDAL 201</t>
  </si>
  <si>
    <t xml:space="preserve">APARTAESTUDIO SAN MARCOS </t>
  </si>
  <si>
    <t>BRUJAS CAMPESTRE 1403</t>
  </si>
  <si>
    <t>CASA TERCER PISO ITAGUI</t>
  </si>
  <si>
    <t>SANTA MARIa</t>
  </si>
  <si>
    <t>VCINA</t>
  </si>
  <si>
    <t xml:space="preserve">CASA ANDALUCIA COMERCIAL </t>
  </si>
  <si>
    <t>DON FERNANDO</t>
  </si>
  <si>
    <t xml:space="preserve">URBANIZACION CASA VERDE </t>
  </si>
  <si>
    <t xml:space="preserve">JARDINES DE LA ABADIA </t>
  </si>
  <si>
    <t>TORRE GUAYACAN 1303</t>
  </si>
  <si>
    <t>ANDRES MIRANDA FEBRERO 2020</t>
  </si>
  <si>
    <t>BIOCITY GRAND 412</t>
  </si>
  <si>
    <t>OFICINA COMERCIAL EL PORTAL</t>
  </si>
  <si>
    <t xml:space="preserve">AMONTE 723 </t>
  </si>
  <si>
    <t xml:space="preserve">EL TRAPICHE </t>
  </si>
  <si>
    <t>CAMINO VERDE DE LOS NARANJOS 52</t>
  </si>
  <si>
    <t>CAMINO VERDE DE LOS NARANJOS 120</t>
  </si>
  <si>
    <t xml:space="preserve">BTANCUR </t>
  </si>
  <si>
    <t>MULTIFAMILIR VILLA GRANDE 102</t>
  </si>
  <si>
    <t xml:space="preserve">VILLAGRANDE </t>
  </si>
  <si>
    <t>TRENTTO 606</t>
  </si>
  <si>
    <t>ABADIA DE L CAMPO 907</t>
  </si>
  <si>
    <t>GOMEZ</t>
  </si>
  <si>
    <t xml:space="preserve">APTO OBRERO CUARTO PISO </t>
  </si>
  <si>
    <t>EL OBRERO</t>
  </si>
  <si>
    <t xml:space="preserve">TRENTTO 602 </t>
  </si>
  <si>
    <t>MONTEPIETRA 1313</t>
  </si>
  <si>
    <t>SANTORINI 1107</t>
  </si>
  <si>
    <t>SANTORINI 1108</t>
  </si>
  <si>
    <t>BIOCITY GRAND 1421</t>
  </si>
  <si>
    <t>MONTCLAIRE 1502</t>
  </si>
  <si>
    <t>HERRERA</t>
  </si>
  <si>
    <t>CIUDAD DEL BOSQUE 1401</t>
  </si>
  <si>
    <t>RSTREPO NARANJO</t>
  </si>
  <si>
    <t>ENTREPARQUES 621</t>
  </si>
  <si>
    <t>TREJOS</t>
  </si>
  <si>
    <t>TENTTO 508</t>
  </si>
  <si>
    <t xml:space="preserve">VERGEL SEÑIOR CLUB </t>
  </si>
  <si>
    <t xml:space="preserve">EL ESCOBRO </t>
  </si>
  <si>
    <t>MONCLAIRE 1502</t>
  </si>
  <si>
    <t>PORTADA FEBRERO 2020</t>
  </si>
  <si>
    <t>ALEJANDRO BEDOYA MARZO  2020</t>
  </si>
  <si>
    <t>MISSISSIPPIDE LA CUENCA 1311</t>
  </si>
  <si>
    <t>LYON 704</t>
  </si>
  <si>
    <t>DANZA DEL CAMPO 116</t>
  </si>
  <si>
    <t>EL RETIRO</t>
  </si>
  <si>
    <t>ALTO BONITO 158</t>
  </si>
  <si>
    <t>GABRIEL</t>
  </si>
  <si>
    <t>MONTECARLO 401</t>
  </si>
  <si>
    <t>MURANO PLAZA 1302</t>
  </si>
  <si>
    <t xml:space="preserve">APTO TRIANON </t>
  </si>
  <si>
    <t>GASCUÑA 141</t>
  </si>
  <si>
    <t>BRUJA BONITA 1205</t>
  </si>
  <si>
    <t>NATIVO ARENA 2105</t>
  </si>
  <si>
    <t>LOCAL CLL 36 SUR 43A 27</t>
  </si>
  <si>
    <t>PRADO ALTO 1303</t>
  </si>
  <si>
    <t>LOMA LOS MESA</t>
  </si>
  <si>
    <t>MUGA 1301</t>
  </si>
  <si>
    <t>REGATTA 1401</t>
  </si>
  <si>
    <t>ST LAURENT 1504</t>
  </si>
  <si>
    <t>13/03/2020</t>
  </si>
  <si>
    <t>BENEDICTINE PARK 904</t>
  </si>
  <si>
    <t>LOMA DE LOS BENEDICTINOS</t>
  </si>
  <si>
    <t>JUAN PABLO VILLA  MARZO  2020</t>
  </si>
  <si>
    <t>BRUJA MAGICA 504</t>
  </si>
  <si>
    <t>NATURAL 501</t>
  </si>
  <si>
    <t xml:space="preserve">GUERRA </t>
  </si>
  <si>
    <t>CEIBA DE LA CALLEJA 101</t>
  </si>
  <si>
    <t>LOMA DEL ATRAVESADO</t>
  </si>
  <si>
    <t>BIOCITY GRAND 417</t>
  </si>
  <si>
    <t>ZARZAMORA 505</t>
  </si>
  <si>
    <t>OCLOCK LIVING 2205</t>
  </si>
  <si>
    <t>VERDUM 508</t>
  </si>
  <si>
    <t>NUEVA ORQUIDEA 803</t>
  </si>
  <si>
    <t>ARELIS</t>
  </si>
  <si>
    <t>BRUJA MAGICA 1101</t>
  </si>
  <si>
    <t>LIZETH DE ZUÑIGA 201</t>
  </si>
  <si>
    <t>NATURAL402</t>
  </si>
  <si>
    <t xml:space="preserve">SAN LUIS 93A </t>
  </si>
  <si>
    <t>ESSENCE 1403</t>
  </si>
  <si>
    <t>MAGDALENA DE LA CUENCA 707</t>
  </si>
  <si>
    <t>BIOCITY GRAND 414</t>
  </si>
  <si>
    <t>BETANCURTH</t>
  </si>
  <si>
    <t>CIUDADELA REAL 711</t>
  </si>
  <si>
    <t>TERRITORIO VERDE 3402</t>
  </si>
  <si>
    <t>DITAIRES</t>
  </si>
  <si>
    <t>JENNIFER</t>
  </si>
  <si>
    <t>BRUJA ENCANTADORA 1010</t>
  </si>
  <si>
    <t>MAGDALENA DE LA CUENCA 907</t>
  </si>
  <si>
    <t>BRUJA CAMPESTRE 914</t>
  </si>
  <si>
    <t>BIOCITY GRAND 407</t>
  </si>
  <si>
    <t xml:space="preserve">CHAVARRIA </t>
  </si>
  <si>
    <t>RESERVA DE LA MARIA 801</t>
  </si>
  <si>
    <t>GUZMAN</t>
  </si>
  <si>
    <t>LIZETH DE ZUÑIGA 601</t>
  </si>
  <si>
    <t>MAGDALENA DE LA CUENCA1301</t>
  </si>
  <si>
    <t>SALTAMONTES 1103</t>
  </si>
  <si>
    <t xml:space="preserve">MARIA </t>
  </si>
  <si>
    <t>ANDRES MIRANDA  MARZO  2020</t>
  </si>
  <si>
    <t>JACARANDAS 1316</t>
  </si>
  <si>
    <t>JACARANDAS 615</t>
  </si>
  <si>
    <t>JACARANDAS 715</t>
  </si>
  <si>
    <t>TIERRA GRATA 912</t>
  </si>
  <si>
    <t>ENTREPARQUES 1018</t>
  </si>
  <si>
    <t>JACARANDAS 1416</t>
  </si>
  <si>
    <t>MONTEPIETRA 2119</t>
  </si>
  <si>
    <t>SAOBENTO 408</t>
  </si>
  <si>
    <t>CARILLO</t>
  </si>
  <si>
    <t>PORTAL DE LA PALMA 202</t>
  </si>
  <si>
    <t>SAO BENTO 1611</t>
  </si>
  <si>
    <t>TIERRA GRATA 712</t>
  </si>
  <si>
    <t xml:space="preserve">KEVIN </t>
  </si>
  <si>
    <t>16/03/2020</t>
  </si>
  <si>
    <t>OASIS DE ZUÑIGA 802</t>
  </si>
  <si>
    <t>DOS VELAS 1009</t>
  </si>
  <si>
    <t>17/03/2020</t>
  </si>
  <si>
    <t>TIERRA GRTA ESMERALDAL 902</t>
  </si>
  <si>
    <t xml:space="preserve">GUARIN </t>
  </si>
  <si>
    <t>BENEDICTINE PARK 1308</t>
  </si>
  <si>
    <t>JACARANDAS 717</t>
  </si>
  <si>
    <t>19/03/2020</t>
  </si>
  <si>
    <t>18/03/2020</t>
  </si>
  <si>
    <t xml:space="preserve">LA MAGNOLOA </t>
  </si>
  <si>
    <t>APTO ALCALA  47A 11</t>
  </si>
  <si>
    <t>MAGDALENA 606</t>
  </si>
  <si>
    <t>JUAN ESTEBAN MANRIQUE  MARZO  2020</t>
  </si>
  <si>
    <t>TORRES DEL FUTURO 210</t>
  </si>
  <si>
    <t>PARQUES DE LA GLORIA 831</t>
  </si>
  <si>
    <t>ALEX MUNERA</t>
  </si>
  <si>
    <t xml:space="preserve">BODEGA </t>
  </si>
  <si>
    <t>BODEGA INDUSTRIALES 201</t>
  </si>
  <si>
    <t xml:space="preserve">LOS HUESOS </t>
  </si>
  <si>
    <t>PLAZA ARRAYANES 122</t>
  </si>
  <si>
    <t xml:space="preserve">SANTA MARIA </t>
  </si>
  <si>
    <t>ALTOS DE ARAGON 107</t>
  </si>
  <si>
    <t xml:space="preserve">LUIS DURANTE </t>
  </si>
  <si>
    <t>BODEHA SAN DIEGO</t>
  </si>
  <si>
    <t>SAN DIEGO</t>
  </si>
  <si>
    <t>CALIFORNIA 602</t>
  </si>
  <si>
    <t xml:space="preserve">FAUSTO GARCIA </t>
  </si>
  <si>
    <t>PALMERAS 3 APT 1501</t>
  </si>
  <si>
    <t>ALEJANDRO BEEDOYA</t>
  </si>
  <si>
    <t xml:space="preserve">APTO ALCALA </t>
  </si>
  <si>
    <t xml:space="preserve">ANDRES MIRADA </t>
  </si>
  <si>
    <t>LOCAL 45-65</t>
  </si>
  <si>
    <t>LOCAL 45/75</t>
  </si>
  <si>
    <t>ARRECIFES DE LA ABADIA 309</t>
  </si>
  <si>
    <t>HINCAOIE</t>
  </si>
  <si>
    <t>SANTORINI 1003</t>
  </si>
  <si>
    <t xml:space="preserve">PONTEVEDRA </t>
  </si>
  <si>
    <t>LOCAL45-65</t>
  </si>
  <si>
    <t>PORTADA   MARZO  2020</t>
  </si>
  <si>
    <t xml:space="preserve">CASA FINCA </t>
  </si>
  <si>
    <t xml:space="preserve">ENTREBOSQUES DE SAN SEBASTIAN </t>
  </si>
  <si>
    <t>ALEJANDRO BEDOYA JUNIO2020</t>
  </si>
  <si>
    <t xml:space="preserve">PUNTA DEL PARQUE 1307 </t>
  </si>
  <si>
    <t>ENTREPINOS 1904</t>
  </si>
  <si>
    <t>SALTAMONTE 326</t>
  </si>
  <si>
    <t xml:space="preserve">PUNTA DEL PARQUE 903 </t>
  </si>
  <si>
    <t xml:space="preserve">ALTO BONITO CASA 158 </t>
  </si>
  <si>
    <t xml:space="preserve">REFUGIO VERDE APTO 802 </t>
  </si>
  <si>
    <t>NATIVO FLORA 1008</t>
  </si>
  <si>
    <t>BRUJAS CAMPESTRE 717</t>
  </si>
  <si>
    <t xml:space="preserve">LA RESERVA 701 </t>
  </si>
  <si>
    <t xml:space="preserve">WILFER </t>
  </si>
  <si>
    <t>NATIVO AGUA 1401</t>
  </si>
  <si>
    <t xml:space="preserve">SAMIR </t>
  </si>
  <si>
    <t>SALTAMONTE 223</t>
  </si>
  <si>
    <t xml:space="preserve">GIONANNY </t>
  </si>
  <si>
    <t>CUBIK 508</t>
  </si>
  <si>
    <t>PUNTA DEL PARQUE 1306</t>
  </si>
  <si>
    <t>FARO DEL ESMERALDAL 412</t>
  </si>
  <si>
    <t>RESERVA DEL PARQUE 2713</t>
  </si>
  <si>
    <t>ARTEX</t>
  </si>
  <si>
    <t>CUBIK 502</t>
  </si>
  <si>
    <t>ZU 41-21 APTO 701</t>
  </si>
  <si>
    <t>SEPIA 411</t>
  </si>
  <si>
    <t>NATIVO ARENA 1603</t>
  </si>
  <si>
    <t>NATIVO AGUA 1003</t>
  </si>
  <si>
    <t>REGATTA 1607</t>
  </si>
  <si>
    <t xml:space="preserve">LOS MESAS </t>
  </si>
  <si>
    <t>NATIVO FLORA1201</t>
  </si>
  <si>
    <t>JUAN PABLO VILLA JUNIO 2020</t>
  </si>
  <si>
    <t xml:space="preserve">CASA INDEPENDIENTE BARRIO MESA </t>
  </si>
  <si>
    <t xml:space="preserve">CASA INDEPENDIENTE ALCALA </t>
  </si>
  <si>
    <t>LOCAL COMERCIAL TRIANON</t>
  </si>
  <si>
    <t>O CLOCK IVING 1904</t>
  </si>
  <si>
    <t>CASA INDEPENDIENTE SGUNDO PISO LOS N</t>
  </si>
  <si>
    <t>PANORAMA AUSTRAL 1107</t>
  </si>
  <si>
    <t xml:space="preserve">VIA TRANVIA </t>
  </si>
  <si>
    <t>ARRECIFES DE LA ABADIA 1001</t>
  </si>
  <si>
    <t>CONJUNTO RESIDENCIAL LAS VEGAS 301</t>
  </si>
  <si>
    <t>MAGDALENA DE LA CUENCA 915</t>
  </si>
  <si>
    <t>MAGDALENA DE LA CUENCA 1412</t>
  </si>
  <si>
    <t xml:space="preserve">EDIFICIO CASA AZUL 201 </t>
  </si>
  <si>
    <t>PUNTA DEL PARQUE 1204</t>
  </si>
  <si>
    <t xml:space="preserve">OCAMPO </t>
  </si>
  <si>
    <t>SANTORINI 1007</t>
  </si>
  <si>
    <t>SANTORINI 1105</t>
  </si>
  <si>
    <t>COLORS 712</t>
  </si>
  <si>
    <t>O CLOCK LIVING 1602</t>
  </si>
  <si>
    <t>MACA</t>
  </si>
  <si>
    <t>LA ORQUIDEA 401</t>
  </si>
  <si>
    <t>BRUJA ENCANTADORA 910</t>
  </si>
  <si>
    <t xml:space="preserve">SALA DE  VENTAS </t>
  </si>
  <si>
    <t>MISSISSIPPI DE LA CUENCA 1009</t>
  </si>
  <si>
    <t>MISSISIPPI DE LA CUENCA 1007</t>
  </si>
  <si>
    <t xml:space="preserve">CASA LOCAL ANDALUCIA </t>
  </si>
  <si>
    <t xml:space="preserve">LOCAL SANTA MARIA </t>
  </si>
  <si>
    <t>O CLOCK LIVING 1106</t>
  </si>
  <si>
    <t>ORQUIDEA 401</t>
  </si>
  <si>
    <t>ANDRES MIRANDA JUNIO 2020</t>
  </si>
  <si>
    <t>ENTREPARQUES 921</t>
  </si>
  <si>
    <t>EL CHOHO</t>
  </si>
  <si>
    <t>ENTREPARQUES 109</t>
  </si>
  <si>
    <t>ENTREPARQUES 9715</t>
  </si>
  <si>
    <t>BOSQUES DEL ESMERALDAL CASA 128</t>
  </si>
  <si>
    <t>MAURO</t>
  </si>
  <si>
    <t>ARC P.H 1201</t>
  </si>
  <si>
    <t>PIETRA ROSA 902</t>
  </si>
  <si>
    <t xml:space="preserve">TIERRA GRATA BRUJA MAGICA 903 </t>
  </si>
  <si>
    <t xml:space="preserve">MAGDALENA DE LA CUENCA 110 </t>
  </si>
  <si>
    <t>ARC P.H 1203</t>
  </si>
  <si>
    <t>MAGDALENA DE LA CUENCA 702</t>
  </si>
  <si>
    <t>ENTREPARQUES 705</t>
  </si>
  <si>
    <t>TRJOS</t>
  </si>
  <si>
    <t>BIOCITY GRAND 418</t>
  </si>
  <si>
    <t>EL ESCOBRO</t>
  </si>
  <si>
    <t>ARRECIFES DE LA ABADIA 1403</t>
  </si>
  <si>
    <t>ARBOLEDA</t>
  </si>
  <si>
    <t>VEGAS DE ZUÑIGA 520</t>
  </si>
  <si>
    <t>MONSERRAT APTO 2302</t>
  </si>
  <si>
    <t>LA CUMBRE</t>
  </si>
  <si>
    <t>CUMBRES DEL BOSQUE 610</t>
  </si>
  <si>
    <t>VIA SERRANO 1201</t>
  </si>
  <si>
    <t>APTO P</t>
  </si>
  <si>
    <t>CUMBRS DEL BOSQUE 708</t>
  </si>
  <si>
    <t>MONTEPINAR 508</t>
  </si>
  <si>
    <t>JUAN ESTEBAN MANRIQUE JUNIO 2020</t>
  </si>
  <si>
    <t>PORTALANADIA 401</t>
  </si>
  <si>
    <t>CALLEJA RAL 302</t>
  </si>
  <si>
    <t>JARDINES DE LA MARIA 2 APTO 807</t>
  </si>
  <si>
    <t xml:space="preserve">OFICINA OCLOCK 405 </t>
  </si>
  <si>
    <t>PITRIZA 206</t>
  </si>
  <si>
    <t>LAS ANTILLAS CASA 12</t>
  </si>
  <si>
    <t>ALCIBIAESL</t>
  </si>
  <si>
    <t>NOGALES DE TERRANOVA CASA 108</t>
  </si>
  <si>
    <t>LEONARDO DAVINCHI 303</t>
  </si>
  <si>
    <t>AGUAS CLARAS 1404</t>
  </si>
  <si>
    <t>INFERIOR</t>
  </si>
  <si>
    <t>PANALPINA 1002</t>
  </si>
  <si>
    <t>CAMPESTRE</t>
  </si>
  <si>
    <t>LAS ANTILLAS 3 CASA 36</t>
  </si>
  <si>
    <t>BALCONES D TIERRA LINDA APTO 624</t>
  </si>
  <si>
    <t xml:space="preserve">AMARETTO 1701 </t>
  </si>
  <si>
    <t>SEÑORIA</t>
  </si>
  <si>
    <t xml:space="preserve">PIE DE MONTE CASA 122 </t>
  </si>
  <si>
    <t>CALIFORNIA 1705</t>
  </si>
  <si>
    <t>COLINAS DEL BOSQUE APTO 412</t>
  </si>
  <si>
    <t>JARDINES DE LA MARIA 601</t>
  </si>
  <si>
    <t xml:space="preserve">GRABIEL </t>
  </si>
  <si>
    <t>LOCAL ANDALUCIA</t>
  </si>
  <si>
    <t xml:space="preserve">ZURICH 406 </t>
  </si>
  <si>
    <t>VOLGA DE LA CUENCA 1505</t>
  </si>
  <si>
    <t>YORGI</t>
  </si>
  <si>
    <t>ALEJANDRO BEDOYA JULIO2020</t>
  </si>
  <si>
    <t>REGATTA 1506</t>
  </si>
  <si>
    <t>BRUJA BONITA 501</t>
  </si>
  <si>
    <t>PRADO ALTO APTO 1201</t>
  </si>
  <si>
    <t xml:space="preserve">PRADO ALTO APTO 1403 </t>
  </si>
  <si>
    <t>NATIVO MADERA 606</t>
  </si>
  <si>
    <t>BIOCITY GRAND 1512</t>
  </si>
  <si>
    <t>NATIVO FLORA 1306</t>
  </si>
  <si>
    <t>EL VERGEL 303</t>
  </si>
  <si>
    <t>ARMANDO</t>
  </si>
  <si>
    <t>MUGA APTO 1412</t>
  </si>
  <si>
    <t xml:space="preserve">FARAEL </t>
  </si>
  <si>
    <t>LYON APTO 1004|</t>
  </si>
  <si>
    <t>NATIVO FLORA 914</t>
  </si>
  <si>
    <t>LOS MANGOS</t>
  </si>
  <si>
    <t>BRUJA BONITA 1102</t>
  </si>
  <si>
    <t>ROSETT1706</t>
  </si>
  <si>
    <t>JUAN PABLO VILLA JULIO 2020</t>
  </si>
  <si>
    <t>MAGDALENA DE LA CUENCA 1402</t>
  </si>
  <si>
    <t>DOS VELAS 1512</t>
  </si>
  <si>
    <t>SALTAMONTE GRAND 817</t>
  </si>
  <si>
    <t>JARDINES D LA ABADIA 602</t>
  </si>
  <si>
    <t>CASA AZUL 101</t>
  </si>
  <si>
    <t>VILLAGRANDE EXTERIOR 106</t>
  </si>
  <si>
    <t>ZURICH APTO 1002</t>
  </si>
  <si>
    <t>MISSISSIPPI DE LA CUENCA 9915</t>
  </si>
  <si>
    <t>MISSISSIPPI DE LA CUENCA 215</t>
  </si>
  <si>
    <t>SANTORINO APTO 602</t>
  </si>
  <si>
    <t>HERNANDEZ</t>
  </si>
  <si>
    <t>MISSISSIPPI DE LA CUENCA 1305</t>
  </si>
  <si>
    <t>PIEDEMONTE CASA 145</t>
  </si>
  <si>
    <t>BUITRAGO</t>
  </si>
  <si>
    <t>LOCAL COMFAMA</t>
  </si>
  <si>
    <t xml:space="preserve">GONZALEZ </t>
  </si>
  <si>
    <t>OCLOCK LIVING APTO 1601</t>
  </si>
  <si>
    <t>BRUJA ENCANTADORA APTO 1310</t>
  </si>
  <si>
    <t>MAGDALENA DE LA CUENCA APTO 1507</t>
  </si>
  <si>
    <t xml:space="preserve">INDEPENDINTE MAGNOLIA </t>
  </si>
  <si>
    <t>VEREDA TOLDAS CASA 201</t>
  </si>
  <si>
    <t xml:space="preserve">GUARNE </t>
  </si>
  <si>
    <t>APARTAESTUDIO 102</t>
  </si>
  <si>
    <t>MISSISSIPPI DE LA CUENCA 1208</t>
  </si>
  <si>
    <t xml:space="preserve">BODEGA LA AGUACATALA </t>
  </si>
  <si>
    <t>LA AGUACATALA</t>
  </si>
  <si>
    <t xml:space="preserve">APTO 301 </t>
  </si>
  <si>
    <t>NATIVO AGUA APTO 305</t>
  </si>
  <si>
    <t>SAMIR</t>
  </si>
  <si>
    <t xml:space="preserve">AMARETTO APTO 1403 </t>
  </si>
  <si>
    <t>MARTINEZ</t>
  </si>
  <si>
    <t xml:space="preserve">NATIVO AGUA 1203 </t>
  </si>
  <si>
    <t>HACIENDA SAN JOSE CASA 139</t>
  </si>
  <si>
    <t>RICARDO</t>
  </si>
  <si>
    <t>ANDRES MIRANDA JULIO 2020</t>
  </si>
  <si>
    <t>BIOCITY GRAND APTO 904</t>
  </si>
  <si>
    <t>LOCAL COMERCIAL</t>
  </si>
  <si>
    <t>TIERRA GRATA ESMERALDAL 612</t>
  </si>
  <si>
    <t>GUARIN</t>
  </si>
  <si>
    <t>ARRECIFES DE LA ABADIA 610</t>
  </si>
  <si>
    <t>TIERRA GRATA ESMERALDAL 1601</t>
  </si>
  <si>
    <t>TRENTTO APTO 605</t>
  </si>
  <si>
    <t xml:space="preserve">CUAVA </t>
  </si>
  <si>
    <t xml:space="preserve">GUALI 606 </t>
  </si>
  <si>
    <t xml:space="preserve">BRUJA CAMPESTRE 1514 </t>
  </si>
  <si>
    <t xml:space="preserve">BRUJA MAGICA 903 </t>
  </si>
  <si>
    <t>TIERRA GRATA CUMBRES 910</t>
  </si>
  <si>
    <t>CANTAPIEDRA 1407</t>
  </si>
  <si>
    <t>FRONTERA</t>
  </si>
  <si>
    <t>QUEBRADA CLARA 214</t>
  </si>
  <si>
    <t>S48 TOWERS 1501</t>
  </si>
  <si>
    <t xml:space="preserve">LAS VEGAS </t>
  </si>
  <si>
    <t>CUMBRES DEL BOSQUE 107</t>
  </si>
  <si>
    <t>NOGALES 1603</t>
  </si>
  <si>
    <t>DANIEL</t>
  </si>
  <si>
    <t>ENTREPARQUES 9923</t>
  </si>
  <si>
    <t xml:space="preserve">TREJOS </t>
  </si>
  <si>
    <t>NATIVO AGUA 1101</t>
  </si>
  <si>
    <t>COPETE</t>
  </si>
  <si>
    <t>JUAN ESTEBAN MANRIQUE JULIO 2020</t>
  </si>
  <si>
    <t>ROSET 1307</t>
  </si>
  <si>
    <t>ALFREDO</t>
  </si>
  <si>
    <t>FARO DEL ESMERALDAL 712</t>
  </si>
  <si>
    <t>EL ESMERADAL</t>
  </si>
  <si>
    <t>POR LA MAR 203</t>
  </si>
  <si>
    <t>DOS VELAS 1608</t>
  </si>
  <si>
    <t>SEÑORIAÑ</t>
  </si>
  <si>
    <t>AGUADULCE 411</t>
  </si>
  <si>
    <t xml:space="preserve">LYON 302 </t>
  </si>
  <si>
    <t>JAIR</t>
  </si>
  <si>
    <t>DOS VELAS 1106</t>
  </si>
  <si>
    <t xml:space="preserve">IVAN </t>
  </si>
  <si>
    <t xml:space="preserve">CUMBRES DEL BOSQUE 405 </t>
  </si>
  <si>
    <t xml:space="preserve">ANDERSON </t>
  </si>
  <si>
    <t>TORRE LAURELES 702</t>
  </si>
  <si>
    <t xml:space="preserve">ARIZONA 705 </t>
  </si>
  <si>
    <t>JARDINS</t>
  </si>
  <si>
    <t xml:space="preserve">RUBEN </t>
  </si>
  <si>
    <t xml:space="preserve">PORTON DE ALCALA 506 </t>
  </si>
  <si>
    <t xml:space="preserve">JAVIER </t>
  </si>
  <si>
    <t>CALIFORNIA 910</t>
  </si>
  <si>
    <t>CALIFORNIA 610</t>
  </si>
  <si>
    <t xml:space="preserve">MILAN 1 209 </t>
  </si>
  <si>
    <t>MILAN</t>
  </si>
  <si>
    <t>YEISON</t>
  </si>
  <si>
    <t xml:space="preserve">ANTILLAS 3 CASA 45 </t>
  </si>
  <si>
    <t xml:space="preserve">ALCIBIADES </t>
  </si>
  <si>
    <t>VILLA ROMERA 1613</t>
  </si>
  <si>
    <t>DOCTORA</t>
  </si>
  <si>
    <t>SEVILLA PLAZA 801</t>
  </si>
  <si>
    <t>VIENTOS DE LA COLINA 138</t>
  </si>
  <si>
    <t>MUZZO 403</t>
  </si>
  <si>
    <t>EL SMERALDAL</t>
  </si>
  <si>
    <t xml:space="preserve">GERMAN </t>
  </si>
  <si>
    <t>RICON DE LLANOGRANDE APTO 302</t>
  </si>
  <si>
    <t>PALO DE ROSA 807</t>
  </si>
  <si>
    <t xml:space="preserve">INFORME DE CAPTACIONES AGOSTO 2020 SEDE ENVIGADO </t>
  </si>
  <si>
    <t>ALEJANDRO BEDOYA AGOSTO 2020</t>
  </si>
  <si>
    <t>JACARANDAS APTO 1214</t>
  </si>
  <si>
    <t>MENESES</t>
  </si>
  <si>
    <t>HACIENDA NIQUIA 2018</t>
  </si>
  <si>
    <t>NATIVO FLORA 405</t>
  </si>
  <si>
    <t>CASA DE PATIO 109</t>
  </si>
  <si>
    <t>YOVANNY</t>
  </si>
  <si>
    <t>TRAGALUZ APTO 201</t>
  </si>
  <si>
    <t>EL CAMPESTRE</t>
  </si>
  <si>
    <t xml:space="preserve">ST LAURENT 701 </t>
  </si>
  <si>
    <t xml:space="preserve">CARTILLA </t>
  </si>
  <si>
    <t>BRUJA MAGICA APTO 1701</t>
  </si>
  <si>
    <t xml:space="preserve">C25 APTO 501 </t>
  </si>
  <si>
    <t>YERSON</t>
  </si>
  <si>
    <t xml:space="preserve">C25 1502 </t>
  </si>
  <si>
    <t xml:space="preserve">MUGA 1105 </t>
  </si>
  <si>
    <t>ARBOLEDA DEL CAMPO 1615</t>
  </si>
  <si>
    <t xml:space="preserve">MUGA 604 </t>
  </si>
  <si>
    <t>PORTON DE LA HACIENDA 615</t>
  </si>
  <si>
    <t>SANTANONIO DE PADRO</t>
  </si>
  <si>
    <t>MUGA 1003</t>
  </si>
  <si>
    <t>CUMBRES DEL BOSQUEE 611</t>
  </si>
  <si>
    <t xml:space="preserve">BRUJA BONITA 1603 </t>
  </si>
  <si>
    <t xml:space="preserve">AZUR CASA 157 </t>
  </si>
  <si>
    <t xml:space="preserve">LYON 612 </t>
  </si>
  <si>
    <t xml:space="preserve">LA RESERVA 705 </t>
  </si>
  <si>
    <t>BRUJA BONITA 1505</t>
  </si>
  <si>
    <t>JUAN PABLO VILLA AGOSTO 2020</t>
  </si>
  <si>
    <t>MAGDALENA DE LA CUENCA APTO 1506</t>
  </si>
  <si>
    <t>SALTAMONTES GRAND APTO 526</t>
  </si>
  <si>
    <t>JHONATAN</t>
  </si>
  <si>
    <t>MAGDALENA DE LA CUENCA APTO 504</t>
  </si>
  <si>
    <t xml:space="preserve">LOCAL DEPOSITO </t>
  </si>
  <si>
    <t>PARQU</t>
  </si>
  <si>
    <t>RFUGIO VERDE 906</t>
  </si>
  <si>
    <t>CASTAÑO</t>
  </si>
  <si>
    <t xml:space="preserve">CASA INDEPENDIENTE ZUÑIGA </t>
  </si>
  <si>
    <t>LOCAL DEPODITO 301</t>
  </si>
  <si>
    <t>SALTAMONTE GRAND 208</t>
  </si>
  <si>
    <t>SANTORINO 207</t>
  </si>
  <si>
    <t>SANTORINO 101</t>
  </si>
  <si>
    <t>AMARETTO 1001</t>
  </si>
  <si>
    <t>ORTIZ</t>
  </si>
  <si>
    <t>VIVENZA APTO 1512</t>
  </si>
  <si>
    <t>1.000.000</t>
  </si>
  <si>
    <t>EDIFICIO BARRIO OBRERO 501</t>
  </si>
  <si>
    <t>CIUDADELA SAN LUCAS 1004</t>
  </si>
  <si>
    <t>CIUDADELA SAN LUCAS 311</t>
  </si>
  <si>
    <t>CASA INDEPENDIENTE SAN MARCOS 201</t>
  </si>
  <si>
    <t xml:space="preserve">ZARZAMORA 1509 </t>
  </si>
  <si>
    <t>S48 TOWERS OFICINA 1214</t>
  </si>
  <si>
    <t>1.200.000</t>
  </si>
  <si>
    <t xml:space="preserve">ESSENCE 704 </t>
  </si>
  <si>
    <t>ROFRIGUEZ</t>
  </si>
  <si>
    <t>ANDRES MIRANDA AGOSTO 2020</t>
  </si>
  <si>
    <t>01/08/20202</t>
  </si>
  <si>
    <t>PARQUE EMPRESARIAL 1305</t>
  </si>
  <si>
    <t xml:space="preserve">EL TESORO </t>
  </si>
  <si>
    <t>MONTESOLE APTO 1035</t>
  </si>
  <si>
    <t>MONTEPIETRA 1817</t>
  </si>
  <si>
    <t>CAROLINA</t>
  </si>
  <si>
    <t>ADONER</t>
  </si>
  <si>
    <t>JACARANDAS 1116</t>
  </si>
  <si>
    <t xml:space="preserve">RENDON </t>
  </si>
  <si>
    <t>ROSEDAL 411</t>
  </si>
  <si>
    <t>SUAREZ</t>
  </si>
  <si>
    <t>SAN JUAN DE LA ORQUIDEA 903</t>
  </si>
  <si>
    <t>NUEVA ORQUIDEA 901</t>
  </si>
  <si>
    <t>NUEVA ORQUIDEA 903</t>
  </si>
  <si>
    <t>MONT CLAIRE 1802</t>
  </si>
  <si>
    <t>21/08/2020</t>
  </si>
  <si>
    <t>BOSQUES  DEL ESMERALDAL 148</t>
  </si>
  <si>
    <t>21/08/2021</t>
  </si>
  <si>
    <t xml:space="preserve">BIOCITY GRAND 1306 </t>
  </si>
  <si>
    <t>JOHAN BETANCUR</t>
  </si>
  <si>
    <t>21/08/2022</t>
  </si>
  <si>
    <t xml:space="preserve">BRUJA BONITA 804 </t>
  </si>
  <si>
    <t>21/08/2023</t>
  </si>
  <si>
    <t>ENTREPARQUES 1022</t>
  </si>
  <si>
    <t>21/08/2024</t>
  </si>
  <si>
    <t>LYON 404</t>
  </si>
  <si>
    <t>21/08/2025</t>
  </si>
  <si>
    <t>SAO BENTO 1703</t>
  </si>
  <si>
    <t>21/08/2026</t>
  </si>
  <si>
    <t>VERDUM 902</t>
  </si>
  <si>
    <t>21/08/2027</t>
  </si>
  <si>
    <t>BIOCTIY EPIC 413</t>
  </si>
  <si>
    <t>21/08/2028</t>
  </si>
  <si>
    <t>TIERRA CLARA APTO 306</t>
  </si>
  <si>
    <t>LOS GONZALEZ</t>
  </si>
  <si>
    <t>JUAN ESTEBAN MANRIQUE AGOSTO 2020</t>
  </si>
  <si>
    <t>VIA SERRANO 1304</t>
  </si>
  <si>
    <t xml:space="preserve">JARDIN </t>
  </si>
  <si>
    <t>2.600.000</t>
  </si>
  <si>
    <t xml:space="preserve">LOCAL AYURA </t>
  </si>
  <si>
    <t xml:space="preserve">MUZZO 1302 </t>
  </si>
  <si>
    <t>CONDOMINIO CUMBRES 1108</t>
  </si>
  <si>
    <t>CALIFORNIA 1703</t>
  </si>
  <si>
    <t>PORTAL DEL CAMINO 601</t>
  </si>
  <si>
    <t>DIRCTO</t>
  </si>
  <si>
    <t>CASTELLI 1302</t>
  </si>
  <si>
    <t xml:space="preserve">VIRGINIA </t>
  </si>
  <si>
    <t>CALIFORNIA 1102</t>
  </si>
  <si>
    <t>PALO DE ROSA APTO 807</t>
  </si>
  <si>
    <t>MILAN 1 APTO 103</t>
  </si>
  <si>
    <t xml:space="preserve">JEISON </t>
  </si>
  <si>
    <t>BALCONES DE LA HOLANDA APTO 706</t>
  </si>
  <si>
    <t>LA HOLANDA</t>
  </si>
  <si>
    <t>CONTEMPORA APTO 1203</t>
  </si>
  <si>
    <t>LUNA VERDE APTO 124</t>
  </si>
  <si>
    <t xml:space="preserve">FERNANDO </t>
  </si>
  <si>
    <t>MONTERARROYO 401</t>
  </si>
  <si>
    <t>VIENTOS DE LA COLINA CASA 150</t>
  </si>
  <si>
    <t>LA GRAN RESERVA APTO 703</t>
  </si>
  <si>
    <t>HERNAN LOPERA</t>
  </si>
  <si>
    <t xml:space="preserve"> LOCAL </t>
  </si>
  <si>
    <t>JARDINES DE OTRAPARTE 1</t>
  </si>
  <si>
    <t>PORTADA AGOSTO 2020</t>
  </si>
  <si>
    <t xml:space="preserve">BENDICTINE GARDEN APTO 405 </t>
  </si>
  <si>
    <t xml:space="preserve">LOS BENEDICTINOS </t>
  </si>
  <si>
    <t>ZEBRANO APTO 501</t>
  </si>
  <si>
    <t>RFUGIO DE VILLA VERDE APTO 416</t>
  </si>
  <si>
    <t>CONDOMINIO MILAN 503</t>
  </si>
  <si>
    <t>VALLEJUELOS</t>
  </si>
  <si>
    <t xml:space="preserve">INFORME DE CAPTACIONES SEPTIMBRE 2020 SEDE ENVIGADO </t>
  </si>
  <si>
    <t>ALEJANDRO BEDOYA SEPTIEMBRE</t>
  </si>
  <si>
    <t>CUBIK APTO 708</t>
  </si>
  <si>
    <t xml:space="preserve">CUBIK APTO 506 </t>
  </si>
  <si>
    <t xml:space="preserve">CUBIK APTO 312 </t>
  </si>
  <si>
    <t>BREZZO APTO 304</t>
  </si>
  <si>
    <t>JUAN OCHOA</t>
  </si>
  <si>
    <t>BENEDITINE PARK APTO 1202</t>
  </si>
  <si>
    <t>BENEDITINE PARK APTO 1804</t>
  </si>
  <si>
    <t>LYON APTO 1308</t>
  </si>
  <si>
    <t>DANO</t>
  </si>
  <si>
    <t>CASA INDEPENDINTE EL CHOCHO</t>
  </si>
  <si>
    <t>CASA SAN SIMON</t>
  </si>
  <si>
    <t>COLINAS DE HORTENSIA 9</t>
  </si>
  <si>
    <t>MELIER APT 505</t>
  </si>
  <si>
    <t>LA BRUJAS</t>
  </si>
  <si>
    <t xml:space="preserve">BRUJAS CAMPESTRE AP 103 </t>
  </si>
  <si>
    <t>PESCARA AP 601</t>
  </si>
  <si>
    <t xml:space="preserve">NATIVO AGUA AP 1302 </t>
  </si>
  <si>
    <t>CANTAPIETRA AP 1525</t>
  </si>
  <si>
    <t xml:space="preserve">LIZET DE ZUÑIGA AP 603 </t>
  </si>
  <si>
    <t>8/09/0202</t>
  </si>
  <si>
    <t>TRAMONTANA AP 802</t>
  </si>
  <si>
    <t xml:space="preserve">CATALINA </t>
  </si>
  <si>
    <t>REGATTA AP 1407</t>
  </si>
  <si>
    <t xml:space="preserve">SAO BENTO AP 1302 </t>
  </si>
  <si>
    <t>TERUEL AP 402</t>
  </si>
  <si>
    <t xml:space="preserve">MADEIRO AP 304 </t>
  </si>
  <si>
    <t>PESCARA AP 301</t>
  </si>
  <si>
    <t>LYON AP 1107</t>
  </si>
  <si>
    <t>JUAN PABLO VILLA SEPTIEMBRE</t>
  </si>
  <si>
    <t>CIUDADELA SAN LUCAS APTO 1209</t>
  </si>
  <si>
    <t>CALIFORNIA APTO 406</t>
  </si>
  <si>
    <t xml:space="preserve">CASA INDEPENDIENTE SEBASTIANA </t>
  </si>
  <si>
    <t>PALMERAS 1212</t>
  </si>
  <si>
    <t>PUERTO LUNA APTO 808</t>
  </si>
  <si>
    <t>NATIVO ARENA 1403</t>
  </si>
  <si>
    <t>JIMENEZ</t>
  </si>
  <si>
    <t>SALTAMONTE GRAND 1505</t>
  </si>
  <si>
    <t>NATIVO AGUA APTO 904</t>
  </si>
  <si>
    <t>COLORS APTO 1511</t>
  </si>
  <si>
    <t>CASTELLI APTO 907</t>
  </si>
  <si>
    <t xml:space="preserve">MAGDALENA DE LA CUENCA APTO 912 </t>
  </si>
  <si>
    <t>DIFICIO SAN LUIS APTO 402</t>
  </si>
  <si>
    <t>27/09/2020</t>
  </si>
  <si>
    <t>ESSENCE AP 1403</t>
  </si>
  <si>
    <t>14/09/2020</t>
  </si>
  <si>
    <t>COLORS  AP 1515</t>
  </si>
  <si>
    <t>SALTAMONTE 905</t>
  </si>
  <si>
    <t>COLORS 922</t>
  </si>
  <si>
    <t>TRAMONTANA AP 704</t>
  </si>
  <si>
    <t>07/=9/2020</t>
  </si>
  <si>
    <t>CASA INDEPENDIENTE SEGUNDO PISO</t>
  </si>
  <si>
    <t>ANDALUCIa</t>
  </si>
  <si>
    <t>VIENTOS DE LA COLINA 174</t>
  </si>
  <si>
    <t>COLORS 609</t>
  </si>
  <si>
    <t xml:space="preserve">BIOCITY GRAND AP 338 </t>
  </si>
  <si>
    <t>SFORSO APTO 301</t>
  </si>
  <si>
    <t>JUAN JOSE</t>
  </si>
  <si>
    <t>15/09/2020</t>
  </si>
  <si>
    <t>CASA INDEPENDIENTE SAN MATEO</t>
  </si>
  <si>
    <t>16/09/2020</t>
  </si>
  <si>
    <t xml:space="preserve">CAMINO DE LAS AGUAS 1201 </t>
  </si>
  <si>
    <t xml:space="preserve">COMETAS </t>
  </si>
  <si>
    <t>AIRES DEL BOSQUE AP 204</t>
  </si>
  <si>
    <t>NATIVO AGUA APTO 501</t>
  </si>
  <si>
    <t>ANDRES MIRANDA SEPTIEMBRE</t>
  </si>
  <si>
    <t>MADEROS DEL CAMPO APTO 2404</t>
  </si>
  <si>
    <t>BALTICO APTO 1001</t>
  </si>
  <si>
    <t>INTERMEDIA</t>
  </si>
  <si>
    <t>01709/2020</t>
  </si>
  <si>
    <t>PALO SANTO APTO 1702</t>
  </si>
  <si>
    <t xml:space="preserve">ABADIA DEL CAMPO 304 </t>
  </si>
  <si>
    <t xml:space="preserve">CONDOMINIO CUMBRES APTO 1103 </t>
  </si>
  <si>
    <t>TIERRA GRATA ESMERALDAL APTO 1005</t>
  </si>
  <si>
    <t>VERDUM APTO 508</t>
  </si>
  <si>
    <t>CHINGHI</t>
  </si>
  <si>
    <t>YONNY</t>
  </si>
  <si>
    <t>VERDUM APTO 507</t>
  </si>
  <si>
    <t>MONTESOLE APT 1436</t>
  </si>
  <si>
    <t>TIERRA DEL SOL APTO 410</t>
  </si>
  <si>
    <t>CIUDADELA SAN ANTONIO 901</t>
  </si>
  <si>
    <t xml:space="preserve">BIOCITY GRAND 1404 </t>
  </si>
  <si>
    <t>BRUJA BONITA 1501</t>
  </si>
  <si>
    <t>CORALES DE LA ABADIA 1809</t>
  </si>
  <si>
    <t>PORTER</t>
  </si>
  <si>
    <t>BRUJA MAGICA AP 1602</t>
  </si>
  <si>
    <t>DURANGO</t>
  </si>
  <si>
    <t xml:space="preserve">BRUJAS CAMPESTRE APTO 1510 </t>
  </si>
  <si>
    <t>SANT LAURENT APTO 507</t>
  </si>
  <si>
    <t>SAUCES DE LA CONCHA APTO 1008</t>
  </si>
  <si>
    <t>VILLA SOL 1502</t>
  </si>
  <si>
    <t>EL PORVENIR</t>
  </si>
  <si>
    <t>ITAUI</t>
  </si>
  <si>
    <t>JUAN ESTEBAN MANRIQUE SEPTIEMBRE</t>
  </si>
  <si>
    <t>JARDINES DE OTRAPARTE APTO 601</t>
  </si>
  <si>
    <t>EL SCOBERO</t>
  </si>
  <si>
    <t xml:space="preserve">LOCAL CONQUISTADORES </t>
  </si>
  <si>
    <t xml:space="preserve">CONQUISTADORES </t>
  </si>
  <si>
    <t>FARO DEL ESMERALDAL APTO   718</t>
  </si>
  <si>
    <t>CALIFORNIA APTO 1109</t>
  </si>
  <si>
    <t>ROSEDAL APTO 508</t>
  </si>
  <si>
    <t>OLIVARES DE CAMINO VERDE 112</t>
  </si>
  <si>
    <t>CAMINO</t>
  </si>
  <si>
    <t xml:space="preserve">GUADALQUIRIR  34 </t>
  </si>
  <si>
    <t>FIORI APTO 708</t>
  </si>
  <si>
    <t xml:space="preserve">SURAMERICA </t>
  </si>
  <si>
    <t>CONDIMINIO CUMBRES APTO 505</t>
  </si>
  <si>
    <t>ROSET 602</t>
  </si>
  <si>
    <t>LA ABABIA</t>
  </si>
  <si>
    <t>FELISA APTO 1107</t>
  </si>
  <si>
    <t>CORRALES</t>
  </si>
  <si>
    <t>ESCARLATA APTO 808</t>
  </si>
  <si>
    <t>TERRAZINO ZUÑIGA APTO 503</t>
  </si>
  <si>
    <t>GASCUÑA CASA  143</t>
  </si>
  <si>
    <t>TRENTTO APTO 810</t>
  </si>
  <si>
    <t xml:space="preserve">LA RESERVA APTO 1301 </t>
  </si>
  <si>
    <t>WILFR</t>
  </si>
  <si>
    <t>PORTADA SEPTIEMBRE</t>
  </si>
  <si>
    <t xml:space="preserve">INFORME DE CAPTACIONES OCTUBRE 2020 SEDE ENVIGADO </t>
  </si>
  <si>
    <t>ALEJANDRO BEDOYA OCTUBRE</t>
  </si>
  <si>
    <t>ARBOLEDA DEL ESMERALDAL AP 1012</t>
  </si>
  <si>
    <t xml:space="preserve">FERNEY </t>
  </si>
  <si>
    <t xml:space="preserve">PRESTIGE AP 1304 </t>
  </si>
  <si>
    <t>CAÑAVERALEJO</t>
  </si>
  <si>
    <t xml:space="preserve">GASCUÑA CASA 265 </t>
  </si>
  <si>
    <t>BRUJAS CAMPESTRE AP 1611</t>
  </si>
  <si>
    <t>NATIVO FLORA 706</t>
  </si>
  <si>
    <t>ENTREPARQUES 521</t>
  </si>
  <si>
    <t xml:space="preserve">CONDIOMIIO MILAN 307 </t>
  </si>
  <si>
    <t xml:space="preserve">MILAN </t>
  </si>
  <si>
    <t xml:space="preserve">LOCAL PARQUE LLERAS </t>
  </si>
  <si>
    <t>AREKA 501</t>
  </si>
  <si>
    <t>NATIVO MADERA AP 1502</t>
  </si>
  <si>
    <t>NELSO</t>
  </si>
  <si>
    <t xml:space="preserve">LYON 1301 </t>
  </si>
  <si>
    <t xml:space="preserve">AMARELLO IN 403 </t>
  </si>
  <si>
    <t>NATIVO AGUA 801</t>
  </si>
  <si>
    <t xml:space="preserve">TORRES </t>
  </si>
  <si>
    <t>NATIVO AGUA 1404</t>
  </si>
  <si>
    <t>NATIVO FLORA 1012</t>
  </si>
  <si>
    <t>ALQUERIA DE SAN ISIDRO 9818</t>
  </si>
  <si>
    <t>NATIVO AGUA 504</t>
  </si>
  <si>
    <t>LYON 812</t>
  </si>
  <si>
    <t>PACIFICA 2208</t>
  </si>
  <si>
    <t xml:space="preserve">NATURE 201 </t>
  </si>
  <si>
    <t>REGATTA 602</t>
  </si>
  <si>
    <t>JUAN PABLO VILLA OCTUBRE</t>
  </si>
  <si>
    <t xml:space="preserve">BATANCUR </t>
  </si>
  <si>
    <t>CHIGUI</t>
  </si>
  <si>
    <t>ORGAEZ</t>
  </si>
  <si>
    <t>IBERICA 108</t>
  </si>
  <si>
    <t xml:space="preserve">CASA COMERCIAL EL PORTAL </t>
  </si>
  <si>
    <t>CALIFORNIA AP 907</t>
  </si>
  <si>
    <t xml:space="preserve">VERDUM 1102 </t>
  </si>
  <si>
    <t>GIL</t>
  </si>
  <si>
    <t>D JASON 301</t>
  </si>
  <si>
    <t>EDIFICIO MARIA JOSE 401</t>
  </si>
  <si>
    <t>CAMINO DE LAS AGUAS 1304</t>
  </si>
  <si>
    <t>EL SALADO</t>
  </si>
  <si>
    <t>CARDONA</t>
  </si>
  <si>
    <t>CAMINO DE LAS AGUAS 201</t>
  </si>
  <si>
    <t>MISSISSIPPI 410</t>
  </si>
  <si>
    <t>SALTAMONTES  GRAND 525</t>
  </si>
  <si>
    <t>BOSQUEADENTRO AP 609</t>
  </si>
  <si>
    <t>REMANZO DE SAN LUCAS CASA 4</t>
  </si>
  <si>
    <t>RECINTOS DE LA ABADIA AP 905</t>
  </si>
  <si>
    <t>EDIFICIO SANTA MONICA AP 401</t>
  </si>
  <si>
    <t>CASTLLI AP 1207</t>
  </si>
  <si>
    <t>TORRE LUNA 201</t>
  </si>
  <si>
    <t>MARIN</t>
  </si>
  <si>
    <t xml:space="preserve">MILAN 9 AP 103 </t>
  </si>
  <si>
    <t>CALIFORNIA 909</t>
  </si>
  <si>
    <t>CIUDADELA SAN LUCAS AP 1012</t>
  </si>
  <si>
    <t xml:space="preserve">RYO AP 802 </t>
  </si>
  <si>
    <t xml:space="preserve">LOS BALSOS </t>
  </si>
  <si>
    <t xml:space="preserve">FELISA AP 1403 </t>
  </si>
  <si>
    <t xml:space="preserve">YEPES </t>
  </si>
  <si>
    <t>JACARANDAS AP 215</t>
  </si>
  <si>
    <t xml:space="preserve">NATIVO AGUA 903 </t>
  </si>
  <si>
    <t>CIUDADELA DE SAN LUCAS AP 907</t>
  </si>
  <si>
    <t xml:space="preserve">JACARANDAS AP 1617 </t>
  </si>
  <si>
    <t>BOSQUEADENTRO AP 511</t>
  </si>
  <si>
    <t>RECINTOS DE LA ABADIA AP 805</t>
  </si>
  <si>
    <t>SERGIO HENAO</t>
  </si>
  <si>
    <t>CAMINO DE LAS AGUAS 1408</t>
  </si>
  <si>
    <t>ELIECER</t>
  </si>
  <si>
    <t xml:space="preserve">RECINTOS DE LA ABADIA 1504 </t>
  </si>
  <si>
    <t xml:space="preserve">OCLOCK LIVING 1901 </t>
  </si>
  <si>
    <t>REFUGIO DE VILLA VERDE AP 910</t>
  </si>
  <si>
    <t>ESCARLATA AP 208</t>
  </si>
  <si>
    <t>RECINTOS DE LA ABADIA AP 706</t>
  </si>
  <si>
    <t xml:space="preserve">INFORME DE CAPTACIONES NOVIEMBRE  2020 SEDE ENVIGADO </t>
  </si>
  <si>
    <t>ALEJANDRO BEDOYA NOVIEMBRE</t>
  </si>
  <si>
    <t>BRUJAS CAMPESTRE AP 1106</t>
  </si>
  <si>
    <t>ROSEDAL AP 507</t>
  </si>
  <si>
    <t>JHON FREDY</t>
  </si>
  <si>
    <t>BRUJAS CAMPESTRE AP 1409</t>
  </si>
  <si>
    <t>BRUJAS CAMPESTRE AP 9710</t>
  </si>
  <si>
    <t>BALCONES DE LA ABADIA AP 1202</t>
  </si>
  <si>
    <t xml:space="preserve">CAROLINA </t>
  </si>
  <si>
    <t>NATIVO FLORA AP 1001</t>
  </si>
  <si>
    <t xml:space="preserve">AZUR CASA 152 </t>
  </si>
  <si>
    <t>AZUR CASA 151</t>
  </si>
  <si>
    <t>TERRAZINO ROYAL AP 601</t>
  </si>
  <si>
    <t>TIERRA GRATA ESMERALDAL AP 1903</t>
  </si>
  <si>
    <t>MONT CLAIRE AP 1009</t>
  </si>
  <si>
    <t>REGATTA 607</t>
  </si>
  <si>
    <t xml:space="preserve">LOMA DE LOS MESAS </t>
  </si>
  <si>
    <t>MONT CLAIRE AP 509</t>
  </si>
  <si>
    <t>REGATTA AP 808</t>
  </si>
  <si>
    <t>LA RESERVA AP 1708</t>
  </si>
  <si>
    <t>PRADO ALTO 1107</t>
  </si>
  <si>
    <t>TERRAZINO CUMBRES AP 303</t>
  </si>
  <si>
    <t>13/11/2020</t>
  </si>
  <si>
    <t>NATIVO FLORA AP 616</t>
  </si>
  <si>
    <t>VIENTOS DE LA COLINA CASA 188</t>
  </si>
  <si>
    <t xml:space="preserve">NATIVO AGUA 1303 </t>
  </si>
  <si>
    <t>18/11/2020</t>
  </si>
  <si>
    <t>14/11/2020</t>
  </si>
  <si>
    <t>REGATTA AP 708</t>
  </si>
  <si>
    <t>ENTREPARQUES AP 9615</t>
  </si>
  <si>
    <t>PESCARA AP 402</t>
  </si>
  <si>
    <t>JUAN PABLO VILLA  NOVIEMBRE</t>
  </si>
  <si>
    <t>SALTAMONTE GRAND 324</t>
  </si>
  <si>
    <t>MURANO PLAZA AP 1808</t>
  </si>
  <si>
    <t xml:space="preserve">JUAN JOSE </t>
  </si>
  <si>
    <t>MELIER AP 1304</t>
  </si>
  <si>
    <t>JUAN LOPERA</t>
  </si>
  <si>
    <t xml:space="preserve">REFUGIO VERDE 401 </t>
  </si>
  <si>
    <t>CASIANO</t>
  </si>
  <si>
    <t xml:space="preserve">OFICINA PARQUE ENVIGADO </t>
  </si>
  <si>
    <t>QUEBEC 901</t>
  </si>
  <si>
    <t>ELIECR</t>
  </si>
  <si>
    <t xml:space="preserve">QUEBEC 903 </t>
  </si>
  <si>
    <t>BIOCITY EPIC AP 903</t>
  </si>
  <si>
    <t>QUEBEC AP 601</t>
  </si>
  <si>
    <t>MONTEARROYO AP 601</t>
  </si>
  <si>
    <t>ACANTO AP 1107</t>
  </si>
  <si>
    <t>EL MIRADOR AP 303</t>
  </si>
  <si>
    <t>QUEBEC AP 701</t>
  </si>
  <si>
    <t xml:space="preserve">LOCAL LA PAZ </t>
  </si>
  <si>
    <t>COLINA CAMPESTRE 8</t>
  </si>
  <si>
    <t>RUBEN</t>
  </si>
  <si>
    <t>COLORS AP 1410</t>
  </si>
  <si>
    <t>MIRADOR DE LAS ANTILLAS 504</t>
  </si>
  <si>
    <t>CASA GASCUÑA 282</t>
  </si>
  <si>
    <t>ESPIGAL CASA 3</t>
  </si>
  <si>
    <t xml:space="preserve">ALTOS DE LAS PALMAS </t>
  </si>
  <si>
    <t>20/11/2020</t>
  </si>
  <si>
    <t>NOGALES 1202</t>
  </si>
  <si>
    <t>TIERRA LINDA CAMPESTRE AP 1204</t>
  </si>
  <si>
    <t>VEREDA EL SILENCIO</t>
  </si>
  <si>
    <t>17/11/2020</t>
  </si>
  <si>
    <t>TORRE GUAYACAN 1805</t>
  </si>
  <si>
    <t>LEONARDO</t>
  </si>
  <si>
    <t>18/11/2002</t>
  </si>
  <si>
    <t>ZUÑIGA CAMPESTRE 502</t>
  </si>
  <si>
    <t>HUMBERTO</t>
  </si>
  <si>
    <t xml:space="preserve">PUNTA DEL PARQUE 1103 </t>
  </si>
  <si>
    <t>CALIFORNIA 1401</t>
  </si>
  <si>
    <t>PUNTA DEL PARQUE 601</t>
  </si>
  <si>
    <t>PALMA DE ZUÑIGA 503</t>
  </si>
  <si>
    <t>OTONIEL</t>
  </si>
  <si>
    <t>SENDERO VERDE AP 401</t>
  </si>
  <si>
    <t>ENTREPINOS 1405</t>
  </si>
  <si>
    <t>JORG</t>
  </si>
  <si>
    <t>CALIFORNIA AP 1607</t>
  </si>
  <si>
    <t>ALEJANDRO OCAMPO NOVIEMBRE</t>
  </si>
  <si>
    <t>MADRID 1608</t>
  </si>
  <si>
    <t>CARLOS E RESTREPO</t>
  </si>
  <si>
    <t xml:space="preserve">PORTERO  </t>
  </si>
  <si>
    <t>JAZZ 1301</t>
  </si>
  <si>
    <t>LOS COLORES</t>
  </si>
  <si>
    <t>CITRINO 2216</t>
  </si>
  <si>
    <t>SAN GERMAN</t>
  </si>
  <si>
    <t>IBERICA 512</t>
  </si>
  <si>
    <t xml:space="preserve">ELIAS </t>
  </si>
  <si>
    <t>ENTREPARQUES AP 620</t>
  </si>
  <si>
    <t>RUA</t>
  </si>
  <si>
    <t>BIOCITY EPIC AP 614</t>
  </si>
  <si>
    <t>EDWIN</t>
  </si>
  <si>
    <t xml:space="preserve">ARBOLEDA DE CUMBRES APT 693 </t>
  </si>
  <si>
    <t>CARLOS MARIO</t>
  </si>
  <si>
    <t>ROSSET AP 901</t>
  </si>
  <si>
    <t>TRENTTO AP 606</t>
  </si>
  <si>
    <t>ROMARIO</t>
  </si>
  <si>
    <t>SAN LAURENT AP 504</t>
  </si>
  <si>
    <t xml:space="preserve">DUVAN </t>
  </si>
  <si>
    <t>BIOCITY GRAND AP 1203</t>
  </si>
  <si>
    <t>UZUGA</t>
  </si>
  <si>
    <t xml:space="preserve">USUGA </t>
  </si>
  <si>
    <t>BIOCITY GRAND AP 1142</t>
  </si>
  <si>
    <t>VENETTO 504</t>
  </si>
  <si>
    <t>ZARZAMORA 1104</t>
  </si>
  <si>
    <t>CAROLIINA</t>
  </si>
  <si>
    <t>BIOCITY GRAND 441</t>
  </si>
  <si>
    <t>19/11/2020</t>
  </si>
  <si>
    <t>SPAZIO APTO 909</t>
  </si>
  <si>
    <t>AMARELLO IN 509</t>
  </si>
  <si>
    <t>EL VERGEL SEÑOR CLUB AP 402</t>
  </si>
  <si>
    <t>EL VERGEL SEÑOR CLUB AP 412</t>
  </si>
  <si>
    <t>PORTADA NOVIEMBRE</t>
  </si>
  <si>
    <t xml:space="preserve">CASA MILAN </t>
  </si>
  <si>
    <t>SAUCES DE LA CONCHA AP 702</t>
  </si>
  <si>
    <t>LA RESERVA 1508</t>
  </si>
  <si>
    <t>BIOCITY EPIC AP 401</t>
  </si>
  <si>
    <t>BOSQUE ADENTRO AP 821</t>
  </si>
  <si>
    <t>PORTAL DEL CERRO AP 521</t>
  </si>
  <si>
    <t xml:space="preserve">INFORME DE CAPTACIONES DICIEMBRE  2020 SEDE ENVIGADO </t>
  </si>
  <si>
    <t xml:space="preserve">ALEJANDRO BEDOYA DICIEMBRE </t>
  </si>
  <si>
    <t>MANATIAL AP 502</t>
  </si>
  <si>
    <t>NATIVO FLORA AP 707</t>
  </si>
  <si>
    <t>FARO DEL ESMERALDAL AP 122</t>
  </si>
  <si>
    <t>LYON AP 1401</t>
  </si>
  <si>
    <t>EL ESMRALDAL</t>
  </si>
  <si>
    <t xml:space="preserve">GILDARDO </t>
  </si>
  <si>
    <t>CUBIK AP 906</t>
  </si>
  <si>
    <t>BENEDICTINE PARK AP 306</t>
  </si>
  <si>
    <t>LOS BENEDICTINOS</t>
  </si>
  <si>
    <t>BIOCITY EPIC AP 414</t>
  </si>
  <si>
    <t>BIOCITY GRAND 1330</t>
  </si>
  <si>
    <t>PNDIENT</t>
  </si>
  <si>
    <t xml:space="preserve">NATIVO AGUA AP 802 </t>
  </si>
  <si>
    <t>CUBIK AP 1105</t>
  </si>
  <si>
    <t>HIDEBRANDO</t>
  </si>
  <si>
    <t>CHATEL 402</t>
  </si>
  <si>
    <t>SALTAMONTE1003</t>
  </si>
  <si>
    <t>TIERRA GRATA BRUJA ENCANTADORA 1305</t>
  </si>
  <si>
    <t>BRUJA BONITA 804</t>
  </si>
  <si>
    <t>NATIVO ARENA 1003</t>
  </si>
  <si>
    <t xml:space="preserve">BRAYAN </t>
  </si>
  <si>
    <t>15/12/20</t>
  </si>
  <si>
    <t>QUEBEC 1102</t>
  </si>
  <si>
    <t>YURANI</t>
  </si>
  <si>
    <t>ENTREPINOS 1803</t>
  </si>
  <si>
    <t>18/12/20</t>
  </si>
  <si>
    <t xml:space="preserve">LOCAL EL TRIANON </t>
  </si>
  <si>
    <t xml:space="preserve">APTO LA SEBASTIANA </t>
  </si>
  <si>
    <t>21/12/20</t>
  </si>
  <si>
    <t>LYON1405</t>
  </si>
  <si>
    <t>HENRY</t>
  </si>
  <si>
    <t>ENTREPARQUES 9710</t>
  </si>
  <si>
    <t>TIERRA GRATA BRUJA ENCANTADORA 1104</t>
  </si>
  <si>
    <t>TIERRA GRATA BRUJA ENCANTADORA 1205</t>
  </si>
  <si>
    <t>BRUJA BONITA 1303</t>
  </si>
  <si>
    <t>NATIVO FLORA 313</t>
  </si>
  <si>
    <t>17/12/20</t>
  </si>
  <si>
    <t>REGATTA 1001</t>
  </si>
  <si>
    <t>NATIVO AGUA 705</t>
  </si>
  <si>
    <t>POSITANO 1001</t>
  </si>
  <si>
    <t>DARWIN</t>
  </si>
  <si>
    <t>22/12/20</t>
  </si>
  <si>
    <t>POSITANO 601</t>
  </si>
  <si>
    <t>JUAN PABLO VILLA DICIEMBRE</t>
  </si>
  <si>
    <t xml:space="preserve">CALIFORNIA AP 803 </t>
  </si>
  <si>
    <t>ST LAURENT 1801-arrendado</t>
  </si>
  <si>
    <t>ARISTIZABAL</t>
  </si>
  <si>
    <t xml:space="preserve">PESCARA AP 801 </t>
  </si>
  <si>
    <t>ARRECIFES DE LA ABADIA AP 501</t>
  </si>
  <si>
    <t xml:space="preserve">NUEVA ORQUIDEA AP 901 </t>
  </si>
  <si>
    <t>NUEVA ORQUIDEA AP 803</t>
  </si>
  <si>
    <t>NUEVA ORQUIDEA 504</t>
  </si>
  <si>
    <t>NUEVA ORQUIDEA 703</t>
  </si>
  <si>
    <t>SANTORINI AP 807</t>
  </si>
  <si>
    <t>QUEBEC AP 602</t>
  </si>
  <si>
    <t>MAGDALENA DE LA CUENCA AP 610</t>
  </si>
  <si>
    <t>ZARZAMORA AP 1101</t>
  </si>
  <si>
    <t>CADAVID</t>
  </si>
  <si>
    <t>BRUJA CAMPESTRE AP 218</t>
  </si>
  <si>
    <t>ORTEGA</t>
  </si>
  <si>
    <t>MAGDALENA DE LA CUENCA AP 404</t>
  </si>
  <si>
    <t xml:space="preserve">VIENTOS DE LA COLINA CASA 112 </t>
  </si>
  <si>
    <t>LISET DE ZUÑIGA AP 604</t>
  </si>
  <si>
    <t xml:space="preserve">JUAN </t>
  </si>
  <si>
    <t>ARBOLEDA DEL ESMERALDAL AP 511</t>
  </si>
  <si>
    <t>SAN JUAN DE LA ORQUIDEA AP 804</t>
  </si>
  <si>
    <t>SAN JUAN DE LA ORQUIDEA AP 701</t>
  </si>
  <si>
    <t>SEPIA 908</t>
  </si>
  <si>
    <t>DOS VELAS 809</t>
  </si>
  <si>
    <t>IVAN</t>
  </si>
  <si>
    <t>BENEDICTINE GARDENS 1406</t>
  </si>
  <si>
    <t>MAGDALENA DE LA CUENCA 1216</t>
  </si>
  <si>
    <t>PUERTO LUNA 704</t>
  </si>
  <si>
    <t>PUERTO LUNA 510</t>
  </si>
  <si>
    <t>arrECIFES DE LA ABADIA 612</t>
  </si>
  <si>
    <t>ARRECIFES DE LA ABADIA AP 1206</t>
  </si>
  <si>
    <t>FUENTE FRESCA 403</t>
  </si>
  <si>
    <t>LOMA DEL CAMPESTRE</t>
  </si>
  <si>
    <t>ENTREPINOS2002</t>
  </si>
  <si>
    <t>OCLOCK 1301</t>
  </si>
  <si>
    <t>GUALI 607</t>
  </si>
  <si>
    <t>OSPINA</t>
  </si>
  <si>
    <t>APTO ANDALUCIA 301</t>
  </si>
  <si>
    <t>CASA INDEPENDIENTE ANDALUCIA 35 SUR 16</t>
  </si>
  <si>
    <t>CASA INDEPENDIENTE BELEN 71-18</t>
  </si>
  <si>
    <t xml:space="preserve">BELEN ROSALES </t>
  </si>
  <si>
    <t xml:space="preserve">BELEN </t>
  </si>
  <si>
    <t>MISSISSIPPI DE LA CUENCA 502</t>
  </si>
  <si>
    <t>TORRE GUAYACAN 903</t>
  </si>
  <si>
    <t>ACUAVENTO 1305</t>
  </si>
  <si>
    <t xml:space="preserve">LA ALDEA </t>
  </si>
  <si>
    <t>GASCUÑA 206</t>
  </si>
  <si>
    <t>RECINTOS DE LA ABADIA 1001</t>
  </si>
  <si>
    <t>RECINTOS DE LA ABADIA 1005</t>
  </si>
  <si>
    <t>BENEDICTINE GARDENS 1603</t>
  </si>
  <si>
    <t>14/12/20</t>
  </si>
  <si>
    <t>ENTREPARQUES 803</t>
  </si>
  <si>
    <t>GUADALCANAL 150</t>
  </si>
  <si>
    <t>BIOCITY EPIC 708</t>
  </si>
  <si>
    <t xml:space="preserve">FABIAN </t>
  </si>
  <si>
    <t>OCLOCK 2203</t>
  </si>
  <si>
    <t>BRUJA CAMPESTRE 1312</t>
  </si>
  <si>
    <t>LA GRAN COLINA 114</t>
  </si>
  <si>
    <t>JACARANDAS 614</t>
  </si>
  <si>
    <t xml:space="preserve">OTRA PARTE </t>
  </si>
  <si>
    <t>POSITANO 901</t>
  </si>
  <si>
    <t>MILAN 9</t>
  </si>
  <si>
    <t>ALEJANDRO OCAMPO DICIEMBRE</t>
  </si>
  <si>
    <t>SALTAMONTE AP 525</t>
  </si>
  <si>
    <t>SALTAMONTE AP 624</t>
  </si>
  <si>
    <t>CASA MANUEL URIBE 35D SUR 27</t>
  </si>
  <si>
    <t xml:space="preserve">MANUEL URIBE </t>
  </si>
  <si>
    <t>POTAL REAL 301</t>
  </si>
  <si>
    <t>CAMINO DE BRUJAS 303</t>
  </si>
  <si>
    <t>USUGA</t>
  </si>
  <si>
    <t>BIOCITY GRAND 1833</t>
  </si>
  <si>
    <t>LOCAL ALCALA 47A 22</t>
  </si>
  <si>
    <t>PALMERAS 1406</t>
  </si>
  <si>
    <t>SEBASTIAN MONTOYA  DICIEMBRE</t>
  </si>
  <si>
    <t>VILLA PORTAL 3 APT 502</t>
  </si>
  <si>
    <t>PORTAL PLAZA 301</t>
  </si>
  <si>
    <t>ROSALES 401</t>
  </si>
  <si>
    <t>CENTRO</t>
  </si>
  <si>
    <t>PORTAL DEL NORTE 201</t>
  </si>
  <si>
    <t>CALLE LA BUENA MESA 301</t>
  </si>
  <si>
    <t>LA BUENA MESA</t>
  </si>
  <si>
    <t>TORRE MONTEREY 402</t>
  </si>
  <si>
    <t xml:space="preserve">CRISTO REY </t>
  </si>
  <si>
    <t>ED ALAMOS 101</t>
  </si>
  <si>
    <t xml:space="preserve">CASA SEGUNDO PISO ALCALA </t>
  </si>
  <si>
    <t>23/12/2020</t>
  </si>
  <si>
    <t xml:space="preserve">CASTELLI 1109 </t>
  </si>
  <si>
    <t>24/12/20</t>
  </si>
  <si>
    <t xml:space="preserve">APTO EL DORADO PRIMER PISO </t>
  </si>
  <si>
    <t>PORTADA DICIEMBRE</t>
  </si>
  <si>
    <t>LA MAGNOLIA 401</t>
  </si>
  <si>
    <t>TRRAZINO ROYAL AP 1102</t>
  </si>
  <si>
    <t>ATALAYA DE SAN JORGE 1308</t>
  </si>
  <si>
    <t xml:space="preserve">INFORME DE CAPTACIONES ENERO  2021 SEDE ENVIGADO </t>
  </si>
  <si>
    <t>ALEJANDRO BEDOYA ENERO</t>
  </si>
  <si>
    <t>BIOCITY EPIC 706</t>
  </si>
  <si>
    <t xml:space="preserve">LEAL </t>
  </si>
  <si>
    <t>BIOCITY EPIC 806</t>
  </si>
  <si>
    <t>FIORI 1204</t>
  </si>
  <si>
    <t>SURAMERICA</t>
  </si>
  <si>
    <t xml:space="preserve">ESTRELLA </t>
  </si>
  <si>
    <t>ROCIO DE LA MAÑANA CASA 130</t>
  </si>
  <si>
    <t>TRENTTO 805</t>
  </si>
  <si>
    <t>LUISA MARIN</t>
  </si>
  <si>
    <t>TRENTTO 408</t>
  </si>
  <si>
    <t>2DO PISO CHINGUI</t>
  </si>
  <si>
    <t>EPIC APTO 704</t>
  </si>
  <si>
    <t>CANTANZARO 1303</t>
  </si>
  <si>
    <t>BRUJA MAGICA 301</t>
  </si>
  <si>
    <t>CRISTIAN</t>
  </si>
  <si>
    <t>AVELLANO D LA CALLEJA 124</t>
  </si>
  <si>
    <t>JUAN DAVID</t>
  </si>
  <si>
    <t>FIRENZE 1604</t>
  </si>
  <si>
    <t>GUADALCANAL 278</t>
  </si>
  <si>
    <t>ADOLFO</t>
  </si>
  <si>
    <t xml:space="preserve">LOS ARBOLES </t>
  </si>
  <si>
    <t>EPIC APTO 901</t>
  </si>
  <si>
    <t>LA RESERVA 408</t>
  </si>
  <si>
    <t>WILFER</t>
  </si>
  <si>
    <t>BRUJAS CAMPESTRE 103</t>
  </si>
  <si>
    <t>GUILLERMO</t>
  </si>
  <si>
    <t>TRENTTO 602</t>
  </si>
  <si>
    <t>MADEIRO 702</t>
  </si>
  <si>
    <t>REGATTA 1709</t>
  </si>
  <si>
    <t>FABR</t>
  </si>
  <si>
    <t>NATIVO FLORA 909</t>
  </si>
  <si>
    <t>NATIVO ARENA 807</t>
  </si>
  <si>
    <t>BRAYAN</t>
  </si>
  <si>
    <t>LA RESERVA 1501</t>
  </si>
  <si>
    <t>PALMERAS 814</t>
  </si>
  <si>
    <t>CUMBRES DEL BOSQUE 305</t>
  </si>
  <si>
    <t>EPIC 802</t>
  </si>
  <si>
    <t>BRUJA MAGICA 704</t>
  </si>
  <si>
    <t>BRUJA MAGICA 1301</t>
  </si>
  <si>
    <t>JUAN PABLO VILLA ENERO</t>
  </si>
  <si>
    <t xml:space="preserve">CASA ROBLEDO VILLA FLORA </t>
  </si>
  <si>
    <t xml:space="preserve">VILLA FLORA </t>
  </si>
  <si>
    <t>TORREON DE SANTA MARIA 1704</t>
  </si>
  <si>
    <t xml:space="preserve">JAIR </t>
  </si>
  <si>
    <t>BIOCITY GRAND 929</t>
  </si>
  <si>
    <t>VISTA LINDA 501</t>
  </si>
  <si>
    <t xml:space="preserve">LOMA DE LAS PALMAS </t>
  </si>
  <si>
    <t>PUERTO LUNA 1502</t>
  </si>
  <si>
    <t>CIUDADELA SAN LUCAS AP 315</t>
  </si>
  <si>
    <t>CIUDADELA SAN LUCAS 1016</t>
  </si>
  <si>
    <t>NATIVO AGUA 304</t>
  </si>
  <si>
    <t>SAMI</t>
  </si>
  <si>
    <t>MISSISSIPPI DE LA CUENCA 510</t>
  </si>
  <si>
    <t>PALMA DE ZUÑIGA AP 302</t>
  </si>
  <si>
    <t>MAGDALENA DE LA CUENCA 1115</t>
  </si>
  <si>
    <t>CIUDADELA SAN LUCAS AP 1303</t>
  </si>
  <si>
    <t>MOKA 201</t>
  </si>
  <si>
    <t>MISSISSIPPI DE LA CUENCA 1310</t>
  </si>
  <si>
    <t>GASCUÑA CASA 224</t>
  </si>
  <si>
    <t>MENDOZA</t>
  </si>
  <si>
    <t>CORALES DE LA ABADIA 501</t>
  </si>
  <si>
    <t>COLINA DEL BOSQUE AP 402</t>
  </si>
  <si>
    <t>REFUGIO VERDE 811</t>
  </si>
  <si>
    <t xml:space="preserve">REFUGIO VERDE 605 </t>
  </si>
  <si>
    <t>GASCUÑA CASA 156</t>
  </si>
  <si>
    <t>CAMINO VERDE DE LOS NARANJOS 12</t>
  </si>
  <si>
    <t xml:space="preserve">CASA INDEPENDIENT LAS BRUJAS </t>
  </si>
  <si>
    <t>KANDALA 613</t>
  </si>
  <si>
    <t xml:space="preserve">RESTREPO NARANJA </t>
  </si>
  <si>
    <t>MOKA 702</t>
  </si>
  <si>
    <t>MONTCARLO 301</t>
  </si>
  <si>
    <t>PUNTA DEL PARQUE 703</t>
  </si>
  <si>
    <t>FINCA SAN CARLOS</t>
  </si>
  <si>
    <t>SAN CARLOS</t>
  </si>
  <si>
    <t>ARRECIFES DE LA ABADIA</t>
  </si>
  <si>
    <t>PUNTA DEL PARQUE 704</t>
  </si>
  <si>
    <t>LA RESERVA 608</t>
  </si>
  <si>
    <t>ENTREPINOS 502</t>
  </si>
  <si>
    <t>MISSISSIPPI DE LA CUENCA 1401</t>
  </si>
  <si>
    <t>SEBASTIAN MONTOYA ENERO</t>
  </si>
  <si>
    <t>PALO VERDE 416</t>
  </si>
  <si>
    <t>EL CHINGI</t>
  </si>
  <si>
    <t>KOBALTO 1404</t>
  </si>
  <si>
    <t>MONTESOLE AP 625</t>
  </si>
  <si>
    <t>SANTA TERESITA AP 302</t>
  </si>
  <si>
    <t>CAMINO DE LAS BRUJAS AP 402</t>
  </si>
  <si>
    <t>VITTA 609</t>
  </si>
  <si>
    <t>VLADIMIR</t>
  </si>
  <si>
    <t>CIUDADELA SAN LUCAS 808</t>
  </si>
  <si>
    <t>REFUGIO DE VILLA VERDE 1017</t>
  </si>
  <si>
    <t>MILAN 9 APTO 420</t>
  </si>
  <si>
    <t>LOCAL CENTRO</t>
  </si>
  <si>
    <t>CASA COMERCIAL BOTA DEL DIA</t>
  </si>
  <si>
    <t>C25 902</t>
  </si>
  <si>
    <t>ORQUIDEA</t>
  </si>
  <si>
    <t>PORTADA ENERO</t>
  </si>
  <si>
    <t xml:space="preserve">SIEMPRE VERDE </t>
  </si>
  <si>
    <t xml:space="preserve">INFORME DE CAPTACIONES FEBRERO 2021 SEDE ENVIGADO </t>
  </si>
  <si>
    <t>ALEJANDRO BEDOYA FEBRERO</t>
  </si>
  <si>
    <t>ROSSET 1805</t>
  </si>
  <si>
    <t>ESSENCE AP 703</t>
  </si>
  <si>
    <t>LA RESERVA 706</t>
  </si>
  <si>
    <t>BALTICO AP 801</t>
  </si>
  <si>
    <t>TERUEL 601</t>
  </si>
  <si>
    <t>AMARETTO 1805</t>
  </si>
  <si>
    <t>FIRENZZE APTO 1204</t>
  </si>
  <si>
    <t>CONTRERAS</t>
  </si>
  <si>
    <t>DAVID MADRID</t>
  </si>
  <si>
    <t>FIRENZZE APTO 205</t>
  </si>
  <si>
    <t>MONTCLAIRE 605</t>
  </si>
  <si>
    <t>MONTCLAIRE 1005</t>
  </si>
  <si>
    <t>BENDICTINO</t>
  </si>
  <si>
    <t xml:space="preserve">VILLAGRANDE 102 </t>
  </si>
  <si>
    <t>CUMBRES DEL BOSQUE AP 503</t>
  </si>
  <si>
    <t xml:space="preserve">REGATTA AP 1804 </t>
  </si>
  <si>
    <t>NATIVO FLORA 210</t>
  </si>
  <si>
    <t>CAMINO DE LAS AGUAS AP 601</t>
  </si>
  <si>
    <t>TERRAZINO CUMBRES 501</t>
  </si>
  <si>
    <t>FARO DEL ESMERALDAL AP 124</t>
  </si>
  <si>
    <t xml:space="preserve">EPIC 404 </t>
  </si>
  <si>
    <t>NOGALES APTO 1710</t>
  </si>
  <si>
    <t xml:space="preserve">ORINICO DE LA CUENCA 1503 </t>
  </si>
  <si>
    <t>ENVIGADO CAMPESTRE</t>
  </si>
  <si>
    <t>JUAN PABLO VILLA FEBRERO 2021</t>
  </si>
  <si>
    <t>NATURAL 402</t>
  </si>
  <si>
    <t>NEGRETE</t>
  </si>
  <si>
    <t>DOS VELAS AP 1408</t>
  </si>
  <si>
    <t xml:space="preserve">CASA SAN SEBASTIAN </t>
  </si>
  <si>
    <t>BRUJAS CAMPESTRE 1218</t>
  </si>
  <si>
    <t xml:space="preserve">ORTEGA </t>
  </si>
  <si>
    <t>CASA VERDE 102</t>
  </si>
  <si>
    <t xml:space="preserve">OCLCK APTO 1403 </t>
  </si>
  <si>
    <t>SAN LAURENT AP 701</t>
  </si>
  <si>
    <t>BRUJAS CAMPESTRE APTO 1218</t>
  </si>
  <si>
    <t xml:space="preserve">MANZANAREZ AP 821 </t>
  </si>
  <si>
    <t>SAN JUAN DE LAS ORQUIDEAS AP 903</t>
  </si>
  <si>
    <t xml:space="preserve">SANTORINI APTO 802 </t>
  </si>
  <si>
    <t>ARRECIFS DE LA ABADIA AP 1111</t>
  </si>
  <si>
    <t xml:space="preserve">EPIC 902 </t>
  </si>
  <si>
    <t>PALMERAS 3 -1543</t>
  </si>
  <si>
    <t>CIUDADELA SAN LUCAS 1014</t>
  </si>
  <si>
    <t>MANZANARES 1624</t>
  </si>
  <si>
    <t>TIERRA CLARA 1410</t>
  </si>
  <si>
    <t xml:space="preserve">LOTE LOMA DE LAS BRUJAS </t>
  </si>
  <si>
    <t>CASCUÑA 221</t>
  </si>
  <si>
    <t>SEBASTIAN MONTOYA FEBRERO 2021</t>
  </si>
  <si>
    <t>PARQUES DE LA GLORIA AP 1142</t>
  </si>
  <si>
    <t>LOCAL COMERCIAL GUANTEROS</t>
  </si>
  <si>
    <t>GUANTEROS</t>
  </si>
  <si>
    <t>PALO VERDE AP 113</t>
  </si>
  <si>
    <t>APTO BARRIO MESA 301 37 - 38</t>
  </si>
  <si>
    <t>CASA EL CHOCHO 133</t>
  </si>
  <si>
    <t>APTO SAN MARCOS 301 33 SUR 21</t>
  </si>
  <si>
    <t>APTO SAN MARCOS 301  32 C 80</t>
  </si>
  <si>
    <t>MONTEPINAR 817</t>
  </si>
  <si>
    <t>CATANZARO 604</t>
  </si>
  <si>
    <t>ALCALA 302 38 B SUR 62</t>
  </si>
  <si>
    <t>SAN SEBASTIAN 402 39 B SUR 48</t>
  </si>
  <si>
    <t>SAN JOSE</t>
  </si>
  <si>
    <t>MIRADOR DE LAS ANTILLAS 303</t>
  </si>
  <si>
    <t>SAN MATEO 301 32 C 80</t>
  </si>
  <si>
    <t xml:space="preserve">ALCALA 804 </t>
  </si>
  <si>
    <t>ALTOS DEL ESCOBERO 107</t>
  </si>
  <si>
    <t>CL 38 A SUR 40 75</t>
  </si>
  <si>
    <t>PORTON DE ALCALA APTO 432</t>
  </si>
  <si>
    <t>CORAZON DE ENVIGADO 1414</t>
  </si>
  <si>
    <t>APTO 201 33 SUR 21</t>
  </si>
  <si>
    <t xml:space="preserve">LOCAL COMERCIAL CERBANTES </t>
  </si>
  <si>
    <t xml:space="preserve">CERBANTES </t>
  </si>
  <si>
    <t>MADEROSDEL CAMPO 1 202</t>
  </si>
  <si>
    <t xml:space="preserve">NUEVA VILLA DE AYURA </t>
  </si>
  <si>
    <t>BRAYAN RAMIREZ FEBRERO 2021</t>
  </si>
  <si>
    <t>GINEBRA HOUSE CASA 103</t>
  </si>
  <si>
    <t>CASA COMERCIAL</t>
  </si>
  <si>
    <t>CASA COMERCIAL SAN MARCOS</t>
  </si>
  <si>
    <t>EDIFICIO ONIX</t>
  </si>
  <si>
    <t>CORALES DE LA ABADIA 1503</t>
  </si>
  <si>
    <t>SEÑORIAL 201 42 BB 56</t>
  </si>
  <si>
    <t>SEÑORIAL 201 - 42 BB 24</t>
  </si>
  <si>
    <t>SEÑORIAL 301 42 BB 56</t>
  </si>
  <si>
    <t xml:space="preserve">TRAMONTANA AP 202 </t>
  </si>
  <si>
    <t>CAMINO DE SANTA MARIA AP 501</t>
  </si>
  <si>
    <t>CORALES DE LA ABADIA 503</t>
  </si>
  <si>
    <t xml:space="preserve">LAS FLORES SEGUNDO PISO 33 SUR 07 </t>
  </si>
  <si>
    <t xml:space="preserve">CANTAPIEDRA AP 1321 </t>
  </si>
  <si>
    <t>ABADIA DEL CAMPO AP 501</t>
  </si>
  <si>
    <t>CASA ANDALUCIA 45 - 35</t>
  </si>
  <si>
    <t xml:space="preserve">CUMBRES DEL BOSQUE APTO 306 </t>
  </si>
  <si>
    <t>ARBOLEDA DEL ESMERALDAL APTO 901</t>
  </si>
  <si>
    <t>GINEBRA HOUS CASA 103</t>
  </si>
  <si>
    <t>1.200.000.000</t>
  </si>
  <si>
    <t>ASPEN AP 603</t>
  </si>
  <si>
    <t xml:space="preserve">INFORME DE CAPTACIONES MARZO 2021 SEDE ENVIGADO </t>
  </si>
  <si>
    <t>LUXURY APTO 401</t>
  </si>
  <si>
    <t>AMARELLO IN 203</t>
  </si>
  <si>
    <t xml:space="preserve">OSWALDO </t>
  </si>
  <si>
    <t>AMARELLO IN 209</t>
  </si>
  <si>
    <t>JEISON</t>
  </si>
  <si>
    <t>ENTREPARQUES 9815</t>
  </si>
  <si>
    <t xml:space="preserve">VEONICA OCHOA </t>
  </si>
  <si>
    <t>NATIVO FLORA APTO 211</t>
  </si>
  <si>
    <t xml:space="preserve">VERONICA OCHOA </t>
  </si>
  <si>
    <t>PUEBLA APTO 620</t>
  </si>
  <si>
    <t>MONTECARLO APTO 301</t>
  </si>
  <si>
    <t>MUGA 709</t>
  </si>
  <si>
    <t>FIRENZZE APTO 304</t>
  </si>
  <si>
    <t>BALVIN</t>
  </si>
  <si>
    <t xml:space="preserve">BOSQUE ADENTRO APTO 723 </t>
  </si>
  <si>
    <t>CUBIK APTO 1107</t>
  </si>
  <si>
    <t>HILDBRANDO</t>
  </si>
  <si>
    <t>ENTREPARQUES APTO 909</t>
  </si>
  <si>
    <t>15/03/2021</t>
  </si>
  <si>
    <t>TRAMONTANA APTO 202</t>
  </si>
  <si>
    <t>BOLIVAR</t>
  </si>
  <si>
    <t>GASCUÑA CASA 138</t>
  </si>
  <si>
    <t xml:space="preserve">LOMA EL ESCOBERO </t>
  </si>
  <si>
    <t>TIERRA GRATA ESMERALDAL APT 1101</t>
  </si>
  <si>
    <t xml:space="preserve">LOMA EL ESMERALDAL </t>
  </si>
  <si>
    <t>NATIVO MADERA APTO 802</t>
  </si>
  <si>
    <t>BALTICO APTO 409</t>
  </si>
  <si>
    <t>16/03/2021</t>
  </si>
  <si>
    <t>JARDINES DE OTRAPARTE APTO 604</t>
  </si>
  <si>
    <t>BREZZO FOREST pto 504</t>
  </si>
  <si>
    <t xml:space="preserve">NATIVO MADERA APTO 802 </t>
  </si>
  <si>
    <t>REFUGIO DE VILLA VERDE APTO 711</t>
  </si>
  <si>
    <t xml:space="preserve">SANTORINI APTO 1002 </t>
  </si>
  <si>
    <t>ALUNA APTO 106</t>
  </si>
  <si>
    <t>ALTOS DEL ESMERALDAL APT 301</t>
  </si>
  <si>
    <t>TORRE GUAYACAN APTO 1404</t>
  </si>
  <si>
    <t>BALCONES DEL SUR APTO 308</t>
  </si>
  <si>
    <t xml:space="preserve">DIOSA </t>
  </si>
  <si>
    <t>TORRE GUAYACAN APTO 1505</t>
  </si>
  <si>
    <t xml:space="preserve">CASA INDEPENDIENTE LA SEBASTIANA </t>
  </si>
  <si>
    <t>ALTOS DEL ESMERALDAL APTO 303</t>
  </si>
  <si>
    <t>ARRECIFES DE LA ABADIA APTO 1112</t>
  </si>
  <si>
    <t xml:space="preserve">15/03/2021 </t>
  </si>
  <si>
    <t xml:space="preserve">OCLOCK LIVING AP 1803 </t>
  </si>
  <si>
    <t>ENTREPARQUES APTO 117</t>
  </si>
  <si>
    <t xml:space="preserve">MISSISSIPPI DE LA CUENCA AP 1116 </t>
  </si>
  <si>
    <t xml:space="preserve">LA C UENCA </t>
  </si>
  <si>
    <t xml:space="preserve">MANZANARES APTO 920 </t>
  </si>
  <si>
    <t xml:space="preserve">AMARETTO APTO 2105 </t>
  </si>
  <si>
    <t>SEÑORIA L</t>
  </si>
  <si>
    <t xml:space="preserve">ORTIZ </t>
  </si>
  <si>
    <t xml:space="preserve">18/03/2021 </t>
  </si>
  <si>
    <t>PALMA DE ZUÑIGA AP 202</t>
  </si>
  <si>
    <t>18/03/2021</t>
  </si>
  <si>
    <t>BRUJA MAGICA APTO 502</t>
  </si>
  <si>
    <t>13/03/2021</t>
  </si>
  <si>
    <t>20/03/2021</t>
  </si>
  <si>
    <t>FORETTI APTO 1404</t>
  </si>
  <si>
    <t xml:space="preserve">LINA SALA VENTAS </t>
  </si>
  <si>
    <t>16703/2021</t>
  </si>
  <si>
    <t>MAGDALENA DE LA CUENCA 705</t>
  </si>
  <si>
    <t>BREZZO FOREST APTO 304</t>
  </si>
  <si>
    <t>SAN FERMIN APTO 303</t>
  </si>
  <si>
    <t>BALTICO APTO 1107</t>
  </si>
  <si>
    <t xml:space="preserve">VELEROS DEL ESTE APTO 1505 </t>
  </si>
  <si>
    <t xml:space="preserve">LOMA SAN JULIAN </t>
  </si>
  <si>
    <t xml:space="preserve">TRAMONTANA APTO 1203 </t>
  </si>
  <si>
    <t>GUALI APTO 421</t>
  </si>
  <si>
    <t>CITTE 602</t>
  </si>
  <si>
    <t>LOMA DEL LINDO</t>
  </si>
  <si>
    <t>KLAUS APTO 301</t>
  </si>
  <si>
    <t>MILLER</t>
  </si>
  <si>
    <t>17/03/2021</t>
  </si>
  <si>
    <t>ALUNA APTO 406</t>
  </si>
  <si>
    <t>TIERRA GRATA 1101</t>
  </si>
  <si>
    <t>GUALI APTO 907</t>
  </si>
  <si>
    <t>FONT LIVING APTO 2104</t>
  </si>
  <si>
    <t>FRANCISCO</t>
  </si>
  <si>
    <t>23/03/2021</t>
  </si>
  <si>
    <t>LINDAVILLA 325</t>
  </si>
  <si>
    <t>23/0372021</t>
  </si>
  <si>
    <t>VERDUM APTO 1202</t>
  </si>
  <si>
    <t>GASCUÑA  CASA 255</t>
  </si>
  <si>
    <t>LOMA DEL ESCOBRO</t>
  </si>
  <si>
    <t xml:space="preserve">BOLIVAR </t>
  </si>
  <si>
    <t>SALTAMONTES 217</t>
  </si>
  <si>
    <t xml:space="preserve">LOMA DEL SCOBERO </t>
  </si>
  <si>
    <t>TORRE ESPAÑA 502</t>
  </si>
  <si>
    <t>ARRAYANES DE LA CALERA 902</t>
  </si>
  <si>
    <t xml:space="preserve">CALIFORNIA </t>
  </si>
  <si>
    <t xml:space="preserve">DIFICIO LA FRONTERA </t>
  </si>
  <si>
    <t>RESERVA DEL RIO 2314</t>
  </si>
  <si>
    <t>HAROLD</t>
  </si>
  <si>
    <t xml:space="preserve">CEYLAN </t>
  </si>
  <si>
    <t xml:space="preserve">OLIVARES DE CAMINO VERDE </t>
  </si>
  <si>
    <t xml:space="preserve">KLAUS 301 </t>
  </si>
  <si>
    <t>TORRE ESPAÑA</t>
  </si>
  <si>
    <t xml:space="preserve">INFORME DE CAPTACIONES ABRIL 2021 SEDE ENVIGADO </t>
  </si>
  <si>
    <t>22/04/2021</t>
  </si>
  <si>
    <t>13/04/2021</t>
  </si>
  <si>
    <t>MONTECARLO APTO 601</t>
  </si>
  <si>
    <t>RUIZ</t>
  </si>
  <si>
    <t>SENIORS CLUB EL VERGEL APT 303</t>
  </si>
  <si>
    <t>MALL TERRAZINA LOCAL 341</t>
  </si>
  <si>
    <t>TORRE NUEVO CENTRO OFICINA 403</t>
  </si>
  <si>
    <t>LA ALPUJARRA</t>
  </si>
  <si>
    <t>ENTREPARQUES APTO 720</t>
  </si>
  <si>
    <t>BENEDICTINE PARK APTO 1808</t>
  </si>
  <si>
    <t>NATIVO FLORA APTO 702</t>
  </si>
  <si>
    <t>29/03/2021</t>
  </si>
  <si>
    <t>ALDEA RIOBAMBA CASA 154</t>
  </si>
  <si>
    <t>FARO DEL ESMERALDAL APTO 515</t>
  </si>
  <si>
    <t>SAUCES DE LA CONCHA APTO 309</t>
  </si>
  <si>
    <t>ENTREPINOS APTO 1401</t>
  </si>
  <si>
    <t>LYON APTO 1502</t>
  </si>
  <si>
    <t>MONT CLAIRE APTO 1505</t>
  </si>
  <si>
    <t>30/03/2021</t>
  </si>
  <si>
    <t>QUEBEC APTO 803</t>
  </si>
  <si>
    <t>31/03/2021</t>
  </si>
  <si>
    <t>BIOCITY GRAND APTO 1019</t>
  </si>
  <si>
    <t>BALTICO APTO 202</t>
  </si>
  <si>
    <t>ROBINSON</t>
  </si>
  <si>
    <t>BRUJAS CAMPESTRE APTO 915</t>
  </si>
  <si>
    <t>DIG 32D #33ASUR-64 APTO 301</t>
  </si>
  <si>
    <t>27/04/2021</t>
  </si>
  <si>
    <t>MELIER APTO 1205</t>
  </si>
  <si>
    <t>BIOCITY GRAND APTO 438</t>
  </si>
  <si>
    <t>ALTOS DE AYURA CASA 65</t>
  </si>
  <si>
    <t>14/04/2021</t>
  </si>
  <si>
    <t>MANZANARES DE LA CUENCA APTO 1522</t>
  </si>
  <si>
    <t>15/04/2021</t>
  </si>
  <si>
    <t>ST LAURENT APTO 603</t>
  </si>
  <si>
    <t>20/04/2021</t>
  </si>
  <si>
    <t>APARTAESTUDIO</t>
  </si>
  <si>
    <t>TRANSVERSAL 34CSUR #32B-54</t>
  </si>
  <si>
    <t>SURAMERICA PARK APTO 219</t>
  </si>
  <si>
    <t>SURAMERICANA</t>
  </si>
  <si>
    <t>ITAGÜI</t>
  </si>
  <si>
    <t>SALTAMONTES GRAND APTO 1503</t>
  </si>
  <si>
    <t>JHONATAN MARIN</t>
  </si>
  <si>
    <t>PALMA ALTA CASA 07</t>
  </si>
  <si>
    <t>ALTO DE LAS PALMAS</t>
  </si>
  <si>
    <t>MANZANARES DE LA CUENCA APTO 720</t>
  </si>
  <si>
    <t>IRIS APTO 706</t>
  </si>
  <si>
    <t>GLORIA</t>
  </si>
  <si>
    <t>25/03/2021</t>
  </si>
  <si>
    <t>SALTAMONTES GRAND APTO 121</t>
  </si>
  <si>
    <t>ST LAURENT APTO 1103</t>
  </si>
  <si>
    <t>MILAN 1 APTO 402</t>
  </si>
  <si>
    <t>MILAN-VALLEJUELOS</t>
  </si>
  <si>
    <t>AMARETTO APTO 2007</t>
  </si>
  <si>
    <t>EL SEÑORIAL</t>
  </si>
  <si>
    <t>FORETTI APTO 1303</t>
  </si>
  <si>
    <t>LINA SALA DE VENTAS</t>
  </si>
  <si>
    <t>GUADUAL APTO 1107</t>
  </si>
  <si>
    <t>BARRO BLANCO</t>
  </si>
  <si>
    <t>ARRECIFES DE ABADIA APTO 808</t>
  </si>
  <si>
    <t>CIUDADELA SAN LUCAS APTO 908</t>
  </si>
  <si>
    <t>MAGDALENA DE LA CUENCA APTO 406</t>
  </si>
  <si>
    <t>CR 49B #34-34 KM11 CASA 03</t>
  </si>
  <si>
    <t>CIUDADELA SAN LUCAS APTO 409</t>
  </si>
  <si>
    <t>BRUJAS CAMPESTRE APTO 916</t>
  </si>
  <si>
    <t>CRISTALES DE ZUÑIGA APTO 1101</t>
  </si>
  <si>
    <t>GUARUMO</t>
  </si>
  <si>
    <t>MISSISSIPPI DE LA CUENCA APTO 1101</t>
  </si>
  <si>
    <t>SAN LUIS CASA 03</t>
  </si>
  <si>
    <t>ORINOCO DE LA CUENCA APTO 709</t>
  </si>
  <si>
    <t>HECTOR</t>
  </si>
  <si>
    <t>BRUJA BONITA APTO 1004</t>
  </si>
  <si>
    <t>MANZANARES DE LA CUENCA APTO 1624</t>
  </si>
  <si>
    <t>26/04/2021</t>
  </si>
  <si>
    <t>BIOCITY EPIC APTO 1003</t>
  </si>
  <si>
    <t>CIUDADELA SAN LUCAS APTO 711</t>
  </si>
  <si>
    <t>ARCE APTO 1203</t>
  </si>
  <si>
    <t>MANGA AZUL APARTAESTUDIO 302</t>
  </si>
  <si>
    <t>MANGA AZUL</t>
  </si>
  <si>
    <t>MANGA AZUL APARTAESTUDIO 301</t>
  </si>
  <si>
    <t>CL 33BSUR #44-54</t>
  </si>
  <si>
    <t>TERRAZINO CUMBRES APTO 801</t>
  </si>
  <si>
    <t>29/02/2021</t>
  </si>
  <si>
    <t>CALIFORNIA APTO 1207</t>
  </si>
  <si>
    <t>MANZANARES APTO 1423</t>
  </si>
  <si>
    <t>FONT LIVING APTO 1709</t>
  </si>
  <si>
    <t>FRANSISCO</t>
  </si>
  <si>
    <t>CITARK APTO 804</t>
  </si>
  <si>
    <t>LOMA DE LOS GONZALEZ</t>
  </si>
  <si>
    <t>FOREMAN</t>
  </si>
  <si>
    <t>CR 24D #40SUR-76 CASA 108</t>
  </si>
  <si>
    <t>ALUNA APTO 305</t>
  </si>
  <si>
    <t>BIOCITY EPIC APTO 306</t>
  </si>
  <si>
    <t>CIUDADELA SAN LUCAS APTO 715</t>
  </si>
  <si>
    <t>BIOCITY EPIC APTO 604</t>
  </si>
  <si>
    <t>BIOCITY EPIC APTO 407</t>
  </si>
  <si>
    <t>21/04/2021</t>
  </si>
  <si>
    <t>ALUNA APTO 9706</t>
  </si>
  <si>
    <t>MANZANARES DE LA CUENCA APTO 1221</t>
  </si>
  <si>
    <t>BIOCITY GRAND APTO 407</t>
  </si>
  <si>
    <t>BRYAN</t>
  </si>
  <si>
    <t>18/04/2021</t>
  </si>
  <si>
    <t>CITARK APTO 9908</t>
  </si>
  <si>
    <t>PUNTA DEL PARQUE APTO 1103</t>
  </si>
  <si>
    <t>18/04/2022</t>
  </si>
  <si>
    <t>21/04/21</t>
  </si>
  <si>
    <t xml:space="preserve">INFORME DE CAPTACIONES MAYO 2021 SEDE ENVIGADO </t>
  </si>
  <si>
    <t>PUEBLA 406</t>
  </si>
  <si>
    <t>LOMA DEL ESCOBER</t>
  </si>
  <si>
    <t xml:space="preserve">LOCAL MALL SAN LUCAS </t>
  </si>
  <si>
    <t>TERRAZINO CUMBRES</t>
  </si>
  <si>
    <t>CEIBA DE LA CALLEJA 102</t>
  </si>
  <si>
    <t>BRUJA BONITA 1108</t>
  </si>
  <si>
    <t>TIERRA GRATA ESMERALDAL 711</t>
  </si>
  <si>
    <t xml:space="preserve">LOMA DEL ESMERLDAL </t>
  </si>
  <si>
    <t>FRDY</t>
  </si>
  <si>
    <t xml:space="preserve">BRUJA BONITA 1102 </t>
  </si>
  <si>
    <t>EDUARDO</t>
  </si>
  <si>
    <t>NATIVO AGUA 903</t>
  </si>
  <si>
    <t>EPIC 413</t>
  </si>
  <si>
    <t>EPIC 808</t>
  </si>
  <si>
    <t>TRENTTO 502</t>
  </si>
  <si>
    <t xml:space="preserve">FIRENZZE 1304 </t>
  </si>
  <si>
    <t>4.300.000</t>
  </si>
  <si>
    <t xml:space="preserve">LYON 1311 </t>
  </si>
  <si>
    <t>AREKA 1505</t>
  </si>
  <si>
    <t xml:space="preserve"> AZUR CASA 152 </t>
  </si>
  <si>
    <t>JEFERSON</t>
  </si>
  <si>
    <t xml:space="preserve">NATIVO FLORA 516 </t>
  </si>
  <si>
    <t>FIRENZZE 1004</t>
  </si>
  <si>
    <t xml:space="preserve">NATIVO AGUA 501 </t>
  </si>
  <si>
    <t>BRUJA BONITA 1605</t>
  </si>
  <si>
    <t xml:space="preserve">CASA EL SALADO </t>
  </si>
  <si>
    <t xml:space="preserve">BIOCITY GRAN 902 </t>
  </si>
  <si>
    <t>TIERRA GRATA BRUJA EN CANTADORA 1903</t>
  </si>
  <si>
    <t>5.500.000</t>
  </si>
  <si>
    <t>YERALDIN</t>
  </si>
  <si>
    <t xml:space="preserve">SANTORINO 104 </t>
  </si>
  <si>
    <t>SANTORINO 1043</t>
  </si>
  <si>
    <t>MANZANARES DE LA CUNCA 1218</t>
  </si>
  <si>
    <t xml:space="preserve">TIERRA GRATA ESMERALDAL AP 803 </t>
  </si>
  <si>
    <t>CANTO DEL BOSQUE CASA 158</t>
  </si>
  <si>
    <t xml:space="preserve">HOLMAN </t>
  </si>
  <si>
    <t xml:space="preserve">MAGDALENA DE LA CUENCA 912 </t>
  </si>
  <si>
    <t xml:space="preserve">ZURICH AP 1004 </t>
  </si>
  <si>
    <t xml:space="preserve">ARRCIFES DE LA ABADIA 704 </t>
  </si>
  <si>
    <t xml:space="preserve">LOCAL SAN MATEO </t>
  </si>
  <si>
    <t>OLIVARES DE CAMINO VERDE 1010</t>
  </si>
  <si>
    <t>CIUDADELA SAN LUCAS  416</t>
  </si>
  <si>
    <t>BRUJAS CAMPESTRE 1013</t>
  </si>
  <si>
    <t>FIRENZZE 1602</t>
  </si>
  <si>
    <t xml:space="preserve">ARBOLEDA </t>
  </si>
  <si>
    <t xml:space="preserve">FIRENZZE AP 901 </t>
  </si>
  <si>
    <t>CORARALES DE LA ABADIA 1803</t>
  </si>
  <si>
    <t xml:space="preserve">PARCELACION SAN SEBASTIAN CASA 304 </t>
  </si>
  <si>
    <t>CASA CAMPESTRE EL SALADO 106</t>
  </si>
  <si>
    <t>PARCELACION LOS ALPES CASA 143</t>
  </si>
  <si>
    <t xml:space="preserve">CAS CATEDRAL </t>
  </si>
  <si>
    <t>LA CATEDRAL</t>
  </si>
  <si>
    <t xml:space="preserve">TORCOROMA CASA 106 </t>
  </si>
  <si>
    <t xml:space="preserve">NATIVO ARENA 1904 </t>
  </si>
  <si>
    <t xml:space="preserve">OPERA AP 602 </t>
  </si>
  <si>
    <t>VOLGA DE LA CUENCA 1109</t>
  </si>
  <si>
    <t xml:space="preserve">OFICINA ZONA CENTRO 301 </t>
  </si>
  <si>
    <t xml:space="preserve">OFICNA ZONA CENTRO 302 </t>
  </si>
  <si>
    <t>SAUCES DE LA CONCHA 1603</t>
  </si>
  <si>
    <t>MONTECARLO 801</t>
  </si>
  <si>
    <t>OFICINA ZONA CENTRO 303</t>
  </si>
  <si>
    <t>OFICINA ZONA CENTRO 202</t>
  </si>
  <si>
    <t xml:space="preserve">MANZANARES DE LA CUENCA 1023 </t>
  </si>
  <si>
    <t>BIOCITY GRAND 905</t>
  </si>
  <si>
    <t xml:space="preserve">OFICINA CENTRO 401 </t>
  </si>
  <si>
    <t xml:space="preserve">GUADALCANAL 302 </t>
  </si>
  <si>
    <t xml:space="preserve">MANZANARES DE LA CUENCA 321 </t>
  </si>
  <si>
    <t>MILAN 309</t>
  </si>
  <si>
    <t xml:space="preserve">VALLEJUELOS </t>
  </si>
  <si>
    <t xml:space="preserve">CASA PRIMER PISO </t>
  </si>
  <si>
    <t xml:space="preserve">MAGNOLIA </t>
  </si>
  <si>
    <t xml:space="preserve">FONT LIVING 1203 </t>
  </si>
  <si>
    <t xml:space="preserve">LYON 601 </t>
  </si>
  <si>
    <t xml:space="preserve">MISSISSIPPI DE LA CUENCA 703 </t>
  </si>
  <si>
    <t>PREZ</t>
  </si>
  <si>
    <t xml:space="preserve">TIERRA GRATA 912 </t>
  </si>
  <si>
    <t xml:space="preserve">NEGRETE </t>
  </si>
  <si>
    <t xml:space="preserve">TERRITORIO VERDE 3302 </t>
  </si>
  <si>
    <t xml:space="preserve">SAN GABRIEL </t>
  </si>
  <si>
    <t xml:space="preserve">INFORME DE CAPTACIONES JUNIO 2021 SEDE ENVIGADO </t>
  </si>
  <si>
    <t xml:space="preserve">LOCAL ALCALA </t>
  </si>
  <si>
    <t>GUADUAL 201</t>
  </si>
  <si>
    <t>RIONEGRO</t>
  </si>
  <si>
    <t>GUADUAL 208</t>
  </si>
  <si>
    <t xml:space="preserve">FORETTI 1903 </t>
  </si>
  <si>
    <t>SALA DE VENTAS</t>
  </si>
  <si>
    <t xml:space="preserve">O´CLOCK 706 </t>
  </si>
  <si>
    <t>GUADUAL 307</t>
  </si>
  <si>
    <t>CLUB VERDE TERRA 206</t>
  </si>
  <si>
    <t>VEREDA SANTA ANA PARTE BAJA</t>
  </si>
  <si>
    <t xml:space="preserve">BODEGA BARRIO ANTIOQUIA </t>
  </si>
  <si>
    <t>TRINIDAD</t>
  </si>
  <si>
    <t>MISSISSIPPI DE LA CUENCA 209</t>
  </si>
  <si>
    <t>MANZANARES DE LA CUENCA 223</t>
  </si>
  <si>
    <t>CIUDADELA DE SAN LUCAS 209</t>
  </si>
  <si>
    <t>MOKA 602</t>
  </si>
  <si>
    <t>PARCLACION LOS ALPES CASA 148</t>
  </si>
  <si>
    <t xml:space="preserve">IRIS APARTAMENTOS 1205 </t>
  </si>
  <si>
    <t xml:space="preserve">GLORIA </t>
  </si>
  <si>
    <t>MISSISSIPPI DE LA CUENCA 1213</t>
  </si>
  <si>
    <t xml:space="preserve">FORETTI 902 </t>
  </si>
  <si>
    <t>MAGDALENA DE LA CUENCA 606</t>
  </si>
  <si>
    <t xml:space="preserve">PALO DE ROSA 413 </t>
  </si>
  <si>
    <t>PARCELACION LOS ALPES CASA 142</t>
  </si>
  <si>
    <t>MAGDALENA DE LA CUENCA 207</t>
  </si>
  <si>
    <t>MAGADELA DE LA CUENCA 1016</t>
  </si>
  <si>
    <t>OFICINA SAO PABLO 616</t>
  </si>
  <si>
    <t xml:space="preserve">PRIMER PISO LA MINA </t>
  </si>
  <si>
    <t xml:space="preserve">BODEGA LAS PALMAS </t>
  </si>
  <si>
    <t xml:space="preserve">MDELLIN </t>
  </si>
  <si>
    <t xml:space="preserve">CIUDADELA SAN GABRIEL </t>
  </si>
  <si>
    <t xml:space="preserve">MADEROS DEL RETIRO 201 </t>
  </si>
  <si>
    <t xml:space="preserve">RIONEGRO </t>
  </si>
  <si>
    <t xml:space="preserve">FAMILY RESOT </t>
  </si>
  <si>
    <t>AL PARQUE 619</t>
  </si>
  <si>
    <t xml:space="preserve">BRUJA BONITA 1405 </t>
  </si>
  <si>
    <t xml:space="preserve">LA BRUJAS </t>
  </si>
  <si>
    <t xml:space="preserve">GUADUAL 803 </t>
  </si>
  <si>
    <t xml:space="preserve">BARRO BLANCO </t>
  </si>
  <si>
    <t xml:space="preserve">CARNONEROS DEL POBLADO </t>
  </si>
  <si>
    <t xml:space="preserve">EL POBLADO </t>
  </si>
  <si>
    <t xml:space="preserve">FIRENZZE 304 </t>
  </si>
  <si>
    <t>MONTCLAIRE 610</t>
  </si>
  <si>
    <t xml:space="preserve">TORRE GUAYACAN 1205 </t>
  </si>
  <si>
    <t>QUEBEC 1004</t>
  </si>
  <si>
    <t xml:space="preserve">YURANI </t>
  </si>
  <si>
    <t>REGATTA 404</t>
  </si>
  <si>
    <t>SAN AGUSTIN CASA 184</t>
  </si>
  <si>
    <t xml:space="preserve">SALVATORIANOS </t>
  </si>
  <si>
    <t>NUVA ORQUIDEA 603</t>
  </si>
  <si>
    <t>BODEGA CRISTO REY</t>
  </si>
  <si>
    <t>CRISTO REY</t>
  </si>
  <si>
    <t>JARDINES DE LA COLINA CASA 119</t>
  </si>
  <si>
    <t xml:space="preserve">RODRIGO </t>
  </si>
  <si>
    <t>BRUJA BONITA 908</t>
  </si>
  <si>
    <t>QUEBEC 904</t>
  </si>
  <si>
    <t>SAN ISIDRO CASA 8</t>
  </si>
  <si>
    <t xml:space="preserve">LLANO GRANDE </t>
  </si>
  <si>
    <t>GERARDO</t>
  </si>
  <si>
    <t xml:space="preserve">BALTICO 1215 </t>
  </si>
  <si>
    <t>MANZANARE DE LA CUENCA 423</t>
  </si>
  <si>
    <t>CONDOMINIO SAN ISIDRO CASA 8</t>
  </si>
  <si>
    <t xml:space="preserve">LLANOGRANDE </t>
  </si>
  <si>
    <t xml:space="preserve">GERARDO </t>
  </si>
  <si>
    <t>CAMINO VERDE DE LOS NARANJOS 147</t>
  </si>
  <si>
    <t>NOGALES</t>
  </si>
  <si>
    <t xml:space="preserve">CRISTALES DE ZUÑIGA 401 </t>
  </si>
  <si>
    <t>GUADUAL 205</t>
  </si>
  <si>
    <t>CLARO DE ROBLEDALES 102</t>
  </si>
  <si>
    <t>ROBLEDO</t>
  </si>
  <si>
    <t>MDELLIN</t>
  </si>
  <si>
    <t xml:space="preserve">PALMA DE MAYORCA 403 </t>
  </si>
  <si>
    <t>MANZANARES 424</t>
  </si>
  <si>
    <t>BIOCITY EPIC 405</t>
  </si>
  <si>
    <t xml:space="preserve">REAL </t>
  </si>
  <si>
    <t>ARRECIFES DE LA ABADIA 1405</t>
  </si>
  <si>
    <t>FORETTI 1401</t>
  </si>
  <si>
    <t>MANZANARES 1319</t>
  </si>
  <si>
    <t>BIOCITY EPIC 416</t>
  </si>
  <si>
    <t>LEAL</t>
  </si>
  <si>
    <t>OPERA 1001</t>
  </si>
  <si>
    <t>JOAQUIN</t>
  </si>
  <si>
    <t>SAUCES DE LA CONCHA 701</t>
  </si>
  <si>
    <t xml:space="preserve">BARCELONA 1305 </t>
  </si>
  <si>
    <t xml:space="preserve">SAN ANTONIO DE PEREIRA </t>
  </si>
  <si>
    <t>CAMINO DE LAS  AGUAS 704</t>
  </si>
  <si>
    <t xml:space="preserve">VERDUM 1302 </t>
  </si>
  <si>
    <t>JHONNY</t>
  </si>
  <si>
    <t xml:space="preserve">SENDEROS DE OTRAPARTE </t>
  </si>
  <si>
    <t>BIOCTY GRAND 1504</t>
  </si>
  <si>
    <t>ORINOCO DE LA CUENCA 1319</t>
  </si>
  <si>
    <t>MPRESARIAL CIUDAD DEL RIO</t>
  </si>
  <si>
    <t>NATIVO AGUA 901</t>
  </si>
  <si>
    <t>BRUJA NAGICA 1701</t>
  </si>
  <si>
    <t>NATIVO AGUA 503</t>
  </si>
  <si>
    <t xml:space="preserve">INFORME DE CAPTACIONES JULIO 2021 SEDE ENVIGADO </t>
  </si>
  <si>
    <t>FIRENZZE AP 1005</t>
  </si>
  <si>
    <t>PIERTA ROSA 502</t>
  </si>
  <si>
    <t>SAN SIMON CASA 7</t>
  </si>
  <si>
    <t xml:space="preserve">VIVIANA </t>
  </si>
  <si>
    <t>SALTAMONTE AP 818</t>
  </si>
  <si>
    <t>ARBOLEDA DEL ESMERALDAL 701</t>
  </si>
  <si>
    <t>QUEBEC 102</t>
  </si>
  <si>
    <t>MUGA AP 804</t>
  </si>
  <si>
    <t>CANTAPIEDRA AP 1706</t>
  </si>
  <si>
    <t>NATIVO FLORA 1414</t>
  </si>
  <si>
    <t>CUBIK 804</t>
  </si>
  <si>
    <t>LYON 209</t>
  </si>
  <si>
    <t>LA RESERVA 1805</t>
  </si>
  <si>
    <t>NATIVO FLORA 1706</t>
  </si>
  <si>
    <t>ZARZAMORA 1805</t>
  </si>
  <si>
    <t>BENEDITICNOS</t>
  </si>
  <si>
    <t>OFICCE 501</t>
  </si>
  <si>
    <t>EL POBLADO</t>
  </si>
  <si>
    <t>NATIVO FLORA 1504</t>
  </si>
  <si>
    <t xml:space="preserve">BODEGA AV REGIONAL </t>
  </si>
  <si>
    <t>SANTAMARIA</t>
  </si>
  <si>
    <t>FIRENZZE 805</t>
  </si>
  <si>
    <t>CAMILA</t>
  </si>
  <si>
    <t xml:space="preserve">TERRAZINO ROYAL 804 </t>
  </si>
  <si>
    <t>HIRLDER</t>
  </si>
  <si>
    <t>GINEBRA CASA 112</t>
  </si>
  <si>
    <t>MANZANARES DE LA CUENCA 723</t>
  </si>
  <si>
    <t>MANZANARES DE LA CUENCA 718</t>
  </si>
  <si>
    <t>MANZANARES DE LA CUENCA 717</t>
  </si>
  <si>
    <t>BRUJAS CAMPESTRE 1602</t>
  </si>
  <si>
    <t>HUERTA</t>
  </si>
  <si>
    <t xml:space="preserve">CATARES DE RIACUELOS </t>
  </si>
  <si>
    <t>EL CARMELO</t>
  </si>
  <si>
    <t>SALTAMONTE GRAND 902</t>
  </si>
  <si>
    <t>ALCAZAR DEL POMAR AP 117</t>
  </si>
  <si>
    <t>RECINTOS DE LA ABADIA AP 707</t>
  </si>
  <si>
    <t>RAVELLO AP 1002</t>
  </si>
  <si>
    <t>MANZANARES DE LA CUENCA 420</t>
  </si>
  <si>
    <t>ALQUERIAS DE SAN ISIDRO  110</t>
  </si>
  <si>
    <t>HOYOS</t>
  </si>
  <si>
    <t>MAGDALENA DE LA CUENCA 1016</t>
  </si>
  <si>
    <t>EDIFICIO OFFICE 301</t>
  </si>
  <si>
    <t xml:space="preserve">MANZANARES DE LA CUENCA 1219 </t>
  </si>
  <si>
    <t>MANTIA  1305</t>
  </si>
  <si>
    <t>VIVIENDAS DEL SUR</t>
  </si>
  <si>
    <t>BRUJA ENCATANDORA  606</t>
  </si>
  <si>
    <t>MACHADO</t>
  </si>
  <si>
    <t>OFFICE 401</t>
  </si>
  <si>
    <t>ARANDANOS DE FONTIBON 903</t>
  </si>
  <si>
    <t>SAO PABLO 616</t>
  </si>
  <si>
    <t>ZEBRANO 702</t>
  </si>
  <si>
    <t>CANTABRIA 305</t>
  </si>
  <si>
    <t>TIERRA GRATA BRUJA ENCANTADORA 606</t>
  </si>
  <si>
    <t>CHABLISS AP 504</t>
  </si>
  <si>
    <t>PIETRASANTA CASA</t>
  </si>
  <si>
    <t>APTO INDEPENDIENTE BARRIO OBRERO</t>
  </si>
  <si>
    <t>CASA SANANTONIO</t>
  </si>
  <si>
    <t xml:space="preserve">RETIRO VERDE CASA </t>
  </si>
  <si>
    <t>OFICINA CASTRO CENTRO 302</t>
  </si>
  <si>
    <t xml:space="preserve">ZONA CENTRO </t>
  </si>
  <si>
    <t>CONTEMPORA AP 201</t>
  </si>
  <si>
    <t>ALEJANDRA</t>
  </si>
  <si>
    <t>BOSQUES DE AVIGNON 417</t>
  </si>
  <si>
    <t>VLORE AP 1001</t>
  </si>
  <si>
    <t>TRENTTO AP 503</t>
  </si>
  <si>
    <t>QUEBEC 1502</t>
  </si>
  <si>
    <t>MARIA ALEJANDRA</t>
  </si>
  <si>
    <t>OVIEDO ESTELAR AP 904</t>
  </si>
  <si>
    <t>LA RIVIERE A´2504</t>
  </si>
  <si>
    <t>CIUDAD DEL RIO</t>
  </si>
  <si>
    <t>CASA COMERCIAL ANDALUCIA</t>
  </si>
  <si>
    <t>VIENTOS DE ARAGON AP 1005</t>
  </si>
  <si>
    <t>CIUDADELA SAN LUCAS AP 1212</t>
  </si>
  <si>
    <t>ALDEA DEL PALMAR CASA 5</t>
  </si>
  <si>
    <t xml:space="preserve">PALMAS </t>
  </si>
  <si>
    <t>SEÑOR CLUB AP 417</t>
  </si>
  <si>
    <t>NATIVO ARENA AP 1802</t>
  </si>
  <si>
    <t>COMPLEX DE LAS VEGAS AP 218</t>
  </si>
  <si>
    <t>PALMERAS 3 AP 738</t>
  </si>
  <si>
    <t>VILLANUEVA DE LA AYURA AP 102</t>
  </si>
  <si>
    <t>LAS FLOREZ</t>
  </si>
  <si>
    <t>ALTOS DEL ESCOBER 608</t>
  </si>
  <si>
    <t>POBLADO VERDE 1008</t>
  </si>
  <si>
    <t>VERDUN 1302</t>
  </si>
  <si>
    <t>CUMBRES DEL BOSQUE 310</t>
  </si>
  <si>
    <t>OCLOCK 1402</t>
  </si>
  <si>
    <t>25/07/2021</t>
  </si>
  <si>
    <t xml:space="preserve">LOCAL COMERCIAL 43 A 41 </t>
  </si>
  <si>
    <t>25/07/2022</t>
  </si>
  <si>
    <t>LOCAL COMERCIAL 40 54</t>
  </si>
  <si>
    <t>DIERECTO</t>
  </si>
  <si>
    <t xml:space="preserve">LOCAL COMERCIAL 43 A 41 PRIMER PISO </t>
  </si>
  <si>
    <t>MOKA 601</t>
  </si>
  <si>
    <t xml:space="preserve">CARMELO </t>
  </si>
  <si>
    <t>NILSON</t>
  </si>
  <si>
    <t>ORINOCO DE LA CUENCA 1009</t>
  </si>
  <si>
    <t xml:space="preserve">VIDALES </t>
  </si>
  <si>
    <t>ORINOCO DE LA CUENCA 305</t>
  </si>
  <si>
    <t>VIDAELES</t>
  </si>
  <si>
    <t>NATIVO ARENA AP 904</t>
  </si>
  <si>
    <t>SAO BENTO 1312</t>
  </si>
  <si>
    <t>ADONEL</t>
  </si>
  <si>
    <t>RECINTO DE LA ABADIA 1403</t>
  </si>
  <si>
    <t>VEGAS DE ZUÑIGA AP 316</t>
  </si>
  <si>
    <t>DANILO</t>
  </si>
  <si>
    <t>POSITANO 401</t>
  </si>
  <si>
    <t xml:space="preserve">ERIKA </t>
  </si>
  <si>
    <t>TIERRA GRATA 806</t>
  </si>
  <si>
    <t>ALEXANDER</t>
  </si>
  <si>
    <t>EL EMBRUJO CASA 61</t>
  </si>
  <si>
    <t>CUIDADELA SAN LUCAS AP 1306</t>
  </si>
  <si>
    <t>LISET DE ZUÑIGA 602</t>
  </si>
  <si>
    <t>JUAN CARLOS</t>
  </si>
  <si>
    <t xml:space="preserve">KOBALTO 1502 </t>
  </si>
  <si>
    <t>CIUDADELA SANTA MONICA 805</t>
  </si>
  <si>
    <t>BIOCITY EPIC AP 309</t>
  </si>
  <si>
    <t>MONTEVENTO 509</t>
  </si>
  <si>
    <t>ALUNA AP 311</t>
  </si>
  <si>
    <t xml:space="preserve">ENCENILLO DE LA CALLEJA </t>
  </si>
  <si>
    <t xml:space="preserve">ALVAREZ </t>
  </si>
  <si>
    <t>CAMINO VERDE DE LOS NARANJOS CASA 178</t>
  </si>
  <si>
    <t>MUZO 1201</t>
  </si>
  <si>
    <t>ALTO BONITO 144</t>
  </si>
  <si>
    <t>RESERVA DE LA MATIA 808</t>
  </si>
  <si>
    <t xml:space="preserve">INFORME DE CAPTACIONES AGOSTO 2021 SEDE ENVIGADO </t>
  </si>
  <si>
    <t>BALTICO AP 908</t>
  </si>
  <si>
    <t>PUNTA DEL PARQUE AP 506</t>
  </si>
  <si>
    <t>BIOCITY GRAND AP 1233</t>
  </si>
  <si>
    <t xml:space="preserve">ORREGO </t>
  </si>
  <si>
    <t>AMARELLO IN AP 403</t>
  </si>
  <si>
    <t>CUBIK AP 912</t>
  </si>
  <si>
    <t>EDIFICIO CORALES AP 702</t>
  </si>
  <si>
    <t xml:space="preserve">CAMPESTRE </t>
  </si>
  <si>
    <t xml:space="preserve">MEDELLIN </t>
  </si>
  <si>
    <t>AZUR CASA 142</t>
  </si>
  <si>
    <t>BRUJA BONITA AP 1008</t>
  </si>
  <si>
    <t xml:space="preserve">EDUARDO </t>
  </si>
  <si>
    <t>LYON AP 401</t>
  </si>
  <si>
    <t>QUEBEC AP 604</t>
  </si>
  <si>
    <t>QUEBEC AP 1002</t>
  </si>
  <si>
    <t>EPIC AP 807</t>
  </si>
  <si>
    <t>LYON AP 1310</t>
  </si>
  <si>
    <t>LYON AP  501</t>
  </si>
  <si>
    <t>SALTAMNOTE AP 223</t>
  </si>
  <si>
    <t>BENEDICTINE GARDEN AP 606</t>
  </si>
  <si>
    <t>QUEBEC 1209</t>
  </si>
  <si>
    <t>DERLY AREIZA</t>
  </si>
  <si>
    <t>NATIVO 1704</t>
  </si>
  <si>
    <t xml:space="preserve">ATALAYA DE LA MOTA 1209 </t>
  </si>
  <si>
    <t xml:space="preserve">LA MOTA </t>
  </si>
  <si>
    <t>SAO BENTO 312</t>
  </si>
  <si>
    <t>TIERRA BLANCA AP 702</t>
  </si>
  <si>
    <t>LYON 1104</t>
  </si>
  <si>
    <t>BALTICO 908</t>
  </si>
  <si>
    <t>QUEBEC 1002</t>
  </si>
  <si>
    <t>NATIVO FLORA 1007</t>
  </si>
  <si>
    <t>CIUDADELA SANTA MONICA 1409</t>
  </si>
  <si>
    <t>FIJI AP 901</t>
  </si>
  <si>
    <t>AUSTRAL AP 201</t>
  </si>
  <si>
    <t>ALBEIRO</t>
  </si>
  <si>
    <t>EPIC 408</t>
  </si>
  <si>
    <t>IRIS AP 111</t>
  </si>
  <si>
    <t>CIUDADELA SAN LUCAS 1303</t>
  </si>
  <si>
    <t>PORTON DE LA PAZ AP 1002</t>
  </si>
  <si>
    <t>MISSISSIPPI DE LA CUENCA 1413</t>
  </si>
  <si>
    <t>OCLOCK LIVING 1601</t>
  </si>
  <si>
    <t>TERUEL AP 401</t>
  </si>
  <si>
    <t>ORINOCO DE LA CUENCA AP 709</t>
  </si>
  <si>
    <t>CASA INDEPENDIENTE PRIMER PISO</t>
  </si>
  <si>
    <t>CASA INDEPENDIENTE LOMA DEL CHOCHO</t>
  </si>
  <si>
    <t>SEPIA AP 1014</t>
  </si>
  <si>
    <t xml:space="preserve">CASA SANTA CECILIA </t>
  </si>
  <si>
    <t>GINEBRA HOUSE AP 103</t>
  </si>
  <si>
    <t>MAGDALENA DE LA CUENCA 1015</t>
  </si>
  <si>
    <t>LUXURY AP 501</t>
  </si>
  <si>
    <t>JENIFER</t>
  </si>
  <si>
    <t xml:space="preserve">GUADALCANAL </t>
  </si>
  <si>
    <t>MELIER</t>
  </si>
  <si>
    <t>VEGAS DE ZUÑIGA AP 212</t>
  </si>
  <si>
    <t>EDIFICIO BARCELONA AP 603</t>
  </si>
  <si>
    <t>SEÑOR CLUB AP 336</t>
  </si>
  <si>
    <t>VILLAS DEL PRADO AP 130</t>
  </si>
  <si>
    <t xml:space="preserve">JIMENEZ </t>
  </si>
  <si>
    <t xml:space="preserve">SAUCES DE LA CONCHA AP 310 </t>
  </si>
  <si>
    <t xml:space="preserve">APTO TERCER PISO </t>
  </si>
  <si>
    <t xml:space="preserve">MAUEL URIBE </t>
  </si>
  <si>
    <t xml:space="preserve">LOCAL LOS NARANJOS PRIMER PISO </t>
  </si>
  <si>
    <t xml:space="preserve">OFICINA ZONA CENTRO </t>
  </si>
  <si>
    <t>ARRAYANES DE LA CALERA AP 801</t>
  </si>
  <si>
    <t xml:space="preserve">CALERA </t>
  </si>
  <si>
    <t xml:space="preserve">ALEJANDRA VASQUEZ </t>
  </si>
  <si>
    <t>ARRAYANES DE LA CUENCA AP 1401</t>
  </si>
  <si>
    <t xml:space="preserve">ZURICH AP 1602 </t>
  </si>
  <si>
    <t>REFUGIO DE VILLA VERDE AP 304</t>
  </si>
  <si>
    <t>MURATTO AP 305</t>
  </si>
  <si>
    <t>MONDRIAN AP 301</t>
  </si>
  <si>
    <t>PRIVATO 902</t>
  </si>
  <si>
    <t>SAUL</t>
  </si>
  <si>
    <t>BRUJAS CAMPESTRE 1612</t>
  </si>
  <si>
    <t>NATIVO ARENA 1712</t>
  </si>
  <si>
    <t>SAUCES DE LA CONCHA 1103</t>
  </si>
  <si>
    <t>AMARELLO IN 1102</t>
  </si>
  <si>
    <t xml:space="preserve">CASA EL RETIRO </t>
  </si>
  <si>
    <t>CARRISALES</t>
  </si>
  <si>
    <t>CALIFORNIA 603</t>
  </si>
  <si>
    <t>ZARZAMORA 1001</t>
  </si>
  <si>
    <t>MONTESOLE 1725</t>
  </si>
  <si>
    <t>ROSEDAL DE LAS BRUJAS AP 312</t>
  </si>
  <si>
    <t>ORINOCO DE LA CUENCA 805</t>
  </si>
  <si>
    <t xml:space="preserve">BRUJA BONITA 1406 </t>
  </si>
  <si>
    <t>CORTEZ</t>
  </si>
  <si>
    <t>ARRECIFES DE LA ABADIA AP 1606</t>
  </si>
  <si>
    <t>ALUNA 707</t>
  </si>
  <si>
    <t xml:space="preserve">NATIVO ARENA AP 1914 </t>
  </si>
  <si>
    <t>CATALUÑA CAMPESTRE CASA 107</t>
  </si>
  <si>
    <t>VIVIENDAS DEL SUR 201</t>
  </si>
  <si>
    <t>NATIVO ARENA 1201</t>
  </si>
  <si>
    <t>LOCAL 79B58</t>
  </si>
  <si>
    <t xml:space="preserve">LA AMERICA </t>
  </si>
  <si>
    <t>QUINTAS DE CLARAVAL CASA 128</t>
  </si>
  <si>
    <t>CIUDADELA SAN LUCAS AP 313</t>
  </si>
  <si>
    <t>KOBALTO AP 1502</t>
  </si>
  <si>
    <t>ARRECIFES DE LA ABADIA AP 1402</t>
  </si>
  <si>
    <t xml:space="preserve">NOMAR </t>
  </si>
  <si>
    <t>ARBOLEDA DE CUMBRES AP 693</t>
  </si>
  <si>
    <t>CEBALLO</t>
  </si>
  <si>
    <t xml:space="preserve">NATIVO ARENA 2210 </t>
  </si>
  <si>
    <t>ALUNA 1007</t>
  </si>
  <si>
    <t>VALENCI</t>
  </si>
  <si>
    <t>ARRECIFES DE LA ABADIA 1008</t>
  </si>
  <si>
    <t xml:space="preserve">ORINOCO DE LA CUENCA 1202 </t>
  </si>
  <si>
    <t>LUXOR 1305</t>
  </si>
  <si>
    <t>NORBERTO</t>
  </si>
  <si>
    <t>NATIVO ARENA 2015</t>
  </si>
  <si>
    <t xml:space="preserve">LOCAL SAN JAVIER </t>
  </si>
  <si>
    <t xml:space="preserve">SAN JAVIER </t>
  </si>
  <si>
    <t xml:space="preserve">APARTAESTUDIO SAN JAVIER </t>
  </si>
  <si>
    <t xml:space="preserve">CASAS DE BARILOCHE </t>
  </si>
  <si>
    <t>ATALAYA DE SAN JORGE 1102</t>
  </si>
  <si>
    <t xml:space="preserve">INFORME DE CAPTACIONES SEPTIEMBRE 2021 SEDE ENVIGADO </t>
  </si>
  <si>
    <t>TIERRA GRATA ESMERALDAL AP 1012</t>
  </si>
  <si>
    <t xml:space="preserve">VILLEGAS </t>
  </si>
  <si>
    <t>SALTAMONTE AP 622</t>
  </si>
  <si>
    <t xml:space="preserve">GIOVANNY </t>
  </si>
  <si>
    <t>FIRENZZE AP 1102</t>
  </si>
  <si>
    <t xml:space="preserve">LOMA DEL CHOCCHO </t>
  </si>
  <si>
    <t>SONATA AP 506</t>
  </si>
  <si>
    <t xml:space="preserve">ABEL </t>
  </si>
  <si>
    <t xml:space="preserve">CASTROPOL AP 1104 </t>
  </si>
  <si>
    <t>NATIVO ARENA 1616</t>
  </si>
  <si>
    <t>PRAGA 602</t>
  </si>
  <si>
    <t>PLATINUM 1240</t>
  </si>
  <si>
    <t xml:space="preserve">FORUM OFICINA 710 </t>
  </si>
  <si>
    <t>PORTAL DE SANTAMARIA 201</t>
  </si>
  <si>
    <t xml:space="preserve">APTO 401 EL MESA </t>
  </si>
  <si>
    <t xml:space="preserve">si </t>
  </si>
  <si>
    <t xml:space="preserve">LOCAL BARRIO MESA </t>
  </si>
  <si>
    <t>FORETTI 1502</t>
  </si>
  <si>
    <t>QUINTAS DE LA SERRANIA CASA</t>
  </si>
  <si>
    <t xml:space="preserve">AMARELLO IN 702 </t>
  </si>
  <si>
    <t>TIERRA GRATA CUMBRES 807</t>
  </si>
  <si>
    <t>TORRES DEL FUTURO 610</t>
  </si>
  <si>
    <t xml:space="preserve">PORTOALEGRE CASA 114 </t>
  </si>
  <si>
    <t>NOGALES 904</t>
  </si>
  <si>
    <t>ROBLEALTO CASA 106</t>
  </si>
  <si>
    <t>PORTALANDIA AP 502</t>
  </si>
  <si>
    <t>QUINTAS DE GUADARRAMA  CASA 117</t>
  </si>
  <si>
    <t>EPIC AP 810</t>
  </si>
  <si>
    <t xml:space="preserve">BIOCITY GRAND 612 </t>
  </si>
  <si>
    <t>PALMERAS 405</t>
  </si>
  <si>
    <t>MILAN CONDOMINIO AP 208</t>
  </si>
  <si>
    <t>RIOS</t>
  </si>
  <si>
    <t>EPIC 603</t>
  </si>
  <si>
    <t>FORETTI AP 1402</t>
  </si>
  <si>
    <t>SALTAMONTE GRAND AP 220</t>
  </si>
  <si>
    <t>FORETTI 803</t>
  </si>
  <si>
    <t>PALMERAS 202</t>
  </si>
  <si>
    <t>PARCELACION LOS ALPES 137</t>
  </si>
  <si>
    <t xml:space="preserve">LAS ATILLAS </t>
  </si>
  <si>
    <t>BIOCITY GRAND 833</t>
  </si>
  <si>
    <t>BIOCITY GRAND 820</t>
  </si>
  <si>
    <t>PORTON DEL DORADO AP 103</t>
  </si>
  <si>
    <t>CAMINO DE CUMBRES AP 314</t>
  </si>
  <si>
    <t>BRUJAS CAMPESTRE AP 9908</t>
  </si>
  <si>
    <t>FORETTI AP 1301</t>
  </si>
  <si>
    <t>PUERTO LUNA AP 1313</t>
  </si>
  <si>
    <t>SANTORINI AP 704</t>
  </si>
  <si>
    <t>TRESCANTOS 1711</t>
  </si>
  <si>
    <t xml:space="preserve">ALTOS DEL POBLADO </t>
  </si>
  <si>
    <t xml:space="preserve">AGUDELO </t>
  </si>
  <si>
    <t>EPIC AP 502</t>
  </si>
  <si>
    <t xml:space="preserve">MISSISSIPPI DE LA CUENCA 1214 </t>
  </si>
  <si>
    <t>TIERRA GRATA EL ESMERALDAL 912</t>
  </si>
  <si>
    <t>MANZANARES DE LA CUENCA AP 418</t>
  </si>
  <si>
    <t xml:space="preserve">GUERRERO </t>
  </si>
  <si>
    <t xml:space="preserve">EPIC 507 </t>
  </si>
  <si>
    <t>COLORS AP 1511</t>
  </si>
  <si>
    <t>TRESCANTO 1711</t>
  </si>
  <si>
    <t>MANZANARES DE LA CUENCA 1122</t>
  </si>
  <si>
    <t>WHITE AP 1002</t>
  </si>
  <si>
    <t xml:space="preserve">LOCAL AV POBLADO </t>
  </si>
  <si>
    <t>MISSISSIPPI DE LA CUENCA AP 1413</t>
  </si>
  <si>
    <t>TOLEDANA CASA 103</t>
  </si>
  <si>
    <t>VEGAS PLAZA 1616</t>
  </si>
  <si>
    <t>CAMINO DE CUMBRES 202</t>
  </si>
  <si>
    <t>CINDY</t>
  </si>
  <si>
    <t>CASTELLI AP 1612</t>
  </si>
  <si>
    <t xml:space="preserve">ED MANGARA PRIMER PISO </t>
  </si>
  <si>
    <t>SANTA MARIA DE LAS LOMAS PA 414</t>
  </si>
  <si>
    <t>MARILYN</t>
  </si>
  <si>
    <t>ESCALA AP 201</t>
  </si>
  <si>
    <t>VITTA AP 1409</t>
  </si>
  <si>
    <t>EPIC 602</t>
  </si>
  <si>
    <t>GUALI AP 718</t>
  </si>
  <si>
    <t>IBERICA AP 511</t>
  </si>
  <si>
    <t>WILIAM</t>
  </si>
  <si>
    <t xml:space="preserve">GUALI AP 515 </t>
  </si>
  <si>
    <t>NATIVO ARENA 811</t>
  </si>
  <si>
    <t>MONTEPIETRA 2117</t>
  </si>
  <si>
    <t>SAO BENTO AP 1703</t>
  </si>
  <si>
    <t xml:space="preserve">ADONER </t>
  </si>
  <si>
    <t xml:space="preserve">SIEMPRE VERDE CASA 127 </t>
  </si>
  <si>
    <t>ROCIO DE LA MAÑANA CASA 91</t>
  </si>
  <si>
    <t xml:space="preserve">MONT CLAIRE AP 405 </t>
  </si>
  <si>
    <t xml:space="preserve">NATIVO ARENA 1403 </t>
  </si>
  <si>
    <t>OFICINA 35 SUR 69</t>
  </si>
  <si>
    <t>BIOCITY GRAND 1535</t>
  </si>
  <si>
    <t>IBERICA AP 811</t>
  </si>
  <si>
    <t xml:space="preserve">NATIVO ARENA 2010 </t>
  </si>
  <si>
    <t>22/09/2021</t>
  </si>
  <si>
    <t xml:space="preserve">VIENTOS DE LA COLINA CASA 192 </t>
  </si>
  <si>
    <t xml:space="preserve">TORRES DEL ESTADIO </t>
  </si>
  <si>
    <t xml:space="preserve">ZARZAMORA AP 505 </t>
  </si>
  <si>
    <t>ZARZAMORA AP 903</t>
  </si>
  <si>
    <t xml:space="preserve">KLAUS AP 301 </t>
  </si>
  <si>
    <t>REFUGIO DE VILLA VERDE AP 711</t>
  </si>
  <si>
    <t>BIOCITY GRAND 1320</t>
  </si>
  <si>
    <t xml:space="preserve">MORALES </t>
  </si>
  <si>
    <t>VERDUN AP 1401</t>
  </si>
  <si>
    <t xml:space="preserve">AMARELLO IN AP 1506 </t>
  </si>
  <si>
    <t>VENETTO AP 303</t>
  </si>
  <si>
    <t>TRENTTO AP 308</t>
  </si>
  <si>
    <t>JHONA MARIO</t>
  </si>
  <si>
    <t>YARUMOS AP 220</t>
  </si>
  <si>
    <t>YARUMOS AP 304</t>
  </si>
  <si>
    <t>FIRENZZE 205</t>
  </si>
  <si>
    <t>ESTEBAN</t>
  </si>
  <si>
    <t>ZURICH AP 1107</t>
  </si>
  <si>
    <t xml:space="preserve">CASA DE LA 70 </t>
  </si>
  <si>
    <t>3.800.000</t>
  </si>
  <si>
    <t xml:space="preserve">TRENTTO 607 </t>
  </si>
  <si>
    <t xml:space="preserve">PORTON DE ALCALA </t>
  </si>
  <si>
    <t>APTO ALCALA 202</t>
  </si>
  <si>
    <t>AREKA AP 805</t>
  </si>
  <si>
    <t>APTO ALCALA 302</t>
  </si>
  <si>
    <t xml:space="preserve">LOCAL COMERCIAL ALCALA </t>
  </si>
  <si>
    <t>PORTON DE AL CALA 229</t>
  </si>
  <si>
    <t>APTO ALCALA 301</t>
  </si>
  <si>
    <t>APTO ALCALA 201</t>
  </si>
  <si>
    <t>NATIVO ARENA 912</t>
  </si>
  <si>
    <t>NATIVO ARENA 1914</t>
  </si>
  <si>
    <t xml:space="preserve">INFORME DE CAPTACIONES OCTUBRE 2021 SEDE ENVIGADO </t>
  </si>
  <si>
    <t>EPIC 610</t>
  </si>
  <si>
    <t xml:space="preserve">BRUJAS </t>
  </si>
  <si>
    <t>LYON 408</t>
  </si>
  <si>
    <t>CASTELLI  1108</t>
  </si>
  <si>
    <t>CHINQUI</t>
  </si>
  <si>
    <t>NATIVO FLORA 905</t>
  </si>
  <si>
    <t>CHOCHO</t>
  </si>
  <si>
    <t>LYON 406</t>
  </si>
  <si>
    <t>MURATTO 306</t>
  </si>
  <si>
    <t>LYON 310</t>
  </si>
  <si>
    <t>BIOCITY GRAND 1407</t>
  </si>
  <si>
    <t>LOMA BENEDICTINOS</t>
  </si>
  <si>
    <t>CAMINO DE LAS AGUAS 1504</t>
  </si>
  <si>
    <t xml:space="preserve">QUEBEC 509 </t>
  </si>
  <si>
    <t>CROSS 801</t>
  </si>
  <si>
    <t xml:space="preserve">SAN PABLO SEGUNDO PISO </t>
  </si>
  <si>
    <t>SAN LUIS CASA 22</t>
  </si>
  <si>
    <t>CORAZON DE ENVIGADO 503</t>
  </si>
  <si>
    <t>OLIVARES DE CAMINO VERDE 1020</t>
  </si>
  <si>
    <t>NATIVO AGUA 301</t>
  </si>
  <si>
    <t>TORRES DE SANTA ELENA 1710</t>
  </si>
  <si>
    <t xml:space="preserve">CENTRO </t>
  </si>
  <si>
    <t>CASTELLI 1108</t>
  </si>
  <si>
    <t>NATIVO 301</t>
  </si>
  <si>
    <t>CASA OTRAPARTE</t>
  </si>
  <si>
    <t>ZARZAMORA 402</t>
  </si>
  <si>
    <t>BENEDICTINAS</t>
  </si>
  <si>
    <t>RODRIGO</t>
  </si>
  <si>
    <t xml:space="preserve">BIVIANA SALAZAR </t>
  </si>
  <si>
    <t>VILLAGRANDE 34</t>
  </si>
  <si>
    <t>PORTADA DEL CERRO 1080</t>
  </si>
  <si>
    <t>PARQUES DE LA GLORIA 112</t>
  </si>
  <si>
    <t>WILLINTON-ALEX</t>
  </si>
  <si>
    <t>MARTINIQUE  304</t>
  </si>
  <si>
    <t xml:space="preserve">PORTAL DEL MONTE 4 PISO </t>
  </si>
  <si>
    <t>LAS ANTILLAS CASAS 19</t>
  </si>
  <si>
    <t>CAMINO DE CUMBRES 714</t>
  </si>
  <si>
    <t>MONTESOLE 625</t>
  </si>
  <si>
    <t>NATIVO ARENA 2216</t>
  </si>
  <si>
    <t>FIER</t>
  </si>
  <si>
    <t>CASTELLI 1212</t>
  </si>
  <si>
    <t xml:space="preserve">STIVEN </t>
  </si>
  <si>
    <t>CIUDADELA SAN LUCCA 1210</t>
  </si>
  <si>
    <t>ATALAYA DE SAN JORGE 1608</t>
  </si>
  <si>
    <t>SEPIA 914</t>
  </si>
  <si>
    <t>BRUJA MAGICA 1602</t>
  </si>
  <si>
    <t>FARO DEL ESMERALDAL 218</t>
  </si>
  <si>
    <t>CASTELLI 614</t>
  </si>
  <si>
    <t>NATIVO ARENA 1916</t>
  </si>
  <si>
    <t>FIER- DIEGO</t>
  </si>
  <si>
    <t>SCALA AP 202</t>
  </si>
  <si>
    <t>AMARETTO 1107</t>
  </si>
  <si>
    <t>VEGASDE ZUÑIGA 109</t>
  </si>
  <si>
    <t>PORTALEGRE CASA 103</t>
  </si>
  <si>
    <t>MISSISSIPPI 610</t>
  </si>
  <si>
    <t>PEREZ JOHAN</t>
  </si>
  <si>
    <t>REFUGIO VERDE 504</t>
  </si>
  <si>
    <t>JACARANDAS PARQUE RESIDENCIAL 811</t>
  </si>
  <si>
    <t>RODRIGUEZ JOSE</t>
  </si>
  <si>
    <t xml:space="preserve">LOCAL 1-2 PISO </t>
  </si>
  <si>
    <t>JARACANDAS PARQUE RESIDENCIAL 613</t>
  </si>
  <si>
    <t>PARCELACION LOS ALPES 140</t>
  </si>
  <si>
    <t>FORESTAL APARTAMENTO 706</t>
  </si>
  <si>
    <t>PATIÑO</t>
  </si>
  <si>
    <t>FORESTAL APARTAMENTO 1103</t>
  </si>
  <si>
    <t>ALTOS DEL POBLADO 904</t>
  </si>
  <si>
    <t>JACARANDAS PARQUE RESIDENCIAL 412</t>
  </si>
  <si>
    <t>JACARANDAS PARQUE RESIDENCIAL 1211</t>
  </si>
  <si>
    <t>MISSISSIPPI 414</t>
  </si>
  <si>
    <t>CUENCA</t>
  </si>
  <si>
    <t>MISSISSIPPI 1111</t>
  </si>
  <si>
    <t>FORETTI 1005</t>
  </si>
  <si>
    <t>JACARANDAS PARQUE RESIDENCIAL 711</t>
  </si>
  <si>
    <t>MULTIFAMILIAR LA ABADIA 505</t>
  </si>
  <si>
    <t>ARAQUE</t>
  </si>
  <si>
    <t>MISSISSIPPI 213</t>
  </si>
  <si>
    <t>ARRECIFES DE LA ABADIA 1002</t>
  </si>
  <si>
    <t>QUEBEC 708</t>
  </si>
  <si>
    <t>LOMA DE CUMBRES</t>
  </si>
  <si>
    <t xml:space="preserve">QUEBEC 802 </t>
  </si>
  <si>
    <t>JARDINES DE LA ABADIA 207</t>
  </si>
  <si>
    <t>JACARANDAS PARQUE RESIDENCIAL 1116</t>
  </si>
  <si>
    <t>JACARANDAS PARQUE RESIDENCIAL 1111</t>
  </si>
  <si>
    <t>JACARANDAS PARQUE RESIDENCIAL 1712</t>
  </si>
  <si>
    <t xml:space="preserve">GONZALES </t>
  </si>
  <si>
    <t>TIERRA GRATA 407</t>
  </si>
  <si>
    <t>PALMERA II 405</t>
  </si>
  <si>
    <t>LAMINA</t>
  </si>
  <si>
    <t>ANGEL</t>
  </si>
  <si>
    <t>JARACANDAS PARQUE RESIDENCIAL 913</t>
  </si>
  <si>
    <t>ESSENCE 1001</t>
  </si>
  <si>
    <t>LLAGO GRANDE 18</t>
  </si>
  <si>
    <t>AMARELLO IN 1106</t>
  </si>
  <si>
    <t>OSVALDO</t>
  </si>
  <si>
    <t>SAUCES DE LA CONCHA 608</t>
  </si>
  <si>
    <t>MURATTO 1105</t>
  </si>
  <si>
    <t>CEYLAN 34</t>
  </si>
  <si>
    <t>BALSOS</t>
  </si>
  <si>
    <t>APTOV</t>
  </si>
  <si>
    <t>COLORS 1216</t>
  </si>
  <si>
    <t>LISET DE ZUÑIGA 402</t>
  </si>
  <si>
    <t>OCLOCK LIVING 1402</t>
  </si>
  <si>
    <t>ST LAURENT 605</t>
  </si>
  <si>
    <t>VEGAS DE ZUÑIGA 309</t>
  </si>
  <si>
    <t>SEÑORIAL BLOQUE 77 APTO 203</t>
  </si>
  <si>
    <t>ROCHELLE AP 704</t>
  </si>
  <si>
    <t>VENETTO AP 1204</t>
  </si>
  <si>
    <t>VEGAS DE ZUÑIGA AP 109</t>
  </si>
  <si>
    <t>LOCAL DORADO 101</t>
  </si>
  <si>
    <t xml:space="preserve">APTO EL DORADO 401 </t>
  </si>
  <si>
    <t xml:space="preserve">VILLA GRANDE 402 </t>
  </si>
  <si>
    <t>AIRES DEL BOSQUE AP 1701</t>
  </si>
  <si>
    <t xml:space="preserve">VEREDA SAN JOSE </t>
  </si>
  <si>
    <t xml:space="preserve">KOBALTO AP 706 </t>
  </si>
  <si>
    <t xml:space="preserve">EL OASIS </t>
  </si>
  <si>
    <t xml:space="preserve">ALTO MISAEL </t>
  </si>
  <si>
    <t>CALIFORNIA 1204</t>
  </si>
  <si>
    <t xml:space="preserve">GEGAS DE ZUÑIGA AP 109 </t>
  </si>
  <si>
    <t xml:space="preserve">INFORME DE CAPTACIONES NOVIEMBRE 2021 SEDE ENVIGADO </t>
  </si>
  <si>
    <t>TOLEDANA CASA 119</t>
  </si>
  <si>
    <t>ALTOS DEL ESMERALDAL AP 501</t>
  </si>
  <si>
    <t xml:space="preserve">LOMA DE LOS SOTO </t>
  </si>
  <si>
    <t>LOS SOTOS</t>
  </si>
  <si>
    <t>EDIFICIO NATURA AP 401</t>
  </si>
  <si>
    <t>TIERRA GRATA ESMERALDAL AP 607</t>
  </si>
  <si>
    <t>QUEBEC AP 1202</t>
  </si>
  <si>
    <t>PUNTA DEL PARQUE AP 1606</t>
  </si>
  <si>
    <t>NATIVO FLORA AP 502</t>
  </si>
  <si>
    <t>FARO DEL ESMERALDAL AP 512</t>
  </si>
  <si>
    <t>BOSQUES DE SAN JORGE AP 310</t>
  </si>
  <si>
    <t xml:space="preserve">NATIVO MADERA AP 205 </t>
  </si>
  <si>
    <t>TIERRA GRATA ESMERALDAL AP 1404</t>
  </si>
  <si>
    <t>BOSQUEADENTRO AP 428</t>
  </si>
  <si>
    <t xml:space="preserve">HERNAN </t>
  </si>
  <si>
    <t>NATIVO FLORA AP 702</t>
  </si>
  <si>
    <t xml:space="preserve">SONATA AP 1103 </t>
  </si>
  <si>
    <t>ABEL</t>
  </si>
  <si>
    <t xml:space="preserve">REGATTA 1501 </t>
  </si>
  <si>
    <t>ST LAURENT 905</t>
  </si>
  <si>
    <t>MONTEVENTO AP 1305</t>
  </si>
  <si>
    <t>BRUJAS CAMPESTRE AP 412</t>
  </si>
  <si>
    <t>FARO DEL ESMERALDAL CASA 105</t>
  </si>
  <si>
    <t>PALO ALTO 403</t>
  </si>
  <si>
    <t>ARANDANOS DE FONTIBON AP 702</t>
  </si>
  <si>
    <t>NOGALES APTO 904</t>
  </si>
  <si>
    <t>PORTAL DEL CAMINO 701</t>
  </si>
  <si>
    <t>PALMERAS AP 1202</t>
  </si>
  <si>
    <t>EDIFICIO JACSON A´601</t>
  </si>
  <si>
    <t>EL VERGEL SEÑIOR CLUB AP 133</t>
  </si>
  <si>
    <t>CANTABRIA AP 605</t>
  </si>
  <si>
    <t>NOGALES AP 1710</t>
  </si>
  <si>
    <t>ESSENCE AP 502</t>
  </si>
  <si>
    <t xml:space="preserve">CASA LA PAZ </t>
  </si>
  <si>
    <t>FLORES DE MAYORCA AP 601</t>
  </si>
  <si>
    <t>LA FLORES</t>
  </si>
  <si>
    <t>MIRADOR DE LOS ALPES AP 161</t>
  </si>
  <si>
    <t>BELEN</t>
  </si>
  <si>
    <t>LUXURY AP 601</t>
  </si>
  <si>
    <t>MAGDALENA DE LA CUENCA AP 1616</t>
  </si>
  <si>
    <t>JACARANDAS AP 610</t>
  </si>
  <si>
    <t>FORETTI AP 805</t>
  </si>
  <si>
    <t>MISSISSIPPI DE LA CUENCA AP 409</t>
  </si>
  <si>
    <t>TORRE LA VEGA AP 306</t>
  </si>
  <si>
    <t>OCLOCK 1701</t>
  </si>
  <si>
    <t>MAGDALENA DE LA CUENCA AP 405</t>
  </si>
  <si>
    <t xml:space="preserve">LOTE LA ESTRELLA </t>
  </si>
  <si>
    <t>NOGALES 1710</t>
  </si>
  <si>
    <t>PARCELACION SAN LUIS CASA 17</t>
  </si>
  <si>
    <t>OCHOA</t>
  </si>
  <si>
    <t>EDFICIO LOS PINOS AP 402</t>
  </si>
  <si>
    <t>TRENTTO AP 502</t>
  </si>
  <si>
    <t>CAMINO DE LAS AGUAS AP 1304</t>
  </si>
  <si>
    <t xml:space="preserve">CASA INDEPENDIENTE </t>
  </si>
  <si>
    <t>TIERRA GRATA AP 701</t>
  </si>
  <si>
    <t>MAZZARRO AP 116</t>
  </si>
  <si>
    <t>PALMERAS AP 708</t>
  </si>
  <si>
    <t>CASA SAN FERNANDO</t>
  </si>
  <si>
    <t>TIERRA BLANCA 805</t>
  </si>
  <si>
    <t xml:space="preserve">PALO ALTO 503 </t>
  </si>
  <si>
    <t xml:space="preserve">RECIENTOS DE LA ABADIA AP 707 </t>
  </si>
  <si>
    <t>BRESCIA AP 403</t>
  </si>
  <si>
    <t>MONTREAL AP 203</t>
  </si>
  <si>
    <t>MIRADOR DE GUADALCANAL AP 106</t>
  </si>
  <si>
    <t>FERNANDEZ</t>
  </si>
  <si>
    <t>MIRADOR DE GUADALCANAL AP 206</t>
  </si>
  <si>
    <t>CAMELOT AP 502</t>
  </si>
  <si>
    <t xml:space="preserve">ALTOS DEL ESCOBERO 9904 </t>
  </si>
  <si>
    <t xml:space="preserve">COLORS 1608 </t>
  </si>
  <si>
    <t>COMETAS 504</t>
  </si>
  <si>
    <t>CAMINO DE LAS AGUAS AP 706</t>
  </si>
  <si>
    <t>AIRES DEL BOSQUE AP 2522</t>
  </si>
  <si>
    <t xml:space="preserve">CANTAZARO AP 1304 </t>
  </si>
  <si>
    <t>DANIELA</t>
  </si>
  <si>
    <t>COLORS AP 1216</t>
  </si>
  <si>
    <t>TRENTTO AP 1107</t>
  </si>
  <si>
    <t>EL ESMERALDL</t>
  </si>
  <si>
    <t>LAS ANTILLAS CASA 144</t>
  </si>
  <si>
    <t>SAN GERMAN AP 402</t>
  </si>
  <si>
    <t>CASTELLI AP 1209</t>
  </si>
  <si>
    <t>ESTEVEN</t>
  </si>
  <si>
    <t>CASTELLI AP 1009</t>
  </si>
  <si>
    <t>CORSEGA DE CASTROPOL AP 205</t>
  </si>
  <si>
    <t>ALUNA AP 705</t>
  </si>
  <si>
    <t>CORALES DE LA ABADIA AP 1509</t>
  </si>
  <si>
    <t>NAVARRO</t>
  </si>
  <si>
    <t>ZARZAMORA AP 505</t>
  </si>
  <si>
    <t xml:space="preserve">ROCRIGO </t>
  </si>
  <si>
    <t>TIERRA GRATA AP 403</t>
  </si>
  <si>
    <t xml:space="preserve">YEISON </t>
  </si>
  <si>
    <t>GUALI AO 902</t>
  </si>
  <si>
    <t>JESUS</t>
  </si>
  <si>
    <t>GUALI AP 815</t>
  </si>
  <si>
    <t xml:space="preserve">JESUS </t>
  </si>
  <si>
    <t>PALO DE ROSA AP 222</t>
  </si>
  <si>
    <t>RIO SECRETO AP 717</t>
  </si>
  <si>
    <t>CASA VILLA GRANDE 115</t>
  </si>
  <si>
    <t>SAN JUAN DE PUEBLA 512</t>
  </si>
  <si>
    <t>TABORDA</t>
  </si>
  <si>
    <t xml:space="preserve">AMAZONICA AP 1125 </t>
  </si>
  <si>
    <t>PALO DE ROSA AP 420</t>
  </si>
  <si>
    <t>TIERRA GRATA 605</t>
  </si>
  <si>
    <t>LAS ANTILLAS 79</t>
  </si>
  <si>
    <t xml:space="preserve">LOCAL COMERCIAL 32 A SUR 10 </t>
  </si>
  <si>
    <t>TRAMONTANA AP 805</t>
  </si>
  <si>
    <t xml:space="preserve">SIEMPRE VERDE CASA </t>
  </si>
  <si>
    <t>ENCENILLO DE LA CALLEJA AP 123</t>
  </si>
  <si>
    <t xml:space="preserve">INFORME DE CAPTACIONES DICIEMBRE 2021 SEDE ENVIGADO </t>
  </si>
  <si>
    <t>CAMINO DE LAS AGUAS AP 508</t>
  </si>
  <si>
    <t>SANTA CATALINA 104</t>
  </si>
  <si>
    <t>TERRAZAS DE SAN DIEGO AP 313</t>
  </si>
  <si>
    <t xml:space="preserve">SAN DIEGO </t>
  </si>
  <si>
    <t xml:space="preserve">BIOCITY GRAND 320 </t>
  </si>
  <si>
    <t>EDIFICIO CARMEL 301</t>
  </si>
  <si>
    <t xml:space="preserve">CASA DE PATIO 123 </t>
  </si>
  <si>
    <t>SONATA 302</t>
  </si>
  <si>
    <t xml:space="preserve">REGATTA AP 1610 </t>
  </si>
  <si>
    <t>PUNTA DEL PARQUE AP 1602</t>
  </si>
  <si>
    <t>AMARELLO IN 708</t>
  </si>
  <si>
    <t>ST LAURENT 602</t>
  </si>
  <si>
    <t>ANA</t>
  </si>
  <si>
    <t>BRUJAS CAMPESTRE 1113</t>
  </si>
  <si>
    <t>VILLA</t>
  </si>
  <si>
    <t>NATIVO ARENA 1714</t>
  </si>
  <si>
    <t>MUGA 1305</t>
  </si>
  <si>
    <t>BARICHARA 107</t>
  </si>
  <si>
    <t>BRUJAS CAMPESTRE 9907</t>
  </si>
  <si>
    <t>CASA ALCALA</t>
  </si>
  <si>
    <t>PORTAL DE CERRO 145</t>
  </si>
  <si>
    <t>EDIFICIO NATURE 201</t>
  </si>
  <si>
    <t>CASA PRIMER PISO PRADERA</t>
  </si>
  <si>
    <t xml:space="preserve">PRADERA </t>
  </si>
  <si>
    <t>TRES CANTOS AP 811</t>
  </si>
  <si>
    <t>ENTREPARQUES AP 521</t>
  </si>
  <si>
    <t>BIOCITY GRAND 606</t>
  </si>
  <si>
    <t>CASA COMERCIAL ANDALUCIA 1 PISO</t>
  </si>
  <si>
    <t>KAMELOT 903</t>
  </si>
  <si>
    <t>JACARANDAS AP 1710</t>
  </si>
  <si>
    <t>LUCCA AP 1305</t>
  </si>
  <si>
    <t xml:space="preserve">LOS BLASOS </t>
  </si>
  <si>
    <t>FORETTI AP 1103</t>
  </si>
  <si>
    <t>MISSISSIPPI DE LA CUENCA AP 213</t>
  </si>
  <si>
    <t>MAGDALENA DE LA CUENCA AP 1512</t>
  </si>
  <si>
    <t>FORETI 1901</t>
  </si>
  <si>
    <t>RECINTOS DE LA ABADIA 407</t>
  </si>
  <si>
    <t>VALDERRAMA</t>
  </si>
  <si>
    <t>FORESTA 106</t>
  </si>
  <si>
    <t>LAS ANTLLAS</t>
  </si>
  <si>
    <t>PARCELACION LOS ALPES 104</t>
  </si>
  <si>
    <t>DOS VELAS 712</t>
  </si>
  <si>
    <t>NATIVO MADERA AP 205</t>
  </si>
  <si>
    <t>REGATTA 1013</t>
  </si>
  <si>
    <t>CASA INDEPENDIENTE 2 PISO</t>
  </si>
  <si>
    <t>REGATTA 1411</t>
  </si>
  <si>
    <t xml:space="preserve">COLORS 1109 </t>
  </si>
  <si>
    <t>COLORS 1208</t>
  </si>
  <si>
    <t>CAMINO DE BRUJAS 203</t>
  </si>
  <si>
    <t xml:space="preserve">EL EMBRUJO </t>
  </si>
  <si>
    <t>MAZARO 9812</t>
  </si>
  <si>
    <t>AIRES DEL CAMPO 1823</t>
  </si>
  <si>
    <t>RIO SECRETO 2702</t>
  </si>
  <si>
    <t xml:space="preserve">LOCAL LA 70 </t>
  </si>
  <si>
    <t>REGATTA 1211</t>
  </si>
  <si>
    <t>SAUCES DE LA CONCHA AP 1506</t>
  </si>
  <si>
    <t>NATIVO ARENA 1015</t>
  </si>
  <si>
    <t>MONTESOLE AP 630</t>
  </si>
  <si>
    <t xml:space="preserve">REGATTA 910 </t>
  </si>
  <si>
    <t>REGATTA 511</t>
  </si>
  <si>
    <t>REGATTA 811</t>
  </si>
  <si>
    <t>MIRADOR DE GUADALCANAL AP 9901</t>
  </si>
  <si>
    <t>REGATTA 1113</t>
  </si>
  <si>
    <t>CAMELOT 502</t>
  </si>
  <si>
    <t>ALTOS DE ARAGON CASA 157</t>
  </si>
  <si>
    <t>CALIFORNIA 907</t>
  </si>
  <si>
    <t>LA FLORESTA 203</t>
  </si>
  <si>
    <t>FLORESTA</t>
  </si>
  <si>
    <t>MANTRA</t>
  </si>
  <si>
    <t>CUBIK AP 505</t>
  </si>
  <si>
    <t>TERRAZINO CUMBRES AP 801</t>
  </si>
  <si>
    <t>CAMINO DE CUMBRES 9813</t>
  </si>
  <si>
    <t>BRUJA MAGICA 1403</t>
  </si>
  <si>
    <t>ARROYO DE LA HONDA 401</t>
  </si>
  <si>
    <t>JAIRO</t>
  </si>
  <si>
    <t>TRENTTO AP 804</t>
  </si>
  <si>
    <t xml:space="preserve">TRENTTO AP 1106 </t>
  </si>
  <si>
    <t xml:space="preserve">ESEFANIA ROMERO </t>
  </si>
  <si>
    <t>NATIVO ARENA AP 2114</t>
  </si>
  <si>
    <t>NATIVO ARENA 1311</t>
  </si>
  <si>
    <t>GUALI AP 504</t>
  </si>
  <si>
    <t>PALO DE ROSA AP 513</t>
  </si>
  <si>
    <t>AREKA AP 901</t>
  </si>
  <si>
    <t>NATIVO ARENA AP 1612</t>
  </si>
  <si>
    <t>SALTAMONTE 1303</t>
  </si>
  <si>
    <t>NATIVO ARENA 1509</t>
  </si>
  <si>
    <t>CAMPESTRE ALTO 2202</t>
  </si>
  <si>
    <t>POBLADO CAMPESTRE</t>
  </si>
  <si>
    <t xml:space="preserve">TIERRA GRATA CUMBRES AP 814 </t>
  </si>
  <si>
    <t xml:space="preserve">APTO 401 BELEN </t>
  </si>
  <si>
    <t xml:space="preserve">INFORME DE CAPTACIONES ENERO 2022 SEDE ENVIGADO </t>
  </si>
  <si>
    <t>SENDERO FRESCO AP 1404</t>
  </si>
  <si>
    <t>ODONATA AP 906</t>
  </si>
  <si>
    <t>AIRES DEL BOSQUE AP 402</t>
  </si>
  <si>
    <t xml:space="preserve">ALAMOS DEL ESCOBERO CASA 25 </t>
  </si>
  <si>
    <t>FIRENZZE AP 905</t>
  </si>
  <si>
    <t xml:space="preserve">EL ESCOBAR </t>
  </si>
  <si>
    <t>LA RESERVA AP 1105</t>
  </si>
  <si>
    <t>MUGA AP 1212</t>
  </si>
  <si>
    <t>ABADIA DEL CAMPO AP 708</t>
  </si>
  <si>
    <t>FORESTA AP 1104</t>
  </si>
  <si>
    <t>VERDUN AP 802</t>
  </si>
  <si>
    <t>BALTICO AP 1108</t>
  </si>
  <si>
    <t>FIRENZZE AP 304</t>
  </si>
  <si>
    <t>AYZAR</t>
  </si>
  <si>
    <t>CONDOMINIO SAN SIMON CASA 7</t>
  </si>
  <si>
    <t>VIVIANA</t>
  </si>
  <si>
    <t>QUEBEC AP 406</t>
  </si>
  <si>
    <t>FORESTA AP 1406</t>
  </si>
  <si>
    <t>AMARELLO IN AP 906</t>
  </si>
  <si>
    <t>CUMBRES DEL BOSQUE 708</t>
  </si>
  <si>
    <t xml:space="preserve">QUEBEC AP 1405 </t>
  </si>
  <si>
    <t>KAMELOT 1003</t>
  </si>
  <si>
    <t>FELICITY AP 1401</t>
  </si>
  <si>
    <t xml:space="preserve">QUEBEC 1404 </t>
  </si>
  <si>
    <t xml:space="preserve">FORESTA 1202 </t>
  </si>
  <si>
    <t xml:space="preserve">VILLA </t>
  </si>
  <si>
    <t>CORALES DE LA ABADIA AP 1907</t>
  </si>
  <si>
    <t>ALMENDROS TERRA AP 903</t>
  </si>
  <si>
    <t>ENTREPINOS AP 906</t>
  </si>
  <si>
    <t xml:space="preserve">MISSISSIPPI DE LA CUENCA 1007 </t>
  </si>
  <si>
    <t>CASA ROBLEDO 201</t>
  </si>
  <si>
    <t>DARIEN CIEFUENTES</t>
  </si>
  <si>
    <t>MARTINIQUE AP 806</t>
  </si>
  <si>
    <t>SENDERO FRESCO AP 1706</t>
  </si>
  <si>
    <t xml:space="preserve">SANTORINO AP 1102 </t>
  </si>
  <si>
    <t>CASA INDEPENDIENTE 29-44</t>
  </si>
  <si>
    <t>MISSISSIPPI 602</t>
  </si>
  <si>
    <t xml:space="preserve">LS ANTILLAS </t>
  </si>
  <si>
    <t>SERVIDUMBRE PENDE</t>
  </si>
  <si>
    <t xml:space="preserve">MURATTO AP 508 </t>
  </si>
  <si>
    <t>BOSQUE DE SAN CARLOS AP 152</t>
  </si>
  <si>
    <t>BUSTAMENTE</t>
  </si>
  <si>
    <t>NUEVA ORQUIDEA AP 603</t>
  </si>
  <si>
    <t xml:space="preserve">OCLOCK AP 1705 </t>
  </si>
  <si>
    <t>SANTA CATALINA CASA 202</t>
  </si>
  <si>
    <t>CIUDADELA SAN PABLO AP 307</t>
  </si>
  <si>
    <t xml:space="preserve">JUAN DIEGO HERRERA  </t>
  </si>
  <si>
    <t>OFICINA PARQUE 301</t>
  </si>
  <si>
    <t>OFICINA PARQUE 201</t>
  </si>
  <si>
    <t xml:space="preserve">RAMAL CASA 3 </t>
  </si>
  <si>
    <t xml:space="preserve">KORE 302 </t>
  </si>
  <si>
    <t xml:space="preserve">CALLE LARGA </t>
  </si>
  <si>
    <t>1.500.000</t>
  </si>
  <si>
    <t>CORALES DE LA ABADIA 1707</t>
  </si>
  <si>
    <t xml:space="preserve">LA BADIA </t>
  </si>
  <si>
    <t xml:space="preserve">REGATTA AP 1011 </t>
  </si>
  <si>
    <t>2.800.000</t>
  </si>
  <si>
    <t>CIUDADELA SAN LUCAS AP 907</t>
  </si>
  <si>
    <t>NATIVO ARENA AP 1415</t>
  </si>
  <si>
    <t xml:space="preserve">JAVIER LEAL </t>
  </si>
  <si>
    <t>CAMINO DE CUMBRES AP 507</t>
  </si>
  <si>
    <t>ANTIBIO</t>
  </si>
  <si>
    <t>AMARELLO IN AP 1410</t>
  </si>
  <si>
    <t>SALTAMONTE GRANS AP 624</t>
  </si>
  <si>
    <t>SENDERO FRESCO AP 2001</t>
  </si>
  <si>
    <t>REGATTA AP 1012</t>
  </si>
  <si>
    <t>VENETTO MURATTO AP 706</t>
  </si>
  <si>
    <t>REGATTA AP 813</t>
  </si>
  <si>
    <t>ARANGO</t>
  </si>
  <si>
    <t>BIOCITY GRAND AP 1104</t>
  </si>
  <si>
    <t>JACSON</t>
  </si>
  <si>
    <t>EL RAMAL CASA 110</t>
  </si>
  <si>
    <t xml:space="preserve">MARIA ALEJANDRA </t>
  </si>
  <si>
    <t xml:space="preserve">MURATTO 308 </t>
  </si>
  <si>
    <t>3.500.000</t>
  </si>
  <si>
    <t>VENETTO 902</t>
  </si>
  <si>
    <t>3.000.0000</t>
  </si>
  <si>
    <t>TRAMONTANA AP 1103</t>
  </si>
  <si>
    <t>REGATTA AP 714</t>
  </si>
  <si>
    <t>CAMELOT AP 801</t>
  </si>
  <si>
    <t>MONTEVENTO AP 1212</t>
  </si>
  <si>
    <t>SAN SILVESTRE AP 1301</t>
  </si>
  <si>
    <t>CASA 45 A 17</t>
  </si>
  <si>
    <t xml:space="preserve">CASA LA CASTELLANA </t>
  </si>
  <si>
    <t>ARRECIFES DE LA ABADIA AP 1503</t>
  </si>
  <si>
    <t>SENDERO FRESCO AP 1505</t>
  </si>
  <si>
    <t>HORACIO</t>
  </si>
  <si>
    <t>GUALI 917</t>
  </si>
  <si>
    <t xml:space="preserve">SONATA AP 304 </t>
  </si>
  <si>
    <t xml:space="preserve">ENTREPARQUES AP 216 </t>
  </si>
  <si>
    <t xml:space="preserve">RUA </t>
  </si>
  <si>
    <t>CASTELLI AP 407</t>
  </si>
  <si>
    <t>NATIVO FLORA AP 809</t>
  </si>
  <si>
    <t>LYON AP 708</t>
  </si>
  <si>
    <t>ARDILLEROS DE LALINDE AP 402</t>
  </si>
  <si>
    <t>LALINDE</t>
  </si>
  <si>
    <t>GUALI AP 601</t>
  </si>
  <si>
    <t>SENDERO FRESCO  AP 1505</t>
  </si>
  <si>
    <t>NATIVO ARENA AP 1711</t>
  </si>
  <si>
    <t xml:space="preserve">EL CHOCCHO </t>
  </si>
  <si>
    <t>MUZO AP 1302</t>
  </si>
  <si>
    <t>SAN SILVESTRE AP 1002</t>
  </si>
  <si>
    <t>NATIVO ARENA AP 1304</t>
  </si>
  <si>
    <t>NORACIO</t>
  </si>
  <si>
    <t>CIBELES AP 105</t>
  </si>
  <si>
    <t>REFUGIO VERDE AP 902</t>
  </si>
  <si>
    <t xml:space="preserve">AGUA DULCE AP </t>
  </si>
  <si>
    <t>SAN JORGE CASA</t>
  </si>
  <si>
    <t xml:space="preserve">MANZANARES AP </t>
  </si>
  <si>
    <t xml:space="preserve">NATIVO MADERA AP 1101 </t>
  </si>
  <si>
    <t>NATIVO FLORA AP 1310</t>
  </si>
  <si>
    <t xml:space="preserve">FORESTA AP 906 </t>
  </si>
  <si>
    <t>BRUJAS CAMPESTRE AP 611</t>
  </si>
  <si>
    <t>FORESTA AP 803</t>
  </si>
  <si>
    <t>MUGA AP 1105</t>
  </si>
  <si>
    <t xml:space="preserve">QUEBEC 1309 </t>
  </si>
  <si>
    <t xml:space="preserve">MUGA AP 801 </t>
  </si>
  <si>
    <t>LA RESERVA AP 1501</t>
  </si>
  <si>
    <t>QUEBEC AP 709</t>
  </si>
  <si>
    <t xml:space="preserve">LYON AP 1405 </t>
  </si>
  <si>
    <t xml:space="preserve">DARIO </t>
  </si>
  <si>
    <t xml:space="preserve">FORESTA 1504 </t>
  </si>
  <si>
    <t xml:space="preserve">CUBIK AP 1105 </t>
  </si>
  <si>
    <t>NATIVO AGUA AP 304</t>
  </si>
  <si>
    <t xml:space="preserve">FORESTA AP 702 </t>
  </si>
  <si>
    <t xml:space="preserve">MUGA 402 </t>
  </si>
  <si>
    <t>SAN LUIS CASA 7A</t>
  </si>
  <si>
    <t>PRADO ALTO AP 902</t>
  </si>
  <si>
    <t xml:space="preserve">JHOHAN </t>
  </si>
  <si>
    <t xml:space="preserve">CASA PRIMER PISO TRIANON </t>
  </si>
  <si>
    <t>EDIFICIO PARQUE ALCALA 501</t>
  </si>
  <si>
    <t>APTO SAN JAVIER 303</t>
  </si>
  <si>
    <t>SAN JAVIER</t>
  </si>
  <si>
    <t xml:space="preserve">CASA VILLAGRANDE 115 </t>
  </si>
  <si>
    <t xml:space="preserve">CASA SAN MARCOS 44 A 09 </t>
  </si>
  <si>
    <t>CORAZON DE ENVIGADO AP 1607</t>
  </si>
  <si>
    <t>TORRE MOLINO AP 804</t>
  </si>
  <si>
    <t xml:space="preserve">BELEN LOS ALPES </t>
  </si>
  <si>
    <t>RANGEL</t>
  </si>
  <si>
    <t>MURATTO AP 605</t>
  </si>
  <si>
    <t>CORAZON DE ENVIGADO AP 406</t>
  </si>
  <si>
    <t>MISSISSIPPI DE LA CUENCA 1007</t>
  </si>
  <si>
    <t>AVILA AP 304</t>
  </si>
  <si>
    <t>YESI</t>
  </si>
  <si>
    <t>MANZANARES DE LA CUENCA AP 618</t>
  </si>
  <si>
    <t>LEANDRO</t>
  </si>
  <si>
    <t>MAGDALENA DE LA CUENCA AP 9912</t>
  </si>
  <si>
    <t xml:space="preserve">MANZANARES DE LA CUENCA 524 </t>
  </si>
  <si>
    <t>MARTINIQUE A P806</t>
  </si>
  <si>
    <t xml:space="preserve">DIAZ </t>
  </si>
  <si>
    <t xml:space="preserve">CASA SAN SEBASTIAN CASA 702 </t>
  </si>
  <si>
    <t>JUSTO</t>
  </si>
  <si>
    <t xml:space="preserve">LOCAL BUENA MESA </t>
  </si>
  <si>
    <t xml:space="preserve">BUENA MESA </t>
  </si>
  <si>
    <t>FORETTI AP 1704</t>
  </si>
  <si>
    <t xml:space="preserve">PORVENIR </t>
  </si>
  <si>
    <t xml:space="preserve">SAN MARCOS 43 A 28 </t>
  </si>
  <si>
    <t>EDIFICIO SAN JUDAS AP 101</t>
  </si>
  <si>
    <t xml:space="preserve">SAN RAFAEL </t>
  </si>
  <si>
    <t xml:space="preserve">AMRETTO 1404 </t>
  </si>
  <si>
    <t xml:space="preserve">LOS ALPES CASA </t>
  </si>
  <si>
    <t xml:space="preserve">LOS ALPES </t>
  </si>
  <si>
    <t>JACARANDAS AP 1212</t>
  </si>
  <si>
    <t xml:space="preserve">MENESES </t>
  </si>
  <si>
    <t>ARANDANOS DE FONTIBON AP 1903</t>
  </si>
  <si>
    <t xml:space="preserve">CASTELLI AP 201 </t>
  </si>
  <si>
    <t>LUXEMBURGO AP 201</t>
  </si>
  <si>
    <t xml:space="preserve">EL ESMERADAL </t>
  </si>
  <si>
    <t xml:space="preserve">CANTAPIEDRA </t>
  </si>
  <si>
    <t>SALTAMONTE GRAND 525</t>
  </si>
  <si>
    <t>JARDINES DE LA MARIA 411</t>
  </si>
  <si>
    <t xml:space="preserve">ZARZAMORA AP 509 </t>
  </si>
  <si>
    <t>FIRENZZE AP 1602</t>
  </si>
  <si>
    <t>AIZAR</t>
  </si>
  <si>
    <t xml:space="preserve">QUEBEC 1306 </t>
  </si>
  <si>
    <t>TRENTTO AP 602</t>
  </si>
  <si>
    <t xml:space="preserve">CAMINO DE LA COLINA AP 9812 </t>
  </si>
  <si>
    <t xml:space="preserve">ZARZAMORA 909 </t>
  </si>
  <si>
    <t>EL CONDADO AP 201</t>
  </si>
  <si>
    <t xml:space="preserve">ZARZAMORA 905 </t>
  </si>
  <si>
    <t>SEÑIOR CLUB AP 440</t>
  </si>
  <si>
    <t>PORTON DE LA LOMA AP 402</t>
  </si>
  <si>
    <t>CEIBA DEL NORTE AP 1205</t>
  </si>
  <si>
    <t>CORALES DE LA ABADIA 603</t>
  </si>
  <si>
    <t xml:space="preserve">TIERRA GRATA CUMBRES AP 708 </t>
  </si>
  <si>
    <t>NATIVO AGUA AP 804</t>
  </si>
  <si>
    <t xml:space="preserve">JHON RUIZ </t>
  </si>
  <si>
    <t>SIEMPRE VERDE AP 102</t>
  </si>
  <si>
    <t xml:space="preserve">AMARELLO IN AP 308 </t>
  </si>
  <si>
    <t xml:space="preserve">NATIVO ARENA 1310 </t>
  </si>
  <si>
    <t xml:space="preserve">SAN FRANCISCO AP 401 </t>
  </si>
  <si>
    <t xml:space="preserve">JHON JAIRO </t>
  </si>
  <si>
    <t xml:space="preserve">AMARELLO IN AP 401 </t>
  </si>
  <si>
    <t xml:space="preserve">GUALI 520 </t>
  </si>
  <si>
    <t xml:space="preserve">REFUGIO VERDE AP 311 </t>
  </si>
  <si>
    <t>HORARIO</t>
  </si>
  <si>
    <t>BOSQUES DEL ESMERALDAL CASA 188</t>
  </si>
  <si>
    <t>TRENTTO AP 405</t>
  </si>
  <si>
    <t xml:space="preserve">CAMINO DE CUMBRES AP 712 </t>
  </si>
  <si>
    <t xml:space="preserve">CINDY </t>
  </si>
  <si>
    <t>LUXOR AP 501</t>
  </si>
  <si>
    <t xml:space="preserve">NATIVO ARENA 912 </t>
  </si>
  <si>
    <t xml:space="preserve">ROSET AP 302 </t>
  </si>
  <si>
    <t>CASA ALCALA 45 A 17</t>
  </si>
  <si>
    <t>SIEMPRE VERDE CASA 155</t>
  </si>
  <si>
    <t xml:space="preserve">INFORME DE CAPTACIONES MARZO 2022 SEDE ENVIGADO </t>
  </si>
  <si>
    <t>JARDINES DE LA MARIA 809</t>
  </si>
  <si>
    <t>ROBENTO</t>
  </si>
  <si>
    <t>MELIER 1304</t>
  </si>
  <si>
    <t>NATIVO FLORA 1705</t>
  </si>
  <si>
    <t>BENEDIETINE PARK 410</t>
  </si>
  <si>
    <t>BENEDICTINO</t>
  </si>
  <si>
    <t>SANDRA</t>
  </si>
  <si>
    <t>PRADO ALTO 1402</t>
  </si>
  <si>
    <t>AREKA 505</t>
  </si>
  <si>
    <t>JEREMY</t>
  </si>
  <si>
    <t>GRAN COLINA 118</t>
  </si>
  <si>
    <t>HACIENDA DE SAN JORGE 188</t>
  </si>
  <si>
    <t>AGUADULCE 205</t>
  </si>
  <si>
    <t>QUEBEC 1405</t>
  </si>
  <si>
    <t>CAMINO DE LAS AGUAS 404</t>
  </si>
  <si>
    <t>ALDAIR</t>
  </si>
  <si>
    <t>BODEGA PRADO CENTRO</t>
  </si>
  <si>
    <t>PRADO CENTRO</t>
  </si>
  <si>
    <t xml:space="preserve">CASA LAURELES </t>
  </si>
  <si>
    <t xml:space="preserve">VELODROMO </t>
  </si>
  <si>
    <t>VELODROMO</t>
  </si>
  <si>
    <t>MONTECARLO 1202</t>
  </si>
  <si>
    <t>CASTILLEJOS 702</t>
  </si>
  <si>
    <t>AIRES DE BOTANIA 902</t>
  </si>
  <si>
    <t>PUNTA DEL PARQUE 403</t>
  </si>
  <si>
    <t>TORRES SANTA BARBARA</t>
  </si>
  <si>
    <t>ST LAURENT 1208</t>
  </si>
  <si>
    <t>ROSEDAL 507</t>
  </si>
  <si>
    <t>ALTO DE SAN JORGE</t>
  </si>
  <si>
    <t>GRAN COLINA</t>
  </si>
  <si>
    <t>BRUJAS CAMPESTRE 802</t>
  </si>
  <si>
    <t>PARCELACION SAN LUIS 93AA</t>
  </si>
  <si>
    <t>JAN CARLOS</t>
  </si>
  <si>
    <t>IBERICA VITAL 208</t>
  </si>
  <si>
    <t>JACARANDAS PARQUE RESIDENCIAL</t>
  </si>
  <si>
    <t>JARDINES DE BUENA PARTE</t>
  </si>
  <si>
    <t>MANZANARES DE LA CUENCA 404</t>
  </si>
  <si>
    <t>CUMBRES DEL BOSQUE 701</t>
  </si>
  <si>
    <t>CASA INDEPENDIENTE 1 PISO</t>
  </si>
  <si>
    <t>MANZANARES DE LA CUENCA 301</t>
  </si>
  <si>
    <t>PARQUES DEL SOL 205</t>
  </si>
  <si>
    <t>LA DOCTORA</t>
  </si>
  <si>
    <t>ED INDEPENDIENTE PLACITA DE FLORES</t>
  </si>
  <si>
    <t>BOSTON</t>
  </si>
  <si>
    <t>LORENA</t>
  </si>
  <si>
    <t>ARANDANOS DE FONTIBON 702</t>
  </si>
  <si>
    <t>FONTIBON</t>
  </si>
  <si>
    <t>ACANTO 601</t>
  </si>
  <si>
    <t>3 PISO INDEPENDIENTE LA  MAGNOLIA</t>
  </si>
  <si>
    <t>CASA INDEPENDIENTE MONTEGO C2</t>
  </si>
  <si>
    <t>ORINOCO DE LA CUENCA 1312</t>
  </si>
  <si>
    <t>MAGDALENA DE LA CUENCA 1409</t>
  </si>
  <si>
    <t>JAIME</t>
  </si>
  <si>
    <t xml:space="preserve">NATURE 401 </t>
  </si>
  <si>
    <t xml:space="preserve">602 SABANETA </t>
  </si>
  <si>
    <t>BRUJA CAMPESTRE 1106</t>
  </si>
  <si>
    <t>LEINDER</t>
  </si>
  <si>
    <t>CASA INDEPENDIENTE LA SEBASTIANA I PISO</t>
  </si>
  <si>
    <t>TORRES DE SAN JUAN RIONEGRO 1008</t>
  </si>
  <si>
    <t>LA PRADERA</t>
  </si>
  <si>
    <t>ED. INDEPENDIENTE PLACITA DE FLORES</t>
  </si>
  <si>
    <t xml:space="preserve">APARTAMENTO TERCER PISO </t>
  </si>
  <si>
    <t>SAN RAFAEL</t>
  </si>
  <si>
    <t>EDIFICIO GENOVA 301</t>
  </si>
  <si>
    <t>CALAZANS</t>
  </si>
  <si>
    <t>SANTA MARIA DE LAS LOMAS 404</t>
  </si>
  <si>
    <t>COMETAS</t>
  </si>
  <si>
    <t>NUBENZA 1205</t>
  </si>
  <si>
    <t>DEISY</t>
  </si>
  <si>
    <t>CASA DE RIONEGRO INDEPENDIENTE</t>
  </si>
  <si>
    <t>VEREDA LA QUIEBRA</t>
  </si>
  <si>
    <t xml:space="preserve">CASA BARRIO MESA </t>
  </si>
  <si>
    <t>JHONY</t>
  </si>
  <si>
    <t>JARDINES DE LA MARIA 1</t>
  </si>
  <si>
    <t>ROBERTO</t>
  </si>
  <si>
    <t>LOCAL ANDALUCIA 101</t>
  </si>
  <si>
    <t>BOSQUE VERDE 329</t>
  </si>
  <si>
    <t>TIERRA DEL SOL 410</t>
  </si>
  <si>
    <t>BRUJAS CAMPESTRE 1512</t>
  </si>
  <si>
    <t>BRUJAS CAMPESTRE 9811</t>
  </si>
  <si>
    <t>JARDINES DE LA MARIA 405</t>
  </si>
  <si>
    <t>CALLE 40 SUR 24-12</t>
  </si>
  <si>
    <t>MONTEVENTO 803</t>
  </si>
  <si>
    <t>SAO BENTO 41</t>
  </si>
  <si>
    <t>ADONER COSTE</t>
  </si>
  <si>
    <t>PRIVINCIA DE TOSCANA 1212</t>
  </si>
  <si>
    <t>JOSE OQUENDO</t>
  </si>
  <si>
    <t>TRENTTO 1001</t>
  </si>
  <si>
    <t>VIVARE 1003</t>
  </si>
  <si>
    <t>FOESTA 1601</t>
  </si>
  <si>
    <t>PIEDRAHITA</t>
  </si>
  <si>
    <t>CIUDADELA DE SAN LUCAS 713</t>
  </si>
  <si>
    <t>PORTAL DEL CERRO 206</t>
  </si>
  <si>
    <t>TIERRA GRATA CUMBRES 708</t>
  </si>
  <si>
    <t>DUVAN</t>
  </si>
  <si>
    <t>BOSQUES DEL ESMERALDAL 186</t>
  </si>
  <si>
    <t>ALTOS DE MISAEL</t>
  </si>
  <si>
    <t>SEPIA 1117</t>
  </si>
  <si>
    <t>CARRERA 39-39 SUR 16</t>
  </si>
  <si>
    <t>ARRECIFES DE LA ABADIA 1112</t>
  </si>
  <si>
    <t>ORENSE 808</t>
  </si>
  <si>
    <t>JARDINES DE OTRA PARTE</t>
  </si>
  <si>
    <t>CARRERA 97-43-08</t>
  </si>
  <si>
    <t>EL EMBRUJO 69</t>
  </si>
  <si>
    <t>EL EMBRUJO</t>
  </si>
  <si>
    <t>VILLA GRANDE EXTERIOR 108</t>
  </si>
  <si>
    <t xml:space="preserve">ENVIGADO CAMPESTRE 310 </t>
  </si>
  <si>
    <t>CALLE 38 SUR 45 A 17</t>
  </si>
  <si>
    <t>CALLE 36 A SUR 26 A 87</t>
  </si>
  <si>
    <t xml:space="preserve">CASA DE LA CATEDRAL </t>
  </si>
  <si>
    <t xml:space="preserve">INFORME DE CAPTACIONES ABRIL 2022 SEDE ENVIGADO </t>
  </si>
  <si>
    <t>25/04/2022</t>
  </si>
  <si>
    <t>ST LAURENT 1406</t>
  </si>
  <si>
    <t>ENTREPARQUES 720</t>
  </si>
  <si>
    <t>LA RESERVA 1305</t>
  </si>
  <si>
    <t>REGATTA 502</t>
  </si>
  <si>
    <t>REGATTA 413</t>
  </si>
  <si>
    <t>PARCELACION LOS ALPES 148</t>
  </si>
  <si>
    <t>ORLANDO</t>
  </si>
  <si>
    <t>PALMERAS 1 217</t>
  </si>
  <si>
    <t>VENETTO MURATTO 601</t>
  </si>
  <si>
    <t>CORAZON DE ENVIGADO 1003</t>
  </si>
  <si>
    <t>LAS FLORES</t>
  </si>
  <si>
    <t>FORETTI 703</t>
  </si>
  <si>
    <t xml:space="preserve">E PORTAL </t>
  </si>
  <si>
    <t>CENTURY TOWER 2902</t>
  </si>
  <si>
    <t xml:space="preserve">EDIFICIO PORTOBELLO </t>
  </si>
  <si>
    <t>LOS COLEGIOS</t>
  </si>
  <si>
    <t>JACARANDAS PARQUE RESIDENCIAL 1117</t>
  </si>
  <si>
    <t>ARLEY</t>
  </si>
  <si>
    <t>CHAPELET 902</t>
  </si>
  <si>
    <t>EL TESORO</t>
  </si>
  <si>
    <t>GUAYACAN 607</t>
  </si>
  <si>
    <t>LINDA VILLA 305</t>
  </si>
  <si>
    <t>MENDO</t>
  </si>
  <si>
    <t>ALBOLEDA DEL ESMERALDAL 901</t>
  </si>
  <si>
    <t>GUAYACAN 1004</t>
  </si>
  <si>
    <t>GUAYACAN 207</t>
  </si>
  <si>
    <t>SAN SILVESTRE 1703</t>
  </si>
  <si>
    <t>AGUALIMPIA</t>
  </si>
  <si>
    <t>GUAYACAN 605</t>
  </si>
  <si>
    <t>LOCA GUANTEROS</t>
  </si>
  <si>
    <t>ZONA CENTRO</t>
  </si>
  <si>
    <t>25/04/2023</t>
  </si>
  <si>
    <t xml:space="preserve">APARTAESTUDIO SAN MATEO </t>
  </si>
  <si>
    <t>MOLINO DEL VIENTO 103</t>
  </si>
  <si>
    <t xml:space="preserve">EDIFICIO 301 </t>
  </si>
  <si>
    <t xml:space="preserve">PUERTA BULEVAR 413 </t>
  </si>
  <si>
    <t>TIERRA GRATA 1003</t>
  </si>
  <si>
    <t>NEGUETTE</t>
  </si>
  <si>
    <t>CASA RAMAL 3 104</t>
  </si>
  <si>
    <t>NUBENZZA 1201</t>
  </si>
  <si>
    <t>QUEBEC 201</t>
  </si>
  <si>
    <t>MONT CLAIRE 1502</t>
  </si>
  <si>
    <t xml:space="preserve">FIRENZZE AP 1204 </t>
  </si>
  <si>
    <t>SABATTO LIVING 2606</t>
  </si>
  <si>
    <t>ASDESILLAS</t>
  </si>
  <si>
    <t>JARDINES DE LA ABADIA AP 506</t>
  </si>
  <si>
    <t>APTO LAS FLORES 201</t>
  </si>
  <si>
    <t>IBERICA 402</t>
  </si>
  <si>
    <t>SAO BENTO 1107</t>
  </si>
  <si>
    <t>BALCONES DE TIERRA LINDA 116</t>
  </si>
  <si>
    <t>BLADIMIR</t>
  </si>
  <si>
    <t>APTO BELEN 307</t>
  </si>
  <si>
    <t>BELEN MERCEDES</t>
  </si>
  <si>
    <t>APTO BELEN 305</t>
  </si>
  <si>
    <t>APTO BELEN 203</t>
  </si>
  <si>
    <t>APTO BELEN 303</t>
  </si>
  <si>
    <t>BALCONES DE TIERRA LINDA 122</t>
  </si>
  <si>
    <t>PUCARA 301</t>
  </si>
  <si>
    <t>FINCA COPACABANA</t>
  </si>
  <si>
    <t>MONTEFLOR 1804</t>
  </si>
  <si>
    <t>VEREDA LOMITAS</t>
  </si>
  <si>
    <t>ENTREPARQUES 1015</t>
  </si>
  <si>
    <t xml:space="preserve">INFORME DE CAPTACIONES MAYO 2022 SEDE ENVIGADO </t>
  </si>
  <si>
    <t>TERUEL 201</t>
  </si>
  <si>
    <t>SALTAMONTES 623</t>
  </si>
  <si>
    <t>NATIVO MADERA 1502</t>
  </si>
  <si>
    <t>CUBIK 304</t>
  </si>
  <si>
    <t>FORESTA 807</t>
  </si>
  <si>
    <t>VEREDA SAN LUIS CASA</t>
  </si>
  <si>
    <t>VEREDA LA CLARA CASA</t>
  </si>
  <si>
    <t>GUARNE</t>
  </si>
  <si>
    <t>FORESTA 1506</t>
  </si>
  <si>
    <t>SAN FRANCISCO 201</t>
  </si>
  <si>
    <t>MANILA</t>
  </si>
  <si>
    <t>BALTICO 712</t>
  </si>
  <si>
    <t>FORESTA 1602</t>
  </si>
  <si>
    <t>CENTURY TOWER 1704</t>
  </si>
  <si>
    <t xml:space="preserve">CUBIK AP 202 </t>
  </si>
  <si>
    <t>ÁPTO</t>
  </si>
  <si>
    <t>CONDOMINIO CAMPESTRE CASA 19</t>
  </si>
  <si>
    <t xml:space="preserve">RINCON DEL BOSQUE CASA 173 </t>
  </si>
  <si>
    <t xml:space="preserve">CASA FATIMA </t>
  </si>
  <si>
    <t xml:space="preserve">CASA EL ESMERALDAL </t>
  </si>
  <si>
    <t>ALTOS DEL ESMERALDAL AP 1102</t>
  </si>
  <si>
    <t>CASA JARDINES</t>
  </si>
  <si>
    <t>HUNGRIA 1905</t>
  </si>
  <si>
    <t>DIRECTO -MILAGROS</t>
  </si>
  <si>
    <t>LUXURY 601</t>
  </si>
  <si>
    <t>CORAZON ENVIGADO 510</t>
  </si>
  <si>
    <t>ST LAURENT 608</t>
  </si>
  <si>
    <t>LOMA DE LOS  MESA</t>
  </si>
  <si>
    <t>NOGALES 1506</t>
  </si>
  <si>
    <t>CONDOMINIO CUMBRES 206</t>
  </si>
  <si>
    <t>TUBERQUIA</t>
  </si>
  <si>
    <t>MISSISSIPPI DE LA CUENCA 607</t>
  </si>
  <si>
    <t>PUNTA DEL PARQUE 1207</t>
  </si>
  <si>
    <t>BRUJAS CAMPESTRE 9710</t>
  </si>
  <si>
    <t>LEINER</t>
  </si>
  <si>
    <t>SAN FRANCISCO HILLS 109</t>
  </si>
  <si>
    <t>MURATTO VENETTO 903</t>
  </si>
  <si>
    <t>NOGALES 805</t>
  </si>
  <si>
    <t>SAN FRANCISCO HILLS 305</t>
  </si>
  <si>
    <t>LUXURY 701</t>
  </si>
  <si>
    <t>MARROCO 607</t>
  </si>
  <si>
    <t>CITARK 609</t>
  </si>
  <si>
    <t>LOMA DE LOS GONZALES</t>
  </si>
  <si>
    <t>DIRECTO - FOREMAN</t>
  </si>
  <si>
    <t xml:space="preserve">LOCAL ZONA CENTRO </t>
  </si>
  <si>
    <t>PARQUE Q</t>
  </si>
  <si>
    <t>LOCAL COMERCIAL ANDALUCIA</t>
  </si>
  <si>
    <t xml:space="preserve">BRUJAS CAMPESTRE 803 </t>
  </si>
  <si>
    <t xml:space="preserve">LEINER </t>
  </si>
  <si>
    <t xml:space="preserve">CASA INDEPENDIENTE SERRAVERDE </t>
  </si>
  <si>
    <t>CONDOMINIO CUMBRES 901</t>
  </si>
  <si>
    <t>CITARK 2111</t>
  </si>
  <si>
    <t>EDIFICIO LIVING 201</t>
  </si>
  <si>
    <t>EDIFICIO LIVING 801</t>
  </si>
  <si>
    <t>CASA INDEPENDIENTE MESA</t>
  </si>
  <si>
    <t>NELLY</t>
  </si>
  <si>
    <t>FINCA SANTA FE DE ANTIOQUIA</t>
  </si>
  <si>
    <t>SANTA FE DE ANTIOQUIA</t>
  </si>
  <si>
    <t>FINCA PARCELACION PALMA REAL</t>
  </si>
  <si>
    <t>SOPETRAN</t>
  </si>
  <si>
    <t>MONTEVENTO 505</t>
  </si>
  <si>
    <t>BRUJA MAGICA 903</t>
  </si>
  <si>
    <t>SENDERO FRESCO 1006</t>
  </si>
  <si>
    <t>EL CHUNGUI</t>
  </si>
  <si>
    <t>SAN ISIDRO CASA 64</t>
  </si>
  <si>
    <t xml:space="preserve">LOCAL SAN JUAN </t>
  </si>
  <si>
    <t>SAN JUAN</t>
  </si>
  <si>
    <t>VENETTO 601</t>
  </si>
  <si>
    <t>SEPIA 208</t>
  </si>
  <si>
    <t>SENDERO FRESCO 1601</t>
  </si>
  <si>
    <t>MONTEVENTO 912</t>
  </si>
  <si>
    <t>DEPENTIL</t>
  </si>
  <si>
    <t>CASTELLI 1214</t>
  </si>
  <si>
    <t>SEPIA 1108</t>
  </si>
  <si>
    <t>SENDERO FRESCO 1603</t>
  </si>
  <si>
    <t>ALAIA MANTRA 2304</t>
  </si>
  <si>
    <t>SENDERO FRESCO 1206</t>
  </si>
  <si>
    <t>FORESTA 406</t>
  </si>
  <si>
    <t>CASTELLI 212</t>
  </si>
  <si>
    <t xml:space="preserve">CASA CONQUISTADORES </t>
  </si>
  <si>
    <t>SENDERO FRESCO 805</t>
  </si>
  <si>
    <t xml:space="preserve">PORTAL DEL SUR </t>
  </si>
  <si>
    <t>LAS ANTILLAS CASA 27</t>
  </si>
  <si>
    <t xml:space="preserve">REFUGIO VERDE 210 </t>
  </si>
  <si>
    <t>LA INMACULADA</t>
  </si>
  <si>
    <t>SIEMPRE VERDE CASA 117</t>
  </si>
  <si>
    <t>VISTA ALEGRE CASA</t>
  </si>
  <si>
    <t>VILLAS DE CORCEGA CASA</t>
  </si>
  <si>
    <t>CAMELOT 401</t>
  </si>
  <si>
    <t>CASA GRANDE GUARNE</t>
  </si>
  <si>
    <t>ARCE 1202</t>
  </si>
  <si>
    <t>TORRE LUNA</t>
  </si>
  <si>
    <t>RAMAL 1</t>
  </si>
  <si>
    <t>PLARIA</t>
  </si>
  <si>
    <t>SAN SILVESTRE 1602</t>
  </si>
  <si>
    <t>CASTELLI 807</t>
  </si>
  <si>
    <t xml:space="preserve">INFORME DE CAPTACIONES JUNIO 2022 SEDE ENVIGADO </t>
  </si>
  <si>
    <t>MARROCO APARTAMENTOS 805</t>
  </si>
  <si>
    <t>CAMINO VERDE DE LOS NARANJOS 42</t>
  </si>
  <si>
    <t>NATIVO FLORA 1215</t>
  </si>
  <si>
    <t>FORESTA 1402</t>
  </si>
  <si>
    <t>ST. LAURENT 1308</t>
  </si>
  <si>
    <t>PORTAL DEL CERRO 1119</t>
  </si>
  <si>
    <t>AMBAR 801</t>
  </si>
  <si>
    <t>CUBIK 202</t>
  </si>
  <si>
    <t>NATIVO FLORA 516</t>
  </si>
  <si>
    <t xml:space="preserve">EDIFICIO LA CASTELLANA 304 </t>
  </si>
  <si>
    <t>LUZ DARY</t>
  </si>
  <si>
    <t xml:space="preserve">ZEBRANO 1002 </t>
  </si>
  <si>
    <t>LYON 1106</t>
  </si>
  <si>
    <t>TRENTTO 506</t>
  </si>
  <si>
    <t xml:space="preserve">SEPIA 606 </t>
  </si>
  <si>
    <t>MONTEVENTO 1507</t>
  </si>
  <si>
    <t>RECINTOS DE LA ABADIA 1402</t>
  </si>
  <si>
    <t>ARRECIFES DE LA ABADIA 1606</t>
  </si>
  <si>
    <t>SIEMPRE VERDE CASA 106</t>
  </si>
  <si>
    <t>EDIFICIO URIBE LOCAL</t>
  </si>
  <si>
    <t>SIEMRE VERDE  CASA 106</t>
  </si>
  <si>
    <t>710.000.000</t>
  </si>
  <si>
    <t>TULIPANES 1101</t>
  </si>
  <si>
    <t xml:space="preserve">TULIPANES 902 </t>
  </si>
  <si>
    <t>1.730.000.000</t>
  </si>
  <si>
    <t>EPIC 1003</t>
  </si>
  <si>
    <t>MELLIER 1701</t>
  </si>
  <si>
    <t xml:space="preserve">CASA 27 LAS ANTILLAS </t>
  </si>
  <si>
    <t>PORTON DEL POBLADO 168</t>
  </si>
  <si>
    <t>BOREAL 402</t>
  </si>
  <si>
    <t>PALMERAS 527</t>
  </si>
  <si>
    <t>LUIS ALVAREZ</t>
  </si>
  <si>
    <t>SENDERO FRESCO 701</t>
  </si>
  <si>
    <t xml:space="preserve">INFORME DE CAPTACIONES JULIO 2022 SEDE ENVIGADO </t>
  </si>
  <si>
    <t>18/07/22</t>
  </si>
  <si>
    <t>ST LAURENT 804</t>
  </si>
  <si>
    <t>LOMA DEL MESA</t>
  </si>
  <si>
    <t>POMARROSA 302</t>
  </si>
  <si>
    <t>ALCARAVANES - MARINILLA</t>
  </si>
  <si>
    <t>MARINILLA</t>
  </si>
  <si>
    <t>TERRAZINO CUMBRES 803</t>
  </si>
  <si>
    <t>ESPITIA</t>
  </si>
  <si>
    <t>MELIER 1504</t>
  </si>
  <si>
    <t>NATIVO FLORA 1701</t>
  </si>
  <si>
    <t>BRUJA BONITA 1507</t>
  </si>
  <si>
    <t>CR 43B N° 35SUR 06</t>
  </si>
  <si>
    <t>13/07/22</t>
  </si>
  <si>
    <t>18/07/2022</t>
  </si>
  <si>
    <t>CASA DE PATIO CASA 118</t>
  </si>
  <si>
    <t>ENTREPINOS 1505</t>
  </si>
  <si>
    <t>15/07/22</t>
  </si>
  <si>
    <t>PARCELACIÓN FINCA LOS ALPES 142</t>
  </si>
  <si>
    <t xml:space="preserve">LOMA DE LOS BENEDICTINOS </t>
  </si>
  <si>
    <t>MURATTO 807</t>
  </si>
  <si>
    <t>TERRA VERDE 1703</t>
  </si>
  <si>
    <t>YEIMI</t>
  </si>
  <si>
    <t>LAURELES DEL CASTILLO 2404</t>
  </si>
  <si>
    <t>LA CASTELLANA</t>
  </si>
  <si>
    <t>JUAN RODRIGUEZ</t>
  </si>
  <si>
    <t>21/06/22</t>
  </si>
  <si>
    <t>CIUDADELA DE SAN LUCAS</t>
  </si>
  <si>
    <t>JARDINES DE OTRAPARTE</t>
  </si>
  <si>
    <t>PUERTO LUNA 405</t>
  </si>
  <si>
    <t>CORAZÓN ENVIGADO 803</t>
  </si>
  <si>
    <t>MISSISSIPPI DE LA CUENCA 1302</t>
  </si>
  <si>
    <t>MAGDALENA DE LA CUENCA 1314</t>
  </si>
  <si>
    <t>PUERTO LUNA 801</t>
  </si>
  <si>
    <t>EDI. LOS ALPES 203</t>
  </si>
  <si>
    <t>METROPOLITAN 1630</t>
  </si>
  <si>
    <t>MISSISSIPPI DE LA CUENCA 914</t>
  </si>
  <si>
    <t>30/06/22</t>
  </si>
  <si>
    <t>DOS VELAS 1801</t>
  </si>
  <si>
    <t>MANZANARES DE LA CUENCA 902</t>
  </si>
  <si>
    <t>BILBAO APARTAMENTOS 1303</t>
  </si>
  <si>
    <t>SAN GABRIEL</t>
  </si>
  <si>
    <t>26/06/22</t>
  </si>
  <si>
    <t>PRADOS DE SABANETA 1204</t>
  </si>
  <si>
    <t>22/07/22</t>
  </si>
  <si>
    <t>REFUGIO VERDE 807</t>
  </si>
  <si>
    <t>CC GUADALCANAL 25</t>
  </si>
  <si>
    <t xml:space="preserve">PRIMER PISO 45 D SUR 31 </t>
  </si>
  <si>
    <t>LOCAL PRIMER PISO 42 B 4</t>
  </si>
  <si>
    <t>GUADUALES DE LA PAZ APTO 701</t>
  </si>
  <si>
    <t>CEDROS DEL PORTAL 204</t>
  </si>
  <si>
    <t>TRENTTO 1004</t>
  </si>
  <si>
    <t>NATIVO ARENA 2116</t>
  </si>
  <si>
    <t>ANDRES MASO</t>
  </si>
  <si>
    <t>SENDERO FRESCO 1204</t>
  </si>
  <si>
    <t>AURELLO</t>
  </si>
  <si>
    <t>TRENTTO 512</t>
  </si>
  <si>
    <t>CORALES DE LA ABADIA 1206</t>
  </si>
  <si>
    <t>LOMA DEL MISAEL</t>
  </si>
  <si>
    <t>JUAN NAVARRO</t>
  </si>
  <si>
    <t>HUGO ARBOLEDA</t>
  </si>
  <si>
    <t>ENCENILLO DE LA CALLEJA 126</t>
  </si>
  <si>
    <t>ALTOS DE SAN JORGE CASA 118</t>
  </si>
  <si>
    <t>RONCON DEL CASTROPOL  113</t>
  </si>
  <si>
    <t>MIGUEL ZAPATA</t>
  </si>
  <si>
    <t>ELLENVILLE CASA 149</t>
  </si>
  <si>
    <t>EDUAR</t>
  </si>
  <si>
    <t xml:space="preserve">LINARES </t>
  </si>
  <si>
    <t>22/07/2022</t>
  </si>
  <si>
    <t>ENTREPARQUES 205</t>
  </si>
  <si>
    <t>SOTANA 1003</t>
  </si>
  <si>
    <t>18/07/23</t>
  </si>
  <si>
    <t xml:space="preserve">SAN RAFAEL 41 A SUR </t>
  </si>
  <si>
    <t>ANTILLAS 3 - 53 - 53</t>
  </si>
  <si>
    <t>JAVIER ALVAREZ</t>
  </si>
  <si>
    <t>COLORS 1506</t>
  </si>
  <si>
    <t>ALEXANDRA ROSAS</t>
  </si>
  <si>
    <t>CANTA PIEDRA 720</t>
  </si>
  <si>
    <t>29/06/22</t>
  </si>
  <si>
    <t>ANTILLAS CASA 17</t>
  </si>
  <si>
    <t xml:space="preserve">ALEXANDRA </t>
  </si>
  <si>
    <t>ALUNA 1409</t>
  </si>
  <si>
    <t>COLINAS DEL BOSQUE 107</t>
  </si>
  <si>
    <t>PAULO OCAMPO</t>
  </si>
  <si>
    <t xml:space="preserve">INFORME DE CAPTACIONES AGOSTO 2022 SEDE ENVIGADO </t>
  </si>
  <si>
    <t>OLIVARES DE LA CALLEJA CASA 140</t>
  </si>
  <si>
    <t>SAN JUAN DE PUEBLA AP 1208</t>
  </si>
  <si>
    <t xml:space="preserve">HACIENDA SAN JORGE AP 138 </t>
  </si>
  <si>
    <t xml:space="preserve">AREKA 1505 </t>
  </si>
  <si>
    <t xml:space="preserve">ESTEFANIA VANEGAS </t>
  </si>
  <si>
    <t>VILLAS DE CORSEGA CASA 114</t>
  </si>
  <si>
    <t>GUADUALES DE LA ABADIA 108</t>
  </si>
  <si>
    <t xml:space="preserve">CASA INDEPENDIENTE LAS BRUJAS </t>
  </si>
  <si>
    <t>BRUJA BONITA AP 502</t>
  </si>
  <si>
    <t xml:space="preserve">LISETH DE ZUÑIGA AP 601 </t>
  </si>
  <si>
    <t>ROCHELLE AP 304</t>
  </si>
  <si>
    <t xml:space="preserve">SALTAMONTE AP 623 </t>
  </si>
  <si>
    <t>ST LAURENT AP 708</t>
  </si>
  <si>
    <t xml:space="preserve">MARROCO AP 1308 </t>
  </si>
  <si>
    <t xml:space="preserve">ANA </t>
  </si>
  <si>
    <t>TRENTTO AP 1206</t>
  </si>
  <si>
    <t xml:space="preserve">BIOCITY GRAND 1603 </t>
  </si>
  <si>
    <t xml:space="preserve">EDIFICIOFUENTES AP 504 </t>
  </si>
  <si>
    <t xml:space="preserve">NATIVO FLORA AP 1706 </t>
  </si>
  <si>
    <t>CORAZON DE ENVIGADO AP 1112</t>
  </si>
  <si>
    <t xml:space="preserve">ALTO DE LAS FLORES </t>
  </si>
  <si>
    <t xml:space="preserve">DAVID </t>
  </si>
  <si>
    <t xml:space="preserve">ARRECIFES DE LA ABADIA 1612 </t>
  </si>
  <si>
    <t>PALMERAS AP 202</t>
  </si>
  <si>
    <t>PORTAL DEL SUR AP 105</t>
  </si>
  <si>
    <t>MIGUEL</t>
  </si>
  <si>
    <t>NOGALES AP 1803</t>
  </si>
  <si>
    <t>MANDALA AP 1203</t>
  </si>
  <si>
    <t xml:space="preserve">JIMMY </t>
  </si>
  <si>
    <t>SAN SILVESTRE AP 1101</t>
  </si>
  <si>
    <t>HOGUIN</t>
  </si>
  <si>
    <t xml:space="preserve">CASA INDEPENDIENTE EL SALADO </t>
  </si>
  <si>
    <t>ARRECIFES DE LA ABADIA AP 608</t>
  </si>
  <si>
    <t>PUERTO LUNA AP 316</t>
  </si>
  <si>
    <t>MANZANARE DE LA CUENCA AP 1507</t>
  </si>
  <si>
    <t>LOCAL COMERCIAL 34 SUR 52</t>
  </si>
  <si>
    <t xml:space="preserve">CASA BELEN LA PALMA </t>
  </si>
  <si>
    <t>YENIFER</t>
  </si>
  <si>
    <t>FLORES DEL CAMPO AP 1527</t>
  </si>
  <si>
    <t>ESTRELLA</t>
  </si>
  <si>
    <t>MANDALA AP 1003</t>
  </si>
  <si>
    <t>PARQUES DE SAN CARLOS AP 152</t>
  </si>
  <si>
    <t>FORERO</t>
  </si>
  <si>
    <t xml:space="preserve">CASA COMERCIAL EL SALADO </t>
  </si>
  <si>
    <t>MILAN CONDOMINO AP 222</t>
  </si>
  <si>
    <t xml:space="preserve">MILAN VALLEJUELOS </t>
  </si>
  <si>
    <t xml:space="preserve">TRENTTO AP 1004 </t>
  </si>
  <si>
    <t xml:space="preserve">EL ESMERALDLA </t>
  </si>
  <si>
    <t xml:space="preserve">PARCELACION SAN LUIS CASA 90 </t>
  </si>
  <si>
    <t xml:space="preserve">RAUL </t>
  </si>
  <si>
    <t>BIOCITY GRAND AP 1106</t>
  </si>
  <si>
    <t xml:space="preserve">PATRICIA </t>
  </si>
  <si>
    <t xml:space="preserve">ROCIO DE LA MAÑANA CASA 91 </t>
  </si>
  <si>
    <t>ANDUANA</t>
  </si>
  <si>
    <t xml:space="preserve">LOCAL PARQUE </t>
  </si>
  <si>
    <t>ELIZABETH</t>
  </si>
  <si>
    <t>SENDERO FRESCO AP 1305</t>
  </si>
  <si>
    <t>BIOCITY GRAND AP 1529</t>
  </si>
  <si>
    <t>CORAZON DE ENVIGAD 606</t>
  </si>
  <si>
    <t>CORALES DE LA ABADIA AP 1902</t>
  </si>
  <si>
    <t>BIOCITY GRAND AP 1316</t>
  </si>
  <si>
    <t>LINARES</t>
  </si>
  <si>
    <t xml:space="preserve">FLORES DE LA COLINA 513 </t>
  </si>
  <si>
    <t xml:space="preserve">FRANCISCO </t>
  </si>
  <si>
    <t xml:space="preserve">INFORME DE CAPTACIONES SEPTIEMBRE 2022 SEDE ENVIGADO </t>
  </si>
  <si>
    <t xml:space="preserve">ALEJANDRO BEDOYA  </t>
  </si>
  <si>
    <t>ALQUERIA DE SAN ISIDRO CASA 77</t>
  </si>
  <si>
    <t>MANZANARES DE LA CUENCA AP 901</t>
  </si>
  <si>
    <t>INFORME CLIENTES MES DE FEBRERO 2022</t>
  </si>
  <si>
    <t xml:space="preserve">CLIENTE Y QUIEN ASIGNA PORDE DONDE SALE EL CLIENTE </t>
  </si>
  <si>
    <t xml:space="preserve">FECHA   2 DE AGOSTO DE 2021 </t>
  </si>
  <si>
    <t xml:space="preserve">Jorge Andres Angel Uribe - 3188884468 pregunto por casa en el esmeraldal a traves de ciencuadras B.S - El asesor sigue en seguimiento y me muestra que el  cliente no define cita queda de comunicarse luego </t>
  </si>
  <si>
    <t>FECHA 2 DE AGOSTO DE 2021</t>
  </si>
  <si>
    <t>Laura González 3003985210 - pregunto por inmueble en camino verde a traves de ciencuadras B.S indica el asesor que busca para noviembre</t>
  </si>
  <si>
    <t xml:space="preserve">FECHA 2 DE AGOSTO DE 2021 </t>
  </si>
  <si>
    <t xml:space="preserve">Nombre: luz Stella Alzate
Email: luz.alzate59@gmail.com
Celular: +57 3042539330 B.S 
</t>
  </si>
  <si>
    <t>FECHA 2DE AGOSTO DE 2021</t>
  </si>
  <si>
    <t xml:space="preserve">consuelo bolivar p
Email: fcbolivarp@gmail.com
Celular: +57 3206996471 pregunta por camelot a traves de ciencuadras B.S </t>
  </si>
  <si>
    <t xml:space="preserve">Hector  3006206953  pregunto por este inmueble que no esta disponible de fincaraiz </t>
  </si>
  <si>
    <t>Apartamento en Arriendo - Envigado OASIS con número de referencia 6548588 en Fincaraíz.com.co y con Cod. Inmueble: 679-37917,  3227468449 en la ciudad de Manizales indica el asesor que busca para noviembre B.S</t>
  </si>
  <si>
    <t xml:space="preserve"> NANCY GIRALDO
Email: nanchilin1228@hotmail.com
Celular: +57 3213040496 pregunta por casa bosques del esmeraldal a traves de ciencuadras B.S Tambien pregunto por el otra casa de 4.000.000
</t>
  </si>
  <si>
    <t>Nombre: derly castro Email: dlcastrogenetista@gmail.com Celular: +57 3204405689</t>
  </si>
  <si>
    <t xml:space="preserve">MARGARITA 5817830 en Fincaraíz.com.co y con Cod. Inmueble: 679-32111,interesado en su inmueble 3156482753 Pregunto por un inmueble en zuñiga que no esta disponible </t>
  </si>
  <si>
    <t>FECHA 3 DE AGOSTO DE 2021</t>
  </si>
  <si>
    <t>Apartaestudio en Arriendo 5843569 en Fincaraíz.com.co y con Cod. Inmueble: 679-32308, estos son los datos del cliente interesado: nombre Luisa Valentina
 3127752488 LA CLIENTE PREGUNTO apto de 1.850.000 B.S</t>
  </si>
  <si>
    <t>Ana Maria Picón Cabarcas
Telefono : 3015034646
Correo : ana_picon20@hotmail.com pregunta por kobalto que no esta disponible B.S</t>
  </si>
  <si>
    <t xml:space="preserve">Liliana Patricia Galeano Guerra
Email: lipa2976@gmail.com
Celular: +57 3105290272  ESTA CLEINTE YA LA VENIA ATENDIENDO ALEJANDRO Y LE HABIA MOSTRADO OPCIONES </t>
  </si>
  <si>
    <t xml:space="preserve">FECHA 3 DE AGOSTO DE 2021 </t>
  </si>
  <si>
    <t xml:space="preserve">321 7718906
LUZ DARY CLIENTE CITA CAMINO VERDE DE LOS NARANJOS </t>
  </si>
  <si>
    <t>FECHA 5 DE AGOSTO 2021</t>
  </si>
  <si>
    <t>CLIENTE POR LLAMADA ANGIE 3207724185 se le muestra varias opciones pero no se decide aun se le esta haciendo seguimiento CP</t>
  </si>
  <si>
    <t>FECHA 4 DE AGOSTO DE 2021</t>
  </si>
  <si>
    <t>3148969156- GLADYS CLIENTE VLORE Y QUEBEC, SE LE ENVIAN LAS OPCIONES, PENDIENTE DE CITA. DC</t>
  </si>
  <si>
    <t>321 4425457 VICENTE CLIENTE QUE PREGUNTA POR ZU 41 21</t>
  </si>
  <si>
    <t xml:space="preserve">FECHA 6 DE AGOSTO DE 2021 </t>
  </si>
  <si>
    <t xml:space="preserve">
- Envigado CUMBRES con número de referencia 6462607 en Fincaraíz.com.co y con Cod. Inmueble: 679-37164,  Ana Bero
Teléfono y ciudad	LLame al cliente interesado en su inmueble +5521982312610 B.S 
</t>
  </si>
  <si>
    <t>FECHA 4 DE AGOSTO DEL 2021</t>
  </si>
  <si>
    <t>CLIENTE POR CORREO ANGIE 3207724185 Se le muestran varias opciones esta en seguimiento aun no se decide CP</t>
  </si>
  <si>
    <t>CLIENTE ISABEL 3017877109 se le muestran opciones el dia de mañana se le hace seguimiento CP</t>
  </si>
  <si>
    <t>FECHA 5 DE AGOSTO DEL 2021</t>
  </si>
  <si>
    <t>CLIENTE POR LLAMADA ROBERTO 3014133044 se le envian opciones y se le muestra hoy aptos CP</t>
  </si>
  <si>
    <t>FECHA 4 DE AGOSTO 2021</t>
  </si>
  <si>
    <t>cliente por correo finca raiz se le muestran varias opciones hoy YOLANDA PARRA 3008085411 C.P</t>
  </si>
  <si>
    <t>FECHA 6 DE AGOSTO DEL 2021</t>
  </si>
  <si>
    <t>CLIENTE ANA MARIA JUVINAO LLAMADA se le va mostrar una opcion hoy segumiento CP</t>
  </si>
  <si>
    <t xml:space="preserve">CLIENTE FINCA RAIZ PAOLA 3007473658 Se le hace seguimiento </t>
  </si>
  <si>
    <t>FECHA 10 DE AGOSTO DE 2021</t>
  </si>
  <si>
    <t>3012038666 - LAURA CLIENTE ALEJANDRO MOSTRAR IBERICA VITAL CLIENTE A.B</t>
  </si>
  <si>
    <t xml:space="preserve">FECHA 10 DE AGOSTO DE 2021 </t>
  </si>
  <si>
    <t>313 6970965 ESTEBAN CLIENTE PREGITNA POR INMUEBLE DE FINCARAIZ COLORS QUE NO ESTA DISPONIBLE SE LE BRINDA INFORMACION AL ASESOR PARA SEGUIMIENTO. BS</t>
  </si>
  <si>
    <t xml:space="preserve">FECHA 9  DE AGOSTO DE 2021 </t>
  </si>
  <si>
    <t>Cliente ximena pregunta por codigo de fincaraiz 6462374 - 3115977376</t>
  </si>
  <si>
    <t xml:space="preserve">FECHA 10  DE AGOSTO EDE 2021 </t>
  </si>
  <si>
    <t xml:space="preserve"> través de fincaraíz.com.co, un nuevo cliente se ha interesado en su inmueble Apartamento en Arriendo - Envigado LOMA BENEDICTINOS con número de referencia 5695067 en Fincaraíz.com.co y con Cod. Inmueble: 679-31254, estos son los datos del cliente interesado: nombre Mauricio vasco
Teléfono y ciudad	LLame al cliente interesado en su inmueble 3006184028 en la ciudad de Envigado
 B.S</t>
  </si>
  <si>
    <t>3154624093 - LUZ ADRIANA CLIENTE D.C MOSTRAR ESSENCE Y BRUJA BONITA</t>
  </si>
  <si>
    <t>FECHA 11 DE AGOSTO DE 2021</t>
  </si>
  <si>
    <t>CLIENTE PREGUNTA POR CASA DE SIENA +1 (786) 260-4900 se pasa la informacion al asesor para el seguimiento. B.S</t>
  </si>
  <si>
    <t>FECHA 9 DE AGOSTO DE 2021</t>
  </si>
  <si>
    <t>Javier Cruz
[Haz click sobre el correo o el teléfono para marcar o enviar mail]
+57310309721 pregunto por zarzamora, pero no esta disponible se le asigna al asesor para sweguimiento B.S</t>
  </si>
  <si>
    <t>FECHA 23 DE AGOSTO DE 2021</t>
  </si>
  <si>
    <t>LUZ MARINA MEJIA - 3016258396 - La cliente busca apartamento en un presupuesto de 1.400.000</t>
  </si>
  <si>
    <t>3147975098 - DIEGO CLIENTE D.C BUSCA APARTAMENTO HASTA 2.800.00 2 ALCOBAS, PEDIENTE DEL SEGUIMIENTO DEL ASESOR</t>
  </si>
  <si>
    <t>3145291513 - IMBIRA JIMENEZ CLIENTE CON PAPELES APROBADO POR 2.700.000 CLIENTE D.C "necesita $2'700.000 2'500.000 en las brujas"</t>
  </si>
  <si>
    <t xml:space="preserve">FECHA 12  DE AGOSTO DE 2021 </t>
  </si>
  <si>
    <t>Nombre: Camila avila
Email: camilaavila_9702@hotmail.com
Celular: 3012333799</t>
  </si>
  <si>
    <t>EVELYN RINCON . 3223206434 - Le gusto sauces de la concha, aun no se agenda visita al apto</t>
  </si>
  <si>
    <t>LUIS FERNANDO RESTREPO - 3146798546 - el cliente busca apartamento amplio en un presupesto de 2.300.000, el asesor le envía opciones</t>
  </si>
  <si>
    <t>Nombre: paula vasquez
Email: vpaula_alejandra@hotmail.com
Celular: +57 3005999373 cliente de Ciencuadras B.S</t>
  </si>
  <si>
    <t>FECHA 13 DE AGOSTO DE 2021</t>
  </si>
  <si>
    <t>ANDREA MONTOYA - 3192540331 MOSTRAR LA CUENCA, CLIENTE D.C</t>
  </si>
  <si>
    <t>FECHA 24 DE AGOSTO DE 2021</t>
  </si>
  <si>
    <t>HUMAR - 3057538309 - el cliente tiene un presupuesto de 1.500.000 busca apartamento de 3 alcobas</t>
  </si>
  <si>
    <t>GIRBERTO - 3127797137 - al señor le gusto tramontana, aun no se agenda la cita, el asesor le envía las opciones disponibles</t>
  </si>
  <si>
    <t>Jesica - 3207148868 La cliente pregunto por Kobalto, tiene un presupuesto de 1.600.000, el asesor aun no ha agendado cita. 27/08/2021 Se le enviaron opciones y no respondío, reviso el chat y no informó para programar cita</t>
  </si>
  <si>
    <t>FECHA 18 DE AGOSTO DE 2021</t>
  </si>
  <si>
    <t>A través de fincaraíz.com.co, un nuevo cliente se ha interesado en su inmueble Apartamento en Arriendo - Envigado EL PORTAL con número de referencia 6509996 en Fincaraíz.com.co y con Cod. Inmueble: 679-29569, estos son los datos del cliente interesado: nombre Karen
Teléfono y ciudad	LLame al cliente interesado en su inmueble 3016516503 en la ciudad de Medellin</t>
  </si>
  <si>
    <t>RAUL BARRIOS - 3106181525 - El señor busca apartamento de dos alcobas, en el sector de la forntera</t>
  </si>
  <si>
    <t>LAURA ALZATE - 3136249399 - La cliente buasca un apartamento de 3 alcobas con un presupuesto de 3 millones, el asesor le envía opciones.</t>
  </si>
  <si>
    <t>PAULA - 3004979110 - La cliente solictito información de Porton Del Dorado, el asesor le brindo la información. 27/08/2021 la cliente ya encontro apartamento.</t>
  </si>
  <si>
    <t>FECHA 18 de AGOSTO DE 2021</t>
  </si>
  <si>
    <t>Nombre: LAURA
Email: lauritajllo@msn.com
Telefono: 3505968604</t>
  </si>
  <si>
    <t>FECHA 25 DE AGOSTO DE 2021</t>
  </si>
  <si>
    <t>JUAN DIEGO - 3127771092 - busca apartamento hasta 1.700.000 de dos alcobas</t>
  </si>
  <si>
    <t>JULIAN RAMIREZ - 3137169061 - El señor busca apartamento de dos alcobas con un presupuesto de 2.000.000, en el momento no hay opciones</t>
  </si>
  <si>
    <t>GUSTAVO RENDON - 3104443584 - Se agenda cita para el miercoles a las 12 en el Porton Del Dorado, Le gusto el apartamento, lo quiere volver a ver el dia sabado 28 de agosto.</t>
  </si>
  <si>
    <t xml:space="preserve">FECHA 18  DE AGOSTO DE 2021 </t>
  </si>
  <si>
    <t xml:space="preserve"> inmueble de 1.650.000 pero no esta disponible William Pabon  +573116055941</t>
  </si>
  <si>
    <t>3013784768 alexander se le hace seguimiento busca hasta 1.500</t>
  </si>
  <si>
    <t>FECHA 26 DE AGOSTO DEL 2021</t>
  </si>
  <si>
    <t>laura 301 3198532 quiere apto de 3 alcobas le gusta oclock se le hace seguimiento</t>
  </si>
  <si>
    <t>LINA MOLINA - 3183890875 - la cliente es una reubicación, esta pendiente a entregar un apartamento que tiene con nosotros, 27/08/2021 se le enviara la opcion de Milan, ya que busca apartamento en parte baja, busca una unidad más nueva, el presupuesto es de 1.600.000</t>
  </si>
  <si>
    <t>Apartamento en Arriendo - Envigado LOMA DE LAS BRUJAS con número de referencia 6513438 en Fincaraíz.com.co y con Cod. Inmueble: 679-37576, estos son los datos del cliente interesado: nombre Diana Jiménez
Teléfono y ciudad	LLame al cliente interesado en su inmueble +573006629228 en la ciudad de Medellín</t>
  </si>
  <si>
    <t>FECHA 6 DE SEPTIEMBRE</t>
  </si>
  <si>
    <t>313 6216006 maria gomez CLIENTE INTERNA busca casa hasta 4 millones se le hace seguimiento CP</t>
  </si>
  <si>
    <t>MARGARITA ARIAS - 3127889553 - La cliente busca apartamnto amplio, en un presupuesto de 4.500.000. 27/08/2021 la señora busca apartamento en Poblado, se le paso el dato a un compañero de la sede.</t>
  </si>
  <si>
    <t>KEREN - 3046361235 - La cliente agendo una cita para ver Manzanares, estamos pendientes de enviarle mas opciones.</t>
  </si>
  <si>
    <t>JUAN DIEGO RAMIREZ - 3212416874 - Se le asigna cita para el 25, en la tarde el cliente confirma que no puede acomodar el horario con el horario en que lo muestra la propietaria. 20/08/2021 pendiente de cita el sabado 28 en bruja bonita.</t>
  </si>
  <si>
    <t>LUIS ESTEBAN - 3183587999 - busca apartamento de 70 mts, de tres alcobas en 1.500.000 se le envían opciones.</t>
  </si>
  <si>
    <t>YULIETH VIEIRA - 3505997398 - La cliente busca apartamento amplio en un presupuesto de 3.700.000, el asesor le brinda la información. 27/082021 se le envío todo lo que había disponible, no le gusto ninguna.</t>
  </si>
  <si>
    <t>VALLERY - 3187122168 - busca apartamento de tres alcobas en un presupuesto de 1.700 el asesor se encarga de enviarle las opciones.</t>
  </si>
  <si>
    <t>NATASCHA 3006742424 VA TOMAR EL APTO DE ZEBRANO SE LE MOSTRO AYER CP</t>
  </si>
  <si>
    <t>ANA - 3046534146 - Busca opciones en el sector de la cuenca o cumbres, el asesor le envía opciones " le mostré manzanares 718 pero q no le sirven de ese metraje por q tiene sala muy grande le ofrecí Zurich y q ya lo había visto, tiene maximo 2.000.000"</t>
  </si>
  <si>
    <t xml:space="preserve">OLGA 319 3771281 se le muestra en el sector de la cuenca se le hace seguimineto </t>
  </si>
  <si>
    <t>DUNELLA MAYA - 3147077247 - busca apartamento de tres alcobas con 3 baños - 26/08/2021 la cliente quiero si o si en Ceylan 34 en poblado.</t>
  </si>
  <si>
    <t>ANDREA PEREZ - 3105103665 - Busca apartamento en el sector de la paz - 26/08/2021 ya le mostré la cuenca pero no le gusto la vista de manzanares por el ruido y le mandé Zurich.</t>
  </si>
  <si>
    <t>GLORIA DURAN - 3044532188 - busca apartamento en cumbres. Se le envio refugio verde, pendiente de agendar visita.</t>
  </si>
  <si>
    <t>DIANA ROMERO - 3207642007 - Se agenda cita para el 26, mostrar el 1207 de Zurich "le gustó Zurich pero q quiere ver más opciones por allá ya le dije q papelería debe presentar"</t>
  </si>
  <si>
    <t xml:space="preserve">carlos 317 8746139 se le muestra opciones esta en segumiento </t>
  </si>
  <si>
    <t>FECHA 26 DE AGOSTO DE 2021</t>
  </si>
  <si>
    <t>Juan Felipe Velasquez - 301 2011090 - el cliente pregunto por Tramontana, el asesor le envia mas opciones - " estoy mirando q ofrecer tiene varios pedidos pero q no tiene afán q puede esperar hasta 4 meses pero ya le estoy buscando tiene máximo 1800 cerca a la frontera"</t>
  </si>
  <si>
    <t>FECHA 15 DE AGOSTO DEL 2021</t>
  </si>
  <si>
    <t>andrea escobar 3136145850 cliente se le envian varias opciones pero no se sube de presupuesto CP</t>
  </si>
  <si>
    <t>FECHA 20 DE AGOSTO DEL 2021</t>
  </si>
  <si>
    <t>ANA MARIA 3188218156 se le muestran opciones pero no concreto aun se le hace seguimiento porque no se a ubicado CP</t>
  </si>
  <si>
    <t>FECHA 10 DE AGOSTO DEL 2021</t>
  </si>
  <si>
    <t>ANGIE 3207724185 cliente pendiente se  le han mostrado opcones sigue en seguimiento CP</t>
  </si>
  <si>
    <t>FECHA 19 DE AGOSTO DEL 2021</t>
  </si>
  <si>
    <t>DIANA  300 2546460 se le envian opciones pendiente de que indique ue quiere ver se lehace seguimiento CP</t>
  </si>
  <si>
    <t>INFORME CLIENTES MES DE SEPTIEMBRE  2021</t>
  </si>
  <si>
    <t>27 DE AGOSTO DEL 2021</t>
  </si>
  <si>
    <t>NATASCHA 3006742424 CLIENTE SE LE OFRECE ZEBRANO Y LO VA TOMAR</t>
  </si>
  <si>
    <t>30 DE AGOSTO DEL 2O21</t>
  </si>
  <si>
    <t>ANA MARIA NUMERO EXTRANJERO SE LE HACE SEGUIMIENTO CLIENTE ASIGNO INTERNA</t>
  </si>
  <si>
    <t xml:space="preserve">29 DE AGOSTO DEL 2021 </t>
  </si>
  <si>
    <t>LUZ 3127907139 CLIENTE hasta 1.800 se le ofrece una opcion pero no le gusta se le hace seguimiento cliente ASESOR INTERNO</t>
  </si>
  <si>
    <t>FECHA:30 AGOSTO</t>
  </si>
  <si>
    <t>CLIENTE POR CHAT SEÑORA JANET, PREGUNTO POR APTO EN QUEBEC 3002010948 - B.S</t>
  </si>
  <si>
    <t>FECHA: 30 AGOSTO</t>
  </si>
  <si>
    <t>JUAN DIEGO 3118695628 CLIENTE ASESOR, se programa para mostrar foretti 1402 y 1402, cancela la cita, pendiente volver a programar, X</t>
  </si>
  <si>
    <t>31 DE AGOSTO DEL 2021</t>
  </si>
  <si>
    <t>yolanda 3113415063 ella busca 2 a 3 alcobas hasta 2.500 se le hace seguimiento cliente ASESOR INTERNO CP</t>
  </si>
  <si>
    <t>DIANA 3054641532 CLIENTE LLEGO A LA OFICINA, se le muestra sonata 506, sao bento 312, faro del esmeraldal 712, trento 308, CLIENTE PASA DOCUMENTOS PARA SONATA SI</t>
  </si>
  <si>
    <t>SEBASTIAN 319 7285493, CLIENTE ASESOR, se le va a mostrar Cubik APROBADO PARA ARRIENDO FECHA INICIO 24/09/21 X</t>
  </si>
  <si>
    <t>FECHA: 31 AGOSTO</t>
  </si>
  <si>
    <t>LINA JIMENEZ 3174009696 CLIENTE INTERNA, se le ofrece epic 502, sonata 506, santorini 704, 4 SEP le va a mostrar epic, klaus y sao bento, AUN NO DEFINE, SE PASA DOCUMENTOS POR TIERRA GRATA ESMERALDAL 912 SI</t>
  </si>
  <si>
    <t>FECHA: 2 DE SEPTIEMBRE</t>
  </si>
  <si>
    <t>LAURA 3134770606 CLIENTE ASESOR, mostrar Verdum X</t>
  </si>
  <si>
    <t>JULIANA RESTREPO 3234815169, CLIENTE ASESOR se le muestra faro del esmeraldal X</t>
  </si>
  <si>
    <t>JUAN PABLO JIMENEZ 3206998148 CLIENTE ASESOR, se le va a mostrar nativo arena 1616 PASA DOCUMENTOS PARA RADICAR 01/09/21. DOCUMENTOS APROBADOS SE ENTREGA A INQUILINA 07 SEPTIEMBRE SI</t>
  </si>
  <si>
    <t>ALEXANDRA GARCIA 3017817099, CLIENTE ASESOR, se le va a mostrar zurich 1207, cancela la cita pendiente volver a confirmar, SE PROGRAMA PARA EL 2 SEP MOSTRAR CASTELLI Y ZURICH, PASA DOCUMENTOS PARA RADICAR 6 SEP, DOCUMENTOS APLZADOS SI</t>
  </si>
  <si>
    <t>FECHA 3 DE SEPTIEMBRE DEL 2021</t>
  </si>
  <si>
    <t>FRANCISCO 301 4975728 CLIENTE INTERNA se le informa de dos opciones se le hace seguimiento</t>
  </si>
  <si>
    <t>FECHA: 31 AGOSTO DEL 2021</t>
  </si>
  <si>
    <t>CAMILO 3146547302 ASESOR INTERNA se le hace seguimiento pendiente de enviar oociones</t>
  </si>
  <si>
    <t>FECHA : 30 AGOSTO 2021</t>
  </si>
  <si>
    <t xml:space="preserve"> yanet 3002010948 busca apto hasta 3.200 se le hace segumiento cliente ASESOR INTERNA CP</t>
  </si>
  <si>
    <t xml:space="preserve">CAMILA 3233828709 cliente ASESOR INTERNA se le hace seguimiento busca de 3 alcobas </t>
  </si>
  <si>
    <t xml:space="preserve">3 DE SEPTIEMBRE DEL 2021 </t>
  </si>
  <si>
    <t>ASRTID 301 5061758 CLIENTE INTERNA se le ofrece trentto tiene cita mañana 10 am CP</t>
  </si>
  <si>
    <t xml:space="preserve">FECHA: 31 AGOSTO  </t>
  </si>
  <si>
    <t>GLADYS 316832599 CLIENTE ASESOR, mostrar casa cumbres, cliente se ubico con otra inmobiliaria X</t>
  </si>
  <si>
    <t>JOSHUA 3012147726 CLIENTE INTERNA, se le va a mostrar quebec 1209 Y Firenzze 805, 2 sep inquilino se acomodo con otra inmobiliaria X</t>
  </si>
  <si>
    <t>FECHA: 01 SEPTIEMBRE</t>
  </si>
  <si>
    <t>NATALIA 3206728110 CLIENTE ASESOR, mostrar manzanares de la cuenca 418 X</t>
  </si>
  <si>
    <t>FECHA: 6 DE SEPTIEMBRE</t>
  </si>
  <si>
    <t>CAROL BEJARANO 319 3450124, CLIENTE INTERNA, mostrar locales de los naranjos y santorino, no le gustaron X</t>
  </si>
  <si>
    <t>FECHA 3 SEPTIEMBRE</t>
  </si>
  <si>
    <t>311 3700078 JUAN CLIENTE ASESOR INTERNA SE LE HACE SEGUIMIENTO CP</t>
  </si>
  <si>
    <t>JORGE ALIRIO 3216432351 CLIENTE ASESOR, mostrar edificio la matina, SE PIDE TRASLADO EL 02 SEPT APROBADOS SI</t>
  </si>
  <si>
    <t>FECHA: 02 SEPTIEMBRE</t>
  </si>
  <si>
    <t>GERMAN SANTACOLOMA 3118413834, CLIENTE INTERNA, mostrar venetto 303 y muratto X</t>
  </si>
  <si>
    <t>FECHA: 7 DE SEPTIEMBRE</t>
  </si>
  <si>
    <t>JOSE 316 8314374 CLIENTE INTERNA, mostrar trentto 308, PASA DOCUMENTOS POR CDT SI</t>
  </si>
  <si>
    <t>JHOANA 319 4745223 CLIENTE INTERNA, mostrar casa 146 de villa real, no se ha decidido X</t>
  </si>
  <si>
    <t>VALENTINA SOTO 301 3198532 CLIENTE ASESORA INTERNA se le envia opciones y va ver nativo arena se le hace seguimiento CP</t>
  </si>
  <si>
    <t xml:space="preserve">FECHA 2 DE SEPTIEMBRE </t>
  </si>
  <si>
    <t>sandeep 311 3507305 le mando epic 502 y busca hasta 2 millones CLIENTE INTERNA</t>
  </si>
  <si>
    <t>FECHA 9 DE SEPTIEMBRE</t>
  </si>
  <si>
    <t>3126341681 dario barrera SE LE HACE SEGUIMIENTO CLIENTE INTERNA CP</t>
  </si>
  <si>
    <t>FECHA 8 DE SEPTIEMBRE</t>
  </si>
  <si>
    <t>martha serrano 3014553364 CLIENTE INTERNA se le hace seguimiento busca apto hasta 3 millones CP</t>
  </si>
  <si>
    <t>FECHA 2 SEPTIEMBRE</t>
  </si>
  <si>
    <t xml:space="preserve">SANDRA 310 8410833 CLIENTE INTERNA se le muesta nogales pero pide rebaja se le hace seguimiento </t>
  </si>
  <si>
    <t>FECHA: 4 SEPTIEMBRE</t>
  </si>
  <si>
    <t>ANGELA 3148898222 CLIENTE ASESOR, le va a mostrar epic 502 y 507, y trentto APROBADOS PARA EPIC 507 X</t>
  </si>
  <si>
    <t>FECHA 20 SEPTIEMBRE</t>
  </si>
  <si>
    <t>MAURICIO CLIENTE INTERNA, MOSTRAR CUBIK 910. ESTA RADICANDO SI</t>
  </si>
  <si>
    <t>FECHA: 11 DE SEPTIEMBRE</t>
  </si>
  <si>
    <t>CRISTIAN 3008025559 CLIENTE ASESOR, mostrar casa 146 villa real, pasa propuesta por 2.100 X</t>
  </si>
  <si>
    <t>FECHA 6 DE SEPTIEMBRE DEL 2021</t>
  </si>
  <si>
    <t>FECHA 8 SEPTIEMBRE</t>
  </si>
  <si>
    <t>FECHA: 20 SEPTIEMBRE</t>
  </si>
  <si>
    <t>MOSTRAR EPIC 507 CLIENTE ASESOR, ESTA RADICANDO SI</t>
  </si>
  <si>
    <t>ricardo 3053565788  CLIENTE INTERNA se le hace seguimiento busca hasta 3 millones de 3 alcobas CP</t>
  </si>
  <si>
    <t>FECHA: 9 SEPTIEMBBRE</t>
  </si>
  <si>
    <t>ANDERSON 302 2266096 CLIENTE INTERNA, mostrar casa de los naranjos X</t>
  </si>
  <si>
    <t>FECHA: 16 DE SEPTIEMBRE</t>
  </si>
  <si>
    <t>MANUELA MONTOYA CLIENTE INTERNA 313 6499327 Mostrar altos del escobero 408 y villa real X</t>
  </si>
  <si>
    <t>diana lopez 319 3888925 cliente INTERNA se le hace seguimiento CP</t>
  </si>
  <si>
    <t>FECHA: 15 DE SEPTIEMBRE</t>
  </si>
  <si>
    <t>MARIA ISABEL OLARTE 310 3762210 CLIENTE ASESOR, mostrar casa ginebra house X</t>
  </si>
  <si>
    <t>FECHA: 27 SEPTIEMBRE</t>
  </si>
  <si>
    <t>LUCIA PALLARES CLIENTE INTERNA, mostrar mississippi 1111</t>
  </si>
  <si>
    <t>SUSANA 318 8272179 CLIENTE ASESOR, mostrar casa ginebra house, siena y quintas de la serrania. X</t>
  </si>
  <si>
    <t>WILSON CLIENTE INTERNA Mostrar ginebra house</t>
  </si>
  <si>
    <t>FECHA: 16 SEPTIEMBRE</t>
  </si>
  <si>
    <t>ALBERTO 312 2950941 CLIENTE INTERNA mostrar casa villa real, NO LE GUSTO LA UBICACION X</t>
  </si>
  <si>
    <t>FECHA: 17 DE SEPTIEMBRE</t>
  </si>
  <si>
    <t>JOHANA 316 5302542 CLIENTE ASESOR mostrar tierra grata 1012, se reprograma para el lunes RADICA PARA BIOCITY GRAND 1535 SI PARA OCTUBRE</t>
  </si>
  <si>
    <t>FECHA: 17 SEPTIEMBRE</t>
  </si>
  <si>
    <t>SIMON 3045923418 CLIENTE ASESOR Mostrar tierra grata 1012 SI</t>
  </si>
  <si>
    <t>ELETISE 313 4126385 CLIENTE INTERNA, mostrar Quebec 802 Se queda con Nativo 1403 SI</t>
  </si>
  <si>
    <t>FECHA: 25 SEPTIEMBRE</t>
  </si>
  <si>
    <t xml:space="preserve">ANDREA CLIENTE ASESOR mostrar casa villa real. RADICA DOCUMENTOS </t>
  </si>
  <si>
    <t>INFORME CLIENTES MES DE NOVIEMBRE 2021</t>
  </si>
  <si>
    <t xml:space="preserve">DE DONDE SALE EL CLIENTE </t>
  </si>
  <si>
    <t>Claudia Maria Ramirez Cliente 3202111749 ER</t>
  </si>
  <si>
    <t xml:space="preserve">28  DE ENERO </t>
  </si>
  <si>
    <t xml:space="preserve">3246797295 NANCY MALDONADO CLIENTE CIENCUADRAS </t>
  </si>
  <si>
    <t>Juan Camilo Cliente 3004648653 ER</t>
  </si>
  <si>
    <t>Manuela Trujillo 3116422074 - D.C</t>
  </si>
  <si>
    <t>Dayana cliente La Cuenca 3146629319 - D.C</t>
  </si>
  <si>
    <t>31  DE ENERO D</t>
  </si>
  <si>
    <t>Jose Aurelio Matamala 3106995407 - D.C</t>
  </si>
  <si>
    <t>Adriana Mejia 3103787000 - D.C</t>
  </si>
  <si>
    <t>Karina cliente La Cuenca 3128104077 - D.C</t>
  </si>
  <si>
    <t>Juliana Castellon 3183723991 - D.C</t>
  </si>
  <si>
    <t>XXX cliente La Abadia 3104390413 - D.C</t>
  </si>
  <si>
    <t>Maria Isabel Perez 3108425281 - D.C</t>
  </si>
  <si>
    <t>Monica Ines cliente La Cuenca 3177735229 - D.C</t>
  </si>
  <si>
    <t>Laura Cardona 3187305165 - D.C</t>
  </si>
  <si>
    <t>Wendy Salcedo 3106056257 - D.C</t>
  </si>
  <si>
    <t>Alejandro 3003729911 - D.C</t>
  </si>
  <si>
    <t>Juan Castaño 3013463385 - D.C</t>
  </si>
  <si>
    <t>Lina Uribe cliente ER 3158614901</t>
  </si>
  <si>
    <t>Laura Natalia Portillo 3185250236 - D.C</t>
  </si>
  <si>
    <t>ANDRES ZAPATA 3104400627 CP</t>
  </si>
  <si>
    <t>Liliana Gaviria 3188340499 - D.C</t>
  </si>
  <si>
    <t>Paula Andrea Alvares cliente 3116197636 ER</t>
  </si>
  <si>
    <t>Juliana Gomez 3235831744 - M.R</t>
  </si>
  <si>
    <t>ABDUL +1 (832) 240-6962</t>
  </si>
  <si>
    <t>Mariana Gomez 3213121070 - D.C</t>
  </si>
  <si>
    <t>Veronica Cristancho cliente 3052220530 ER</t>
  </si>
  <si>
    <t>Luisa Fernanda Castro 3007941612 - D.C</t>
  </si>
  <si>
    <t>Sebastian 316 4195375 ER</t>
  </si>
  <si>
    <t>Natalia 3013782843 - D.C</t>
  </si>
  <si>
    <t>Leonardo Medina 3002460160 - D.C</t>
  </si>
  <si>
    <t>15/02/2022</t>
  </si>
  <si>
    <t>paula moncada 3128038957 CP</t>
  </si>
  <si>
    <t>Mauricio 3187759006 - D.C</t>
  </si>
  <si>
    <t>Andres Mendez 3025878374 - D.C</t>
  </si>
  <si>
    <t>Gloria Mercedes Mora 3017224144 - D.C</t>
  </si>
  <si>
    <t>Jorge Orozco Cliente 311 7603631 ER</t>
  </si>
  <si>
    <t>Daniela 3503335173 - M.R</t>
  </si>
  <si>
    <t>Jorge Cardona  3227633737 ER</t>
  </si>
  <si>
    <t>Eliana Giraldo 3174412603 - D.C</t>
  </si>
  <si>
    <t>Daniela Hincapie Barco 3043409035 ER</t>
  </si>
  <si>
    <t>SILVANA 3002093295 CP</t>
  </si>
  <si>
    <t>Paola Salazar Cliente 3024307350 ER</t>
  </si>
  <si>
    <t>Alejandra cliente 3014403345 ER</t>
  </si>
  <si>
    <t>Cristina Cliente 3007901879 ER</t>
  </si>
  <si>
    <t>Cesar Cliente 3017223531 ER</t>
  </si>
  <si>
    <t>Leonardo Cliente 3045717055 ER</t>
  </si>
  <si>
    <t xml:space="preserve">18 de abril se entrega cliente que ya fue agregado por darien, pero juan pablo ya lo venia atendiendo sra manuela </t>
  </si>
  <si>
    <t xml:space="preserve">Finca Raiz </t>
  </si>
  <si>
    <t>18 de abril se entrega leinte de finca que pregunto por casa alcala captada por alexander del poblado señor Conrado vargas</t>
  </si>
  <si>
    <t>19 de abril de 2022 se entrega cliente de finca raiz pregunta por casa no disponible. 3006171886</t>
  </si>
  <si>
    <t>Finca Raiz</t>
  </si>
  <si>
    <t>eliana cliente interesada en inmueble 2 alcobas 2.000.000 - 3007472144</t>
  </si>
  <si>
    <t>20 de abril se envia solicitud que la señora daniela pregunta por una pto de prado alto ya venia siendo atendida por darien y estefania, pero quien inicialmente agendo la cita fue estefania. la sra daniela esposa del señor martin 3183852656</t>
  </si>
  <si>
    <t xml:space="preserve">18 de abril se entrega cliente finca pregunta por nubenzza Esteban Escobar </t>
  </si>
  <si>
    <t xml:space="preserve">21 de abril se entrega cleinte a marlon ya se encontraba en sistema registrado hace un año, pero nunca se asigno una cita ana maria </t>
  </si>
  <si>
    <t>18 de abril se entrega cleinte a juan diego pregunta pro nubenzza y otro inmueble en la cuenca jorge luis</t>
  </si>
  <si>
    <t xml:space="preserve">19 de abril se entrega cleirnte de finca pregunto por zarzamora que no esta disponible para ofrecer otras opcioens, tambien pregunta por punta del parque  de la zona Oscar ( este cleinte ya lo estaba atendiendo Juan diego desde el dia anterior, pero tambien el aesor Alejandro quien concreot cita con el señor en st laurent </t>
  </si>
  <si>
    <t xml:space="preserve">INFORME ENERO 2021 SEDE ENVIGADO </t>
  </si>
  <si>
    <t>IBERICA 701 $ 1.700.000</t>
  </si>
  <si>
    <t xml:space="preserve"> EPIC 706 - 1.950.000</t>
  </si>
  <si>
    <t>20+10</t>
  </si>
  <si>
    <t>NATIVO FLORA 616 2.400.000</t>
  </si>
  <si>
    <t>LA RESERVA 701 2.800.000</t>
  </si>
  <si>
    <t>BIOCITY GRAND 804 - 1.700.000</t>
  </si>
  <si>
    <t>LYON 2.200.000</t>
  </si>
  <si>
    <t>LUZ VIRGINIA PEREZ ALZATE 63278353 $ 1.500.000</t>
  </si>
  <si>
    <t>SAN JUAN DE LAS ORQUIDEAS 704 $ 2550000</t>
  </si>
  <si>
    <t>BENEDICTINE GARDEN 1603 $ 4.800.000</t>
  </si>
  <si>
    <t>REGATTA 708 - 2-300.000</t>
  </si>
  <si>
    <t>QUEBEC 1102 2.400.000</t>
  </si>
  <si>
    <t>CUBIK 910 SUBROGACION 2.300.000</t>
  </si>
  <si>
    <t>26+10</t>
  </si>
  <si>
    <t xml:space="preserve">PUERTO LUNA 510 </t>
  </si>
  <si>
    <t>GUADALCANAL 150 $ 2.200.000</t>
  </si>
  <si>
    <t>CASTELLI 1109 - 1750000</t>
  </si>
  <si>
    <t>SEBASTIAN MONTOYA</t>
  </si>
  <si>
    <t>ATALAYA DE SAN JORGE 1101 - 2.000.000</t>
  </si>
  <si>
    <t>ATALAYA DE SAN JORGE 1308 - 2.000.000</t>
  </si>
  <si>
    <t xml:space="preserve">ZURICH 406 $ 1550.000 EN BUSCA DE APTO </t>
  </si>
  <si>
    <t>CORALES DE LA ABADIA 501 - 1.800.000</t>
  </si>
  <si>
    <t>BIOCITY 804 1.700.000</t>
  </si>
  <si>
    <t>PENDIENTES</t>
  </si>
  <si>
    <t xml:space="preserve">RECINTOS DE LA ABADIA 1504 -EN ESTUDIO LIBERTADOR </t>
  </si>
  <si>
    <t>MISSISSIPPI 1310  1.400.000</t>
  </si>
  <si>
    <t>CASA LAS BRUJAS 3.000.000</t>
  </si>
  <si>
    <t xml:space="preserve">SEBASTIAN MONTOYA </t>
  </si>
  <si>
    <t>11+1</t>
  </si>
  <si>
    <t>SANTA TERESITA 302 1.300.000</t>
  </si>
  <si>
    <t>BIOCITY GRAN 1142 - 2.200.000</t>
  </si>
  <si>
    <t>ALEJANDRO OCAMPO</t>
  </si>
  <si>
    <t>APTO PENDIENTE CDT - 1.600.000</t>
  </si>
  <si>
    <t>CASTELLI 1109 - 1.750.000</t>
  </si>
  <si>
    <t xml:space="preserve">PORTAL DEL CAMINO 601 $ 1.750.000 </t>
  </si>
  <si>
    <t>BALTICO 1211 - 2.800.000</t>
  </si>
  <si>
    <t>INFORME ASESORA INTERNA ENERO 2021 CAROLINA PARRA</t>
  </si>
  <si>
    <t>IBERICA 701 1.700.000</t>
  </si>
  <si>
    <t>BIOCITY EPIC 706 1.950.000</t>
  </si>
  <si>
    <t>CARRERA 34 N° 38 SUR 50 AP 302 1.300.000</t>
  </si>
  <si>
    <t>PUERTO LUNA 1502 1.500.000</t>
  </si>
  <si>
    <t>ATALAYA DE SAN JORGE 1308 2.000.000</t>
  </si>
  <si>
    <t>MISSISSIPPI 1310 1.400.000</t>
  </si>
  <si>
    <t xml:space="preserve">APTO PENDIENTE </t>
  </si>
  <si>
    <t>SOLICITUD POR CDT SE UBICO CON OTRA INMOBILIARIA</t>
  </si>
  <si>
    <t>PORTAL DEL CAMINO 601 $ 1.750.000</t>
  </si>
  <si>
    <t>DESISTIO PROBLEMA PERSONAL</t>
  </si>
  <si>
    <t>INFORME ASESORA INTERNA ENERO 2021 DAHIANA HOYOS</t>
  </si>
  <si>
    <t xml:space="preserve">GUADALCANAL 150 </t>
  </si>
  <si>
    <t xml:space="preserve">PUNTA DEL PARQUE 601 </t>
  </si>
  <si>
    <t>CASTELLI 1109</t>
  </si>
  <si>
    <t>RECINTOS DE LA ABADIA 1504 $ 1.850.000</t>
  </si>
  <si>
    <t>SAN JUAN DE LAS ORQUIDEAS 804 $ 2.550.000</t>
  </si>
  <si>
    <t>BENEDICTINE GARDENS 1603 $ 4.800.000</t>
  </si>
  <si>
    <t>ZURICH 406 $ 1550000</t>
  </si>
  <si>
    <t>BALTICO 1211 $ 2.800.000</t>
  </si>
  <si>
    <t>CORALES DE LA ABADIA 501 $ 1.800.000</t>
  </si>
  <si>
    <t>SOLICITUD DE ESTUDIO LUZ VIRGINIA PEREZ ALZATE 63278353 $ 1.500.000</t>
  </si>
  <si>
    <t>CASA VERDEDA EL SILENCIO $ 3.100.000</t>
  </si>
  <si>
    <t>INFORME ASESORA INTERNA ENERO 2021 BIVIANA SALAZAR</t>
  </si>
  <si>
    <t xml:space="preserve">INFORME GENERAL ENERO 2021 BIVIANA SALAZAR </t>
  </si>
  <si>
    <t xml:space="preserve"> EPIC 706 1.950.000</t>
  </si>
  <si>
    <t xml:space="preserve">INFORME FEBRERO 2021 SEDE ENVIGADO </t>
  </si>
  <si>
    <t>LOCAL TRIANON $ 800.000</t>
  </si>
  <si>
    <t>BIOCITY GRAND 806 - 1.900.000</t>
  </si>
  <si>
    <t>LA RESERVA 1703 - 2.600.000</t>
  </si>
  <si>
    <t>BALTICO  801 1.950.000</t>
  </si>
  <si>
    <t>ENTREPINOS 801 3.400.000</t>
  </si>
  <si>
    <t>APTO CHINGUI SEGUNDO PISO 850.000</t>
  </si>
  <si>
    <t>QUEBEC 1102 - 2.400.000</t>
  </si>
  <si>
    <t>BRUJAS CAMPESTRE 711 - 2.350.000</t>
  </si>
  <si>
    <t>ROSET 1805 - 2.900.000</t>
  </si>
  <si>
    <t>FIRENZZE APTO 1604 - 3.600.000</t>
  </si>
  <si>
    <t>BOSQUES DEL ESMERALDAL 184 2.900.000</t>
  </si>
  <si>
    <t>LOCAL ANDALUCIA 1.950.000</t>
  </si>
  <si>
    <t xml:space="preserve">PENDIENTE </t>
  </si>
  <si>
    <t>ENTREPARQUES 103 - 1.800.000</t>
  </si>
  <si>
    <t>DESISITIDO</t>
  </si>
  <si>
    <t>OPERA 702 3.100.000</t>
  </si>
  <si>
    <t>FIRENZZE 1204 - 4.500.000</t>
  </si>
  <si>
    <t>DAVID  MADRID</t>
  </si>
  <si>
    <t>VILLA PORTAL 502 - 1.500.000</t>
  </si>
  <si>
    <t>CAMINO DE BRUJAS 508 - 2.350.000</t>
  </si>
  <si>
    <t>EPIC 806</t>
  </si>
  <si>
    <t>MISSISSIPPI DE LA CUENCA 1408- 1.350.000</t>
  </si>
  <si>
    <t>BIOCITY  GRAND 520 - 1.700.000</t>
  </si>
  <si>
    <t>BRUJAS CAMPESTRE 1108 - 2.200.000</t>
  </si>
  <si>
    <t>NATIVO FLORA 715 - 2.710.000</t>
  </si>
  <si>
    <t>CUBIK 910 - 2.300.000</t>
  </si>
  <si>
    <t>CORALES DE LA ABADIA 1908 - 1.650.000</t>
  </si>
  <si>
    <t xml:space="preserve">VILLA PORTAL 502 </t>
  </si>
  <si>
    <t>21+2</t>
  </si>
  <si>
    <t>16+2</t>
  </si>
  <si>
    <t>INFORME ASESORA INTERNA FEBRERO 2021 CAROLINA PARRA</t>
  </si>
  <si>
    <t>VILLA PORTAL 502 1.500.000</t>
  </si>
  <si>
    <t>BALTICO 801 1.950.000</t>
  </si>
  <si>
    <t>CAMINO DE BRUJAS 508 2.350.000</t>
  </si>
  <si>
    <t>MISSISSIPPI 1408 1.350.000</t>
  </si>
  <si>
    <t>BIOCITY 520 1.700.000</t>
  </si>
  <si>
    <t>BRUJAS CAMPESTRE 1108 2.200.000</t>
  </si>
  <si>
    <t>CORALES DE LA ABADIA 1908 1.650.000</t>
  </si>
  <si>
    <t>INFORME ASESOR INTERNO FEBRERO 2021 DAVID</t>
  </si>
  <si>
    <t>NATIVO FLORA 715</t>
  </si>
  <si>
    <t>INFORME ASESORA INTERNA FEBRERO 2021 BIVIANA SALAZAR</t>
  </si>
  <si>
    <t>FIRENZZE 1604</t>
  </si>
  <si>
    <t>BRUJAS CAMPESTRE 711</t>
  </si>
  <si>
    <t xml:space="preserve">INFORME GENERAL FEBRERO 2021 BIVIANA SALAZAR </t>
  </si>
  <si>
    <t>BIOCITY 520 - 1.700.000</t>
  </si>
  <si>
    <t xml:space="preserve">TOTAL A PAGAR </t>
  </si>
  <si>
    <t xml:space="preserve">INFORME MARZO 2021 SEDE ENVIGADO </t>
  </si>
  <si>
    <t>MUGA 1403 3.000.000</t>
  </si>
  <si>
    <t>REGATTA 1804</t>
  </si>
  <si>
    <t>PORTADA INMOBILIARIA</t>
  </si>
  <si>
    <t>CAMINO DE LAS AGUAS 601</t>
  </si>
  <si>
    <t>ST LAURENT 701 2.450.000</t>
  </si>
  <si>
    <t>OCLOCK 1803.100.000</t>
  </si>
  <si>
    <t>PORTAL DEL CAMINO 601 1.750.000</t>
  </si>
  <si>
    <t>BOSQUEADENTRO APT 723 - 1.900.000</t>
  </si>
  <si>
    <t>CASA 102 LOMA DE LAS BRUJAS 4.800.000</t>
  </si>
  <si>
    <t xml:space="preserve">EVELYN RESTREPO </t>
  </si>
  <si>
    <t>OK</t>
  </si>
  <si>
    <t>ST LAURENT 701</t>
  </si>
  <si>
    <t>REGATTA 1804 - 2.100.000</t>
  </si>
  <si>
    <t>OCLOCK 1803</t>
  </si>
  <si>
    <t>CASA VERDE - 4.720.000</t>
  </si>
  <si>
    <t>AMARETTO 1805 1.900.000</t>
  </si>
  <si>
    <t>ALQUERIAS DE SAN ISIDRO CASA 51 3.000.000</t>
  </si>
  <si>
    <t>MONTEPIETRA 1719 2.150.000</t>
  </si>
  <si>
    <t>ALTOS DE LOS ALMENDROS APTO 702 - 1.100.000</t>
  </si>
  <si>
    <t>VERONICA</t>
  </si>
  <si>
    <t>MILAN 420 - 1.500.000</t>
  </si>
  <si>
    <t>MISSISSIPPI 1116 1.400.000</t>
  </si>
  <si>
    <t>MANZANARES 920 1.400.000</t>
  </si>
  <si>
    <t>BRUJA MAGICA 703 - 2.600.000</t>
  </si>
  <si>
    <t xml:space="preserve">ALEJANDRO VILLEGAS - VENTAS </t>
  </si>
  <si>
    <t>EMPALME</t>
  </si>
  <si>
    <t>MAGDALENA DEC LA CUENCA 304 -1.400.000</t>
  </si>
  <si>
    <t>ok</t>
  </si>
  <si>
    <t>KANDALA 613- 1.400.000</t>
  </si>
  <si>
    <t>GUANTEROS LOCAL 3.300.000</t>
  </si>
  <si>
    <t>ATALAYA DE SAN JORGE 2.750.000</t>
  </si>
  <si>
    <t>LA RIVIERE 1204</t>
  </si>
  <si>
    <t>PINAR DEL RIO 507</t>
  </si>
  <si>
    <t>PORTAL DE SAN DIEGO 301</t>
  </si>
  <si>
    <t>VEGAS DE ZUÑIGA 717 - 1.500.000</t>
  </si>
  <si>
    <t xml:space="preserve">PORTAL DEL CAMINO 601 </t>
  </si>
  <si>
    <t xml:space="preserve">LYON 1012 - 1.950.000 - EMPALME </t>
  </si>
  <si>
    <t>INFORME ASESORA INTERNA MARZO 2021 CAROLINA PARRA</t>
  </si>
  <si>
    <t>ALQUERIA DE SAN ISIDRO 3.000.000</t>
  </si>
  <si>
    <t>LIMITE 12 MESES ANEXAR CARTA facturado</t>
  </si>
  <si>
    <t>CASA VERDE 102 4.720.000</t>
  </si>
  <si>
    <t>OCLOCK 1803 3.100.000</t>
  </si>
  <si>
    <t xml:space="preserve"> LIMITE 12 ANEXAR CARTA facturado</t>
  </si>
  <si>
    <t xml:space="preserve">AMARETTO 1805 1.900.000 </t>
  </si>
  <si>
    <t>BRUJA MAGICA 703 2.600.000</t>
  </si>
  <si>
    <t xml:space="preserve">INFORME ASESORA INTERNA MARZO 2021 VERONICA OCHOA </t>
  </si>
  <si>
    <t>MILAN APTO 420</t>
  </si>
  <si>
    <t>INFORME ASESORA INTERNA MARZO 2021 BIVIANA SALAZAR</t>
  </si>
  <si>
    <t>KANDALA  613</t>
  </si>
  <si>
    <t xml:space="preserve">REGATTA 1804 </t>
  </si>
  <si>
    <t>CASA VERDE 102 4.800.000</t>
  </si>
  <si>
    <t xml:space="preserve">INFORME GENERAL MARZO 2021 BIVIANA SALAZAR </t>
  </si>
  <si>
    <t>ALQUERIAS DE SAN ISIDRO 3.000.000</t>
  </si>
  <si>
    <t xml:space="preserve">INFORME ABRIL 2021 SEDE ENVIGADO </t>
  </si>
  <si>
    <t>TRAMONTANA 202 2.100.000</t>
  </si>
  <si>
    <t>MUGA 709 - 1.850.000</t>
  </si>
  <si>
    <t>ST LAURENT 603 - 2.900.000</t>
  </si>
  <si>
    <t xml:space="preserve">LYON 1502 - 2.400.000 </t>
  </si>
  <si>
    <t>SALTAMONTE 1503 - 2.300.000</t>
  </si>
  <si>
    <t>APARTAESTUDIO 750.000</t>
  </si>
  <si>
    <t xml:space="preserve">IRIS 706 - 2.000,000 </t>
  </si>
  <si>
    <t>BIOCITY GRAND 721 - 2.050.000</t>
  </si>
  <si>
    <t>BRUJAS CAMPESTRE 1510 - 1.950.000</t>
  </si>
  <si>
    <t>MISSISSIPPI DE LA CUENCA 1101 - 1.400.000</t>
  </si>
  <si>
    <t>BIOCITY GRAND 1006 - 1.700.000</t>
  </si>
  <si>
    <t xml:space="preserve">FORETTI 1303 - 2.200.000 </t>
  </si>
  <si>
    <t>MAGDELANA DE LA CUENCA 1607 - 1.350.000</t>
  </si>
  <si>
    <t>JARDINES DE A ABADIA 507 -1.500.000</t>
  </si>
  <si>
    <t xml:space="preserve">ANULADO </t>
  </si>
  <si>
    <t xml:space="preserve">DESISTIERON DEL PROCESO </t>
  </si>
  <si>
    <t xml:space="preserve">RESERVA DE SAN DIEGO 1209 EMPALME  </t>
  </si>
  <si>
    <t>ORINOCO DE LA CUENCA 1607 - 1.350.000</t>
  </si>
  <si>
    <t>PORTAL DEL CERRO 449 - 1.550,000</t>
  </si>
  <si>
    <t xml:space="preserve">JUAN URREA </t>
  </si>
  <si>
    <t>BIOCITY GRAND 534 - 1.700.000</t>
  </si>
  <si>
    <t>MARIA PAULA</t>
  </si>
  <si>
    <t>PALMERAS 634 -</t>
  </si>
  <si>
    <t>OLIVARES DE CAMINO VERDE 1.320.000</t>
  </si>
  <si>
    <t>CUBIK 406 - 1.900.000</t>
  </si>
  <si>
    <t>INFORME ASESORA INTERNA ABRIL 2021 CAROLINA PARRA</t>
  </si>
  <si>
    <t xml:space="preserve">RESERVA DE SAN DIEGO 1209 EMPALME </t>
  </si>
  <si>
    <t xml:space="preserve">INFORME ASESORA INTERNA ABRIL 2021 VERONICA OCHOA </t>
  </si>
  <si>
    <t>BRUJAS CAMPESTRE 1510 1.950.000</t>
  </si>
  <si>
    <t xml:space="preserve">MISSISSIPPI DE LA CUENCA 1101 </t>
  </si>
  <si>
    <t>INFORME ASESORA INTERNA ABRIL 2021 BIVIANA SALAZAR</t>
  </si>
  <si>
    <t xml:space="preserve">INFORME GENERAL ABRIL 2021 BIVIANA SALAZAR </t>
  </si>
  <si>
    <t>MISSISSIPPI DE LA CUENCA 1101</t>
  </si>
  <si>
    <t xml:space="preserve">INFORME MAYO  2021 SEDE ENVIGADO </t>
  </si>
  <si>
    <t>ENTREPINOS 1605 - 2.800.000 - SUBROGACION</t>
  </si>
  <si>
    <t>ARCE 1203 - 2,100,000</t>
  </si>
  <si>
    <t>REGATTA 1407 SUBROGACION - 1.950.000</t>
  </si>
  <si>
    <t>TIERRA GRATA ESMERALDAL 711 - 2.350.000</t>
  </si>
  <si>
    <t>NATIVO FLORA 1214 2.750.000</t>
  </si>
  <si>
    <t>CORALES DE LA ABADIA 1107 - EMPALME 1.950.000</t>
  </si>
  <si>
    <t>SALTAMONTE 121 2.450.000</t>
  </si>
  <si>
    <t>BIOCITY GRAND 1207 -2.200.000</t>
  </si>
  <si>
    <t>CASA EL SALADO  - 4.500.000</t>
  </si>
  <si>
    <t>NATIVO FLORA 702 - 2.800.000</t>
  </si>
  <si>
    <t>CASA LA SEBASTIANA 304 4.500.000</t>
  </si>
  <si>
    <t xml:space="preserve">NATIVO ARENA 1904 - 2.900.000 </t>
  </si>
  <si>
    <t>CASA EL SALADO 4.000.0000</t>
  </si>
  <si>
    <t>TORRE GUAYACAN 1502 2.100.000</t>
  </si>
  <si>
    <t>TORRE GUAYACAN 801 2.000.000</t>
  </si>
  <si>
    <t>ZURICH 1004 - 2.300.000</t>
  </si>
  <si>
    <t>PUERTO LUNA 415 - 1.500.000</t>
  </si>
  <si>
    <t xml:space="preserve">ARRECIFES DE LA ABADIA 808 - 1.800.000 </t>
  </si>
  <si>
    <t>MANZANARES 1522 -1.500.000</t>
  </si>
  <si>
    <t>CASA LA MAGNOLIA 1.600.000</t>
  </si>
  <si>
    <t>CORAZON DE ENVIGADO 1.000.000</t>
  </si>
  <si>
    <t>APTO PENDIENTE - 1.400.000</t>
  </si>
  <si>
    <t xml:space="preserve">CASA LA MAGNOLIA </t>
  </si>
  <si>
    <t>BIOCITY GRAND 438 - 2.300.000</t>
  </si>
  <si>
    <t>MANANTIAL DEL PORTAL 202 - 1.600.000</t>
  </si>
  <si>
    <t>CASA EL SALADO 108</t>
  </si>
  <si>
    <t xml:space="preserve">BIOCTY GRAND  AP 317 </t>
  </si>
  <si>
    <t>INFORME ASESORA INTERNA MAYO 2021 CAROLINA PARRA</t>
  </si>
  <si>
    <t>ARCE 1203 2.100.000</t>
  </si>
  <si>
    <t>Facturado</t>
  </si>
  <si>
    <t>REGATTA 1407 1.950.000 subrogacion</t>
  </si>
  <si>
    <t>ALEJANRO BEDOYA</t>
  </si>
  <si>
    <t>BIOCITY 438 2.300.000</t>
  </si>
  <si>
    <t>NATIVO FLORA 1214  2.750.000</t>
  </si>
  <si>
    <t>CASA EL SALADO 4.500.000</t>
  </si>
  <si>
    <t>CORAZON DE ENVIGADO 1601 1.000.000</t>
  </si>
  <si>
    <t>MAGDALENA DE LA CUENCA 1204 1.500.000</t>
  </si>
  <si>
    <t>NATIVO FLORA 702 2.800.000</t>
  </si>
  <si>
    <t>INFORME ASESORA INTERNA MAYO 2021 DARIEN CIFUENTES</t>
  </si>
  <si>
    <t>CORALES DE LA ABADIA 1107</t>
  </si>
  <si>
    <t>ARRECIFES DE LA ABADIA 808</t>
  </si>
  <si>
    <t>CASA LA MAGNOLIA</t>
  </si>
  <si>
    <t>MANANTIAL DEL PORTAL 202</t>
  </si>
  <si>
    <t>MANZANARES DE LA CUENCA 1522</t>
  </si>
  <si>
    <t>PUERTO LUNA 415 1.500.000</t>
  </si>
  <si>
    <t xml:space="preserve">BIOCITY GRAND 1207 </t>
  </si>
  <si>
    <t>INFORME ASESORA INTERNA MAYO 2021 BIVIANA SALAZAR</t>
  </si>
  <si>
    <t>CASA EL SALADO - 4.000.000</t>
  </si>
  <si>
    <t>NATIVO ARENA 1904 - 2.900.000</t>
  </si>
  <si>
    <t>ENTREPINOS 1605 - 2.800.000</t>
  </si>
  <si>
    <t xml:space="preserve">INFORME GENERAL MAYO 2021 BIVIANA SALAZAR </t>
  </si>
  <si>
    <t xml:space="preserve">CORALES DE LA ABADIA 1107 - EMPALME </t>
  </si>
  <si>
    <t>CASA LA SEBASTIANA 4.500.000</t>
  </si>
  <si>
    <t>CASA EL SALADO  108 - 4.500.000</t>
  </si>
  <si>
    <t xml:space="preserve">BIOCITY GRAN 317 </t>
  </si>
  <si>
    <t xml:space="preserve">INFORME JUNIO  2021 SEDE ENVIGADO </t>
  </si>
  <si>
    <t>FIRENZZE 1304 - 4.000.000</t>
  </si>
  <si>
    <t>QUEBEC 904 - 2.700.000</t>
  </si>
  <si>
    <t xml:space="preserve">BIOCITY 1207 . 2.200.000 EMPALME </t>
  </si>
  <si>
    <t>BRUJA BONITA 1102 - 3.4000.0000</t>
  </si>
  <si>
    <t>NATIVO AGUA 903 3.000.000</t>
  </si>
  <si>
    <t>JARDINES DE LA COLINA 119  4.800.000</t>
  </si>
  <si>
    <t>REFUGIO VERDE 701 - 1.900.000</t>
  </si>
  <si>
    <t>QUEBEC 1004 2.600.000</t>
  </si>
  <si>
    <t>BRUJA BONITA 1605 - 2.750.000</t>
  </si>
  <si>
    <t>22+5</t>
  </si>
  <si>
    <t>MANZANARES DE LA CUENCA 821 1.400.000</t>
  </si>
  <si>
    <t>MISSISSIPPI DE LA CUENCA 1213 - 1.400.000</t>
  </si>
  <si>
    <t>MAGDALENA DE LA CUENCA 1308 1.450.000</t>
  </si>
  <si>
    <t>MISSISSIPPI 209 1.400.000</t>
  </si>
  <si>
    <t>ALQUERIA DE SAN ISIDRO 9828 - 1.200.000</t>
  </si>
  <si>
    <t>MANZANARES 1423  - 1.500.000</t>
  </si>
  <si>
    <t>APTO PENDIENTE 1.400.000</t>
  </si>
  <si>
    <t>MAGDALENA DE LA CUENCA 910 - 1.400.000</t>
  </si>
  <si>
    <t>DESITIDO</t>
  </si>
  <si>
    <t>CASA SALADO - 4.000.000</t>
  </si>
  <si>
    <t>BRUJA BONITA 1102 - 3.400.000</t>
  </si>
  <si>
    <t>CORAZON DE ENVIGADO AP 1601 - 900.000</t>
  </si>
  <si>
    <t>INFORME ASESORA INTERNA JUNIO 2021 CAROLINA PARRA</t>
  </si>
  <si>
    <t>MANZANARES 821 1.400.000</t>
  </si>
  <si>
    <t>MAGDALENA 1308 1.450.000</t>
  </si>
  <si>
    <t>BRUJA BONITA 1605 2.750.000</t>
  </si>
  <si>
    <t>MANZANARES 1423 1.500.000</t>
  </si>
  <si>
    <t>FIRENZZE 1304 4.000.000</t>
  </si>
  <si>
    <t>INFORME ASESOR INTERNO JUNIO 2021 DARIEN CIFUENTES</t>
  </si>
  <si>
    <t xml:space="preserve">MISSISSIPPI 1213 </t>
  </si>
  <si>
    <t>BIOCITY 1207 2.200.000</t>
  </si>
  <si>
    <t>REGUGIO VERDE 701</t>
  </si>
  <si>
    <t>BRUJA BONITA 1102 3.400.000</t>
  </si>
  <si>
    <t>JARDINES DE LA COLINA 119 - 4.800.000</t>
  </si>
  <si>
    <t>ALQUERIAS DE SAN ISIDRO 9828</t>
  </si>
  <si>
    <t xml:space="preserve">QUEBEC 904 </t>
  </si>
  <si>
    <t>pendiente estudio cliente Juan diego</t>
  </si>
  <si>
    <t>pendiente documentos moka juan pablo</t>
  </si>
  <si>
    <t>pendiente documentos estudio Alejo</t>
  </si>
  <si>
    <t xml:space="preserve">INFORME GENERAL JUNIO 2021 BIVIANA SALAZAR </t>
  </si>
  <si>
    <t>ALQUERIA DE SAN ISIDRO 9820 - 1.200.000</t>
  </si>
  <si>
    <t>BRUJA BONITA 1102 - 3.400000</t>
  </si>
  <si>
    <t xml:space="preserve">INFORME JULIO 2021 SEDE ENVIGADO </t>
  </si>
  <si>
    <t>NATIVO FLORA EMPALME 714 - 2.500.000</t>
  </si>
  <si>
    <t>MUGA 804</t>
  </si>
  <si>
    <t xml:space="preserve">ZARZAMORA 1805 - 3.000.000 </t>
  </si>
  <si>
    <t>QUBEC 102 -  2.800.000</t>
  </si>
  <si>
    <t xml:space="preserve">cdt </t>
  </si>
  <si>
    <t xml:space="preserve">Temas de documentación - darien </t>
  </si>
  <si>
    <t>PIETRA  ROSA -1900000</t>
  </si>
  <si>
    <t xml:space="preserve">consiguio oteo, apto </t>
  </si>
  <si>
    <t>BRUJA BONITA 1405  - 2.800.0000</t>
  </si>
  <si>
    <t>un mes con el cliente se lo arrendo a otro el, en otro p tan caro</t>
  </si>
  <si>
    <t>FIRENZZE - 4.200.000</t>
  </si>
  <si>
    <t xml:space="preserve">cuando salio ya el prop tenia otro neocio </t>
  </si>
  <si>
    <t>BRUJA BONITA 1405  - 2.900.0000</t>
  </si>
  <si>
    <t>ARBOLEDA DEL ESMERALDAL  412 - 1.700.000</t>
  </si>
  <si>
    <t>PALMA DE ZUÑIGA 202 - 1.650.000</t>
  </si>
  <si>
    <t>MANZANARES DE LA CUENCA 321- 1.400.000</t>
  </si>
  <si>
    <t>MANAZANARES DE LA CUENCA 223 1.500.000</t>
  </si>
  <si>
    <t>MUGA 804 - 2.450.000</t>
  </si>
  <si>
    <t>MANZANARES DE LA CUENCA 1524  - 1.400.000</t>
  </si>
  <si>
    <t>MOKA 602 - 2.600.000</t>
  </si>
  <si>
    <t>MANZANARES 1219- 1.550.000</t>
  </si>
  <si>
    <t>MANZANARES 1319 - 1.450.000</t>
  </si>
  <si>
    <t>GUADUAL  209 1.500.000</t>
  </si>
  <si>
    <t>MAGDALENA DE LA CUENCA 1016 1.500.000</t>
  </si>
  <si>
    <t>EPIC 504  - 1.900.000</t>
  </si>
  <si>
    <t>LUXURY 501 2.800.000</t>
  </si>
  <si>
    <t>BRUJA ENCANTADORA 5.500.000</t>
  </si>
  <si>
    <t>FORETTI 1401 2.400.000</t>
  </si>
  <si>
    <t xml:space="preserve">SAUCES DE LA CONCHA 701 </t>
  </si>
  <si>
    <t>MANZANARES 424 - 1.400.000</t>
  </si>
  <si>
    <t xml:space="preserve">PALMERAS 707 - 950.000 </t>
  </si>
  <si>
    <t xml:space="preserve">EPIC 405 </t>
  </si>
  <si>
    <t>CORAZON DE ENVIGADO 1601 - 900.000</t>
  </si>
  <si>
    <t>U</t>
  </si>
  <si>
    <t>MANZANARES DE LA CUENCA 424 1.400.000</t>
  </si>
  <si>
    <t>ALUNA 707 1.650.000</t>
  </si>
  <si>
    <t>SAO BENTO 503 2.300.000</t>
  </si>
  <si>
    <t>PUNTA DEL PARQUE 504 - 2.600.000</t>
  </si>
  <si>
    <t>BIOCITY GRAND 904 EMPALME 1.650.000</t>
  </si>
  <si>
    <t>INFORME ASESORA INTERNA JULIO 2021 CAROLINA PARRA</t>
  </si>
  <si>
    <t>BIOCITY 904 EMPALME 1.650.000</t>
  </si>
  <si>
    <t>FORETTI 1401  2.400.000</t>
  </si>
  <si>
    <t>MANZANARES 424 1.400.000</t>
  </si>
  <si>
    <t>PALMA DE ZUÑIGA 202 1.650.000</t>
  </si>
  <si>
    <t>ALUNA 707 1.656.000</t>
  </si>
  <si>
    <t>QUEBEC 102 2.800.000</t>
  </si>
  <si>
    <t>MANAZANARES 223 1.500.000</t>
  </si>
  <si>
    <t xml:space="preserve">MANZANARES 1319 1.450.000 </t>
  </si>
  <si>
    <t>MANZANARES 1219 1.550.000</t>
  </si>
  <si>
    <t>MANZANARES 1524 1.400.000</t>
  </si>
  <si>
    <t xml:space="preserve">MANZANARES 321  1.400.000 </t>
  </si>
  <si>
    <t xml:space="preserve">SAO BENTO 503 2.300.000 </t>
  </si>
  <si>
    <t>GUADUAL 205 1.500.000</t>
  </si>
  <si>
    <t xml:space="preserve">NATIVO FLORA EMPALME 714 2.500.000 </t>
  </si>
  <si>
    <t xml:space="preserve">MAGDALENA DE LA CUENCA 1016 1.500.000 </t>
  </si>
  <si>
    <t>BRUJA BONITA 1405 2.800.000</t>
  </si>
  <si>
    <t>BRUJA ENCANTADORA 606 3.200.000</t>
  </si>
  <si>
    <t>NO TIENE DEUDOR</t>
  </si>
  <si>
    <t>BRUJA BONITA 1405 2.900.000</t>
  </si>
  <si>
    <t>FIRENZE 4.000.000</t>
  </si>
  <si>
    <t>INFORME ASESOR INTERNO JULIO 2021 DARIEN CIFUENTES</t>
  </si>
  <si>
    <t>EPIC 405</t>
  </si>
  <si>
    <t>CORAZON DE ENVIGADO 1601</t>
  </si>
  <si>
    <t>PALMERAS 707</t>
  </si>
  <si>
    <t>INFORME ASESOR INTERNO JULIO 2021 PORTADA</t>
  </si>
  <si>
    <t xml:space="preserve">INFORME GENERAL JULIO 2021 BIVIANA SALAZAR </t>
  </si>
  <si>
    <t xml:space="preserve">INVENTARIO ENVIADO Y FACTURADO </t>
  </si>
  <si>
    <t>GUADUAL  209 1.500.000 (RIONEGRO)</t>
  </si>
  <si>
    <t xml:space="preserve">INFORME AGOSTO 2021 SEDE ENVIGADO </t>
  </si>
  <si>
    <t>QUEBEC 1002 - 2.700.000</t>
  </si>
  <si>
    <t xml:space="preserve">LOCAL SAN LUCAS </t>
  </si>
  <si>
    <t>NATIVO FLORA 1706 - 3.300.000</t>
  </si>
  <si>
    <t>CUBIK 912</t>
  </si>
  <si>
    <t>PALMAR CASA 105 - 5.000.000</t>
  </si>
  <si>
    <t>PUNTA DEL PARQUE 506</t>
  </si>
  <si>
    <t>REGATTA 601 -2.400.000</t>
  </si>
  <si>
    <t>BRUJA BONITA 1406 - 3.000.000</t>
  </si>
  <si>
    <t>LYON 1310 - 2.100.000</t>
  </si>
  <si>
    <t>IBERICA AP 511 - 2.000.000</t>
  </si>
  <si>
    <t xml:space="preserve">NATIVO FLORA 1504 - 2.700.000 </t>
  </si>
  <si>
    <t>MUGA 510 EMPALME - 2.700.000</t>
  </si>
  <si>
    <t>PUNTA DEL PARQUE 506 2.700.000</t>
  </si>
  <si>
    <t>LYON 1610 - 2.200.000</t>
  </si>
  <si>
    <t>SEPIA 1014</t>
  </si>
  <si>
    <t>BRUJAS CAMPESTRE 1602 2.300.000</t>
  </si>
  <si>
    <t>CUMBRES DEL BOSQUE AP 609 - 1.720.000</t>
  </si>
  <si>
    <t>CHABLISS 504 - 3.400.000</t>
  </si>
  <si>
    <t>ORINOCO DE LA CUENCA 709 - 1.450.000</t>
  </si>
  <si>
    <t>EL AMANECER AP 401 - 850.000</t>
  </si>
  <si>
    <t>MAGDALENA 1002 - 1.450.000 EMPALME</t>
  </si>
  <si>
    <t>ALTOS DEL ESCOBERO 608 - 1.800.000</t>
  </si>
  <si>
    <t>CAMELOT 603 - 2.000.000</t>
  </si>
  <si>
    <t>ROSEDAL  312 1.600.000</t>
  </si>
  <si>
    <t xml:space="preserve">VIVIENDAS DEL SUR CASA - 1.100.000 </t>
  </si>
  <si>
    <t>ORINOCO DE LA CUENCA 1202 - 1.550.000</t>
  </si>
  <si>
    <t>GUALI 718 - 1.900.000</t>
  </si>
  <si>
    <t>CUBIK AP 912 - 2.500.000</t>
  </si>
  <si>
    <t>BRUJA BONITA 1005 - 2.850.000</t>
  </si>
  <si>
    <t>ESSENCCE AP 501 - 3.200.000</t>
  </si>
  <si>
    <t>ORINOCO DE LA CUENCA 1302 - 1.520.000</t>
  </si>
  <si>
    <t xml:space="preserve">MONTESOL 1128 - 2.100.000 </t>
  </si>
  <si>
    <t xml:space="preserve">ALTOS DEL ESCOBERO AP 608 </t>
  </si>
  <si>
    <t>OCEANIA 1308 - 3.100.000 EMPALME</t>
  </si>
  <si>
    <t>INFORME ASESORA INTERNA AGOSTO 2021 CAROLINA PARRA</t>
  </si>
  <si>
    <t>ALDEA DEL PALMAR CASA # 5   5.000.000</t>
  </si>
  <si>
    <t xml:space="preserve">CLIENTE ENTREGADO POR ASESOR INTERNO </t>
  </si>
  <si>
    <t>BRUJA BONITA 1406 3.000.000</t>
  </si>
  <si>
    <t xml:space="preserve">CLIENTE ENTREGADO POR ASESOR EXTERNO </t>
  </si>
  <si>
    <t>CLIENTE TRABAJADO POR INTERNO Y EXTERNO</t>
  </si>
  <si>
    <t>LYON 1310 2.100.000</t>
  </si>
  <si>
    <t>QUEBEC 1002 2.700.000</t>
  </si>
  <si>
    <t>GUALI 1.900.000</t>
  </si>
  <si>
    <t>ORINOCO DE LA CUENCA 709 1.450.000</t>
  </si>
  <si>
    <t xml:space="preserve">CLEINTE ENTREGADO POR INTERNA </t>
  </si>
  <si>
    <t>CAMELOT 603  2.000.000</t>
  </si>
  <si>
    <t>OCEANIA 1308 3.100.000</t>
  </si>
  <si>
    <t>BRUJA BONITA 1005 2.850.000</t>
  </si>
  <si>
    <t>Facturado - CLIENTE POR PORTERO 2%</t>
  </si>
  <si>
    <t>VIVIENDAS DEL SUR 201 1.100.000</t>
  </si>
  <si>
    <t>CLIENTE POR PORTERO 2%</t>
  </si>
  <si>
    <t>ESSENCE 3.200.000</t>
  </si>
  <si>
    <t>NATIVO 1504 - 2.700.000</t>
  </si>
  <si>
    <t>MUGA 2.700.000</t>
  </si>
  <si>
    <t>EMPALME MAGDALENA 1002 1.450.000</t>
  </si>
  <si>
    <t>PAPELES APROBADOS  2.700.000</t>
  </si>
  <si>
    <t>MONTESOLE 2.100.000</t>
  </si>
  <si>
    <t xml:space="preserve">INFORME ASESOR INTERNO AGOSTO 2021 DARIEN CIFUENTES </t>
  </si>
  <si>
    <t>REGATTA 601</t>
  </si>
  <si>
    <t>ROSEDAL 312</t>
  </si>
  <si>
    <t>CHABLISS 504</t>
  </si>
  <si>
    <t>ALTOS DEL ESCOBERO 608</t>
  </si>
  <si>
    <t>CLIENTE ENTREGADO ASESOR EXTERNO</t>
  </si>
  <si>
    <t>ORINOCO 1202</t>
  </si>
  <si>
    <t>CLIENTE ENTREGADO ASESOR INTERNO</t>
  </si>
  <si>
    <t>CUMBRES DEL BOSQUE 609</t>
  </si>
  <si>
    <t xml:space="preserve">PUNTA DEL PARQUE 506 </t>
  </si>
  <si>
    <t xml:space="preserve">IBERICA 511 </t>
  </si>
  <si>
    <t xml:space="preserve">CUBIK 912 </t>
  </si>
  <si>
    <t>ORINOCO  DE LA CUENCA  AP 1302</t>
  </si>
  <si>
    <t>MARCELA 1 ZURICH 1604</t>
  </si>
  <si>
    <t>PENDIENTE PAPELES</t>
  </si>
  <si>
    <t xml:space="preserve">INFORME GENERAL AGOSTO 2021 BIVIANA SALAZAR </t>
  </si>
  <si>
    <t>ALDEA DEL PALMAR CASA 105 - 5.000.000</t>
  </si>
  <si>
    <t>CAMELOT 603</t>
  </si>
  <si>
    <t xml:space="preserve">ROSEDAL  312 </t>
  </si>
  <si>
    <t>ORINOCO DE LA CUENCA AP 1302 - 1.520.000</t>
  </si>
  <si>
    <t>OCEANIA 1308 - 3.100.000</t>
  </si>
  <si>
    <t xml:space="preserve">INFORME SEPTIEMBRE 2021 SEDE ENVIGADO </t>
  </si>
  <si>
    <t>NATIVO FLORA  1414 - 2.800.000</t>
  </si>
  <si>
    <t>BIOCITY GRAND 1233 - 2.100.000</t>
  </si>
  <si>
    <t>NATIVO FLORA 403 - 2.900.000</t>
  </si>
  <si>
    <t>NATIVO FLORA 914 - 2.700.000</t>
  </si>
  <si>
    <t>NATIVO ARENA 1616 - 3.000.000</t>
  </si>
  <si>
    <t xml:space="preserve">TIERRA GRATA EL ESMERALDAL 1012 </t>
  </si>
  <si>
    <t xml:space="preserve">QUEBEC 1209 - 3.500.000 </t>
  </si>
  <si>
    <t xml:space="preserve">NATIVO FLORA  1704 </t>
  </si>
  <si>
    <t>LA MATTINA  AP 1104 - 3.000.000</t>
  </si>
  <si>
    <t>AMARELLO IN 1002</t>
  </si>
  <si>
    <t xml:space="preserve">CUBIK 910 - 2.500.000 </t>
  </si>
  <si>
    <t>PENDIENTE - 3.000.000</t>
  </si>
  <si>
    <t>EPIC 603 1.950.000</t>
  </si>
  <si>
    <t xml:space="preserve">FORETTI 1301 </t>
  </si>
  <si>
    <t>ZEBRANO AP 702 - 4.000.000</t>
  </si>
  <si>
    <t xml:space="preserve">BIOCITY GRAND 820 </t>
  </si>
  <si>
    <t>FORETTI 1404 - 2.900.000</t>
  </si>
  <si>
    <t>MAGADLENA DE LA CUENCA 1002 - 1.450.000</t>
  </si>
  <si>
    <t>ZURICH 1207 - 1.900.000</t>
  </si>
  <si>
    <t xml:space="preserve">MISSISSIPPI DE LA CUENCA AP 414 </t>
  </si>
  <si>
    <t>ZARZAMORA AP 903- 3.400.000</t>
  </si>
  <si>
    <t>TIERRA GRATA ESMERALDAL 912  - 2.200.000</t>
  </si>
  <si>
    <t>MURATTO 305 - 3.500.000</t>
  </si>
  <si>
    <t>JACARANDAS AP 412 - 3.100.000</t>
  </si>
  <si>
    <t>JACARANDAS 1511 - 3.100.000</t>
  </si>
  <si>
    <t>BIOCITY EPIC 507 - 2.000.000</t>
  </si>
  <si>
    <t>REUBICACION</t>
  </si>
  <si>
    <t>NATIVO FLORA 811 - 2.400.000</t>
  </si>
  <si>
    <t>FORETTI  1301- 2.500.000</t>
  </si>
  <si>
    <t>SONATA 506 - 1.900.000</t>
  </si>
  <si>
    <t>CANTABRIA 305 1.750.000</t>
  </si>
  <si>
    <t xml:space="preserve">BIOCTIY GRAND AP 612 - 2.200.000 </t>
  </si>
  <si>
    <t>CAMINO DE CUMBRES 202 - 2.100.000</t>
  </si>
  <si>
    <t>TIERRA GRATA ESMERALDAL 1012 - 2.200.000</t>
  </si>
  <si>
    <t xml:space="preserve">NATIVO ARENA 1403 - 3.000.000 </t>
  </si>
  <si>
    <t>MISSISSIPPI DE LA CUENCA 414</t>
  </si>
  <si>
    <t>TIERRA GRATA BOSQUE SANTO 3102 - 2.200.000</t>
  </si>
  <si>
    <t>VITTA 1402 - 1.600.000</t>
  </si>
  <si>
    <t>EPIC 3.500.000</t>
  </si>
  <si>
    <t>NATIVO FLORA  1704 - 2.800.000</t>
  </si>
  <si>
    <t xml:space="preserve">ZARZAMORA 903 </t>
  </si>
  <si>
    <t>TRENTTO 308 1.800.000</t>
  </si>
  <si>
    <t xml:space="preserve">VENETTO MURATTO AP 305 </t>
  </si>
  <si>
    <t>TRENTTO 607 - 1.800.000</t>
  </si>
  <si>
    <t>BIOCITY GRAND 820 - 1900000</t>
  </si>
  <si>
    <t>CUBIK 910 - 2.500.000</t>
  </si>
  <si>
    <t>EPIC 507 - 2.000.000</t>
  </si>
  <si>
    <t>AMARELLO IN AP 1002 - 1.900.000</t>
  </si>
  <si>
    <t>INFORME ASESORA INTERNA SEPTIEMBRE 2021 CAROLINA PARRA</t>
  </si>
  <si>
    <t xml:space="preserve">EPIC 603 1.950.000 </t>
  </si>
  <si>
    <t>ZEBRANO 702 4.000.000</t>
  </si>
  <si>
    <t>MAGDALENA DE LA CUENCA 1002 1.450.000</t>
  </si>
  <si>
    <t>FORETTI 1301 2.500.000</t>
  </si>
  <si>
    <t xml:space="preserve">BIOCITY GRAND 1233 2.100.000 </t>
  </si>
  <si>
    <t>NATIVO FLORA 914 2.700.000</t>
  </si>
  <si>
    <t>CAMINO DE CUMBRES 202 2.100.000</t>
  </si>
  <si>
    <t>MURATTO 305 3.500.000</t>
  </si>
  <si>
    <t>BIOCITY GRAND 820 1.900.000</t>
  </si>
  <si>
    <t>JACARANDAS 412 3.100.000</t>
  </si>
  <si>
    <t>AMARELLO IN 1002 1.900.000</t>
  </si>
  <si>
    <t>TIERRA GRATA BOSQUE SANTO 3102 - 2.300.000</t>
  </si>
  <si>
    <t>INFORME ASESORA INTERNA SEPTIEMBRE 2021 DARIEN CIFUENTES</t>
  </si>
  <si>
    <t xml:space="preserve">QUEBEC 1209 </t>
  </si>
  <si>
    <t>FORETTI 1404</t>
  </si>
  <si>
    <t>NATIVO FLORA 1704 2.800.000 CDT</t>
  </si>
  <si>
    <t xml:space="preserve">NATIVO FLORA 403 </t>
  </si>
  <si>
    <t xml:space="preserve">JACARANDAS 1511 </t>
  </si>
  <si>
    <t>ZARZAMORA 903 3.400.000</t>
  </si>
  <si>
    <t>INFORME ASESORA INTERNA SEPTIEMBRE 2021 DERLY AREIZA</t>
  </si>
  <si>
    <t>SONATA 506 APROBADO POR 1.900.000</t>
  </si>
  <si>
    <t>NATIVO ARENA APTO 1616 3.000.000</t>
  </si>
  <si>
    <t>ED LA MANTINA APTO 1104 3.000.000</t>
  </si>
  <si>
    <t>TRENTTO 607  1.800.000</t>
  </si>
  <si>
    <t>ZURICH 1207  1.900.000</t>
  </si>
  <si>
    <t>TIERRA GRATA ESMERALDAL 912 2.200.000</t>
  </si>
  <si>
    <t>TIERRA GRATA ESMERALDAL 1012  2.200.000</t>
  </si>
  <si>
    <t xml:space="preserve">CUBIK 910  2.500.000 </t>
  </si>
  <si>
    <t xml:space="preserve">EPIC 507  $2.000.000 </t>
  </si>
  <si>
    <t>NATIVO ARENA 1403 3.000.000</t>
  </si>
  <si>
    <t>FACTUTADO</t>
  </si>
  <si>
    <t xml:space="preserve">INFORME GENERAL SEPTIEMBRE 2021 BIVIANA SALAZAR </t>
  </si>
  <si>
    <t>TIERRA GRATA ESMERALDAL 912 - 2.200.000</t>
  </si>
  <si>
    <t>NATIVO FLORA 1704 - 2.800.000</t>
  </si>
  <si>
    <t xml:space="preserve">INFORME OCTUBRE 2021 SEDE ENVIGADO </t>
  </si>
  <si>
    <t>BALTICO 1203 - 3.000.000</t>
  </si>
  <si>
    <t>CORALES DE LA ABADIA 1105 - 2.300.000</t>
  </si>
  <si>
    <t xml:space="preserve">ALTOS DE SURAMERICA AP 505 </t>
  </si>
  <si>
    <t xml:space="preserve">SEBASTIAN LOPEZ </t>
  </si>
  <si>
    <t>LYON AP 406 - 2.500.000</t>
  </si>
  <si>
    <t>GINEBRA HOUSE 119 - 4.200.000</t>
  </si>
  <si>
    <t>26+6</t>
  </si>
  <si>
    <t>JACARANDAS 1712 - 3.500.000</t>
  </si>
  <si>
    <t>QUEBEC 708 - 3.600.000</t>
  </si>
  <si>
    <t xml:space="preserve">SIENA CASA 16 - 3.600.000 </t>
  </si>
  <si>
    <t>QUEBEC 802 - 2.700.000</t>
  </si>
  <si>
    <t>VIENTOS DE LA COLINA CAS 180 - 3.600.000</t>
  </si>
  <si>
    <t>JACARANDAS 1116  - 3.700.000</t>
  </si>
  <si>
    <t>JACARANDAS 711 - 3.300.000</t>
  </si>
  <si>
    <t>LISET DE ZUÑIGA - 1.400.000</t>
  </si>
  <si>
    <t>QUEBEC 802 - 2.800.000</t>
  </si>
  <si>
    <t>GINEBRA HOUSE CASA - 4.500.000</t>
  </si>
  <si>
    <t>PORTON DE ALCALA AP 229 - 1.650.000</t>
  </si>
  <si>
    <t>APARTAESTUDIO ALCALA 202 1.250.000</t>
  </si>
  <si>
    <t>JACARANDAS 911 3.400.000</t>
  </si>
  <si>
    <t xml:space="preserve">MISSISSSIPPI 1111 - 1.700.000 </t>
  </si>
  <si>
    <t>CAMINO DE LAS AGUAS 1201 - 1.500.000</t>
  </si>
  <si>
    <t>CASA VILLAS  DE CAMPESTRE - 2.300.000</t>
  </si>
  <si>
    <t>CASTELLI 1212 - 1.800.000</t>
  </si>
  <si>
    <t>ANTILLAS CASA 19  - 2.700.000</t>
  </si>
  <si>
    <t>BIOCITY GRAND 1535 - 2.400.000</t>
  </si>
  <si>
    <t>BIOCITY GRAND 435 - 2.400.000</t>
  </si>
  <si>
    <t>DOS VELAS 504 - 1.780.000</t>
  </si>
  <si>
    <t>MAGDALENA DE LA CUENCA AP 304 - 1.550.000</t>
  </si>
  <si>
    <t>BIOCITY GRAND 1737 - 2.800.000</t>
  </si>
  <si>
    <t>MISSISSIPPI - 1.500.000</t>
  </si>
  <si>
    <t>BOSQUES DEL ESMERALDAL - 4.000.000</t>
  </si>
  <si>
    <t>INFORME ASESORA INTERNA OCTUBRE 2021 CAROLINA PARRA</t>
  </si>
  <si>
    <t>PORTON DE ALCALA 229 1.650.000</t>
  </si>
  <si>
    <t>CORALES DE LA ABADIA 1105 2.300.000</t>
  </si>
  <si>
    <t>2% cliente portero</t>
  </si>
  <si>
    <t>VIENTOS DE LA COLINA CASA 180 3.600.000</t>
  </si>
  <si>
    <t>JACARANDAS 711 3.300.000</t>
  </si>
  <si>
    <t>ALCALA 401 1.200.000</t>
  </si>
  <si>
    <t>liZETH DE ZUÑIGA 1.400.000</t>
  </si>
  <si>
    <t>MAGDALENA DE LA CUENCA 304 1.500.000</t>
  </si>
  <si>
    <t>GINEBRA HOUSE 119 4.500.000</t>
  </si>
  <si>
    <t>BOSQUES DEL ESMERALDAL 190 4.000.000</t>
  </si>
  <si>
    <t>INFORME ASESOR INTERNO OCTUBRE 2021 DARIEN CIFUENTES</t>
  </si>
  <si>
    <t>BIOCITY GRAND 435 2.400.000</t>
  </si>
  <si>
    <t>CLIENTE DE PORTERO</t>
  </si>
  <si>
    <t>CASA 19 LAS ANTILLAS 2.700.000</t>
  </si>
  <si>
    <t>FRIMADO</t>
  </si>
  <si>
    <t>JACARANDAS 1712</t>
  </si>
  <si>
    <t>7325273 - 7827</t>
  </si>
  <si>
    <t>6862831 - 4053</t>
  </si>
  <si>
    <t>6855574 - 5015</t>
  </si>
  <si>
    <t>7321957 - 4965</t>
  </si>
  <si>
    <t>6877090 - 2710</t>
  </si>
  <si>
    <t>ALTOS DE SURAMERICA 505</t>
  </si>
  <si>
    <t>6874161 - 0971</t>
  </si>
  <si>
    <t>JACARANDAS 911</t>
  </si>
  <si>
    <t>6879477 - 0241</t>
  </si>
  <si>
    <t>10000021 - 1669</t>
  </si>
  <si>
    <t>ESTUDIO PENDIENTE DE APTO</t>
  </si>
  <si>
    <t>10001452 - 0863</t>
  </si>
  <si>
    <t>APROBADO 1.700.000 CAMILA</t>
  </si>
  <si>
    <t xml:space="preserve">APROBADO </t>
  </si>
  <si>
    <t>PARA DICIEMBRE</t>
  </si>
  <si>
    <t>APROBADO 1.900.000 SARA</t>
  </si>
  <si>
    <t>PENDIENTE DE APTO</t>
  </si>
  <si>
    <t xml:space="preserve">JACARANDAS 811 </t>
  </si>
  <si>
    <t>6859308 - 3320</t>
  </si>
  <si>
    <t>MAGDALENA DE LA CUENCA 1616</t>
  </si>
  <si>
    <t xml:space="preserve"> 10003255 - 2012</t>
  </si>
  <si>
    <t>ESTUDIO CDT</t>
  </si>
  <si>
    <t>6858673 - 9510</t>
  </si>
  <si>
    <t>INFORME ASESORA INTERNA OCTUBRE 2021 DERLY AREIZA</t>
  </si>
  <si>
    <t xml:space="preserve">BiOCITY GRAND 1535  </t>
  </si>
  <si>
    <t>APROBADO POR 2.400.000</t>
  </si>
  <si>
    <t>APROBADO POR 2.700.000</t>
  </si>
  <si>
    <t>CASA VILLA REAL 146 clave 8156</t>
  </si>
  <si>
    <t>APROBADO POR 2.300.000</t>
  </si>
  <si>
    <t>CAMINO DE LAS AGUAS 1201</t>
  </si>
  <si>
    <t>PENDIENTE ENVIAR DEUDOR</t>
  </si>
  <si>
    <t xml:space="preserve">INFORME GENERAL OCTUBRE 2021 BIVIANA SALAZAR </t>
  </si>
  <si>
    <t xml:space="preserve">INFORME NOVIEMBRE 2021 SEDE ENVIGADO </t>
  </si>
  <si>
    <t>CAMINO DE CUMBRES 714 - 2.400.000</t>
  </si>
  <si>
    <t>ESSENCE AP 1001</t>
  </si>
  <si>
    <t>O´CLOCK 1803 - 3.100.000</t>
  </si>
  <si>
    <t>ST LAURENT 605 2.550.000</t>
  </si>
  <si>
    <t xml:space="preserve">ST LAURENT 1105 - 2.700.000 </t>
  </si>
  <si>
    <t>ST LAURENT 905 2.600.000</t>
  </si>
  <si>
    <t>21+5</t>
  </si>
  <si>
    <t>BIOCITY GRAND 1737 - 2.900.000</t>
  </si>
  <si>
    <t>MAGDALENA DE LA CUENCA 1616 - 1630000</t>
  </si>
  <si>
    <t xml:space="preserve">JACARANDAS 610 3.700.000 </t>
  </si>
  <si>
    <t>FLORES DE MAYORCA 601 - 1.500.000</t>
  </si>
  <si>
    <t>OCLOCK 1701 3.000.000</t>
  </si>
  <si>
    <t>PORTAL DEL CAMINO 701 3.500.000</t>
  </si>
  <si>
    <t>ZARZAMORA 1808 - 3.500.000</t>
  </si>
  <si>
    <t>MARIA PAULA LOPEZ</t>
  </si>
  <si>
    <t xml:space="preserve">MAGDALENA DE LA CUENCA AP 405 </t>
  </si>
  <si>
    <t xml:space="preserve">ALTOS DEL ESMERALDAL AP 601 </t>
  </si>
  <si>
    <t>MAGDALENA PENDIENTE 1.630.000</t>
  </si>
  <si>
    <t xml:space="preserve">CASA VILLAGRANDE </t>
  </si>
  <si>
    <t xml:space="preserve">PALMERAS AP 708 </t>
  </si>
  <si>
    <t>NATIVO FLORA 703 2.700.000</t>
  </si>
  <si>
    <t>BULEVAR DE ALCALA AP 101 - 1.400.000</t>
  </si>
  <si>
    <t>SANDRA COLEGA</t>
  </si>
  <si>
    <t>CAMINO DE LAS AGUAS 1304 1.500.000</t>
  </si>
  <si>
    <t>ALTO BONITO CASA 158 - 3.800.000</t>
  </si>
  <si>
    <t>FARO DEL ESMERALDAL 218 - 2.277.000</t>
  </si>
  <si>
    <t>CUMBRES CONDOMINIO 2.300.000 1205</t>
  </si>
  <si>
    <t>AMAZONICA AP 1125</t>
  </si>
  <si>
    <t>SAN GERMAN 402 2.000.000</t>
  </si>
  <si>
    <t>ZARZAMORA 402 - 3.000.000</t>
  </si>
  <si>
    <t>PALO DE ROSA AP 222 -  2.350.000</t>
  </si>
  <si>
    <t>GUALI 902 2.100.000</t>
  </si>
  <si>
    <t>GUALI 815 2.000.000</t>
  </si>
  <si>
    <t xml:space="preserve">LA TRASLADARON PARA OTRO LUGAR </t>
  </si>
  <si>
    <t>DEPENDIA DE DESOCUPAR</t>
  </si>
  <si>
    <t>PENDIENTE - 1.800.000</t>
  </si>
  <si>
    <t>NO TENIA DEUDOR</t>
  </si>
  <si>
    <t>CORALES PENDIEMTE 2.000.000</t>
  </si>
  <si>
    <t xml:space="preserve">8% - COLEGAJE </t>
  </si>
  <si>
    <t xml:space="preserve">CAMINO DE LAS AGUAS 1304  - 1.500.000 </t>
  </si>
  <si>
    <t xml:space="preserve">MUGA 1707 - 2.700.000 EMPALME </t>
  </si>
  <si>
    <t>INFORME ASESORA INTERNA NOVIEMBRE 2021 CAROLINA PARRA</t>
  </si>
  <si>
    <t>FARO DEL ESMERALDAL 218 2.277.000</t>
  </si>
  <si>
    <t>ESSENCE 1001 3.500.000</t>
  </si>
  <si>
    <t>CAMINO DE CUMBRES 714 2.400.000</t>
  </si>
  <si>
    <t>PORTAL DEL CAMINO 702 3.500.000</t>
  </si>
  <si>
    <t>ZARAZAMORA 1808 3.500.000</t>
  </si>
  <si>
    <t>INFORME ASESOR INTERNO NOVIEMBRE 2021 DARIEN CIFUENTES</t>
  </si>
  <si>
    <t>7336378 - 3654</t>
  </si>
  <si>
    <t>FLORES DE MAYORCA 601</t>
  </si>
  <si>
    <t>10003959 - 3843</t>
  </si>
  <si>
    <t>JACARANDAS 610</t>
  </si>
  <si>
    <t>10004266 - 2456</t>
  </si>
  <si>
    <t>10005860 - 4903</t>
  </si>
  <si>
    <t>BULEVAR DE ALCALA 101</t>
  </si>
  <si>
    <t>7344218 - 6359</t>
  </si>
  <si>
    <t>ST LAURENT 1105</t>
  </si>
  <si>
    <t>10009738 - 6006</t>
  </si>
  <si>
    <t>CUMBRES CONDOMINIO 1205</t>
  </si>
  <si>
    <t>7242600 - 4269</t>
  </si>
  <si>
    <t>MAGDALENA DE LA CUENCA 405</t>
  </si>
  <si>
    <t>7350871 - 9667</t>
  </si>
  <si>
    <t>GUALI 815</t>
  </si>
  <si>
    <t>10016426 - 7758</t>
  </si>
  <si>
    <t xml:space="preserve">INFORME ASESORA INTERNA NOVIEMBRE 2021 ESTEFANIA ROMERO </t>
  </si>
  <si>
    <t>PARA NOVIEMBRE 20</t>
  </si>
  <si>
    <t xml:space="preserve">PALMERAS 3 708 </t>
  </si>
  <si>
    <t>PARA  NOVIEMBRE 13</t>
  </si>
  <si>
    <t>PARA DICIEMBRE 04</t>
  </si>
  <si>
    <t>PARA NOVIEMBRE 24</t>
  </si>
  <si>
    <t xml:space="preserve">NOGALES 1710 </t>
  </si>
  <si>
    <t>CASA VILLA GRANDE 34</t>
  </si>
  <si>
    <t>ENTREPARQUE 9615</t>
  </si>
  <si>
    <t xml:space="preserve">INFORME GENERAL NOVIEMBRE 2021 BIVIANA SALAZAR </t>
  </si>
  <si>
    <t xml:space="preserve">MAGDALENA DE LA CUENCA 1616 - </t>
  </si>
  <si>
    <t>ALTO DEL ESMERALDAL 601</t>
  </si>
  <si>
    <t xml:space="preserve">INFORME DICIEMBRE 2021 SEDE ENVIGADO </t>
  </si>
  <si>
    <t>REGATTA 1610 - 2.900.000</t>
  </si>
  <si>
    <t>REGATTA 910 3.000.000</t>
  </si>
  <si>
    <t xml:space="preserve">AMARELLO IN 708 </t>
  </si>
  <si>
    <t>NATIVO ARENA 2114 - 3.450.000</t>
  </si>
  <si>
    <t>MONTEVENTO 1305</t>
  </si>
  <si>
    <t>NATIVO ARENA 1612 2.600.000</t>
  </si>
  <si>
    <t>BRUJAS CAMPESTRE 412</t>
  </si>
  <si>
    <t>ENTREPARQUES 9615</t>
  </si>
  <si>
    <t xml:space="preserve">tomo una opcion en sabaneta </t>
  </si>
  <si>
    <t>SONATA AP  302 - 1.700.000</t>
  </si>
  <si>
    <t>PALMERAS 1202 - 920.000</t>
  </si>
  <si>
    <t>VILLAS DE SANTA TERESA 716 2.600.000</t>
  </si>
  <si>
    <t>LUIS CORREA</t>
  </si>
  <si>
    <t>NATIVO ARENA AP 809  - 3.150.000</t>
  </si>
  <si>
    <t>BRUJAS CAMPESTRE 412 2.500.000</t>
  </si>
  <si>
    <t>SANT LAURENT AP 1801 - 2.500.000</t>
  </si>
  <si>
    <t>MANZANARES DE LA CUENCA 223 SUBROGACION - 1.550.000</t>
  </si>
  <si>
    <t>ENTREPARQUES 9615- 2.450.000</t>
  </si>
  <si>
    <t xml:space="preserve">MONTEVENTO AP 1305 </t>
  </si>
  <si>
    <t>SANTA MARIA DE LAS LOMAS 312 - 1.300.000</t>
  </si>
  <si>
    <t>ETEFANIA ROMERO</t>
  </si>
  <si>
    <t>VIENTOS DE LA COLINA 4.450.000</t>
  </si>
  <si>
    <t>ARROYO DE LA HONDA 401 - 2.100.000</t>
  </si>
  <si>
    <t>AMARELLO IN 708 2.100.000</t>
  </si>
  <si>
    <t>REGATTA  910</t>
  </si>
  <si>
    <t>LOCAL PORTAL DEL CERRO 161 - 1.200.000</t>
  </si>
  <si>
    <t>COLORS 1109 - 1.300.000</t>
  </si>
  <si>
    <t>PENDIENTE 2.500.000</t>
  </si>
  <si>
    <t xml:space="preserve">PARA DICIEMBRE </t>
  </si>
  <si>
    <t>APARTAESTUDIO  ALCALA 402 - 1.200.000</t>
  </si>
  <si>
    <t>TRENTTO AP 1103 - 2.100.000</t>
  </si>
  <si>
    <t>NATIVO ARENA 2114</t>
  </si>
  <si>
    <t>GUALI 412 1.600.000</t>
  </si>
  <si>
    <t>NATIVO ARENA 1612</t>
  </si>
  <si>
    <t>LYON 1012 EMPALME - 2.000.000</t>
  </si>
  <si>
    <t>SONATA AP 302 - 1.700.000</t>
  </si>
  <si>
    <t>NATIVO 1714 - 3.500.000</t>
  </si>
  <si>
    <t>APTO 301 OBRERO - 1.525.000</t>
  </si>
  <si>
    <t>SAOBENTO 1407 2.400.000</t>
  </si>
  <si>
    <t>NATIVO ARENA 1015 3.000.000</t>
  </si>
  <si>
    <t>VIENTOS DE LA COLINA CASA 188 4.450.000</t>
  </si>
  <si>
    <t>ENTREPARQUES 2.200.000</t>
  </si>
  <si>
    <t>NATIVO 1015 - 3.000.000</t>
  </si>
  <si>
    <t>VIENTOS DE LA COLINA CASA 188 - 4.600.000</t>
  </si>
  <si>
    <t>QUINTAS DE LOS ALMENDROS CASA 176 2.350.000</t>
  </si>
  <si>
    <t>INFORME ASESORA INTERNA DICIEMBRE 2021 CAROLINA PARRA</t>
  </si>
  <si>
    <t>REGATTA 1610 2.900.000</t>
  </si>
  <si>
    <t>TRENTTO 1103 2.100.000</t>
  </si>
  <si>
    <t>FActurado</t>
  </si>
  <si>
    <t>REGATTA 910 3.000.0000</t>
  </si>
  <si>
    <t>Desistio</t>
  </si>
  <si>
    <t>VIENTOS DE LA COLINA 188 4.450.000</t>
  </si>
  <si>
    <t>INFORME ASESOR INTERNO DICIEMBRE 2021 DARIEN CIFUENTES</t>
  </si>
  <si>
    <t>7351101 - 4274</t>
  </si>
  <si>
    <t>VILLA SANTA TERESA  716</t>
  </si>
  <si>
    <t>10014832 - 4464</t>
  </si>
  <si>
    <t>NATIVO ARENA 809</t>
  </si>
  <si>
    <t>10002328 - 9023</t>
  </si>
  <si>
    <t>10016833 - 9862</t>
  </si>
  <si>
    <t>LYON 1012</t>
  </si>
  <si>
    <t>7242279 - 2860</t>
  </si>
  <si>
    <t>10021323 - 6148</t>
  </si>
  <si>
    <t>COLORS 1109</t>
  </si>
  <si>
    <t>10022516 - 4228</t>
  </si>
  <si>
    <t>NATIVO 1714</t>
  </si>
  <si>
    <t>7359885 - 2456</t>
  </si>
  <si>
    <t>APARTAEMNTO BARRIO OBRERO</t>
  </si>
  <si>
    <t>10025915 - 6320</t>
  </si>
  <si>
    <t>SAOBENTO 1407</t>
  </si>
  <si>
    <t>CLIENTE X PORT 10028902 - 1671</t>
  </si>
  <si>
    <t>10030816 - 4534</t>
  </si>
  <si>
    <t>VIENTOS DE LA COLINA</t>
  </si>
  <si>
    <t>CLIENTE X PORT 10027938 - 0627</t>
  </si>
  <si>
    <t>INFORME ASESORA INTERNA DICIEMBRE 2021 ESTEFANIA ROMERO</t>
  </si>
  <si>
    <t xml:space="preserve">PALMERAS 2 1202 </t>
  </si>
  <si>
    <t>LOCAL PORTAL DEL CERRO 161</t>
  </si>
  <si>
    <t>ST LAURENT 1801</t>
  </si>
  <si>
    <t>SANTA MARIA DE LAS LOMAS 312</t>
  </si>
  <si>
    <t xml:space="preserve">INFORME GENERAL DICIEMBRE 2021 BIVIANA SALAZAR </t>
  </si>
  <si>
    <t xml:space="preserve">INVENTARIO LLEVES SEDE </t>
  </si>
  <si>
    <t xml:space="preserve">NUMERO </t>
  </si>
  <si>
    <t xml:space="preserve">NOMBRE DE LA UNIDAD </t>
  </si>
  <si>
    <t xml:space="preserve">OBSERVACIONES </t>
  </si>
  <si>
    <t xml:space="preserve">LOCAL TRIANON 39 B 04 </t>
  </si>
  <si>
    <t xml:space="preserve">VILLANUEVA DE LA AYURA </t>
  </si>
  <si>
    <t xml:space="preserve">CORALES DE LA ABADIA </t>
  </si>
  <si>
    <t xml:space="preserve">PORTON DEL DORADO </t>
  </si>
  <si>
    <t xml:space="preserve">PALMERAS </t>
  </si>
  <si>
    <t>REGATTA AP 613</t>
  </si>
  <si>
    <t xml:space="preserve">LOCAL MESA 38 SUR 36 </t>
  </si>
  <si>
    <t xml:space="preserve">LOCAL PORTAL DEL CERRO </t>
  </si>
  <si>
    <t xml:space="preserve">LOCAL SAN MARCOS 32 B 27 </t>
  </si>
  <si>
    <t>LOCAL ANDA LUCIA</t>
  </si>
  <si>
    <t>CASTELLI 1210</t>
  </si>
  <si>
    <t>BIOCITY GRAND</t>
  </si>
  <si>
    <t xml:space="preserve">ZUÑIGA REAL </t>
  </si>
  <si>
    <t>QUEBEC</t>
  </si>
  <si>
    <t xml:space="preserve">C. EMPRESARIAL CIUDAD DEL RIO </t>
  </si>
  <si>
    <t>MISSISSIPPI</t>
  </si>
  <si>
    <t>GOSY</t>
  </si>
  <si>
    <t xml:space="preserve">LOCAL ALCALA 47 A 22 </t>
  </si>
  <si>
    <t>LOCAL  MARCELIANO 43-25</t>
  </si>
  <si>
    <t>EL VERGEL</t>
  </si>
  <si>
    <t>LOCAL CENTRO 35 SUR 47</t>
  </si>
  <si>
    <t>LOCAL COA</t>
  </si>
  <si>
    <t>PANORAMA AUSTRAL</t>
  </si>
  <si>
    <t>NUMERO</t>
  </si>
  <si>
    <t>DIRECCION</t>
  </si>
  <si>
    <t>NUMERO DE ADMINISTRACION</t>
  </si>
  <si>
    <t>HORARIO DE TRATEOS  Y DEPOSITOS</t>
  </si>
  <si>
    <t>ABADIA DEL CAMPO</t>
  </si>
  <si>
    <t>EVER HIGUITA</t>
  </si>
  <si>
    <t>Calle 25 Sur 41-35</t>
  </si>
  <si>
    <t>Lunes a Viernes de  8 - 12 y 2-5 Sábado (pendiente) - Deposito$ 150.000</t>
  </si>
  <si>
    <t>FRONTERA ZÚÑIGA</t>
  </si>
  <si>
    <t>ACANTO</t>
  </si>
  <si>
    <t>JORGE LEON LOPEZ</t>
  </si>
  <si>
    <t>3136419 - 3117976586</t>
  </si>
  <si>
    <t>Carrera 41A#22 Sur 87</t>
  </si>
  <si>
    <t>Lunes a viernes de 8 -12 2-5 100.000</t>
  </si>
  <si>
    <t>AGUA DULCE</t>
  </si>
  <si>
    <t>CARLOS OLIVEROS-ARLEY</t>
  </si>
  <si>
    <t>5963927 - 3122624757</t>
  </si>
  <si>
    <t>Calle 46D Sur 42D-80</t>
  </si>
  <si>
    <t>Lunes a Viernes de 8:30 a 5:00 pm Sábado 8:30 a 2:00 - Deposito $150.000</t>
  </si>
  <si>
    <t>AIRE DEL BOSQUE</t>
  </si>
  <si>
    <t>ALBERTO GIRALDO</t>
  </si>
  <si>
    <t>CALLE 48 C SUR 42A-80</t>
  </si>
  <si>
    <t>Lunes a Viernes de 8:00 a 5:00 pm Sábado 9:00 a 5:00 - No tiene deposito</t>
  </si>
  <si>
    <t>LA COLA DEL ZORRO</t>
  </si>
  <si>
    <t>ALCARAVAN</t>
  </si>
  <si>
    <t>HUMBERTO NAVARRO</t>
  </si>
  <si>
    <t>Carrera 25A#10-75</t>
  </si>
  <si>
    <t>ALMENDROS DE ZUÑIGA</t>
  </si>
  <si>
    <t>RUBEN TUBERQUIA</t>
  </si>
  <si>
    <t>CALLE 20 SUR 45 - 107</t>
  </si>
  <si>
    <t xml:space="preserve">ALTOS DE LOS ALMENDROS </t>
  </si>
  <si>
    <t>3504731400 - 2092936</t>
  </si>
  <si>
    <t>LUNES A VIERNES DE 8 AM - 5 PM SABADO DE 8 AM - 1 PM NO DEPOSITO</t>
  </si>
  <si>
    <t>ALTOS DE MAYORCA</t>
  </si>
  <si>
    <t>CALLE 52 SUR 43 A - 57</t>
  </si>
  <si>
    <t xml:space="preserve">SEBASTIANA </t>
  </si>
  <si>
    <t>ALTOS DEL CLARAVAL</t>
  </si>
  <si>
    <t>CESAR GALLO</t>
  </si>
  <si>
    <t>CALLE 36 SUR 25 - 153</t>
  </si>
  <si>
    <t>ALTOS DEL ESCOBERO</t>
  </si>
  <si>
    <t>Carrera 27A#37 Sur 07</t>
  </si>
  <si>
    <t xml:space="preserve">3362471 DIANA </t>
  </si>
  <si>
    <t>LUNES A VIERNES 8AM- 5PM Y SABADO DE 8AM - 2PM DEPOSITO $300.000</t>
  </si>
  <si>
    <t>AQUAMONTE</t>
  </si>
  <si>
    <t>CARLOS RODRIGUEZ</t>
  </si>
  <si>
    <t>CALLE 36 AA SUR 26 A - 30</t>
  </si>
  <si>
    <t>Lunes a Viernes de 8:00 a 4:00 pm Sábado 8:00 a 12:00 - No tiene deposito</t>
  </si>
  <si>
    <t xml:space="preserve">COLORS </t>
  </si>
  <si>
    <t>JAVIER CASTILLO</t>
  </si>
  <si>
    <t xml:space="preserve">CARRERA 24 DDNo. 41 SUR 190 </t>
  </si>
  <si>
    <t>BEATRIZ - 3176710977</t>
  </si>
  <si>
    <t>Lunes a Viernes de 8:30 a 5:00pm sabados de 9:00 am a 3:00 pm no deposito</t>
  </si>
  <si>
    <t>CUBIK</t>
  </si>
  <si>
    <t>CARLOS MARTINEZ</t>
  </si>
  <si>
    <t>CALLE 37 B SUR 27 D - 84</t>
  </si>
  <si>
    <t>ADMON 4442420- 5788010</t>
  </si>
  <si>
    <t>LUNES A VIERNES 8:00 A 4:00 PM SABADOS 8:00 A 12:00 DEPOSITO 200.000</t>
  </si>
  <si>
    <t>ALTO DEL ESMERALDAL</t>
  </si>
  <si>
    <t xml:space="preserve">MAURICIO </t>
  </si>
  <si>
    <t>Calle 27 Sur 27-80</t>
  </si>
  <si>
    <t>B</t>
  </si>
  <si>
    <t>Carrera 15#9A-23</t>
  </si>
  <si>
    <t>ATALAYA DE SAN JORGE</t>
  </si>
  <si>
    <t xml:space="preserve">luis garaby </t>
  </si>
  <si>
    <t>CALLE 37 B SUR 27 B - 81</t>
  </si>
  <si>
    <t>LUNES A VIERNES 8:30 5:00 SABADOS 8:00 A 2:00 PM DEPOSITO 150000</t>
  </si>
  <si>
    <t xml:space="preserve">AMARELLO IN </t>
  </si>
  <si>
    <t xml:space="preserve">A </t>
  </si>
  <si>
    <t xml:space="preserve">ADMON 3135679 - 5804034 </t>
  </si>
  <si>
    <t>Lunes a Viernes 8am-5pm jornada continua y sabados 8:30am-1:30pm, deposito 200000</t>
  </si>
  <si>
    <t>ANTILLAS 1</t>
  </si>
  <si>
    <t>LUIS VALENCIA</t>
  </si>
  <si>
    <t>CARRERA 36D 43 SUR-100</t>
  </si>
  <si>
    <t>ANTILLAS 3</t>
  </si>
  <si>
    <t>HAMILSON MONTOYA</t>
  </si>
  <si>
    <t>CARRERA 36 D 42 SUR - 50</t>
  </si>
  <si>
    <t xml:space="preserve">
</t>
  </si>
  <si>
    <t>CALLE 36AA SUR 26A 30</t>
  </si>
  <si>
    <t>ARBOLEDA DE CUMBRES</t>
  </si>
  <si>
    <t>LUIS CARLOS GOMEZ</t>
  </si>
  <si>
    <t>CARRERA 27B 27D SUR 81</t>
  </si>
  <si>
    <t>ARBOLEDA DE LAS BRUJAS</t>
  </si>
  <si>
    <t xml:space="preserve">JORGE URREGO-CARLOS </t>
  </si>
  <si>
    <t>CARRERA 29 A 39 SUR - 34</t>
  </si>
  <si>
    <t>3187641071 - magdalena guzman 5406350 opc 1</t>
  </si>
  <si>
    <t>lunes a viernes de 8: 400 pm sabados 8:00 a 12:00</t>
  </si>
  <si>
    <t>ARBOLEDA DEL ESMERALDAL</t>
  </si>
  <si>
    <t>EDGAR MURIEL</t>
  </si>
  <si>
    <t>CALLE 27 SUR 27 D - 79</t>
  </si>
  <si>
    <t>lunes a viernes de 8: 400 pm sabados 8:00 a 12:00 DEPOSITO $ 100.000</t>
  </si>
  <si>
    <t>AREKA</t>
  </si>
  <si>
    <t>ELKIN TABORDA</t>
  </si>
  <si>
    <t>5994433 - 3162062530</t>
  </si>
  <si>
    <t>CALLE 27 SUR 27B-87</t>
  </si>
  <si>
    <t>LUNES A VIERNES DE 8 AM - 4 PM Y SÁBADO DE 8 AM  - 2 PM  DEPOSITO $ 300.000</t>
  </si>
  <si>
    <t xml:space="preserve">AMARETTO </t>
  </si>
  <si>
    <t>PORTERIA</t>
  </si>
  <si>
    <t>3232205779 Y 5454161</t>
  </si>
  <si>
    <t>Calle 27D Sur 28-50</t>
  </si>
  <si>
    <t>ROCIO DE LA MAÑANA</t>
  </si>
  <si>
    <t>RAUL ESCOBAR</t>
  </si>
  <si>
    <t>Calle 27 Sur 28</t>
  </si>
  <si>
    <t xml:space="preserve">L-V 8 AM - 3 PM SABADO 8 1 PM </t>
  </si>
  <si>
    <t>AUSTRAL</t>
  </si>
  <si>
    <t>CALLE 36 SUR 27 A - 24</t>
  </si>
  <si>
    <t>BALCONES DE LA RAZA</t>
  </si>
  <si>
    <t>REINALDO</t>
  </si>
  <si>
    <t>5978576 - 3106360409</t>
  </si>
  <si>
    <t>CALLE 48C SUR 39A 165</t>
  </si>
  <si>
    <t>BALCONES DE TIERRA LINDA</t>
  </si>
  <si>
    <t>NICOLAS BEDOYAS</t>
  </si>
  <si>
    <t>CARRERA 27A 36 D SUR 201</t>
  </si>
  <si>
    <t>BIOCITY EPIC</t>
  </si>
  <si>
    <t>3127814349 administracion</t>
  </si>
  <si>
    <t>LUNES A VIERNES DE 8AM A 5 PM - SABADOS DE 8AM A 2PM</t>
  </si>
  <si>
    <t>Administración 3103891390 gloria bedoya</t>
  </si>
  <si>
    <t>3019546 -5783987 KATERINE FACTURACIN ADMON</t>
  </si>
  <si>
    <t>lunes a viernes 8 am - 5 pm y sabado 10 am a 2 pm deposito 100.000 apartar la mudanza 1dia antes</t>
  </si>
  <si>
    <t>BALCONES DEL SUR</t>
  </si>
  <si>
    <t>JUAN SERNA</t>
  </si>
  <si>
    <t>CALLE 49D SUR 40A 469</t>
  </si>
  <si>
    <t>BALTICO</t>
  </si>
  <si>
    <t>ANDRES RAMOS</t>
  </si>
  <si>
    <t>Carrera 27#36 Sur 159</t>
  </si>
  <si>
    <t>lunes viernes 8-12 y 2 - 6  sabados 8 - 2  deposito 250000</t>
  </si>
  <si>
    <t>BARICHARA</t>
  </si>
  <si>
    <t>FABER MUÑOZ</t>
  </si>
  <si>
    <t>CARRERA 20 25 SUR 81</t>
  </si>
  <si>
    <t>BENEDICTINE PARK</t>
  </si>
  <si>
    <t>ODIVER RESTREPO</t>
  </si>
  <si>
    <t>Calle 24 Sur 38-40</t>
  </si>
  <si>
    <t>FERNEY HIGUITA</t>
  </si>
  <si>
    <t>CALLE 24 SUR Nº 38 - 40</t>
  </si>
  <si>
    <t>Lunes a Viernes:  8 a 12 y 2 - 5, Sabado 8 - 12 DEPOSITO $300.000</t>
  </si>
  <si>
    <t xml:space="preserve">BONIVENTO CASAS </t>
  </si>
  <si>
    <t>Cra. 38, calle 40 b sur 98, Envigado, Antioquia</t>
  </si>
  <si>
    <t>Lunes a Viernes:  8 a  5, Sabado 8 - 5 DEPOSITO</t>
  </si>
  <si>
    <t>BOSQUE ADENTRO</t>
  </si>
  <si>
    <t>ROBINSON NAVAS</t>
  </si>
  <si>
    <t>3363400 - 3146868123</t>
  </si>
  <si>
    <t>CARRERA 27 A 36 SUR - 150</t>
  </si>
  <si>
    <t>Lunes a Viernes de 8:30 a 5:00 pm - Sábado de 9 :00 a 12 deposito 250.000</t>
  </si>
  <si>
    <t>BRUJAS</t>
  </si>
  <si>
    <t>CAMINO DE BRUJAS</t>
  </si>
  <si>
    <t>2710426 - 3104378652</t>
  </si>
  <si>
    <t>Calle 37B Sur 27A-71</t>
  </si>
  <si>
    <t>lunes a viernes de 8 am - 5  pm sabado 8am - 3 pm deposito 1.500.000</t>
  </si>
  <si>
    <t>CAMINO DE LA COLINA</t>
  </si>
  <si>
    <t>JULIO VELEZ</t>
  </si>
  <si>
    <t>Trasversal 35 Sur 27F-51</t>
  </si>
  <si>
    <t>CAMINO VERDE DE LAS COMETAS</t>
  </si>
  <si>
    <t>FRANCISCO CORREA</t>
  </si>
  <si>
    <t>Calle 39A Sur 28-06</t>
  </si>
  <si>
    <t xml:space="preserve">CUMBRES DEL BOSQUE </t>
  </si>
  <si>
    <t>calle 27d sur 27 c - 15</t>
  </si>
  <si>
    <t>4443219 ADMON</t>
  </si>
  <si>
    <t>Lunes a Viernes: 8am-12pm  2PM a 5PM sabados 8AM A 2PM, deposito 100.000</t>
  </si>
  <si>
    <t xml:space="preserve">CAMINO DE CUMBRES </t>
  </si>
  <si>
    <t xml:space="preserve">CALLE27DSUR#27B-101 ADMON </t>
  </si>
  <si>
    <t>MARTA MOSQUERA - 3053767915</t>
  </si>
  <si>
    <t>Lunes a Viernes: 8am-5:00pm  jornada continua sabados 9-1:00pm, deposito 160000</t>
  </si>
  <si>
    <t>CAMINO VERDE DEL BOSQUE</t>
  </si>
  <si>
    <t>FABIO JIMENEZ</t>
  </si>
  <si>
    <t>CALLE 39 SUR 27 - 55</t>
  </si>
  <si>
    <t>CAMINO VERDE DEL PARQUE</t>
  </si>
  <si>
    <t>ALEJANDRA MARIA</t>
  </si>
  <si>
    <t>CARRERA 27 D 39 SUR - 15</t>
  </si>
  <si>
    <t>CAMPO MORO</t>
  </si>
  <si>
    <t>JORGE MARIO</t>
  </si>
  <si>
    <t>CRR 39 A-NO 18B SUR-154</t>
  </si>
  <si>
    <t>CAMELOT</t>
  </si>
  <si>
    <t>Lunes a Viernes de 8 am a 5 pm y sábado de 8 am a 1 pm - deposito de $300.000</t>
  </si>
  <si>
    <t xml:space="preserve">CORTIJO DE SAN JORGE </t>
  </si>
  <si>
    <t>NELSON ARIAS</t>
  </si>
  <si>
    <t>NUMERO NO ESTA EN USO</t>
  </si>
  <si>
    <t>CANTO DE LUNA</t>
  </si>
  <si>
    <t>WILSON MARQUEZ</t>
  </si>
  <si>
    <t>CALLE 36 AA SUR 25 B - 150</t>
  </si>
  <si>
    <t>CANTO DE LUNA 1</t>
  </si>
  <si>
    <t>2528273 3146292598</t>
  </si>
  <si>
    <t>FIJO NO ESTA EN USO</t>
  </si>
  <si>
    <t>CASAS DE AVIGNON</t>
  </si>
  <si>
    <t>ELIO SOLAR</t>
  </si>
  <si>
    <t>CALLE 23 SUR 25 B 69</t>
  </si>
  <si>
    <t>CEREZAL</t>
  </si>
  <si>
    <t>ALEX ATENCIO</t>
  </si>
  <si>
    <t>CAlle 23 sur 15 - 175</t>
  </si>
  <si>
    <t>CERROS DE GUADALCANAL</t>
  </si>
  <si>
    <t>EFRAIN SALAZAR</t>
  </si>
  <si>
    <t>2760579 - 3117047204</t>
  </si>
  <si>
    <t>CALLE 36 D 27 D - 29</t>
  </si>
  <si>
    <t>CIUDADELA DEL VALLE</t>
  </si>
  <si>
    <t>CARRERA 59 70 -349</t>
  </si>
  <si>
    <t>CIUDADELA REAL</t>
  </si>
  <si>
    <t>CALLE 48C SUR 43A 50</t>
  </si>
  <si>
    <t xml:space="preserve">HACIENDA SAN JORGE </t>
  </si>
  <si>
    <t>PORTERIA 3137604</t>
  </si>
  <si>
    <t>CIUDADELA SAN LUCAS</t>
  </si>
  <si>
    <t>JORGE MEDINA</t>
  </si>
  <si>
    <t>CALLE 27A SUR 47 55</t>
  </si>
  <si>
    <t>HACIENDA SAN JOSE</t>
  </si>
  <si>
    <t>RODRIGO LOPEZ</t>
  </si>
  <si>
    <t>CARRERA 20 22 SUR 30</t>
  </si>
  <si>
    <t>3228225162 - 5985796</t>
  </si>
  <si>
    <t>CALLE 52G SUR # 39E-37</t>
  </si>
  <si>
    <t>3043585207 - WILSON CASTAÑO PORTERIAS  / 3166427718 ANA LUCIA HERNANDEZ 4444812 - 105 PARA SOLICITAR PAZ Y SALVO /PORTERIAS TORRES 1-2-3</t>
  </si>
  <si>
    <t>AVILA</t>
  </si>
  <si>
    <t>GUILLERMO PULGARIN</t>
  </si>
  <si>
    <t>CARRERA 20 23 SUR - 140</t>
  </si>
  <si>
    <t>CASAS DE SAN FERNANDO</t>
  </si>
  <si>
    <t>ELDER ZAPATA</t>
  </si>
  <si>
    <t>CARRERA 20 23 SUR - 25</t>
  </si>
  <si>
    <t>CEIBA DE LA CALLEJA</t>
  </si>
  <si>
    <t>CARLOS PETRO</t>
  </si>
  <si>
    <t>2976905 -2976905</t>
  </si>
  <si>
    <t>CALLE 26 SUR 23 A 11</t>
  </si>
  <si>
    <t xml:space="preserve">ADMON 3218660 PROGRAMAR Y LLENAR FORMULARIOS UN 1 ANTES </t>
  </si>
  <si>
    <t>ARANDANO DE LA CALLEJA</t>
  </si>
  <si>
    <t>CARRERA 23 A 26 C SUR 02</t>
  </si>
  <si>
    <t>OLIVO DE LA CALLEJA</t>
  </si>
  <si>
    <t>FERNANDO BERMUDEZ</t>
  </si>
  <si>
    <t>CALLE 26 SUR 23 A 04</t>
  </si>
  <si>
    <t>ALONSO TORO</t>
  </si>
  <si>
    <t>CALLE 25 SUR 20 - 17</t>
  </si>
  <si>
    <t>BURDEOS CASAS CAMPESTRES</t>
  </si>
  <si>
    <t>DIEGO PARRA</t>
  </si>
  <si>
    <t>CALLE 25 SUR 20 - 110</t>
  </si>
  <si>
    <t>CASAS DE BARILOCHE</t>
  </si>
  <si>
    <t>JEREMIAS REYES</t>
  </si>
  <si>
    <t>NUMERO NO COINCIDE</t>
  </si>
  <si>
    <t>CIUDADELA SAN PABLO</t>
  </si>
  <si>
    <t>JOHAN PEREZ</t>
  </si>
  <si>
    <t>3025467 3004369534</t>
  </si>
  <si>
    <t>CALLE 40 AA SUR 36 - 30</t>
  </si>
  <si>
    <t>CIUDADELA SANTA MONICA</t>
  </si>
  <si>
    <t>CALLE 28 SUR 43 A -  60</t>
  </si>
  <si>
    <t>COLINA DEL BOSQUE</t>
  </si>
  <si>
    <t>STALING</t>
  </si>
  <si>
    <t>3345522 3147974675</t>
  </si>
  <si>
    <t>CONDOMINIO ACANTO</t>
  </si>
  <si>
    <t>JORGE LOPEZ</t>
  </si>
  <si>
    <t>CONDOMNINIO CUMBRES</t>
  </si>
  <si>
    <t>DARIO LEDESMA</t>
  </si>
  <si>
    <t>2846295 3206577075</t>
  </si>
  <si>
    <t>CARRERA 27 B 27 D - 225</t>
  </si>
  <si>
    <t>CONTEMPORA</t>
  </si>
  <si>
    <t>JUAN MUÑOZ</t>
  </si>
  <si>
    <t>CALLE 18 B SUR 38 - 164</t>
  </si>
  <si>
    <t>admonvelasquez@une.net.co</t>
  </si>
  <si>
    <t>CRISTALES DE ZUÑIGA</t>
  </si>
  <si>
    <t>JULIO CORREA</t>
  </si>
  <si>
    <t>lunea a Viernes 8 a 4 Sábado 8 a 4, déposito $200.000// caminiones muy grandes no permiten ingresar.</t>
  </si>
  <si>
    <t>CUBICK</t>
  </si>
  <si>
    <t xml:space="preserve">Calle 37B Sur 27D-84 </t>
  </si>
  <si>
    <t>ADMON 4442420</t>
  </si>
  <si>
    <t>Lunea a Viernes 8 a 4 Sábado 8 a 12, déposito $200.000</t>
  </si>
  <si>
    <t>EDIFICIO SAN GERMAN</t>
  </si>
  <si>
    <t>CARRERA 44 23 SUR 30</t>
  </si>
  <si>
    <t>FABIO REYES</t>
  </si>
  <si>
    <t>CARRERA 29 B SUR 39 - 02</t>
  </si>
  <si>
    <t>EL PORTAL DE LOS YARUMOS</t>
  </si>
  <si>
    <t>CARLOS GALLO</t>
  </si>
  <si>
    <t>313 81 67</t>
  </si>
  <si>
    <t>Calle 20 Sur 38-40</t>
  </si>
  <si>
    <t>ENTREPARQUES</t>
  </si>
  <si>
    <t>GILBERTO VALENCIA</t>
  </si>
  <si>
    <t>3102017624 - 5794547</t>
  </si>
  <si>
    <t>CALLE 36 SUR 27 - 10</t>
  </si>
  <si>
    <t>JUAN ESTEBAN CORRALES 3157664622- JCORRALES@ABELARDOYEPES.COM</t>
  </si>
  <si>
    <t>Lunes a Viernes de 8am-12m y 2pm-5pm sabados 8am-2pm deposito 200000</t>
  </si>
  <si>
    <t xml:space="preserve">LOMA DE LA BRUJAS </t>
  </si>
  <si>
    <t xml:space="preserve">4798127- </t>
  </si>
  <si>
    <t>ADMINISTRACION 3145863964 - MELBA GARCIA</t>
  </si>
  <si>
    <t>lunes a viernes 8 am  a  5 pm sabados de  8 a  2  deposito $ 245.000 se debe llamara a solicitar la MUDANZA  2 dias antes</t>
  </si>
  <si>
    <t>ESCARLATA</t>
  </si>
  <si>
    <t>WILMAR VILLADA</t>
  </si>
  <si>
    <t>3346696 3133097871</t>
  </si>
  <si>
    <t>CARRERA 27 38 B SUR - 10</t>
  </si>
  <si>
    <t>FARO DEL ESMERALDAL</t>
  </si>
  <si>
    <t>ALEX PARRA</t>
  </si>
  <si>
    <t>498 7115-5969634</t>
  </si>
  <si>
    <t xml:space="preserve">Calle 27 Sur 27D-100-3217315958 </t>
  </si>
  <si>
    <t>ADMON GLORIA ZULUAGA FARODELESMERALDAL@GMAIL.COM</t>
  </si>
  <si>
    <t>Lunes a Sabado de 8:00 am-11:30 y 2:00pm-5:30pm - deposito 150000</t>
  </si>
  <si>
    <t>FIORE</t>
  </si>
  <si>
    <t>FELIPE MEJIA</t>
  </si>
  <si>
    <t>FLORES DE LA COLINA 1</t>
  </si>
  <si>
    <t>DIEGO USUGA</t>
  </si>
  <si>
    <t>2701792 3207831476</t>
  </si>
  <si>
    <t>CARRERA 32 B 40  F SUR - 25</t>
  </si>
  <si>
    <t>flores de mayorca</t>
  </si>
  <si>
    <t>CALLE 49 D SUR 40 A - 508</t>
  </si>
  <si>
    <t>FUENTE CAMINO VERD</t>
  </si>
  <si>
    <t>CALLE 39 B SUR 28 - 85</t>
  </si>
  <si>
    <t>GASCUÑA</t>
  </si>
  <si>
    <t>GUILLERMO ARREDONDO</t>
  </si>
  <si>
    <t>Calle 36#27D-166</t>
  </si>
  <si>
    <t xml:space="preserve">LUNES A SABDO 8 A 5 PM </t>
  </si>
  <si>
    <t>GINEBRA HOUSES</t>
  </si>
  <si>
    <t>ANDRES ACEVEDO</t>
  </si>
  <si>
    <t>Carrera 24#27 Sur 191 ,</t>
  </si>
  <si>
    <t>GUADALCANAL</t>
  </si>
  <si>
    <t>2760760 - 3007919532 Yina</t>
  </si>
  <si>
    <t>CALLE 36 D SUR 27 D - 39</t>
  </si>
  <si>
    <t xml:space="preserve"> lunes a sábado después de las 8am hasta antes de las 6pm- depósito de 150.000</t>
  </si>
  <si>
    <t>GUADUALES DE LA ABADIA</t>
  </si>
  <si>
    <t>CARRERA 28 27 SUR - 042</t>
  </si>
  <si>
    <t>GUALI</t>
  </si>
  <si>
    <t>CARRERA 27 G 35 SUR - 150</t>
  </si>
  <si>
    <t>LUNES  A VIERNES  DE  8  A  4.30 SABADOS 8 A 1 DEPOSITO  $ 140.0000</t>
  </si>
  <si>
    <t>ISLA FUERTE</t>
  </si>
  <si>
    <t>IRIS</t>
  </si>
  <si>
    <t>4174014 - 3188278762</t>
  </si>
  <si>
    <t>CALLE 45 39 B - 22</t>
  </si>
  <si>
    <t>Lunes a Viernes de 9 a 4 y sábado de 9 a 1- deposito $100.000</t>
  </si>
  <si>
    <t>JARDINDES DE CLARAVAL</t>
  </si>
  <si>
    <t>LUIS GERARDO</t>
  </si>
  <si>
    <t>CARRERA 26 D 36 A SUR - 80</t>
  </si>
  <si>
    <t>JARDINES DE LA MARIA</t>
  </si>
  <si>
    <t>RAFAEL ACOSTA</t>
  </si>
  <si>
    <t>3340804 3117637277 - 4174014</t>
  </si>
  <si>
    <t>CALLE 22 SUR 44 - 50</t>
  </si>
  <si>
    <t>LUNES A VIERNES DE 8 AM 12 PM  2 PM A 5 PM   - SABADO 8AM  -2 PM DEPOSITO 2500.000</t>
  </si>
  <si>
    <t>a</t>
  </si>
  <si>
    <t>CALLE 22 SUR 44 - 80</t>
  </si>
  <si>
    <t>KLAUS</t>
  </si>
  <si>
    <t>CARRERA 27 B SUR 27 D 60</t>
  </si>
  <si>
    <t>LA RESERVA</t>
  </si>
  <si>
    <t>EDWAR TORRES - ABAL</t>
  </si>
  <si>
    <t>2066662 3147641083</t>
  </si>
  <si>
    <t>CALLE 37 B SUR 27 B - 125</t>
  </si>
  <si>
    <t>De lunes a viernes de 8:00 a 5:00 y Sábados de 8 a 3 pm // Deposito $215.000</t>
  </si>
  <si>
    <t>LICETH DE ZUÑIGA</t>
  </si>
  <si>
    <t>linares de la sierra</t>
  </si>
  <si>
    <t>LOMA DEL BOSUQE</t>
  </si>
  <si>
    <t>CRR27NO28SUR-51</t>
  </si>
  <si>
    <t>LOMBARDIA</t>
  </si>
  <si>
    <t>CALLE 40 C SUR 38 - 85</t>
  </si>
  <si>
    <t>LUNA VERDE</t>
  </si>
  <si>
    <t>FERNANDO MAZO</t>
  </si>
  <si>
    <t>CLL 31SUR NO45A-03</t>
  </si>
  <si>
    <t>LYON</t>
  </si>
  <si>
    <t>GILDARDO PRECIGA</t>
  </si>
  <si>
    <t>3125255-3121610-</t>
  </si>
  <si>
    <t>De lunes a Viernes 8 a 4 y sábado de 8 a 2, deposito $150.000</t>
  </si>
  <si>
    <t>MADEIRO</t>
  </si>
  <si>
    <t>CARRERA 27 B 27 SUR - 52</t>
  </si>
  <si>
    <t>3007919532 - yina osorio</t>
  </si>
  <si>
    <t>MAREIRA CASAS</t>
  </si>
  <si>
    <t>CALLE 20 B SUR No. 27-206</t>
  </si>
  <si>
    <t>3137447244 - CLAUDIA DUGAN</t>
  </si>
  <si>
    <t xml:space="preserve">LUNES A SABADO 8:00 AM A 5:00 PM </t>
  </si>
  <si>
    <t>MANANTIAL</t>
  </si>
  <si>
    <t>MARIELE</t>
  </si>
  <si>
    <t>ADMON 4483149</t>
  </si>
  <si>
    <t>De Lunes a Viernes de 8:00 a 4:00 pm y sabados de 9:00 a 2:00 pm</t>
  </si>
  <si>
    <t>MILAN CONDOMINIO</t>
  </si>
  <si>
    <t>CAMILO ISAZA</t>
  </si>
  <si>
    <t>3345522 - 3147974675</t>
  </si>
  <si>
    <t>MIRADOR DE GUADALCANAL</t>
  </si>
  <si>
    <t>DAVID OSPINA</t>
  </si>
  <si>
    <t>Calle 34DD Sur 27D-90</t>
  </si>
  <si>
    <t xml:space="preserve">VIENNA </t>
  </si>
  <si>
    <t>ADMO 4993387</t>
  </si>
  <si>
    <t>LUNES - VIERNES 8 - PM  Y SABADO DE 8 - 1 PM DEPOSITO $ 100.000</t>
  </si>
  <si>
    <t>JHON JAIRO CARMONA</t>
  </si>
  <si>
    <t>Calle 45AA Sur 36D-10</t>
  </si>
  <si>
    <t>FORESTA</t>
  </si>
  <si>
    <t>311 5671107</t>
  </si>
  <si>
    <t>ADRIAN MUÑOZ 3136506781 - Carolina 324 4917013</t>
  </si>
  <si>
    <t>MISSISIPI DE LA CUENCA</t>
  </si>
  <si>
    <t>FRANKLIN MOSQUERA</t>
  </si>
  <si>
    <t>5771778 - 3122605260</t>
  </si>
  <si>
    <t>CRA 39E 48F SUR 150</t>
  </si>
  <si>
    <t>3187079163-3876999</t>
  </si>
  <si>
    <t>lunes a viernes de 8AM a 5PM y sabados  9AM a 1PM ,deposito de $200.000</t>
  </si>
  <si>
    <t>malavi11@hotmail.com</t>
  </si>
  <si>
    <t>PAULA TABORDA</t>
  </si>
  <si>
    <t>MOLINIOS DE ZUÑIGA</t>
  </si>
  <si>
    <t>ALBEIRO DAVID</t>
  </si>
  <si>
    <t>MOLINOS DE ZUÑIGA</t>
  </si>
  <si>
    <t>Carrera 46#9 Sur 70</t>
  </si>
  <si>
    <t>L - V 8 A 5 S 8:00 A 2:00 Y D NO HAY - 200.000</t>
  </si>
  <si>
    <t>MONTEPIETRA</t>
  </si>
  <si>
    <t>RAMIRO ARANGO</t>
  </si>
  <si>
    <t>4179147-3147487715</t>
  </si>
  <si>
    <t xml:space="preserve">Lunes a Viernes de 8:30 AM  - 5:00 PM, Sabado 8:00 AM - 5:00 PM, Deposito $300.000 - </t>
  </si>
  <si>
    <t>MONTEPINAR</t>
  </si>
  <si>
    <t>PABLO VERA</t>
  </si>
  <si>
    <t>JHON ARANGO</t>
  </si>
  <si>
    <t>3342435 3147357350</t>
  </si>
  <si>
    <t>MONTESOL</t>
  </si>
  <si>
    <t>ANTONIO VERA</t>
  </si>
  <si>
    <t>MONTESOLE</t>
  </si>
  <si>
    <t>JOSE PADILLA</t>
  </si>
  <si>
    <t>5797300 3045211531</t>
  </si>
  <si>
    <t>LUNES A VIERNES 8A5 LOS SABADOS 8A2:00 PM 100.000</t>
  </si>
  <si>
    <t>MONTEVARA</t>
  </si>
  <si>
    <t>bb</t>
  </si>
  <si>
    <t>DUQUE</t>
  </si>
  <si>
    <t>302 2896210 - ANDREA ANILLO</t>
  </si>
  <si>
    <t>Lunes a Sabado 8:30 a 4:30, deposito de $230.000</t>
  </si>
  <si>
    <t>GUSTAVO LOPEZ</t>
  </si>
  <si>
    <t>5786160 -3046518481</t>
  </si>
  <si>
    <t>Calle 38B Sur 26-20</t>
  </si>
  <si>
    <t xml:space="preserve">MANZANARES DE LA CUENCA </t>
  </si>
  <si>
    <t>MONTEVERDI</t>
  </si>
  <si>
    <t>JORGE GARCIA</t>
  </si>
  <si>
    <t>MUGA</t>
  </si>
  <si>
    <t>Luis Fernando</t>
  </si>
  <si>
    <t>carrera 27B # 37B sur 80</t>
  </si>
  <si>
    <t>ADMON 4443219 NORA LOPERA velezlopera@une.net.co</t>
  </si>
  <si>
    <t>Lunes a Viernes 8:00 am - 12:00 pm de 2:00 pm - 5:00 pm, Sabado de 8:00 a 12:00 pm si se solicita un poco mas de tiempo la admon es la que la autoriza / DEPOSITO $ 360.000</t>
  </si>
  <si>
    <t xml:space="preserve">MUZZO </t>
  </si>
  <si>
    <t>ADMON 2995233 - 3163211467 (marcela)</t>
  </si>
  <si>
    <t>Lunes a  Viernes 8:00am - 4:00 pm Sabado de 10:00am a 2:00 pm deposito de $150.000</t>
  </si>
  <si>
    <t>NATIVO FLORA</t>
  </si>
  <si>
    <t>ca</t>
  </si>
  <si>
    <t>tadorat</t>
  </si>
  <si>
    <t xml:space="preserve">NATIVO ARENA </t>
  </si>
  <si>
    <t>CARRERA</t>
  </si>
  <si>
    <t>L - V 8 AM - 4 PM SAB 8 AM 1 PM DEPOSITO $ 200.000</t>
  </si>
  <si>
    <t>NUEVO LINARES DE LA SIERRA</t>
  </si>
  <si>
    <t>OLIVARES</t>
  </si>
  <si>
    <t>LEO RIVERA</t>
  </si>
  <si>
    <t>OLIVARES DE CAMINO VERDE</t>
  </si>
  <si>
    <t>LUNES A SABADO DE 08: AM - 05:00PM DEPOSITO 100000</t>
  </si>
  <si>
    <t>OPERA</t>
  </si>
  <si>
    <t>ORENSE</t>
  </si>
  <si>
    <t>3763198 - 3142186487</t>
  </si>
  <si>
    <t>CALLE 29 SUR 45 A - 60</t>
  </si>
  <si>
    <t>PALESTINA</t>
  </si>
  <si>
    <t>PALMANOVA</t>
  </si>
  <si>
    <t>PALMAR DE LA ABADIA</t>
  </si>
  <si>
    <t>JUAN DAVID CASTAÑO</t>
  </si>
  <si>
    <t>Calle 20B Sur 38-36</t>
  </si>
  <si>
    <t>MULTIFAMILIAR LA ABADIA</t>
  </si>
  <si>
    <t>314 03 84</t>
  </si>
  <si>
    <t>PALMAS DE LA ABADIA</t>
  </si>
  <si>
    <t>PALMERAS ETAPA 3</t>
  </si>
  <si>
    <t>4992248-3017520465</t>
  </si>
  <si>
    <t xml:space="preserve">8A 4 LUNES A SABADO NO SE DEJA DEPOSITO </t>
  </si>
  <si>
    <t>PALMERAS</t>
  </si>
  <si>
    <t>5785331-</t>
  </si>
  <si>
    <t>p3 - 4992248</t>
  </si>
  <si>
    <t>8 A 5 L - S $ 100.000</t>
  </si>
  <si>
    <t>PALO ALTO</t>
  </si>
  <si>
    <t>JAIME SANCHEZ</t>
  </si>
  <si>
    <t>334774 3106202009</t>
  </si>
  <si>
    <t xml:space="preserve">PUNTA DEL PARQUE </t>
  </si>
  <si>
    <t>ADMON - 4236994</t>
  </si>
  <si>
    <t>LUNES A VIERNES 8 A 5 Y SABADOS 8-12 DEPOSITO 200.000</t>
  </si>
  <si>
    <t>PALO VERDE</t>
  </si>
  <si>
    <t>ANDRES PAVILLA</t>
  </si>
  <si>
    <t>3346696 3147242775</t>
  </si>
  <si>
    <t>L - S 8:00 AM A 5:00 PM DEPOSITO 150000</t>
  </si>
  <si>
    <t>PARQUE MEDITERRANEO</t>
  </si>
  <si>
    <t>PARQUES DE LA GLORIA</t>
  </si>
  <si>
    <t>2769974-2706104</t>
  </si>
  <si>
    <t>CRR39BNO45ASUR-51</t>
  </si>
  <si>
    <t>LUNES A SABADO 8 AM A 5 PM- DEPOSITO 100.000$</t>
  </si>
  <si>
    <t>PARQUES DE SAN CARLOS</t>
  </si>
  <si>
    <t>DAVID AGRESO</t>
  </si>
  <si>
    <t>2768944 3006950890</t>
  </si>
  <si>
    <t>POBLADO VERDE</t>
  </si>
  <si>
    <t>PONTEVEDRA</t>
  </si>
  <si>
    <t>LUNES A VIERNES 8:12 A 2:00 A 6:00 PM - DEPOSITO 150.000 LOS SABADOS NO HAY HAY HORARIO DE MUDANZA</t>
  </si>
  <si>
    <t>PORTA AZUL</t>
  </si>
  <si>
    <t>PORTAL DEL CERRO</t>
  </si>
  <si>
    <t>PORTAL DEL NORTE</t>
  </si>
  <si>
    <t>NO CONTESTA</t>
  </si>
  <si>
    <t>PORTAL DEL VALLE</t>
  </si>
  <si>
    <t>3312722 - 3327123</t>
  </si>
  <si>
    <t>Lunes a Viernes 8 a 5- Sábado 10 a 4 no se deja deposito</t>
  </si>
  <si>
    <t>SANTA MARIA DEL PORTAL II</t>
  </si>
  <si>
    <t>CALLE 32 SUR 47 - 35</t>
  </si>
  <si>
    <t>PORTON DE ALCALA</t>
  </si>
  <si>
    <t>PORTON DE ALCALA 1</t>
  </si>
  <si>
    <t>JORGE LUIS JORDAN</t>
  </si>
  <si>
    <t>PORTON DE ALCALA 2</t>
  </si>
  <si>
    <t>HERNANDO GUTIERREZ</t>
  </si>
  <si>
    <t>Lunes a Viernes 8 a 12 y 1:30 a 4:30 sabado 8 a 12 Deposito $150.000</t>
  </si>
  <si>
    <t>PALMAR DE LAS VEGAS</t>
  </si>
  <si>
    <t>ALFONSO LOZANO</t>
  </si>
  <si>
    <t>CALLE 31 SUR 47 A - 15</t>
  </si>
  <si>
    <t>Lunes a viernes 8 a 5 sábado 8 a 2 deposito NO</t>
  </si>
  <si>
    <t>POSITANO</t>
  </si>
  <si>
    <t>4172158 - 3043324130</t>
  </si>
  <si>
    <t>4484173 ADMON YESINA</t>
  </si>
  <si>
    <t xml:space="preserve">3206497870 LEANDRA ACOSTA </t>
  </si>
  <si>
    <t>Lunes a Viernes 8 a 5 y Sábado de 8 a 2 se deja pago $150.000</t>
  </si>
  <si>
    <t>CONDOMIMIO PRADOS DE ZUÑIGA</t>
  </si>
  <si>
    <t>Lunes a Vienes 8 a 12:30 y de 2 a 5:30, Sábado de  8 a 1 Deposito de 500.000</t>
  </si>
  <si>
    <t>QUEBRADA CLARA</t>
  </si>
  <si>
    <t>CARLOS AGUIRRE</t>
  </si>
  <si>
    <t>3361359 - 3128867939</t>
  </si>
  <si>
    <t>Carrera 27B#27D Sur 99</t>
  </si>
  <si>
    <t xml:space="preserve">Lunes a Viernes 8 a 5 pm y sábado 8 a 2 </t>
  </si>
  <si>
    <t>QUINTAS DE CLARAVAL</t>
  </si>
  <si>
    <t>JESUS AFUENTES</t>
  </si>
  <si>
    <t>QUINTAS DE MILAN</t>
  </si>
  <si>
    <t>2709437 2709982</t>
  </si>
  <si>
    <t>Lunes a Viernes 8 a 6 y sábado 8 a 12, NO deposito</t>
  </si>
  <si>
    <t>QUINTAS DEL CERRO</t>
  </si>
  <si>
    <t>DIEGO MEJIA</t>
  </si>
  <si>
    <t>FUERA DE SERVICIO</t>
  </si>
  <si>
    <t>EQUIVOCADO</t>
  </si>
  <si>
    <t>REFUGIO VERDE</t>
  </si>
  <si>
    <t>ANDRES MONTOYA</t>
  </si>
  <si>
    <t xml:space="preserve">3113546912 marilyn </t>
  </si>
  <si>
    <t>Lunes a Viernes 8 a 4 y sábado de 8 a 2, Déposito $200.000</t>
  </si>
  <si>
    <t>RESERVA DE LA MARIA</t>
  </si>
  <si>
    <t>EDILBERTO GUTIERRRES</t>
  </si>
  <si>
    <t>3343286 3116215115</t>
  </si>
  <si>
    <t>Lunes a Viernes 8 a 5 y sábado de 8 a 1, Déposito $100.000</t>
  </si>
  <si>
    <t>RESERVAS DE LA MARIA</t>
  </si>
  <si>
    <t>Lunes a Viernes 8 a 5 y sábado de 8 a 2, Déposito $100.000</t>
  </si>
  <si>
    <t>REFUGIO DE VILLA VERDE</t>
  </si>
  <si>
    <t xml:space="preserve">MILLER BUITRON </t>
  </si>
  <si>
    <t>3342376-3103680742</t>
  </si>
  <si>
    <t>Lunes a Viernes 8 a 4 y sábado de 8 a 2, Deposito $100.000</t>
  </si>
  <si>
    <t>RINCON DEL BOSQUE</t>
  </si>
  <si>
    <t>AMILIAR</t>
  </si>
  <si>
    <t>Lunes a Viernes 8 a 5, sábado No, Déposito No</t>
  </si>
  <si>
    <t>RECINTOS DE LA ABADIA</t>
  </si>
  <si>
    <t>ADMON - 3061126</t>
  </si>
  <si>
    <t>Lunes a Viernes 8 a 5, sábado de 8 a 4, déposito de $100.000</t>
  </si>
  <si>
    <t>SALTAMONTE</t>
  </si>
  <si>
    <t>3220820 - 3006780735</t>
  </si>
  <si>
    <t>3328868 (CONSTRUCTORA)</t>
  </si>
  <si>
    <t>Lunes a Viernes 7AM  A 5 PM - SABADO 7AM A 2PM - 2  $150.000</t>
  </si>
  <si>
    <t>BEATRIZ CASTAÑO</t>
  </si>
  <si>
    <t>SAN JUAN DE PUEBLA</t>
  </si>
  <si>
    <t>JAIRO TABORDA</t>
  </si>
  <si>
    <t>3566408 3103904803</t>
  </si>
  <si>
    <t>Calle 27D Sur 27C-101</t>
  </si>
  <si>
    <t>Lunes a viernes  8 a 12 y 2 a 5, sábado 9 a 5, deposito 150.000</t>
  </si>
  <si>
    <t>RAMIRO OSORIO</t>
  </si>
  <si>
    <t>Calle 20 Sur 35-142</t>
  </si>
  <si>
    <t>SANTA MARIA DE LAS FLOREZ</t>
  </si>
  <si>
    <t>ARGEMIRO</t>
  </si>
  <si>
    <t>NO TIENE HORARIO</t>
  </si>
  <si>
    <t>SANTIAGO DE BOGOTELA</t>
  </si>
  <si>
    <t>SAO BENTO</t>
  </si>
  <si>
    <t>ADMON 4442420 EXT 104</t>
  </si>
  <si>
    <t>LUNES A VIERNES 8AM 12PM 2PM A 5PM SABADO 8AM 12M $200.000</t>
  </si>
  <si>
    <t>SENDERO VERDE</t>
  </si>
  <si>
    <t>Lunes a Sabado 8am-5pm deposito 100000 informa javier</t>
  </si>
  <si>
    <t>NELSON VASQUEZ</t>
  </si>
  <si>
    <t>SEPIA</t>
  </si>
  <si>
    <t>314 8901558</t>
  </si>
  <si>
    <t>CARRERA 27 28 SUR 23</t>
  </si>
  <si>
    <t>Lunes a Sábado 8 a 12 y 2 a 4, déposito $200.000 PRESENTAR PAZ Y SALVO EN LA PORTERIA PARA PODER INGRESAR LA MUDANZA</t>
  </si>
  <si>
    <t>SKALEA</t>
  </si>
  <si>
    <t>Lunes a Viernes de 8 a 4 y Sábado 8 a 12, déposito $100.000</t>
  </si>
  <si>
    <t>SOL DE PLATA</t>
  </si>
  <si>
    <t>EULICES CORDOBA</t>
  </si>
  <si>
    <t>3343509 3122237683</t>
  </si>
  <si>
    <t>Lunes a Viernes 8 a 5, sábado 9 a 1, deposito $20.000 Consignar a la admon</t>
  </si>
  <si>
    <t>STA MARIA DE LAS LOMAS</t>
  </si>
  <si>
    <t>MANUEL GIRALDO</t>
  </si>
  <si>
    <t>5962516 3152189663</t>
  </si>
  <si>
    <t xml:space="preserve">ADMON 3113546912 santamariadelaslomas1@gmail.com nit 900.248.742-7 </t>
  </si>
  <si>
    <t>LUNES A VIERNES 8 A 5 PM Y SABADOS 8 A 1 PM $ 100.000</t>
  </si>
  <si>
    <t>TERRACINO ROYAL</t>
  </si>
  <si>
    <t>FRANKLIN</t>
  </si>
  <si>
    <t>TERRAZINO ZUÑIGA</t>
  </si>
  <si>
    <t>5985355 - 3148781186</t>
  </si>
  <si>
    <t>Carrera 44#23 Sur 15</t>
  </si>
  <si>
    <t>TERRAZINO</t>
  </si>
  <si>
    <t xml:space="preserve">L-S 8:00 AM A 4:00 PM $200000 </t>
  </si>
  <si>
    <t>TERUEL</t>
  </si>
  <si>
    <t>OMAR LOPERA</t>
  </si>
  <si>
    <t>TIERRA BLANCA</t>
  </si>
  <si>
    <t>DIEGO CASTRO</t>
  </si>
  <si>
    <t>3148617203 - 2768353</t>
  </si>
  <si>
    <t>Carrera 43A#49D Sur 82</t>
  </si>
  <si>
    <t>EFRAIN CORREA</t>
  </si>
  <si>
    <t>3008539177-5786099</t>
  </si>
  <si>
    <t>3104676543 - VIVIANA</t>
  </si>
  <si>
    <t>NUMERO FUERA DE SERVICIO</t>
  </si>
  <si>
    <t>LUNES A VIERNES 8 A 4PM - 8 A 12M $250.000</t>
  </si>
  <si>
    <t>TIERRA LINDA</t>
  </si>
  <si>
    <t>CLL 27 SUR N. 25 B - 76</t>
  </si>
  <si>
    <t>Lunes a Sábado 9 a 4, paz y salvo de la antigua unidad</t>
  </si>
  <si>
    <t>TIERRA PROMETIDA</t>
  </si>
  <si>
    <t xml:space="preserve">3316100 ADMON NUBIA </t>
  </si>
  <si>
    <t>No tiene restricciones como tal que no sea muy tarde de la noche y no maneja déposito</t>
  </si>
  <si>
    <t>ADMON  DANIEL 3148204043</t>
  </si>
  <si>
    <t>LUNES A VIENES 8-12 Y 2-6 Y SABADOS 8-1 DEPOSITO 100.000</t>
  </si>
  <si>
    <t>TRAMONTANA</t>
  </si>
  <si>
    <t>CALLE 27 SUR 27D 02</t>
  </si>
  <si>
    <t>TULIPANES</t>
  </si>
  <si>
    <t xml:space="preserve">TIERRA GRATA ESMERALDAL </t>
  </si>
  <si>
    <t>SALA DE VENTAS 3363941</t>
  </si>
  <si>
    <t>3235801175 PORTERIA</t>
  </si>
  <si>
    <t>ADMON 3186909706 ANA 3173857907</t>
  </si>
  <si>
    <t>VIENTOS ARAGON</t>
  </si>
  <si>
    <t>HERNAN RAMIREZ</t>
  </si>
  <si>
    <t>RAUL ZAPATA</t>
  </si>
  <si>
    <t>glen franco 3113588469 - 4796164</t>
  </si>
  <si>
    <t>Lunes a Sabado 8:00 a 6:00 pm</t>
  </si>
  <si>
    <t>VENETTO</t>
  </si>
  <si>
    <t>VILLA DE SANTA TERESA</t>
  </si>
  <si>
    <t>NESTOR RIVERA</t>
  </si>
  <si>
    <t>2760157-3105101354</t>
  </si>
  <si>
    <t>VILLAS DE CORCEGA</t>
  </si>
  <si>
    <t>ALBEIRO MONICA</t>
  </si>
  <si>
    <t>ALBEIRO MANCO</t>
  </si>
  <si>
    <t>VILLAS DE VALLEJUELAS</t>
  </si>
  <si>
    <t>LEONIDAS MARIN</t>
  </si>
  <si>
    <t>VILLAS DEL MEDITERRANEO</t>
  </si>
  <si>
    <t>VILLAS DEL PRADO</t>
  </si>
  <si>
    <t>VITTA</t>
  </si>
  <si>
    <t>Lunes a viernes 8am-5pm jornada continua sabados 8am-1pm no debe dejar deposito</t>
  </si>
  <si>
    <t>VLORE</t>
  </si>
  <si>
    <t>CESAR MONTEROSA</t>
  </si>
  <si>
    <t xml:space="preserve">Lunes a viernes </t>
  </si>
  <si>
    <t>VOLGA DE LA CUENCA</t>
  </si>
  <si>
    <t>VICTOR ARANGO</t>
  </si>
  <si>
    <t>Carrera 39E Sur 48 Sur 50</t>
  </si>
  <si>
    <t>Lunes a viernes 8am-5pm jornada continua y sabado 10am-5pm deposito 80000</t>
  </si>
  <si>
    <t>PUERTO LUNA</t>
  </si>
  <si>
    <t>CALLE 48 F SUR 40 55</t>
  </si>
  <si>
    <t>3024209423 LAURA - 3220820 lina JHOANA:3154626257</t>
  </si>
  <si>
    <t>Lunes a viernes 8:30am-5pm sabados 8:30am-1pm deposito 150000</t>
  </si>
  <si>
    <t>CASAS DEL CAMPO FIORES</t>
  </si>
  <si>
    <t>CALLE 36 D SUR 24 - 50</t>
  </si>
  <si>
    <t>Lunes a viernes 8am-5pm jornada continua sabados 8am-2pm no tiene depostito</t>
  </si>
  <si>
    <t>Lunes a viernes 8:30am-5pm sabados10am-5pm deposito 80.000</t>
  </si>
  <si>
    <t>PÈSCAM</t>
  </si>
  <si>
    <t>UBER OSORIO</t>
  </si>
  <si>
    <t>ZU 41-21</t>
  </si>
  <si>
    <t>5584140 - 3128272138</t>
  </si>
  <si>
    <t>Lunes a Sabado 8am-4pm deposito 100000</t>
  </si>
  <si>
    <t>VEGAS DE ZUÑIGA</t>
  </si>
  <si>
    <t>VEGAS 2706611</t>
  </si>
  <si>
    <t>ZUÑIGA REAL</t>
  </si>
  <si>
    <t>OSCAR ARISTIZABAL</t>
  </si>
  <si>
    <t>Lunes a sabado 8am-5pm deposito 50000</t>
  </si>
  <si>
    <t>SIEMPRE VERDE 139</t>
  </si>
  <si>
    <t>Lunes a sabado 8am-6pm deposito no tiene</t>
  </si>
  <si>
    <t>3196400481 admon william</t>
  </si>
  <si>
    <t>LUNES A VIERNES DE 8:00 A 5:30 Y SABADOS DE 8:00 A 12.00 CON DEPOSITO DE 100.000</t>
  </si>
  <si>
    <t>BALCONES DE LA ABADIA 3</t>
  </si>
  <si>
    <t xml:space="preserve">Calle 27 Sur # 28 - 270 </t>
  </si>
  <si>
    <t>Lunes a viernes 8am-12m y 2pm-5pm y sabados 8am-4pm deposito 100000</t>
  </si>
  <si>
    <t xml:space="preserve">BARESSI </t>
  </si>
  <si>
    <t>CALLE 49 D SUR # 40A-78</t>
  </si>
  <si>
    <t>Lunes a viernes 8am-5pm jornada continua y sabados 8am-2pm deposito 100000</t>
  </si>
  <si>
    <t>BALCONES DE LA ABADIA 1-2</t>
  </si>
  <si>
    <t xml:space="preserve">IBERICA </t>
  </si>
  <si>
    <t>CALLE 27 SUR # 27-55</t>
  </si>
  <si>
    <t>Lunes a viernes 8am-12m y 2pm-5pm y sabados 9am-4pm 200000</t>
  </si>
  <si>
    <t>TORRE GUAYACAN</t>
  </si>
  <si>
    <t>3217485711 (portero) - 3195636418</t>
  </si>
  <si>
    <t xml:space="preserve">CARRERA 43A # 23 SUR-79 </t>
  </si>
  <si>
    <t>ADMON 3116425711 JAIME</t>
  </si>
  <si>
    <t>LUNES A VIERNES 8-4 Y SABADOS 8-12</t>
  </si>
  <si>
    <t>SAN SILVESTRE</t>
  </si>
  <si>
    <t>305 353 66 61</t>
  </si>
  <si>
    <t>CALLE 48F SUR 39 B - 88</t>
  </si>
  <si>
    <t>Administración: 319 405 64 27</t>
  </si>
  <si>
    <t>CALLE 48G SUR 43 A -  50</t>
  </si>
  <si>
    <t>De lunes a sabado 8am-4pm deposito no</t>
  </si>
  <si>
    <t>SOL DEL PLATA</t>
  </si>
  <si>
    <t>CALLE 46 SUR 46C - 100</t>
  </si>
  <si>
    <t>De lunes a viernes 8am-5pm jornada continua y los sabados 9am-1pm 20000 pago para la administración</t>
  </si>
  <si>
    <t>URBANIZACIÓN MILAN CONDOMINIO 1</t>
  </si>
  <si>
    <t>CALLE 43 SUR 47 -  36</t>
  </si>
  <si>
    <t>De lunes a sabado 9am-4pm jornada continua 50000</t>
  </si>
  <si>
    <t>URBANIZACIÓN MILAN CONDOMINIO 16</t>
  </si>
  <si>
    <t>CALLE 43 SUR 47 - 17</t>
  </si>
  <si>
    <t>De lunes a sabado 8am-3pm deposito 50000</t>
  </si>
  <si>
    <t>URBANIZACIÓN MILAN CONDOMINIO 9</t>
  </si>
  <si>
    <t>CALLE 44 SUR 47 - 18</t>
  </si>
  <si>
    <t>De lunes a sabado 7am-6pm deposito no</t>
  </si>
  <si>
    <t>URBANIZACIÓN MILAN CONDOMINIO 4</t>
  </si>
  <si>
    <t>CARRERA 46 B 43 SUR - 20</t>
  </si>
  <si>
    <t>De lunes a sabado 8am-6pm jornada continua deposito 200000</t>
  </si>
  <si>
    <t>QUINTAS DE MILAN COND0MINIO 7</t>
  </si>
  <si>
    <t>CALLE 44 SUR 46B - 87</t>
  </si>
  <si>
    <t>NO ESTA AUTORIZADO PARA DAR HORARIO</t>
  </si>
  <si>
    <t>QUINTAS DE MILAN CONDOMINIO 5</t>
  </si>
  <si>
    <t>CARRERA 46 B 43 SUR - 60</t>
  </si>
  <si>
    <t>De lunes a viernes 8am-6pm y sabados 8am-2pm deposito</t>
  </si>
  <si>
    <t>URBANIZACIÓN MILAN 2</t>
  </si>
  <si>
    <t>CALLE 43 SUR 46 A - 56</t>
  </si>
  <si>
    <t>De lunes a viernes 8am-5pm y sabados 8am-1pm deposito no</t>
  </si>
  <si>
    <t>VILLAS DE VALLEJUELO</t>
  </si>
  <si>
    <t>CALLE 44 SUR 43 A - 60</t>
  </si>
  <si>
    <t>De lunes a viernes 8am-5pm y sabados 8am-3pm deposito no</t>
  </si>
  <si>
    <t>MILAN CONDOMINIO 3</t>
  </si>
  <si>
    <t>CARRERA 46 A 42 SUR 75</t>
  </si>
  <si>
    <t>VILLA PORTAL IV</t>
  </si>
  <si>
    <t>CALLE 34 SUR 45 B - 75</t>
  </si>
  <si>
    <t>De lunes a viernes de 8am-5pm jornada continua y sabados 8am-2pm</t>
  </si>
  <si>
    <t xml:space="preserve">LUNA VERDE </t>
  </si>
  <si>
    <t>CALLE 31 SUR 45 A - 03</t>
  </si>
  <si>
    <t>De lunes a viernes 8am-12m y 2pm-5pm sabados 8am-1pm deposito 200000</t>
  </si>
  <si>
    <t>CIUDADELA SAN MARCOS</t>
  </si>
  <si>
    <t>CESAR OCAMPO</t>
  </si>
  <si>
    <t>CARRERA 44 A 31 SUR - 15</t>
  </si>
  <si>
    <t>De lunes a sabado 8am-12m y de 2pm-5pm deposito 180000</t>
  </si>
  <si>
    <t>PORTAL DEL VALLE TORRE 7</t>
  </si>
  <si>
    <t>CALLE 31 SUR 47 A - 02</t>
  </si>
  <si>
    <t xml:space="preserve">QUINTAS DE LOS ALMENDROS </t>
  </si>
  <si>
    <t>AMON JUAN CARLOS 3152759269</t>
  </si>
  <si>
    <t>quintasdelosalmendros@yahoo.es</t>
  </si>
  <si>
    <t>VIA SERRANO APARTAMENTOS</t>
  </si>
  <si>
    <t>CARRERA 46 29 SUR - 15</t>
  </si>
  <si>
    <t>De lunes aviernes 8am-5pm jornada continua y sabado 8am+2pm deposito 200000</t>
  </si>
  <si>
    <t>PALO DE ROSA</t>
  </si>
  <si>
    <t>PABLO RIOS</t>
  </si>
  <si>
    <t>3348364 -  3183870224</t>
  </si>
  <si>
    <t>CARRERA 46 A 29 SUR - 20</t>
  </si>
  <si>
    <t>De lunes a sabado de 8am-12m y de 1pm-5pm deposito 150000</t>
  </si>
  <si>
    <t>SAUCES DE LA CONCHA</t>
  </si>
  <si>
    <t>JOSE ARTEAGA</t>
  </si>
  <si>
    <t>3764042 3114595768</t>
  </si>
  <si>
    <t>CALLE 29 SUR 46 A - 51</t>
  </si>
  <si>
    <t>De lunes a sábado 8am-12m y 2pm-4pm sin deposito</t>
  </si>
  <si>
    <t>ARIZONA</t>
  </si>
  <si>
    <t>EDGAR USME</t>
  </si>
  <si>
    <t>5988192 - 3005741060</t>
  </si>
  <si>
    <t>CALLE 29 SUR 46A-35</t>
  </si>
  <si>
    <t>De lunes a viernes 8am-12m y 2pm-4pm sabados 8am-1pm deposito 100000</t>
  </si>
  <si>
    <t>BOSQUES DE VILLA GRANDE</t>
  </si>
  <si>
    <t xml:space="preserve">  </t>
  </si>
  <si>
    <t>CALLE 25 B SUR 45 - 50</t>
  </si>
  <si>
    <t>De lunes a viernes 8am-5pm sabados 8am-12m deposito 100000</t>
  </si>
  <si>
    <t>URBANIZACIÓN LA CLARITA</t>
  </si>
  <si>
    <t>JUAN FERNANDO GOMEZ</t>
  </si>
  <si>
    <t>CALLE 36 D SUR 26 - 362</t>
  </si>
  <si>
    <t xml:space="preserve"> 3137912061 - CATALINA </t>
  </si>
  <si>
    <t>DE lunes a viernes 9am-4pm sabados 9am-12pm sin deposito</t>
  </si>
  <si>
    <t>VILLA GRANDE CASAS</t>
  </si>
  <si>
    <t>DIEGO CATAN</t>
  </si>
  <si>
    <t>CARRERA 45 A 25 A SUR 22</t>
  </si>
  <si>
    <t>De lunes a viernes 7am-5pm sabados 8am-1pm sin deposito</t>
  </si>
  <si>
    <t>TORRE LA VEGA</t>
  </si>
  <si>
    <t>CALLE 25 C SUR 45 - 57</t>
  </si>
  <si>
    <t>C.R SENDEROS DE OTRAPARTE</t>
  </si>
  <si>
    <t>CALLE 25 SUR 45 - 37</t>
  </si>
  <si>
    <t>CARRERA 45 26 SUR - 59</t>
  </si>
  <si>
    <t xml:space="preserve">De lunes a viernes de 8am-5pm y los sabados 8am-12m </t>
  </si>
  <si>
    <t>VILLA SANTA TERESA</t>
  </si>
  <si>
    <t>CALLE 27 SUR 45 - 40</t>
  </si>
  <si>
    <t>ADMINISTRACION 6129897</t>
  </si>
  <si>
    <t>De lunes a viernes 8-12m y 2-5:30pm sabados 8am-12m deposito 50000</t>
  </si>
  <si>
    <t>CASTILLEJOS</t>
  </si>
  <si>
    <t>CALLE 28 SUR 43 A - 70</t>
  </si>
  <si>
    <t>De lunes a viernes 08am-5pm sabados de 8am-2pm 100000</t>
  </si>
  <si>
    <t>MI MORADA</t>
  </si>
  <si>
    <t>CALLE 29 SUR 43 A - 15</t>
  </si>
  <si>
    <t>De lunes a sábado de 8am-6pm deposito 200000</t>
  </si>
  <si>
    <t>ST ETIENE</t>
  </si>
  <si>
    <t>CALLE 27 A SUR 45 - 10</t>
  </si>
  <si>
    <t>SALAMANCA</t>
  </si>
  <si>
    <t>CALLE 27 SUR 45 - 10</t>
  </si>
  <si>
    <t>CARRERA 47 27 SUR - 59</t>
  </si>
  <si>
    <t xml:space="preserve">De lunes a sábado de 09am-5pm deposito 100000 </t>
  </si>
  <si>
    <t>PIETRA ROSA</t>
  </si>
  <si>
    <t>JUAN CAMILO JIMENEZ</t>
  </si>
  <si>
    <t>CALLE 36 SUR Nº 27 - 10</t>
  </si>
  <si>
    <t xml:space="preserve"> LUNES A SÁBADO DE 6 A 12 PM Y 2 PM - 5 PM DEPOSITO $ 100.000</t>
  </si>
  <si>
    <t>TIERRA GRATA</t>
  </si>
  <si>
    <t>CALLE 27D SUR N° 27C - 150</t>
  </si>
  <si>
    <t xml:space="preserve">LUNES A VIERNES 8:30 A 12:30 PM 1:30PM A 5:00 PM SABADOS 8:30 A 12:30  </t>
  </si>
  <si>
    <t xml:space="preserve">LUXOR APARTAMENTOS </t>
  </si>
  <si>
    <t>SALA DE VENTAS 3024720- EMILCE 3218007884</t>
  </si>
  <si>
    <t>CALLE 46E # 42B - 39</t>
  </si>
  <si>
    <t>TIERRA GRATA ESMERALDAL</t>
  </si>
  <si>
    <t>ADMINISTRACION 3173857907</t>
  </si>
  <si>
    <t xml:space="preserve">De lunes a viernes 8 a 5 pm y sabado de 8 a 3 sin deposito por el momento </t>
  </si>
  <si>
    <t>BRUJA CAMPESTRE</t>
  </si>
  <si>
    <t>ADMON MILENA FLOREZ 3185234269 admon 4796164</t>
  </si>
  <si>
    <t xml:space="preserve">PAZ Y SALVOS CARTERA 3024011224- VICTORIA3220820 </t>
  </si>
  <si>
    <t xml:space="preserve">DE lunes a viernes 8 a 5 pm y sabado de 8 a 2 deposito 200.000 pedir cita 3 dias antes de la mudanza </t>
  </si>
  <si>
    <t>CONDOMINIO CUMBRES</t>
  </si>
  <si>
    <t>SANTA CECILIA - CASAS</t>
  </si>
  <si>
    <t>ARROYO DE LA HONDA</t>
  </si>
  <si>
    <t>LUIS GUISAO</t>
  </si>
  <si>
    <t>BRUJA BONITA</t>
  </si>
  <si>
    <t>lunes a SABADO  8 A 5  DEPOSITO 150.000</t>
  </si>
  <si>
    <t>ZUÑIGA CAMPESTRE</t>
  </si>
  <si>
    <t>WILBER PALACIOS</t>
  </si>
  <si>
    <t xml:space="preserve">UNIDAD </t>
  </si>
  <si>
    <t xml:space="preserve">TELEFONO </t>
  </si>
  <si>
    <t>TORRE DE SAN MIGUEL</t>
  </si>
  <si>
    <t>CORALES DE LA ABADIA</t>
  </si>
  <si>
    <t>6045401190-ADMON 3662204</t>
  </si>
  <si>
    <t xml:space="preserve">CALLE 27 D SUR No. 28 - 80 </t>
  </si>
  <si>
    <t>3662204 ALEJANDRA - 3225401803-3187138474</t>
  </si>
  <si>
    <t>asistenteadmonuno@gmail.com  LUNEA SABADO DE  8  5  DEPOSITO $ 150.000</t>
  </si>
  <si>
    <t xml:space="preserve">SAN LAUREN </t>
  </si>
  <si>
    <t xml:space="preserve">SALA DE VENTAS 3360848 - PORTERÍA 3013772818 </t>
  </si>
  <si>
    <t>ADMON - 3662204 - 318 713 84 74</t>
  </si>
  <si>
    <t xml:space="preserve">OASIS DE ZUÑIGA </t>
  </si>
  <si>
    <t xml:space="preserve">CASAS DEL CAMPO </t>
  </si>
  <si>
    <t>OMAR</t>
  </si>
  <si>
    <t>FLOR DE AZAR</t>
  </si>
  <si>
    <t>RAUL MONTOYA</t>
  </si>
  <si>
    <t xml:space="preserve">PUEBLA </t>
  </si>
  <si>
    <t xml:space="preserve">ROSEDAL </t>
  </si>
  <si>
    <t xml:space="preserve">3336389 PORTERIA </t>
  </si>
  <si>
    <t xml:space="preserve">3113403135 ADMO LINA MARIA </t>
  </si>
  <si>
    <t xml:space="preserve">LUNES A VIERNES 8 AM - 3 PM Y SABADO DE 8 AM 12 PM DEP 100.000 - SE DEBE INFORMAR CON UN DIA DE ANTICIPACION DE LUNES A VIERNES 8AM A 2PM - SABADOS 8AM A 12PM /NÚMERO DE PORTERO:3336389 - 3113403135
CARROS GRANDES NO PERMITEN EL INGRESO A LA UNIDAD
</t>
  </si>
  <si>
    <t xml:space="preserve">BRUJAS CAMPESTRE </t>
  </si>
  <si>
    <t>PORTERIA 4798507-  3504620090</t>
  </si>
  <si>
    <t>4796164 - ADMINISTRACION</t>
  </si>
  <si>
    <t>CARRERA 25 # 39B SUR-101 5405350</t>
  </si>
  <si>
    <t>LUNES A VIERNES 8-5 SABADOS 8-2 DEPOSITO 150.000</t>
  </si>
  <si>
    <t>KOBALTO</t>
  </si>
  <si>
    <t>Lunes a Viernes de 9:00AM a 4:00PM Sábado 9:00AM A 12:00PM - Deposito de $140.000</t>
  </si>
  <si>
    <t>AMBAR</t>
  </si>
  <si>
    <t>CALE 32 A SUR NRO 28-21</t>
  </si>
  <si>
    <t xml:space="preserve">LAS CASAS DEL CAMINO </t>
  </si>
  <si>
    <t>JHONATAN MAYA 3128761971- SUPERVISOR RUBEN RUIZ 3116158402</t>
  </si>
  <si>
    <t xml:space="preserve">LUNES A VIERNES 9:00AM a 4:00 PM, SÁBADO DE 9:00AM a 2:00PM No se deja deposito </t>
  </si>
  <si>
    <t>4017574 - 4017564 - 3113894645 - DIANA</t>
  </si>
  <si>
    <t>SALA DE VENTAS UBER 3172870403</t>
  </si>
  <si>
    <t>SANTACOLOMA</t>
  </si>
  <si>
    <t>LEON DAVID</t>
  </si>
  <si>
    <t>BOSQUES DE SAN JORGE</t>
  </si>
  <si>
    <t>ALQUERIA DE SAN ISIDRO</t>
  </si>
  <si>
    <t xml:space="preserve">3232274634 ADMON </t>
  </si>
  <si>
    <t xml:space="preserve">PALMA DE MALLORCA </t>
  </si>
  <si>
    <t>Lunes a Viernes 8 a 4 - Sabado 8 a 2 deposito $100.000</t>
  </si>
  <si>
    <t>CANTO DEL BOSQUE</t>
  </si>
  <si>
    <t>CORAZON DE ENVIGADO</t>
  </si>
  <si>
    <t>5784020-3228225162</t>
  </si>
  <si>
    <t>313 5720965</t>
  </si>
  <si>
    <t>Lunes a sabado de 8 a 5 $ 100.000</t>
  </si>
  <si>
    <t>BOSQUES DEL ESMERALDAL</t>
  </si>
  <si>
    <t>2712101-3146814256</t>
  </si>
  <si>
    <t>Lunes a sabado de 8 a 5</t>
  </si>
  <si>
    <t>EDIFICIO C25</t>
  </si>
  <si>
    <t>DE LUNES A SABADO DE 8AM A 5PM SIN DEPOSITO</t>
  </si>
  <si>
    <t xml:space="preserve">RESERVAS DE SAN JORGE </t>
  </si>
  <si>
    <t>SONATA</t>
  </si>
  <si>
    <t>ALEXANDER FLOREZ - 3106718793 - FACTURACION - 3234424611</t>
  </si>
  <si>
    <t>Lunes a Viernes 8:00 AM- 5PM y sábado 8AM - 1PM deposito PENDIENTE</t>
  </si>
  <si>
    <t xml:space="preserve">SAN JUAN DE LAS ORQUIDEAS </t>
  </si>
  <si>
    <t>5701342 - 3128758989 - 5701342</t>
  </si>
  <si>
    <t>NATIVO MADERA</t>
  </si>
  <si>
    <t>PORTERIA : 5566043-</t>
  </si>
  <si>
    <t xml:space="preserve">ADMON : </t>
  </si>
  <si>
    <t>LUNES A SABADO 8 A 12 AM Y 2 PM A 5 : 30 PM DEPOSITO DE $150,000</t>
  </si>
  <si>
    <t>ALTO BONITO</t>
  </si>
  <si>
    <t>Lunes a Viernes de 8: 00 AM a 6:00 PM y Sábado 8:00 AM - 4:00 PM</t>
  </si>
  <si>
    <t xml:space="preserve">MONJUIC </t>
  </si>
  <si>
    <t>CALIFORNIA</t>
  </si>
  <si>
    <t xml:space="preserve">LUNES A SABADO DE 8 AM A 4 PM DEPOSITO NO </t>
  </si>
  <si>
    <t xml:space="preserve">PORTON DE LA PAZ </t>
  </si>
  <si>
    <t>L A V DE 8AM  A 5PM - S 8AM A 12PM DEPOSITO $100.00</t>
  </si>
  <si>
    <t xml:space="preserve"> $100.000 LUNES A SABADO DE 8 AM A 5 PM DEPOSITO</t>
  </si>
  <si>
    <t>SALTAMONTE GRAND</t>
  </si>
  <si>
    <t xml:space="preserve">3023293911 ESTEBAN </t>
  </si>
  <si>
    <t xml:space="preserve">3159263189 LINA ACEVEDO </t>
  </si>
  <si>
    <t>LUNES A VIERNES DE 7AM A 5 PM - SABADO 7AM A 2PM / DEPOSITO: $150.000</t>
  </si>
  <si>
    <t>REGATTA</t>
  </si>
  <si>
    <t xml:space="preserve">LUNES A SABADO DE 8 AM A  4PM / NO DEPOSITO </t>
  </si>
  <si>
    <t xml:space="preserve">ZARZAMORA </t>
  </si>
  <si>
    <t>4442015 ext 1</t>
  </si>
  <si>
    <t xml:space="preserve">Lunes a Viernes de 8:00 AM A 5:00 PM - SABADO 8:00 AM A 1:00 PM// Hasta el momento no tiene deposito </t>
  </si>
  <si>
    <t>MONTIEL</t>
  </si>
  <si>
    <t>Lunes a Viernes de 8:00 AM A 5:30 - Sábado de 8:00 AM A 2:00 PM deposito $100.000</t>
  </si>
  <si>
    <t>LUNES A VIERNES DE 8AM ANTES DE 5PM Y SABADOS 9AM ANTES DE LAS 2PM DEPOSITO $120.000</t>
  </si>
  <si>
    <t>CANTA PIEDRA</t>
  </si>
  <si>
    <t xml:space="preserve">MONTE VERDE  </t>
  </si>
  <si>
    <t>LUNES A VIERNES DE  8 : 00 AM  A  5.30  SABADOS 8 :00 AM  A  3: 00 PM</t>
  </si>
  <si>
    <t xml:space="preserve">ORINOCO </t>
  </si>
  <si>
    <t>admonurbanasas@gmail.com</t>
  </si>
  <si>
    <t xml:space="preserve">ENVIAR CARTA CON UN DIA DE ANTICIPACION </t>
  </si>
  <si>
    <t>LUNES A VIERNES DE 8 AM A 5 PM Y SAB 8 A 3 PM $200.000</t>
  </si>
  <si>
    <t>CHABLISS</t>
  </si>
  <si>
    <t>L-V 8 AM 5 Y SAB 9 -12 DEPOSITO 100000</t>
  </si>
  <si>
    <t xml:space="preserve">ROMANZA DE LA ABADIA </t>
  </si>
  <si>
    <t>L</t>
  </si>
  <si>
    <t xml:space="preserve">LUNES A VIERNES  DE  8 A  3 SABADOS  8 A 11  DEPOSITO  DE  $ 100.000 </t>
  </si>
  <si>
    <t xml:space="preserve">MURATTO </t>
  </si>
  <si>
    <t xml:space="preserve">JARDINES DE CLARAVAL </t>
  </si>
  <si>
    <t xml:space="preserve">URBANIZACION LAS BRUJAS </t>
  </si>
  <si>
    <t xml:space="preserve">QUINTAS DE LA SERRANIA </t>
  </si>
  <si>
    <t>ADMON ALEJANDRA HURTADO-2709499</t>
  </si>
  <si>
    <t xml:space="preserve">LUNES A SABADOS  DE  8AM A 5PM Y SABADOS HASTA LAS 2PM </t>
  </si>
  <si>
    <t xml:space="preserve">CHATEL </t>
  </si>
  <si>
    <t>LO DE ROSA</t>
  </si>
  <si>
    <t>LUNES A VIERNES DE 8AM A 5PM SABADOS DE 8AM A 1PM  DEPOSITO  $300.000</t>
  </si>
  <si>
    <t xml:space="preserve">PORTAL NORTE </t>
  </si>
  <si>
    <t xml:space="preserve">3316486 ORTERIA Y ADON </t>
  </si>
  <si>
    <t>LUNES VIERNES 8 AM A 5 PM Y SABADO 8 AM A 1 PM DEPOSITO 150.000</t>
  </si>
  <si>
    <t xml:space="preserve">VERDUN </t>
  </si>
  <si>
    <t xml:space="preserve">MAGDALENA DE LA CUENCA </t>
  </si>
  <si>
    <t xml:space="preserve">LUNES A VIERNES 8A 5 Y SÁBADOS 8 A 2   200 DE DEPOSITO </t>
  </si>
  <si>
    <t xml:space="preserve">CAMINO VERDE DE LOS NARANJOS </t>
  </si>
  <si>
    <t>LUNES A VIERNES DE 8 AM - 5 PM Y SABADO 8 AM - 2 PM NO MANEJA DEPOSITO</t>
  </si>
  <si>
    <t xml:space="preserve">BIOCITY EPIC </t>
  </si>
  <si>
    <t>3006227627-3206919364</t>
  </si>
  <si>
    <t>PRIVATTO</t>
  </si>
  <si>
    <t>3002254256 PORTERIA 3206410321</t>
  </si>
  <si>
    <t>L-V 8 AM 12 Y 2 A 5  Y SAB 8 -2 DEPOSITO 150000</t>
  </si>
  <si>
    <t>ZURICH</t>
  </si>
  <si>
    <t>3004721276 antonio portero</t>
  </si>
  <si>
    <t xml:space="preserve">BIOCITY GRAND </t>
  </si>
  <si>
    <t xml:space="preserve">3007338266 ADMINISTRACION - 310 6441766 -  </t>
  </si>
  <si>
    <t>PORTERIA C</t>
  </si>
  <si>
    <t>DE LUNES A VIERNES DE 8A5 SABADOS 8 A 2 $100.000</t>
  </si>
  <si>
    <t>TRENTTO</t>
  </si>
  <si>
    <t>5781923 PORTERO - ADMON 3136723857 - 3148475695</t>
  </si>
  <si>
    <t xml:space="preserve">AZULEDA DEL CAMPESTRE </t>
  </si>
  <si>
    <t>3108258781 - 3260108 WILFREI PLATA</t>
  </si>
  <si>
    <t xml:space="preserve">3043208253 ADMON </t>
  </si>
  <si>
    <t>PORTERIA 4874446</t>
  </si>
  <si>
    <t xml:space="preserve">JACARANDAS </t>
  </si>
  <si>
    <t>321 8516999</t>
  </si>
  <si>
    <t>enviar carta de ingreso y solicitar al propietario enviar un correo donde indique que portada va administrar el inmueble</t>
  </si>
  <si>
    <t>SABADOS HASTA LA 1PM</t>
  </si>
  <si>
    <t>311 6387361</t>
  </si>
  <si>
    <t>MADEROS DEL CAMPO</t>
  </si>
  <si>
    <t>PORTERIAS ENVIGADO</t>
  </si>
  <si>
    <t xml:space="preserve">NOMBRE </t>
  </si>
  <si>
    <t xml:space="preserve">N° CONTACTO </t>
  </si>
  <si>
    <t xml:space="preserve">NELSON  RAMIRO </t>
  </si>
  <si>
    <t xml:space="preserve">ST LAURENT </t>
  </si>
  <si>
    <t xml:space="preserve">YOHAN ESTEBAN PEREZ </t>
  </si>
  <si>
    <t>MISSISSIPPI DE LA CUENCA</t>
  </si>
  <si>
    <t xml:space="preserve">DIEGO ALEJANDRO ROJAS </t>
  </si>
  <si>
    <t xml:space="preserve">RAFAEL ANTONIO SANCHEZ </t>
  </si>
  <si>
    <t xml:space="preserve">PUERTO LUNA </t>
  </si>
  <si>
    <t xml:space="preserve">FREIS ALBERTO MACEA </t>
  </si>
  <si>
    <t xml:space="preserve">O´CLOCK </t>
  </si>
  <si>
    <t xml:space="preserve">FORETTI </t>
  </si>
  <si>
    <t xml:space="preserve">JUAN ESTEBAN OCAMPO </t>
  </si>
  <si>
    <t xml:space="preserve">GERLEN MENECES BEDOYA </t>
  </si>
  <si>
    <t xml:space="preserve">GUILLERMO ORTEGA </t>
  </si>
  <si>
    <t xml:space="preserve">ATALAYA DE SAN JORGE </t>
  </si>
  <si>
    <t xml:space="preserve">DAVID ORTEGA </t>
  </si>
  <si>
    <t xml:space="preserve">JOSE RODRIGUEZ </t>
  </si>
  <si>
    <t xml:space="preserve">ALEXIS </t>
  </si>
  <si>
    <t xml:space="preserve">FORESTAL </t>
  </si>
  <si>
    <t xml:space="preserve">OCHOA </t>
  </si>
  <si>
    <t xml:space="preserve">SAN LUIS </t>
  </si>
  <si>
    <t xml:space="preserve">ARAQUE </t>
  </si>
  <si>
    <t xml:space="preserve">GINEGRA HOUSE </t>
  </si>
  <si>
    <t xml:space="preserve">EDWIN JOSE REAL </t>
  </si>
  <si>
    <t xml:space="preserve">EPIC </t>
  </si>
  <si>
    <t xml:space="preserve">HUGO ALEXANDER ORTIZ </t>
  </si>
  <si>
    <t xml:space="preserve">ARRECIFES DE LA ABADIA </t>
  </si>
  <si>
    <t>MILAN 1</t>
  </si>
  <si>
    <t xml:space="preserve">BALCON DEL SUR </t>
  </si>
  <si>
    <t xml:space="preserve">ARBOLEDA DEL ESMERALDAL </t>
  </si>
  <si>
    <t xml:space="preserve">JUAN CAMILO GIL </t>
  </si>
  <si>
    <t xml:space="preserve">RUBEN ANGEL LONDOÑO </t>
  </si>
  <si>
    <t xml:space="preserve">ALTO DEL ESMERALDAL </t>
  </si>
  <si>
    <t xml:space="preserve">FREDY ALBERTO OSORIO </t>
  </si>
  <si>
    <t xml:space="preserve">GLORIA CECILIA RUIZ </t>
  </si>
  <si>
    <t>IRIS APTOS</t>
  </si>
  <si>
    <t xml:space="preserve">NELSON DARIO FLOREZ </t>
  </si>
  <si>
    <t xml:space="preserve">NATIVO MADERA </t>
  </si>
  <si>
    <t xml:space="preserve">DUBAN RENE MONTOYA </t>
  </si>
  <si>
    <t xml:space="preserve">JORGE MANCHEGO </t>
  </si>
  <si>
    <t xml:space="preserve">ALTOS DEL ESCOBERO </t>
  </si>
  <si>
    <t xml:space="preserve">ALDAIR VASCO </t>
  </si>
  <si>
    <t xml:space="preserve">CAMINO DE LAS AGUAS </t>
  </si>
  <si>
    <t xml:space="preserve">GUSTAVO VARGAS </t>
  </si>
  <si>
    <t xml:space="preserve">MONTEPIETRA </t>
  </si>
  <si>
    <t>NUBENZA</t>
  </si>
  <si>
    <t>CATANZARO</t>
  </si>
  <si>
    <t>URIBE</t>
  </si>
  <si>
    <t>ALEXANDER FLOREZ</t>
  </si>
  <si>
    <t>ZARZAMORA</t>
  </si>
  <si>
    <t>JHON MARIO</t>
  </si>
  <si>
    <t xml:space="preserve"> JOHNNY </t>
  </si>
  <si>
    <t>VERDON</t>
  </si>
  <si>
    <t>LISET ZUÑIGA</t>
  </si>
  <si>
    <t>AMARELLO IN</t>
  </si>
  <si>
    <t>MIRADOR GUADACANAL</t>
  </si>
  <si>
    <t>VENETO Y MURATTO</t>
  </si>
  <si>
    <t>MOLINO DE ZUÑIGA</t>
  </si>
  <si>
    <t>SENA</t>
  </si>
  <si>
    <t>JOHAN RIVAS</t>
  </si>
  <si>
    <t>PRADO ALTO</t>
  </si>
  <si>
    <t>NEGROTE</t>
  </si>
  <si>
    <t>EPIC</t>
  </si>
  <si>
    <t>SIEMPRE VERDE</t>
  </si>
  <si>
    <t>ED SAN GERMAN</t>
  </si>
  <si>
    <t>CINDY RUA</t>
  </si>
  <si>
    <t>CAMINO CUMBRES</t>
  </si>
  <si>
    <t>SAN JUAN PUEBLA</t>
  </si>
  <si>
    <t>CASTELLI</t>
  </si>
  <si>
    <t>ATALAYA SAN JORGE</t>
  </si>
  <si>
    <t>CAMINO DE LAS BRUJAS</t>
  </si>
  <si>
    <t>NATIVO ARENA</t>
  </si>
  <si>
    <t>ANTILLAS CASAS</t>
  </si>
  <si>
    <t>BIOCITY</t>
  </si>
  <si>
    <t>ALMENDROS TERRA</t>
  </si>
  <si>
    <t>PARQUE GLORIA</t>
  </si>
  <si>
    <t>IBERICA</t>
  </si>
  <si>
    <t>WILLINTON</t>
  </si>
  <si>
    <t>PARQUES</t>
  </si>
  <si>
    <t>SAOBENTO</t>
  </si>
  <si>
    <t>FORONDA</t>
  </si>
  <si>
    <t>DAVINSON</t>
  </si>
  <si>
    <t>ENCENILLO</t>
  </si>
  <si>
    <t>VIENTOS COLINA</t>
  </si>
  <si>
    <t>EDUARDO CORTEZ</t>
  </si>
  <si>
    <t>CASAS CAMINO</t>
  </si>
  <si>
    <t>SERGIO LAVENDO</t>
  </si>
  <si>
    <t>RAMOS</t>
  </si>
  <si>
    <t>NATIVO AGUA</t>
  </si>
  <si>
    <t>BRUJAS CAMPESTRE</t>
  </si>
  <si>
    <t>PUNTA DEL PARQUE</t>
  </si>
  <si>
    <t>CARLOS RIVERA</t>
  </si>
  <si>
    <t>JOSE URREGO</t>
  </si>
  <si>
    <t>CUMBRES DEL BOSQUE</t>
  </si>
  <si>
    <t>DIDIER</t>
  </si>
  <si>
    <t>REGATA</t>
  </si>
  <si>
    <t xml:space="preserve">CONTROL RADICADOS EL LIBERTADOR </t>
  </si>
  <si>
    <t xml:space="preserve">FECHA DE RADICADO </t>
  </si>
  <si>
    <t xml:space="preserve">HORA RADICADO </t>
  </si>
  <si>
    <t xml:space="preserve">RESPUESTA DE CONFIRMACION DE RECIBIDO </t>
  </si>
  <si>
    <t>HORA FECHA DE RESPUESTA  </t>
  </si>
  <si>
    <t>RADICADO</t>
  </si>
  <si>
    <t xml:space="preserve">TIEMPO DE RESPUESTA FINAL </t>
  </si>
  <si>
    <t xml:space="preserve">12:40 PM </t>
  </si>
  <si>
    <t>13:17PM</t>
  </si>
  <si>
    <t>2:44pm aplazado</t>
  </si>
  <si>
    <t>15:14PM</t>
  </si>
  <si>
    <t>15:20PM</t>
  </si>
  <si>
    <t>17:22pm no asegurado</t>
  </si>
  <si>
    <t>17:22PM</t>
  </si>
  <si>
    <t>15:27PM</t>
  </si>
  <si>
    <t xml:space="preserve">LA PRIMERA RESPUESTA FUE EL DIA 03 DE MAYO 16:09 </t>
  </si>
  <si>
    <t>EL 6 DE MAYO A LAS 8:35AM SE CONFIRMA COMO RECIBIDO EL ANEXO, RESULTADO FINALD PORQUE ESTABA PENDIENTE DE SEGUNDA HOJA DE LOS FORMULARIOS </t>
  </si>
  <si>
    <t>16:54PM</t>
  </si>
  <si>
    <t xml:space="preserve">11:40AM </t>
  </si>
  <si>
    <t xml:space="preserve">EL 6 MAYO A LAS 11:40AM ENVIARON EL RADICADO Y LA PRIMERA RESPUESTA  RESPUESTA </t>
  </si>
  <si>
    <t>APROBADO EL DIA 07 DE MAYO, PERO PORQUE SE ENCONTRABA EN VALIDACION TELEFONICA</t>
  </si>
  <si>
    <t>3:31PM</t>
  </si>
  <si>
    <t xml:space="preserve">8 DE MAYO 9:56AM </t>
  </si>
  <si>
    <t> 6535549</t>
  </si>
  <si>
    <t xml:space="preserve">5 HORAS </t>
  </si>
  <si>
    <t xml:space="preserve">2:48PM </t>
  </si>
  <si>
    <t xml:space="preserve">INFORME CIEN CUADRAS </t>
  </si>
  <si>
    <t xml:space="preserve">RADICADO </t>
  </si>
  <si>
    <t>CLIENTE</t>
  </si>
  <si>
    <t xml:space="preserve">N. TELEFONICO </t>
  </si>
  <si>
    <t xml:space="preserve">OBSERVACION </t>
  </si>
  <si>
    <t>INFORME FINCA RAIZ - OLX- LONJANET 2019</t>
  </si>
  <si>
    <t>CODIGOS</t>
  </si>
  <si>
    <t>NOMBRE CLIENTE</t>
  </si>
  <si>
    <t xml:space="preserve">CONTACTO </t>
  </si>
  <si>
    <t xml:space="preserve">EJECUTIVO QUE ASIGNA </t>
  </si>
  <si>
    <t xml:space="preserve">ASESOR ASIGNADO </t>
  </si>
  <si>
    <t>lauchik07</t>
  </si>
  <si>
    <t xml:space="preserve">SEDE LAURELES </t>
  </si>
  <si>
    <t>EL CLIENTE SOLO BUSCA APTO POR CRISTO REY. POE ENDE SE REENVIS CORREO ALA SEDE ENCARGADA</t>
  </si>
  <si>
    <t xml:space="preserve">SE LLAMA AL CIENTE SE LE OFRECE LAS OPCIONES DEL SECTOR Y SE LE ASIGNA EL ASESOR </t>
  </si>
  <si>
    <t>Ana Elisa Alvarez</t>
  </si>
  <si>
    <t xml:space="preserve">SEDE POBLADO </t>
  </si>
  <si>
    <t>CLIENTE MUESTRA SU INTERES EN UN APTO DE POBALDO Y SE ENVIA CORREO A ALA SEDE ENCARGADA</t>
  </si>
  <si>
    <t xml:space="preserve">JHOANA </t>
  </si>
  <si>
    <t xml:space="preserve">SE LE INFORMA A LA CLIENTE QUE LA CASA YA NO ESTA DIPONIBLE PERO SE LE OFRECEN OTRAS OPCIONES </t>
  </si>
  <si>
    <t>679-17222</t>
  </si>
  <si>
    <t xml:space="preserve"> JULIO CESAR ROJAS</t>
  </si>
  <si>
    <t>CLIENTE SOLO QUIERE EN LA UNIDAD DE NATIVO FLORA SE LE ASIGAN CLIOENTE AL ASESOR Y SOLO SE PUEDE HABALAR POR EL WS</t>
  </si>
  <si>
    <r>
      <t>679-</t>
    </r>
    <r>
      <rPr>
        <sz val="10"/>
        <color rgb="FF000000"/>
        <rFont val="Arial"/>
        <family val="2"/>
      </rPr>
      <t>679-19005</t>
    </r>
  </si>
  <si>
    <t>DIANA PALACIO</t>
  </si>
  <si>
    <t xml:space="preserve">LA CLIENTE TIENE PRESUPUESTO HASTA 3 MIILONES DE PESO SE LO ENVIAN LOS LINK DE LO QUE ESTA DISPONIBLE Y SE INFORMA DEL ASESORQUE SE COMUNICARA CON ELLA PARA AGENDAR CITA </t>
  </si>
  <si>
    <t>adriana calle</t>
  </si>
  <si>
    <t xml:space="preserve">LACLIENTE ENVIA UN CODIGO ELCUAL YA NO ESTA DISPONIBLE.SE LE OFECEN MAS OPCIONES Y SE LE ASIGA EL ASESOR -PERO NECESITA LA CASA PARA EL MES DE MARZO </t>
  </si>
  <si>
    <t xml:space="preserve">Ruby </t>
  </si>
  <si>
    <t xml:space="preserve">INMUEBLE NO SE ENCUENTRA DISPONIBLE </t>
  </si>
  <si>
    <t>679-20727</t>
  </si>
  <si>
    <t xml:space="preserve">Andres Quintero </t>
  </si>
  <si>
    <t>INMUEBLE NO SE ENCUENTRA DISPONIBLE</t>
  </si>
  <si>
    <t xml:space="preserve">Yunbal </t>
  </si>
  <si>
    <t xml:space="preserve">INMUEBLE NO SE ENCUENTRA DISPONIBLE - SE ESTAN ENVIADO OPCIONES AL WHATSSAP </t>
  </si>
  <si>
    <t xml:space="preserve">Luis Fernando restrepo </t>
  </si>
  <si>
    <t xml:space="preserve">BUSCA INMUEBLES HASTA 1.100.000 SE CONTACTA Y SE ENVIA INFORMACION AL WHATSSAP </t>
  </si>
  <si>
    <t>cliente olx</t>
  </si>
  <si>
    <t>BUSCA APARTAESTUDIO 750.000</t>
  </si>
  <si>
    <t xml:space="preserve">Sirley </t>
  </si>
  <si>
    <t xml:space="preserve">INMUEBLE NO DISPONIBLE BUSCA HASTA 1.350.000 CASA SE CONTACTA A WHATSSAP </t>
  </si>
  <si>
    <t>679-19336</t>
  </si>
  <si>
    <t xml:space="preserve">WILMAR </t>
  </si>
  <si>
    <t xml:space="preserve">BUSCA LOCAL HASTA 1.200.000 SE CONTACTA POR WHATSSAP </t>
  </si>
  <si>
    <t>679-18190</t>
  </si>
  <si>
    <t>OLX</t>
  </si>
  <si>
    <t>EL INMUEBLE NO SE ENCUENTRA DISPONIBLE, BUSCA HASTA 750.000</t>
  </si>
  <si>
    <t>679-16388</t>
  </si>
  <si>
    <t>INTERESADA EN EL APARTAESTUDIO DE ORQUIDEAS</t>
  </si>
  <si>
    <t>VICTORIA CORREA</t>
  </si>
  <si>
    <t xml:space="preserve">INTERESADA CASA DE CLARAVAL 112 SE ENVIA INFORMACION AL WHATSSAP </t>
  </si>
  <si>
    <t xml:space="preserve">INTERESADA ARBOLEDA DEL ESMERALDAL - SE ENVIA INFORMACION POR WHATSSAP </t>
  </si>
  <si>
    <t xml:space="preserve">Josais Montoya </t>
  </si>
  <si>
    <t xml:space="preserve">INTERESADA EN APTO 1.100.000 SE ENVIA INFORMACION POR WHATSSAP </t>
  </si>
  <si>
    <t xml:space="preserve">Zulima </t>
  </si>
  <si>
    <t xml:space="preserve">INTERESADO EN CASA DE JARDINES SE ENVIA CONTACTO DEL CLIENTE AL ASESOR </t>
  </si>
  <si>
    <t xml:space="preserve">679-17892/ </t>
  </si>
  <si>
    <t xml:space="preserve">Sara </t>
  </si>
  <si>
    <t>317 7190727</t>
  </si>
  <si>
    <t>INTERESADA APTO de 1.200.000, SE ENVIAN OPCIONES AL WHATSSAP - JUAN PABLO YA A ESTADO CONVERSANDO CON LA SRA BUSCA HASTA 1.200.000</t>
  </si>
  <si>
    <t>679-19210</t>
  </si>
  <si>
    <t>Cliente olx</t>
  </si>
  <si>
    <t xml:space="preserve">INTERESADA EN OFICINA EN TORRE MEDICA </t>
  </si>
  <si>
    <t>679-2072</t>
  </si>
  <si>
    <t>Guillermo</t>
  </si>
  <si>
    <t xml:space="preserve">INTERESADO EN APTO EN LA FRONTERA </t>
  </si>
  <si>
    <t>Johana Gafaro</t>
  </si>
  <si>
    <t xml:space="preserve">INTERESADA EN EL APARTAESTUDIO DE DEBORA ARANGO </t>
  </si>
  <si>
    <t>679-21770</t>
  </si>
  <si>
    <t xml:space="preserve">Dahiana Goes </t>
  </si>
  <si>
    <t xml:space="preserve">INTERESADA EN CASA TRIANON </t>
  </si>
  <si>
    <t>679-21535</t>
  </si>
  <si>
    <t xml:space="preserve">Santiago Barrera </t>
  </si>
  <si>
    <t xml:space="preserve">INTERESADA EN AMARETTO SE ENVIA INFORMACION AL ASESOR </t>
  </si>
  <si>
    <t xml:space="preserve">CLIENTE INTERESADO EN PALMERAS SE ENVIA INFORMACION AL ASESOR </t>
  </si>
  <si>
    <t>679-19475</t>
  </si>
  <si>
    <t xml:space="preserve">Finca Raiz - Mauricio </t>
  </si>
  <si>
    <t xml:space="preserve">CLIENTE FINCA INTERESADO EN APTO LAS ANTILLAS </t>
  </si>
  <si>
    <t>679-21793</t>
  </si>
  <si>
    <t xml:space="preserve">Judith Leon </t>
  </si>
  <si>
    <t>CLIENTE INTERESADO EN APTO EN MISSISSIPPI 1501</t>
  </si>
  <si>
    <t>679-20898</t>
  </si>
  <si>
    <t xml:space="preserve">FINCA Raiz </t>
  </si>
  <si>
    <t xml:space="preserve">CLIENTE INTERESADO EN CASA EL EMBRUJO </t>
  </si>
  <si>
    <t>679-17892</t>
  </si>
  <si>
    <t>castrillon</t>
  </si>
  <si>
    <t>CLIENTE INTERESADO EN AMBAR</t>
  </si>
  <si>
    <t>Sirley quintero</t>
  </si>
  <si>
    <t xml:space="preserve">CLIENTE INTERESADO EN LA CASA AZUL 201 </t>
  </si>
  <si>
    <t xml:space="preserve">cliente finca </t>
  </si>
  <si>
    <t xml:space="preserve">CLIENTE PREGUNTA POR APTO EN PALMERAS </t>
  </si>
  <si>
    <t>cliente finca nataly</t>
  </si>
  <si>
    <t>CAMILA OCHOA</t>
  </si>
  <si>
    <t xml:space="preserve">CLIENTE PREGUNTA POR CASA EN JARDINES </t>
  </si>
  <si>
    <t>679-20850</t>
  </si>
  <si>
    <t xml:space="preserve">Cliente finca raiz alejandra </t>
  </si>
  <si>
    <t>679-5945</t>
  </si>
  <si>
    <t>Santiago Barrera finca raiz</t>
  </si>
  <si>
    <t>301 6436598</t>
  </si>
  <si>
    <t>Claudia Badel</t>
  </si>
  <si>
    <t xml:space="preserve">CLIENTE PREGUNTA POR APTOESTUDIO EN ANDALUCIA </t>
  </si>
  <si>
    <t xml:space="preserve">Cliente olx </t>
  </si>
  <si>
    <t>INMUEBLE NO DISPONIBLE BUSCA APTOESTUDIO MAX 850000</t>
  </si>
  <si>
    <t>luz maryory castrillon</t>
  </si>
  <si>
    <t>APTOESTUDIO 42845 ANDALUCIA</t>
  </si>
  <si>
    <t xml:space="preserve"> Cliente finca raiz apt abril</t>
  </si>
  <si>
    <t>APTO TIERRA GRATA ESMERALDAL 1204</t>
  </si>
  <si>
    <t>679-21872</t>
  </si>
  <si>
    <t>CLIENTE PREGUNTA POR APTOESTUDIO ANDALUCIA</t>
  </si>
  <si>
    <t>679-21784</t>
  </si>
  <si>
    <t xml:space="preserve">Cliente finca raiz </t>
  </si>
  <si>
    <t>312 2253373</t>
  </si>
  <si>
    <t xml:space="preserve">CLIENTE INTERESADO POR CASA EN JARDINES </t>
  </si>
  <si>
    <t>679-21802</t>
  </si>
  <si>
    <t>cliente finca raiz</t>
  </si>
  <si>
    <t>CLIENTE INTERESADO PALMERAS 3 931</t>
  </si>
  <si>
    <t>679-21260</t>
  </si>
  <si>
    <t>CLIENTE INTERESADO EN LOCAL LOS NARANJOS</t>
  </si>
  <si>
    <t>679-20590</t>
  </si>
  <si>
    <t>cliente finca</t>
  </si>
  <si>
    <t>INMUEBLE NO DISPONIBLE CASA LOMA ESCOBERO SE LE ESTAN ENVIANDO OPCCIONES AL WPP</t>
  </si>
  <si>
    <t xml:space="preserve">CLIENTE INTERESADO EN APTOESTUDIO DE ANDALUCIA </t>
  </si>
  <si>
    <t>679-13710</t>
  </si>
  <si>
    <t xml:space="preserve">Milena giraldo </t>
  </si>
  <si>
    <t xml:space="preserve">CLIENTE INTERESADA EN CASA MANGA AZUL SE LE ASIGNA ASESOR </t>
  </si>
  <si>
    <t xml:space="preserve">cliente finca raiz </t>
  </si>
  <si>
    <t>CLIENTE INTERESADA EN 
CASA JARDINES 301</t>
  </si>
  <si>
    <t>679-19769</t>
  </si>
  <si>
    <t xml:space="preserve">INMUEBLE EN LA MAGNOLIA NO DISPONIBLE </t>
  </si>
  <si>
    <t>INTERESADO EN ORINOCO DE LA CUENCA 415</t>
  </si>
  <si>
    <t>679-21266</t>
  </si>
  <si>
    <t>CLIENTE INTERESADO EN PIETRAROSA 702</t>
  </si>
  <si>
    <t>679-21316</t>
  </si>
  <si>
    <t>CLIENTE INTERESADO APTO CAMINO VERDE 41804</t>
  </si>
  <si>
    <t xml:space="preserve">CLIENTE INTERESADO APTOESTUDIO </t>
  </si>
  <si>
    <t>679-21930</t>
  </si>
  <si>
    <t xml:space="preserve">cliente olx mauricio </t>
  </si>
  <si>
    <t>CLIENTE INTERESADO EN  
MAGDALENA DE LA CUENCA 1204</t>
  </si>
  <si>
    <t xml:space="preserve">cliente olx </t>
  </si>
  <si>
    <t xml:space="preserve">no contesta </t>
  </si>
  <si>
    <t xml:space="preserve">INTERESADO CASA TRIANON </t>
  </si>
  <si>
    <t>se le respondio por correro</t>
  </si>
  <si>
    <t>CLIENTE INTERESADO EN CASA INDEPENDIENTE MANGA AZUL 301</t>
  </si>
  <si>
    <t>679-7741</t>
  </si>
  <si>
    <t xml:space="preserve">INMUEBLE NO DISPONIBLE </t>
  </si>
  <si>
    <t>679-20791</t>
  </si>
  <si>
    <t>INMUEBLE NO DISPONIBLE</t>
  </si>
  <si>
    <t>679-20945</t>
  </si>
  <si>
    <t>INMUEBLE DISPONIBLE</t>
  </si>
  <si>
    <t>679-21355</t>
  </si>
  <si>
    <t xml:space="preserve">MI MORADA 401 NO DISPONIBLE </t>
  </si>
  <si>
    <t>679-20840</t>
  </si>
  <si>
    <t>Cliente finca</t>
  </si>
  <si>
    <t xml:space="preserve">CASA ALCALA INMUEBLE NO DISPONIBLE </t>
  </si>
  <si>
    <t>APTOESTUDIO ANDALUCIA SE LE HABLO AL WPP</t>
  </si>
  <si>
    <t xml:space="preserve">Cliente finca </t>
  </si>
  <si>
    <t xml:space="preserve">NO DISPONIBLE </t>
  </si>
  <si>
    <t>679-21314</t>
  </si>
  <si>
    <t>Ccliente olx</t>
  </si>
  <si>
    <t>679-17908</t>
  </si>
  <si>
    <t>cliente ol</t>
  </si>
  <si>
    <t>679-17444</t>
  </si>
  <si>
    <t>LOCAL INDENPENDIENTE SAN MATEO</t>
  </si>
  <si>
    <t>679-20235</t>
  </si>
  <si>
    <t>CLIENTE INTERESADO EN APTOESTUDIO ANDALUCIA</t>
  </si>
  <si>
    <t>CLIENTE INTERESADO EN TRENTTO 1103</t>
  </si>
  <si>
    <t>CLIENTE INTERESADO EN CASA MANGA AZUL</t>
  </si>
  <si>
    <t>679-16165</t>
  </si>
  <si>
    <t>PENDIENTE DE ASIGNAR</t>
  </si>
  <si>
    <t>CLIENTE INTERESADO EN CORAZON DE ENVIGADO, SE LE INDICA QUE EL INMUEBLE NO SE ENCUENTRA DISPONIBLE Y SE LE OFRECEN MAS OPCIONES</t>
  </si>
  <si>
    <t>679-20683</t>
  </si>
  <si>
    <t>CLIENTE INTERESADO EN CASA LA MAGNOLIA, EL INMUEBLE NO SE ENCUENTRA DISPONIBLE SE LE OFRECEN MAS OPCIONES</t>
  </si>
  <si>
    <t>CLIENTE OLX</t>
  </si>
  <si>
    <t>SE LE INDICA QUE EL INMUEBLE ESTA DISPONIBLE, SE ASIGNA AL ASESOR DANIEL PERSONA QUE REALIZO LA CAPTACION</t>
  </si>
  <si>
    <t>PENDIENTE POR ASIGNAR</t>
  </si>
  <si>
    <t>SE DEJE MENSAJE EN EL WPP DEBIDO A QUE ES UN NUMERO INTERNACIONAL, PENDIENTE POR PROGRAMAR CITA Y ASIGNAR ASESOR</t>
  </si>
  <si>
    <t xml:space="preserve">FINCA RAIZ </t>
  </si>
  <si>
    <t>Camila</t>
  </si>
  <si>
    <t xml:space="preserve">SE SE ASIGNA AL ASESOR QUE LO VA ATENDER YA QUE EL ATO NO ESTA DISPONIBLE </t>
  </si>
  <si>
    <t xml:space="preserve">PROPERATI </t>
  </si>
  <si>
    <t>Juan E Cano R</t>
  </si>
  <si>
    <t xml:space="preserve">Catalina Aristizabal 
 </t>
  </si>
  <si>
    <t>PREGUNTA POR EL APARTAESTUDIO DE 600.000</t>
  </si>
  <si>
    <t>679-22166</t>
  </si>
  <si>
    <t>Mary Nelly Beltran</t>
  </si>
  <si>
    <t xml:space="preserve">PREGUNTA POR SAN SEBASTIAN 410 - LE PASE EL CONTACTO A DANIEL </t>
  </si>
  <si>
    <t>679-22116</t>
  </si>
  <si>
    <t xml:space="preserve">Carolina </t>
  </si>
  <si>
    <t xml:space="preserve">PREGUNTA POR ATALAYA DE SAN JORGE </t>
  </si>
  <si>
    <t>Cliente OLX</t>
  </si>
  <si>
    <t xml:space="preserve">PREGUNTA POR PALMERAS </t>
  </si>
  <si>
    <t xml:space="preserve">PREGUNTA POR EL APTO DE CIUDADELA DE SAN LUCAS - </t>
  </si>
  <si>
    <t xml:space="preserve">PREGUNTA POR APTO DE REFUGIO DE VILLA VERDE QUE NO ESTA DISPONIBLE PASO INFORMACION PARA OFRECER OTRAS OPCIONES </t>
  </si>
  <si>
    <t xml:space="preserve">Diana Benito </t>
  </si>
  <si>
    <t xml:space="preserve">CLIENTE INTERESADO EN SANTA MARIA DE LAS LOMAS NO ESTA DISPONIBLE </t>
  </si>
  <si>
    <t xml:space="preserve"> 679-22041</t>
  </si>
  <si>
    <t xml:space="preserve">Alejandro Cano </t>
  </si>
  <si>
    <t xml:space="preserve">LLAMO PREGUNTANDO POR AMARETTO 1301 SE PASA INFORMACION ANDRES </t>
  </si>
  <si>
    <t>Carolina Restrepo</t>
  </si>
  <si>
    <t xml:space="preserve">RONALD MENDDEZ </t>
  </si>
  <si>
    <t xml:space="preserve">PREGUNTA POR LA CASA SEGUNDO PISO 1.350.000 ALCALA PERO NO ESTA DISPONIBLE PENDIENTE, TAMBIEN PREGUNTA POR EL APTO DE NATURE LE ASIGNO ASESOR </t>
  </si>
  <si>
    <t>Ramon hernandez olx</t>
  </si>
  <si>
    <t>312 7817878</t>
  </si>
  <si>
    <t xml:space="preserve">PREGUNTA POR APTOESTUDIO ANDALUCIA - LE ASIGUE ASESOR </t>
  </si>
  <si>
    <t>679-22161</t>
  </si>
  <si>
    <t>INTERESADO TIERRA GRATA CUMBRES APTO 1406 - SE LLAMO Y SE LE DEJO MENSAJE VIA WPP Y NO CONTESTO</t>
  </si>
  <si>
    <t xml:space="preserve">SE LE DEJO CORREO </t>
  </si>
  <si>
    <t>679-19046</t>
  </si>
  <si>
    <t>INTERESADO EN APARTAMENTO OASIS 201 - SE LE ENVIO INFO AL WPP/ PENDIENTE POR ASIGNAR ASESOR</t>
  </si>
  <si>
    <t xml:space="preserve">sandra finca raiz </t>
  </si>
  <si>
    <t xml:space="preserve">INTERESADA EN MAGDALENA DE LA CUENCA 507  </t>
  </si>
  <si>
    <t xml:space="preserve">INTERESADO EN  AIRES DEL BOSQUE APTO. 519/ NO SE ENCUENTRA DISPONIBLE SE LE DA MAS OPCIONES/ PENDIENTE POR ASIGNAR ASESOR </t>
  </si>
  <si>
    <t>679-22158</t>
  </si>
  <si>
    <t xml:space="preserve">natalia mejia </t>
  </si>
  <si>
    <t xml:space="preserve">INTERESADA EN CANTA PIEDRA / </t>
  </si>
  <si>
    <t>679-21475</t>
  </si>
  <si>
    <t xml:space="preserve">SE LE ENVIO INFORMCION AL WPP, SE LLAMO Y NO CONTESTO </t>
  </si>
  <si>
    <t xml:space="preserve">CODIGO NO REGISTRA/ SE LE RESPONDIO AL CORREO </t>
  </si>
  <si>
    <t>679-21916</t>
  </si>
  <si>
    <t>INTERESADO EN PIEDEMONTE CASA 179/ TIENE PRESUPUESTO MAS BAJO, LE ENVIE MAS OCIONES- PENDIENTE AGENDARLE ASESOR JUANP</t>
  </si>
  <si>
    <t>INMUEBLE NO SE ENCUENTRA DISPONIBLE/ SE LE DEO MAS OPCIONES}</t>
  </si>
  <si>
    <t xml:space="preserve">
679-22054</t>
  </si>
  <si>
    <t xml:space="preserve">CAMILA OCHOA </t>
  </si>
  <si>
    <t xml:space="preserve">CLIENTE INTERESADO EN TRENTTO 1103 / ESTOY ESPERANDO QUE CONTESTE EL WPP </t>
  </si>
  <si>
    <t xml:space="preserve">CODIGO NO REGISTRA LE HABLE AL WPP </t>
  </si>
  <si>
    <t>SE LE INFORMA AL CLIENTE QUE EL INMUEBLE NO SE ENCUENTRA DISPONIBLE PARA EL ARRIENDO, SE LE OFRECEN VARIAS OPCIONES, PENDIENTE POR ASIGNAR CITA}</t>
  </si>
  <si>
    <t>679-21837</t>
  </si>
  <si>
    <t xml:space="preserve">CLIENTE PREGUNTA POR VARIOS CODIGOS, SE LE ENVIO INFO AL WSP/ PENDIENTE POR ASIGNAR CITA </t>
  </si>
  <si>
    <t>cliente finca raiz mariana</t>
  </si>
  <si>
    <t xml:space="preserve">INMUBELE NO SE ENCUENTRA DISPONIBLE/ SE LE DEJO MAS OPCIONES AL WSP, PENDIENTE POR AGENDAR CITA Y ASIGNAR ASESOR </t>
  </si>
  <si>
    <t>679-20139</t>
  </si>
  <si>
    <t>INMUEBLE NO DISPONIBLE, SE LE DEJO MENSAJE AL WSP</t>
  </si>
  <si>
    <t>cliente espacio urbano</t>
  </si>
  <si>
    <t>CLIENTE INTERESADA EN CASA BONIVENTO 49 PENDIENTE CONFIRMACION DE LA PROP</t>
  </si>
  <si>
    <t>679-22661</t>
  </si>
  <si>
    <t xml:space="preserve">Kara jhonson </t>
  </si>
  <si>
    <t xml:space="preserve">CLIENTE INTERESADA EN CASTELLI 907/ YA DAHIANA TIENE PAPELES SE LE DEJAN MAS OPCIONES </t>
  </si>
  <si>
    <t xml:space="preserve"> CASA PRIMER PISO ANDALUCIA  1.700.000</t>
  </si>
  <si>
    <t xml:space="preserve">Yesica ruiz </t>
  </si>
  <si>
    <t>APTO EN EL OASIS NO DISPONIBLE BUSCA HASTA 850.000</t>
  </si>
  <si>
    <t>679-15104</t>
  </si>
  <si>
    <t xml:space="preserve">CLIENTE INTERESADA EN BREZZO SE LE DEJA INFORMACION AL WSP / PENDIENTE POR AGENDAR ASESOR </t>
  </si>
  <si>
    <t>679-22660</t>
  </si>
  <si>
    <t xml:space="preserve">CLIENTE INTERESADA EN REGATTA 806/ PENDIENTE POR ASIGNAR ASESOR </t>
  </si>
  <si>
    <t>679-22622</t>
  </si>
  <si>
    <t>pablo ortiz</t>
  </si>
  <si>
    <t>317 6567625</t>
  </si>
  <si>
    <t xml:space="preserve">LOCAL PORTON DE ROSELLON </t>
  </si>
  <si>
    <t xml:space="preserve">finca raiz </t>
  </si>
  <si>
    <t>INMUEBLE NO DISPONIBLE, SE LE BRIDAN MAS OPCIONES</t>
  </si>
  <si>
    <t>679-20579</t>
  </si>
  <si>
    <t>INMUEBLE NO DISPONIBLE PRESUP MENOS DE 1MILLON</t>
  </si>
  <si>
    <t xml:space="preserve">espacio urbano ana cristina </t>
  </si>
  <si>
    <t xml:space="preserve">APTOESTUDIO ANDALUCIA NO DISPONIBLE </t>
  </si>
  <si>
    <t>679-21826</t>
  </si>
  <si>
    <t>INMUEBLE NO DISPONIBLE SE LE BRINDA INFORMACION ACERCA DE OTROS APTOS</t>
  </si>
  <si>
    <t xml:space="preserve">YA HIZO NEGOCIO CON DAHIANA </t>
  </si>
  <si>
    <t>679-21731</t>
  </si>
  <si>
    <t xml:space="preserve">INTERESADOS EN LOCAL SAN MARCOS, PENDIENTE PARA VOLVER A LLMAR YA QUE NO TIENE WSP </t>
  </si>
  <si>
    <t>679-22573</t>
  </si>
  <si>
    <t>CLIENTE INTERESADA EN ORINOCO DE LA CUECA 503</t>
  </si>
  <si>
    <t>679-22625</t>
  </si>
  <si>
    <t xml:space="preserve">INMUEBLE NO SE PUEDE ARRENDAR PORQUE LOS SERVICIOS SON COMPARTIDOS CON LOS DEMAS APTOS QUE TIENE EN LA UNIDAD </t>
  </si>
  <si>
    <t>302 3298331</t>
  </si>
  <si>
    <t>INMUEBLE SE ENCUENTRA DISPONIBLE, PENDIENTE DE COORDINAR CITA</t>
  </si>
  <si>
    <t>679-22806</t>
  </si>
  <si>
    <t>INMUBELE DISPONIBLE, PENDIENTE DE COORDINAR CITA</t>
  </si>
  <si>
    <t>679-17681</t>
  </si>
  <si>
    <t>INMUEBLE NO DISPONIBLE SE LE OFRECE OTRA OPCION EN LA MISMA UNIDAD</t>
  </si>
  <si>
    <t>679-19080</t>
  </si>
  <si>
    <t>INMUEBLE NO DISPONIBLE, SE LE BRINDAN OTRAS OPCIONES</t>
  </si>
  <si>
    <t>679-22828</t>
  </si>
  <si>
    <t xml:space="preserve">INMUEBLE DISPONIBLE, ELCLIENTE VIENE EL DIA LUNES A LA OFICINA </t>
  </si>
  <si>
    <t>olx</t>
  </si>
  <si>
    <t>YA LE ARRENDE SE QUEDO CON CAMELOT 603</t>
  </si>
  <si>
    <t>679-22398</t>
  </si>
  <si>
    <t>314 6345911</t>
  </si>
  <si>
    <t xml:space="preserve">INMUEBLE NO ESTA DISPONIBLE SE LE OFRECE OTRAS OPCIONES/PENDIENTE POR AGENDAR CITA </t>
  </si>
  <si>
    <t>679-22642</t>
  </si>
  <si>
    <t>INMUEBLE DISPONIBLE CLIENTE CON CEL APAGADO Y NO TIENE WHATSAPP</t>
  </si>
  <si>
    <t>312 4574031</t>
  </si>
  <si>
    <t xml:space="preserve">INMUEBLE NO ESTA DISPONIBLE POR ELMOMENTO NO HAY MAS OPCIONES DE ESE PRESUPUESTO </t>
  </si>
  <si>
    <t>679-6247</t>
  </si>
  <si>
    <t xml:space="preserve"> 314 8626371</t>
  </si>
  <si>
    <t xml:space="preserve">INMUEBLE NO ESTA DISPONIBLE PERO SE LE ESTAN OFRECIENDO OTRAS OPCIONES </t>
  </si>
  <si>
    <t xml:space="preserve">INMUEBLE NO ESTA DISPONIBLE/SE LE OFRECEN OTRAS OPCIONES </t>
  </si>
  <si>
    <t>310 4968333</t>
  </si>
  <si>
    <t xml:space="preserve">INMUEBLE NO ESTA DISPONIBLE /SELE OFRECEN OTRAS OPCIONES </t>
  </si>
  <si>
    <t xml:space="preserve">INMUEBLE NO ESTA DISPONIBLE/SE LE ENVIA CORREO PORQUE NO CONTESTA EN EL NUMERO FIJO QUE DEJO COMO CONTACTO </t>
  </si>
  <si>
    <t>15313-431471</t>
  </si>
  <si>
    <t xml:space="preserve">CIEN CUADRAS </t>
  </si>
  <si>
    <t>310 8569775</t>
  </si>
  <si>
    <t xml:space="preserve">INMUEBLE NO ESTA DISPONIBLE /SE LE ESTAN ENVIANDO OTRAS OPCIONES </t>
  </si>
  <si>
    <t xml:space="preserve"> 310 8569775</t>
  </si>
  <si>
    <t xml:space="preserve">INMUEVBKLE DISPOBIBLE/PENDIENTE CITA </t>
  </si>
  <si>
    <t>318 8580150</t>
  </si>
  <si>
    <t xml:space="preserve">INMUEBLE NO ESTA DISPONIBLE/SELE OFRECEN OTRAS OPCIONES </t>
  </si>
  <si>
    <t>679-22569</t>
  </si>
  <si>
    <t>310 4048174</t>
  </si>
  <si>
    <t>ALEJANDRO</t>
  </si>
  <si>
    <t xml:space="preserve">YA SE ESTA ATENDIENDO ESTA CLIENTE ESTA PENDIENTE POR PASAR PAPELES </t>
  </si>
  <si>
    <t>679-22054</t>
  </si>
  <si>
    <t xml:space="preserve">CLIENTE INTERESADA EN APTO PARA JULIO </t>
  </si>
  <si>
    <t>679-7526</t>
  </si>
  <si>
    <t>INMUEBLE NO DISPONIBLE, SE LE DEJAN MAS OPCIONES</t>
  </si>
  <si>
    <t>679-22230</t>
  </si>
  <si>
    <t xml:space="preserve">CLIENTE INTERESADA EN INMUEBLE SE LE ENVIO INFORMACION AL WPP PENDIENTE POR ASIGNAR ASESOR </t>
  </si>
  <si>
    <t>INMUEBLE NO DISPONIBLE/BUSCA CASA MAX 1MILLON</t>
  </si>
  <si>
    <t>679-21710</t>
  </si>
  <si>
    <t>679-22599</t>
  </si>
  <si>
    <t xml:space="preserve">CLIENTE INTERESADA EN APTO EN LA MINA SE LE DEJA INFORMACION AL WSP </t>
  </si>
  <si>
    <t>679-22850</t>
  </si>
  <si>
    <t xml:space="preserve">SE AGENDO CITA PARA EL DIA DE HOY </t>
  </si>
  <si>
    <t xml:space="preserve">INMUEBLE NO DISPONIBLE SE LE DEJAN MAS OPCIONES </t>
  </si>
  <si>
    <t>679-22609</t>
  </si>
  <si>
    <t>APTO DE ROSELLON NO DISPONIBLE</t>
  </si>
  <si>
    <t>679-20279</t>
  </si>
  <si>
    <t xml:space="preserve">APTOS DE ROSELLON PARA RETIRAR, SE LE DAN MAS OPCIONES </t>
  </si>
  <si>
    <t>679-20577</t>
  </si>
  <si>
    <t xml:space="preserve">LOCAL EN LA PAZ NO DISPONIBLE SE LE DAN OTRAS OPCIONES </t>
  </si>
  <si>
    <t>INMUEBLE NO DISPONIBLE, LE INTERESA EN ESCOBERO O CAMINO VERDE</t>
  </si>
  <si>
    <t xml:space="preserve">INMUEBLE NO DISPONIBLE, SE LE ENVIA MENSAJE AL WPS PARA DARLE MAS INFORMACION </t>
  </si>
  <si>
    <t>INMUEBLE ARRENDADO. SE LE OFRECEN VARIAS OPCIONES</t>
  </si>
  <si>
    <t>LOCAL ARRENDADO, PENDIENTE DE COORDINAR CITA</t>
  </si>
  <si>
    <t xml:space="preserve">INMUEBLE NO ESTA DISPONIBLE SE LE OFRECEN OTRAS OPCIONES </t>
  </si>
  <si>
    <t>679-22870</t>
  </si>
  <si>
    <t xml:space="preserve">daHIANA HOYOS </t>
  </si>
  <si>
    <t>INMUEBLE DISPONIBLELO LLAMO Y NO CONTESTA, SE LE DEJA MENSAJE EN EL WHATSAPP</t>
  </si>
  <si>
    <t>679-18212</t>
  </si>
  <si>
    <t xml:space="preserve">CLIENTE INTERESADO EN BIOCITY 1403 SE LE DAN MAS OPCIONES </t>
  </si>
  <si>
    <t>679-9959</t>
  </si>
  <si>
    <t xml:space="preserve">INMUEBLE NO DISPONIBLE SE LE DAN MAS OPCIONES </t>
  </si>
  <si>
    <t>RONALD MENEZ</t>
  </si>
  <si>
    <t>SOLO LE INTERESA APARTAESTUDIO EN BELEN</t>
  </si>
  <si>
    <t>679-18216</t>
  </si>
  <si>
    <t>INFORME INMOBILIARIO</t>
  </si>
  <si>
    <t>PENDIENTE DE COORDINAR CITA</t>
  </si>
  <si>
    <t>679-22311</t>
  </si>
  <si>
    <t>CLIENTE INTERESADO EN CASA ALCALA, SE LE ENVIO INFORMACION WSP</t>
  </si>
  <si>
    <t>finca raiz laura buitragi</t>
  </si>
  <si>
    <t xml:space="preserve">inmueble no disponible se le dan mas opciones </t>
  </si>
  <si>
    <t xml:space="preserve">INMUEBLE NO ESTA DISPÓNIBLE SE LE OFRECEN OTRAS OPCIONES </t>
  </si>
  <si>
    <t xml:space="preserve">INMUEBLE NO ESTA DIOSPONIBLE SELE OFRECEN OTRAS OPCIONES </t>
  </si>
  <si>
    <t>679-22922</t>
  </si>
  <si>
    <t xml:space="preserve">Sandra Rodriguez finca raiz </t>
  </si>
  <si>
    <t xml:space="preserve">CLIENTE INTERESADA EN APTO EN MAGDALENA DE LA CUENCA, SE LE ASIGNA ASESOR </t>
  </si>
  <si>
    <t xml:space="preserve">CLIENTE INTERESADA EN APTO EN ROSELLON, SE LE DA INFORMACION/ PENDIENTE POR ASIGNAR ASESOR </t>
  </si>
  <si>
    <t>679-20815</t>
  </si>
  <si>
    <t>finca raiz</t>
  </si>
  <si>
    <t>INMUEBLE NO DISPONIBLE/ INTERESADA EN APTO EN ORINOCO O MAGDALENA</t>
  </si>
  <si>
    <t xml:space="preserve">CLIENTE INTERESADA EN MIRADOR DE LAS ANTILLAS/ PENDIENTE POR ASIGNAR ASESOR </t>
  </si>
  <si>
    <t>679-15653</t>
  </si>
  <si>
    <t xml:space="preserve">CLIENTE INTERESADO EN VILLA GRANDE/ SE LE DEJAN MAS OPCIONES </t>
  </si>
  <si>
    <t>300 3936311</t>
  </si>
  <si>
    <t>INMUEBLE ARRENDADO, SE LE DEJA MENSAJE AL CLIENTE, CON OTRAS OPCIONES SIMILARES</t>
  </si>
  <si>
    <t>679-23176</t>
  </si>
  <si>
    <t>FINCA RAIZ</t>
  </si>
  <si>
    <t>INMUEBLE DISPONIBLE, PENDIENTE DE COORDINAR CITA CON EL CLIENTE</t>
  </si>
  <si>
    <t>679-22244</t>
  </si>
  <si>
    <t>SIN CODIGO</t>
  </si>
  <si>
    <t>FINC</t>
  </si>
  <si>
    <t xml:space="preserve">INMUENLE NO ESTA DISPONIBLE SE LE OFRECEN OTRAS OPCIONES </t>
  </si>
  <si>
    <t xml:space="preserve">INMUEBLE NO ESTA DISPONIBLE SE LE OFRENEN OTRAS OPCIONES </t>
  </si>
  <si>
    <t xml:space="preserve">CLIENTE YA NO ESTA BUSCANDO </t>
  </si>
  <si>
    <t xml:space="preserve">SE PROGRAMO CITA Y TAMBNIEN SE LE OFRECEN OTRAS OPCIONES </t>
  </si>
  <si>
    <t xml:space="preserve">CLIENTE ESTABA OCUPADO NO ME PUEDE ATENDER  </t>
  </si>
  <si>
    <t xml:space="preserve">SE LE ENVIA MENSAJE A LA CLIENTE NO CONTESTA </t>
  </si>
  <si>
    <t>3017702600-3002021529</t>
  </si>
  <si>
    <t xml:space="preserve">SE LE ENVIARON OTRAS OPCIONES YA QUE NO ESTA DISPONIBLE </t>
  </si>
  <si>
    <t>15313-617959</t>
  </si>
  <si>
    <t>CIEN CUADRAS</t>
  </si>
  <si>
    <t xml:space="preserve">NO CONTESTA SE LÑE DEJA MENSAJE </t>
  </si>
  <si>
    <t xml:space="preserve">LOCAL DISPONIBLE,PENDIENTE DE COORDINAR CITA </t>
  </si>
  <si>
    <t>4298962-4573255</t>
  </si>
  <si>
    <t>DECIDIO RADICARSE EN EL RETIRO</t>
  </si>
  <si>
    <t>finca</t>
  </si>
  <si>
    <t xml:space="preserve">INMUEBKE NO ESTA DISPONIBLE SE LE OFRECEN OTRAS OPCIONES </t>
  </si>
  <si>
    <t>679-21962</t>
  </si>
  <si>
    <t>SELLAMO NO CONTESTA SE LE DEJA MENSAJE EN EL WHATSAPP</t>
  </si>
  <si>
    <t>311 7187835</t>
  </si>
  <si>
    <t xml:space="preserve">PENDIENTE DE COORDINAR CITA </t>
  </si>
  <si>
    <t>679-23609</t>
  </si>
  <si>
    <t xml:space="preserve">FINCA </t>
  </si>
  <si>
    <t>300 4761196</t>
  </si>
  <si>
    <t xml:space="preserve">finca </t>
  </si>
  <si>
    <t xml:space="preserve">SE LE DEJA MENSAJE TIENE EL CEL APAGADO </t>
  </si>
  <si>
    <t xml:space="preserve">PENDIENTE COORDINAR CITA </t>
  </si>
  <si>
    <t>679-24026</t>
  </si>
  <si>
    <t xml:space="preserve">SE LE DEJA MENSAJE </t>
  </si>
  <si>
    <t xml:space="preserve">SELE DEJA MENSAJE </t>
  </si>
  <si>
    <t xml:space="preserve">PENDIENTE COODINAR CITA </t>
  </si>
  <si>
    <t xml:space="preserve">INFORME DAHIANA HOYOS ABRIL </t>
  </si>
  <si>
    <t xml:space="preserve">INFORME DAHIANA HOYOS  MAYO </t>
  </si>
  <si>
    <t xml:space="preserve">INFORME DAHIANA HOYOS  JUNIO </t>
  </si>
  <si>
    <t>MISSISIPI DE LA CUENCA 104</t>
  </si>
  <si>
    <t xml:space="preserve">REFUGIO VERDE 509 </t>
  </si>
  <si>
    <t xml:space="preserve">MONTIEL 2205 $ </t>
  </si>
  <si>
    <t xml:space="preserve">INFORME DAHIANA HOYOS  JULIO 								
								</t>
  </si>
  <si>
    <t xml:space="preserve">CUMBRES DEL BOSQUE 609  </t>
  </si>
  <si>
    <t xml:space="preserve">VITTA 1207  </t>
  </si>
  <si>
    <t xml:space="preserve">MAGADALENA DE LA CUENCA 804 </t>
  </si>
  <si>
    <t xml:space="preserve">INFORME DAHIANA HOYOS  AGOSTO  								
								</t>
  </si>
  <si>
    <t xml:space="preserve">INFORME DAHIANA HOYOS  SEPTIEMBRE </t>
  </si>
  <si>
    <t xml:space="preserve">INFORME DAHIANA HOYOS  OCTUBRE </t>
  </si>
  <si>
    <t xml:space="preserve">SAN FERMIN 803 </t>
  </si>
  <si>
    <t xml:space="preserve">BIOCITY GRAND 1737 </t>
  </si>
  <si>
    <t xml:space="preserve">PALO DE ROSA </t>
  </si>
  <si>
    <t xml:space="preserve">ESENCCE 501 </t>
  </si>
  <si>
    <t xml:space="preserve">MUGA 303 </t>
  </si>
  <si>
    <t xml:space="preserve">ALUNA 708 </t>
  </si>
  <si>
    <t xml:space="preserve">INFORME DAHIANA HOYOS  NOVIEMBRE </t>
  </si>
  <si>
    <t xml:space="preserve">ENTREPINOS 1903 </t>
  </si>
  <si>
    <t xml:space="preserve">BRUJA BONITA 301 </t>
  </si>
  <si>
    <t xml:space="preserve">CITARK 1210 </t>
  </si>
  <si>
    <t xml:space="preserve">INFORME DAHIANA HOYOS  DICIEMBRE </t>
  </si>
  <si>
    <t xml:space="preserve">MISSISSIPPI 1316 </t>
  </si>
  <si>
    <t xml:space="preserve">BIOCITY 1005 </t>
  </si>
  <si>
    <t xml:space="preserve">DOS VELAS 808 </t>
  </si>
  <si>
    <t>SALTAMONTES GRAND 906</t>
  </si>
  <si>
    <t>TOTAL AÑO 2019</t>
  </si>
  <si>
    <t>144.170.000</t>
  </si>
  <si>
    <t xml:space="preserve">MUGA 410 </t>
  </si>
  <si>
    <t>MAGDALENA DE LA CUENCA 410</t>
  </si>
  <si>
    <t xml:space="preserve">MULTIFAMILIAR LA ABADIA 404 </t>
  </si>
  <si>
    <t>BIOCITY GRANDE 938</t>
  </si>
  <si>
    <t xml:space="preserve">DESISITIDO </t>
  </si>
  <si>
    <t>VEGAS PALAZA 2725</t>
  </si>
  <si>
    <t>PALMAR DE LA ABADIA 305</t>
  </si>
  <si>
    <t xml:space="preserve">INFORME ASESOR INTERNO ENERO 2020 RONALD MENDEZ </t>
  </si>
  <si>
    <t xml:space="preserve">ALTOS DEL ESCOBERO 601 </t>
  </si>
  <si>
    <t xml:space="preserve">BIOCITY 938 </t>
  </si>
  <si>
    <t xml:space="preserve">LAS ANTILLAS 411 </t>
  </si>
  <si>
    <t xml:space="preserve">CUMBRES DEL BOSQUE 505 </t>
  </si>
  <si>
    <t xml:space="preserve">CORAZON ENVIGADO 701 </t>
  </si>
  <si>
    <t>INFORME ASESORA INTERNA ENERO 2020 DAHIANA HOYOS</t>
  </si>
  <si>
    <t xml:space="preserve">MAGDALENA DE LA CUENCA 410 </t>
  </si>
  <si>
    <t xml:space="preserve">ST LAURENT 801 </t>
  </si>
  <si>
    <t xml:space="preserve">APTO TERCER PISO ALCALA </t>
  </si>
  <si>
    <t>BIOCITY 1241</t>
  </si>
  <si>
    <t>BRUJA CAMPESTRE 909</t>
  </si>
  <si>
    <t xml:space="preserve">TIERRA GRATA ESMERALDAL 711 </t>
  </si>
  <si>
    <t xml:space="preserve">NATIVO FLORA 1214 </t>
  </si>
  <si>
    <t xml:space="preserve">SIRLEY MUÑOZ </t>
  </si>
  <si>
    <t xml:space="preserve">BRUJAS CAMPESTRE 305 </t>
  </si>
  <si>
    <t xml:space="preserve">BRUJA ENCANTADORA 909 </t>
  </si>
  <si>
    <t xml:space="preserve">ENTREPINOS 1005 </t>
  </si>
  <si>
    <t>35+4</t>
  </si>
  <si>
    <t>APTO 301 SANTA MARIA</t>
  </si>
  <si>
    <t>YERBABUENA APTO 304</t>
  </si>
  <si>
    <t xml:space="preserve">SIEMPRE VERDE CASA 139 </t>
  </si>
  <si>
    <t>APARTARTAESTUDIO 102</t>
  </si>
  <si>
    <t>VALENTINA POBLADO</t>
  </si>
  <si>
    <t>TOTAL A PAGAR --------------------&gt;</t>
  </si>
  <si>
    <t xml:space="preserve">VILLA GRANDE 102 </t>
  </si>
  <si>
    <t>RIO BAMBA 606</t>
  </si>
  <si>
    <t>TOTAL A PAGAR ----------------------------&gt;</t>
  </si>
  <si>
    <t xml:space="preserve">INFORME ASESOR INTERNO FEBRERO 2020 RONALD MENDEZ </t>
  </si>
  <si>
    <t>TIERRA GRATA APTO 711</t>
  </si>
  <si>
    <t>APTO ITAGUI SANTA MARIA</t>
  </si>
  <si>
    <t>APARTAESTUDIO ALTO DE LAS PALMAS</t>
  </si>
  <si>
    <t>NATIVO FLORA 1214 2´450.000</t>
  </si>
  <si>
    <t>SIEMPRE VERDE 3'100.000</t>
  </si>
  <si>
    <t>MULTIFAMILIARES VILLA GRANDE 1´350.000</t>
  </si>
  <si>
    <t>TRENTTO APTO 501</t>
  </si>
  <si>
    <t xml:space="preserve">&lt;----------------TOTAL A PAGAR </t>
  </si>
  <si>
    <t>INFORME ASESOR INTERNO FEBRERO 2020 ALEJANDRA VARELA</t>
  </si>
  <si>
    <t>CONDOMINIO DE LA VEGA APTO 602</t>
  </si>
  <si>
    <t xml:space="preserve">&lt;--------------------------- TOTAL A PAGAR </t>
  </si>
  <si>
    <t xml:space="preserve">INFORME ASESOR INTERNA FEBRERO 2020 DAHIANA HOYOS </t>
  </si>
  <si>
    <t xml:space="preserve">MAGDALENA 1303 </t>
  </si>
  <si>
    <t xml:space="preserve">MAGDALENA 716 </t>
  </si>
  <si>
    <t xml:space="preserve">&lt;----------------------- TOTAL A PAGAR </t>
  </si>
  <si>
    <t>TOTAL A PAGAR &lt;----------</t>
  </si>
  <si>
    <t xml:space="preserve">INFORME MARZO 2020 SEDE ENVIGADO </t>
  </si>
  <si>
    <t xml:space="preserve">CUBIK 406 </t>
  </si>
  <si>
    <t xml:space="preserve">CUBIK 404 </t>
  </si>
  <si>
    <t xml:space="preserve">ALEJANDRO BDOYA </t>
  </si>
  <si>
    <t>CUBIK 410</t>
  </si>
  <si>
    <t xml:space="preserve">FARO DEL ESMERALDAL 212 </t>
  </si>
  <si>
    <t xml:space="preserve">ENTREPINOS 1605 </t>
  </si>
  <si>
    <t>PUNTA DEL PARQUE 1504</t>
  </si>
  <si>
    <t>ENTREPARQUES 623 - 2.000.000</t>
  </si>
  <si>
    <t>JACARANDAS 1316 3.300.000</t>
  </si>
  <si>
    <t>AMARELLO IN 709 SUBROGACION 1.750.000</t>
  </si>
  <si>
    <t>PUNTA DEL PARQUE 808 - 3.500.000</t>
  </si>
  <si>
    <t>MAGDALENA DE LA CUENCA 1301 - 1.400.000</t>
  </si>
  <si>
    <t>BRUJA CAMPESTRE 608 - 2.250.000</t>
  </si>
  <si>
    <t>CASA VERDE 102 - 4.500.000</t>
  </si>
  <si>
    <t>TIERRA GRATA 712 - 1.800.000</t>
  </si>
  <si>
    <t>BIOCITY GRAND 721 - 1.900.000</t>
  </si>
  <si>
    <t>APTO EL TRIANON - 1.100.000</t>
  </si>
  <si>
    <t>GUALI 417 - 1.500.000</t>
  </si>
  <si>
    <t>SAO BENTO 1611 - 2.500.000</t>
  </si>
  <si>
    <t>14+3</t>
  </si>
  <si>
    <t>SAN ISIDRO 9828 -1.200.000 EMPALME</t>
  </si>
  <si>
    <t>AMARELLO IN 1205 - 1.816.000</t>
  </si>
  <si>
    <t>MONICA MEDRANO</t>
  </si>
  <si>
    <t xml:space="preserve">INFORME ASESOR INTERNO MARZO 2020 RONALD MENDEZ </t>
  </si>
  <si>
    <t>CUBIK 406</t>
  </si>
  <si>
    <t>FARO DEL ESMERALDAL 212</t>
  </si>
  <si>
    <t>ENTREPINOS 1605</t>
  </si>
  <si>
    <t xml:space="preserve">&lt;----------------------TOTAL </t>
  </si>
  <si>
    <t xml:space="preserve">INFORME ASESOR INTERNO MARZO 2020 DAHIANA HOYOS </t>
  </si>
  <si>
    <t>ALQUERIA DE SAN ISIDRO 9828</t>
  </si>
  <si>
    <t xml:space="preserve">PUNTA DEL PARQUE 808 </t>
  </si>
  <si>
    <t xml:space="preserve">JACARANDAS 1316 </t>
  </si>
  <si>
    <t>TOTAL ----------&gt;</t>
  </si>
  <si>
    <t xml:space="preserve">INFORME ASESOR INTERNO MARZO 2020 ALEJANDRA VARELA </t>
  </si>
  <si>
    <t>AMARELLO IN 709</t>
  </si>
  <si>
    <t xml:space="preserve">INFORME INDIVIDUAL MARZO 2020 BIVIANA SALAZAR </t>
  </si>
  <si>
    <t xml:space="preserve">AMARELLO IN 709 SUBROGACION </t>
  </si>
  <si>
    <t>SAN ISIDRO 9828 EMPALME</t>
  </si>
  <si>
    <t xml:space="preserve">AMARELLO IN 1205 </t>
  </si>
  <si>
    <t xml:space="preserve">&lt;--------------- TOTAL </t>
  </si>
  <si>
    <t xml:space="preserve">INFORME ABRIL 2020 SEDE ENVIGADO </t>
  </si>
  <si>
    <t>PUNTA DEL PARQUE 1404 - 2.800.000</t>
  </si>
  <si>
    <t>PUNTA DEL PARQUE 504- 2.500.000</t>
  </si>
  <si>
    <t>PUNTA DEL PARQUE 1107 - 2.800.000</t>
  </si>
  <si>
    <t>PUNTA DEL PARQUE 908 - 3.500.000</t>
  </si>
  <si>
    <t>MONTEPIETRA 1.800.000</t>
  </si>
  <si>
    <t>BRUJA ENCANTADORA 910 - 2.500.000</t>
  </si>
  <si>
    <t>LOCAL COMERCIAL - 4.300.000</t>
  </si>
  <si>
    <t>TIERRA GRATA 1613 - 1.650.000</t>
  </si>
  <si>
    <t xml:space="preserve">INFORME MAYO 2020 SEDE ENVIGADO </t>
  </si>
  <si>
    <t>PORTAL DE SAN LUIS 401</t>
  </si>
  <si>
    <t xml:space="preserve">INFORME ASESOR INTERNO MAYO  2020 DAHIANA HOYOS </t>
  </si>
  <si>
    <t xml:space="preserve">PUNTA DEL PARQUE 908 </t>
  </si>
  <si>
    <t>EN FIRMAS  3500000</t>
  </si>
  <si>
    <t>JUAN PABLOVILLA</t>
  </si>
  <si>
    <t xml:space="preserve">TIERRA GRATA CUMBRES 1613- EMPALME </t>
  </si>
  <si>
    <t>EN FIRMAS 1.660.000</t>
  </si>
  <si>
    <t>EL PORRTAL 401</t>
  </si>
  <si>
    <t>EN ESTUDIO 1800000</t>
  </si>
  <si>
    <t xml:space="preserve">INFORME INDIVIDUAL ABRIL 2020 BIVIANA SALAZAR </t>
  </si>
  <si>
    <t xml:space="preserve">INFORME JUNIO 2020 SEDE ENVIGADO </t>
  </si>
  <si>
    <t>26+3</t>
  </si>
  <si>
    <t>LA RESERVA 701</t>
  </si>
  <si>
    <t>TERRACINO ZUÑIGA 701</t>
  </si>
  <si>
    <t>TIERRA GRATA ESMERADALDAL 902 2.200.000</t>
  </si>
  <si>
    <t>PUNTA DEL PARQUE 903 - 2.800.000</t>
  </si>
  <si>
    <t>TOTAL A PAGAR -----------&gt;</t>
  </si>
  <si>
    <t>MAGDALENA DE LA CUENCA 9908 - 1.300.000</t>
  </si>
  <si>
    <t>TIERRA PRMETIDA CASA 106</t>
  </si>
  <si>
    <t>LA RESERVA 701 - 2.650.000</t>
  </si>
  <si>
    <t>MISSISSIPPI DE LA CUENCA 1009 - 1.350.000</t>
  </si>
  <si>
    <t>CASA COMERCIAL 2.500.000 REUBICACION</t>
  </si>
  <si>
    <t>PUNTA DEL PARQUE 903 - 2.700.000</t>
  </si>
  <si>
    <t xml:space="preserve">BIOCITY GRAND 1713 </t>
  </si>
  <si>
    <t>TIERRA GRATA ESMERADALDAL 902</t>
  </si>
  <si>
    <t>PALMERAS 628 - 920.000</t>
  </si>
  <si>
    <t>LA RESERVA 1601 REUBICACION 2.200.000</t>
  </si>
  <si>
    <t>OASIS DE ZUÑIGA 802 1.800.000</t>
  </si>
  <si>
    <t xml:space="preserve">NOGALES DE TERRANOVA </t>
  </si>
  <si>
    <t>AMARELLO IN 1505 EMPALME - 1870000</t>
  </si>
  <si>
    <t xml:space="preserve">INFORME ASESOR INTERNO JUNIO   2020 DAHIANA HOYOS </t>
  </si>
  <si>
    <t xml:space="preserve">NOGALES DE TERRANOVA BELLO </t>
  </si>
  <si>
    <t xml:space="preserve">EN ESTUDIO 960000-DESISTIDO NEGADOS </t>
  </si>
  <si>
    <t xml:space="preserve">JUAN ESTEBAN MANRIQUE </t>
  </si>
  <si>
    <t xml:space="preserve">LOCAL 202 AV POBLADO </t>
  </si>
  <si>
    <t xml:space="preserve">DESISTIO  </t>
  </si>
  <si>
    <t xml:space="preserve">APARTA STUDIO LAS PALMAS </t>
  </si>
  <si>
    <t>APTO EL TRIANON  $ 1000000</t>
  </si>
  <si>
    <t xml:space="preserve">ALEJANDRO BEDOOYA </t>
  </si>
  <si>
    <t>OASIS DE ZUÑIGA 802 $ 1800000</t>
  </si>
  <si>
    <t>BIOCITY 1713 EMPALME $ 1.500.000</t>
  </si>
  <si>
    <t xml:space="preserve">PUNTA DEL PARQUE 802 -EMPALME </t>
  </si>
  <si>
    <t>TIERRA PROMETIDA 106 $ 3.300.000</t>
  </si>
  <si>
    <t>LA RESERVA 701 $ 2.650.000</t>
  </si>
  <si>
    <t>MAGDALENA 9908</t>
  </si>
  <si>
    <t>EN FIRMAS $ 1300000</t>
  </si>
  <si>
    <t>AMARELLO IN 1505 $ 1.870.000</t>
  </si>
  <si>
    <t>EN ESTUDIO-EMPALME $1.870.000</t>
  </si>
  <si>
    <t>LOCAL ANDALUCIA $ 2.500.000</t>
  </si>
  <si>
    <t>EN FIRMAS $ 2500000</t>
  </si>
  <si>
    <t xml:space="preserve">INFORME ASESOR INTERNO JUNIO 2020 CAROLINA PARRA </t>
  </si>
  <si>
    <t xml:space="preserve">COMISION </t>
  </si>
  <si>
    <t>ASESOR</t>
  </si>
  <si>
    <t>BOSQUE DE SAN JORGE 307 2.600.000</t>
  </si>
  <si>
    <t>TERRAZINO ZUÑIGA 701 EMPALME 2.230.000</t>
  </si>
  <si>
    <t>PALMERAS 628 920.000</t>
  </si>
  <si>
    <t>LA RESERVA 1601 2.200.000</t>
  </si>
  <si>
    <t>PUNTA DEL PARQUE 903 2.700.000</t>
  </si>
  <si>
    <t>TIERRA GRATA ESMERALDAL 902 2.200.000</t>
  </si>
  <si>
    <t>MISSISSIPPI 1009 1.350.000</t>
  </si>
  <si>
    <t xml:space="preserve">INFORME INDIVIDUAL JUNIO 2020 BIVIANA SALAZAR </t>
  </si>
  <si>
    <t>CASA COMERCIAL  REUBICACION</t>
  </si>
  <si>
    <t xml:space="preserve">MISSISSIPPI 1009 </t>
  </si>
  <si>
    <t xml:space="preserve">LA RESERVA 1601 REUBICACION </t>
  </si>
  <si>
    <t xml:space="preserve">INFORME JULIO 2020  SEDE ENVIGADO </t>
  </si>
  <si>
    <t xml:space="preserve">BOSQUES DEL ESMERALDAL CASA 128  </t>
  </si>
  <si>
    <t xml:space="preserve">BIOCITY GRAND 1106 - EMPALME </t>
  </si>
  <si>
    <t xml:space="preserve">REGATTA 1607 </t>
  </si>
  <si>
    <t xml:space="preserve">PUNTA DEL PARQUE 1306 </t>
  </si>
  <si>
    <t>BIOCITY GRAND 1021 1900000</t>
  </si>
  <si>
    <t>PUNTA DEL PARQUE 503 2.500.000</t>
  </si>
  <si>
    <t>TRIANON 1.000.000</t>
  </si>
  <si>
    <t>NATIVO ARENA 2105 2.200.000</t>
  </si>
  <si>
    <t>SEPIA 411 2.000.000</t>
  </si>
  <si>
    <t>BIOCITY GRAND 1106 - 1.560.000</t>
  </si>
  <si>
    <t>ENTREPINOS 1502</t>
  </si>
  <si>
    <t>BRUJA ENCANTADORA 1310 - 3.000.000</t>
  </si>
  <si>
    <t xml:space="preserve"> NATIVO FLORA 1310</t>
  </si>
  <si>
    <t>28+5</t>
  </si>
  <si>
    <t xml:space="preserve">ROSET 506 </t>
  </si>
  <si>
    <t>PIE DE MONTE CASA 122 REUBICACION</t>
  </si>
  <si>
    <t>SANT LAURENT 704 - 2.200.000</t>
  </si>
  <si>
    <t xml:space="preserve">OCLOCK 2003 REUBICACION </t>
  </si>
  <si>
    <t>AMARETTO 1903 1.800.000</t>
  </si>
  <si>
    <t xml:space="preserve">MISSISSIPPI DE LA CUENCA 1510 </t>
  </si>
  <si>
    <t xml:space="preserve">ALONSO </t>
  </si>
  <si>
    <t>CASA SAN JOSE  138</t>
  </si>
  <si>
    <t>LOMA LINDA 2107</t>
  </si>
  <si>
    <t xml:space="preserve">NATIVO AGUA 1101  </t>
  </si>
  <si>
    <t xml:space="preserve">BIOCITY GRAND 1021 </t>
  </si>
  <si>
    <t xml:space="preserve">CUMBRES DEL BOSQUE 505 EMPALME - </t>
  </si>
  <si>
    <t>BIOCITY 904 - 1.600.000</t>
  </si>
  <si>
    <t>JARDINES DE LA MARIA 601 - 1.900.000</t>
  </si>
  <si>
    <t>BIOCITY GRAND 1604 - 1.500.000</t>
  </si>
  <si>
    <t>GRUTA DEL POBLADO 405 REUBICACION</t>
  </si>
  <si>
    <t>QUINTAS DEL PALMAR APTO 105</t>
  </si>
  <si>
    <t xml:space="preserve">SAO BENTO 603  EMPALME </t>
  </si>
  <si>
    <t xml:space="preserve">INFORME ASESOR INTERNO JULIO    2020 DAHIANA HOYOS </t>
  </si>
  <si>
    <t xml:space="preserve">QUINTAS DEL PALMAR 105 </t>
  </si>
  <si>
    <t xml:space="preserve">ENTREGADO  </t>
  </si>
  <si>
    <t xml:space="preserve">ROSSET 506 $ 2350000- </t>
  </si>
  <si>
    <t xml:space="preserve">BOSQUES DEL ESMERALDAL 128 -REUBICACION </t>
  </si>
  <si>
    <t>PIE DE MONTE 122</t>
  </si>
  <si>
    <t>ST LAURENT 704 $ 2.200.000</t>
  </si>
  <si>
    <t xml:space="preserve">GRUTA DEL POBLADO 405 -REUBICACION CLIENTE DANIEL </t>
  </si>
  <si>
    <t>OCLOK 2003$ 2.800.000</t>
  </si>
  <si>
    <t>NATIVO AGUA 1101 $ 2.100.000</t>
  </si>
  <si>
    <t xml:space="preserve">MISSISSIPPI 1510 CONTRATO A 6 MESES </t>
  </si>
  <si>
    <t>SAOBENTO 603</t>
  </si>
  <si>
    <t xml:space="preserve"> HACIENDA SAN JORGE 139  </t>
  </si>
  <si>
    <t>BIOCITY 1106 EMPALME $ 1560000</t>
  </si>
  <si>
    <t>BIOCITY 1604 $ 1.600.000</t>
  </si>
  <si>
    <t xml:space="preserve">NEGADOS -CLIENTE YA SE UBICO </t>
  </si>
  <si>
    <t>LOMA LINDA 2107 $ 1.400.000</t>
  </si>
  <si>
    <t xml:space="preserve">MAGDALENA 9904 </t>
  </si>
  <si>
    <t xml:space="preserve">GINEBRA HOUSE 116 $ 4.000.000 </t>
  </si>
  <si>
    <t xml:space="preserve">EN ESTUDIO $ 4000000-DESISTIO CLIENTE NO TIENE OTRO DEUDOR </t>
  </si>
  <si>
    <t>&lt;---- TOTAL A PAGAR</t>
  </si>
  <si>
    <t xml:space="preserve">INFORME ASESOR INTERNO JULIO 2020 CAROLINA PARRA </t>
  </si>
  <si>
    <t>BRUJAS CAMPESTRE 9715 1.900.000</t>
  </si>
  <si>
    <t>REGATTA 1607 $ 2.100.000</t>
  </si>
  <si>
    <t>PUNTA DEL PARQUE 1306 2.700.000</t>
  </si>
  <si>
    <t>CUMBRES DEL BOSQUE 505 1.600.000</t>
  </si>
  <si>
    <t>BIOCITY 904 1.600.000</t>
  </si>
  <si>
    <t>BIOCITY 1021 1.900.000</t>
  </si>
  <si>
    <t>BRUJA ENCANTADORA 1310 3.000.000</t>
  </si>
  <si>
    <t>ENTRE PINOS 3.100.000</t>
  </si>
  <si>
    <t>NEGADO</t>
  </si>
  <si>
    <t xml:space="preserve">DESISTE NO CONFORME CON EL CONTRATO </t>
  </si>
  <si>
    <t>JARDINES DE LA MARIA 601 1.900.000</t>
  </si>
  <si>
    <t>DESISTIO SITUACION PERSONAL</t>
  </si>
  <si>
    <t>MISSISSIPPI 212 1.300.000</t>
  </si>
  <si>
    <t>DOS VELAS 1512 1.750.000</t>
  </si>
  <si>
    <t>&lt;----- TOTAL A PAGAR</t>
  </si>
  <si>
    <t xml:space="preserve">INFORME INDIVIDUAL JULIO 2020 BIVIANA SALAZAR </t>
  </si>
  <si>
    <t>ROSET 506</t>
  </si>
  <si>
    <t>PIEDEMONTE CASA 122 RUBICACION</t>
  </si>
  <si>
    <t>OCLOK 2003 REUBICACION</t>
  </si>
  <si>
    <t>CUMBRES DEL BOSQUE 505 EMPALME</t>
  </si>
  <si>
    <t>GRUTA DEL POBLADO 405</t>
  </si>
  <si>
    <t>QUINTAS DEL PALMAR 105</t>
  </si>
  <si>
    <t>SAO BENTO 603</t>
  </si>
  <si>
    <t>BIOCITY GRAND 904</t>
  </si>
  <si>
    <t>BIOCITY 1021</t>
  </si>
  <si>
    <t xml:space="preserve">INFORME AGOSTO 2020  SEDE ENVIGADO </t>
  </si>
  <si>
    <t>JACARANDAS APTO 1416</t>
  </si>
  <si>
    <t xml:space="preserve">REGATTA 1506 </t>
  </si>
  <si>
    <t xml:space="preserve">LYON 1004 </t>
  </si>
  <si>
    <t>LOS MANGOS 314</t>
  </si>
  <si>
    <t>BRUJA BONITA 1807 - 3.000.000</t>
  </si>
  <si>
    <t>NATIVO FLORA 914 2.300.000</t>
  </si>
  <si>
    <t>CASA GINEBRA - 4.000.000</t>
  </si>
  <si>
    <t>APTO PENDIENTE 1.900.000</t>
  </si>
  <si>
    <t xml:space="preserve">MAGADALENA DE LA CUENCA 1506 </t>
  </si>
  <si>
    <t>GINEBRA HOUSE 4.000.000</t>
  </si>
  <si>
    <t>ENTREPARQUES 9923- 2.100.000</t>
  </si>
  <si>
    <t>CUBIK 310 - 1.670.000 EMPALME</t>
  </si>
  <si>
    <t>AMARETTO 803 1.800.000</t>
  </si>
  <si>
    <t xml:space="preserve">EL VERGEL 303 </t>
  </si>
  <si>
    <t>JUAN ESTEBAN</t>
  </si>
  <si>
    <t xml:space="preserve">REGATTA 904 </t>
  </si>
  <si>
    <t>CAMINO DEL ANGEL 1502</t>
  </si>
  <si>
    <t>CASA ANDALUCIA  1.700.000</t>
  </si>
  <si>
    <t xml:space="preserve">INFORME ASESOR INTERNO AGOSTO   2020 DAHIANA HOYOS </t>
  </si>
  <si>
    <t>JACARANDA 1413 $ 3.300.000</t>
  </si>
  <si>
    <t xml:space="preserve">FACTURADO-MONTADO A SIMI </t>
  </si>
  <si>
    <t>CAMINO DEL ANGEL 1304 $ 3.000.000</t>
  </si>
  <si>
    <t xml:space="preserve">FACTURADO -MONTADO A SIMI </t>
  </si>
  <si>
    <t xml:space="preserve">ENTREPARQUES 9923 -REUBICACION </t>
  </si>
  <si>
    <t xml:space="preserve">MAGDALENA DE LA CUENCA 1506 </t>
  </si>
  <si>
    <t>CUBIK 310 $ 1.670.000</t>
  </si>
  <si>
    <t>EN ESTUDIO  $1.670.000</t>
  </si>
  <si>
    <t xml:space="preserve">BRUJA BONITA 1803 $ 3.000.000-REUBICACION </t>
  </si>
  <si>
    <t>CASA ANDALUCIA $ 1.700.000</t>
  </si>
  <si>
    <t>AMARETTO 803 $ 1.750.000</t>
  </si>
  <si>
    <t>BRUJA BONITA 1807 $ 3.100.000</t>
  </si>
  <si>
    <t>INFORME ASESOR INTERNO AGOSTO   2020 CAROLINA PARRA</t>
  </si>
  <si>
    <t>ALTOS DEL ESMERALDAL 603 1.600.000</t>
  </si>
  <si>
    <t>NATIVO FLORA 1008 3.000.000</t>
  </si>
  <si>
    <t>REGATTA 904 2.000.000</t>
  </si>
  <si>
    <t>JUAN MANRIQUE</t>
  </si>
  <si>
    <t>EL VERGEL 303 2400.000</t>
  </si>
  <si>
    <t>LOS MANGOS 314 1.350.000</t>
  </si>
  <si>
    <t>BIOCITY 1803 2.000.000</t>
  </si>
  <si>
    <t>REGATTA 1506 2.250.000</t>
  </si>
  <si>
    <t>LYON 1004 1.700.000</t>
  </si>
  <si>
    <t>SE UBICO DIRECTO</t>
  </si>
  <si>
    <t>SAO BENTO 1703 2.300.000</t>
  </si>
  <si>
    <t xml:space="preserve">INFORME INDIVIDUAL AGOSTO 2020 BIVIANA SALAZAR </t>
  </si>
  <si>
    <t xml:space="preserve">ALTOS DEL ESMERALDAL 603 </t>
  </si>
  <si>
    <t>ENTREPARQUES 9923 - REUBICACION</t>
  </si>
  <si>
    <t>REGATTA 904</t>
  </si>
  <si>
    <t>CUBIK 310</t>
  </si>
  <si>
    <t xml:space="preserve">INFORME SEPTIEMBRE 2020  SEDE ENVIGADO </t>
  </si>
  <si>
    <t>ZUÑIGA 601 EMPALME 2.140.000</t>
  </si>
  <si>
    <t>LYON APTO 1308 - 1.800.000</t>
  </si>
  <si>
    <t>BIOCITY GRAND 1642  - 2.100.000</t>
  </si>
  <si>
    <t>CASA GASCUÑA 143 - 3.150.000</t>
  </si>
  <si>
    <t>REGATTA APTO 1407 1.950.000</t>
  </si>
  <si>
    <t>NOGALES 1603 - 3.500.000</t>
  </si>
  <si>
    <t>NATIVO AGUA APTO 1001 - 2.100.000</t>
  </si>
  <si>
    <t xml:space="preserve">PAGO DERECHOS DE CONTRATO </t>
  </si>
  <si>
    <t>CASA SAN SIMON - 4.000.000</t>
  </si>
  <si>
    <t>MONTIEL 2205 - 3.000.000</t>
  </si>
  <si>
    <t xml:space="preserve">BRUJA BONITA 1807 - 3.000.000 </t>
  </si>
  <si>
    <t>NATIVO REUBICACION 2.100.000</t>
  </si>
  <si>
    <t>AMARELLO IN 709 RECIBIMIENTO 1.700.000</t>
  </si>
  <si>
    <t>MAGDALENA DE LA CUENCA 1306 - 1.300.000</t>
  </si>
  <si>
    <t>DOS VELAS 504 - 1550.000</t>
  </si>
  <si>
    <t>APARTAESTUDIO CATELLAN 102 - 600.000</t>
  </si>
  <si>
    <t>ZURICH APTO 1002 - 1.700.000</t>
  </si>
  <si>
    <t xml:space="preserve">CAMINO DE LAS AGUAS  APTO 1511 - </t>
  </si>
  <si>
    <t>BIVIANA</t>
  </si>
  <si>
    <t>MISSISSIPI 212 EMPALME 1.300.00</t>
  </si>
  <si>
    <t>CASA COMERCIAL 2.200.000</t>
  </si>
  <si>
    <t>VERDUM PENDIENTE 1.600.000</t>
  </si>
  <si>
    <t>CIUDADELA SAN LUCAS APTO 1004 2.000.000</t>
  </si>
  <si>
    <t>VERDUM 907 1.700.000</t>
  </si>
  <si>
    <t>CASA BOSQUES DEL ESMERALDAL 2.950.000</t>
  </si>
  <si>
    <t>VITENZA</t>
  </si>
  <si>
    <t xml:space="preserve">BARICHARA CASA 139 </t>
  </si>
  <si>
    <t xml:space="preserve">CUBIK 410 - </t>
  </si>
  <si>
    <t>BIOCITY GRAND 1404</t>
  </si>
  <si>
    <t xml:space="preserve">BALTICO 306 - EMPALME  </t>
  </si>
  <si>
    <t>AZULEDA DEL CAMPSTRE 1005</t>
  </si>
  <si>
    <t xml:space="preserve">AMARELLO IN 408 EMPALME </t>
  </si>
  <si>
    <t>APARTAESTUDIO 301- 650.000</t>
  </si>
  <si>
    <t xml:space="preserve">INFORME ASESOR INTERNO SEPTIEMBRE 2020 DAHIANA HOYOS </t>
  </si>
  <si>
    <t xml:space="preserve">BARICHARA 139 </t>
  </si>
  <si>
    <t xml:space="preserve">FACTURADO- MONTADO EN SIMI </t>
  </si>
  <si>
    <t xml:space="preserve">ZURICH 1002  </t>
  </si>
  <si>
    <t xml:space="preserve">AMARELLO IN 709 $ 1.700.000- DON CARLOS </t>
  </si>
  <si>
    <t xml:space="preserve">MAGDALENA DE LA CUENCA 1306 $ 1.300.000-SUBROGACION </t>
  </si>
  <si>
    <t>LYON 1308 $ 1.800.000</t>
  </si>
  <si>
    <t xml:space="preserve">ALEJO BEDOYA </t>
  </si>
  <si>
    <t>AMARELLO IN 408 $ 1.800.000</t>
  </si>
  <si>
    <t xml:space="preserve">DOS VELAS 504 $ 1550.000 </t>
  </si>
  <si>
    <t xml:space="preserve">APARTA STUDIO ANDALUCIA </t>
  </si>
  <si>
    <t>CASA COMERCIAL SAN MARCOS $ 2.200.000</t>
  </si>
  <si>
    <t xml:space="preserve">COLORS 1511 $ 1.300.000 SIN CUARTO UTIL </t>
  </si>
  <si>
    <t>BOSQUES DEL ESMERALDAl 190 -empalme</t>
  </si>
  <si>
    <t xml:space="preserve">VIVALTO $ 1.300.000- YUILIANO </t>
  </si>
  <si>
    <t xml:space="preserve">APTO VITENZA $ 1.350.000 -DANIEL </t>
  </si>
  <si>
    <t>TOTAL A PAGAR OK</t>
  </si>
  <si>
    <t>INFORME ASESOR INTERNO SEPTIEMBRE 2020 CAROLINA PARRA</t>
  </si>
  <si>
    <t>BALTICO 306 EMPALME 1.873.000</t>
  </si>
  <si>
    <t>BIOCITY 1642 2.100.000</t>
  </si>
  <si>
    <t>ZUÑIGA CAMPESTRE 601 EMPALME 2.140.000</t>
  </si>
  <si>
    <t>APARTA ESTUDIO CASTELLAR 102 600.000</t>
  </si>
  <si>
    <t>CASA SAN SIMON 4.000.000</t>
  </si>
  <si>
    <t>CUBIK 410 1.700.000</t>
  </si>
  <si>
    <t>BIOCITY GRAND 1404 - 1.550.000</t>
  </si>
  <si>
    <t>GASCUÑA 143 3.150000</t>
  </si>
  <si>
    <t>NOGALES 1603 3.500.000</t>
  </si>
  <si>
    <t>NATIVO AGUA 1001 2.100.000</t>
  </si>
  <si>
    <t>C25 1502 2.100.000</t>
  </si>
  <si>
    <t xml:space="preserve">NO DOBLAN EL CANON DE ARRENDAMIENTO </t>
  </si>
  <si>
    <t>MISSISSIPI 212 EMPALME 1.300.000</t>
  </si>
  <si>
    <t xml:space="preserve">INFORME INDIVIDUAL SEPTIEMBRE 2020 BIVIANA SALAZAR </t>
  </si>
  <si>
    <t xml:space="preserve">CAMINO DE LAS AGUAS  APTO 1201- </t>
  </si>
  <si>
    <t xml:space="preserve">INFORME OCTUBRE 2020  SEDE ENVIGADO </t>
  </si>
  <si>
    <t xml:space="preserve">LYON 504 </t>
  </si>
  <si>
    <t xml:space="preserve">LA RESERVA 1301 </t>
  </si>
  <si>
    <t xml:space="preserve">BRUJA CAMPESTRE AP 1510 </t>
  </si>
  <si>
    <t xml:space="preserve">NATIVO FLORA 706 </t>
  </si>
  <si>
    <t xml:space="preserve">NATIVO AGUA 801 </t>
  </si>
  <si>
    <t>MADEIRO  - 3.700.000</t>
  </si>
  <si>
    <t>NATIVO AGUA 801 - 2.100.000</t>
  </si>
  <si>
    <t>JACARANDAS 715 - 3.000.000</t>
  </si>
  <si>
    <t>39+6</t>
  </si>
  <si>
    <t>NATIVO MADERA  APTO 1504</t>
  </si>
  <si>
    <t>GUADALCANAL CASA 165</t>
  </si>
  <si>
    <t xml:space="preserve">MILAN 9 APT 103  </t>
  </si>
  <si>
    <t>CALIFORNIA 909 -  REUBICACION</t>
  </si>
  <si>
    <t xml:space="preserve">JACARANDAS 1617  4.200.000 </t>
  </si>
  <si>
    <t>INFORME ASESOR INTERNO OCTUBRE 2020 CAROLINA PARRA</t>
  </si>
  <si>
    <t>NATIVO MADERA 1504 4.700.000</t>
  </si>
  <si>
    <t>CASA GUADALCANAL 165 1.900.000</t>
  </si>
  <si>
    <t>LYON 504 1.700.000</t>
  </si>
  <si>
    <t>CASA ANDALUCIA 1 PISO 1.700.000</t>
  </si>
  <si>
    <t>MILAN 103 1.700.000</t>
  </si>
  <si>
    <t>NATIVO FLORA 706 2.300.000</t>
  </si>
  <si>
    <t>NATIVO AGUA 801 2.100.000</t>
  </si>
  <si>
    <t>INFORME OCTUBRE 2020 BIVIANA SALAZAR</t>
  </si>
  <si>
    <t>LA RESERVA 1301</t>
  </si>
  <si>
    <t>BRUJAS CAMPESTRE 1510</t>
  </si>
  <si>
    <t>JACARANDAS 1617</t>
  </si>
  <si>
    <t xml:space="preserve">NATIVO ARENA 1603 </t>
  </si>
  <si>
    <t>JACARANDAS 715 -3.000.000</t>
  </si>
  <si>
    <t xml:space="preserve">INFORME GENERAL OCTUBRE 2020 BIVIANA SALAZAR </t>
  </si>
  <si>
    <t>NATIVO MADERA 1504</t>
  </si>
  <si>
    <t>CASA GUADALCANAL 165</t>
  </si>
  <si>
    <t xml:space="preserve">INFORME NOVIEMBRE 2020  SEDE ENVIGADO </t>
  </si>
  <si>
    <t>24+5</t>
  </si>
  <si>
    <t>BRUJAS CAMPESTRE 1409</t>
  </si>
  <si>
    <t xml:space="preserve">REGATTA 607 </t>
  </si>
  <si>
    <t xml:space="preserve">NATIVO FLORA 1001 </t>
  </si>
  <si>
    <t>VIENTOS DE LA COLINA 188</t>
  </si>
  <si>
    <t xml:space="preserve">QUEBEC 701 </t>
  </si>
  <si>
    <t xml:space="preserve">QUEBEC 601 </t>
  </si>
  <si>
    <t>36+8</t>
  </si>
  <si>
    <t>FELISA 1403</t>
  </si>
  <si>
    <t>MAGDALENA DE LA CUENCA 716 EMPALME</t>
  </si>
  <si>
    <t xml:space="preserve">CORALES DE LA ABADIA 1505 </t>
  </si>
  <si>
    <t>REGATTA 808 - 2.200.000</t>
  </si>
  <si>
    <t>MISSISSIPPI 1301 SUBROGACION 1.350.000</t>
  </si>
  <si>
    <t xml:space="preserve">PALMA DE ZUÑIGA 503 </t>
  </si>
  <si>
    <t>CASA MILAN 2.100.000</t>
  </si>
  <si>
    <t xml:space="preserve">AMARLLO IN 509 1.950.000 </t>
  </si>
  <si>
    <t>ALJANDRO OCAMPO</t>
  </si>
  <si>
    <t>PALMA DE ZUÑIGA 503 1.550.000</t>
  </si>
  <si>
    <t>BIOCITY GRAND 1203 1.800.000</t>
  </si>
  <si>
    <t>CAMINO DE COLORES 1602</t>
  </si>
  <si>
    <t>YENIFER ARANGO</t>
  </si>
  <si>
    <t>LOCAL BELOHORIZONTE</t>
  </si>
  <si>
    <t>PIZARRA 1407</t>
  </si>
  <si>
    <t>VANESA TUBERQUIA</t>
  </si>
  <si>
    <t>MONTEPARAISO 1313</t>
  </si>
  <si>
    <t>LEIDY TORRES</t>
  </si>
  <si>
    <t>BIOCITY GRAND 442 - 2.100.000</t>
  </si>
  <si>
    <t xml:space="preserve">INFORME  ASESORA INTERNA NOVIEMBRE 2020 DAHIANA HOYOS </t>
  </si>
  <si>
    <t>E 00807</t>
  </si>
  <si>
    <t xml:space="preserve">QUEBEC 901 </t>
  </si>
  <si>
    <t xml:space="preserve">E 00813 </t>
  </si>
  <si>
    <t xml:space="preserve"> E 00834</t>
  </si>
  <si>
    <t>BIOCITY GRAND 1203</t>
  </si>
  <si>
    <t xml:space="preserve"> E 00896</t>
  </si>
  <si>
    <t>QUEBEC 601</t>
  </si>
  <si>
    <t>EN ESTUDIO E 00917</t>
  </si>
  <si>
    <t xml:space="preserve">MAGDALENA DE LA CUENCA 304 - EMPALME  </t>
  </si>
  <si>
    <t>DESISTIDO  E 00786</t>
  </si>
  <si>
    <t xml:space="preserve">EN ESTUDIO E 00907-ÁPROBADO PIDIO PRORROGA </t>
  </si>
  <si>
    <t xml:space="preserve">AMARELLO 509 </t>
  </si>
  <si>
    <t>INFORME ASESORA INTERNA NOVIEMBRE 2020  CAROLINA PARRA</t>
  </si>
  <si>
    <t xml:space="preserve">FELISA 1403 </t>
  </si>
  <si>
    <t xml:space="preserve">IBERICA 108 </t>
  </si>
  <si>
    <t xml:space="preserve">BRUJAS CAMPESTRE 1409 </t>
  </si>
  <si>
    <t>NATIVO FLORA 1001 2.300.000</t>
  </si>
  <si>
    <t>QUEBEC 701 2.300.000</t>
  </si>
  <si>
    <t>REGATTA 808 2.200.000 REUBICACION</t>
  </si>
  <si>
    <t>NEGADA</t>
  </si>
  <si>
    <t>APLAZADO PRESENTAR DOS DEUDORES</t>
  </si>
  <si>
    <t>INFORME NOVIEMBRE 2020 BIVIANA SALAZAR</t>
  </si>
  <si>
    <t xml:space="preserve">MAGDALENA DE LA CUENCA 716 </t>
  </si>
  <si>
    <t xml:space="preserve">BIOCITY GRAND 442 </t>
  </si>
  <si>
    <t xml:space="preserve">VIENTOS DE LA COLINA CASA 188 </t>
  </si>
  <si>
    <t xml:space="preserve">FINCA EN BARBOSA </t>
  </si>
  <si>
    <t xml:space="preserve">INFORME GENERAL NOVIEMBRE 2020 BIVIANA SALAZAR </t>
  </si>
  <si>
    <t xml:space="preserve">IBERICA 801 </t>
  </si>
  <si>
    <t>BIOCITY GRAND 442</t>
  </si>
  <si>
    <t xml:space="preserve">INFORME DICIEMBRE 2020  SEDE ENVIGADO </t>
  </si>
  <si>
    <t>SAN JUAN DE LAS ORQUIDEAS 804 2.600.000</t>
  </si>
  <si>
    <t>BIOCITY GRAND 520 - 1.600.000</t>
  </si>
  <si>
    <t>21+10</t>
  </si>
  <si>
    <t xml:space="preserve">TIERRA GRATA ESMERALDAL 1712 - </t>
  </si>
  <si>
    <t>SEPIA 609 - 1.700.000</t>
  </si>
  <si>
    <t>TERRAZINO ROYAL AP 1102 - 2.400.000</t>
  </si>
  <si>
    <t>REGATTA 602$ 2.700.000</t>
  </si>
  <si>
    <t>45+10</t>
  </si>
  <si>
    <t>ST LAURENR 1801 $ 2.550.000</t>
  </si>
  <si>
    <t>BRUJA CAMPESTRE 218 $ 2.100.000</t>
  </si>
  <si>
    <t>ENTREPARQUES 316 2.500.000</t>
  </si>
  <si>
    <t>BIOCITY 836 2.550.000</t>
  </si>
  <si>
    <t xml:space="preserve">ALEJANDRO OCAMPO </t>
  </si>
  <si>
    <t xml:space="preserve">ST LAURENT 1801 </t>
  </si>
  <si>
    <t>MISSISSIPPI 1301 $ 1350000</t>
  </si>
  <si>
    <t>AMARETTO 803$ 1.700.000</t>
  </si>
  <si>
    <t>ENTREPARQUES 419 $</t>
  </si>
  <si>
    <t>9+</t>
  </si>
  <si>
    <t>BIOCITY GRAND 441 - 1.500.000</t>
  </si>
  <si>
    <t>BIOCITY 836</t>
  </si>
  <si>
    <t>TRENTTO AP 507 - 1.650.000</t>
  </si>
  <si>
    <t xml:space="preserve">INFORME  ASESORA INTERNA DICIEMBRE 2020 DAHIANA HOYOS </t>
  </si>
  <si>
    <t xml:space="preserve">BIOCITY GRAND 441 </t>
  </si>
  <si>
    <t xml:space="preserve"> EL LIBERTADOR  $ 1500000 EN FIRMAS </t>
  </si>
  <si>
    <t xml:space="preserve">DESISTIDO NO TIENE DEUDOR </t>
  </si>
  <si>
    <t>TIERRA GRATA 1712</t>
  </si>
  <si>
    <t xml:space="preserve">ENTRPARQUES 316 </t>
  </si>
  <si>
    <t xml:space="preserve">ALANDRO OCAMPO </t>
  </si>
  <si>
    <t xml:space="preserve">ENTREPARQUES 419 </t>
  </si>
  <si>
    <t xml:space="preserve">AMARETTO 803 </t>
  </si>
  <si>
    <t xml:space="preserve">REGATTA 602 </t>
  </si>
  <si>
    <t>EN FIRMAS  $ 2.700.000</t>
  </si>
  <si>
    <t>INFORME ASESORA INTERNA DICIEMBRE 2020  CAROLINA PARRA</t>
  </si>
  <si>
    <t>SAN JUAN DE LAS ORQUIDEAS 804 $ 2.600.000</t>
  </si>
  <si>
    <t>SEPIA 609 1.700.000</t>
  </si>
  <si>
    <t>TERRAZINO ROYAL 1102 2.400.000</t>
  </si>
  <si>
    <t>MISSISSIPPI 1301 1.350.000</t>
  </si>
  <si>
    <t>INFORME DICIEMBRE 2020 BIVIANA SALAZAR</t>
  </si>
  <si>
    <t xml:space="preserve">INFORME GENERAL DICIEMBRE 2020 </t>
  </si>
  <si>
    <t>TIERRA GRATA ESMERALDAL 1712</t>
  </si>
  <si>
    <t>TERRAZINO ROYAL 1102</t>
  </si>
  <si>
    <t>CAPTACION DE PORTADADA -LO RECIBIO BIVIANA AL 8%</t>
  </si>
  <si>
    <t>MISSISSIPPI 1301</t>
  </si>
  <si>
    <t>CDT</t>
  </si>
  <si>
    <t>BIOCITY 441</t>
  </si>
  <si>
    <t xml:space="preserve">TOTAL A PAGAR BIVIANA SALAZAR </t>
  </si>
  <si>
    <t xml:space="preserve">TOTAL A PAGAR DAHIANA HOYOS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</si>
</sst>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3" formatCode="_(* #,##0.00_);_(* \(#,##0.00\);_(* &quot;-&quot;??_);_(@_)"/>
    <numFmt numFmtId="164" formatCode="#,##0;[Red]#,##0"/>
    <numFmt numFmtId="165" formatCode="dd/mm/yyyy"/>
    <numFmt numFmtId="166" formatCode="[$$-240A]#,##0"/>
    <numFmt numFmtId="167" formatCode="0.0%"/>
    <numFmt numFmtId="168" formatCode="[$ $]#,##0"/>
    <numFmt numFmtId="169" formatCode="[$$]#,##0"/>
    <numFmt numFmtId="170" formatCode="dd/mm/yy"/>
    <numFmt numFmtId="171" formatCode="dd/mm"/>
    <numFmt numFmtId="172" formatCode="d&quot; DE &quot;mmmm&quot; DE &quot;yyyy"/>
    <numFmt numFmtId="173" formatCode="&quot;$&quot;#,##0"/>
    <numFmt numFmtId="174" formatCode="&quot;$&quot;#,##0.00"/>
    <numFmt numFmtId="175" formatCode="_(* #,##0_);_(* \(#,##0\);_(* &quot;-&quot;??_);_(@_)"/>
    <numFmt numFmtId="176" formatCode="_(&quot;$&quot;* #,##0_);_(&quot;$&quot;* \(#,##0\);_(&quot;$&quot;* &quot;-&quot;??_);_(@_)"/>
    <numFmt numFmtId="177" formatCode="&quot;$&quot;#,##0.000"/>
    <numFmt numFmtId="178" formatCode="_([$$-409]* #,##0_);_([$$-409]* \(#,##0\);_([$$-409]* &quot;-&quot;??_);_(@_)"/>
  </numFmts>
  <fonts count="201">
    <font>
      <sz val="10"/>
      <color rgb="FF000000"/>
      <name val="Arial"/>
    </font>
    <font>
      <b/>
      <sz val="14"/>
      <color rgb="FF000000"/>
      <name val="Verdana"/>
      <family val="2"/>
    </font>
    <font>
      <b/>
      <sz val="10"/>
      <name val="Arial"/>
      <family val="2"/>
    </font>
    <font>
      <sz val="10"/>
      <name val="Arial"/>
      <family val="2"/>
    </font>
    <font>
      <b/>
      <sz val="24"/>
      <color rgb="FF000000"/>
      <name val="Calibri"/>
      <family val="2"/>
    </font>
    <font>
      <b/>
      <sz val="11"/>
      <color rgb="FF000000"/>
      <name val="Verdana"/>
      <family val="2"/>
    </font>
    <font>
      <b/>
      <sz val="11"/>
      <name val="Verdana"/>
      <family val="2"/>
    </font>
    <font>
      <b/>
      <sz val="12"/>
      <name val="Verdana"/>
      <family val="2"/>
    </font>
    <font>
      <b/>
      <sz val="10"/>
      <name val="Verdana"/>
      <family val="2"/>
    </font>
    <font>
      <b/>
      <sz val="10"/>
      <color rgb="FF000000"/>
      <name val="Arial"/>
      <family val="2"/>
    </font>
    <font>
      <sz val="10"/>
      <name val="Verdana"/>
      <family val="2"/>
    </font>
    <font>
      <b/>
      <sz val="14"/>
      <color rgb="FF000000"/>
      <name val="Cambria"/>
      <family val="1"/>
    </font>
    <font>
      <b/>
      <sz val="43"/>
      <name val="Arial"/>
      <family val="2"/>
    </font>
    <font>
      <b/>
      <sz val="11"/>
      <name val="Cambria"/>
      <family val="1"/>
    </font>
    <font>
      <sz val="11"/>
      <name val="Cambria"/>
      <family val="1"/>
    </font>
    <font>
      <b/>
      <sz val="42"/>
      <color rgb="FF000000"/>
      <name val="Arial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FF0000"/>
      <name val="Verdana"/>
      <family val="2"/>
    </font>
    <font>
      <sz val="10"/>
      <color rgb="FF000000"/>
      <name val="Verdana"/>
      <family val="2"/>
    </font>
    <font>
      <b/>
      <sz val="12"/>
      <name val="Arial"/>
      <family val="2"/>
    </font>
    <font>
      <sz val="12"/>
      <name val="Arial"/>
      <family val="2"/>
    </font>
    <font>
      <sz val="10"/>
      <color rgb="FF000000"/>
      <name val="Arial"/>
      <family val="2"/>
    </font>
    <font>
      <sz val="10"/>
      <color rgb="FF434343"/>
      <name val="Verdana"/>
      <family val="2"/>
    </font>
    <font>
      <sz val="11"/>
      <color rgb="FF000000"/>
      <name val="Inconsolata"/>
    </font>
    <font>
      <b/>
      <sz val="10"/>
      <color rgb="FFFF0000"/>
      <name val="Arial"/>
      <family val="2"/>
    </font>
    <font>
      <b/>
      <sz val="10"/>
      <color rgb="FFFF0000"/>
      <name val="Verdana"/>
      <family val="2"/>
    </font>
    <font>
      <b/>
      <sz val="39"/>
      <name val="Arial"/>
      <family val="2"/>
    </font>
    <font>
      <b/>
      <sz val="36"/>
      <name val="Arial"/>
      <family val="2"/>
    </font>
    <font>
      <sz val="9"/>
      <name val="Arial"/>
      <family val="2"/>
    </font>
    <font>
      <b/>
      <sz val="20"/>
      <color rgb="FF000000"/>
      <name val="Arial"/>
      <family val="2"/>
    </font>
    <font>
      <sz val="10"/>
      <color rgb="FF202124"/>
      <name val="Arial"/>
      <family val="2"/>
    </font>
    <font>
      <b/>
      <sz val="10"/>
      <color rgb="FF333133"/>
      <name val="Arial"/>
      <family val="2"/>
    </font>
    <font>
      <sz val="11"/>
      <color rgb="FF232323"/>
      <name val="Hind"/>
    </font>
    <font>
      <sz val="10"/>
      <color rgb="FFFFFFFF"/>
      <name val="Arial"/>
      <family val="2"/>
    </font>
    <font>
      <u/>
      <sz val="11"/>
      <color rgb="FF000000"/>
      <name val="Arial"/>
      <family val="2"/>
    </font>
    <font>
      <sz val="11"/>
      <color rgb="FF474747"/>
      <name val="Arial"/>
      <family val="2"/>
    </font>
    <font>
      <sz val="14"/>
      <color rgb="FF222222"/>
      <name val="Arial"/>
      <family val="2"/>
    </font>
    <font>
      <sz val="11"/>
      <color rgb="FF000000"/>
      <name val="Arial"/>
      <family val="2"/>
    </font>
    <font>
      <sz val="12"/>
      <color rgb="FF232323"/>
      <name val="Hind"/>
    </font>
    <font>
      <sz val="11"/>
      <color rgb="FF4A4A4A"/>
      <name val="Arial"/>
      <family val="2"/>
    </font>
    <font>
      <i/>
      <sz val="11"/>
      <color rgb="FF4A4A4A"/>
      <name val="Arial"/>
      <family val="2"/>
    </font>
    <font>
      <sz val="12"/>
      <color rgb="FF000000"/>
      <name val="Hind"/>
    </font>
    <font>
      <sz val="11"/>
      <color rgb="FF202124"/>
      <name val="Arial"/>
      <family val="2"/>
    </font>
    <font>
      <sz val="11"/>
      <color rgb="FF222222"/>
      <name val="Arial"/>
      <family val="2"/>
    </font>
    <font>
      <sz val="11"/>
      <color rgb="FF6E6E6E"/>
      <name val="Arial"/>
      <family val="2"/>
    </font>
    <font>
      <sz val="11"/>
      <color rgb="FF232323"/>
      <name val="Docs-Hind"/>
    </font>
    <font>
      <u/>
      <sz val="11"/>
      <color rgb="FF474747"/>
      <name val="Arial"/>
      <family val="2"/>
    </font>
    <font>
      <sz val="12"/>
      <color rgb="FF4A4A4A"/>
      <name val="Arial"/>
      <family val="2"/>
    </font>
    <font>
      <sz val="11"/>
      <color rgb="FF0065CD"/>
      <name val="Arial"/>
      <family val="2"/>
    </font>
    <font>
      <i/>
      <sz val="12"/>
      <color rgb="FF4A4A4A"/>
      <name val="Arial"/>
      <family val="2"/>
    </font>
    <font>
      <u/>
      <sz val="11"/>
      <color rgb="FF1155CC"/>
      <name val="Arial"/>
      <family val="2"/>
    </font>
    <font>
      <sz val="10"/>
      <color rgb="FFED1C24"/>
      <name val="ProximaNova"/>
    </font>
    <font>
      <sz val="12"/>
      <color rgb="FF333333"/>
      <name val="ProximaNova"/>
    </font>
    <font>
      <sz val="11"/>
      <color rgb="FF3C4043"/>
      <name val="Roboto"/>
    </font>
    <font>
      <sz val="11"/>
      <color rgb="FF58595B"/>
      <name val="Helvetica"/>
    </font>
    <font>
      <sz val="12"/>
      <color rgb="FF202124"/>
      <name val="Arial"/>
      <family val="2"/>
    </font>
    <font>
      <sz val="19"/>
      <color rgb="FF232323"/>
      <name val="Hind"/>
    </font>
    <font>
      <sz val="17"/>
      <color rgb="FF202124"/>
      <name val="Arial"/>
      <family val="2"/>
    </font>
    <font>
      <sz val="10"/>
      <color rgb="FF2899B6"/>
      <name val="Arial"/>
      <family val="2"/>
    </font>
    <font>
      <u/>
      <sz val="11"/>
      <color rgb="FF1155CC"/>
      <name val="Helvetica"/>
    </font>
    <font>
      <sz val="10"/>
      <color rgb="FF222222"/>
      <name val="Arial"/>
      <family val="2"/>
    </font>
    <font>
      <b/>
      <sz val="14"/>
      <color rgb="FF222222"/>
      <name val="Lato"/>
    </font>
    <font>
      <sz val="10"/>
      <color rgb="FF222222"/>
      <name val="Roboto"/>
    </font>
    <font>
      <sz val="12"/>
      <color rgb="FF6E6E6E"/>
      <name val="Arial"/>
      <family val="2"/>
    </font>
    <font>
      <sz val="12"/>
      <color rgb="FF222222"/>
      <name val="Arial"/>
      <family val="2"/>
    </font>
    <font>
      <b/>
      <sz val="13"/>
      <color rgb="FF000000"/>
      <name val="Calibri"/>
      <family val="2"/>
    </font>
    <font>
      <b/>
      <sz val="13"/>
      <name val="Calibri"/>
      <family val="2"/>
    </font>
    <font>
      <sz val="13"/>
      <color rgb="FF000000"/>
      <name val="Calibri"/>
      <family val="2"/>
    </font>
    <font>
      <sz val="13"/>
      <name val="Calibri"/>
      <family val="2"/>
    </font>
    <font>
      <b/>
      <sz val="10"/>
      <name val="Calibri"/>
      <family val="2"/>
    </font>
    <font>
      <sz val="14"/>
      <color rgb="FF232323"/>
      <name val="Hind"/>
    </font>
    <font>
      <sz val="11"/>
      <color rgb="FF232323"/>
      <name val="Calibri"/>
      <family val="2"/>
    </font>
    <font>
      <b/>
      <sz val="14"/>
      <name val="Calibri"/>
      <family val="2"/>
    </font>
    <font>
      <sz val="10"/>
      <name val="Calibri"/>
      <family val="2"/>
    </font>
    <font>
      <u/>
      <sz val="13"/>
      <color rgb="FF000000"/>
      <name val="Calibri"/>
      <family val="2"/>
    </font>
    <font>
      <sz val="13"/>
      <color rgb="FF333333"/>
      <name val="Calibri"/>
      <family val="2"/>
    </font>
    <font>
      <sz val="11"/>
      <color rgb="FF000000"/>
      <name val="Calibri"/>
      <family val="2"/>
    </font>
    <font>
      <sz val="11"/>
      <color rgb="FF00000A"/>
      <name val="Calibri"/>
      <family val="2"/>
    </font>
    <font>
      <b/>
      <sz val="11"/>
      <color rgb="FF00000A"/>
      <name val="Arial"/>
      <family val="2"/>
    </font>
    <font>
      <b/>
      <sz val="48"/>
      <name val="Arial"/>
      <family val="2"/>
    </font>
    <font>
      <b/>
      <sz val="72"/>
      <name val="Arial"/>
      <family val="2"/>
    </font>
    <font>
      <b/>
      <sz val="48"/>
      <color rgb="FF000000"/>
      <name val="Arial"/>
      <family val="2"/>
    </font>
    <font>
      <u/>
      <sz val="10"/>
      <color theme="10"/>
      <name val="Arial"/>
      <family val="2"/>
    </font>
    <font>
      <b/>
      <sz val="10"/>
      <color rgb="FF002060"/>
      <name val="Arial"/>
      <family val="2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b/>
      <sz val="12"/>
      <color rgb="FF000000"/>
      <name val="Arial"/>
      <family val="2"/>
    </font>
    <font>
      <sz val="28"/>
      <color rgb="FF000000"/>
      <name val="Arial"/>
      <family val="2"/>
    </font>
    <font>
      <sz val="20"/>
      <color rgb="FF000000"/>
      <name val="Arial"/>
      <family val="2"/>
    </font>
    <font>
      <sz val="11"/>
      <color rgb="FF000000"/>
      <name val="Cambria"/>
      <family val="1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name val="Arial"/>
      <family val="2"/>
    </font>
    <font>
      <b/>
      <sz val="16"/>
      <color rgb="FF000000"/>
      <name val="Angsana New"/>
      <family val="1"/>
      <charset val="222"/>
    </font>
    <font>
      <b/>
      <sz val="16"/>
      <name val="Angsana New"/>
      <family val="1"/>
      <charset val="222"/>
    </font>
    <font>
      <b/>
      <sz val="16"/>
      <color rgb="FF000000"/>
      <name val="Arial"/>
      <family val="2"/>
    </font>
    <font>
      <b/>
      <sz val="16"/>
      <name val="Arial"/>
      <family val="2"/>
    </font>
    <font>
      <b/>
      <sz val="18"/>
      <color rgb="FF000000"/>
      <name val="Arial"/>
      <family val="2"/>
    </font>
    <font>
      <b/>
      <sz val="18"/>
      <name val="Arial"/>
      <family val="2"/>
    </font>
    <font>
      <sz val="14"/>
      <color rgb="FF333333"/>
      <name val="Calibri"/>
      <family val="2"/>
    </font>
    <font>
      <sz val="18"/>
      <color rgb="FF000000"/>
      <name val="Arial"/>
      <family val="2"/>
    </font>
    <font>
      <sz val="16"/>
      <color rgb="FF000000"/>
      <name val="Arial"/>
      <family val="2"/>
    </font>
    <font>
      <b/>
      <sz val="10"/>
      <color rgb="FF000000"/>
      <name val="Arial"/>
    </font>
    <font>
      <sz val="16"/>
      <color rgb="FF000000"/>
      <name val="Arial"/>
    </font>
    <font>
      <sz val="12"/>
      <color rgb="FF000000"/>
      <name val="Calibri"/>
    </font>
    <font>
      <sz val="14"/>
      <color rgb="FF000000"/>
      <name val="Arial"/>
    </font>
    <font>
      <sz val="11"/>
      <color rgb="FF000000"/>
      <name val="Arial"/>
    </font>
    <font>
      <b/>
      <sz val="14"/>
      <color rgb="FF000000"/>
      <name val="Arial"/>
    </font>
    <font>
      <b/>
      <sz val="14"/>
      <color rgb="FFFF0000"/>
      <name val="Arial"/>
    </font>
    <font>
      <b/>
      <sz val="10"/>
      <color rgb="FFFF0000"/>
      <name val="Arial"/>
    </font>
    <font>
      <b/>
      <sz val="12"/>
      <color rgb="FF000000"/>
      <name val="Arial"/>
    </font>
    <font>
      <b/>
      <sz val="11"/>
      <color rgb="FF000000"/>
      <name val="Arial"/>
    </font>
    <font>
      <sz val="10"/>
      <color rgb="FF000000"/>
      <name val="Arial"/>
      <charset val="1"/>
    </font>
    <font>
      <sz val="11"/>
      <name val="Arial"/>
      <family val="2"/>
    </font>
    <font>
      <b/>
      <sz val="11"/>
      <color rgb="FFFF0000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  <font>
      <b/>
      <sz val="11"/>
      <color rgb="FFFF0000"/>
      <name val="Arial"/>
    </font>
    <font>
      <sz val="11"/>
      <color rgb="FFFF0000"/>
      <name val="Arial"/>
    </font>
    <font>
      <sz val="10"/>
      <color rgb="FFFF0000"/>
      <name val="Arial"/>
    </font>
    <font>
      <b/>
      <sz val="12"/>
      <color rgb="FF000000"/>
      <name val="Calibri"/>
      <family val="2"/>
    </font>
    <font>
      <sz val="11"/>
      <color rgb="FF000000"/>
      <name val="Arial"/>
      <charset val="1"/>
    </font>
    <font>
      <b/>
      <sz val="10"/>
      <color rgb="FF000000"/>
      <name val="Arial"/>
      <charset val="1"/>
    </font>
    <font>
      <b/>
      <sz val="11"/>
      <color rgb="FFFF0000"/>
      <name val="Calibri"/>
      <family val="2"/>
    </font>
    <font>
      <sz val="11"/>
      <color rgb="FF000000"/>
      <name val="Calibri"/>
      <family val="2"/>
      <charset val="1"/>
    </font>
    <font>
      <sz val="14"/>
      <color rgb="FF000000"/>
      <name val="Arial"/>
      <charset val="1"/>
    </font>
    <font>
      <sz val="14"/>
      <name val="Arial"/>
    </font>
    <font>
      <sz val="14"/>
      <name val="Arial"/>
      <family val="2"/>
    </font>
    <font>
      <sz val="12"/>
      <color rgb="FF000000"/>
      <name val="Arial"/>
    </font>
    <font>
      <b/>
      <sz val="40"/>
      <color rgb="FF000000"/>
      <name val="Arial"/>
      <family val="2"/>
    </font>
    <font>
      <sz val="40"/>
      <color rgb="FF000000"/>
      <name val="Arial"/>
    </font>
    <font>
      <b/>
      <sz val="40"/>
      <name val="Arial"/>
      <family val="2"/>
    </font>
    <font>
      <sz val="11"/>
      <color rgb="FF000000"/>
      <name val="Cambria"/>
      <charset val="1"/>
    </font>
    <font>
      <b/>
      <sz val="45"/>
      <color rgb="FF000000"/>
      <name val="Arial"/>
      <family val="2"/>
    </font>
    <font>
      <b/>
      <sz val="50"/>
      <color rgb="FF000000"/>
      <name val="Arial"/>
      <family val="2"/>
    </font>
    <font>
      <b/>
      <sz val="26"/>
      <color rgb="FF000000"/>
      <name val="Arial"/>
      <family val="2"/>
    </font>
    <font>
      <b/>
      <sz val="10"/>
      <name val="Arial"/>
    </font>
    <font>
      <sz val="13"/>
      <color rgb="FFFF0000"/>
      <name val="Arial"/>
      <family val="2"/>
    </font>
    <font>
      <sz val="11"/>
      <color rgb="FFFF0000"/>
      <name val="Arial"/>
      <family val="2"/>
    </font>
    <font>
      <b/>
      <sz val="12"/>
      <color rgb="FF000000"/>
      <name val="Arial"/>
      <charset val="1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58595B"/>
      <name val="Helvetica"/>
      <charset val="1"/>
    </font>
    <font>
      <sz val="11"/>
      <color theme="1"/>
      <name val="Calibri"/>
      <family val="2"/>
      <scheme val="minor"/>
    </font>
    <font>
      <sz val="11"/>
      <color rgb="FF000000"/>
      <name val="Helvetica"/>
      <charset val="1"/>
    </font>
    <font>
      <u/>
      <sz val="10"/>
      <color theme="10"/>
      <name val="Arial"/>
    </font>
    <font>
      <u/>
      <sz val="10"/>
      <color rgb="FF000000"/>
      <name val="Arial"/>
    </font>
    <font>
      <sz val="11"/>
      <color rgb="FF000000"/>
      <name val="Open Sans"/>
      <family val="2"/>
      <charset val="1"/>
    </font>
    <font>
      <b/>
      <sz val="12"/>
      <color rgb="FF000000"/>
      <name val="Verdana"/>
      <family val="2"/>
    </font>
    <font>
      <b/>
      <sz val="11"/>
      <color rgb="FF000000"/>
      <name val="Calibri"/>
      <charset val="1"/>
    </font>
    <font>
      <sz val="11"/>
      <color rgb="FF000000"/>
      <name val="Calibri"/>
    </font>
    <font>
      <sz val="11"/>
      <color rgb="FF323130"/>
      <name val="Arial"/>
    </font>
    <font>
      <sz val="11"/>
      <color rgb="FF201F1E"/>
      <name val="Segoe UI"/>
      <charset val="1"/>
    </font>
    <font>
      <b/>
      <sz val="12"/>
      <color rgb="FF323130"/>
      <name val="Arial"/>
    </font>
    <font>
      <sz val="13"/>
      <color rgb="FF000000"/>
      <name val="Calibri"/>
    </font>
    <font>
      <b/>
      <sz val="14"/>
      <color rgb="FF000000"/>
      <name val="Arial"/>
      <charset val="1"/>
    </font>
    <font>
      <b/>
      <sz val="11"/>
      <color rgb="FF000000"/>
      <name val="Arial"/>
      <charset val="1"/>
    </font>
    <font>
      <b/>
      <sz val="12"/>
      <color rgb="FFFF0000"/>
      <name val="Arial"/>
    </font>
    <font>
      <sz val="12"/>
      <color rgb="FF000000"/>
      <name val="Arial"/>
      <charset val="1"/>
    </font>
    <font>
      <b/>
      <sz val="14"/>
      <color rgb="FF000000"/>
      <name val="Calibri"/>
    </font>
    <font>
      <sz val="11"/>
      <color rgb="FF000000"/>
      <name val="Verdana"/>
      <family val="2"/>
    </font>
    <font>
      <b/>
      <sz val="11"/>
      <color rgb="FFFF0000"/>
      <name val="Verdana"/>
      <family val="2"/>
    </font>
    <font>
      <sz val="11"/>
      <color rgb="FFFF0000"/>
      <name val="Cambria"/>
      <family val="1"/>
    </font>
    <font>
      <b/>
      <sz val="12"/>
      <color rgb="FF000000"/>
      <name val="Calibri"/>
    </font>
    <font>
      <b/>
      <sz val="10"/>
      <color rgb="FF000000"/>
      <name val="Verdana"/>
      <family val="2"/>
    </font>
    <font>
      <sz val="11"/>
      <color rgb="FF58595B"/>
      <name val="Helvetica"/>
      <charset val="1"/>
    </font>
    <font>
      <sz val="12"/>
      <color rgb="FF000000"/>
      <name val="Verdana"/>
      <family val="2"/>
    </font>
    <font>
      <b/>
      <sz val="12"/>
      <name val="Calibri"/>
    </font>
    <font>
      <sz val="10"/>
      <color rgb="FF000000"/>
      <name val="Calibri"/>
    </font>
    <font>
      <sz val="13"/>
      <color rgb="FF000000"/>
      <name val="Calibri"/>
      <charset val="1"/>
    </font>
    <font>
      <b/>
      <sz val="12"/>
      <color rgb="FFFF0000"/>
      <name val="Calibri"/>
    </font>
    <font>
      <sz val="12"/>
      <color rgb="FFFF0000"/>
      <name val="Calibri"/>
    </font>
    <font>
      <sz val="11"/>
      <name val="Cambria"/>
    </font>
    <font>
      <sz val="11"/>
      <color rgb="FF000000"/>
      <name val="Cambria"/>
    </font>
    <font>
      <sz val="10"/>
      <color rgb="FF000000"/>
      <name val="Cambria"/>
    </font>
    <font>
      <sz val="10"/>
      <name val="Arial"/>
    </font>
    <font>
      <sz val="11"/>
      <name val="Calibri"/>
    </font>
    <font>
      <b/>
      <sz val="10"/>
      <color rgb="FF333333"/>
      <name val="Arial"/>
    </font>
    <font>
      <b/>
      <sz val="12"/>
      <color rgb="FFFF0000"/>
      <name val="Calibri"/>
      <family val="2"/>
    </font>
    <font>
      <b/>
      <sz val="12"/>
      <color rgb="FFFF0000"/>
      <name val="Verdana"/>
      <family val="2"/>
    </font>
    <font>
      <b/>
      <sz val="11"/>
      <color rgb="FF000000"/>
      <name val="Verdana"/>
    </font>
    <font>
      <b/>
      <sz val="12"/>
      <name val="Arial"/>
    </font>
    <font>
      <b/>
      <sz val="12"/>
      <color rgb="FF000000"/>
      <name val="Verdana"/>
    </font>
    <font>
      <sz val="12"/>
      <color rgb="FF000000"/>
      <name val="Verdana"/>
    </font>
    <font>
      <sz val="12"/>
      <name val="Arial"/>
    </font>
    <font>
      <b/>
      <sz val="12"/>
      <color rgb="FF333333"/>
      <name val="Verdana"/>
    </font>
    <font>
      <b/>
      <sz val="12"/>
      <color rgb="FFFF0000"/>
      <name val="Verdana"/>
    </font>
    <font>
      <sz val="11"/>
      <color rgb="FF000000"/>
      <name val="Verdana"/>
    </font>
    <font>
      <sz val="10"/>
      <color rgb="FF000000"/>
      <name val="Verdana"/>
    </font>
    <font>
      <b/>
      <sz val="11"/>
      <color rgb="FFFF0000"/>
      <name val="Verdana"/>
    </font>
    <font>
      <b/>
      <sz val="10"/>
      <color rgb="FF000000"/>
      <name val="Verdana"/>
    </font>
    <font>
      <b/>
      <sz val="11"/>
      <color rgb="FF444444"/>
      <name val="Calibri"/>
      <family val="2"/>
      <charset val="1"/>
    </font>
    <font>
      <b/>
      <sz val="20"/>
      <color rgb="FF000000"/>
      <name val="Calibri"/>
      <family val="2"/>
    </font>
    <font>
      <b/>
      <sz val="16"/>
      <color rgb="FF000000"/>
      <name val="Arial"/>
    </font>
    <font>
      <b/>
      <sz val="11"/>
      <color rgb="FFFF0000"/>
      <name val="Calibri"/>
      <charset val="1"/>
    </font>
    <font>
      <b/>
      <sz val="20"/>
      <color rgb="FF000000"/>
      <name val="Arial"/>
    </font>
    <font>
      <sz val="13"/>
      <color rgb="FF000000"/>
      <name val="Arial"/>
    </font>
    <font>
      <b/>
      <sz val="40"/>
      <color rgb="FF000000"/>
      <name val="Arial"/>
    </font>
    <font>
      <b/>
      <sz val="13"/>
      <color rgb="FF000000"/>
      <name val="Arial"/>
    </font>
  </fonts>
  <fills count="51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6AA84F"/>
        <bgColor rgb="FF6AA84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CCFF66"/>
        <bgColor rgb="FFCCFF66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FF00FF"/>
        <bgColor rgb="FFFF00FF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FF4F4"/>
        <bgColor rgb="FFFFF4F4"/>
      </patternFill>
    </fill>
    <fill>
      <patternFill patternType="solid">
        <fgColor rgb="FFDDF4FD"/>
        <bgColor rgb="FFDDF4FD"/>
      </patternFill>
    </fill>
    <fill>
      <patternFill patternType="solid">
        <fgColor rgb="FFF1F3F4"/>
        <bgColor rgb="FFF1F3F4"/>
      </patternFill>
    </fill>
    <fill>
      <patternFill patternType="solid">
        <fgColor rgb="FFF9F9F9"/>
        <bgColor rgb="FFF9F9F9"/>
      </patternFill>
    </fill>
    <fill>
      <patternFill patternType="solid">
        <fgColor rgb="FFE9F5F7"/>
        <bgColor rgb="FFE9F5F7"/>
      </patternFill>
    </fill>
    <fill>
      <patternFill patternType="solid">
        <fgColor rgb="FFE6E7E8"/>
        <bgColor rgb="FFE6E7E8"/>
      </patternFill>
    </fill>
    <fill>
      <patternFill patternType="solid">
        <fgColor rgb="FF6B6B6B"/>
        <bgColor rgb="FF6B6B6B"/>
      </patternFill>
    </fill>
    <fill>
      <patternFill patternType="solid">
        <fgColor rgb="FFC9DAF8"/>
        <bgColor rgb="FFC9DAF8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00C0F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10E7EB"/>
        <bgColor indexed="64"/>
      </patternFill>
    </fill>
    <fill>
      <patternFill patternType="solid">
        <fgColor rgb="FF2F75B5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47" fillId="0" borderId="0" applyNumberFormat="0" applyFill="0" applyBorder="0" applyAlignment="0" applyProtection="0"/>
  </cellStyleXfs>
  <cellXfs count="3472">
    <xf numFmtId="0" fontId="0" fillId="0" borderId="0" xfId="0"/>
    <xf numFmtId="0" fontId="9" fillId="4" borderId="13" xfId="0" applyFont="1" applyFill="1" applyBorder="1" applyAlignment="1">
      <alignment horizontal="center"/>
    </xf>
    <xf numFmtId="0" fontId="3" fillId="0" borderId="0" xfId="0" applyFont="1"/>
    <xf numFmtId="0" fontId="5" fillId="3" borderId="5" xfId="0" applyFont="1" applyFill="1" applyBorder="1" applyAlignment="1">
      <alignment horizontal="center" wrapText="1"/>
    </xf>
    <xf numFmtId="0" fontId="5" fillId="3" borderId="8" xfId="0" applyFont="1" applyFill="1" applyBorder="1" applyAlignment="1">
      <alignment horizontal="center" wrapText="1"/>
    </xf>
    <xf numFmtId="164" fontId="5" fillId="3" borderId="8" xfId="0" applyNumberFormat="1" applyFont="1" applyFill="1" applyBorder="1" applyAlignment="1">
      <alignment horizontal="center" wrapText="1"/>
    </xf>
    <xf numFmtId="0" fontId="6" fillId="3" borderId="8" xfId="0" applyFont="1" applyFill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9" fillId="3" borderId="8" xfId="0" applyFont="1" applyFill="1" applyBorder="1" applyAlignment="1">
      <alignment horizontal="center" wrapText="1"/>
    </xf>
    <xf numFmtId="3" fontId="9" fillId="3" borderId="8" xfId="0" applyNumberFormat="1" applyFont="1" applyFill="1" applyBorder="1" applyAlignment="1">
      <alignment horizontal="center"/>
    </xf>
    <xf numFmtId="9" fontId="3" fillId="5" borderId="8" xfId="0" applyNumberFormat="1" applyFont="1" applyFill="1" applyBorder="1" applyAlignment="1">
      <alignment horizontal="center"/>
    </xf>
    <xf numFmtId="0" fontId="10" fillId="0" borderId="8" xfId="0" applyFont="1" applyBorder="1"/>
    <xf numFmtId="165" fontId="13" fillId="2" borderId="5" xfId="0" applyNumberFormat="1" applyFont="1" applyFill="1" applyBorder="1" applyAlignment="1">
      <alignment horizontal="left" wrapText="1"/>
    </xf>
    <xf numFmtId="0" fontId="3" fillId="0" borderId="5" xfId="0" applyFont="1" applyBorder="1" applyAlignment="1">
      <alignment horizontal="left"/>
    </xf>
    <xf numFmtId="3" fontId="3" fillId="5" borderId="6" xfId="0" applyNumberFormat="1" applyFont="1" applyFill="1" applyBorder="1"/>
    <xf numFmtId="9" fontId="10" fillId="5" borderId="6" xfId="0" applyNumberFormat="1" applyFont="1" applyFill="1" applyBorder="1" applyAlignment="1">
      <alignment horizontal="center"/>
    </xf>
    <xf numFmtId="0" fontId="10" fillId="5" borderId="6" xfId="0" applyFont="1" applyFill="1" applyBorder="1" applyAlignment="1">
      <alignment horizontal="center"/>
    </xf>
    <xf numFmtId="9" fontId="10" fillId="5" borderId="8" xfId="0" applyNumberFormat="1" applyFont="1" applyFill="1" applyBorder="1" applyAlignment="1">
      <alignment horizontal="center"/>
    </xf>
    <xf numFmtId="0" fontId="9" fillId="5" borderId="8" xfId="0" applyFont="1" applyFill="1" applyBorder="1" applyAlignment="1">
      <alignment horizontal="center"/>
    </xf>
    <xf numFmtId="0" fontId="10" fillId="5" borderId="8" xfId="0" applyFont="1" applyFill="1" applyBorder="1" applyAlignment="1">
      <alignment horizontal="center"/>
    </xf>
    <xf numFmtId="0" fontId="0" fillId="5" borderId="8" xfId="0" applyFill="1" applyBorder="1"/>
    <xf numFmtId="3" fontId="3" fillId="5" borderId="8" xfId="0" applyNumberFormat="1" applyFont="1" applyFill="1" applyBorder="1"/>
    <xf numFmtId="0" fontId="14" fillId="7" borderId="8" xfId="0" applyFont="1" applyFill="1" applyBorder="1"/>
    <xf numFmtId="0" fontId="14" fillId="7" borderId="8" xfId="0" applyFont="1" applyFill="1" applyBorder="1" applyAlignment="1">
      <alignment horizontal="center"/>
    </xf>
    <xf numFmtId="0" fontId="9" fillId="3" borderId="8" xfId="0" applyFont="1" applyFill="1" applyBorder="1" applyAlignment="1">
      <alignment horizontal="center"/>
    </xf>
    <xf numFmtId="3" fontId="9" fillId="3" borderId="8" xfId="0" applyNumberFormat="1" applyFont="1" applyFill="1" applyBorder="1" applyAlignment="1">
      <alignment horizontal="right"/>
    </xf>
    <xf numFmtId="0" fontId="3" fillId="4" borderId="8" xfId="0" applyFont="1" applyFill="1" applyBorder="1" applyAlignment="1">
      <alignment horizontal="center"/>
    </xf>
    <xf numFmtId="0" fontId="14" fillId="4" borderId="8" xfId="0" applyFont="1" applyFill="1" applyBorder="1"/>
    <xf numFmtId="166" fontId="14" fillId="4" borderId="8" xfId="0" applyNumberFormat="1" applyFont="1" applyFill="1" applyBorder="1" applyAlignment="1">
      <alignment horizontal="center"/>
    </xf>
    <xf numFmtId="0" fontId="14" fillId="4" borderId="8" xfId="0" applyFont="1" applyFill="1" applyBorder="1" applyAlignment="1">
      <alignment horizontal="center"/>
    </xf>
    <xf numFmtId="3" fontId="3" fillId="0" borderId="8" xfId="0" applyNumberFormat="1" applyFont="1" applyBorder="1"/>
    <xf numFmtId="0" fontId="8" fillId="3" borderId="5" xfId="0" applyFont="1" applyFill="1" applyBorder="1" applyAlignment="1">
      <alignment horizontal="center"/>
    </xf>
    <xf numFmtId="9" fontId="3" fillId="5" borderId="8" xfId="0" applyNumberFormat="1" applyFont="1" applyFill="1" applyBorder="1"/>
    <xf numFmtId="3" fontId="0" fillId="5" borderId="8" xfId="0" applyNumberFormat="1" applyFill="1" applyBorder="1" applyAlignment="1">
      <alignment horizontal="right"/>
    </xf>
    <xf numFmtId="0" fontId="0" fillId="5" borderId="8" xfId="0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166" fontId="14" fillId="7" borderId="8" xfId="0" applyNumberFormat="1" applyFont="1" applyFill="1" applyBorder="1" applyAlignment="1">
      <alignment horizontal="center"/>
    </xf>
    <xf numFmtId="0" fontId="3" fillId="5" borderId="6" xfId="0" applyFont="1" applyFill="1" applyBorder="1"/>
    <xf numFmtId="9" fontId="0" fillId="3" borderId="8" xfId="0" applyNumberFormat="1" applyFill="1" applyBorder="1" applyAlignment="1">
      <alignment horizontal="center"/>
    </xf>
    <xf numFmtId="0" fontId="3" fillId="6" borderId="8" xfId="0" applyFont="1" applyFill="1" applyBorder="1"/>
    <xf numFmtId="0" fontId="3" fillId="5" borderId="8" xfId="0" applyFont="1" applyFill="1" applyBorder="1"/>
    <xf numFmtId="0" fontId="8" fillId="0" borderId="5" xfId="0" applyFont="1" applyBorder="1" applyAlignment="1">
      <alignment horizontal="right"/>
    </xf>
    <xf numFmtId="9" fontId="10" fillId="3" borderId="8" xfId="0" applyNumberFormat="1" applyFont="1" applyFill="1" applyBorder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3" borderId="6" xfId="0" applyFont="1" applyFill="1" applyBorder="1" applyAlignment="1">
      <alignment horizontal="center"/>
    </xf>
    <xf numFmtId="0" fontId="10" fillId="3" borderId="6" xfId="0" applyFont="1" applyFill="1" applyBorder="1"/>
    <xf numFmtId="3" fontId="3" fillId="3" borderId="6" xfId="0" applyNumberFormat="1" applyFont="1" applyFill="1" applyBorder="1"/>
    <xf numFmtId="0" fontId="10" fillId="0" borderId="6" xfId="0" applyFont="1" applyBorder="1" applyAlignment="1">
      <alignment horizontal="center"/>
    </xf>
    <xf numFmtId="0" fontId="10" fillId="0" borderId="6" xfId="0" applyFont="1" applyBorder="1"/>
    <xf numFmtId="0" fontId="10" fillId="0" borderId="0" xfId="0" applyFont="1" applyAlignment="1">
      <alignment horizontal="center"/>
    </xf>
    <xf numFmtId="0" fontId="10" fillId="0" borderId="0" xfId="0" applyFont="1"/>
    <xf numFmtId="3" fontId="3" fillId="0" borderId="0" xfId="0" applyNumberFormat="1" applyFont="1"/>
    <xf numFmtId="0" fontId="17" fillId="10" borderId="5" xfId="0" applyFont="1" applyFill="1" applyBorder="1" applyAlignment="1">
      <alignment horizontal="center"/>
    </xf>
    <xf numFmtId="0" fontId="17" fillId="10" borderId="8" xfId="0" applyFont="1" applyFill="1" applyBorder="1" applyAlignment="1">
      <alignment horizontal="center" wrapText="1"/>
    </xf>
    <xf numFmtId="0" fontId="17" fillId="10" borderId="8" xfId="0" applyFont="1" applyFill="1" applyBorder="1" applyAlignment="1">
      <alignment horizontal="center"/>
    </xf>
    <xf numFmtId="164" fontId="17" fillId="10" borderId="8" xfId="0" applyNumberFormat="1" applyFont="1" applyFill="1" applyBorder="1" applyAlignment="1">
      <alignment horizontal="center" wrapText="1"/>
    </xf>
    <xf numFmtId="164" fontId="17" fillId="10" borderId="8" xfId="0" applyNumberFormat="1" applyFont="1" applyFill="1" applyBorder="1"/>
    <xf numFmtId="164" fontId="17" fillId="10" borderId="8" xfId="0" applyNumberFormat="1" applyFont="1" applyFill="1" applyBorder="1" applyAlignment="1">
      <alignment horizontal="center"/>
    </xf>
    <xf numFmtId="167" fontId="10" fillId="3" borderId="8" xfId="0" applyNumberFormat="1" applyFont="1" applyFill="1" applyBorder="1" applyAlignment="1">
      <alignment horizontal="right" wrapText="1"/>
    </xf>
    <xf numFmtId="168" fontId="10" fillId="3" borderId="8" xfId="0" applyNumberFormat="1" applyFont="1" applyFill="1" applyBorder="1" applyAlignment="1">
      <alignment horizontal="right" wrapText="1"/>
    </xf>
    <xf numFmtId="165" fontId="13" fillId="2" borderId="5" xfId="0" applyNumberFormat="1" applyFont="1" applyFill="1" applyBorder="1" applyAlignment="1">
      <alignment wrapText="1"/>
    </xf>
    <xf numFmtId="0" fontId="13" fillId="2" borderId="8" xfId="0" applyFont="1" applyFill="1" applyBorder="1" applyAlignment="1">
      <alignment horizontal="center" wrapText="1"/>
    </xf>
    <xf numFmtId="0" fontId="14" fillId="2" borderId="8" xfId="0" applyFont="1" applyFill="1" applyBorder="1" applyAlignment="1">
      <alignment horizontal="center" wrapText="1"/>
    </xf>
    <xf numFmtId="165" fontId="3" fillId="4" borderId="5" xfId="0" applyNumberFormat="1" applyFont="1" applyFill="1" applyBorder="1"/>
    <xf numFmtId="0" fontId="3" fillId="4" borderId="8" xfId="0" applyFont="1" applyFill="1" applyBorder="1"/>
    <xf numFmtId="166" fontId="3" fillId="4" borderId="8" xfId="0" applyNumberFormat="1" applyFont="1" applyFill="1" applyBorder="1" applyAlignment="1">
      <alignment horizontal="center"/>
    </xf>
    <xf numFmtId="9" fontId="18" fillId="3" borderId="8" xfId="0" applyNumberFormat="1" applyFont="1" applyFill="1" applyBorder="1" applyAlignment="1">
      <alignment horizontal="center"/>
    </xf>
    <xf numFmtId="166" fontId="3" fillId="0" borderId="8" xfId="0" applyNumberFormat="1" applyFont="1" applyBorder="1" applyAlignment="1">
      <alignment horizontal="center"/>
    </xf>
    <xf numFmtId="9" fontId="3" fillId="3" borderId="8" xfId="0" applyNumberFormat="1" applyFont="1" applyFill="1" applyBorder="1"/>
    <xf numFmtId="9" fontId="10" fillId="3" borderId="8" xfId="0" applyNumberFormat="1" applyFont="1" applyFill="1" applyBorder="1" applyAlignment="1">
      <alignment horizontal="right" wrapText="1"/>
    </xf>
    <xf numFmtId="168" fontId="3" fillId="3" borderId="8" xfId="0" applyNumberFormat="1" applyFont="1" applyFill="1" applyBorder="1" applyAlignment="1">
      <alignment horizontal="right"/>
    </xf>
    <xf numFmtId="167" fontId="3" fillId="3" borderId="8" xfId="0" applyNumberFormat="1" applyFont="1" applyFill="1" applyBorder="1"/>
    <xf numFmtId="9" fontId="0" fillId="5" borderId="8" xfId="0" applyNumberFormat="1" applyFill="1" applyBorder="1" applyAlignment="1">
      <alignment horizontal="center"/>
    </xf>
    <xf numFmtId="165" fontId="3" fillId="7" borderId="5" xfId="0" applyNumberFormat="1" applyFont="1" applyFill="1" applyBorder="1"/>
    <xf numFmtId="0" fontId="3" fillId="7" borderId="8" xfId="0" applyFont="1" applyFill="1" applyBorder="1"/>
    <xf numFmtId="166" fontId="3" fillId="7" borderId="8" xfId="0" applyNumberFormat="1" applyFont="1" applyFill="1" applyBorder="1" applyAlignment="1">
      <alignment horizontal="center"/>
    </xf>
    <xf numFmtId="0" fontId="10" fillId="5" borderId="8" xfId="0" applyFont="1" applyFill="1" applyBorder="1"/>
    <xf numFmtId="3" fontId="3" fillId="0" borderId="8" xfId="0" applyNumberFormat="1" applyFont="1" applyBorder="1" applyAlignment="1">
      <alignment horizontal="center"/>
    </xf>
    <xf numFmtId="166" fontId="3" fillId="0" borderId="8" xfId="0" applyNumberFormat="1" applyFont="1" applyBorder="1"/>
    <xf numFmtId="166" fontId="3" fillId="7" borderId="8" xfId="0" applyNumberFormat="1" applyFont="1" applyFill="1" applyBorder="1"/>
    <xf numFmtId="165" fontId="3" fillId="7" borderId="10" xfId="0" applyNumberFormat="1" applyFont="1" applyFill="1" applyBorder="1"/>
    <xf numFmtId="0" fontId="3" fillId="7" borderId="7" xfId="0" applyFont="1" applyFill="1" applyBorder="1"/>
    <xf numFmtId="166" fontId="3" fillId="7" borderId="7" xfId="0" applyNumberFormat="1" applyFont="1" applyFill="1" applyBorder="1"/>
    <xf numFmtId="165" fontId="3" fillId="3" borderId="0" xfId="0" applyNumberFormat="1" applyFont="1" applyFill="1"/>
    <xf numFmtId="0" fontId="3" fillId="3" borderId="0" xfId="0" applyFont="1" applyFill="1"/>
    <xf numFmtId="166" fontId="3" fillId="3" borderId="0" xfId="0" applyNumberFormat="1" applyFont="1" applyFill="1"/>
    <xf numFmtId="0" fontId="11" fillId="3" borderId="0" xfId="0" applyFont="1" applyFill="1" applyAlignment="1">
      <alignment horizontal="center"/>
    </xf>
    <xf numFmtId="9" fontId="19" fillId="3" borderId="8" xfId="0" applyNumberFormat="1" applyFont="1" applyFill="1" applyBorder="1" applyAlignment="1">
      <alignment horizontal="center"/>
    </xf>
    <xf numFmtId="165" fontId="3" fillId="0" borderId="5" xfId="0" applyNumberFormat="1" applyFont="1" applyBorder="1" applyAlignment="1">
      <alignment horizontal="left"/>
    </xf>
    <xf numFmtId="165" fontId="3" fillId="4" borderId="5" xfId="0" applyNumberFormat="1" applyFont="1" applyFill="1" applyBorder="1" applyAlignment="1">
      <alignment horizontal="left"/>
    </xf>
    <xf numFmtId="0" fontId="2" fillId="5" borderId="6" xfId="0" applyFont="1" applyFill="1" applyBorder="1" applyAlignment="1">
      <alignment horizontal="center"/>
    </xf>
    <xf numFmtId="0" fontId="20" fillId="0" borderId="8" xfId="0" applyFont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169" fontId="20" fillId="0" borderId="8" xfId="0" applyNumberFormat="1" applyFont="1" applyBorder="1" applyAlignment="1">
      <alignment horizontal="center"/>
    </xf>
    <xf numFmtId="0" fontId="14" fillId="0" borderId="8" xfId="0" applyFont="1" applyBorder="1"/>
    <xf numFmtId="0" fontId="22" fillId="11" borderId="6" xfId="0" applyFont="1" applyFill="1" applyBorder="1" applyAlignment="1">
      <alignment horizontal="left"/>
    </xf>
    <xf numFmtId="3" fontId="3" fillId="3" borderId="8" xfId="0" applyNumberFormat="1" applyFont="1" applyFill="1" applyBorder="1" applyAlignment="1">
      <alignment horizontal="right"/>
    </xf>
    <xf numFmtId="0" fontId="14" fillId="3" borderId="8" xfId="0" applyFont="1" applyFill="1" applyBorder="1"/>
    <xf numFmtId="3" fontId="3" fillId="0" borderId="8" xfId="0" applyNumberFormat="1" applyFont="1" applyBorder="1" applyAlignment="1">
      <alignment horizontal="right"/>
    </xf>
    <xf numFmtId="165" fontId="3" fillId="7" borderId="5" xfId="0" applyNumberFormat="1" applyFont="1" applyFill="1" applyBorder="1" applyAlignment="1">
      <alignment horizontal="left"/>
    </xf>
    <xf numFmtId="0" fontId="2" fillId="0" borderId="0" xfId="0" applyFont="1"/>
    <xf numFmtId="3" fontId="2" fillId="0" borderId="0" xfId="0" applyNumberFormat="1" applyFont="1"/>
    <xf numFmtId="169" fontId="3" fillId="3" borderId="8" xfId="0" applyNumberFormat="1" applyFont="1" applyFill="1" applyBorder="1" applyAlignment="1">
      <alignment horizontal="right"/>
    </xf>
    <xf numFmtId="0" fontId="10" fillId="11" borderId="3" xfId="0" applyFont="1" applyFill="1" applyBorder="1"/>
    <xf numFmtId="9" fontId="10" fillId="5" borderId="5" xfId="0" applyNumberFormat="1" applyFont="1" applyFill="1" applyBorder="1" applyAlignment="1">
      <alignment horizontal="center"/>
    </xf>
    <xf numFmtId="0" fontId="10" fillId="11" borderId="8" xfId="0" applyFont="1" applyFill="1" applyBorder="1"/>
    <xf numFmtId="3" fontId="2" fillId="0" borderId="6" xfId="0" applyNumberFormat="1" applyFont="1" applyBorder="1"/>
    <xf numFmtId="0" fontId="23" fillId="3" borderId="5" xfId="0" applyFont="1" applyFill="1" applyBorder="1" applyAlignment="1">
      <alignment horizontal="center"/>
    </xf>
    <xf numFmtId="0" fontId="23" fillId="3" borderId="8" xfId="0" applyFont="1" applyFill="1" applyBorder="1"/>
    <xf numFmtId="0" fontId="22" fillId="5" borderId="6" xfId="0" applyFont="1" applyFill="1" applyBorder="1" applyAlignment="1">
      <alignment horizontal="left"/>
    </xf>
    <xf numFmtId="9" fontId="10" fillId="2" borderId="8" xfId="0" applyNumberFormat="1" applyFont="1" applyFill="1" applyBorder="1" applyAlignment="1">
      <alignment horizontal="center"/>
    </xf>
    <xf numFmtId="0" fontId="22" fillId="2" borderId="6" xfId="0" applyFont="1" applyFill="1" applyBorder="1" applyAlignment="1">
      <alignment horizontal="left"/>
    </xf>
    <xf numFmtId="3" fontId="3" fillId="2" borderId="8" xfId="0" applyNumberFormat="1" applyFont="1" applyFill="1" applyBorder="1"/>
    <xf numFmtId="3" fontId="10" fillId="2" borderId="8" xfId="0" applyNumberFormat="1" applyFont="1" applyFill="1" applyBorder="1" applyAlignment="1">
      <alignment horizontal="right"/>
    </xf>
    <xf numFmtId="0" fontId="10" fillId="5" borderId="6" xfId="0" applyFont="1" applyFill="1" applyBorder="1"/>
    <xf numFmtId="3" fontId="14" fillId="3" borderId="8" xfId="0" applyNumberFormat="1" applyFont="1" applyFill="1" applyBorder="1" applyAlignment="1">
      <alignment horizontal="center"/>
    </xf>
    <xf numFmtId="0" fontId="8" fillId="5" borderId="5" xfId="0" applyFont="1" applyFill="1" applyBorder="1" applyAlignment="1">
      <alignment horizontal="center"/>
    </xf>
    <xf numFmtId="3" fontId="10" fillId="5" borderId="8" xfId="0" applyNumberFormat="1" applyFont="1" applyFill="1" applyBorder="1" applyAlignment="1">
      <alignment horizontal="right"/>
    </xf>
    <xf numFmtId="9" fontId="3" fillId="3" borderId="8" xfId="0" applyNumberFormat="1" applyFont="1" applyFill="1" applyBorder="1" applyAlignment="1">
      <alignment horizontal="center"/>
    </xf>
    <xf numFmtId="3" fontId="3" fillId="5" borderId="6" xfId="0" applyNumberFormat="1" applyFont="1" applyFill="1" applyBorder="1" applyAlignment="1">
      <alignment horizontal="right"/>
    </xf>
    <xf numFmtId="168" fontId="2" fillId="0" borderId="0" xfId="0" applyNumberFormat="1" applyFont="1"/>
    <xf numFmtId="0" fontId="2" fillId="3" borderId="6" xfId="0" applyFont="1" applyFill="1" applyBorder="1" applyAlignment="1">
      <alignment horizontal="center"/>
    </xf>
    <xf numFmtId="0" fontId="10" fillId="5" borderId="3" xfId="0" applyFont="1" applyFill="1" applyBorder="1"/>
    <xf numFmtId="3" fontId="10" fillId="5" borderId="3" xfId="0" applyNumberFormat="1" applyFont="1" applyFill="1" applyBorder="1" applyAlignment="1">
      <alignment horizontal="right"/>
    </xf>
    <xf numFmtId="3" fontId="24" fillId="3" borderId="6" xfId="0" applyNumberFormat="1" applyFont="1" applyFill="1" applyBorder="1"/>
    <xf numFmtId="9" fontId="19" fillId="5" borderId="6" xfId="0" applyNumberFormat="1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/>
    </xf>
    <xf numFmtId="0" fontId="10" fillId="3" borderId="8" xfId="0" applyFont="1" applyFill="1" applyBorder="1"/>
    <xf numFmtId="3" fontId="3" fillId="3" borderId="8" xfId="0" applyNumberFormat="1" applyFont="1" applyFill="1" applyBorder="1"/>
    <xf numFmtId="3" fontId="10" fillId="3" borderId="8" xfId="0" applyNumberFormat="1" applyFont="1" applyFill="1" applyBorder="1" applyAlignment="1">
      <alignment horizontal="right"/>
    </xf>
    <xf numFmtId="9" fontId="25" fillId="5" borderId="6" xfId="0" applyNumberFormat="1" applyFont="1" applyFill="1" applyBorder="1" applyAlignment="1">
      <alignment horizontal="center"/>
    </xf>
    <xf numFmtId="0" fontId="3" fillId="0" borderId="8" xfId="0" applyFont="1" applyBorder="1" applyAlignment="1">
      <alignment horizontal="right"/>
    </xf>
    <xf numFmtId="167" fontId="10" fillId="5" borderId="8" xfId="0" applyNumberFormat="1" applyFont="1" applyFill="1" applyBorder="1" applyAlignment="1">
      <alignment horizontal="right" wrapText="1"/>
    </xf>
    <xf numFmtId="168" fontId="10" fillId="5" borderId="8" xfId="0" applyNumberFormat="1" applyFont="1" applyFill="1" applyBorder="1" applyAlignment="1">
      <alignment horizontal="right" wrapText="1"/>
    </xf>
    <xf numFmtId="9" fontId="26" fillId="5" borderId="8" xfId="0" applyNumberFormat="1" applyFont="1" applyFill="1" applyBorder="1" applyAlignment="1">
      <alignment horizontal="center"/>
    </xf>
    <xf numFmtId="9" fontId="19" fillId="5" borderId="8" xfId="0" applyNumberFormat="1" applyFont="1" applyFill="1" applyBorder="1" applyAlignment="1">
      <alignment horizontal="center"/>
    </xf>
    <xf numFmtId="0" fontId="14" fillId="5" borderId="8" xfId="0" applyFont="1" applyFill="1" applyBorder="1"/>
    <xf numFmtId="166" fontId="14" fillId="0" borderId="8" xfId="0" applyNumberFormat="1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165" fontId="3" fillId="0" borderId="5" xfId="0" applyNumberFormat="1" applyFont="1" applyBorder="1"/>
    <xf numFmtId="0" fontId="3" fillId="0" borderId="5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6" xfId="0" applyFont="1" applyBorder="1"/>
    <xf numFmtId="165" fontId="3" fillId="3" borderId="5" xfId="0" applyNumberFormat="1" applyFont="1" applyFill="1" applyBorder="1" applyAlignment="1">
      <alignment horizontal="left"/>
    </xf>
    <xf numFmtId="166" fontId="14" fillId="3" borderId="8" xfId="0" applyNumberFormat="1" applyFont="1" applyFill="1" applyBorder="1" applyAlignment="1">
      <alignment horizontal="center"/>
    </xf>
    <xf numFmtId="0" fontId="14" fillId="3" borderId="8" xfId="0" applyFont="1" applyFill="1" applyBorder="1" applyAlignment="1">
      <alignment horizontal="center"/>
    </xf>
    <xf numFmtId="0" fontId="0" fillId="3" borderId="6" xfId="0" applyFill="1" applyBorder="1"/>
    <xf numFmtId="165" fontId="3" fillId="3" borderId="5" xfId="0" applyNumberFormat="1" applyFont="1" applyFill="1" applyBorder="1"/>
    <xf numFmtId="0" fontId="3" fillId="3" borderId="8" xfId="0" applyFont="1" applyFill="1" applyBorder="1"/>
    <xf numFmtId="166" fontId="3" fillId="3" borderId="8" xfId="0" applyNumberFormat="1" applyFont="1" applyFill="1" applyBorder="1" applyAlignment="1">
      <alignment horizontal="center"/>
    </xf>
    <xf numFmtId="3" fontId="3" fillId="3" borderId="8" xfId="0" applyNumberFormat="1" applyFont="1" applyFill="1" applyBorder="1" applyAlignment="1">
      <alignment horizontal="center"/>
    </xf>
    <xf numFmtId="0" fontId="22" fillId="5" borderId="0" xfId="0" applyFont="1" applyFill="1" applyAlignment="1">
      <alignment horizontal="center"/>
    </xf>
    <xf numFmtId="0" fontId="22" fillId="3" borderId="6" xfId="0" applyFont="1" applyFill="1" applyBorder="1" applyAlignment="1">
      <alignment horizontal="left"/>
    </xf>
    <xf numFmtId="0" fontId="14" fillId="6" borderId="8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left"/>
    </xf>
    <xf numFmtId="0" fontId="9" fillId="3" borderId="6" xfId="0" applyFont="1" applyFill="1" applyBorder="1" applyAlignment="1">
      <alignment horizontal="center"/>
    </xf>
    <xf numFmtId="3" fontId="0" fillId="3" borderId="8" xfId="0" applyNumberFormat="1" applyFill="1" applyBorder="1" applyAlignment="1">
      <alignment horizontal="right"/>
    </xf>
    <xf numFmtId="0" fontId="29" fillId="0" borderId="6" xfId="0" applyFont="1" applyBorder="1" applyAlignment="1">
      <alignment horizontal="center" wrapText="1"/>
    </xf>
    <xf numFmtId="0" fontId="0" fillId="3" borderId="8" xfId="0" applyFill="1" applyBorder="1"/>
    <xf numFmtId="0" fontId="31" fillId="15" borderId="8" xfId="0" applyFont="1" applyFill="1" applyBorder="1" applyAlignment="1">
      <alignment horizontal="center"/>
    </xf>
    <xf numFmtId="0" fontId="31" fillId="15" borderId="9" xfId="0" applyFont="1" applyFill="1" applyBorder="1"/>
    <xf numFmtId="0" fontId="31" fillId="15" borderId="9" xfId="0" applyFont="1" applyFill="1" applyBorder="1" applyAlignment="1">
      <alignment horizontal="center"/>
    </xf>
    <xf numFmtId="0" fontId="31" fillId="15" borderId="3" xfId="0" applyFont="1" applyFill="1" applyBorder="1" applyAlignment="1">
      <alignment horizontal="center"/>
    </xf>
    <xf numFmtId="0" fontId="32" fillId="15" borderId="1" xfId="0" applyFont="1" applyFill="1" applyBorder="1" applyAlignment="1">
      <alignment horizontal="left"/>
    </xf>
    <xf numFmtId="0" fontId="32" fillId="15" borderId="1" xfId="0" applyFont="1" applyFill="1" applyBorder="1" applyAlignment="1">
      <alignment horizontal="center"/>
    </xf>
    <xf numFmtId="0" fontId="0" fillId="15" borderId="3" xfId="0" applyFill="1" applyBorder="1" applyAlignment="1">
      <alignment horizontal="center"/>
    </xf>
    <xf numFmtId="0" fontId="33" fillId="15" borderId="3" xfId="0" applyFont="1" applyFill="1" applyBorder="1" applyAlignment="1">
      <alignment horizontal="center"/>
    </xf>
    <xf numFmtId="0" fontId="34" fillId="15" borderId="6" xfId="0" applyFont="1" applyFill="1" applyBorder="1" applyAlignment="1">
      <alignment horizontal="center"/>
    </xf>
    <xf numFmtId="0" fontId="35" fillId="15" borderId="6" xfId="0" applyFont="1" applyFill="1" applyBorder="1" applyAlignment="1">
      <alignment horizontal="center"/>
    </xf>
    <xf numFmtId="0" fontId="36" fillId="15" borderId="0" xfId="0" applyFont="1" applyFill="1" applyAlignment="1">
      <alignment horizontal="left"/>
    </xf>
    <xf numFmtId="0" fontId="36" fillId="15" borderId="0" xfId="0" applyFont="1" applyFill="1" applyAlignment="1">
      <alignment horizontal="center"/>
    </xf>
    <xf numFmtId="0" fontId="36" fillId="16" borderId="6" xfId="0" applyFont="1" applyFill="1" applyBorder="1" applyAlignment="1">
      <alignment horizontal="center"/>
    </xf>
    <xf numFmtId="0" fontId="22" fillId="16" borderId="6" xfId="0" applyFont="1" applyFill="1" applyBorder="1" applyAlignment="1">
      <alignment horizontal="left" wrapText="1"/>
    </xf>
    <xf numFmtId="0" fontId="37" fillId="0" borderId="0" xfId="0" applyFont="1" applyAlignment="1">
      <alignment horizontal="center"/>
    </xf>
    <xf numFmtId="0" fontId="38" fillId="3" borderId="0" xfId="0" applyFont="1" applyFill="1" applyAlignment="1">
      <alignment horizontal="center"/>
    </xf>
    <xf numFmtId="0" fontId="33" fillId="3" borderId="0" xfId="0" applyFont="1" applyFill="1" applyAlignment="1">
      <alignment horizontal="center"/>
    </xf>
    <xf numFmtId="0" fontId="39" fillId="3" borderId="0" xfId="0" applyFont="1" applyFill="1" applyAlignment="1">
      <alignment horizontal="center"/>
    </xf>
    <xf numFmtId="0" fontId="41" fillId="3" borderId="0" xfId="0" applyFont="1" applyFill="1" applyAlignment="1">
      <alignment horizontal="center"/>
    </xf>
    <xf numFmtId="0" fontId="42" fillId="3" borderId="0" xfId="0" applyFont="1" applyFill="1" applyAlignment="1">
      <alignment horizontal="center"/>
    </xf>
    <xf numFmtId="0" fontId="33" fillId="3" borderId="0" xfId="0" applyFont="1" applyFill="1"/>
    <xf numFmtId="0" fontId="43" fillId="3" borderId="0" xfId="0" applyFont="1" applyFill="1" applyAlignment="1">
      <alignment horizontal="center"/>
    </xf>
    <xf numFmtId="0" fontId="36" fillId="3" borderId="0" xfId="0" applyFont="1" applyFill="1" applyAlignment="1">
      <alignment horizontal="center"/>
    </xf>
    <xf numFmtId="0" fontId="44" fillId="0" borderId="0" xfId="0" applyFont="1" applyAlignment="1">
      <alignment horizontal="center"/>
    </xf>
    <xf numFmtId="0" fontId="45" fillId="3" borderId="0" xfId="0" applyFont="1" applyFill="1" applyAlignment="1">
      <alignment horizontal="center"/>
    </xf>
    <xf numFmtId="0" fontId="33" fillId="17" borderId="0" xfId="0" applyFont="1" applyFill="1" applyAlignment="1">
      <alignment horizontal="center"/>
    </xf>
    <xf numFmtId="0" fontId="46" fillId="3" borderId="0" xfId="0" applyFont="1" applyFill="1" applyAlignment="1">
      <alignment horizontal="center"/>
    </xf>
    <xf numFmtId="0" fontId="47" fillId="3" borderId="0" xfId="0" applyFont="1" applyFill="1" applyAlignment="1">
      <alignment horizontal="center"/>
    </xf>
    <xf numFmtId="0" fontId="22" fillId="3" borderId="0" xfId="0" applyFont="1" applyFill="1" applyAlignment="1">
      <alignment horizontal="left" wrapText="1"/>
    </xf>
    <xf numFmtId="0" fontId="33" fillId="17" borderId="0" xfId="0" applyFont="1" applyFill="1" applyAlignment="1">
      <alignment wrapText="1"/>
    </xf>
    <xf numFmtId="0" fontId="33" fillId="3" borderId="0" xfId="0" applyFont="1" applyFill="1" applyAlignment="1">
      <alignment wrapText="1"/>
    </xf>
    <xf numFmtId="0" fontId="48" fillId="3" borderId="0" xfId="0" applyFont="1" applyFill="1" applyAlignment="1">
      <alignment horizontal="center"/>
    </xf>
    <xf numFmtId="0" fontId="40" fillId="3" borderId="0" xfId="0" applyFont="1" applyFill="1" applyAlignment="1">
      <alignment horizontal="center"/>
    </xf>
    <xf numFmtId="0" fontId="22" fillId="3" borderId="0" xfId="0" applyFont="1" applyFill="1" applyAlignment="1">
      <alignment horizontal="center"/>
    </xf>
    <xf numFmtId="0" fontId="36" fillId="3" borderId="0" xfId="0" applyFont="1" applyFill="1" applyAlignment="1">
      <alignment horizontal="left"/>
    </xf>
    <xf numFmtId="0" fontId="49" fillId="3" borderId="0" xfId="0" applyFont="1" applyFill="1"/>
    <xf numFmtId="0" fontId="36" fillId="3" borderId="6" xfId="0" applyFont="1" applyFill="1" applyBorder="1" applyAlignment="1">
      <alignment horizontal="left"/>
    </xf>
    <xf numFmtId="0" fontId="49" fillId="3" borderId="6" xfId="0" applyFont="1" applyFill="1" applyBorder="1" applyAlignment="1">
      <alignment horizontal="center"/>
    </xf>
    <xf numFmtId="0" fontId="48" fillId="3" borderId="6" xfId="0" applyFont="1" applyFill="1" applyBorder="1" applyAlignment="1">
      <alignment horizontal="center"/>
    </xf>
    <xf numFmtId="0" fontId="50" fillId="3" borderId="6" xfId="0" applyFont="1" applyFill="1" applyBorder="1" applyAlignment="1">
      <alignment horizontal="center"/>
    </xf>
    <xf numFmtId="0" fontId="51" fillId="3" borderId="0" xfId="0" applyFont="1" applyFill="1" applyAlignment="1">
      <alignment horizontal="left"/>
    </xf>
    <xf numFmtId="0" fontId="52" fillId="18" borderId="0" xfId="0" applyFont="1" applyFill="1"/>
    <xf numFmtId="0" fontId="53" fillId="18" borderId="0" xfId="0" applyFont="1" applyFill="1" applyAlignment="1">
      <alignment horizontal="center"/>
    </xf>
    <xf numFmtId="0" fontId="49" fillId="3" borderId="0" xfId="0" applyFont="1" applyFill="1" applyAlignment="1">
      <alignment horizontal="center"/>
    </xf>
    <xf numFmtId="0" fontId="36" fillId="3" borderId="6" xfId="0" applyFont="1" applyFill="1" applyBorder="1"/>
    <xf numFmtId="0" fontId="38" fillId="3" borderId="6" xfId="0" applyFont="1" applyFill="1" applyBorder="1" applyAlignment="1">
      <alignment horizontal="center"/>
    </xf>
    <xf numFmtId="0" fontId="36" fillId="3" borderId="6" xfId="0" applyFont="1" applyFill="1" applyBorder="1" applyAlignment="1">
      <alignment horizontal="center"/>
    </xf>
    <xf numFmtId="0" fontId="54" fillId="19" borderId="0" xfId="0" applyFont="1" applyFill="1" applyAlignment="1">
      <alignment horizontal="center"/>
    </xf>
    <xf numFmtId="0" fontId="50" fillId="3" borderId="0" xfId="0" applyFont="1" applyFill="1" applyAlignment="1">
      <alignment horizontal="center"/>
    </xf>
    <xf numFmtId="0" fontId="55" fillId="20" borderId="0" xfId="0" applyFont="1" applyFill="1" applyAlignment="1">
      <alignment horizontal="left"/>
    </xf>
    <xf numFmtId="0" fontId="56" fillId="3" borderId="0" xfId="0" applyFont="1" applyFill="1" applyAlignment="1">
      <alignment horizontal="center"/>
    </xf>
    <xf numFmtId="0" fontId="57" fillId="3" borderId="0" xfId="0" applyFont="1" applyFill="1"/>
    <xf numFmtId="0" fontId="36" fillId="3" borderId="0" xfId="0" applyFont="1" applyFill="1"/>
    <xf numFmtId="165" fontId="3" fillId="0" borderId="3" xfId="0" applyNumberFormat="1" applyFont="1" applyBorder="1"/>
    <xf numFmtId="0" fontId="58" fillId="3" borderId="0" xfId="0" applyFont="1" applyFill="1"/>
    <xf numFmtId="165" fontId="3" fillId="0" borderId="8" xfId="0" applyNumberFormat="1" applyFont="1" applyBorder="1"/>
    <xf numFmtId="0" fontId="59" fillId="21" borderId="0" xfId="0" applyFont="1" applyFill="1"/>
    <xf numFmtId="0" fontId="60" fillId="22" borderId="0" xfId="0" applyFont="1" applyFill="1" applyAlignment="1">
      <alignment horizontal="center"/>
    </xf>
    <xf numFmtId="0" fontId="61" fillId="3" borderId="0" xfId="0" applyFont="1" applyFill="1" applyAlignment="1">
      <alignment horizontal="center"/>
    </xf>
    <xf numFmtId="0" fontId="3" fillId="3" borderId="7" xfId="0" applyFont="1" applyFill="1" applyBorder="1"/>
    <xf numFmtId="0" fontId="62" fillId="0" borderId="0" xfId="0" applyFont="1"/>
    <xf numFmtId="0" fontId="49" fillId="3" borderId="6" xfId="0" applyFont="1" applyFill="1" applyBorder="1" applyAlignment="1">
      <alignment horizontal="left"/>
    </xf>
    <xf numFmtId="0" fontId="48" fillId="3" borderId="6" xfId="0" applyFont="1" applyFill="1" applyBorder="1" applyAlignment="1">
      <alignment horizontal="left"/>
    </xf>
    <xf numFmtId="0" fontId="50" fillId="3" borderId="6" xfId="0" applyFont="1" applyFill="1" applyBorder="1" applyAlignment="1">
      <alignment horizontal="left"/>
    </xf>
    <xf numFmtId="0" fontId="59" fillId="21" borderId="6" xfId="0" applyFont="1" applyFill="1" applyBorder="1" applyAlignment="1">
      <alignment horizontal="left"/>
    </xf>
    <xf numFmtId="0" fontId="3" fillId="0" borderId="6" xfId="0" applyFont="1" applyBorder="1" applyAlignment="1">
      <alignment horizontal="left"/>
    </xf>
    <xf numFmtId="0" fontId="63" fillId="3" borderId="0" xfId="0" applyFont="1" applyFill="1"/>
    <xf numFmtId="0" fontId="64" fillId="3" borderId="0" xfId="0" applyFont="1" applyFill="1"/>
    <xf numFmtId="0" fontId="65" fillId="3" borderId="0" xfId="0" applyFont="1" applyFill="1"/>
    <xf numFmtId="0" fontId="3" fillId="0" borderId="3" xfId="0" applyFont="1" applyBorder="1" applyAlignment="1">
      <alignment horizontal="center"/>
    </xf>
    <xf numFmtId="0" fontId="66" fillId="7" borderId="8" xfId="0" applyFont="1" applyFill="1" applyBorder="1" applyAlignment="1">
      <alignment horizontal="center"/>
    </xf>
    <xf numFmtId="0" fontId="66" fillId="15" borderId="8" xfId="0" applyFont="1" applyFill="1" applyBorder="1" applyAlignment="1">
      <alignment horizontal="center"/>
    </xf>
    <xf numFmtId="0" fontId="66" fillId="3" borderId="8" xfId="0" applyFont="1" applyFill="1" applyBorder="1" applyAlignment="1">
      <alignment horizontal="center"/>
    </xf>
    <xf numFmtId="0" fontId="67" fillId="15" borderId="8" xfId="0" applyFont="1" applyFill="1" applyBorder="1" applyAlignment="1">
      <alignment horizontal="center"/>
    </xf>
    <xf numFmtId="0" fontId="68" fillId="0" borderId="14" xfId="0" applyFont="1" applyBorder="1"/>
    <xf numFmtId="0" fontId="69" fillId="0" borderId="14" xfId="0" applyFont="1" applyBorder="1"/>
    <xf numFmtId="0" fontId="69" fillId="0" borderId="8" xfId="0" applyFont="1" applyBorder="1" applyAlignment="1">
      <alignment horizontal="center"/>
    </xf>
    <xf numFmtId="0" fontId="2" fillId="0" borderId="6" xfId="0" applyFont="1" applyBorder="1" applyAlignment="1">
      <alignment wrapText="1"/>
    </xf>
    <xf numFmtId="0" fontId="3" fillId="0" borderId="14" xfId="0" applyFont="1" applyBorder="1"/>
    <xf numFmtId="0" fontId="2" fillId="0" borderId="6" xfId="0" applyFont="1" applyBorder="1" applyAlignment="1">
      <alignment horizontal="center" vertical="center" wrapText="1"/>
    </xf>
    <xf numFmtId="0" fontId="68" fillId="0" borderId="6" xfId="0" applyFont="1" applyBorder="1" applyAlignment="1">
      <alignment horizontal="center"/>
    </xf>
    <xf numFmtId="0" fontId="66" fillId="7" borderId="8" xfId="0" applyFont="1" applyFill="1" applyBorder="1"/>
    <xf numFmtId="0" fontId="66" fillId="0" borderId="8" xfId="0" applyFont="1" applyBorder="1" applyAlignment="1">
      <alignment horizontal="center"/>
    </xf>
    <xf numFmtId="0" fontId="68" fillId="2" borderId="8" xfId="0" applyFont="1" applyFill="1" applyBorder="1" applyAlignment="1">
      <alignment horizontal="center"/>
    </xf>
    <xf numFmtId="0" fontId="70" fillId="3" borderId="8" xfId="0" applyFont="1" applyFill="1" applyBorder="1" applyAlignment="1">
      <alignment horizontal="center"/>
    </xf>
    <xf numFmtId="0" fontId="68" fillId="5" borderId="8" xfId="0" applyFont="1" applyFill="1" applyBorder="1" applyAlignment="1">
      <alignment horizontal="center"/>
    </xf>
    <xf numFmtId="0" fontId="67" fillId="0" borderId="8" xfId="0" applyFont="1" applyBorder="1"/>
    <xf numFmtId="0" fontId="67" fillId="0" borderId="8" xfId="0" applyFont="1" applyBorder="1" applyAlignment="1">
      <alignment horizontal="center"/>
    </xf>
    <xf numFmtId="0" fontId="67" fillId="0" borderId="8" xfId="0" applyFont="1" applyBorder="1" applyAlignment="1">
      <alignment horizontal="right"/>
    </xf>
    <xf numFmtId="0" fontId="61" fillId="3" borderId="7" xfId="0" applyFont="1" applyFill="1" applyBorder="1" applyAlignment="1">
      <alignment horizontal="center"/>
    </xf>
    <xf numFmtId="0" fontId="68" fillId="3" borderId="8" xfId="0" applyFont="1" applyFill="1" applyBorder="1" applyAlignment="1">
      <alignment horizontal="center" wrapText="1"/>
    </xf>
    <xf numFmtId="0" fontId="68" fillId="7" borderId="8" xfId="0" applyFont="1" applyFill="1" applyBorder="1"/>
    <xf numFmtId="0" fontId="68" fillId="0" borderId="8" xfId="0" applyFont="1" applyBorder="1" applyAlignment="1">
      <alignment horizontal="center"/>
    </xf>
    <xf numFmtId="0" fontId="71" fillId="17" borderId="0" xfId="0" applyFont="1" applyFill="1" applyAlignment="1">
      <alignment horizontal="center"/>
    </xf>
    <xf numFmtId="0" fontId="72" fillId="3" borderId="7" xfId="0" applyFont="1" applyFill="1" applyBorder="1" applyAlignment="1">
      <alignment horizontal="center"/>
    </xf>
    <xf numFmtId="0" fontId="69" fillId="0" borderId="8" xfId="0" applyFont="1" applyBorder="1" applyAlignment="1">
      <alignment horizontal="center" wrapText="1"/>
    </xf>
    <xf numFmtId="0" fontId="3" fillId="3" borderId="8" xfId="0" applyFont="1" applyFill="1" applyBorder="1" applyAlignment="1">
      <alignment horizontal="center"/>
    </xf>
    <xf numFmtId="0" fontId="68" fillId="3" borderId="8" xfId="0" applyFont="1" applyFill="1" applyBorder="1" applyAlignment="1">
      <alignment horizontal="center"/>
    </xf>
    <xf numFmtId="0" fontId="73" fillId="5" borderId="0" xfId="0" applyFont="1" applyFill="1"/>
    <xf numFmtId="0" fontId="74" fillId="3" borderId="8" xfId="0" applyFont="1" applyFill="1" applyBorder="1" applyAlignment="1">
      <alignment horizontal="center"/>
    </xf>
    <xf numFmtId="0" fontId="3" fillId="3" borderId="14" xfId="0" applyFont="1" applyFill="1" applyBorder="1"/>
    <xf numFmtId="0" fontId="75" fillId="7" borderId="8" xfId="0" applyFont="1" applyFill="1" applyBorder="1"/>
    <xf numFmtId="0" fontId="3" fillId="5" borderId="8" xfId="0" applyFont="1" applyFill="1" applyBorder="1" applyAlignment="1">
      <alignment horizontal="center"/>
    </xf>
    <xf numFmtId="0" fontId="67" fillId="5" borderId="8" xfId="0" applyFont="1" applyFill="1" applyBorder="1"/>
    <xf numFmtId="0" fontId="68" fillId="3" borderId="6" xfId="0" applyFont="1" applyFill="1" applyBorder="1" applyAlignment="1">
      <alignment horizontal="center"/>
    </xf>
    <xf numFmtId="0" fontId="76" fillId="5" borderId="8" xfId="0" applyFont="1" applyFill="1" applyBorder="1" applyAlignment="1">
      <alignment horizontal="center"/>
    </xf>
    <xf numFmtId="0" fontId="69" fillId="5" borderId="8" xfId="0" applyFont="1" applyFill="1" applyBorder="1" applyAlignment="1">
      <alignment horizontal="center"/>
    </xf>
    <xf numFmtId="0" fontId="69" fillId="0" borderId="15" xfId="0" applyFont="1" applyBorder="1"/>
    <xf numFmtId="0" fontId="67" fillId="5" borderId="8" xfId="0" applyFont="1" applyFill="1" applyBorder="1" applyAlignment="1">
      <alignment wrapText="1"/>
    </xf>
    <xf numFmtId="0" fontId="69" fillId="7" borderId="8" xfId="0" applyFont="1" applyFill="1" applyBorder="1"/>
    <xf numFmtId="0" fontId="76" fillId="3" borderId="8" xfId="0" applyFont="1" applyFill="1" applyBorder="1" applyAlignment="1">
      <alignment horizontal="center"/>
    </xf>
    <xf numFmtId="0" fontId="69" fillId="3" borderId="5" xfId="0" applyFont="1" applyFill="1" applyBorder="1"/>
    <xf numFmtId="0" fontId="72" fillId="3" borderId="8" xfId="0" applyFont="1" applyFill="1" applyBorder="1" applyAlignment="1">
      <alignment horizontal="center"/>
    </xf>
    <xf numFmtId="0" fontId="69" fillId="0" borderId="5" xfId="0" applyFont="1" applyBorder="1"/>
    <xf numFmtId="0" fontId="74" fillId="0" borderId="8" xfId="0" applyFont="1" applyBorder="1" applyAlignment="1">
      <alignment horizontal="center"/>
    </xf>
    <xf numFmtId="0" fontId="69" fillId="3" borderId="8" xfId="0" applyFont="1" applyFill="1" applyBorder="1" applyAlignment="1">
      <alignment horizontal="center"/>
    </xf>
    <xf numFmtId="0" fontId="72" fillId="0" borderId="8" xfId="0" applyFont="1" applyBorder="1" applyAlignment="1">
      <alignment horizontal="center"/>
    </xf>
    <xf numFmtId="0" fontId="67" fillId="24" borderId="5" xfId="0" applyFont="1" applyFill="1" applyBorder="1" applyAlignment="1">
      <alignment horizontal="center"/>
    </xf>
    <xf numFmtId="0" fontId="67" fillId="24" borderId="8" xfId="0" applyFont="1" applyFill="1" applyBorder="1" applyAlignment="1">
      <alignment horizontal="center"/>
    </xf>
    <xf numFmtId="0" fontId="3" fillId="24" borderId="8" xfId="0" applyFont="1" applyFill="1" applyBorder="1"/>
    <xf numFmtId="0" fontId="72" fillId="17" borderId="8" xfId="0" applyFont="1" applyFill="1" applyBorder="1" applyAlignment="1">
      <alignment horizontal="center"/>
    </xf>
    <xf numFmtId="0" fontId="69" fillId="3" borderId="13" xfId="0" applyFont="1" applyFill="1" applyBorder="1" applyAlignment="1">
      <alignment horizontal="center"/>
    </xf>
    <xf numFmtId="0" fontId="33" fillId="3" borderId="8" xfId="0" applyFont="1" applyFill="1" applyBorder="1" applyAlignment="1">
      <alignment horizontal="center"/>
    </xf>
    <xf numFmtId="0" fontId="66" fillId="5" borderId="8" xfId="0" applyFont="1" applyFill="1" applyBorder="1"/>
    <xf numFmtId="0" fontId="33" fillId="17" borderId="8" xfId="0" applyFont="1" applyFill="1" applyBorder="1" applyAlignment="1">
      <alignment horizontal="center"/>
    </xf>
    <xf numFmtId="0" fontId="79" fillId="0" borderId="0" xfId="0" applyFont="1" applyAlignment="1">
      <alignment horizontal="left" vertical="top"/>
    </xf>
    <xf numFmtId="0" fontId="2" fillId="0" borderId="6" xfId="0" applyFont="1" applyBorder="1"/>
    <xf numFmtId="0" fontId="61" fillId="3" borderId="6" xfId="0" applyFont="1" applyFill="1" applyBorder="1"/>
    <xf numFmtId="0" fontId="61" fillId="3" borderId="6" xfId="0" applyFont="1" applyFill="1" applyBorder="1" applyAlignment="1">
      <alignment horizontal="left"/>
    </xf>
    <xf numFmtId="0" fontId="2" fillId="5" borderId="8" xfId="0" applyFont="1" applyFill="1" applyBorder="1" applyAlignment="1">
      <alignment horizontal="center"/>
    </xf>
    <xf numFmtId="3" fontId="3" fillId="5" borderId="8" xfId="0" applyNumberFormat="1" applyFont="1" applyFill="1" applyBorder="1" applyAlignment="1">
      <alignment horizontal="right"/>
    </xf>
    <xf numFmtId="0" fontId="2" fillId="3" borderId="8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right"/>
    </xf>
    <xf numFmtId="3" fontId="2" fillId="3" borderId="8" xfId="0" applyNumberFormat="1" applyFont="1" applyFill="1" applyBorder="1" applyAlignment="1">
      <alignment horizontal="right"/>
    </xf>
    <xf numFmtId="3" fontId="3" fillId="9" borderId="8" xfId="0" applyNumberFormat="1" applyFont="1" applyFill="1" applyBorder="1"/>
    <xf numFmtId="0" fontId="3" fillId="0" borderId="0" xfId="0" applyFont="1" applyAlignment="1">
      <alignment horizontal="center"/>
    </xf>
    <xf numFmtId="3" fontId="3" fillId="9" borderId="8" xfId="0" applyNumberFormat="1" applyFont="1" applyFill="1" applyBorder="1" applyAlignment="1">
      <alignment horizontal="right"/>
    </xf>
    <xf numFmtId="0" fontId="3" fillId="0" borderId="13" xfId="0" applyFont="1" applyBorder="1" applyAlignment="1">
      <alignment horizontal="center"/>
    </xf>
    <xf numFmtId="3" fontId="2" fillId="0" borderId="8" xfId="0" applyNumberFormat="1" applyFont="1" applyBorder="1" applyAlignment="1">
      <alignment horizontal="right"/>
    </xf>
    <xf numFmtId="3" fontId="3" fillId="0" borderId="13" xfId="0" applyNumberFormat="1" applyFont="1" applyBorder="1"/>
    <xf numFmtId="3" fontId="2" fillId="3" borderId="8" xfId="0" applyNumberFormat="1" applyFont="1" applyFill="1" applyBorder="1" applyAlignment="1">
      <alignment horizontal="center"/>
    </xf>
    <xf numFmtId="169" fontId="2" fillId="3" borderId="8" xfId="0" applyNumberFormat="1" applyFont="1" applyFill="1" applyBorder="1" applyAlignment="1">
      <alignment horizontal="right"/>
    </xf>
    <xf numFmtId="0" fontId="2" fillId="0" borderId="8" xfId="0" applyFont="1" applyBorder="1" applyAlignment="1">
      <alignment horizontal="center"/>
    </xf>
    <xf numFmtId="0" fontId="2" fillId="0" borderId="3" xfId="0" applyFont="1" applyBorder="1"/>
    <xf numFmtId="9" fontId="2" fillId="5" borderId="8" xfId="0" applyNumberFormat="1" applyFont="1" applyFill="1" applyBorder="1" applyAlignment="1">
      <alignment horizontal="center"/>
    </xf>
    <xf numFmtId="3" fontId="2" fillId="5" borderId="8" xfId="0" applyNumberFormat="1" applyFont="1" applyFill="1" applyBorder="1"/>
    <xf numFmtId="3" fontId="3" fillId="5" borderId="8" xfId="0" applyNumberFormat="1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3" fillId="3" borderId="6" xfId="0" applyFont="1" applyFill="1" applyBorder="1"/>
    <xf numFmtId="0" fontId="3" fillId="3" borderId="8" xfId="0" applyFont="1" applyFill="1" applyBorder="1" applyAlignment="1">
      <alignment horizontal="left"/>
    </xf>
    <xf numFmtId="3" fontId="2" fillId="0" borderId="6" xfId="0" applyNumberFormat="1" applyFont="1" applyBorder="1" applyAlignment="1">
      <alignment horizontal="right"/>
    </xf>
    <xf numFmtId="0" fontId="3" fillId="6" borderId="0" xfId="0" applyFont="1" applyFill="1"/>
    <xf numFmtId="0" fontId="3" fillId="5" borderId="6" xfId="0" applyFont="1" applyFill="1" applyBorder="1" applyAlignment="1">
      <alignment horizontal="left"/>
    </xf>
    <xf numFmtId="9" fontId="3" fillId="5" borderId="6" xfId="0" applyNumberFormat="1" applyFont="1" applyFill="1" applyBorder="1" applyAlignment="1">
      <alignment horizontal="center"/>
    </xf>
    <xf numFmtId="9" fontId="3" fillId="3" borderId="6" xfId="0" applyNumberFormat="1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9" fontId="3" fillId="3" borderId="6" xfId="0" applyNumberFormat="1" applyFont="1" applyFill="1" applyBorder="1"/>
    <xf numFmtId="0" fontId="3" fillId="5" borderId="8" xfId="0" applyFont="1" applyFill="1" applyBorder="1" applyAlignment="1">
      <alignment horizontal="left"/>
    </xf>
    <xf numFmtId="3" fontId="3" fillId="3" borderId="6" xfId="0" applyNumberFormat="1" applyFont="1" applyFill="1" applyBorder="1" applyAlignment="1">
      <alignment horizontal="right"/>
    </xf>
    <xf numFmtId="0" fontId="3" fillId="11" borderId="6" xfId="0" applyFont="1" applyFill="1" applyBorder="1"/>
    <xf numFmtId="9" fontId="3" fillId="5" borderId="6" xfId="0" applyNumberFormat="1" applyFont="1" applyFill="1" applyBorder="1"/>
    <xf numFmtId="0" fontId="2" fillId="0" borderId="5" xfId="0" applyFont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9" fillId="5" borderId="6" xfId="0" applyFont="1" applyFill="1" applyBorder="1" applyAlignment="1">
      <alignment horizontal="center"/>
    </xf>
    <xf numFmtId="9" fontId="22" fillId="5" borderId="6" xfId="0" applyNumberFormat="1" applyFont="1" applyFill="1" applyBorder="1" applyAlignment="1">
      <alignment horizontal="center"/>
    </xf>
    <xf numFmtId="0" fontId="22" fillId="5" borderId="6" xfId="0" applyFont="1" applyFill="1" applyBorder="1"/>
    <xf numFmtId="3" fontId="3" fillId="0" borderId="6" xfId="0" applyNumberFormat="1" applyFont="1" applyBorder="1"/>
    <xf numFmtId="9" fontId="3" fillId="0" borderId="6" xfId="0" applyNumberFormat="1" applyFont="1" applyBorder="1"/>
    <xf numFmtId="3" fontId="3" fillId="5" borderId="0" xfId="0" applyNumberFormat="1" applyFont="1" applyFill="1"/>
    <xf numFmtId="0" fontId="22" fillId="3" borderId="6" xfId="0" applyFont="1" applyFill="1" applyBorder="1"/>
    <xf numFmtId="0" fontId="2" fillId="2" borderId="5" xfId="0" applyFont="1" applyFill="1" applyBorder="1" applyAlignment="1">
      <alignment horizontal="center"/>
    </xf>
    <xf numFmtId="3" fontId="3" fillId="5" borderId="6" xfId="0" applyNumberFormat="1" applyFont="1" applyFill="1" applyBorder="1" applyAlignment="1">
      <alignment horizontal="left"/>
    </xf>
    <xf numFmtId="167" fontId="3" fillId="5" borderId="6" xfId="0" applyNumberFormat="1" applyFont="1" applyFill="1" applyBorder="1" applyAlignment="1">
      <alignment horizontal="left"/>
    </xf>
    <xf numFmtId="9" fontId="3" fillId="5" borderId="6" xfId="0" applyNumberFormat="1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3" fontId="3" fillId="3" borderId="6" xfId="0" applyNumberFormat="1" applyFont="1" applyFill="1" applyBorder="1" applyAlignment="1">
      <alignment horizontal="left"/>
    </xf>
    <xf numFmtId="9" fontId="3" fillId="3" borderId="6" xfId="0" applyNumberFormat="1" applyFont="1" applyFill="1" applyBorder="1" applyAlignment="1">
      <alignment horizontal="left"/>
    </xf>
    <xf numFmtId="0" fontId="2" fillId="5" borderId="5" xfId="0" applyFont="1" applyFill="1" applyBorder="1" applyAlignment="1">
      <alignment horizontal="center"/>
    </xf>
    <xf numFmtId="168" fontId="3" fillId="0" borderId="6" xfId="0" applyNumberFormat="1" applyFont="1" applyBorder="1"/>
    <xf numFmtId="0" fontId="3" fillId="0" borderId="6" xfId="0" applyFont="1" applyBorder="1" applyAlignment="1">
      <alignment wrapText="1"/>
    </xf>
    <xf numFmtId="0" fontId="3" fillId="0" borderId="0" xfId="0" applyFont="1" applyAlignment="1">
      <alignment horizontal="left"/>
    </xf>
    <xf numFmtId="0" fontId="3" fillId="4" borderId="0" xfId="0" applyFont="1" applyFill="1"/>
    <xf numFmtId="165" fontId="3" fillId="7" borderId="6" xfId="0" applyNumberFormat="1" applyFont="1" applyFill="1" applyBorder="1" applyAlignment="1">
      <alignment horizontal="left"/>
    </xf>
    <xf numFmtId="0" fontId="3" fillId="7" borderId="6" xfId="0" applyFont="1" applyFill="1" applyBorder="1" applyAlignment="1">
      <alignment horizontal="center"/>
    </xf>
    <xf numFmtId="0" fontId="3" fillId="7" borderId="6" xfId="0" applyFont="1" applyFill="1" applyBorder="1"/>
    <xf numFmtId="0" fontId="3" fillId="4" borderId="6" xfId="0" applyFont="1" applyFill="1" applyBorder="1" applyAlignment="1">
      <alignment horizontal="center"/>
    </xf>
    <xf numFmtId="0" fontId="3" fillId="4" borderId="6" xfId="0" applyFont="1" applyFill="1" applyBorder="1"/>
    <xf numFmtId="165" fontId="3" fillId="15" borderId="6" xfId="0" applyNumberFormat="1" applyFont="1" applyFill="1" applyBorder="1"/>
    <xf numFmtId="0" fontId="3" fillId="15" borderId="6" xfId="0" applyFont="1" applyFill="1" applyBorder="1"/>
    <xf numFmtId="0" fontId="3" fillId="15" borderId="6" xfId="0" applyFont="1" applyFill="1" applyBorder="1" applyAlignment="1">
      <alignment wrapText="1"/>
    </xf>
    <xf numFmtId="0" fontId="3" fillId="15" borderId="6" xfId="0" applyFont="1" applyFill="1" applyBorder="1" applyAlignment="1">
      <alignment horizontal="center" wrapText="1"/>
    </xf>
    <xf numFmtId="0" fontId="3" fillId="15" borderId="6" xfId="0" applyFont="1" applyFill="1" applyBorder="1" applyAlignment="1">
      <alignment horizontal="center"/>
    </xf>
    <xf numFmtId="165" fontId="22" fillId="15" borderId="6" xfId="0" applyNumberFormat="1" applyFont="1" applyFill="1" applyBorder="1"/>
    <xf numFmtId="165" fontId="3" fillId="16" borderId="6" xfId="0" applyNumberFormat="1" applyFont="1" applyFill="1" applyBorder="1"/>
    <xf numFmtId="0" fontId="3" fillId="16" borderId="6" xfId="0" applyFont="1" applyFill="1" applyBorder="1" applyAlignment="1">
      <alignment horizontal="center"/>
    </xf>
    <xf numFmtId="0" fontId="3" fillId="16" borderId="6" xfId="0" applyFont="1" applyFill="1" applyBorder="1" applyAlignment="1">
      <alignment wrapText="1"/>
    </xf>
    <xf numFmtId="0" fontId="3" fillId="16" borderId="6" xfId="0" applyFont="1" applyFill="1" applyBorder="1" applyAlignment="1">
      <alignment horizontal="center" wrapText="1"/>
    </xf>
    <xf numFmtId="0" fontId="3" fillId="16" borderId="6" xfId="0" applyFont="1" applyFill="1" applyBorder="1"/>
    <xf numFmtId="0" fontId="31" fillId="16" borderId="6" xfId="0" applyFont="1" applyFill="1" applyBorder="1" applyAlignment="1">
      <alignment horizontal="center"/>
    </xf>
    <xf numFmtId="0" fontId="35" fillId="16" borderId="0" xfId="0" applyFont="1" applyFill="1" applyAlignment="1">
      <alignment horizontal="center"/>
    </xf>
    <xf numFmtId="165" fontId="3" fillId="0" borderId="6" xfId="0" applyNumberFormat="1" applyFont="1" applyBorder="1"/>
    <xf numFmtId="170" fontId="3" fillId="0" borderId="6" xfId="0" applyNumberFormat="1" applyFont="1" applyBorder="1"/>
    <xf numFmtId="0" fontId="3" fillId="0" borderId="6" xfId="0" applyFont="1" applyBorder="1" applyAlignment="1">
      <alignment horizontal="center" wrapText="1"/>
    </xf>
    <xf numFmtId="171" fontId="3" fillId="0" borderId="6" xfId="0" applyNumberFormat="1" applyFont="1" applyBorder="1"/>
    <xf numFmtId="165" fontId="3" fillId="0" borderId="6" xfId="0" applyNumberFormat="1" applyFont="1" applyBorder="1" applyAlignment="1">
      <alignment horizontal="right"/>
    </xf>
    <xf numFmtId="165" fontId="3" fillId="0" borderId="0" xfId="0" applyNumberFormat="1" applyFont="1"/>
    <xf numFmtId="0" fontId="51" fillId="3" borderId="0" xfId="0" applyFont="1" applyFill="1" applyAlignment="1">
      <alignment horizontal="center"/>
    </xf>
    <xf numFmtId="165" fontId="3" fillId="0" borderId="6" xfId="0" applyNumberFormat="1" applyFont="1" applyBorder="1" applyAlignment="1">
      <alignment horizontal="center"/>
    </xf>
    <xf numFmtId="165" fontId="3" fillId="0" borderId="6" xfId="0" applyNumberFormat="1" applyFont="1" applyBorder="1" applyAlignment="1">
      <alignment horizontal="left"/>
    </xf>
    <xf numFmtId="0" fontId="31" fillId="3" borderId="6" xfId="0" applyFont="1" applyFill="1" applyBorder="1" applyAlignment="1">
      <alignment horizontal="left"/>
    </xf>
    <xf numFmtId="0" fontId="34" fillId="23" borderId="0" xfId="0" applyFont="1" applyFill="1" applyAlignment="1">
      <alignment horizontal="left"/>
    </xf>
    <xf numFmtId="0" fontId="68" fillId="3" borderId="13" xfId="0" applyFont="1" applyFill="1" applyBorder="1" applyAlignment="1">
      <alignment horizontal="center"/>
    </xf>
    <xf numFmtId="0" fontId="68" fillId="5" borderId="13" xfId="0" applyFont="1" applyFill="1" applyBorder="1"/>
    <xf numFmtId="0" fontId="78" fillId="3" borderId="13" xfId="0" applyFont="1" applyFill="1" applyBorder="1"/>
    <xf numFmtId="0" fontId="2" fillId="5" borderId="8" xfId="0" applyFont="1" applyFill="1" applyBorder="1" applyAlignment="1">
      <alignment wrapText="1"/>
    </xf>
    <xf numFmtId="172" fontId="3" fillId="0" borderId="6" xfId="0" applyNumberFormat="1" applyFont="1" applyBorder="1" applyAlignment="1">
      <alignment horizontal="center"/>
    </xf>
    <xf numFmtId="165" fontId="3" fillId="0" borderId="6" xfId="0" applyNumberFormat="1" applyFont="1" applyBorder="1" applyAlignment="1">
      <alignment horizontal="center" wrapText="1"/>
    </xf>
    <xf numFmtId="0" fontId="3" fillId="26" borderId="12" xfId="0" applyFont="1" applyFill="1" applyBorder="1" applyAlignment="1">
      <alignment horizontal="left"/>
    </xf>
    <xf numFmtId="9" fontId="3" fillId="26" borderId="12" xfId="0" applyNumberFormat="1" applyFont="1" applyFill="1" applyBorder="1" applyAlignment="1">
      <alignment horizontal="left"/>
    </xf>
    <xf numFmtId="0" fontId="10" fillId="26" borderId="3" xfId="0" applyFont="1" applyFill="1" applyBorder="1"/>
    <xf numFmtId="3" fontId="10" fillId="26" borderId="3" xfId="0" applyNumberFormat="1" applyFont="1" applyFill="1" applyBorder="1" applyAlignment="1">
      <alignment horizontal="right"/>
    </xf>
    <xf numFmtId="9" fontId="10" fillId="26" borderId="6" xfId="0" applyNumberFormat="1" applyFont="1" applyFill="1" applyBorder="1" applyAlignment="1">
      <alignment horizontal="center"/>
    </xf>
    <xf numFmtId="0" fontId="9" fillId="26" borderId="8" xfId="0" applyFont="1" applyFill="1" applyBorder="1" applyAlignment="1">
      <alignment horizontal="center"/>
    </xf>
    <xf numFmtId="9" fontId="3" fillId="26" borderId="8" xfId="0" applyNumberFormat="1" applyFont="1" applyFill="1" applyBorder="1" applyAlignment="1">
      <alignment horizontal="center"/>
    </xf>
    <xf numFmtId="0" fontId="3" fillId="26" borderId="6" xfId="0" applyFont="1" applyFill="1" applyBorder="1" applyAlignment="1">
      <alignment horizontal="left"/>
    </xf>
    <xf numFmtId="3" fontId="3" fillId="26" borderId="8" xfId="0" applyNumberFormat="1" applyFont="1" applyFill="1" applyBorder="1"/>
    <xf numFmtId="0" fontId="3" fillId="26" borderId="6" xfId="0" applyFont="1" applyFill="1" applyBorder="1" applyAlignment="1">
      <alignment horizontal="center"/>
    </xf>
    <xf numFmtId="0" fontId="3" fillId="26" borderId="8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9" fontId="3" fillId="26" borderId="6" xfId="0" applyNumberFormat="1" applyFont="1" applyFill="1" applyBorder="1" applyAlignment="1">
      <alignment horizontal="center"/>
    </xf>
    <xf numFmtId="3" fontId="3" fillId="26" borderId="6" xfId="0" applyNumberFormat="1" applyFont="1" applyFill="1" applyBorder="1"/>
    <xf numFmtId="0" fontId="3" fillId="28" borderId="8" xfId="0" applyFont="1" applyFill="1" applyBorder="1" applyAlignment="1">
      <alignment horizontal="center"/>
    </xf>
    <xf numFmtId="9" fontId="3" fillId="28" borderId="8" xfId="0" applyNumberFormat="1" applyFont="1" applyFill="1" applyBorder="1" applyAlignment="1">
      <alignment horizontal="center"/>
    </xf>
    <xf numFmtId="0" fontId="3" fillId="28" borderId="8" xfId="0" applyFont="1" applyFill="1" applyBorder="1"/>
    <xf numFmtId="3" fontId="3" fillId="28" borderId="8" xfId="0" applyNumberFormat="1" applyFont="1" applyFill="1" applyBorder="1"/>
    <xf numFmtId="9" fontId="3" fillId="28" borderId="8" xfId="0" applyNumberFormat="1" applyFont="1" applyFill="1" applyBorder="1"/>
    <xf numFmtId="0" fontId="2" fillId="28" borderId="6" xfId="0" applyFont="1" applyFill="1" applyBorder="1" applyAlignment="1">
      <alignment horizontal="center"/>
    </xf>
    <xf numFmtId="9" fontId="3" fillId="28" borderId="6" xfId="0" applyNumberFormat="1" applyFont="1" applyFill="1" applyBorder="1" applyAlignment="1">
      <alignment horizontal="center"/>
    </xf>
    <xf numFmtId="0" fontId="3" fillId="28" borderId="6" xfId="0" applyFont="1" applyFill="1" applyBorder="1"/>
    <xf numFmtId="0" fontId="3" fillId="28" borderId="6" xfId="0" applyFont="1" applyFill="1" applyBorder="1" applyAlignment="1">
      <alignment horizontal="center"/>
    </xf>
    <xf numFmtId="14" fontId="3" fillId="0" borderId="6" xfId="0" applyNumberFormat="1" applyFont="1" applyBorder="1" applyAlignment="1">
      <alignment horizontal="center" wrapText="1"/>
    </xf>
    <xf numFmtId="18" fontId="3" fillId="0" borderId="6" xfId="0" applyNumberFormat="1" applyFont="1" applyBorder="1" applyAlignment="1">
      <alignment horizontal="center" wrapText="1"/>
    </xf>
    <xf numFmtId="0" fontId="2" fillId="28" borderId="5" xfId="0" applyFont="1" applyFill="1" applyBorder="1" applyAlignment="1">
      <alignment horizontal="center"/>
    </xf>
    <xf numFmtId="9" fontId="3" fillId="28" borderId="5" xfId="0" applyNumberFormat="1" applyFont="1" applyFill="1" applyBorder="1" applyAlignment="1">
      <alignment horizontal="center"/>
    </xf>
    <xf numFmtId="3" fontId="3" fillId="28" borderId="5" xfId="0" applyNumberFormat="1" applyFont="1" applyFill="1" applyBorder="1"/>
    <xf numFmtId="0" fontId="3" fillId="28" borderId="5" xfId="0" applyFont="1" applyFill="1" applyBorder="1"/>
    <xf numFmtId="0" fontId="3" fillId="28" borderId="5" xfId="0" applyFont="1" applyFill="1" applyBorder="1" applyAlignment="1">
      <alignment horizontal="center"/>
    </xf>
    <xf numFmtId="0" fontId="0" fillId="0" borderId="6" xfId="0" applyBorder="1"/>
    <xf numFmtId="0" fontId="2" fillId="26" borderId="12" xfId="0" applyFont="1" applyFill="1" applyBorder="1" applyAlignment="1">
      <alignment horizontal="center"/>
    </xf>
    <xf numFmtId="9" fontId="3" fillId="26" borderId="12" xfId="0" applyNumberFormat="1" applyFont="1" applyFill="1" applyBorder="1" applyAlignment="1">
      <alignment horizontal="center"/>
    </xf>
    <xf numFmtId="0" fontId="3" fillId="26" borderId="12" xfId="0" applyFont="1" applyFill="1" applyBorder="1"/>
    <xf numFmtId="3" fontId="3" fillId="26" borderId="12" xfId="0" applyNumberFormat="1" applyFont="1" applyFill="1" applyBorder="1"/>
    <xf numFmtId="0" fontId="3" fillId="26" borderId="12" xfId="0" applyFont="1" applyFill="1" applyBorder="1" applyAlignment="1">
      <alignment horizontal="center"/>
    </xf>
    <xf numFmtId="9" fontId="3" fillId="26" borderId="6" xfId="0" applyNumberFormat="1" applyFont="1" applyFill="1" applyBorder="1" applyAlignment="1">
      <alignment horizontal="left"/>
    </xf>
    <xf numFmtId="0" fontId="19" fillId="26" borderId="8" xfId="0" applyFont="1" applyFill="1" applyBorder="1"/>
    <xf numFmtId="3" fontId="22" fillId="26" borderId="8" xfId="0" applyNumberFormat="1" applyFont="1" applyFill="1" applyBorder="1"/>
    <xf numFmtId="0" fontId="10" fillId="26" borderId="8" xfId="0" applyFont="1" applyFill="1" applyBorder="1"/>
    <xf numFmtId="0" fontId="22" fillId="26" borderId="0" xfId="0" applyFont="1" applyFill="1" applyAlignment="1">
      <alignment horizontal="left"/>
    </xf>
    <xf numFmtId="0" fontId="2" fillId="26" borderId="8" xfId="0" applyFont="1" applyFill="1" applyBorder="1" applyAlignment="1">
      <alignment horizontal="center"/>
    </xf>
    <xf numFmtId="0" fontId="3" fillId="26" borderId="8" xfId="0" applyFont="1" applyFill="1" applyBorder="1"/>
    <xf numFmtId="0" fontId="0" fillId="26" borderId="5" xfId="0" applyFill="1" applyBorder="1" applyAlignment="1">
      <alignment horizontal="left"/>
    </xf>
    <xf numFmtId="9" fontId="0" fillId="26" borderId="5" xfId="0" applyNumberFormat="1" applyFill="1" applyBorder="1" applyAlignment="1">
      <alignment horizontal="left"/>
    </xf>
    <xf numFmtId="0" fontId="14" fillId="28" borderId="8" xfId="0" applyFont="1" applyFill="1" applyBorder="1" applyAlignment="1">
      <alignment horizontal="center"/>
    </xf>
    <xf numFmtId="0" fontId="3" fillId="3" borderId="5" xfId="0" applyFont="1" applyFill="1" applyBorder="1"/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right"/>
    </xf>
    <xf numFmtId="3" fontId="2" fillId="3" borderId="0" xfId="0" applyNumberFormat="1" applyFont="1" applyFill="1" applyAlignment="1">
      <alignment horizontal="right"/>
    </xf>
    <xf numFmtId="3" fontId="9" fillId="3" borderId="0" xfId="0" applyNumberFormat="1" applyFont="1" applyFill="1" applyAlignment="1">
      <alignment horizontal="right"/>
    </xf>
    <xf numFmtId="0" fontId="0" fillId="8" borderId="0" xfId="0" applyFill="1" applyAlignment="1">
      <alignment horizontal="center"/>
    </xf>
    <xf numFmtId="3" fontId="3" fillId="9" borderId="0" xfId="0" applyNumberFormat="1" applyFont="1" applyFill="1"/>
    <xf numFmtId="3" fontId="3" fillId="28" borderId="6" xfId="0" applyNumberFormat="1" applyFont="1" applyFill="1" applyBorder="1"/>
    <xf numFmtId="0" fontId="2" fillId="28" borderId="8" xfId="0" applyFont="1" applyFill="1" applyBorder="1" applyAlignment="1">
      <alignment horizontal="center"/>
    </xf>
    <xf numFmtId="3" fontId="19" fillId="26" borderId="8" xfId="0" applyNumberFormat="1" applyFont="1" applyFill="1" applyBorder="1" applyAlignment="1">
      <alignment horizontal="right"/>
    </xf>
    <xf numFmtId="0" fontId="14" fillId="25" borderId="8" xfId="0" applyFont="1" applyFill="1" applyBorder="1" applyAlignment="1">
      <alignment horizontal="center"/>
    </xf>
    <xf numFmtId="0" fontId="3" fillId="28" borderId="12" xfId="0" applyFont="1" applyFill="1" applyBorder="1"/>
    <xf numFmtId="3" fontId="10" fillId="26" borderId="8" xfId="0" applyNumberFormat="1" applyFont="1" applyFill="1" applyBorder="1" applyAlignment="1">
      <alignment horizontal="right"/>
    </xf>
    <xf numFmtId="3" fontId="3" fillId="26" borderId="7" xfId="0" applyNumberFormat="1" applyFont="1" applyFill="1" applyBorder="1"/>
    <xf numFmtId="9" fontId="3" fillId="26" borderId="7" xfId="0" applyNumberFormat="1" applyFont="1" applyFill="1" applyBorder="1" applyAlignment="1">
      <alignment horizontal="center"/>
    </xf>
    <xf numFmtId="0" fontId="3" fillId="26" borderId="7" xfId="0" applyFont="1" applyFill="1" applyBorder="1" applyAlignment="1">
      <alignment horizontal="center"/>
    </xf>
    <xf numFmtId="0" fontId="14" fillId="26" borderId="8" xfId="0" applyFont="1" applyFill="1" applyBorder="1"/>
    <xf numFmtId="0" fontId="14" fillId="29" borderId="8" xfId="0" applyFont="1" applyFill="1" applyBorder="1"/>
    <xf numFmtId="0" fontId="0" fillId="29" borderId="0" xfId="0" applyFill="1"/>
    <xf numFmtId="165" fontId="3" fillId="28" borderId="5" xfId="0" applyNumberFormat="1" applyFont="1" applyFill="1" applyBorder="1" applyAlignment="1">
      <alignment horizontal="left"/>
    </xf>
    <xf numFmtId="166" fontId="14" fillId="28" borderId="8" xfId="0" applyNumberFormat="1" applyFont="1" applyFill="1" applyBorder="1" applyAlignment="1">
      <alignment horizontal="center"/>
    </xf>
    <xf numFmtId="9" fontId="3" fillId="28" borderId="7" xfId="0" applyNumberFormat="1" applyFont="1" applyFill="1" applyBorder="1" applyAlignment="1">
      <alignment horizontal="center"/>
    </xf>
    <xf numFmtId="3" fontId="3" fillId="28" borderId="7" xfId="0" applyNumberFormat="1" applyFont="1" applyFill="1" applyBorder="1"/>
    <xf numFmtId="0" fontId="3" fillId="28" borderId="7" xfId="0" applyFont="1" applyFill="1" applyBorder="1" applyAlignment="1">
      <alignment horizontal="center"/>
    </xf>
    <xf numFmtId="0" fontId="9" fillId="28" borderId="6" xfId="0" applyFont="1" applyFill="1" applyBorder="1" applyAlignment="1">
      <alignment horizontal="center"/>
    </xf>
    <xf numFmtId="3" fontId="3" fillId="5" borderId="12" xfId="0" applyNumberFormat="1" applyFont="1" applyFill="1" applyBorder="1"/>
    <xf numFmtId="0" fontId="2" fillId="28" borderId="7" xfId="0" applyFont="1" applyFill="1" applyBorder="1" applyAlignment="1">
      <alignment horizontal="center"/>
    </xf>
    <xf numFmtId="0" fontId="3" fillId="28" borderId="7" xfId="0" applyFont="1" applyFill="1" applyBorder="1"/>
    <xf numFmtId="0" fontId="14" fillId="26" borderId="8" xfId="0" applyFont="1" applyFill="1" applyBorder="1" applyAlignment="1">
      <alignment horizontal="center"/>
    </xf>
    <xf numFmtId="165" fontId="3" fillId="30" borderId="5" xfId="0" applyNumberFormat="1" applyFont="1" applyFill="1" applyBorder="1" applyAlignment="1">
      <alignment horizontal="left"/>
    </xf>
    <xf numFmtId="0" fontId="3" fillId="30" borderId="8" xfId="0" applyFont="1" applyFill="1" applyBorder="1" applyAlignment="1">
      <alignment horizontal="center"/>
    </xf>
    <xf numFmtId="0" fontId="14" fillId="30" borderId="8" xfId="0" applyFont="1" applyFill="1" applyBorder="1"/>
    <xf numFmtId="166" fontId="14" fillId="30" borderId="8" xfId="0" applyNumberFormat="1" applyFont="1" applyFill="1" applyBorder="1" applyAlignment="1">
      <alignment horizontal="center"/>
    </xf>
    <xf numFmtId="0" fontId="14" fillId="30" borderId="8" xfId="0" applyFont="1" applyFill="1" applyBorder="1" applyAlignment="1">
      <alignment horizontal="center"/>
    </xf>
    <xf numFmtId="0" fontId="0" fillId="30" borderId="0" xfId="0" applyFill="1"/>
    <xf numFmtId="9" fontId="10" fillId="26" borderId="5" xfId="0" applyNumberFormat="1" applyFont="1" applyFill="1" applyBorder="1" applyAlignment="1">
      <alignment horizontal="center"/>
    </xf>
    <xf numFmtId="165" fontId="3" fillId="3" borderId="10" xfId="0" applyNumberFormat="1" applyFont="1" applyFill="1" applyBorder="1"/>
    <xf numFmtId="0" fontId="3" fillId="3" borderId="7" xfId="0" applyFont="1" applyFill="1" applyBorder="1" applyAlignment="1">
      <alignment horizontal="center"/>
    </xf>
    <xf numFmtId="166" fontId="3" fillId="3" borderId="7" xfId="0" applyNumberFormat="1" applyFont="1" applyFill="1" applyBorder="1" applyAlignment="1">
      <alignment horizontal="center"/>
    </xf>
    <xf numFmtId="9" fontId="0" fillId="3" borderId="6" xfId="0" applyNumberForma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 wrapText="1"/>
    </xf>
    <xf numFmtId="3" fontId="9" fillId="3" borderId="7" xfId="0" applyNumberFormat="1" applyFont="1" applyFill="1" applyBorder="1" applyAlignment="1">
      <alignment horizontal="center"/>
    </xf>
    <xf numFmtId="165" fontId="3" fillId="31" borderId="6" xfId="0" applyNumberFormat="1" applyFont="1" applyFill="1" applyBorder="1" applyAlignment="1">
      <alignment horizontal="left"/>
    </xf>
    <xf numFmtId="0" fontId="3" fillId="31" borderId="6" xfId="0" applyFont="1" applyFill="1" applyBorder="1" applyAlignment="1">
      <alignment horizontal="center"/>
    </xf>
    <xf numFmtId="0" fontId="14" fillId="31" borderId="6" xfId="0" applyFont="1" applyFill="1" applyBorder="1"/>
    <xf numFmtId="166" fontId="14" fillId="31" borderId="6" xfId="0" applyNumberFormat="1" applyFont="1" applyFill="1" applyBorder="1" applyAlignment="1">
      <alignment horizontal="center"/>
    </xf>
    <xf numFmtId="0" fontId="14" fillId="31" borderId="6" xfId="0" applyFont="1" applyFill="1" applyBorder="1" applyAlignment="1">
      <alignment horizontal="center"/>
    </xf>
    <xf numFmtId="0" fontId="0" fillId="31" borderId="6" xfId="0" applyFill="1" applyBorder="1"/>
    <xf numFmtId="165" fontId="3" fillId="0" borderId="10" xfId="0" applyNumberFormat="1" applyFont="1" applyBorder="1" applyAlignment="1">
      <alignment horizontal="left"/>
    </xf>
    <xf numFmtId="166" fontId="14" fillId="0" borderId="7" xfId="0" applyNumberFormat="1" applyFont="1" applyBorder="1" applyAlignment="1">
      <alignment horizontal="center"/>
    </xf>
    <xf numFmtId="166" fontId="14" fillId="3" borderId="7" xfId="0" applyNumberFormat="1" applyFont="1" applyFill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3" borderId="7" xfId="0" applyFont="1" applyFill="1" applyBorder="1" applyAlignment="1">
      <alignment horizontal="center"/>
    </xf>
    <xf numFmtId="0" fontId="0" fillId="31" borderId="6" xfId="0" applyFill="1" applyBorder="1" applyAlignment="1">
      <alignment horizontal="center"/>
    </xf>
    <xf numFmtId="14" fontId="3" fillId="31" borderId="6" xfId="0" applyNumberFormat="1" applyFont="1" applyFill="1" applyBorder="1" applyAlignment="1">
      <alignment horizontal="left"/>
    </xf>
    <xf numFmtId="0" fontId="14" fillId="26" borderId="7" xfId="0" applyFont="1" applyFill="1" applyBorder="1"/>
    <xf numFmtId="0" fontId="0" fillId="31" borderId="6" xfId="0" applyFill="1" applyBorder="1" applyAlignment="1">
      <alignment horizontal="left"/>
    </xf>
    <xf numFmtId="14" fontId="0" fillId="31" borderId="6" xfId="0" applyNumberFormat="1" applyFill="1" applyBorder="1" applyAlignment="1">
      <alignment horizontal="left"/>
    </xf>
    <xf numFmtId="9" fontId="0" fillId="28" borderId="6" xfId="0" applyNumberFormat="1" applyFill="1" applyBorder="1" applyAlignment="1">
      <alignment horizontal="center"/>
    </xf>
    <xf numFmtId="0" fontId="0" fillId="28" borderId="6" xfId="0" applyFill="1" applyBorder="1"/>
    <xf numFmtId="0" fontId="0" fillId="28" borderId="6" xfId="0" applyFill="1" applyBorder="1" applyAlignment="1">
      <alignment horizontal="center"/>
    </xf>
    <xf numFmtId="0" fontId="5" fillId="3" borderId="10" xfId="0" applyFont="1" applyFill="1" applyBorder="1" applyAlignment="1">
      <alignment horizontal="center" wrapText="1"/>
    </xf>
    <xf numFmtId="0" fontId="5" fillId="3" borderId="7" xfId="0" applyFont="1" applyFill="1" applyBorder="1" applyAlignment="1">
      <alignment horizontal="center" wrapText="1"/>
    </xf>
    <xf numFmtId="164" fontId="5" fillId="3" borderId="7" xfId="0" applyNumberFormat="1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3" fillId="0" borderId="12" xfId="0" applyFont="1" applyBorder="1"/>
    <xf numFmtId="165" fontId="3" fillId="32" borderId="5" xfId="0" applyNumberFormat="1" applyFont="1" applyFill="1" applyBorder="1" applyAlignment="1">
      <alignment horizontal="left"/>
    </xf>
    <xf numFmtId="0" fontId="3" fillId="32" borderId="8" xfId="0" applyFont="1" applyFill="1" applyBorder="1" applyAlignment="1">
      <alignment horizontal="center"/>
    </xf>
    <xf numFmtId="166" fontId="14" fillId="32" borderId="8" xfId="0" applyNumberFormat="1" applyFont="1" applyFill="1" applyBorder="1" applyAlignment="1">
      <alignment horizontal="center"/>
    </xf>
    <xf numFmtId="0" fontId="14" fillId="32" borderId="8" xfId="0" applyFont="1" applyFill="1" applyBorder="1" applyAlignment="1">
      <alignment horizontal="center"/>
    </xf>
    <xf numFmtId="0" fontId="0" fillId="32" borderId="0" xfId="0" applyFill="1"/>
    <xf numFmtId="3" fontId="3" fillId="26" borderId="8" xfId="0" applyNumberFormat="1" applyFont="1" applyFill="1" applyBorder="1" applyAlignment="1">
      <alignment horizontal="right"/>
    </xf>
    <xf numFmtId="0" fontId="0" fillId="26" borderId="8" xfId="0" applyFill="1" applyBorder="1"/>
    <xf numFmtId="0" fontId="3" fillId="0" borderId="12" xfId="0" applyFont="1" applyBorder="1" applyAlignment="1">
      <alignment horizontal="left"/>
    </xf>
    <xf numFmtId="9" fontId="3" fillId="0" borderId="12" xfId="0" applyNumberFormat="1" applyFont="1" applyBorder="1" applyAlignment="1">
      <alignment horizontal="left"/>
    </xf>
    <xf numFmtId="3" fontId="3" fillId="0" borderId="12" xfId="0" applyNumberFormat="1" applyFont="1" applyBorder="1" applyAlignment="1">
      <alignment horizontal="left"/>
    </xf>
    <xf numFmtId="3" fontId="0" fillId="26" borderId="6" xfId="0" applyNumberFormat="1" applyFill="1" applyBorder="1"/>
    <xf numFmtId="9" fontId="19" fillId="26" borderId="5" xfId="0" applyNumberFormat="1" applyFont="1" applyFill="1" applyBorder="1" applyAlignment="1">
      <alignment horizontal="center"/>
    </xf>
    <xf numFmtId="9" fontId="3" fillId="28" borderId="13" xfId="0" applyNumberFormat="1" applyFont="1" applyFill="1" applyBorder="1" applyAlignment="1">
      <alignment horizontal="center"/>
    </xf>
    <xf numFmtId="0" fontId="9" fillId="26" borderId="6" xfId="0" applyFont="1" applyFill="1" applyBorder="1" applyAlignment="1">
      <alignment horizontal="center"/>
    </xf>
    <xf numFmtId="3" fontId="0" fillId="3" borderId="1" xfId="0" applyNumberForma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0" fontId="9" fillId="0" borderId="6" xfId="0" applyFont="1" applyBorder="1" applyAlignment="1">
      <alignment horizontal="center"/>
    </xf>
    <xf numFmtId="9" fontId="3" fillId="0" borderId="6" xfId="0" applyNumberFormat="1" applyFont="1" applyBorder="1" applyAlignment="1">
      <alignment horizontal="center"/>
    </xf>
    <xf numFmtId="0" fontId="9" fillId="3" borderId="12" xfId="0" applyFont="1" applyFill="1" applyBorder="1" applyAlignment="1">
      <alignment horizontal="center"/>
    </xf>
    <xf numFmtId="9" fontId="25" fillId="26" borderId="7" xfId="0" applyNumberFormat="1" applyFont="1" applyFill="1" applyBorder="1" applyAlignment="1">
      <alignment horizontal="center"/>
    </xf>
    <xf numFmtId="0" fontId="3" fillId="26" borderId="7" xfId="0" applyFont="1" applyFill="1" applyBorder="1"/>
    <xf numFmtId="165" fontId="3" fillId="33" borderId="5" xfId="0" applyNumberFormat="1" applyFont="1" applyFill="1" applyBorder="1" applyAlignment="1">
      <alignment horizontal="left"/>
    </xf>
    <xf numFmtId="0" fontId="3" fillId="33" borderId="8" xfId="0" applyFont="1" applyFill="1" applyBorder="1" applyAlignment="1">
      <alignment horizontal="center"/>
    </xf>
    <xf numFmtId="0" fontId="14" fillId="33" borderId="8" xfId="0" applyFont="1" applyFill="1" applyBorder="1"/>
    <xf numFmtId="166" fontId="14" fillId="33" borderId="8" xfId="0" applyNumberFormat="1" applyFont="1" applyFill="1" applyBorder="1" applyAlignment="1">
      <alignment horizontal="center"/>
    </xf>
    <xf numFmtId="0" fontId="14" fillId="33" borderId="8" xfId="0" applyFont="1" applyFill="1" applyBorder="1" applyAlignment="1">
      <alignment horizontal="center"/>
    </xf>
    <xf numFmtId="0" fontId="0" fillId="33" borderId="0" xfId="0" applyFill="1"/>
    <xf numFmtId="165" fontId="3" fillId="34" borderId="6" xfId="0" applyNumberFormat="1" applyFont="1" applyFill="1" applyBorder="1" applyAlignment="1">
      <alignment horizontal="left"/>
    </xf>
    <xf numFmtId="0" fontId="3" fillId="34" borderId="6" xfId="0" applyFont="1" applyFill="1" applyBorder="1" applyAlignment="1">
      <alignment horizontal="center"/>
    </xf>
    <xf numFmtId="0" fontId="14" fillId="34" borderId="6" xfId="0" applyFont="1" applyFill="1" applyBorder="1"/>
    <xf numFmtId="166" fontId="14" fillId="34" borderId="6" xfId="0" applyNumberFormat="1" applyFont="1" applyFill="1" applyBorder="1" applyAlignment="1">
      <alignment horizontal="center"/>
    </xf>
    <xf numFmtId="0" fontId="14" fillId="34" borderId="6" xfId="0" applyFont="1" applyFill="1" applyBorder="1" applyAlignment="1">
      <alignment horizontal="center"/>
    </xf>
    <xf numFmtId="0" fontId="14" fillId="26" borderId="7" xfId="0" applyFont="1" applyFill="1" applyBorder="1" applyAlignment="1">
      <alignment horizontal="center"/>
    </xf>
    <xf numFmtId="0" fontId="10" fillId="0" borderId="5" xfId="0" applyFont="1" applyBorder="1" applyAlignment="1">
      <alignment horizontal="center"/>
    </xf>
    <xf numFmtId="3" fontId="10" fillId="0" borderId="8" xfId="0" applyNumberFormat="1" applyFont="1" applyBorder="1" applyAlignment="1">
      <alignment horizontal="right"/>
    </xf>
    <xf numFmtId="9" fontId="25" fillId="5" borderId="6" xfId="0" applyNumberFormat="1" applyFont="1" applyFill="1" applyBorder="1" applyAlignment="1">
      <alignment horizontal="left"/>
    </xf>
    <xf numFmtId="9" fontId="3" fillId="0" borderId="6" xfId="0" applyNumberFormat="1" applyFont="1" applyBorder="1" applyAlignment="1">
      <alignment horizontal="left"/>
    </xf>
    <xf numFmtId="173" fontId="5" fillId="3" borderId="8" xfId="0" applyNumberFormat="1" applyFont="1" applyFill="1" applyBorder="1" applyAlignment="1">
      <alignment horizontal="center" wrapText="1"/>
    </xf>
    <xf numFmtId="173" fontId="3" fillId="5" borderId="6" xfId="0" applyNumberFormat="1" applyFont="1" applyFill="1" applyBorder="1" applyAlignment="1">
      <alignment horizontal="right"/>
    </xf>
    <xf numFmtId="173" fontId="3" fillId="26" borderId="12" xfId="0" applyNumberFormat="1" applyFont="1" applyFill="1" applyBorder="1" applyAlignment="1">
      <alignment horizontal="right"/>
    </xf>
    <xf numFmtId="173" fontId="3" fillId="26" borderId="6" xfId="0" applyNumberFormat="1" applyFont="1" applyFill="1" applyBorder="1" applyAlignment="1">
      <alignment horizontal="right"/>
    </xf>
    <xf numFmtId="173" fontId="0" fillId="26" borderId="5" xfId="0" applyNumberFormat="1" applyFill="1" applyBorder="1" applyAlignment="1">
      <alignment horizontal="right"/>
    </xf>
    <xf numFmtId="3" fontId="9" fillId="0" borderId="0" xfId="0" applyNumberFormat="1" applyFont="1"/>
    <xf numFmtId="173" fontId="9" fillId="0" borderId="6" xfId="0" applyNumberFormat="1" applyFont="1" applyBorder="1"/>
    <xf numFmtId="173" fontId="3" fillId="5" borderId="6" xfId="0" applyNumberFormat="1" applyFont="1" applyFill="1" applyBorder="1" applyAlignment="1">
      <alignment horizontal="left"/>
    </xf>
    <xf numFmtId="168" fontId="2" fillId="0" borderId="6" xfId="0" applyNumberFormat="1" applyFont="1" applyBorder="1"/>
    <xf numFmtId="0" fontId="5" fillId="3" borderId="0" xfId="0" applyFont="1" applyFill="1" applyAlignment="1">
      <alignment horizontal="center" wrapText="1"/>
    </xf>
    <xf numFmtId="0" fontId="7" fillId="0" borderId="13" xfId="0" applyFont="1" applyBorder="1" applyAlignment="1">
      <alignment horizontal="center"/>
    </xf>
    <xf numFmtId="9" fontId="26" fillId="26" borderId="5" xfId="0" applyNumberFormat="1" applyFont="1" applyFill="1" applyBorder="1" applyAlignment="1">
      <alignment horizontal="center"/>
    </xf>
    <xf numFmtId="0" fontId="9" fillId="26" borderId="12" xfId="0" applyFont="1" applyFill="1" applyBorder="1" applyAlignment="1">
      <alignment horizontal="center"/>
    </xf>
    <xf numFmtId="9" fontId="0" fillId="26" borderId="12" xfId="0" applyNumberFormat="1" applyFill="1" applyBorder="1" applyAlignment="1">
      <alignment horizontal="center"/>
    </xf>
    <xf numFmtId="0" fontId="0" fillId="26" borderId="12" xfId="0" applyFill="1" applyBorder="1"/>
    <xf numFmtId="0" fontId="0" fillId="26" borderId="12" xfId="0" applyFill="1" applyBorder="1" applyAlignment="1">
      <alignment horizontal="center"/>
    </xf>
    <xf numFmtId="0" fontId="0" fillId="26" borderId="6" xfId="0" applyFill="1" applyBorder="1" applyAlignment="1">
      <alignment horizontal="center"/>
    </xf>
    <xf numFmtId="9" fontId="0" fillId="26" borderId="6" xfId="0" applyNumberFormat="1" applyFill="1" applyBorder="1" applyAlignment="1">
      <alignment horizontal="center"/>
    </xf>
    <xf numFmtId="0" fontId="2" fillId="26" borderId="7" xfId="0" applyFont="1" applyFill="1" applyBorder="1" applyAlignment="1">
      <alignment horizontal="center"/>
    </xf>
    <xf numFmtId="3" fontId="2" fillId="9" borderId="8" xfId="0" applyNumberFormat="1" applyFont="1" applyFill="1" applyBorder="1"/>
    <xf numFmtId="173" fontId="10" fillId="5" borderId="8" xfId="0" applyNumberFormat="1" applyFont="1" applyFill="1" applyBorder="1" applyAlignment="1">
      <alignment horizontal="right"/>
    </xf>
    <xf numFmtId="173" fontId="3" fillId="5" borderId="8" xfId="0" applyNumberFormat="1" applyFont="1" applyFill="1" applyBorder="1"/>
    <xf numFmtId="0" fontId="3" fillId="28" borderId="6" xfId="0" applyFont="1" applyFill="1" applyBorder="1" applyAlignment="1">
      <alignment horizontal="left"/>
    </xf>
    <xf numFmtId="174" fontId="3" fillId="5" borderId="6" xfId="0" applyNumberFormat="1" applyFont="1" applyFill="1" applyBorder="1"/>
    <xf numFmtId="173" fontId="3" fillId="5" borderId="6" xfId="0" applyNumberFormat="1" applyFont="1" applyFill="1" applyBorder="1"/>
    <xf numFmtId="173" fontId="22" fillId="5" borderId="0" xfId="0" applyNumberFormat="1" applyFont="1" applyFill="1" applyAlignment="1">
      <alignment horizontal="right"/>
    </xf>
    <xf numFmtId="174" fontId="3" fillId="0" borderId="6" xfId="0" applyNumberFormat="1" applyFont="1" applyBorder="1"/>
    <xf numFmtId="14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27" borderId="6" xfId="0" applyFill="1" applyBorder="1" applyAlignment="1">
      <alignment horizontal="left"/>
    </xf>
    <xf numFmtId="0" fontId="3" fillId="27" borderId="6" xfId="0" applyFont="1" applyFill="1" applyBorder="1" applyAlignment="1">
      <alignment horizontal="left"/>
    </xf>
    <xf numFmtId="9" fontId="3" fillId="26" borderId="5" xfId="0" applyNumberFormat="1" applyFont="1" applyFill="1" applyBorder="1" applyAlignment="1">
      <alignment horizontal="center"/>
    </xf>
    <xf numFmtId="0" fontId="3" fillId="26" borderId="5" xfId="0" applyFont="1" applyFill="1" applyBorder="1"/>
    <xf numFmtId="0" fontId="3" fillId="26" borderId="5" xfId="0" applyFont="1" applyFill="1" applyBorder="1" applyAlignment="1">
      <alignment horizontal="center"/>
    </xf>
    <xf numFmtId="173" fontId="3" fillId="26" borderId="5" xfId="0" applyNumberFormat="1" applyFont="1" applyFill="1" applyBorder="1"/>
    <xf numFmtId="173" fontId="0" fillId="26" borderId="6" xfId="0" applyNumberFormat="1" applyFill="1" applyBorder="1"/>
    <xf numFmtId="173" fontId="3" fillId="28" borderId="6" xfId="0" applyNumberFormat="1" applyFont="1" applyFill="1" applyBorder="1"/>
    <xf numFmtId="173" fontId="3" fillId="0" borderId="6" xfId="0" applyNumberFormat="1" applyFont="1" applyBorder="1"/>
    <xf numFmtId="173" fontId="3" fillId="28" borderId="8" xfId="0" applyNumberFormat="1" applyFont="1" applyFill="1" applyBorder="1"/>
    <xf numFmtId="173" fontId="2" fillId="0" borderId="6" xfId="0" applyNumberFormat="1" applyFont="1" applyBorder="1" applyAlignment="1">
      <alignment horizontal="right"/>
    </xf>
    <xf numFmtId="173" fontId="3" fillId="0" borderId="6" xfId="0" applyNumberFormat="1" applyFont="1" applyBorder="1" applyAlignment="1">
      <alignment horizontal="center"/>
    </xf>
    <xf numFmtId="0" fontId="14" fillId="3" borderId="6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4" fillId="2" borderId="7" xfId="0" applyFont="1" applyFill="1" applyBorder="1" applyAlignment="1">
      <alignment horizontal="center" wrapText="1"/>
    </xf>
    <xf numFmtId="166" fontId="14" fillId="0" borderId="6" xfId="0" applyNumberFormat="1" applyFont="1" applyBorder="1" applyAlignment="1">
      <alignment horizontal="center"/>
    </xf>
    <xf numFmtId="166" fontId="14" fillId="3" borderId="6" xfId="0" applyNumberFormat="1" applyFont="1" applyFill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0" fillId="27" borderId="5" xfId="0" applyFont="1" applyFill="1" applyBorder="1" applyAlignment="1">
      <alignment horizontal="center"/>
    </xf>
    <xf numFmtId="0" fontId="10" fillId="27" borderId="8" xfId="0" applyFont="1" applyFill="1" applyBorder="1"/>
    <xf numFmtId="173" fontId="0" fillId="26" borderId="6" xfId="0" applyNumberFormat="1" applyFill="1" applyBorder="1" applyAlignment="1">
      <alignment horizontal="center"/>
    </xf>
    <xf numFmtId="0" fontId="9" fillId="26" borderId="3" xfId="0" applyFont="1" applyFill="1" applyBorder="1" applyAlignment="1">
      <alignment horizontal="center"/>
    </xf>
    <xf numFmtId="0" fontId="2" fillId="28" borderId="3" xfId="0" applyFont="1" applyFill="1" applyBorder="1" applyAlignment="1">
      <alignment horizontal="center"/>
    </xf>
    <xf numFmtId="0" fontId="9" fillId="28" borderId="3" xfId="0" applyFont="1" applyFill="1" applyBorder="1" applyAlignment="1">
      <alignment horizontal="center"/>
    </xf>
    <xf numFmtId="0" fontId="0" fillId="26" borderId="6" xfId="0" applyFill="1" applyBorder="1" applyAlignment="1">
      <alignment horizontal="left"/>
    </xf>
    <xf numFmtId="173" fontId="0" fillId="28" borderId="6" xfId="0" applyNumberFormat="1" applyFill="1" applyBorder="1"/>
    <xf numFmtId="0" fontId="0" fillId="28" borderId="3" xfId="0" applyFill="1" applyBorder="1" applyAlignment="1">
      <alignment horizontal="center"/>
    </xf>
    <xf numFmtId="173" fontId="3" fillId="28" borderId="5" xfId="0" applyNumberFormat="1" applyFont="1" applyFill="1" applyBorder="1"/>
    <xf numFmtId="14" fontId="0" fillId="0" borderId="6" xfId="0" applyNumberFormat="1" applyBorder="1" applyAlignment="1">
      <alignment horizontal="left"/>
    </xf>
    <xf numFmtId="0" fontId="14" fillId="26" borderId="6" xfId="0" applyFont="1" applyFill="1" applyBorder="1" applyAlignment="1">
      <alignment horizontal="center"/>
    </xf>
    <xf numFmtId="165" fontId="3" fillId="31" borderId="5" xfId="0" applyNumberFormat="1" applyFont="1" applyFill="1" applyBorder="1" applyAlignment="1">
      <alignment horizontal="left"/>
    </xf>
    <xf numFmtId="0" fontId="3" fillId="31" borderId="8" xfId="0" applyFont="1" applyFill="1" applyBorder="1" applyAlignment="1">
      <alignment horizontal="center"/>
    </xf>
    <xf numFmtId="0" fontId="14" fillId="31" borderId="8" xfId="0" applyFont="1" applyFill="1" applyBorder="1"/>
    <xf numFmtId="166" fontId="14" fillId="31" borderId="8" xfId="0" applyNumberFormat="1" applyFont="1" applyFill="1" applyBorder="1" applyAlignment="1">
      <alignment horizontal="center"/>
    </xf>
    <xf numFmtId="0" fontId="14" fillId="31" borderId="8" xfId="0" applyFont="1" applyFill="1" applyBorder="1" applyAlignment="1">
      <alignment horizontal="center"/>
    </xf>
    <xf numFmtId="165" fontId="3" fillId="31" borderId="10" xfId="0" applyNumberFormat="1" applyFont="1" applyFill="1" applyBorder="1" applyAlignment="1">
      <alignment horizontal="left"/>
    </xf>
    <xf numFmtId="0" fontId="3" fillId="31" borderId="7" xfId="0" applyFont="1" applyFill="1" applyBorder="1" applyAlignment="1">
      <alignment horizontal="center"/>
    </xf>
    <xf numFmtId="0" fontId="14" fillId="31" borderId="7" xfId="0" applyFont="1" applyFill="1" applyBorder="1"/>
    <xf numFmtId="166" fontId="14" fillId="31" borderId="7" xfId="0" applyNumberFormat="1" applyFont="1" applyFill="1" applyBorder="1" applyAlignment="1">
      <alignment horizontal="center"/>
    </xf>
    <xf numFmtId="0" fontId="14" fillId="31" borderId="7" xfId="0" applyFont="1" applyFill="1" applyBorder="1" applyAlignment="1">
      <alignment horizontal="center"/>
    </xf>
    <xf numFmtId="0" fontId="9" fillId="0" borderId="0" xfId="0" applyFont="1"/>
    <xf numFmtId="165" fontId="3" fillId="35" borderId="5" xfId="0" applyNumberFormat="1" applyFont="1" applyFill="1" applyBorder="1" applyAlignment="1">
      <alignment horizontal="left"/>
    </xf>
    <xf numFmtId="0" fontId="3" fillId="35" borderId="8" xfId="0" applyFont="1" applyFill="1" applyBorder="1" applyAlignment="1">
      <alignment horizontal="center"/>
    </xf>
    <xf numFmtId="0" fontId="14" fillId="35" borderId="8" xfId="0" applyFont="1" applyFill="1" applyBorder="1"/>
    <xf numFmtId="166" fontId="14" fillId="35" borderId="8" xfId="0" applyNumberFormat="1" applyFont="1" applyFill="1" applyBorder="1" applyAlignment="1">
      <alignment horizontal="center"/>
    </xf>
    <xf numFmtId="0" fontId="14" fillId="35" borderId="8" xfId="0" applyFont="1" applyFill="1" applyBorder="1" applyAlignment="1">
      <alignment horizontal="center"/>
    </xf>
    <xf numFmtId="0" fontId="0" fillId="35" borderId="0" xfId="0" applyFill="1"/>
    <xf numFmtId="0" fontId="0" fillId="28" borderId="0" xfId="0" applyFill="1"/>
    <xf numFmtId="3" fontId="9" fillId="0" borderId="6" xfId="0" applyNumberFormat="1" applyFont="1" applyBorder="1"/>
    <xf numFmtId="173" fontId="3" fillId="26" borderId="6" xfId="0" applyNumberFormat="1" applyFont="1" applyFill="1" applyBorder="1" applyAlignment="1">
      <alignment horizontal="left"/>
    </xf>
    <xf numFmtId="173" fontId="0" fillId="26" borderId="6" xfId="0" applyNumberFormat="1" applyFill="1" applyBorder="1" applyAlignment="1">
      <alignment horizontal="left"/>
    </xf>
    <xf numFmtId="0" fontId="0" fillId="27" borderId="6" xfId="0" applyFill="1" applyBorder="1" applyAlignment="1">
      <alignment horizontal="center"/>
    </xf>
    <xf numFmtId="0" fontId="9" fillId="27" borderId="6" xfId="0" applyFont="1" applyFill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9" fontId="2" fillId="26" borderId="6" xfId="0" applyNumberFormat="1" applyFont="1" applyFill="1" applyBorder="1" applyAlignment="1">
      <alignment horizontal="center"/>
    </xf>
    <xf numFmtId="9" fontId="9" fillId="26" borderId="6" xfId="0" applyNumberFormat="1" applyFont="1" applyFill="1" applyBorder="1" applyAlignment="1">
      <alignment horizontal="center"/>
    </xf>
    <xf numFmtId="0" fontId="9" fillId="0" borderId="6" xfId="0" applyFont="1" applyBorder="1"/>
    <xf numFmtId="0" fontId="2" fillId="28" borderId="6" xfId="0" applyFont="1" applyFill="1" applyBorder="1" applyAlignment="1">
      <alignment horizontal="left"/>
    </xf>
    <xf numFmtId="173" fontId="10" fillId="27" borderId="8" xfId="0" applyNumberFormat="1" applyFont="1" applyFill="1" applyBorder="1" applyAlignment="1">
      <alignment horizontal="right"/>
    </xf>
    <xf numFmtId="173" fontId="0" fillId="27" borderId="6" xfId="0" applyNumberFormat="1" applyFill="1" applyBorder="1" applyAlignment="1">
      <alignment horizontal="left"/>
    </xf>
    <xf numFmtId="173" fontId="0" fillId="0" borderId="6" xfId="0" applyNumberFormat="1" applyBorder="1"/>
    <xf numFmtId="9" fontId="9" fillId="26" borderId="12" xfId="0" applyNumberFormat="1" applyFont="1" applyFill="1" applyBorder="1" applyAlignment="1">
      <alignment horizontal="center"/>
    </xf>
    <xf numFmtId="0" fontId="0" fillId="26" borderId="12" xfId="0" applyFill="1" applyBorder="1" applyAlignment="1">
      <alignment horizontal="left"/>
    </xf>
    <xf numFmtId="173" fontId="0" fillId="26" borderId="12" xfId="0" applyNumberFormat="1" applyFill="1" applyBorder="1" applyAlignment="1">
      <alignment horizontal="left"/>
    </xf>
    <xf numFmtId="3" fontId="3" fillId="28" borderId="6" xfId="0" applyNumberFormat="1" applyFont="1" applyFill="1" applyBorder="1" applyAlignment="1">
      <alignment horizontal="left"/>
    </xf>
    <xf numFmtId="3" fontId="0" fillId="26" borderId="6" xfId="0" applyNumberFormat="1" applyFill="1" applyBorder="1" applyAlignment="1">
      <alignment horizontal="center"/>
    </xf>
    <xf numFmtId="0" fontId="2" fillId="28" borderId="0" xfId="0" applyFont="1" applyFill="1" applyAlignment="1">
      <alignment horizontal="center"/>
    </xf>
    <xf numFmtId="0" fontId="3" fillId="28" borderId="0" xfId="0" applyFont="1" applyFill="1" applyAlignment="1">
      <alignment horizontal="left"/>
    </xf>
    <xf numFmtId="3" fontId="3" fillId="28" borderId="0" xfId="0" applyNumberFormat="1" applyFont="1" applyFill="1" applyAlignment="1">
      <alignment horizontal="left"/>
    </xf>
    <xf numFmtId="9" fontId="9" fillId="5" borderId="6" xfId="0" applyNumberFormat="1" applyFont="1" applyFill="1" applyBorder="1" applyAlignment="1">
      <alignment horizontal="center"/>
    </xf>
    <xf numFmtId="9" fontId="3" fillId="28" borderId="0" xfId="0" applyNumberFormat="1" applyFont="1" applyFill="1" applyAlignment="1">
      <alignment horizontal="center"/>
    </xf>
    <xf numFmtId="9" fontId="3" fillId="28" borderId="0" xfId="0" applyNumberFormat="1" applyFont="1" applyFill="1" applyAlignment="1">
      <alignment horizontal="left"/>
    </xf>
    <xf numFmtId="0" fontId="14" fillId="28" borderId="8" xfId="0" applyFont="1" applyFill="1" applyBorder="1"/>
    <xf numFmtId="0" fontId="14" fillId="28" borderId="8" xfId="0" applyFont="1" applyFill="1" applyBorder="1" applyAlignment="1">
      <alignment horizontal="left" wrapText="1"/>
    </xf>
    <xf numFmtId="165" fontId="14" fillId="28" borderId="5" xfId="0" applyNumberFormat="1" applyFont="1" applyFill="1" applyBorder="1" applyAlignment="1">
      <alignment horizontal="left" wrapText="1"/>
    </xf>
    <xf numFmtId="0" fontId="14" fillId="28" borderId="8" xfId="0" applyFont="1" applyFill="1" applyBorder="1" applyAlignment="1">
      <alignment horizontal="center" wrapText="1"/>
    </xf>
    <xf numFmtId="0" fontId="9" fillId="0" borderId="6" xfId="0" applyFont="1" applyBorder="1" applyAlignment="1">
      <alignment horizontal="center" vertical="center"/>
    </xf>
    <xf numFmtId="0" fontId="14" fillId="0" borderId="6" xfId="0" applyFont="1" applyBorder="1"/>
    <xf numFmtId="0" fontId="0" fillId="0" borderId="0" xfId="0" applyAlignment="1">
      <alignment horizontal="center"/>
    </xf>
    <xf numFmtId="0" fontId="2" fillId="27" borderId="12" xfId="0" applyFont="1" applyFill="1" applyBorder="1" applyAlignment="1">
      <alignment horizontal="center"/>
    </xf>
    <xf numFmtId="0" fontId="3" fillId="27" borderId="12" xfId="0" applyFont="1" applyFill="1" applyBorder="1" applyAlignment="1">
      <alignment horizontal="left"/>
    </xf>
    <xf numFmtId="173" fontId="3" fillId="26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left"/>
    </xf>
    <xf numFmtId="9" fontId="3" fillId="28" borderId="6" xfId="0" applyNumberFormat="1" applyFont="1" applyFill="1" applyBorder="1" applyAlignment="1">
      <alignment horizontal="left"/>
    </xf>
    <xf numFmtId="173" fontId="2" fillId="28" borderId="6" xfId="0" applyNumberFormat="1" applyFont="1" applyFill="1" applyBorder="1" applyAlignment="1">
      <alignment horizontal="left"/>
    </xf>
    <xf numFmtId="9" fontId="10" fillId="5" borderId="8" xfId="0" applyNumberFormat="1" applyFont="1" applyFill="1" applyBorder="1" applyAlignment="1">
      <alignment horizontal="right" wrapText="1"/>
    </xf>
    <xf numFmtId="173" fontId="2" fillId="28" borderId="0" xfId="0" applyNumberFormat="1" applyFont="1" applyFill="1" applyAlignment="1">
      <alignment horizontal="left"/>
    </xf>
    <xf numFmtId="173" fontId="3" fillId="28" borderId="12" xfId="0" applyNumberFormat="1" applyFont="1" applyFill="1" applyBorder="1" applyAlignment="1">
      <alignment horizontal="left"/>
    </xf>
    <xf numFmtId="0" fontId="3" fillId="28" borderId="12" xfId="0" applyFont="1" applyFill="1" applyBorder="1" applyAlignment="1">
      <alignment horizontal="left"/>
    </xf>
    <xf numFmtId="3" fontId="0" fillId="28" borderId="6" xfId="0" applyNumberFormat="1" applyFill="1" applyBorder="1" applyAlignment="1">
      <alignment horizontal="left"/>
    </xf>
    <xf numFmtId="0" fontId="25" fillId="5" borderId="6" xfId="0" applyFont="1" applyFill="1" applyBorder="1" applyAlignment="1">
      <alignment horizontal="left"/>
    </xf>
    <xf numFmtId="9" fontId="25" fillId="26" borderId="6" xfId="0" applyNumberFormat="1" applyFont="1" applyFill="1" applyBorder="1" applyAlignment="1">
      <alignment horizontal="center"/>
    </xf>
    <xf numFmtId="9" fontId="0" fillId="26" borderId="8" xfId="0" applyNumberFormat="1" applyFill="1" applyBorder="1" applyAlignment="1">
      <alignment horizontal="center" wrapText="1"/>
    </xf>
    <xf numFmtId="0" fontId="0" fillId="26" borderId="8" xfId="0" applyFill="1" applyBorder="1" applyAlignment="1">
      <alignment horizontal="left"/>
    </xf>
    <xf numFmtId="3" fontId="0" fillId="26" borderId="8" xfId="0" applyNumberFormat="1" applyFill="1" applyBorder="1" applyAlignment="1">
      <alignment horizontal="right"/>
    </xf>
    <xf numFmtId="9" fontId="0" fillId="26" borderId="8" xfId="0" applyNumberFormat="1" applyFill="1" applyBorder="1" applyAlignment="1">
      <alignment horizontal="center"/>
    </xf>
    <xf numFmtId="0" fontId="0" fillId="26" borderId="8" xfId="0" applyFill="1" applyBorder="1" applyAlignment="1">
      <alignment horizontal="center"/>
    </xf>
    <xf numFmtId="173" fontId="0" fillId="26" borderId="8" xfId="0" applyNumberFormat="1" applyFill="1" applyBorder="1" applyAlignment="1">
      <alignment horizontal="right"/>
    </xf>
    <xf numFmtId="9" fontId="0" fillId="26" borderId="5" xfId="0" applyNumberFormat="1" applyFill="1" applyBorder="1" applyAlignment="1">
      <alignment horizontal="center"/>
    </xf>
    <xf numFmtId="0" fontId="0" fillId="26" borderId="5" xfId="0" applyFill="1" applyBorder="1"/>
    <xf numFmtId="173" fontId="0" fillId="26" borderId="5" xfId="0" applyNumberFormat="1" applyFill="1" applyBorder="1"/>
    <xf numFmtId="0" fontId="0" fillId="26" borderId="5" xfId="0" applyFill="1" applyBorder="1" applyAlignment="1">
      <alignment horizontal="center"/>
    </xf>
    <xf numFmtId="0" fontId="14" fillId="26" borderId="8" xfId="0" applyFont="1" applyFill="1" applyBorder="1" applyAlignment="1">
      <alignment horizontal="center" wrapText="1"/>
    </xf>
    <xf numFmtId="9" fontId="25" fillId="26" borderId="5" xfId="0" applyNumberFormat="1" applyFont="1" applyFill="1" applyBorder="1" applyAlignment="1">
      <alignment horizontal="center"/>
    </xf>
    <xf numFmtId="0" fontId="14" fillId="26" borderId="8" xfId="0" applyFont="1" applyFill="1" applyBorder="1" applyAlignment="1">
      <alignment horizontal="left" wrapText="1"/>
    </xf>
    <xf numFmtId="173" fontId="3" fillId="26" borderId="8" xfId="0" applyNumberFormat="1" applyFont="1" applyFill="1" applyBorder="1"/>
    <xf numFmtId="0" fontId="2" fillId="26" borderId="3" xfId="0" applyFont="1" applyFill="1" applyBorder="1" applyAlignment="1">
      <alignment horizontal="center"/>
    </xf>
    <xf numFmtId="173" fontId="9" fillId="0" borderId="0" xfId="0" applyNumberFormat="1" applyFont="1"/>
    <xf numFmtId="0" fontId="1" fillId="2" borderId="5" xfId="0" applyFont="1" applyFill="1" applyBorder="1" applyAlignment="1">
      <alignment horizontal="center" vertical="center" wrapText="1"/>
    </xf>
    <xf numFmtId="3" fontId="3" fillId="0" borderId="6" xfId="0" applyNumberFormat="1" applyFont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3" fontId="2" fillId="3" borderId="6" xfId="0" applyNumberFormat="1" applyFont="1" applyFill="1" applyBorder="1" applyAlignment="1">
      <alignment horizontal="right"/>
    </xf>
    <xf numFmtId="3" fontId="9" fillId="3" borderId="6" xfId="0" applyNumberFormat="1" applyFont="1" applyFill="1" applyBorder="1" applyAlignment="1">
      <alignment horizontal="right"/>
    </xf>
    <xf numFmtId="3" fontId="3" fillId="9" borderId="6" xfId="0" applyNumberFormat="1" applyFont="1" applyFill="1" applyBorder="1"/>
    <xf numFmtId="173" fontId="9" fillId="28" borderId="6" xfId="0" applyNumberFormat="1" applyFont="1" applyFill="1" applyBorder="1"/>
    <xf numFmtId="0" fontId="9" fillId="28" borderId="6" xfId="0" applyFont="1" applyFill="1" applyBorder="1"/>
    <xf numFmtId="0" fontId="9" fillId="0" borderId="3" xfId="0" applyFont="1" applyBorder="1" applyAlignment="1">
      <alignment horizontal="center"/>
    </xf>
    <xf numFmtId="9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9" fontId="3" fillId="0" borderId="5" xfId="0" applyNumberFormat="1" applyFont="1" applyBorder="1" applyAlignment="1">
      <alignment horizontal="center"/>
    </xf>
    <xf numFmtId="0" fontId="3" fillId="0" borderId="5" xfId="0" applyFont="1" applyBorder="1"/>
    <xf numFmtId="173" fontId="3" fillId="0" borderId="5" xfId="0" applyNumberFormat="1" applyFont="1" applyBorder="1"/>
    <xf numFmtId="0" fontId="14" fillId="0" borderId="8" xfId="0" applyFont="1" applyBorder="1" applyAlignment="1">
      <alignment horizontal="center" wrapText="1"/>
    </xf>
    <xf numFmtId="0" fontId="14" fillId="0" borderId="8" xfId="0" applyFont="1" applyBorder="1" applyAlignment="1">
      <alignment horizontal="left" wrapText="1"/>
    </xf>
    <xf numFmtId="0" fontId="5" fillId="3" borderId="6" xfId="0" applyFont="1" applyFill="1" applyBorder="1" applyAlignment="1">
      <alignment horizontal="center" wrapText="1"/>
    </xf>
    <xf numFmtId="164" fontId="5" fillId="3" borderId="6" xfId="0" applyNumberFormat="1" applyFont="1" applyFill="1" applyBorder="1" applyAlignment="1">
      <alignment horizontal="center" wrapText="1"/>
    </xf>
    <xf numFmtId="0" fontId="6" fillId="3" borderId="6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83" fillId="3" borderId="8" xfId="1" applyFont="1" applyFill="1" applyBorder="1" applyAlignment="1">
      <alignment horizontal="center"/>
    </xf>
    <xf numFmtId="0" fontId="83" fillId="3" borderId="8" xfId="1" applyFont="1" applyFill="1" applyBorder="1"/>
    <xf numFmtId="0" fontId="84" fillId="26" borderId="6" xfId="0" applyFont="1" applyFill="1" applyBorder="1" applyAlignment="1">
      <alignment horizontal="center"/>
    </xf>
    <xf numFmtId="9" fontId="85" fillId="26" borderId="6" xfId="0" applyNumberFormat="1" applyFont="1" applyFill="1" applyBorder="1" applyAlignment="1">
      <alignment horizontal="center"/>
    </xf>
    <xf numFmtId="0" fontId="85" fillId="26" borderId="6" xfId="0" applyFont="1" applyFill="1" applyBorder="1"/>
    <xf numFmtId="0" fontId="85" fillId="26" borderId="6" xfId="0" applyFont="1" applyFill="1" applyBorder="1" applyAlignment="1">
      <alignment horizontal="center"/>
    </xf>
    <xf numFmtId="0" fontId="0" fillId="25" borderId="6" xfId="0" applyFill="1" applyBorder="1"/>
    <xf numFmtId="0" fontId="14" fillId="31" borderId="6" xfId="0" applyFont="1" applyFill="1" applyBorder="1" applyAlignment="1">
      <alignment horizontal="right"/>
    </xf>
    <xf numFmtId="165" fontId="14" fillId="28" borderId="0" xfId="0" applyNumberFormat="1" applyFont="1" applyFill="1" applyAlignment="1">
      <alignment horizontal="left" wrapText="1"/>
    </xf>
    <xf numFmtId="0" fontId="14" fillId="28" borderId="0" xfId="0" applyFont="1" applyFill="1" applyAlignment="1">
      <alignment horizontal="center" wrapText="1"/>
    </xf>
    <xf numFmtId="0" fontId="14" fillId="0" borderId="0" xfId="0" applyFont="1" applyAlignment="1">
      <alignment horizontal="left" wrapText="1"/>
    </xf>
    <xf numFmtId="3" fontId="3" fillId="28" borderId="6" xfId="0" applyNumberFormat="1" applyFont="1" applyFill="1" applyBorder="1" applyAlignment="1">
      <alignment horizontal="right"/>
    </xf>
    <xf numFmtId="173" fontId="85" fillId="26" borderId="6" xfId="0" applyNumberFormat="1" applyFont="1" applyFill="1" applyBorder="1"/>
    <xf numFmtId="9" fontId="0" fillId="28" borderId="6" xfId="0" applyNumberFormat="1" applyFill="1" applyBorder="1" applyAlignment="1">
      <alignment horizontal="center" vertical="center"/>
    </xf>
    <xf numFmtId="0" fontId="9" fillId="28" borderId="8" xfId="0" applyFont="1" applyFill="1" applyBorder="1" applyAlignment="1">
      <alignment horizontal="center"/>
    </xf>
    <xf numFmtId="9" fontId="0" fillId="28" borderId="5" xfId="0" applyNumberFormat="1" applyFill="1" applyBorder="1" applyAlignment="1">
      <alignment horizontal="center"/>
    </xf>
    <xf numFmtId="0" fontId="0" fillId="28" borderId="5" xfId="0" applyFill="1" applyBorder="1"/>
    <xf numFmtId="173" fontId="0" fillId="28" borderId="5" xfId="0" applyNumberFormat="1" applyFill="1" applyBorder="1"/>
    <xf numFmtId="3" fontId="0" fillId="28" borderId="6" xfId="0" applyNumberFormat="1" applyFill="1" applyBorder="1" applyAlignment="1">
      <alignment horizontal="right"/>
    </xf>
    <xf numFmtId="0" fontId="0" fillId="28" borderId="5" xfId="0" applyFill="1" applyBorder="1" applyAlignment="1">
      <alignment horizontal="center"/>
    </xf>
    <xf numFmtId="0" fontId="3" fillId="0" borderId="8" xfId="0" applyFont="1" applyBorder="1"/>
    <xf numFmtId="9" fontId="9" fillId="26" borderId="8" xfId="0" applyNumberFormat="1" applyFont="1" applyFill="1" applyBorder="1" applyAlignment="1">
      <alignment horizontal="center"/>
    </xf>
    <xf numFmtId="173" fontId="3" fillId="26" borderId="8" xfId="0" applyNumberFormat="1" applyFont="1" applyFill="1" applyBorder="1" applyAlignment="1">
      <alignment horizontal="right"/>
    </xf>
    <xf numFmtId="0" fontId="9" fillId="26" borderId="6" xfId="0" applyFont="1" applyFill="1" applyBorder="1"/>
    <xf numFmtId="0" fontId="25" fillId="26" borderId="6" xfId="0" applyFont="1" applyFill="1" applyBorder="1"/>
    <xf numFmtId="0" fontId="0" fillId="26" borderId="0" xfId="0" applyFill="1"/>
    <xf numFmtId="9" fontId="0" fillId="0" borderId="6" xfId="0" applyNumberFormat="1" applyBorder="1"/>
    <xf numFmtId="0" fontId="1" fillId="0" borderId="0" xfId="0" applyFont="1" applyAlignment="1">
      <alignment wrapText="1"/>
    </xf>
    <xf numFmtId="173" fontId="0" fillId="26" borderId="3" xfId="0" applyNumberFormat="1" applyFill="1" applyBorder="1"/>
    <xf numFmtId="173" fontId="25" fillId="26" borderId="6" xfId="0" applyNumberFormat="1" applyFont="1" applyFill="1" applyBorder="1"/>
    <xf numFmtId="173" fontId="25" fillId="26" borderId="3" xfId="0" applyNumberFormat="1" applyFont="1" applyFill="1" applyBorder="1"/>
    <xf numFmtId="3" fontId="3" fillId="26" borderId="8" xfId="0" applyNumberFormat="1" applyFont="1" applyFill="1" applyBorder="1" applyAlignment="1">
      <alignment horizontal="center"/>
    </xf>
    <xf numFmtId="9" fontId="9" fillId="28" borderId="8" xfId="0" applyNumberFormat="1" applyFont="1" applyFill="1" applyBorder="1" applyAlignment="1">
      <alignment horizontal="center" wrapText="1"/>
    </xf>
    <xf numFmtId="0" fontId="9" fillId="28" borderId="8" xfId="0" applyFont="1" applyFill="1" applyBorder="1" applyAlignment="1">
      <alignment horizontal="left"/>
    </xf>
    <xf numFmtId="3" fontId="9" fillId="28" borderId="8" xfId="0" applyNumberFormat="1" applyFont="1" applyFill="1" applyBorder="1" applyAlignment="1">
      <alignment horizontal="center"/>
    </xf>
    <xf numFmtId="9" fontId="9" fillId="28" borderId="8" xfId="0" applyNumberFormat="1" applyFont="1" applyFill="1" applyBorder="1" applyAlignment="1">
      <alignment horizontal="center"/>
    </xf>
    <xf numFmtId="173" fontId="0" fillId="26" borderId="6" xfId="0" applyNumberFormat="1" applyFill="1" applyBorder="1" applyAlignment="1">
      <alignment horizontal="right"/>
    </xf>
    <xf numFmtId="0" fontId="14" fillId="28" borderId="6" xfId="0" applyFont="1" applyFill="1" applyBorder="1" applyAlignment="1">
      <alignment horizontal="center" wrapText="1"/>
    </xf>
    <xf numFmtId="0" fontId="9" fillId="25" borderId="6" xfId="0" applyFont="1" applyFill="1" applyBorder="1" applyAlignment="1">
      <alignment horizontal="center"/>
    </xf>
    <xf numFmtId="0" fontId="14" fillId="26" borderId="6" xfId="0" applyFont="1" applyFill="1" applyBorder="1"/>
    <xf numFmtId="0" fontId="14" fillId="28" borderId="6" xfId="0" applyFont="1" applyFill="1" applyBorder="1"/>
    <xf numFmtId="0" fontId="3" fillId="3" borderId="13" xfId="0" applyFont="1" applyFill="1" applyBorder="1"/>
    <xf numFmtId="173" fontId="9" fillId="3" borderId="13" xfId="0" applyNumberFormat="1" applyFont="1" applyFill="1" applyBorder="1" applyAlignment="1">
      <alignment horizontal="right"/>
    </xf>
    <xf numFmtId="9" fontId="0" fillId="26" borderId="6" xfId="0" applyNumberFormat="1" applyFill="1" applyBorder="1"/>
    <xf numFmtId="173" fontId="0" fillId="28" borderId="6" xfId="0" applyNumberFormat="1" applyFill="1" applyBorder="1" applyAlignment="1">
      <alignment horizontal="right"/>
    </xf>
    <xf numFmtId="173" fontId="9" fillId="0" borderId="6" xfId="0" applyNumberFormat="1" applyFont="1" applyBorder="1" applyAlignment="1">
      <alignment horizontal="right"/>
    </xf>
    <xf numFmtId="9" fontId="0" fillId="28" borderId="6" xfId="0" applyNumberFormat="1" applyFill="1" applyBorder="1"/>
    <xf numFmtId="173" fontId="9" fillId="0" borderId="6" xfId="0" applyNumberFormat="1" applyFont="1" applyBorder="1" applyAlignment="1">
      <alignment horizontal="center"/>
    </xf>
    <xf numFmtId="2" fontId="3" fillId="0" borderId="0" xfId="0" applyNumberFormat="1" applyFont="1"/>
    <xf numFmtId="0" fontId="3" fillId="26" borderId="13" xfId="0" applyFont="1" applyFill="1" applyBorder="1"/>
    <xf numFmtId="9" fontId="19" fillId="25" borderId="8" xfId="0" applyNumberFormat="1" applyFont="1" applyFill="1" applyBorder="1" applyAlignment="1">
      <alignment horizontal="center"/>
    </xf>
    <xf numFmtId="3" fontId="3" fillId="25" borderId="6" xfId="0" applyNumberFormat="1" applyFont="1" applyFill="1" applyBorder="1"/>
    <xf numFmtId="173" fontId="0" fillId="25" borderId="3" xfId="0" applyNumberFormat="1" applyFill="1" applyBorder="1"/>
    <xf numFmtId="9" fontId="10" fillId="25" borderId="8" xfId="0" applyNumberFormat="1" applyFont="1" applyFill="1" applyBorder="1" applyAlignment="1">
      <alignment horizontal="right" wrapText="1"/>
    </xf>
    <xf numFmtId="168" fontId="10" fillId="25" borderId="8" xfId="0" applyNumberFormat="1" applyFont="1" applyFill="1" applyBorder="1" applyAlignment="1">
      <alignment horizontal="right" wrapText="1"/>
    </xf>
    <xf numFmtId="0" fontId="3" fillId="36" borderId="6" xfId="0" applyFont="1" applyFill="1" applyBorder="1" applyAlignment="1">
      <alignment horizontal="center" wrapText="1"/>
    </xf>
    <xf numFmtId="0" fontId="3" fillId="36" borderId="6" xfId="0" applyFont="1" applyFill="1" applyBorder="1" applyAlignment="1">
      <alignment horizontal="center"/>
    </xf>
    <xf numFmtId="0" fontId="3" fillId="36" borderId="6" xfId="0" applyFont="1" applyFill="1" applyBorder="1"/>
    <xf numFmtId="9" fontId="0" fillId="25" borderId="6" xfId="0" applyNumberFormat="1" applyFill="1" applyBorder="1" applyAlignment="1">
      <alignment horizontal="center"/>
    </xf>
    <xf numFmtId="0" fontId="0" fillId="25" borderId="6" xfId="0" applyFill="1" applyBorder="1" applyAlignment="1">
      <alignment horizontal="center"/>
    </xf>
    <xf numFmtId="0" fontId="77" fillId="0" borderId="0" xfId="0" applyFont="1" applyAlignment="1">
      <alignment horizontal="center"/>
    </xf>
    <xf numFmtId="0" fontId="0" fillId="37" borderId="0" xfId="0" applyFill="1"/>
    <xf numFmtId="174" fontId="0" fillId="28" borderId="6" xfId="0" applyNumberFormat="1" applyFill="1" applyBorder="1"/>
    <xf numFmtId="0" fontId="0" fillId="0" borderId="12" xfId="0" applyBorder="1" applyAlignment="1">
      <alignment horizontal="left"/>
    </xf>
    <xf numFmtId="9" fontId="0" fillId="0" borderId="12" xfId="0" applyNumberFormat="1" applyBorder="1" applyAlignment="1">
      <alignment horizontal="center"/>
    </xf>
    <xf numFmtId="173" fontId="0" fillId="25" borderId="6" xfId="0" applyNumberFormat="1" applyFill="1" applyBorder="1"/>
    <xf numFmtId="0" fontId="0" fillId="0" borderId="12" xfId="0" applyBorder="1" applyAlignment="1">
      <alignment horizontal="right"/>
    </xf>
    <xf numFmtId="14" fontId="0" fillId="31" borderId="0" xfId="0" applyNumberFormat="1" applyFill="1" applyAlignment="1">
      <alignment horizontal="left"/>
    </xf>
    <xf numFmtId="0" fontId="3" fillId="31" borderId="0" xfId="0" applyFont="1" applyFill="1" applyAlignment="1">
      <alignment horizontal="center"/>
    </xf>
    <xf numFmtId="0" fontId="0" fillId="31" borderId="0" xfId="0" applyFill="1"/>
    <xf numFmtId="0" fontId="0" fillId="31" borderId="0" xfId="0" applyFill="1" applyAlignment="1">
      <alignment horizontal="center"/>
    </xf>
    <xf numFmtId="166" fontId="14" fillId="31" borderId="0" xfId="0" applyNumberFormat="1" applyFont="1" applyFill="1" applyAlignment="1">
      <alignment horizontal="center"/>
    </xf>
    <xf numFmtId="0" fontId="14" fillId="31" borderId="0" xfId="0" applyFont="1" applyFill="1" applyAlignment="1">
      <alignment horizontal="center"/>
    </xf>
    <xf numFmtId="0" fontId="0" fillId="0" borderId="8" xfId="0" applyBorder="1"/>
    <xf numFmtId="3" fontId="0" fillId="0" borderId="8" xfId="0" applyNumberFormat="1" applyBorder="1"/>
    <xf numFmtId="9" fontId="0" fillId="0" borderId="8" xfId="0" applyNumberFormat="1" applyBorder="1"/>
    <xf numFmtId="3" fontId="0" fillId="0" borderId="8" xfId="0" applyNumberFormat="1" applyBorder="1" applyAlignment="1">
      <alignment horizontal="right"/>
    </xf>
    <xf numFmtId="3" fontId="0" fillId="26" borderId="8" xfId="0" applyNumberFormat="1" applyFill="1" applyBorder="1"/>
    <xf numFmtId="0" fontId="9" fillId="28" borderId="0" xfId="0" applyFont="1" applyFill="1" applyAlignment="1">
      <alignment horizontal="center"/>
    </xf>
    <xf numFmtId="9" fontId="0" fillId="28" borderId="0" xfId="0" applyNumberFormat="1" applyFill="1" applyAlignment="1">
      <alignment horizontal="center"/>
    </xf>
    <xf numFmtId="173" fontId="0" fillId="28" borderId="0" xfId="0" applyNumberFormat="1" applyFill="1"/>
    <xf numFmtId="173" fontId="0" fillId="28" borderId="6" xfId="0" applyNumberFormat="1" applyFill="1" applyBorder="1" applyAlignment="1">
      <alignment horizontal="center"/>
    </xf>
    <xf numFmtId="9" fontId="26" fillId="26" borderId="8" xfId="0" applyNumberFormat="1" applyFont="1" applyFill="1" applyBorder="1" applyAlignment="1">
      <alignment horizontal="center"/>
    </xf>
    <xf numFmtId="173" fontId="9" fillId="28" borderId="0" xfId="0" applyNumberFormat="1" applyFont="1" applyFill="1"/>
    <xf numFmtId="173" fontId="0" fillId="0" borderId="0" xfId="0" applyNumberFormat="1"/>
    <xf numFmtId="0" fontId="80" fillId="0" borderId="0" xfId="0" applyFont="1" applyAlignment="1">
      <alignment horizontal="center" vertical="center"/>
    </xf>
    <xf numFmtId="9" fontId="19" fillId="26" borderId="8" xfId="0" applyNumberFormat="1" applyFont="1" applyFill="1" applyBorder="1" applyAlignment="1">
      <alignment horizontal="center"/>
    </xf>
    <xf numFmtId="173" fontId="14" fillId="3" borderId="8" xfId="0" applyNumberFormat="1" applyFont="1" applyFill="1" applyBorder="1" applyAlignment="1">
      <alignment horizontal="center"/>
    </xf>
    <xf numFmtId="0" fontId="9" fillId="28" borderId="5" xfId="0" applyFont="1" applyFill="1" applyBorder="1" applyAlignment="1">
      <alignment horizontal="center"/>
    </xf>
    <xf numFmtId="0" fontId="0" fillId="28" borderId="5" xfId="0" applyFill="1" applyBorder="1" applyAlignment="1">
      <alignment horizontal="left"/>
    </xf>
    <xf numFmtId="9" fontId="9" fillId="28" borderId="6" xfId="0" applyNumberFormat="1" applyFont="1" applyFill="1" applyBorder="1" applyAlignment="1">
      <alignment horizontal="center"/>
    </xf>
    <xf numFmtId="0" fontId="0" fillId="28" borderId="8" xfId="0" applyFill="1" applyBorder="1"/>
    <xf numFmtId="3" fontId="3" fillId="28" borderId="8" xfId="0" applyNumberFormat="1" applyFont="1" applyFill="1" applyBorder="1" applyAlignment="1">
      <alignment horizontal="right"/>
    </xf>
    <xf numFmtId="9" fontId="9" fillId="26" borderId="5" xfId="0" applyNumberFormat="1" applyFont="1" applyFill="1" applyBorder="1" applyAlignment="1">
      <alignment horizontal="center"/>
    </xf>
    <xf numFmtId="9" fontId="3" fillId="26" borderId="8" xfId="0" applyNumberFormat="1" applyFont="1" applyFill="1" applyBorder="1"/>
    <xf numFmtId="0" fontId="17" fillId="26" borderId="6" xfId="0" applyFont="1" applyFill="1" applyBorder="1" applyAlignment="1">
      <alignment horizontal="center"/>
    </xf>
    <xf numFmtId="0" fontId="17" fillId="26" borderId="6" xfId="0" applyFont="1" applyFill="1" applyBorder="1" applyAlignment="1">
      <alignment horizontal="center" wrapText="1"/>
    </xf>
    <xf numFmtId="164" fontId="17" fillId="26" borderId="6" xfId="0" applyNumberFormat="1" applyFont="1" applyFill="1" applyBorder="1" applyAlignment="1">
      <alignment horizontal="center" wrapText="1"/>
    </xf>
    <xf numFmtId="164" fontId="17" fillId="26" borderId="6" xfId="0" applyNumberFormat="1" applyFont="1" applyFill="1" applyBorder="1"/>
    <xf numFmtId="164" fontId="17" fillId="26" borderId="6" xfId="0" applyNumberFormat="1" applyFont="1" applyFill="1" applyBorder="1" applyAlignment="1">
      <alignment horizontal="center"/>
    </xf>
    <xf numFmtId="167" fontId="18" fillId="5" borderId="8" xfId="0" applyNumberFormat="1" applyFont="1" applyFill="1" applyBorder="1" applyAlignment="1">
      <alignment horizontal="right" wrapText="1"/>
    </xf>
    <xf numFmtId="9" fontId="86" fillId="26" borderId="6" xfId="0" applyNumberFormat="1" applyFont="1" applyFill="1" applyBorder="1"/>
    <xf numFmtId="0" fontId="3" fillId="0" borderId="7" xfId="0" applyFont="1" applyBorder="1"/>
    <xf numFmtId="0" fontId="3" fillId="0" borderId="1" xfId="0" applyFont="1" applyBorder="1" applyAlignment="1">
      <alignment horizontal="center"/>
    </xf>
    <xf numFmtId="3" fontId="3" fillId="0" borderId="7" xfId="0" applyNumberFormat="1" applyFont="1" applyBorder="1"/>
    <xf numFmtId="3" fontId="3" fillId="0" borderId="5" xfId="0" applyNumberFormat="1" applyFont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3" fontId="21" fillId="0" borderId="8" xfId="0" applyNumberFormat="1" applyFont="1" applyBorder="1" applyAlignment="1">
      <alignment horizontal="center"/>
    </xf>
    <xf numFmtId="3" fontId="87" fillId="0" borderId="8" xfId="0" applyNumberFormat="1" applyFont="1" applyBorder="1" applyAlignment="1">
      <alignment horizontal="center"/>
    </xf>
    <xf numFmtId="0" fontId="21" fillId="0" borderId="8" xfId="0" applyFont="1" applyBorder="1" applyAlignment="1">
      <alignment horizontal="center"/>
    </xf>
    <xf numFmtId="3" fontId="21" fillId="0" borderId="0" xfId="0" applyNumberFormat="1" applyFont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3" fontId="21" fillId="0" borderId="8" xfId="0" applyNumberFormat="1" applyFont="1" applyBorder="1"/>
    <xf numFmtId="3" fontId="21" fillId="0" borderId="0" xfId="0" applyNumberFormat="1" applyFont="1"/>
    <xf numFmtId="173" fontId="21" fillId="0" borderId="8" xfId="0" applyNumberFormat="1" applyFont="1" applyBorder="1" applyAlignment="1">
      <alignment horizontal="center"/>
    </xf>
    <xf numFmtId="3" fontId="21" fillId="3" borderId="8" xfId="0" applyNumberFormat="1" applyFont="1" applyFill="1" applyBorder="1" applyAlignment="1">
      <alignment horizontal="center"/>
    </xf>
    <xf numFmtId="0" fontId="21" fillId="0" borderId="8" xfId="0" applyFont="1" applyBorder="1"/>
    <xf numFmtId="173" fontId="3" fillId="0" borderId="0" xfId="0" applyNumberFormat="1" applyFont="1"/>
    <xf numFmtId="173" fontId="21" fillId="0" borderId="6" xfId="0" applyNumberFormat="1" applyFont="1" applyBorder="1" applyAlignment="1">
      <alignment horizontal="center"/>
    </xf>
    <xf numFmtId="173" fontId="20" fillId="0" borderId="8" xfId="0" applyNumberFormat="1" applyFont="1" applyBorder="1" applyAlignment="1">
      <alignment horizontal="center"/>
    </xf>
    <xf numFmtId="173" fontId="21" fillId="12" borderId="8" xfId="0" applyNumberFormat="1" applyFont="1" applyFill="1" applyBorder="1" applyAlignment="1">
      <alignment horizontal="center"/>
    </xf>
    <xf numFmtId="173" fontId="2" fillId="3" borderId="8" xfId="0" applyNumberFormat="1" applyFont="1" applyFill="1" applyBorder="1" applyAlignment="1">
      <alignment horizontal="right"/>
    </xf>
    <xf numFmtId="173" fontId="3" fillId="0" borderId="8" xfId="0" applyNumberFormat="1" applyFont="1" applyBorder="1"/>
    <xf numFmtId="0" fontId="3" fillId="25" borderId="8" xfId="0" applyFont="1" applyFill="1" applyBorder="1" applyAlignment="1">
      <alignment horizontal="center"/>
    </xf>
    <xf numFmtId="0" fontId="9" fillId="28" borderId="10" xfId="0" applyFont="1" applyFill="1" applyBorder="1" applyAlignment="1">
      <alignment horizontal="center"/>
    </xf>
    <xf numFmtId="9" fontId="0" fillId="28" borderId="10" xfId="0" applyNumberFormat="1" applyFill="1" applyBorder="1" applyAlignment="1">
      <alignment horizontal="center"/>
    </xf>
    <xf numFmtId="0" fontId="0" fillId="28" borderId="10" xfId="0" applyFill="1" applyBorder="1"/>
    <xf numFmtId="173" fontId="0" fillId="28" borderId="10" xfId="0" applyNumberFormat="1" applyFill="1" applyBorder="1" applyAlignment="1">
      <alignment horizontal="right"/>
    </xf>
    <xf numFmtId="173" fontId="0" fillId="28" borderId="10" xfId="0" applyNumberFormat="1" applyFill="1" applyBorder="1"/>
    <xf numFmtId="0" fontId="0" fillId="28" borderId="10" xfId="0" applyFill="1" applyBorder="1" applyAlignment="1">
      <alignment horizontal="center"/>
    </xf>
    <xf numFmtId="166" fontId="14" fillId="28" borderId="6" xfId="0" applyNumberFormat="1" applyFont="1" applyFill="1" applyBorder="1" applyAlignment="1">
      <alignment horizontal="center"/>
    </xf>
    <xf numFmtId="0" fontId="14" fillId="28" borderId="6" xfId="0" applyFont="1" applyFill="1" applyBorder="1" applyAlignment="1">
      <alignment horizontal="center"/>
    </xf>
    <xf numFmtId="14" fontId="0" fillId="28" borderId="6" xfId="0" applyNumberFormat="1" applyFill="1" applyBorder="1" applyAlignment="1">
      <alignment horizontal="left"/>
    </xf>
    <xf numFmtId="9" fontId="3" fillId="25" borderId="6" xfId="0" applyNumberFormat="1" applyFont="1" applyFill="1" applyBorder="1" applyAlignment="1">
      <alignment horizontal="center"/>
    </xf>
    <xf numFmtId="3" fontId="3" fillId="25" borderId="6" xfId="0" applyNumberFormat="1" applyFont="1" applyFill="1" applyBorder="1" applyAlignment="1">
      <alignment horizontal="right"/>
    </xf>
    <xf numFmtId="2" fontId="3" fillId="0" borderId="6" xfId="0" applyNumberFormat="1" applyFont="1" applyBorder="1"/>
    <xf numFmtId="0" fontId="3" fillId="3" borderId="3" xfId="0" applyFont="1" applyFill="1" applyBorder="1"/>
    <xf numFmtId="9" fontId="9" fillId="25" borderId="6" xfId="0" applyNumberFormat="1" applyFont="1" applyFill="1" applyBorder="1" applyAlignment="1">
      <alignment horizontal="center"/>
    </xf>
    <xf numFmtId="0" fontId="3" fillId="25" borderId="6" xfId="0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right"/>
    </xf>
    <xf numFmtId="9" fontId="3" fillId="28" borderId="6" xfId="0" applyNumberFormat="1" applyFont="1" applyFill="1" applyBorder="1" applyAlignment="1">
      <alignment horizontal="right"/>
    </xf>
    <xf numFmtId="173" fontId="2" fillId="28" borderId="6" xfId="0" applyNumberFormat="1" applyFont="1" applyFill="1" applyBorder="1" applyAlignment="1">
      <alignment horizontal="right"/>
    </xf>
    <xf numFmtId="9" fontId="25" fillId="28" borderId="6" xfId="0" applyNumberFormat="1" applyFont="1" applyFill="1" applyBorder="1" applyAlignment="1">
      <alignment horizontal="left"/>
    </xf>
    <xf numFmtId="167" fontId="3" fillId="28" borderId="6" xfId="0" applyNumberFormat="1" applyFont="1" applyFill="1" applyBorder="1" applyAlignment="1">
      <alignment horizontal="left"/>
    </xf>
    <xf numFmtId="3" fontId="2" fillId="28" borderId="6" xfId="0" applyNumberFormat="1" applyFont="1" applyFill="1" applyBorder="1"/>
    <xf numFmtId="0" fontId="2" fillId="28" borderId="6" xfId="0" applyFont="1" applyFill="1" applyBorder="1"/>
    <xf numFmtId="3" fontId="2" fillId="28" borderId="0" xfId="0" applyNumberFormat="1" applyFont="1" applyFill="1"/>
    <xf numFmtId="0" fontId="2" fillId="28" borderId="0" xfId="0" applyFont="1" applyFill="1"/>
    <xf numFmtId="3" fontId="10" fillId="28" borderId="3" xfId="0" applyNumberFormat="1" applyFont="1" applyFill="1" applyBorder="1" applyAlignment="1">
      <alignment horizontal="left"/>
    </xf>
    <xf numFmtId="173" fontId="3" fillId="28" borderId="6" xfId="0" applyNumberFormat="1" applyFont="1" applyFill="1" applyBorder="1" applyAlignment="1">
      <alignment horizontal="left"/>
    </xf>
    <xf numFmtId="3" fontId="0" fillId="28" borderId="8" xfId="0" applyNumberFormat="1" applyFill="1" applyBorder="1" applyAlignment="1">
      <alignment horizontal="left"/>
    </xf>
    <xf numFmtId="9" fontId="3" fillId="28" borderId="12" xfId="0" applyNumberFormat="1" applyFont="1" applyFill="1" applyBorder="1" applyAlignment="1">
      <alignment horizontal="left"/>
    </xf>
    <xf numFmtId="3" fontId="3" fillId="28" borderId="8" xfId="0" applyNumberFormat="1" applyFont="1" applyFill="1" applyBorder="1" applyAlignment="1">
      <alignment horizontal="left"/>
    </xf>
    <xf numFmtId="9" fontId="0" fillId="28" borderId="5" xfId="0" applyNumberFormat="1" applyFill="1" applyBorder="1" applyAlignment="1">
      <alignment horizontal="left"/>
    </xf>
    <xf numFmtId="3" fontId="10" fillId="28" borderId="8" xfId="0" applyNumberFormat="1" applyFont="1" applyFill="1" applyBorder="1" applyAlignment="1">
      <alignment horizontal="left"/>
    </xf>
    <xf numFmtId="3" fontId="19" fillId="28" borderId="8" xfId="0" applyNumberFormat="1" applyFont="1" applyFill="1" applyBorder="1" applyAlignment="1">
      <alignment horizontal="left"/>
    </xf>
    <xf numFmtId="3" fontId="9" fillId="28" borderId="6" xfId="0" applyNumberFormat="1" applyFont="1" applyFill="1" applyBorder="1"/>
    <xf numFmtId="9" fontId="2" fillId="28" borderId="6" xfId="0" applyNumberFormat="1" applyFont="1" applyFill="1" applyBorder="1" applyAlignment="1">
      <alignment horizontal="left"/>
    </xf>
    <xf numFmtId="0" fontId="9" fillId="28" borderId="6" xfId="0" applyFont="1" applyFill="1" applyBorder="1" applyAlignment="1">
      <alignment horizontal="left"/>
    </xf>
    <xf numFmtId="9" fontId="9" fillId="28" borderId="6" xfId="0" applyNumberFormat="1" applyFont="1" applyFill="1" applyBorder="1" applyAlignment="1">
      <alignment horizontal="left"/>
    </xf>
    <xf numFmtId="0" fontId="9" fillId="28" borderId="12" xfId="0" applyFont="1" applyFill="1" applyBorder="1" applyAlignment="1">
      <alignment horizontal="left"/>
    </xf>
    <xf numFmtId="9" fontId="9" fillId="28" borderId="12" xfId="0" applyNumberFormat="1" applyFont="1" applyFill="1" applyBorder="1" applyAlignment="1">
      <alignment horizontal="left"/>
    </xf>
    <xf numFmtId="0" fontId="0" fillId="28" borderId="12" xfId="0" applyFill="1" applyBorder="1" applyAlignment="1">
      <alignment horizontal="left"/>
    </xf>
    <xf numFmtId="173" fontId="0" fillId="28" borderId="12" xfId="0" applyNumberFormat="1" applyFill="1" applyBorder="1" applyAlignment="1">
      <alignment horizontal="left"/>
    </xf>
    <xf numFmtId="9" fontId="86" fillId="28" borderId="6" xfId="0" applyNumberFormat="1" applyFont="1" applyFill="1" applyBorder="1" applyAlignment="1">
      <alignment horizontal="left"/>
    </xf>
    <xf numFmtId="173" fontId="0" fillId="28" borderId="6" xfId="0" applyNumberFormat="1" applyFill="1" applyBorder="1" applyAlignment="1">
      <alignment horizontal="left"/>
    </xf>
    <xf numFmtId="9" fontId="0" fillId="28" borderId="6" xfId="0" applyNumberFormat="1" applyFill="1" applyBorder="1" applyAlignment="1">
      <alignment horizontal="left"/>
    </xf>
    <xf numFmtId="0" fontId="0" fillId="28" borderId="6" xfId="0" applyFill="1" applyBorder="1" applyAlignment="1">
      <alignment horizontal="left"/>
    </xf>
    <xf numFmtId="3" fontId="3" fillId="28" borderId="5" xfId="0" applyNumberFormat="1" applyFont="1" applyFill="1" applyBorder="1" applyAlignment="1">
      <alignment horizontal="right"/>
    </xf>
    <xf numFmtId="173" fontId="3" fillId="26" borderId="12" xfId="0" applyNumberFormat="1" applyFont="1" applyFill="1" applyBorder="1"/>
    <xf numFmtId="173" fontId="2" fillId="9" borderId="8" xfId="0" applyNumberFormat="1" applyFont="1" applyFill="1" applyBorder="1"/>
    <xf numFmtId="173" fontId="0" fillId="26" borderId="12" xfId="0" applyNumberFormat="1" applyFill="1" applyBorder="1"/>
    <xf numFmtId="9" fontId="25" fillId="26" borderId="6" xfId="0" applyNumberFormat="1" applyFont="1" applyFill="1" applyBorder="1"/>
    <xf numFmtId="0" fontId="9" fillId="25" borderId="3" xfId="0" applyFont="1" applyFill="1" applyBorder="1" applyAlignment="1">
      <alignment horizontal="center"/>
    </xf>
    <xf numFmtId="0" fontId="9" fillId="25" borderId="8" xfId="0" applyFont="1" applyFill="1" applyBorder="1" applyAlignment="1">
      <alignment horizontal="center"/>
    </xf>
    <xf numFmtId="9" fontId="3" fillId="25" borderId="8" xfId="0" applyNumberFormat="1" applyFont="1" applyFill="1" applyBorder="1" applyAlignment="1">
      <alignment horizontal="center"/>
    </xf>
    <xf numFmtId="0" fontId="0" fillId="25" borderId="8" xfId="0" applyFill="1" applyBorder="1"/>
    <xf numFmtId="3" fontId="3" fillId="25" borderId="8" xfId="0" applyNumberFormat="1" applyFont="1" applyFill="1" applyBorder="1"/>
    <xf numFmtId="9" fontId="0" fillId="25" borderId="6" xfId="0" applyNumberFormat="1" applyFill="1" applyBorder="1"/>
    <xf numFmtId="3" fontId="3" fillId="26" borderId="6" xfId="0" applyNumberFormat="1" applyFont="1" applyFill="1" applyBorder="1" applyAlignment="1">
      <alignment horizontal="right"/>
    </xf>
    <xf numFmtId="0" fontId="14" fillId="31" borderId="8" xfId="0" applyFont="1" applyFill="1" applyBorder="1" applyAlignment="1">
      <alignment horizontal="center" wrapText="1"/>
    </xf>
    <xf numFmtId="0" fontId="90" fillId="26" borderId="8" xfId="0" applyFont="1" applyFill="1" applyBorder="1" applyAlignment="1">
      <alignment horizontal="center"/>
    </xf>
    <xf numFmtId="0" fontId="0" fillId="38" borderId="6" xfId="0" applyFill="1" applyBorder="1" applyAlignment="1">
      <alignment horizontal="center"/>
    </xf>
    <xf numFmtId="0" fontId="2" fillId="25" borderId="3" xfId="0" applyFont="1" applyFill="1" applyBorder="1" applyAlignment="1">
      <alignment horizontal="center"/>
    </xf>
    <xf numFmtId="0" fontId="3" fillId="25" borderId="6" xfId="0" applyFont="1" applyFill="1" applyBorder="1"/>
    <xf numFmtId="173" fontId="3" fillId="25" borderId="6" xfId="0" applyNumberFormat="1" applyFont="1" applyFill="1" applyBorder="1"/>
    <xf numFmtId="0" fontId="3" fillId="25" borderId="8" xfId="0" applyFont="1" applyFill="1" applyBorder="1"/>
    <xf numFmtId="173" fontId="3" fillId="25" borderId="8" xfId="0" applyNumberFormat="1" applyFont="1" applyFill="1" applyBorder="1"/>
    <xf numFmtId="0" fontId="9" fillId="26" borderId="5" xfId="0" applyFont="1" applyFill="1" applyBorder="1" applyAlignment="1">
      <alignment horizontal="center"/>
    </xf>
    <xf numFmtId="3" fontId="3" fillId="3" borderId="0" xfId="0" applyNumberFormat="1" applyFont="1" applyFill="1" applyAlignment="1">
      <alignment horizontal="center"/>
    </xf>
    <xf numFmtId="167" fontId="0" fillId="26" borderId="6" xfId="0" applyNumberFormat="1" applyFill="1" applyBorder="1" applyAlignment="1">
      <alignment horizontal="center"/>
    </xf>
    <xf numFmtId="9" fontId="0" fillId="26" borderId="5" xfId="0" applyNumberFormat="1" applyFill="1" applyBorder="1"/>
    <xf numFmtId="167" fontId="0" fillId="26" borderId="6" xfId="0" applyNumberFormat="1" applyFill="1" applyBorder="1"/>
    <xf numFmtId="9" fontId="25" fillId="26" borderId="8" xfId="0" applyNumberFormat="1" applyFont="1" applyFill="1" applyBorder="1" applyAlignment="1">
      <alignment horizontal="center"/>
    </xf>
    <xf numFmtId="9" fontId="25" fillId="26" borderId="5" xfId="0" applyNumberFormat="1" applyFont="1" applyFill="1" applyBorder="1"/>
    <xf numFmtId="167" fontId="25" fillId="26" borderId="6" xfId="0" applyNumberFormat="1" applyFont="1" applyFill="1" applyBorder="1" applyAlignment="1">
      <alignment horizontal="center"/>
    </xf>
    <xf numFmtId="3" fontId="2" fillId="3" borderId="8" xfId="0" applyNumberFormat="1" applyFont="1" applyFill="1" applyBorder="1"/>
    <xf numFmtId="0" fontId="83" fillId="5" borderId="8" xfId="1" applyFont="1" applyFill="1" applyBorder="1" applyAlignment="1">
      <alignment horizontal="center" wrapText="1"/>
    </xf>
    <xf numFmtId="43" fontId="9" fillId="3" borderId="8" xfId="0" applyNumberFormat="1" applyFont="1" applyFill="1" applyBorder="1" applyAlignment="1">
      <alignment horizontal="center"/>
    </xf>
    <xf numFmtId="43" fontId="0" fillId="26" borderId="6" xfId="0" applyNumberFormat="1" applyFill="1" applyBorder="1"/>
    <xf numFmtId="43" fontId="3" fillId="26" borderId="6" xfId="0" applyNumberFormat="1" applyFont="1" applyFill="1" applyBorder="1"/>
    <xf numFmtId="43" fontId="3" fillId="28" borderId="6" xfId="0" applyNumberFormat="1" applyFont="1" applyFill="1" applyBorder="1"/>
    <xf numFmtId="43" fontId="3" fillId="28" borderId="8" xfId="0" applyNumberFormat="1" applyFont="1" applyFill="1" applyBorder="1"/>
    <xf numFmtId="43" fontId="0" fillId="0" borderId="0" xfId="0" applyNumberFormat="1"/>
    <xf numFmtId="43" fontId="3" fillId="26" borderId="8" xfId="0" applyNumberFormat="1" applyFont="1" applyFill="1" applyBorder="1"/>
    <xf numFmtId="43" fontId="3" fillId="26" borderId="7" xfId="0" applyNumberFormat="1" applyFont="1" applyFill="1" applyBorder="1"/>
    <xf numFmtId="43" fontId="0" fillId="0" borderId="6" xfId="0" applyNumberFormat="1" applyBorder="1"/>
    <xf numFmtId="43" fontId="3" fillId="0" borderId="6" xfId="0" applyNumberFormat="1" applyFont="1" applyBorder="1"/>
    <xf numFmtId="43" fontId="0" fillId="28" borderId="6" xfId="0" applyNumberFormat="1" applyFill="1" applyBorder="1"/>
    <xf numFmtId="43" fontId="5" fillId="3" borderId="7" xfId="0" applyNumberFormat="1" applyFont="1" applyFill="1" applyBorder="1" applyAlignment="1">
      <alignment horizontal="center" wrapText="1"/>
    </xf>
    <xf numFmtId="43" fontId="0" fillId="26" borderId="5" xfId="0" applyNumberFormat="1" applyFill="1" applyBorder="1"/>
    <xf numFmtId="43" fontId="9" fillId="0" borderId="0" xfId="0" applyNumberFormat="1" applyFont="1"/>
    <xf numFmtId="43" fontId="5" fillId="3" borderId="6" xfId="0" applyNumberFormat="1" applyFont="1" applyFill="1" applyBorder="1" applyAlignment="1">
      <alignment horizontal="center" wrapText="1"/>
    </xf>
    <xf numFmtId="43" fontId="17" fillId="26" borderId="6" xfId="0" applyNumberFormat="1" applyFont="1" applyFill="1" applyBorder="1"/>
    <xf numFmtId="43" fontId="0" fillId="25" borderId="6" xfId="0" applyNumberFormat="1" applyFill="1" applyBorder="1"/>
    <xf numFmtId="43" fontId="9" fillId="3" borderId="8" xfId="0" applyNumberFormat="1" applyFont="1" applyFill="1" applyBorder="1" applyAlignment="1">
      <alignment horizontal="right"/>
    </xf>
    <xf numFmtId="43" fontId="9" fillId="3" borderId="6" xfId="0" applyNumberFormat="1" applyFont="1" applyFill="1" applyBorder="1" applyAlignment="1">
      <alignment horizontal="right"/>
    </xf>
    <xf numFmtId="43" fontId="92" fillId="0" borderId="0" xfId="0" applyNumberFormat="1" applyFont="1"/>
    <xf numFmtId="43" fontId="17" fillId="26" borderId="6" xfId="0" applyNumberFormat="1" applyFont="1" applyFill="1" applyBorder="1" applyAlignment="1">
      <alignment horizontal="center"/>
    </xf>
    <xf numFmtId="43" fontId="91" fillId="0" borderId="0" xfId="0" applyNumberFormat="1" applyFont="1"/>
    <xf numFmtId="43" fontId="9" fillId="3" borderId="8" xfId="0" applyNumberFormat="1" applyFont="1" applyFill="1" applyBorder="1"/>
    <xf numFmtId="43" fontId="2" fillId="3" borderId="8" xfId="0" applyNumberFormat="1" applyFont="1" applyFill="1" applyBorder="1"/>
    <xf numFmtId="43" fontId="2" fillId="3" borderId="6" xfId="0" applyNumberFormat="1" applyFont="1" applyFill="1" applyBorder="1"/>
    <xf numFmtId="43" fontId="5" fillId="3" borderId="7" xfId="0" applyNumberFormat="1" applyFont="1" applyFill="1" applyBorder="1" applyAlignment="1">
      <alignment wrapText="1"/>
    </xf>
    <xf numFmtId="43" fontId="5" fillId="3" borderId="6" xfId="0" applyNumberFormat="1" applyFont="1" applyFill="1" applyBorder="1" applyAlignment="1">
      <alignment wrapText="1"/>
    </xf>
    <xf numFmtId="173" fontId="2" fillId="3" borderId="8" xfId="0" applyNumberFormat="1" applyFont="1" applyFill="1" applyBorder="1"/>
    <xf numFmtId="173" fontId="9" fillId="3" borderId="8" xfId="0" applyNumberFormat="1" applyFont="1" applyFill="1" applyBorder="1" applyAlignment="1">
      <alignment horizontal="right"/>
    </xf>
    <xf numFmtId="43" fontId="0" fillId="28" borderId="6" xfId="0" applyNumberFormat="1" applyFill="1" applyBorder="1" applyAlignment="1">
      <alignment horizontal="right"/>
    </xf>
    <xf numFmtId="43" fontId="3" fillId="28" borderId="6" xfId="0" applyNumberFormat="1" applyFont="1" applyFill="1" applyBorder="1" applyAlignment="1">
      <alignment horizontal="right"/>
    </xf>
    <xf numFmtId="43" fontId="3" fillId="28" borderId="8" xfId="0" applyNumberFormat="1" applyFont="1" applyFill="1" applyBorder="1" applyAlignment="1">
      <alignment horizontal="right"/>
    </xf>
    <xf numFmtId="175" fontId="2" fillId="3" borderId="8" xfId="0" applyNumberFormat="1" applyFont="1" applyFill="1" applyBorder="1" applyAlignment="1">
      <alignment horizontal="right"/>
    </xf>
    <xf numFmtId="175" fontId="9" fillId="28" borderId="6" xfId="0" applyNumberFormat="1" applyFont="1" applyFill="1" applyBorder="1"/>
    <xf numFmtId="173" fontId="9" fillId="26" borderId="6" xfId="0" applyNumberFormat="1" applyFont="1" applyFill="1" applyBorder="1"/>
    <xf numFmtId="0" fontId="0" fillId="0" borderId="6" xfId="0" applyBorder="1" applyAlignment="1">
      <alignment wrapText="1"/>
    </xf>
    <xf numFmtId="0" fontId="0" fillId="0" borderId="0" xfId="0" applyAlignment="1">
      <alignment wrapText="1"/>
    </xf>
    <xf numFmtId="173" fontId="0" fillId="25" borderId="6" xfId="0" applyNumberFormat="1" applyFill="1" applyBorder="1" applyAlignment="1">
      <alignment horizontal="right"/>
    </xf>
    <xf numFmtId="173" fontId="94" fillId="39" borderId="8" xfId="0" applyNumberFormat="1" applyFont="1" applyFill="1" applyBorder="1"/>
    <xf numFmtId="173" fontId="96" fillId="39" borderId="8" xfId="0" applyNumberFormat="1" applyFont="1" applyFill="1" applyBorder="1"/>
    <xf numFmtId="173" fontId="3" fillId="3" borderId="8" xfId="0" applyNumberFormat="1" applyFont="1" applyFill="1" applyBorder="1" applyAlignment="1">
      <alignment horizontal="right"/>
    </xf>
    <xf numFmtId="173" fontId="0" fillId="3" borderId="8" xfId="0" applyNumberFormat="1" applyFill="1" applyBorder="1" applyAlignment="1">
      <alignment horizontal="right"/>
    </xf>
    <xf numFmtId="3" fontId="98" fillId="39" borderId="8" xfId="0" applyNumberFormat="1" applyFont="1" applyFill="1" applyBorder="1"/>
    <xf numFmtId="3" fontId="100" fillId="39" borderId="8" xfId="0" applyNumberFormat="1" applyFont="1" applyFill="1" applyBorder="1"/>
    <xf numFmtId="173" fontId="97" fillId="39" borderId="6" xfId="0" applyNumberFormat="1" applyFont="1" applyFill="1" applyBorder="1"/>
    <xf numFmtId="0" fontId="97" fillId="39" borderId="6" xfId="0" applyFont="1" applyFill="1" applyBorder="1"/>
    <xf numFmtId="0" fontId="92" fillId="39" borderId="6" xfId="0" applyFont="1" applyFill="1" applyBorder="1" applyAlignment="1">
      <alignment horizontal="center"/>
    </xf>
    <xf numFmtId="0" fontId="101" fillId="3" borderId="8" xfId="0" applyFont="1" applyFill="1" applyBorder="1" applyAlignment="1">
      <alignment horizontal="center"/>
    </xf>
    <xf numFmtId="43" fontId="9" fillId="0" borderId="6" xfId="0" applyNumberFormat="1" applyFont="1" applyBorder="1"/>
    <xf numFmtId="9" fontId="0" fillId="27" borderId="6" xfId="0" applyNumberFormat="1" applyFill="1" applyBorder="1" applyAlignment="1">
      <alignment horizontal="center"/>
    </xf>
    <xf numFmtId="175" fontId="0" fillId="26" borderId="6" xfId="0" applyNumberFormat="1" applyFill="1" applyBorder="1"/>
    <xf numFmtId="175" fontId="9" fillId="0" borderId="6" xfId="0" applyNumberFormat="1" applyFont="1" applyBorder="1"/>
    <xf numFmtId="8" fontId="3" fillId="0" borderId="8" xfId="0" applyNumberFormat="1" applyFont="1" applyBorder="1"/>
    <xf numFmtId="165" fontId="13" fillId="2" borderId="10" xfId="0" applyNumberFormat="1" applyFont="1" applyFill="1" applyBorder="1" applyAlignment="1">
      <alignment horizontal="left" wrapText="1"/>
    </xf>
    <xf numFmtId="0" fontId="13" fillId="2" borderId="7" xfId="0" applyFont="1" applyFill="1" applyBorder="1" applyAlignment="1">
      <alignment horizontal="center" wrapText="1"/>
    </xf>
    <xf numFmtId="0" fontId="0" fillId="0" borderId="6" xfId="0" applyBorder="1" applyAlignment="1">
      <alignment horizontal="left"/>
    </xf>
    <xf numFmtId="14" fontId="0" fillId="27" borderId="6" xfId="0" applyNumberFormat="1" applyFill="1" applyBorder="1" applyAlignment="1">
      <alignment horizontal="left"/>
    </xf>
    <xf numFmtId="9" fontId="0" fillId="26" borderId="0" xfId="0" applyNumberFormat="1" applyFill="1"/>
    <xf numFmtId="173" fontId="0" fillId="28" borderId="5" xfId="0" applyNumberFormat="1" applyFill="1" applyBorder="1" applyAlignment="1">
      <alignment horizontal="right"/>
    </xf>
    <xf numFmtId="43" fontId="0" fillId="28" borderId="5" xfId="0" applyNumberFormat="1" applyFill="1" applyBorder="1"/>
    <xf numFmtId="0" fontId="0" fillId="0" borderId="12" xfId="0" applyBorder="1"/>
    <xf numFmtId="173" fontId="17" fillId="26" borderId="6" xfId="0" applyNumberFormat="1" applyFont="1" applyFill="1" applyBorder="1"/>
    <xf numFmtId="173" fontId="17" fillId="26" borderId="6" xfId="0" applyNumberFormat="1" applyFont="1" applyFill="1" applyBorder="1" applyAlignment="1">
      <alignment horizontal="center"/>
    </xf>
    <xf numFmtId="9" fontId="17" fillId="26" borderId="1" xfId="0" applyNumberFormat="1" applyFont="1" applyFill="1" applyBorder="1" applyAlignment="1">
      <alignment horizontal="center"/>
    </xf>
    <xf numFmtId="9" fontId="25" fillId="26" borderId="12" xfId="0" applyNumberFormat="1" applyFont="1" applyFill="1" applyBorder="1" applyAlignment="1">
      <alignment horizontal="center"/>
    </xf>
    <xf numFmtId="173" fontId="0" fillId="27" borderId="6" xfId="0" applyNumberFormat="1" applyFill="1" applyBorder="1"/>
    <xf numFmtId="173" fontId="97" fillId="39" borderId="8" xfId="0" applyNumberFormat="1" applyFont="1" applyFill="1" applyBorder="1"/>
    <xf numFmtId="173" fontId="103" fillId="39" borderId="6" xfId="0" applyNumberFormat="1" applyFont="1" applyFill="1" applyBorder="1" applyAlignment="1">
      <alignment horizontal="left"/>
    </xf>
    <xf numFmtId="0" fontId="103" fillId="39" borderId="0" xfId="0" applyFont="1" applyFill="1"/>
    <xf numFmtId="3" fontId="97" fillId="39" borderId="6" xfId="0" applyNumberFormat="1" applyFont="1" applyFill="1" applyBorder="1"/>
    <xf numFmtId="0" fontId="104" fillId="0" borderId="6" xfId="0" applyFont="1" applyBorder="1"/>
    <xf numFmtId="0" fontId="0" fillId="0" borderId="5" xfId="0" applyBorder="1"/>
    <xf numFmtId="43" fontId="0" fillId="28" borderId="0" xfId="0" applyNumberFormat="1" applyFill="1"/>
    <xf numFmtId="43" fontId="9" fillId="3" borderId="7" xfId="0" applyNumberFormat="1" applyFont="1" applyFill="1" applyBorder="1"/>
    <xf numFmtId="43" fontId="9" fillId="3" borderId="7" xfId="0" applyNumberFormat="1" applyFont="1" applyFill="1" applyBorder="1" applyAlignment="1">
      <alignment horizontal="center"/>
    </xf>
    <xf numFmtId="175" fontId="9" fillId="3" borderId="8" xfId="0" applyNumberFormat="1" applyFont="1" applyFill="1" applyBorder="1" applyAlignment="1">
      <alignment horizontal="right"/>
    </xf>
    <xf numFmtId="173" fontId="106" fillId="26" borderId="6" xfId="0" applyNumberFormat="1" applyFont="1" applyFill="1" applyBorder="1"/>
    <xf numFmtId="9" fontId="17" fillId="26" borderId="6" xfId="0" applyNumberFormat="1" applyFont="1" applyFill="1" applyBorder="1" applyAlignment="1">
      <alignment horizontal="center" wrapText="1"/>
    </xf>
    <xf numFmtId="9" fontId="104" fillId="26" borderId="6" xfId="0" applyNumberFormat="1" applyFont="1" applyFill="1" applyBorder="1" applyAlignment="1">
      <alignment horizontal="center"/>
    </xf>
    <xf numFmtId="0" fontId="0" fillId="28" borderId="13" xfId="0" applyFill="1" applyBorder="1"/>
    <xf numFmtId="9" fontId="0" fillId="28" borderId="13" xfId="0" applyNumberFormat="1" applyFill="1" applyBorder="1" applyAlignment="1">
      <alignment horizontal="center"/>
    </xf>
    <xf numFmtId="173" fontId="104" fillId="28" borderId="13" xfId="0" applyNumberFormat="1" applyFont="1" applyFill="1" applyBorder="1"/>
    <xf numFmtId="173" fontId="104" fillId="26" borderId="6" xfId="0" applyNumberFormat="1" applyFont="1" applyFill="1" applyBorder="1"/>
    <xf numFmtId="9" fontId="17" fillId="26" borderId="6" xfId="0" applyNumberFormat="1" applyFont="1" applyFill="1" applyBorder="1" applyAlignment="1">
      <alignment horizontal="center"/>
    </xf>
    <xf numFmtId="173" fontId="17" fillId="26" borderId="6" xfId="0" applyNumberFormat="1" applyFont="1" applyFill="1" applyBorder="1" applyAlignment="1">
      <alignment horizontal="right"/>
    </xf>
    <xf numFmtId="9" fontId="0" fillId="27" borderId="6" xfId="0" applyNumberFormat="1" applyFill="1" applyBorder="1" applyAlignment="1">
      <alignment horizontal="left"/>
    </xf>
    <xf numFmtId="43" fontId="0" fillId="27" borderId="6" xfId="0" applyNumberFormat="1" applyFill="1" applyBorder="1" applyAlignment="1">
      <alignment horizontal="left"/>
    </xf>
    <xf numFmtId="173" fontId="3" fillId="0" borderId="12" xfId="0" applyNumberFormat="1" applyFont="1" applyBorder="1" applyAlignment="1">
      <alignment horizontal="center"/>
    </xf>
    <xf numFmtId="0" fontId="107" fillId="0" borderId="6" xfId="0" applyFont="1" applyBorder="1"/>
    <xf numFmtId="0" fontId="0" fillId="28" borderId="12" xfId="0" applyFill="1" applyBorder="1" applyAlignment="1">
      <alignment horizontal="center"/>
    </xf>
    <xf numFmtId="0" fontId="0" fillId="28" borderId="12" xfId="0" applyFill="1" applyBorder="1"/>
    <xf numFmtId="0" fontId="107" fillId="39" borderId="6" xfId="0" applyFont="1" applyFill="1" applyBorder="1"/>
    <xf numFmtId="43" fontId="107" fillId="39" borderId="6" xfId="0" applyNumberFormat="1" applyFont="1" applyFill="1" applyBorder="1"/>
    <xf numFmtId="0" fontId="104" fillId="26" borderId="6" xfId="0" applyFont="1" applyFill="1" applyBorder="1" applyAlignment="1">
      <alignment horizontal="center"/>
    </xf>
    <xf numFmtId="0" fontId="0" fillId="26" borderId="6" xfId="0" applyFill="1" applyBorder="1" applyAlignment="1">
      <alignment horizontal="center" vertical="center"/>
    </xf>
    <xf numFmtId="9" fontId="0" fillId="26" borderId="6" xfId="0" applyNumberFormat="1" applyFill="1" applyBorder="1" applyAlignment="1">
      <alignment horizontal="left"/>
    </xf>
    <xf numFmtId="0" fontId="107" fillId="26" borderId="6" xfId="0" applyFont="1" applyFill="1" applyBorder="1"/>
    <xf numFmtId="9" fontId="107" fillId="26" borderId="6" xfId="0" applyNumberFormat="1" applyFont="1" applyFill="1" applyBorder="1" applyAlignment="1">
      <alignment horizontal="center"/>
    </xf>
    <xf numFmtId="0" fontId="104" fillId="27" borderId="6" xfId="0" applyFont="1" applyFill="1" applyBorder="1" applyAlignment="1">
      <alignment horizontal="center"/>
    </xf>
    <xf numFmtId="0" fontId="104" fillId="25" borderId="6" xfId="0" applyFont="1" applyFill="1" applyBorder="1" applyAlignment="1">
      <alignment horizontal="center"/>
    </xf>
    <xf numFmtId="0" fontId="107" fillId="26" borderId="6" xfId="0" applyFont="1" applyFill="1" applyBorder="1" applyAlignment="1">
      <alignment horizontal="center"/>
    </xf>
    <xf numFmtId="0" fontId="13" fillId="28" borderId="8" xfId="0" applyFont="1" applyFill="1" applyBorder="1" applyAlignment="1">
      <alignment horizontal="center" wrapText="1"/>
    </xf>
    <xf numFmtId="176" fontId="0" fillId="28" borderId="6" xfId="0" applyNumberFormat="1" applyFill="1" applyBorder="1" applyAlignment="1">
      <alignment horizontal="right"/>
    </xf>
    <xf numFmtId="176" fontId="2" fillId="3" borderId="8" xfId="0" applyNumberFormat="1" applyFont="1" applyFill="1" applyBorder="1"/>
    <xf numFmtId="43" fontId="0" fillId="27" borderId="6" xfId="0" applyNumberFormat="1" applyFill="1" applyBorder="1"/>
    <xf numFmtId="0" fontId="107" fillId="0" borderId="0" xfId="0" applyFont="1"/>
    <xf numFmtId="43" fontId="107" fillId="0" borderId="0" xfId="0" applyNumberFormat="1" applyFont="1"/>
    <xf numFmtId="0" fontId="104" fillId="28" borderId="6" xfId="0" applyFont="1" applyFill="1" applyBorder="1" applyAlignment="1">
      <alignment horizontal="center"/>
    </xf>
    <xf numFmtId="173" fontId="3" fillId="28" borderId="8" xfId="0" applyNumberFormat="1" applyFont="1" applyFill="1" applyBorder="1" applyAlignment="1">
      <alignment horizontal="right"/>
    </xf>
    <xf numFmtId="176" fontId="0" fillId="28" borderId="6" xfId="0" applyNumberFormat="1" applyFill="1" applyBorder="1"/>
    <xf numFmtId="173" fontId="107" fillId="26" borderId="6" xfId="0" applyNumberFormat="1" applyFont="1" applyFill="1" applyBorder="1"/>
    <xf numFmtId="9" fontId="22" fillId="28" borderId="6" xfId="0" applyNumberFormat="1" applyFont="1" applyFill="1" applyBorder="1" applyAlignment="1">
      <alignment horizontal="center"/>
    </xf>
    <xf numFmtId="43" fontId="22" fillId="28" borderId="6" xfId="0" applyNumberFormat="1" applyFont="1" applyFill="1" applyBorder="1"/>
    <xf numFmtId="0" fontId="22" fillId="28" borderId="6" xfId="0" applyFont="1" applyFill="1" applyBorder="1" applyAlignment="1">
      <alignment horizontal="center"/>
    </xf>
    <xf numFmtId="173" fontId="22" fillId="28" borderId="6" xfId="0" applyNumberFormat="1" applyFont="1" applyFill="1" applyBorder="1"/>
    <xf numFmtId="173" fontId="0" fillId="27" borderId="6" xfId="0" applyNumberFormat="1" applyFill="1" applyBorder="1" applyAlignment="1">
      <alignment horizontal="center"/>
    </xf>
    <xf numFmtId="43" fontId="0" fillId="27" borderId="6" xfId="0" applyNumberFormat="1" applyFill="1" applyBorder="1" applyAlignment="1">
      <alignment horizontal="center"/>
    </xf>
    <xf numFmtId="43" fontId="0" fillId="0" borderId="0" xfId="0" applyNumberFormat="1" applyAlignment="1">
      <alignment horizontal="right"/>
    </xf>
    <xf numFmtId="0" fontId="108" fillId="27" borderId="6" xfId="0" applyFont="1" applyFill="1" applyBorder="1" applyAlignment="1">
      <alignment horizontal="left"/>
    </xf>
    <xf numFmtId="0" fontId="108" fillId="26" borderId="6" xfId="0" applyFont="1" applyFill="1" applyBorder="1" applyAlignment="1">
      <alignment horizontal="left"/>
    </xf>
    <xf numFmtId="0" fontId="108" fillId="28" borderId="6" xfId="0" applyFont="1" applyFill="1" applyBorder="1" applyAlignment="1">
      <alignment horizontal="left"/>
    </xf>
    <xf numFmtId="0" fontId="108" fillId="28" borderId="0" xfId="0" applyFont="1" applyFill="1" applyAlignment="1">
      <alignment horizontal="left"/>
    </xf>
    <xf numFmtId="0" fontId="108" fillId="0" borderId="6" xfId="0" applyFont="1" applyBorder="1"/>
    <xf numFmtId="43" fontId="108" fillId="0" borderId="6" xfId="0" applyNumberFormat="1" applyFont="1" applyBorder="1"/>
    <xf numFmtId="0" fontId="14" fillId="39" borderId="8" xfId="0" applyFont="1" applyFill="1" applyBorder="1" applyAlignment="1">
      <alignment horizontal="center" wrapText="1"/>
    </xf>
    <xf numFmtId="0" fontId="14" fillId="39" borderId="8" xfId="0" applyFont="1" applyFill="1" applyBorder="1"/>
    <xf numFmtId="166" fontId="14" fillId="39" borderId="8" xfId="0" applyNumberFormat="1" applyFont="1" applyFill="1" applyBorder="1" applyAlignment="1">
      <alignment horizontal="center"/>
    </xf>
    <xf numFmtId="173" fontId="14" fillId="39" borderId="8" xfId="0" applyNumberFormat="1" applyFont="1" applyFill="1" applyBorder="1" applyAlignment="1">
      <alignment horizontal="center"/>
    </xf>
    <xf numFmtId="0" fontId="14" fillId="39" borderId="8" xfId="0" applyFont="1" applyFill="1" applyBorder="1" applyAlignment="1">
      <alignment horizontal="center"/>
    </xf>
    <xf numFmtId="0" fontId="0" fillId="39" borderId="0" xfId="0" applyFill="1"/>
    <xf numFmtId="0" fontId="0" fillId="28" borderId="0" xfId="0" applyFill="1" applyAlignment="1">
      <alignment horizontal="center"/>
    </xf>
    <xf numFmtId="0" fontId="103" fillId="28" borderId="0" xfId="0" applyFont="1" applyFill="1"/>
    <xf numFmtId="176" fontId="2" fillId="3" borderId="0" xfId="0" applyNumberFormat="1" applyFont="1" applyFill="1"/>
    <xf numFmtId="173" fontId="9" fillId="3" borderId="0" xfId="0" applyNumberFormat="1" applyFont="1" applyFill="1" applyAlignment="1">
      <alignment horizontal="right"/>
    </xf>
    <xf numFmtId="9" fontId="107" fillId="26" borderId="6" xfId="0" applyNumberFormat="1" applyFont="1" applyFill="1" applyBorder="1"/>
    <xf numFmtId="173" fontId="109" fillId="0" borderId="6" xfId="0" applyNumberFormat="1" applyFont="1" applyBorder="1"/>
    <xf numFmtId="0" fontId="109" fillId="0" borderId="6" xfId="0" applyFont="1" applyBorder="1"/>
    <xf numFmtId="9" fontId="111" fillId="25" borderId="6" xfId="0" applyNumberFormat="1" applyFont="1" applyFill="1" applyBorder="1" applyAlignment="1">
      <alignment horizontal="center"/>
    </xf>
    <xf numFmtId="9" fontId="111" fillId="26" borderId="6" xfId="0" applyNumberFormat="1" applyFont="1" applyFill="1" applyBorder="1" applyAlignment="1">
      <alignment horizontal="left"/>
    </xf>
    <xf numFmtId="173" fontId="108" fillId="26" borderId="6" xfId="0" applyNumberFormat="1" applyFont="1" applyFill="1" applyBorder="1" applyAlignment="1">
      <alignment horizontal="right"/>
    </xf>
    <xf numFmtId="173" fontId="112" fillId="0" borderId="6" xfId="0" applyNumberFormat="1" applyFont="1" applyBorder="1" applyAlignment="1">
      <alignment horizontal="right"/>
    </xf>
    <xf numFmtId="9" fontId="111" fillId="26" borderId="6" xfId="0" applyNumberFormat="1" applyFont="1" applyFill="1" applyBorder="1" applyAlignment="1">
      <alignment horizontal="center"/>
    </xf>
    <xf numFmtId="173" fontId="93" fillId="26" borderId="6" xfId="0" applyNumberFormat="1" applyFont="1" applyFill="1" applyBorder="1"/>
    <xf numFmtId="9" fontId="110" fillId="26" borderId="6" xfId="0" applyNumberFormat="1" applyFont="1" applyFill="1" applyBorder="1" applyAlignment="1">
      <alignment horizontal="center"/>
    </xf>
    <xf numFmtId="173" fontId="113" fillId="39" borderId="6" xfId="0" applyNumberFormat="1" applyFont="1" applyFill="1" applyBorder="1"/>
    <xf numFmtId="0" fontId="113" fillId="39" borderId="6" xfId="0" applyFont="1" applyFill="1" applyBorder="1"/>
    <xf numFmtId="3" fontId="3" fillId="39" borderId="8" xfId="0" applyNumberFormat="1" applyFont="1" applyFill="1" applyBorder="1"/>
    <xf numFmtId="3" fontId="2" fillId="39" borderId="8" xfId="0" applyNumberFormat="1" applyFont="1" applyFill="1" applyBorder="1"/>
    <xf numFmtId="173" fontId="3" fillId="39" borderId="8" xfId="0" applyNumberFormat="1" applyFont="1" applyFill="1" applyBorder="1"/>
    <xf numFmtId="0" fontId="0" fillId="26" borderId="6" xfId="0" applyFill="1" applyBorder="1" applyAlignment="1">
      <alignment wrapText="1"/>
    </xf>
    <xf numFmtId="0" fontId="3" fillId="26" borderId="6" xfId="0" applyFont="1" applyFill="1" applyBorder="1" applyAlignment="1">
      <alignment wrapText="1"/>
    </xf>
    <xf numFmtId="0" fontId="0" fillId="28" borderId="6" xfId="0" applyFill="1" applyBorder="1" applyAlignment="1">
      <alignment wrapText="1"/>
    </xf>
    <xf numFmtId="0" fontId="3" fillId="28" borderId="8" xfId="0" applyFont="1" applyFill="1" applyBorder="1" applyAlignment="1">
      <alignment wrapText="1"/>
    </xf>
    <xf numFmtId="0" fontId="3" fillId="3" borderId="8" xfId="0" applyFont="1" applyFill="1" applyBorder="1" applyAlignment="1">
      <alignment horizontal="right" wrapText="1"/>
    </xf>
    <xf numFmtId="0" fontId="0" fillId="26" borderId="8" xfId="0" applyFill="1" applyBorder="1" applyAlignment="1">
      <alignment wrapText="1"/>
    </xf>
    <xf numFmtId="0" fontId="3" fillId="26" borderId="7" xfId="0" applyFont="1" applyFill="1" applyBorder="1" applyAlignment="1">
      <alignment wrapText="1"/>
    </xf>
    <xf numFmtId="0" fontId="3" fillId="3" borderId="6" xfId="0" applyFont="1" applyFill="1" applyBorder="1" applyAlignment="1">
      <alignment horizontal="right" wrapText="1"/>
    </xf>
    <xf numFmtId="173" fontId="2" fillId="0" borderId="6" xfId="0" applyNumberFormat="1" applyFont="1" applyBorder="1" applyAlignment="1">
      <alignment horizontal="right" wrapText="1"/>
    </xf>
    <xf numFmtId="3" fontId="3" fillId="0" borderId="6" xfId="0" applyNumberFormat="1" applyFont="1" applyBorder="1" applyAlignment="1">
      <alignment wrapText="1"/>
    </xf>
    <xf numFmtId="0" fontId="3" fillId="0" borderId="8" xfId="0" applyFont="1" applyBorder="1" applyAlignment="1">
      <alignment wrapText="1"/>
    </xf>
    <xf numFmtId="3" fontId="3" fillId="3" borderId="8" xfId="0" applyNumberFormat="1" applyFont="1" applyFill="1" applyBorder="1" applyAlignment="1">
      <alignment wrapText="1"/>
    </xf>
    <xf numFmtId="3" fontId="3" fillId="3" borderId="0" xfId="0" applyNumberFormat="1" applyFont="1" applyFill="1" applyAlignment="1">
      <alignment wrapText="1"/>
    </xf>
    <xf numFmtId="0" fontId="0" fillId="26" borderId="5" xfId="0" applyFill="1" applyBorder="1" applyAlignment="1">
      <alignment wrapText="1"/>
    </xf>
    <xf numFmtId="173" fontId="0" fillId="26" borderId="6" xfId="0" applyNumberFormat="1" applyFill="1" applyBorder="1" applyAlignment="1">
      <alignment wrapText="1"/>
    </xf>
    <xf numFmtId="0" fontId="2" fillId="0" borderId="3" xfId="0" applyFont="1" applyBorder="1" applyAlignment="1">
      <alignment wrapText="1"/>
    </xf>
    <xf numFmtId="1" fontId="3" fillId="0" borderId="8" xfId="0" applyNumberFormat="1" applyFont="1" applyBorder="1" applyAlignment="1">
      <alignment wrapText="1"/>
    </xf>
    <xf numFmtId="1" fontId="3" fillId="0" borderId="6" xfId="0" applyNumberFormat="1" applyFont="1" applyBorder="1" applyAlignment="1">
      <alignment wrapText="1"/>
    </xf>
    <xf numFmtId="0" fontId="3" fillId="28" borderId="6" xfId="0" applyFont="1" applyFill="1" applyBorder="1" applyAlignment="1">
      <alignment wrapText="1"/>
    </xf>
    <xf numFmtId="0" fontId="0" fillId="26" borderId="12" xfId="0" applyFill="1" applyBorder="1" applyAlignment="1">
      <alignment wrapText="1"/>
    </xf>
    <xf numFmtId="0" fontId="0" fillId="28" borderId="5" xfId="0" applyFill="1" applyBorder="1" applyAlignment="1">
      <alignment wrapText="1"/>
    </xf>
    <xf numFmtId="0" fontId="0" fillId="27" borderId="6" xfId="0" applyFill="1" applyBorder="1" applyAlignment="1">
      <alignment wrapText="1"/>
    </xf>
    <xf numFmtId="0" fontId="0" fillId="25" borderId="6" xfId="0" applyFill="1" applyBorder="1" applyAlignment="1">
      <alignment wrapText="1"/>
    </xf>
    <xf numFmtId="0" fontId="0" fillId="28" borderId="13" xfId="0" applyFill="1" applyBorder="1" applyAlignment="1">
      <alignment wrapText="1"/>
    </xf>
    <xf numFmtId="0" fontId="0" fillId="28" borderId="0" xfId="0" applyFill="1" applyAlignment="1">
      <alignment wrapText="1"/>
    </xf>
    <xf numFmtId="0" fontId="0" fillId="28" borderId="12" xfId="0" applyFill="1" applyBorder="1" applyAlignment="1">
      <alignment wrapText="1"/>
    </xf>
    <xf numFmtId="173" fontId="2" fillId="39" borderId="6" xfId="0" applyNumberFormat="1" applyFont="1" applyFill="1" applyBorder="1" applyAlignment="1">
      <alignment horizontal="right" wrapText="1"/>
    </xf>
    <xf numFmtId="0" fontId="108" fillId="27" borderId="6" xfId="0" applyFont="1" applyFill="1" applyBorder="1" applyAlignment="1">
      <alignment horizontal="left" wrapText="1"/>
    </xf>
    <xf numFmtId="0" fontId="108" fillId="26" borderId="6" xfId="0" applyFont="1" applyFill="1" applyBorder="1" applyAlignment="1">
      <alignment horizontal="left" wrapText="1"/>
    </xf>
    <xf numFmtId="0" fontId="108" fillId="0" borderId="6" xfId="0" applyFont="1" applyBorder="1" applyAlignment="1">
      <alignment horizontal="left" wrapText="1"/>
    </xf>
    <xf numFmtId="0" fontId="108" fillId="0" borderId="0" xfId="0" applyFont="1" applyAlignment="1">
      <alignment horizontal="left" wrapText="1"/>
    </xf>
    <xf numFmtId="0" fontId="107" fillId="39" borderId="6" xfId="0" applyFont="1" applyFill="1" applyBorder="1" applyAlignment="1">
      <alignment wrapText="1"/>
    </xf>
    <xf numFmtId="0" fontId="107" fillId="26" borderId="6" xfId="0" applyFont="1" applyFill="1" applyBorder="1" applyAlignment="1">
      <alignment wrapText="1"/>
    </xf>
    <xf numFmtId="0" fontId="107" fillId="0" borderId="6" xfId="0" applyFont="1" applyBorder="1" applyAlignment="1">
      <alignment wrapText="1"/>
    </xf>
    <xf numFmtId="0" fontId="107" fillId="0" borderId="0" xfId="0" applyFont="1" applyAlignment="1">
      <alignment wrapText="1"/>
    </xf>
    <xf numFmtId="0" fontId="3" fillId="3" borderId="0" xfId="0" applyFont="1" applyFill="1" applyAlignment="1">
      <alignment horizontal="right" wrapText="1"/>
    </xf>
    <xf numFmtId="0" fontId="108" fillId="0" borderId="6" xfId="0" applyFont="1" applyBorder="1" applyAlignment="1">
      <alignment wrapText="1"/>
    </xf>
    <xf numFmtId="0" fontId="0" fillId="28" borderId="8" xfId="0" applyFill="1" applyBorder="1" applyAlignment="1">
      <alignment wrapText="1"/>
    </xf>
    <xf numFmtId="173" fontId="108" fillId="27" borderId="6" xfId="0" applyNumberFormat="1" applyFont="1" applyFill="1" applyBorder="1" applyAlignment="1">
      <alignment horizontal="left"/>
    </xf>
    <xf numFmtId="0" fontId="0" fillId="27" borderId="0" xfId="0" applyFill="1"/>
    <xf numFmtId="9" fontId="22" fillId="26" borderId="8" xfId="0" applyNumberFormat="1" applyFont="1" applyFill="1" applyBorder="1" applyAlignment="1">
      <alignment horizontal="center"/>
    </xf>
    <xf numFmtId="0" fontId="22" fillId="26" borderId="8" xfId="0" applyFont="1" applyFill="1" applyBorder="1" applyAlignment="1">
      <alignment horizontal="center"/>
    </xf>
    <xf numFmtId="0" fontId="3" fillId="28" borderId="5" xfId="0" applyFont="1" applyFill="1" applyBorder="1" applyAlignment="1">
      <alignment wrapText="1"/>
    </xf>
    <xf numFmtId="0" fontId="9" fillId="28" borderId="6" xfId="0" applyFont="1" applyFill="1" applyBorder="1" applyAlignment="1">
      <alignment horizontal="center" wrapText="1"/>
    </xf>
    <xf numFmtId="0" fontId="9" fillId="28" borderId="12" xfId="0" applyFont="1" applyFill="1" applyBorder="1" applyAlignment="1">
      <alignment horizontal="center"/>
    </xf>
    <xf numFmtId="9" fontId="0" fillId="28" borderId="12" xfId="0" applyNumberFormat="1" applyFill="1" applyBorder="1" applyAlignment="1">
      <alignment horizontal="center"/>
    </xf>
    <xf numFmtId="173" fontId="0" fillId="28" borderId="12" xfId="0" applyNumberFormat="1" applyFill="1" applyBorder="1"/>
    <xf numFmtId="0" fontId="108" fillId="26" borderId="6" xfId="0" applyFont="1" applyFill="1" applyBorder="1"/>
    <xf numFmtId="0" fontId="108" fillId="26" borderId="6" xfId="0" applyFont="1" applyFill="1" applyBorder="1" applyAlignment="1">
      <alignment wrapText="1"/>
    </xf>
    <xf numFmtId="0" fontId="108" fillId="27" borderId="6" xfId="0" applyFont="1" applyFill="1" applyBorder="1"/>
    <xf numFmtId="0" fontId="108" fillId="27" borderId="6" xfId="0" applyFont="1" applyFill="1" applyBorder="1" applyAlignment="1">
      <alignment wrapText="1"/>
    </xf>
    <xf numFmtId="43" fontId="108" fillId="27" borderId="6" xfId="0" applyNumberFormat="1" applyFont="1" applyFill="1" applyBorder="1"/>
    <xf numFmtId="0" fontId="104" fillId="28" borderId="12" xfId="0" applyFont="1" applyFill="1" applyBorder="1" applyAlignment="1">
      <alignment horizontal="center"/>
    </xf>
    <xf numFmtId="0" fontId="108" fillId="0" borderId="0" xfId="0" applyFont="1"/>
    <xf numFmtId="0" fontId="108" fillId="40" borderId="6" xfId="0" applyFont="1" applyFill="1" applyBorder="1"/>
    <xf numFmtId="0" fontId="108" fillId="40" borderId="6" xfId="0" applyFont="1" applyFill="1" applyBorder="1" applyAlignment="1">
      <alignment wrapText="1"/>
    </xf>
    <xf numFmtId="43" fontId="108" fillId="40" borderId="6" xfId="0" applyNumberFormat="1" applyFont="1" applyFill="1" applyBorder="1"/>
    <xf numFmtId="9" fontId="108" fillId="27" borderId="6" xfId="0" applyNumberFormat="1" applyFont="1" applyFill="1" applyBorder="1" applyAlignment="1">
      <alignment horizontal="center"/>
    </xf>
    <xf numFmtId="173" fontId="108" fillId="27" borderId="6" xfId="0" applyNumberFormat="1" applyFont="1" applyFill="1" applyBorder="1"/>
    <xf numFmtId="0" fontId="108" fillId="28" borderId="0" xfId="0" applyFont="1" applyFill="1"/>
    <xf numFmtId="9" fontId="108" fillId="26" borderId="6" xfId="0" applyNumberFormat="1" applyFont="1" applyFill="1" applyBorder="1" applyAlignment="1">
      <alignment horizontal="center"/>
    </xf>
    <xf numFmtId="9" fontId="0" fillId="26" borderId="3" xfId="0" applyNumberFormat="1" applyFill="1" applyBorder="1" applyAlignment="1">
      <alignment horizontal="center"/>
    </xf>
    <xf numFmtId="0" fontId="104" fillId="26" borderId="5" xfId="0" applyFont="1" applyFill="1" applyBorder="1" applyAlignment="1">
      <alignment horizontal="center"/>
    </xf>
    <xf numFmtId="0" fontId="113" fillId="27" borderId="6" xfId="0" applyFont="1" applyFill="1" applyBorder="1"/>
    <xf numFmtId="0" fontId="113" fillId="26" borderId="6" xfId="0" applyFont="1" applyFill="1" applyBorder="1" applyAlignment="1">
      <alignment horizontal="center"/>
    </xf>
    <xf numFmtId="0" fontId="112" fillId="26" borderId="6" xfId="0" applyFont="1" applyFill="1" applyBorder="1" applyAlignment="1">
      <alignment wrapText="1"/>
    </xf>
    <xf numFmtId="173" fontId="112" fillId="26" borderId="6" xfId="0" applyNumberFormat="1" applyFont="1" applyFill="1" applyBorder="1" applyAlignment="1">
      <alignment wrapText="1"/>
    </xf>
    <xf numFmtId="164" fontId="112" fillId="26" borderId="6" xfId="0" applyNumberFormat="1" applyFont="1" applyFill="1" applyBorder="1" applyAlignment="1">
      <alignment wrapText="1"/>
    </xf>
    <xf numFmtId="173" fontId="2" fillId="3" borderId="6" xfId="0" applyNumberFormat="1" applyFont="1" applyFill="1" applyBorder="1"/>
    <xf numFmtId="173" fontId="9" fillId="3" borderId="6" xfId="0" applyNumberFormat="1" applyFont="1" applyFill="1" applyBorder="1" applyAlignment="1">
      <alignment horizontal="right"/>
    </xf>
    <xf numFmtId="0" fontId="104" fillId="0" borderId="6" xfId="0" applyFont="1" applyBorder="1" applyAlignment="1">
      <alignment horizontal="center"/>
    </xf>
    <xf numFmtId="173" fontId="22" fillId="26" borderId="8" xfId="0" applyNumberFormat="1" applyFont="1" applyFill="1" applyBorder="1"/>
    <xf numFmtId="173" fontId="0" fillId="26" borderId="8" xfId="0" applyNumberFormat="1" applyFill="1" applyBorder="1"/>
    <xf numFmtId="0" fontId="0" fillId="28" borderId="8" xfId="0" applyFill="1" applyBorder="1" applyAlignment="1">
      <alignment horizontal="center"/>
    </xf>
    <xf numFmtId="173" fontId="104" fillId="0" borderId="6" xfId="0" applyNumberFormat="1" applyFont="1" applyBorder="1"/>
    <xf numFmtId="173" fontId="113" fillId="0" borderId="6" xfId="0" applyNumberFormat="1" applyFont="1" applyBorder="1" applyAlignment="1">
      <alignment horizontal="right"/>
    </xf>
    <xf numFmtId="173" fontId="108" fillId="27" borderId="6" xfId="0" applyNumberFormat="1" applyFont="1" applyFill="1" applyBorder="1" applyAlignment="1">
      <alignment horizontal="right"/>
    </xf>
    <xf numFmtId="42" fontId="3" fillId="26" borderId="8" xfId="0" applyNumberFormat="1" applyFont="1" applyFill="1" applyBorder="1"/>
    <xf numFmtId="42" fontId="3" fillId="0" borderId="8" xfId="0" applyNumberFormat="1" applyFont="1" applyBorder="1"/>
    <xf numFmtId="42" fontId="3" fillId="9" borderId="8" xfId="0" applyNumberFormat="1" applyFont="1" applyFill="1" applyBorder="1"/>
    <xf numFmtId="42" fontId="108" fillId="26" borderId="6" xfId="0" applyNumberFormat="1" applyFont="1" applyFill="1" applyBorder="1"/>
    <xf numFmtId="9" fontId="108" fillId="26" borderId="6" xfId="0" applyNumberFormat="1" applyFont="1" applyFill="1" applyBorder="1"/>
    <xf numFmtId="42" fontId="0" fillId="26" borderId="6" xfId="0" applyNumberFormat="1" applyFill="1" applyBorder="1"/>
    <xf numFmtId="173" fontId="14" fillId="3" borderId="6" xfId="0" applyNumberFormat="1" applyFont="1" applyFill="1" applyBorder="1" applyAlignment="1">
      <alignment horizontal="center"/>
    </xf>
    <xf numFmtId="42" fontId="2" fillId="41" borderId="8" xfId="0" applyNumberFormat="1" applyFont="1" applyFill="1" applyBorder="1"/>
    <xf numFmtId="0" fontId="104" fillId="41" borderId="6" xfId="0" applyFont="1" applyFill="1" applyBorder="1"/>
    <xf numFmtId="0" fontId="104" fillId="41" borderId="0" xfId="0" applyFont="1" applyFill="1"/>
    <xf numFmtId="42" fontId="2" fillId="41" borderId="6" xfId="0" applyNumberFormat="1" applyFont="1" applyFill="1" applyBorder="1"/>
    <xf numFmtId="173" fontId="104" fillId="39" borderId="6" xfId="0" applyNumberFormat="1" applyFont="1" applyFill="1" applyBorder="1"/>
    <xf numFmtId="0" fontId="104" fillId="39" borderId="6" xfId="0" applyFont="1" applyFill="1" applyBorder="1"/>
    <xf numFmtId="0" fontId="113" fillId="41" borderId="6" xfId="0" applyFont="1" applyFill="1" applyBorder="1"/>
    <xf numFmtId="42" fontId="113" fillId="39" borderId="6" xfId="0" applyNumberFormat="1" applyFont="1" applyFill="1" applyBorder="1"/>
    <xf numFmtId="0" fontId="97" fillId="41" borderId="0" xfId="0" applyFont="1" applyFill="1"/>
    <xf numFmtId="0" fontId="87" fillId="41" borderId="6" xfId="0" applyFont="1" applyFill="1" applyBorder="1"/>
    <xf numFmtId="0" fontId="3" fillId="28" borderId="3" xfId="0" applyFont="1" applyFill="1" applyBorder="1"/>
    <xf numFmtId="173" fontId="0" fillId="27" borderId="6" xfId="0" applyNumberFormat="1" applyFill="1" applyBorder="1" applyAlignment="1">
      <alignment horizontal="right"/>
    </xf>
    <xf numFmtId="173" fontId="0" fillId="0" borderId="6" xfId="0" applyNumberFormat="1" applyBorder="1" applyAlignment="1">
      <alignment horizontal="center"/>
    </xf>
    <xf numFmtId="173" fontId="14" fillId="28" borderId="8" xfId="0" applyNumberFormat="1" applyFont="1" applyFill="1" applyBorder="1" applyAlignment="1">
      <alignment horizontal="center" wrapText="1"/>
    </xf>
    <xf numFmtId="0" fontId="3" fillId="7" borderId="7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14" fillId="28" borderId="8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104" fillId="26" borderId="12" xfId="0" applyFont="1" applyFill="1" applyBorder="1" applyAlignment="1">
      <alignment horizontal="center"/>
    </xf>
    <xf numFmtId="9" fontId="0" fillId="28" borderId="3" xfId="0" applyNumberFormat="1" applyFill="1" applyBorder="1" applyAlignment="1">
      <alignment horizontal="center"/>
    </xf>
    <xf numFmtId="9" fontId="3" fillId="28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108" fillId="28" borderId="6" xfId="0" applyFont="1" applyFill="1" applyBorder="1" applyAlignment="1">
      <alignment wrapText="1"/>
    </xf>
    <xf numFmtId="0" fontId="108" fillId="28" borderId="6" xfId="0" applyFont="1" applyFill="1" applyBorder="1"/>
    <xf numFmtId="173" fontId="0" fillId="28" borderId="7" xfId="0" applyNumberFormat="1" applyFill="1" applyBorder="1"/>
    <xf numFmtId="0" fontId="0" fillId="26" borderId="3" xfId="0" applyFill="1" applyBorder="1" applyAlignment="1">
      <alignment horizontal="center"/>
    </xf>
    <xf numFmtId="0" fontId="104" fillId="28" borderId="7" xfId="0" applyFont="1" applyFill="1" applyBorder="1" applyAlignment="1">
      <alignment horizontal="center"/>
    </xf>
    <xf numFmtId="9" fontId="0" fillId="28" borderId="7" xfId="0" applyNumberFormat="1" applyFill="1" applyBorder="1" applyAlignment="1">
      <alignment horizontal="center"/>
    </xf>
    <xf numFmtId="0" fontId="0" fillId="28" borderId="7" xfId="0" applyFill="1" applyBorder="1" applyAlignment="1">
      <alignment wrapText="1"/>
    </xf>
    <xf numFmtId="176" fontId="0" fillId="28" borderId="7" xfId="0" applyNumberFormat="1" applyFill="1" applyBorder="1"/>
    <xf numFmtId="0" fontId="0" fillId="28" borderId="7" xfId="0" applyFill="1" applyBorder="1" applyAlignment="1">
      <alignment horizontal="center"/>
    </xf>
    <xf numFmtId="0" fontId="0" fillId="26" borderId="12" xfId="0" applyFill="1" applyBorder="1" applyAlignment="1">
      <alignment horizontal="left" wrapText="1"/>
    </xf>
    <xf numFmtId="173" fontId="0" fillId="26" borderId="12" xfId="0" applyNumberFormat="1" applyFill="1" applyBorder="1" applyAlignment="1">
      <alignment horizontal="right"/>
    </xf>
    <xf numFmtId="0" fontId="104" fillId="28" borderId="1" xfId="0" applyFont="1" applyFill="1" applyBorder="1" applyAlignment="1">
      <alignment horizontal="center"/>
    </xf>
    <xf numFmtId="0" fontId="0" fillId="28" borderId="3" xfId="0" applyFill="1" applyBorder="1" applyAlignment="1">
      <alignment wrapText="1"/>
    </xf>
    <xf numFmtId="173" fontId="108" fillId="26" borderId="6" xfId="0" applyNumberFormat="1" applyFont="1" applyFill="1" applyBorder="1"/>
    <xf numFmtId="173" fontId="104" fillId="0" borderId="6" xfId="0" applyNumberFormat="1" applyFont="1" applyBorder="1" applyAlignment="1">
      <alignment horizontal="right"/>
    </xf>
    <xf numFmtId="3" fontId="3" fillId="0" borderId="12" xfId="0" applyNumberFormat="1" applyFont="1" applyBorder="1"/>
    <xf numFmtId="3" fontId="2" fillId="39" borderId="6" xfId="0" applyNumberFormat="1" applyFont="1" applyFill="1" applyBorder="1"/>
    <xf numFmtId="0" fontId="104" fillId="39" borderId="0" xfId="0" applyFont="1" applyFill="1"/>
    <xf numFmtId="0" fontId="108" fillId="26" borderId="6" xfId="0" applyFont="1" applyFill="1" applyBorder="1" applyAlignment="1">
      <alignment horizontal="center"/>
    </xf>
    <xf numFmtId="0" fontId="108" fillId="28" borderId="5" xfId="0" applyFont="1" applyFill="1" applyBorder="1" applyAlignment="1">
      <alignment wrapText="1"/>
    </xf>
    <xf numFmtId="0" fontId="0" fillId="0" borderId="12" xfId="0" applyBorder="1" applyAlignment="1">
      <alignment wrapText="1"/>
    </xf>
    <xf numFmtId="9" fontId="0" fillId="26" borderId="1" xfId="0" applyNumberFormat="1" applyFill="1" applyBorder="1" applyAlignment="1">
      <alignment horizontal="center"/>
    </xf>
    <xf numFmtId="0" fontId="114" fillId="26" borderId="6" xfId="0" applyFont="1" applyFill="1" applyBorder="1"/>
    <xf numFmtId="0" fontId="0" fillId="26" borderId="3" xfId="0" applyFill="1" applyBorder="1" applyAlignment="1">
      <alignment wrapText="1"/>
    </xf>
    <xf numFmtId="0" fontId="0" fillId="27" borderId="5" xfId="0" applyFill="1" applyBorder="1"/>
    <xf numFmtId="0" fontId="0" fillId="26" borderId="1" xfId="0" applyFill="1" applyBorder="1" applyAlignment="1">
      <alignment horizontal="center"/>
    </xf>
    <xf numFmtId="0" fontId="108" fillId="26" borderId="12" xfId="0" applyFont="1" applyFill="1" applyBorder="1"/>
    <xf numFmtId="173" fontId="104" fillId="26" borderId="12" xfId="0" applyNumberFormat="1" applyFont="1" applyFill="1" applyBorder="1"/>
    <xf numFmtId="173" fontId="104" fillId="0" borderId="12" xfId="0" applyNumberFormat="1" applyFont="1" applyBorder="1"/>
    <xf numFmtId="173" fontId="104" fillId="25" borderId="6" xfId="0" applyNumberFormat="1" applyFont="1" applyFill="1" applyBorder="1"/>
    <xf numFmtId="0" fontId="0" fillId="25" borderId="0" xfId="0" applyFill="1"/>
    <xf numFmtId="0" fontId="108" fillId="26" borderId="5" xfId="0" applyFont="1" applyFill="1" applyBorder="1" applyAlignment="1">
      <alignment wrapText="1"/>
    </xf>
    <xf numFmtId="0" fontId="9" fillId="28" borderId="12" xfId="0" applyFont="1" applyFill="1" applyBorder="1" applyAlignment="1">
      <alignment horizontal="center" wrapText="1"/>
    </xf>
    <xf numFmtId="9" fontId="0" fillId="28" borderId="16" xfId="0" applyNumberFormat="1" applyFill="1" applyBorder="1" applyAlignment="1">
      <alignment horizontal="center"/>
    </xf>
    <xf numFmtId="0" fontId="114" fillId="26" borderId="5" xfId="0" applyFont="1" applyFill="1" applyBorder="1"/>
    <xf numFmtId="0" fontId="108" fillId="28" borderId="12" xfId="0" applyFont="1" applyFill="1" applyBorder="1"/>
    <xf numFmtId="9" fontId="0" fillId="28" borderId="8" xfId="0" applyNumberFormat="1" applyFill="1" applyBorder="1" applyAlignment="1">
      <alignment horizontal="center"/>
    </xf>
    <xf numFmtId="3" fontId="3" fillId="3" borderId="3" xfId="0" applyNumberFormat="1" applyFont="1" applyFill="1" applyBorder="1"/>
    <xf numFmtId="0" fontId="108" fillId="28" borderId="10" xfId="0" applyFont="1" applyFill="1" applyBorder="1" applyAlignment="1">
      <alignment wrapText="1"/>
    </xf>
    <xf numFmtId="165" fontId="14" fillId="28" borderId="5" xfId="0" applyNumberFormat="1" applyFont="1" applyFill="1" applyBorder="1" applyAlignment="1">
      <alignment horizontal="center" wrapText="1"/>
    </xf>
    <xf numFmtId="0" fontId="115" fillId="28" borderId="12" xfId="0" applyFont="1" applyFill="1" applyBorder="1"/>
    <xf numFmtId="9" fontId="116" fillId="26" borderId="8" xfId="0" applyNumberFormat="1" applyFont="1" applyFill="1" applyBorder="1" applyAlignment="1">
      <alignment horizontal="center"/>
    </xf>
    <xf numFmtId="173" fontId="115" fillId="26" borderId="8" xfId="0" applyNumberFormat="1" applyFont="1" applyFill="1" applyBorder="1"/>
    <xf numFmtId="0" fontId="108" fillId="26" borderId="1" xfId="0" applyFont="1" applyFill="1" applyBorder="1" applyAlignment="1">
      <alignment horizontal="center"/>
    </xf>
    <xf numFmtId="0" fontId="115" fillId="3" borderId="1" xfId="0" applyFont="1" applyFill="1" applyBorder="1"/>
    <xf numFmtId="0" fontId="115" fillId="3" borderId="6" xfId="0" applyFont="1" applyFill="1" applyBorder="1"/>
    <xf numFmtId="3" fontId="115" fillId="3" borderId="6" xfId="0" applyNumberFormat="1" applyFont="1" applyFill="1" applyBorder="1"/>
    <xf numFmtId="9" fontId="115" fillId="3" borderId="8" xfId="0" applyNumberFormat="1" applyFont="1" applyFill="1" applyBorder="1" applyAlignment="1">
      <alignment horizontal="center"/>
    </xf>
    <xf numFmtId="174" fontId="115" fillId="0" borderId="8" xfId="0" applyNumberFormat="1" applyFont="1" applyBorder="1"/>
    <xf numFmtId="0" fontId="115" fillId="28" borderId="6" xfId="0" applyFont="1" applyFill="1" applyBorder="1"/>
    <xf numFmtId="0" fontId="115" fillId="3" borderId="5" xfId="0" applyFont="1" applyFill="1" applyBorder="1"/>
    <xf numFmtId="3" fontId="115" fillId="3" borderId="8" xfId="0" applyNumberFormat="1" applyFont="1" applyFill="1" applyBorder="1"/>
    <xf numFmtId="0" fontId="117" fillId="26" borderId="10" xfId="0" applyFont="1" applyFill="1" applyBorder="1" applyAlignment="1">
      <alignment horizontal="center"/>
    </xf>
    <xf numFmtId="9" fontId="108" fillId="26" borderId="10" xfId="0" applyNumberFormat="1" applyFont="1" applyFill="1" applyBorder="1" applyAlignment="1">
      <alignment horizontal="center"/>
    </xf>
    <xf numFmtId="0" fontId="108" fillId="26" borderId="10" xfId="0" applyFont="1" applyFill="1" applyBorder="1" applyAlignment="1">
      <alignment wrapText="1"/>
    </xf>
    <xf numFmtId="173" fontId="108" fillId="26" borderId="10" xfId="0" applyNumberFormat="1" applyFont="1" applyFill="1" applyBorder="1" applyAlignment="1">
      <alignment horizontal="right"/>
    </xf>
    <xf numFmtId="0" fontId="108" fillId="26" borderId="10" xfId="0" applyFont="1" applyFill="1" applyBorder="1" applyAlignment="1">
      <alignment horizontal="center"/>
    </xf>
    <xf numFmtId="0" fontId="108" fillId="26" borderId="4" xfId="0" applyFont="1" applyFill="1" applyBorder="1" applyAlignment="1">
      <alignment horizontal="center"/>
    </xf>
    <xf numFmtId="0" fontId="108" fillId="26" borderId="1" xfId="0" applyFont="1" applyFill="1" applyBorder="1" applyAlignment="1">
      <alignment horizontal="center" vertical="center"/>
    </xf>
    <xf numFmtId="0" fontId="113" fillId="28" borderId="5" xfId="0" applyFont="1" applyFill="1" applyBorder="1" applyAlignment="1">
      <alignment horizontal="center"/>
    </xf>
    <xf numFmtId="9" fontId="108" fillId="28" borderId="5" xfId="0" applyNumberFormat="1" applyFont="1" applyFill="1" applyBorder="1" applyAlignment="1">
      <alignment horizontal="center"/>
    </xf>
    <xf numFmtId="173" fontId="108" fillId="28" borderId="5" xfId="0" applyNumberFormat="1" applyFont="1" applyFill="1" applyBorder="1"/>
    <xf numFmtId="0" fontId="108" fillId="28" borderId="5" xfId="0" applyFont="1" applyFill="1" applyBorder="1"/>
    <xf numFmtId="0" fontId="108" fillId="28" borderId="5" xfId="0" applyFont="1" applyFill="1" applyBorder="1" applyAlignment="1">
      <alignment horizontal="center"/>
    </xf>
    <xf numFmtId="0" fontId="108" fillId="28" borderId="9" xfId="0" applyFont="1" applyFill="1" applyBorder="1" applyAlignment="1">
      <alignment horizontal="center"/>
    </xf>
    <xf numFmtId="0" fontId="113" fillId="28" borderId="6" xfId="0" applyFont="1" applyFill="1" applyBorder="1" applyAlignment="1">
      <alignment horizontal="center"/>
    </xf>
    <xf numFmtId="9" fontId="108" fillId="28" borderId="6" xfId="0" applyNumberFormat="1" applyFont="1" applyFill="1" applyBorder="1" applyAlignment="1">
      <alignment horizontal="center"/>
    </xf>
    <xf numFmtId="173" fontId="108" fillId="28" borderId="6" xfId="0" applyNumberFormat="1" applyFont="1" applyFill="1" applyBorder="1"/>
    <xf numFmtId="0" fontId="108" fillId="28" borderId="6" xfId="0" applyFont="1" applyFill="1" applyBorder="1" applyAlignment="1">
      <alignment horizontal="center"/>
    </xf>
    <xf numFmtId="0" fontId="108" fillId="28" borderId="1" xfId="0" applyFont="1" applyFill="1" applyBorder="1" applyAlignment="1">
      <alignment horizontal="center"/>
    </xf>
    <xf numFmtId="9" fontId="115" fillId="3" borderId="8" xfId="0" applyNumberFormat="1" applyFont="1" applyFill="1" applyBorder="1"/>
    <xf numFmtId="0" fontId="115" fillId="3" borderId="8" xfId="0" applyFont="1" applyFill="1" applyBorder="1"/>
    <xf numFmtId="0" fontId="115" fillId="28" borderId="8" xfId="0" applyFont="1" applyFill="1" applyBorder="1" applyAlignment="1">
      <alignment horizontal="center"/>
    </xf>
    <xf numFmtId="0" fontId="108" fillId="28" borderId="8" xfId="0" applyFont="1" applyFill="1" applyBorder="1"/>
    <xf numFmtId="173" fontId="115" fillId="28" borderId="8" xfId="0" applyNumberFormat="1" applyFont="1" applyFill="1" applyBorder="1"/>
    <xf numFmtId="9" fontId="115" fillId="28" borderId="8" xfId="0" applyNumberFormat="1" applyFont="1" applyFill="1" applyBorder="1" applyAlignment="1">
      <alignment horizontal="center"/>
    </xf>
    <xf numFmtId="3" fontId="115" fillId="28" borderId="8" xfId="0" applyNumberFormat="1" applyFont="1" applyFill="1" applyBorder="1" applyAlignment="1">
      <alignment horizontal="right"/>
    </xf>
    <xf numFmtId="0" fontId="115" fillId="3" borderId="3" xfId="0" applyFont="1" applyFill="1" applyBorder="1"/>
    <xf numFmtId="3" fontId="115" fillId="0" borderId="8" xfId="0" applyNumberFormat="1" applyFont="1" applyBorder="1"/>
    <xf numFmtId="0" fontId="113" fillId="26" borderId="12" xfId="0" applyFont="1" applyFill="1" applyBorder="1" applyAlignment="1">
      <alignment horizontal="center"/>
    </xf>
    <xf numFmtId="9" fontId="119" fillId="26" borderId="12" xfId="0" applyNumberFormat="1" applyFont="1" applyFill="1" applyBorder="1" applyAlignment="1">
      <alignment horizontal="center"/>
    </xf>
    <xf numFmtId="173" fontId="108" fillId="26" borderId="12" xfId="0" applyNumberFormat="1" applyFont="1" applyFill="1" applyBorder="1"/>
    <xf numFmtId="9" fontId="108" fillId="26" borderId="12" xfId="0" applyNumberFormat="1" applyFont="1" applyFill="1" applyBorder="1" applyAlignment="1">
      <alignment horizontal="center"/>
    </xf>
    <xf numFmtId="0" fontId="108" fillId="26" borderId="12" xfId="0" applyFont="1" applyFill="1" applyBorder="1" applyAlignment="1">
      <alignment horizontal="center"/>
    </xf>
    <xf numFmtId="0" fontId="117" fillId="26" borderId="6" xfId="0" applyFont="1" applyFill="1" applyBorder="1" applyAlignment="1">
      <alignment horizontal="center"/>
    </xf>
    <xf numFmtId="9" fontId="119" fillId="26" borderId="3" xfId="0" applyNumberFormat="1" applyFont="1" applyFill="1" applyBorder="1" applyAlignment="1">
      <alignment horizontal="center"/>
    </xf>
    <xf numFmtId="9" fontId="115" fillId="3" borderId="6" xfId="0" applyNumberFormat="1" applyFont="1" applyFill="1" applyBorder="1"/>
    <xf numFmtId="3" fontId="115" fillId="0" borderId="6" xfId="0" applyNumberFormat="1" applyFont="1" applyBorder="1"/>
    <xf numFmtId="0" fontId="117" fillId="26" borderId="5" xfId="0" applyFont="1" applyFill="1" applyBorder="1" applyAlignment="1">
      <alignment horizontal="center"/>
    </xf>
    <xf numFmtId="9" fontId="108" fillId="26" borderId="5" xfId="0" applyNumberFormat="1" applyFont="1" applyFill="1" applyBorder="1" applyAlignment="1">
      <alignment horizontal="center"/>
    </xf>
    <xf numFmtId="173" fontId="108" fillId="26" borderId="5" xfId="0" applyNumberFormat="1" applyFont="1" applyFill="1" applyBorder="1"/>
    <xf numFmtId="0" fontId="108" fillId="26" borderId="5" xfId="0" applyFont="1" applyFill="1" applyBorder="1" applyAlignment="1">
      <alignment horizontal="center"/>
    </xf>
    <xf numFmtId="0" fontId="117" fillId="26" borderId="12" xfId="0" applyFont="1" applyFill="1" applyBorder="1" applyAlignment="1">
      <alignment horizontal="center" wrapText="1"/>
    </xf>
    <xf numFmtId="9" fontId="108" fillId="26" borderId="16" xfId="0" applyNumberFormat="1" applyFont="1" applyFill="1" applyBorder="1" applyAlignment="1">
      <alignment horizontal="center"/>
    </xf>
    <xf numFmtId="0" fontId="108" fillId="26" borderId="12" xfId="0" applyFont="1" applyFill="1" applyBorder="1" applyAlignment="1">
      <alignment wrapText="1"/>
    </xf>
    <xf numFmtId="0" fontId="117" fillId="25" borderId="5" xfId="0" applyFont="1" applyFill="1" applyBorder="1" applyAlignment="1">
      <alignment horizontal="center" wrapText="1"/>
    </xf>
    <xf numFmtId="9" fontId="108" fillId="25" borderId="8" xfId="0" applyNumberFormat="1" applyFont="1" applyFill="1" applyBorder="1" applyAlignment="1">
      <alignment horizontal="center"/>
    </xf>
    <xf numFmtId="0" fontId="108" fillId="25" borderId="5" xfId="0" applyFont="1" applyFill="1" applyBorder="1" applyAlignment="1">
      <alignment wrapText="1"/>
    </xf>
    <xf numFmtId="173" fontId="108" fillId="25" borderId="5" xfId="0" applyNumberFormat="1" applyFont="1" applyFill="1" applyBorder="1"/>
    <xf numFmtId="9" fontId="108" fillId="25" borderId="5" xfId="0" applyNumberFormat="1" applyFont="1" applyFill="1" applyBorder="1" applyAlignment="1">
      <alignment horizontal="center"/>
    </xf>
    <xf numFmtId="173" fontId="108" fillId="25" borderId="12" xfId="0" applyNumberFormat="1" applyFont="1" applyFill="1" applyBorder="1"/>
    <xf numFmtId="0" fontId="108" fillId="25" borderId="5" xfId="0" applyFont="1" applyFill="1" applyBorder="1" applyAlignment="1">
      <alignment horizontal="center"/>
    </xf>
    <xf numFmtId="0" fontId="117" fillId="28" borderId="12" xfId="0" applyFont="1" applyFill="1" applyBorder="1" applyAlignment="1">
      <alignment horizontal="center"/>
    </xf>
    <xf numFmtId="9" fontId="108" fillId="28" borderId="16" xfId="0" applyNumberFormat="1" applyFont="1" applyFill="1" applyBorder="1" applyAlignment="1">
      <alignment horizontal="center"/>
    </xf>
    <xf numFmtId="0" fontId="108" fillId="28" borderId="12" xfId="0" applyFont="1" applyFill="1" applyBorder="1" applyAlignment="1">
      <alignment wrapText="1"/>
    </xf>
    <xf numFmtId="173" fontId="108" fillId="28" borderId="12" xfId="0" applyNumberFormat="1" applyFont="1" applyFill="1" applyBorder="1"/>
    <xf numFmtId="9" fontId="108" fillId="28" borderId="12" xfId="0" applyNumberFormat="1" applyFont="1" applyFill="1" applyBorder="1" applyAlignment="1">
      <alignment horizontal="center"/>
    </xf>
    <xf numFmtId="0" fontId="108" fillId="0" borderId="12" xfId="0" applyFont="1" applyBorder="1"/>
    <xf numFmtId="43" fontId="108" fillId="28" borderId="6" xfId="0" applyNumberFormat="1" applyFont="1" applyFill="1" applyBorder="1"/>
    <xf numFmtId="0" fontId="117" fillId="28" borderId="6" xfId="0" applyFont="1" applyFill="1" applyBorder="1" applyAlignment="1">
      <alignment horizontal="center"/>
    </xf>
    <xf numFmtId="0" fontId="117" fillId="28" borderId="5" xfId="0" applyFont="1" applyFill="1" applyBorder="1" applyAlignment="1">
      <alignment horizontal="center"/>
    </xf>
    <xf numFmtId="9" fontId="108" fillId="28" borderId="8" xfId="0" applyNumberFormat="1" applyFont="1" applyFill="1" applyBorder="1" applyAlignment="1">
      <alignment horizontal="center"/>
    </xf>
    <xf numFmtId="0" fontId="118" fillId="28" borderId="6" xfId="0" applyFont="1" applyFill="1" applyBorder="1" applyAlignment="1">
      <alignment horizontal="center"/>
    </xf>
    <xf numFmtId="9" fontId="115" fillId="28" borderId="3" xfId="0" applyNumberFormat="1" applyFont="1" applyFill="1" applyBorder="1" applyAlignment="1">
      <alignment horizontal="center"/>
    </xf>
    <xf numFmtId="0" fontId="115" fillId="28" borderId="6" xfId="0" applyFont="1" applyFill="1" applyBorder="1" applyAlignment="1">
      <alignment wrapText="1"/>
    </xf>
    <xf numFmtId="173" fontId="115" fillId="28" borderId="6" xfId="0" applyNumberFormat="1" applyFont="1" applyFill="1" applyBorder="1"/>
    <xf numFmtId="9" fontId="115" fillId="28" borderId="6" xfId="0" applyNumberFormat="1" applyFont="1" applyFill="1" applyBorder="1" applyAlignment="1">
      <alignment horizontal="center"/>
    </xf>
    <xf numFmtId="0" fontId="115" fillId="28" borderId="6" xfId="0" applyFont="1" applyFill="1" applyBorder="1" applyAlignment="1">
      <alignment horizontal="center"/>
    </xf>
    <xf numFmtId="0" fontId="115" fillId="3" borderId="6" xfId="0" applyFont="1" applyFill="1" applyBorder="1" applyAlignment="1">
      <alignment horizontal="center"/>
    </xf>
    <xf numFmtId="0" fontId="115" fillId="3" borderId="3" xfId="0" applyFont="1" applyFill="1" applyBorder="1" applyAlignment="1">
      <alignment horizontal="center"/>
    </xf>
    <xf numFmtId="0" fontId="115" fillId="3" borderId="6" xfId="0" applyFont="1" applyFill="1" applyBorder="1" applyAlignment="1">
      <alignment horizontal="right" wrapText="1"/>
    </xf>
    <xf numFmtId="173" fontId="118" fillId="3" borderId="6" xfId="0" applyNumberFormat="1" applyFont="1" applyFill="1" applyBorder="1"/>
    <xf numFmtId="0" fontId="115" fillId="3" borderId="6" xfId="0" applyFont="1" applyFill="1" applyBorder="1" applyAlignment="1">
      <alignment horizontal="right"/>
    </xf>
    <xf numFmtId="173" fontId="117" fillId="3" borderId="6" xfId="0" applyNumberFormat="1" applyFont="1" applyFill="1" applyBorder="1" applyAlignment="1">
      <alignment horizontal="right"/>
    </xf>
    <xf numFmtId="0" fontId="108" fillId="0" borderId="0" xfId="0" applyFont="1" applyAlignment="1">
      <alignment wrapText="1"/>
    </xf>
    <xf numFmtId="43" fontId="108" fillId="0" borderId="0" xfId="0" applyNumberFormat="1" applyFont="1"/>
    <xf numFmtId="0" fontId="117" fillId="3" borderId="10" xfId="0" applyFont="1" applyFill="1" applyBorder="1" applyAlignment="1">
      <alignment horizontal="center"/>
    </xf>
    <xf numFmtId="0" fontId="117" fillId="3" borderId="8" xfId="0" applyFont="1" applyFill="1" applyBorder="1" applyAlignment="1">
      <alignment horizontal="center"/>
    </xf>
    <xf numFmtId="0" fontId="117" fillId="3" borderId="8" xfId="0" applyFont="1" applyFill="1" applyBorder="1" applyAlignment="1">
      <alignment horizontal="center" wrapText="1"/>
    </xf>
    <xf numFmtId="43" fontId="117" fillId="3" borderId="8" xfId="0" applyNumberFormat="1" applyFont="1" applyFill="1" applyBorder="1"/>
    <xf numFmtId="43" fontId="117" fillId="3" borderId="8" xfId="0" applyNumberFormat="1" applyFont="1" applyFill="1" applyBorder="1" applyAlignment="1">
      <alignment horizontal="center"/>
    </xf>
    <xf numFmtId="0" fontId="117" fillId="3" borderId="6" xfId="0" applyFont="1" applyFill="1" applyBorder="1" applyAlignment="1">
      <alignment horizontal="center"/>
    </xf>
    <xf numFmtId="0" fontId="117" fillId="3" borderId="7" xfId="0" applyFont="1" applyFill="1" applyBorder="1" applyAlignment="1">
      <alignment horizontal="center"/>
    </xf>
    <xf numFmtId="0" fontId="113" fillId="28" borderId="10" xfId="0" applyFont="1" applyFill="1" applyBorder="1" applyAlignment="1">
      <alignment horizontal="center"/>
    </xf>
    <xf numFmtId="9" fontId="108" fillId="28" borderId="10" xfId="0" applyNumberFormat="1" applyFont="1" applyFill="1" applyBorder="1" applyAlignment="1">
      <alignment horizontal="center"/>
    </xf>
    <xf numFmtId="173" fontId="108" fillId="28" borderId="10" xfId="0" applyNumberFormat="1" applyFont="1" applyFill="1" applyBorder="1"/>
    <xf numFmtId="0" fontId="108" fillId="28" borderId="10" xfId="0" applyFont="1" applyFill="1" applyBorder="1"/>
    <xf numFmtId="0" fontId="108" fillId="28" borderId="10" xfId="0" applyFont="1" applyFill="1" applyBorder="1" applyAlignment="1">
      <alignment horizontal="center"/>
    </xf>
    <xf numFmtId="0" fontId="108" fillId="28" borderId="4" xfId="0" applyFont="1" applyFill="1" applyBorder="1" applyAlignment="1">
      <alignment horizontal="center"/>
    </xf>
    <xf numFmtId="0" fontId="113" fillId="28" borderId="12" xfId="0" applyFont="1" applyFill="1" applyBorder="1" applyAlignment="1">
      <alignment horizontal="center"/>
    </xf>
    <xf numFmtId="0" fontId="108" fillId="28" borderId="12" xfId="0" applyFont="1" applyFill="1" applyBorder="1" applyAlignment="1">
      <alignment horizontal="center"/>
    </xf>
    <xf numFmtId="0" fontId="108" fillId="28" borderId="11" xfId="0" applyFont="1" applyFill="1" applyBorder="1" applyAlignment="1">
      <alignment horizontal="center"/>
    </xf>
    <xf numFmtId="0" fontId="108" fillId="0" borderId="6" xfId="0" applyFont="1" applyBorder="1" applyAlignment="1">
      <alignment horizontal="center"/>
    </xf>
    <xf numFmtId="0" fontId="115" fillId="28" borderId="5" xfId="0" applyFont="1" applyFill="1" applyBorder="1"/>
    <xf numFmtId="0" fontId="115" fillId="3" borderId="8" xfId="0" applyFont="1" applyFill="1" applyBorder="1" applyAlignment="1">
      <alignment horizontal="center"/>
    </xf>
    <xf numFmtId="0" fontId="115" fillId="3" borderId="8" xfId="0" applyFont="1" applyFill="1" applyBorder="1" applyAlignment="1">
      <alignment horizontal="right" wrapText="1"/>
    </xf>
    <xf numFmtId="173" fontId="118" fillId="3" borderId="8" xfId="0" applyNumberFormat="1" applyFont="1" applyFill="1" applyBorder="1"/>
    <xf numFmtId="0" fontId="115" fillId="3" borderId="8" xfId="0" applyFont="1" applyFill="1" applyBorder="1" applyAlignment="1">
      <alignment horizontal="right"/>
    </xf>
    <xf numFmtId="173" fontId="117" fillId="3" borderId="8" xfId="0" applyNumberFormat="1" applyFont="1" applyFill="1" applyBorder="1" applyAlignment="1">
      <alignment horizontal="right"/>
    </xf>
    <xf numFmtId="0" fontId="115" fillId="28" borderId="3" xfId="0" applyFont="1" applyFill="1" applyBorder="1"/>
    <xf numFmtId="0" fontId="118" fillId="26" borderId="13" xfId="0" applyFont="1" applyFill="1" applyBorder="1" applyAlignment="1">
      <alignment horizontal="center"/>
    </xf>
    <xf numFmtId="0" fontId="113" fillId="26" borderId="8" xfId="0" applyFont="1" applyFill="1" applyBorder="1" applyAlignment="1">
      <alignment horizontal="center"/>
    </xf>
    <xf numFmtId="9" fontId="108" fillId="26" borderId="8" xfId="0" applyNumberFormat="1" applyFont="1" applyFill="1" applyBorder="1" applyAlignment="1">
      <alignment horizontal="center"/>
    </xf>
    <xf numFmtId="0" fontId="108" fillId="26" borderId="8" xfId="0" applyFont="1" applyFill="1" applyBorder="1" applyAlignment="1">
      <alignment wrapText="1"/>
    </xf>
    <xf numFmtId="173" fontId="108" fillId="26" borderId="8" xfId="0" applyNumberFormat="1" applyFont="1" applyFill="1" applyBorder="1"/>
    <xf numFmtId="0" fontId="108" fillId="26" borderId="13" xfId="0" applyFont="1" applyFill="1" applyBorder="1" applyAlignment="1">
      <alignment horizontal="center"/>
    </xf>
    <xf numFmtId="0" fontId="115" fillId="3" borderId="13" xfId="0" applyFont="1" applyFill="1" applyBorder="1"/>
    <xf numFmtId="0" fontId="117" fillId="26" borderId="8" xfId="0" applyFont="1" applyFill="1" applyBorder="1" applyAlignment="1">
      <alignment horizontal="center"/>
    </xf>
    <xf numFmtId="9" fontId="115" fillId="26" borderId="8" xfId="0" applyNumberFormat="1" applyFont="1" applyFill="1" applyBorder="1" applyAlignment="1">
      <alignment horizontal="center"/>
    </xf>
    <xf numFmtId="173" fontId="115" fillId="26" borderId="8" xfId="0" applyNumberFormat="1" applyFont="1" applyFill="1" applyBorder="1" applyAlignment="1">
      <alignment horizontal="right"/>
    </xf>
    <xf numFmtId="0" fontId="115" fillId="26" borderId="13" xfId="0" applyFont="1" applyFill="1" applyBorder="1" applyAlignment="1">
      <alignment horizontal="center"/>
    </xf>
    <xf numFmtId="0" fontId="115" fillId="26" borderId="6" xfId="0" applyFont="1" applyFill="1" applyBorder="1" applyAlignment="1">
      <alignment horizontal="center"/>
    </xf>
    <xf numFmtId="176" fontId="108" fillId="28" borderId="6" xfId="0" applyNumberFormat="1" applyFont="1" applyFill="1" applyBorder="1" applyAlignment="1">
      <alignment horizontal="right"/>
    </xf>
    <xf numFmtId="0" fontId="118" fillId="26" borderId="8" xfId="0" applyFont="1" applyFill="1" applyBorder="1" applyAlignment="1">
      <alignment horizontal="center"/>
    </xf>
    <xf numFmtId="0" fontId="115" fillId="28" borderId="8" xfId="0" applyFont="1" applyFill="1" applyBorder="1"/>
    <xf numFmtId="3" fontId="115" fillId="28" borderId="8" xfId="0" applyNumberFormat="1" applyFont="1" applyFill="1" applyBorder="1"/>
    <xf numFmtId="9" fontId="115" fillId="28" borderId="8" xfId="0" applyNumberFormat="1" applyFont="1" applyFill="1" applyBorder="1"/>
    <xf numFmtId="173" fontId="104" fillId="28" borderId="6" xfId="0" applyNumberFormat="1" applyFont="1" applyFill="1" applyBorder="1"/>
    <xf numFmtId="0" fontId="118" fillId="26" borderId="0" xfId="0" applyFont="1" applyFill="1" applyAlignment="1">
      <alignment horizontal="center"/>
    </xf>
    <xf numFmtId="43" fontId="104" fillId="0" borderId="6" xfId="0" applyNumberFormat="1" applyFont="1" applyBorder="1"/>
    <xf numFmtId="173" fontId="0" fillId="0" borderId="12" xfId="0" applyNumberFormat="1" applyBorder="1"/>
    <xf numFmtId="9" fontId="104" fillId="25" borderId="6" xfId="0" applyNumberFormat="1" applyFont="1" applyFill="1" applyBorder="1" applyAlignment="1">
      <alignment horizontal="center"/>
    </xf>
    <xf numFmtId="0" fontId="108" fillId="25" borderId="12" xfId="0" applyFont="1" applyFill="1" applyBorder="1" applyAlignment="1">
      <alignment wrapText="1"/>
    </xf>
    <xf numFmtId="173" fontId="0" fillId="25" borderId="6" xfId="0" applyNumberFormat="1" applyFill="1" applyBorder="1" applyAlignment="1">
      <alignment wrapText="1"/>
    </xf>
    <xf numFmtId="173" fontId="108" fillId="25" borderId="6" xfId="0" applyNumberFormat="1" applyFont="1" applyFill="1" applyBorder="1"/>
    <xf numFmtId="9" fontId="120" fillId="26" borderId="6" xfId="0" applyNumberFormat="1" applyFont="1" applyFill="1" applyBorder="1" applyAlignment="1">
      <alignment horizontal="center"/>
    </xf>
    <xf numFmtId="9" fontId="121" fillId="26" borderId="1" xfId="0" applyNumberFormat="1" applyFont="1" applyFill="1" applyBorder="1" applyAlignment="1">
      <alignment horizontal="center"/>
    </xf>
    <xf numFmtId="167" fontId="17" fillId="26" borderId="1" xfId="0" applyNumberFormat="1" applyFont="1" applyFill="1" applyBorder="1" applyAlignment="1">
      <alignment horizontal="center"/>
    </xf>
    <xf numFmtId="167" fontId="17" fillId="25" borderId="1" xfId="0" applyNumberFormat="1" applyFont="1" applyFill="1" applyBorder="1" applyAlignment="1">
      <alignment horizontal="center"/>
    </xf>
    <xf numFmtId="173" fontId="122" fillId="26" borderId="6" xfId="0" applyNumberFormat="1" applyFont="1" applyFill="1" applyBorder="1" applyAlignment="1">
      <alignment horizontal="center"/>
    </xf>
    <xf numFmtId="173" fontId="122" fillId="25" borderId="6" xfId="0" applyNumberFormat="1" applyFont="1" applyFill="1" applyBorder="1" applyAlignment="1">
      <alignment horizontal="center"/>
    </xf>
    <xf numFmtId="0" fontId="115" fillId="26" borderId="8" xfId="0" applyFont="1" applyFill="1" applyBorder="1"/>
    <xf numFmtId="173" fontId="115" fillId="0" borderId="8" xfId="0" applyNumberFormat="1" applyFont="1" applyBorder="1"/>
    <xf numFmtId="3" fontId="115" fillId="0" borderId="12" xfId="0" applyNumberFormat="1" applyFont="1" applyBorder="1"/>
    <xf numFmtId="173" fontId="118" fillId="39" borderId="6" xfId="0" applyNumberFormat="1" applyFont="1" applyFill="1" applyBorder="1"/>
    <xf numFmtId="173" fontId="115" fillId="0" borderId="7" xfId="0" applyNumberFormat="1" applyFont="1" applyBorder="1"/>
    <xf numFmtId="173" fontId="2" fillId="39" borderId="8" xfId="0" applyNumberFormat="1" applyFont="1" applyFill="1" applyBorder="1"/>
    <xf numFmtId="173" fontId="104" fillId="0" borderId="1" xfId="0" applyNumberFormat="1" applyFont="1" applyBorder="1"/>
    <xf numFmtId="9" fontId="120" fillId="28" borderId="6" xfId="0" applyNumberFormat="1" applyFont="1" applyFill="1" applyBorder="1" applyAlignment="1">
      <alignment horizontal="center"/>
    </xf>
    <xf numFmtId="0" fontId="0" fillId="28" borderId="1" xfId="0" applyFill="1" applyBorder="1" applyAlignment="1">
      <alignment horizontal="center"/>
    </xf>
    <xf numFmtId="9" fontId="0" fillId="28" borderId="1" xfId="0" applyNumberFormat="1" applyFill="1" applyBorder="1" applyAlignment="1">
      <alignment horizontal="center"/>
    </xf>
    <xf numFmtId="0" fontId="114" fillId="28" borderId="6" xfId="0" applyFont="1" applyFill="1" applyBorder="1"/>
    <xf numFmtId="9" fontId="121" fillId="28" borderId="1" xfId="0" applyNumberFormat="1" applyFont="1" applyFill="1" applyBorder="1" applyAlignment="1">
      <alignment horizontal="center"/>
    </xf>
    <xf numFmtId="173" fontId="108" fillId="28" borderId="6" xfId="0" applyNumberFormat="1" applyFont="1" applyFill="1" applyBorder="1" applyAlignment="1">
      <alignment horizontal="right"/>
    </xf>
    <xf numFmtId="9" fontId="108" fillId="28" borderId="1" xfId="0" applyNumberFormat="1" applyFont="1" applyFill="1" applyBorder="1" applyAlignment="1">
      <alignment horizontal="center"/>
    </xf>
    <xf numFmtId="0" fontId="123" fillId="28" borderId="6" xfId="0" applyFont="1" applyFill="1" applyBorder="1"/>
    <xf numFmtId="0" fontId="108" fillId="28" borderId="3" xfId="0" applyFont="1" applyFill="1" applyBorder="1" applyAlignment="1">
      <alignment wrapText="1"/>
    </xf>
    <xf numFmtId="9" fontId="121" fillId="28" borderId="0" xfId="0" applyNumberFormat="1" applyFont="1" applyFill="1" applyAlignment="1">
      <alignment horizontal="center"/>
    </xf>
    <xf numFmtId="0" fontId="114" fillId="28" borderId="0" xfId="0" applyFont="1" applyFill="1"/>
    <xf numFmtId="173" fontId="0" fillId="28" borderId="0" xfId="0" applyNumberFormat="1" applyFill="1" applyAlignment="1">
      <alignment horizontal="right"/>
    </xf>
    <xf numFmtId="9" fontId="120" fillId="28" borderId="0" xfId="0" applyNumberFormat="1" applyFont="1" applyFill="1" applyAlignment="1">
      <alignment horizontal="center"/>
    </xf>
    <xf numFmtId="173" fontId="108" fillId="28" borderId="0" xfId="0" applyNumberFormat="1" applyFont="1" applyFill="1"/>
    <xf numFmtId="9" fontId="121" fillId="28" borderId="6" xfId="0" applyNumberFormat="1" applyFont="1" applyFill="1" applyBorder="1" applyAlignment="1">
      <alignment horizontal="center"/>
    </xf>
    <xf numFmtId="0" fontId="0" fillId="27" borderId="1" xfId="0" applyFill="1" applyBorder="1" applyAlignment="1">
      <alignment horizontal="center"/>
    </xf>
    <xf numFmtId="9" fontId="108" fillId="27" borderId="1" xfId="0" applyNumberFormat="1" applyFont="1" applyFill="1" applyBorder="1" applyAlignment="1">
      <alignment horizontal="center"/>
    </xf>
    <xf numFmtId="0" fontId="123" fillId="27" borderId="6" xfId="0" applyFont="1" applyFill="1" applyBorder="1"/>
    <xf numFmtId="0" fontId="108" fillId="27" borderId="3" xfId="0" applyFont="1" applyFill="1" applyBorder="1" applyAlignment="1">
      <alignment wrapText="1"/>
    </xf>
    <xf numFmtId="0" fontId="108" fillId="26" borderId="3" xfId="0" applyFont="1" applyFill="1" applyBorder="1" applyAlignment="1">
      <alignment wrapText="1"/>
    </xf>
    <xf numFmtId="0" fontId="9" fillId="26" borderId="6" xfId="0" applyFont="1" applyFill="1" applyBorder="1" applyAlignment="1">
      <alignment horizontal="center" wrapText="1"/>
    </xf>
    <xf numFmtId="0" fontId="9" fillId="26" borderId="12" xfId="0" applyFont="1" applyFill="1" applyBorder="1" applyAlignment="1">
      <alignment horizontal="center" wrapText="1"/>
    </xf>
    <xf numFmtId="9" fontId="0" fillId="26" borderId="16" xfId="0" applyNumberFormat="1" applyFill="1" applyBorder="1" applyAlignment="1">
      <alignment horizontal="center"/>
    </xf>
    <xf numFmtId="0" fontId="9" fillId="0" borderId="12" xfId="0" applyFont="1" applyBorder="1" applyAlignment="1">
      <alignment horizontal="center" wrapText="1"/>
    </xf>
    <xf numFmtId="9" fontId="0" fillId="0" borderId="16" xfId="0" applyNumberFormat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9" fontId="0" fillId="0" borderId="7" xfId="0" applyNumberFormat="1" applyBorder="1" applyAlignment="1">
      <alignment horizontal="center"/>
    </xf>
    <xf numFmtId="0" fontId="0" fillId="0" borderId="10" xfId="0" applyBorder="1" applyAlignment="1">
      <alignment wrapText="1"/>
    </xf>
    <xf numFmtId="173" fontId="0" fillId="0" borderId="10" xfId="0" applyNumberFormat="1" applyBorder="1"/>
    <xf numFmtId="9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9" fontId="111" fillId="26" borderId="5" xfId="0" applyNumberFormat="1" applyFont="1" applyFill="1" applyBorder="1" applyAlignment="1">
      <alignment horizontal="center"/>
    </xf>
    <xf numFmtId="0" fontId="124" fillId="26" borderId="0" xfId="0" applyFont="1" applyFill="1" applyAlignment="1">
      <alignment horizontal="center"/>
    </xf>
    <xf numFmtId="173" fontId="0" fillId="26" borderId="12" xfId="0" applyNumberFormat="1" applyFill="1" applyBorder="1" applyAlignment="1">
      <alignment horizontal="center"/>
    </xf>
    <xf numFmtId="0" fontId="112" fillId="26" borderId="6" xfId="0" applyFont="1" applyFill="1" applyBorder="1" applyAlignment="1">
      <alignment horizontal="center"/>
    </xf>
    <xf numFmtId="0" fontId="112" fillId="26" borderId="1" xfId="0" applyFont="1" applyFill="1" applyBorder="1" applyAlignment="1">
      <alignment horizontal="center"/>
    </xf>
    <xf numFmtId="173" fontId="104" fillId="28" borderId="6" xfId="0" applyNumberFormat="1" applyFont="1" applyFill="1" applyBorder="1" applyAlignment="1">
      <alignment horizontal="right"/>
    </xf>
    <xf numFmtId="173" fontId="113" fillId="28" borderId="6" xfId="0" applyNumberFormat="1" applyFont="1" applyFill="1" applyBorder="1"/>
    <xf numFmtId="9" fontId="119" fillId="26" borderId="1" xfId="0" applyNumberFormat="1" applyFont="1" applyFill="1" applyBorder="1" applyAlignment="1">
      <alignment horizontal="center"/>
    </xf>
    <xf numFmtId="9" fontId="125" fillId="26" borderId="1" xfId="0" applyNumberFormat="1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 wrapText="1"/>
    </xf>
    <xf numFmtId="43" fontId="5" fillId="3" borderId="12" xfId="0" applyNumberFormat="1" applyFont="1" applyFill="1" applyBorder="1" applyAlignment="1">
      <alignment wrapText="1"/>
    </xf>
    <xf numFmtId="164" fontId="5" fillId="3" borderId="12" xfId="0" applyNumberFormat="1" applyFont="1" applyFill="1" applyBorder="1" applyAlignment="1">
      <alignment horizontal="center" wrapText="1"/>
    </xf>
    <xf numFmtId="43" fontId="5" fillId="3" borderId="12" xfId="0" applyNumberFormat="1" applyFont="1" applyFill="1" applyBorder="1" applyAlignment="1">
      <alignment horizontal="center" wrapText="1"/>
    </xf>
    <xf numFmtId="0" fontId="6" fillId="3" borderId="12" xfId="0" applyFont="1" applyFill="1" applyBorder="1" applyAlignment="1">
      <alignment horizontal="center"/>
    </xf>
    <xf numFmtId="3" fontId="112" fillId="39" borderId="6" xfId="0" applyNumberFormat="1" applyFont="1" applyFill="1" applyBorder="1"/>
    <xf numFmtId="173" fontId="103" fillId="26" borderId="1" xfId="0" applyNumberFormat="1" applyFont="1" applyFill="1" applyBorder="1" applyAlignment="1">
      <alignment horizontal="left"/>
    </xf>
    <xf numFmtId="0" fontId="104" fillId="39" borderId="3" xfId="0" applyFont="1" applyFill="1" applyBorder="1"/>
    <xf numFmtId="0" fontId="113" fillId="26" borderId="5" xfId="0" applyFont="1" applyFill="1" applyBorder="1" applyAlignment="1">
      <alignment horizontal="center"/>
    </xf>
    <xf numFmtId="0" fontId="108" fillId="26" borderId="5" xfId="0" applyFont="1" applyFill="1" applyBorder="1"/>
    <xf numFmtId="173" fontId="108" fillId="26" borderId="5" xfId="0" applyNumberFormat="1" applyFont="1" applyFill="1" applyBorder="1" applyAlignment="1">
      <alignment horizontal="right"/>
    </xf>
    <xf numFmtId="0" fontId="123" fillId="26" borderId="6" xfId="0" applyFont="1" applyFill="1" applyBorder="1"/>
    <xf numFmtId="0" fontId="0" fillId="26" borderId="10" xfId="0" applyFill="1" applyBorder="1" applyAlignment="1">
      <alignment horizontal="center"/>
    </xf>
    <xf numFmtId="0" fontId="9" fillId="26" borderId="5" xfId="0" applyFont="1" applyFill="1" applyBorder="1" applyAlignment="1">
      <alignment horizontal="center" wrapText="1"/>
    </xf>
    <xf numFmtId="0" fontId="9" fillId="28" borderId="5" xfId="0" applyFont="1" applyFill="1" applyBorder="1" applyAlignment="1">
      <alignment horizontal="center" wrapText="1"/>
    </xf>
    <xf numFmtId="0" fontId="0" fillId="26" borderId="16" xfId="0" applyFill="1" applyBorder="1" applyAlignment="1">
      <alignment horizontal="center"/>
    </xf>
    <xf numFmtId="173" fontId="0" fillId="26" borderId="1" xfId="0" applyNumberFormat="1" applyFill="1" applyBorder="1"/>
    <xf numFmtId="173" fontId="0" fillId="26" borderId="9" xfId="0" applyNumberFormat="1" applyFill="1" applyBorder="1"/>
    <xf numFmtId="9" fontId="0" fillId="0" borderId="3" xfId="0" applyNumberFormat="1" applyBorder="1" applyAlignment="1">
      <alignment horizontal="center"/>
    </xf>
    <xf numFmtId="0" fontId="14" fillId="28" borderId="6" xfId="0" applyFont="1" applyFill="1" applyBorder="1" applyAlignment="1">
      <alignment horizontal="left" wrapText="1"/>
    </xf>
    <xf numFmtId="0" fontId="13" fillId="28" borderId="7" xfId="0" applyFont="1" applyFill="1" applyBorder="1" applyAlignment="1">
      <alignment horizontal="center" wrapText="1"/>
    </xf>
    <xf numFmtId="175" fontId="0" fillId="28" borderId="6" xfId="0" applyNumberFormat="1" applyFill="1" applyBorder="1"/>
    <xf numFmtId="0" fontId="0" fillId="26" borderId="7" xfId="0" applyFill="1" applyBorder="1" applyAlignment="1">
      <alignment horizontal="center"/>
    </xf>
    <xf numFmtId="3" fontId="3" fillId="0" borderId="3" xfId="0" applyNumberFormat="1" applyFont="1" applyBorder="1"/>
    <xf numFmtId="0" fontId="3" fillId="28" borderId="16" xfId="0" applyFont="1" applyFill="1" applyBorder="1"/>
    <xf numFmtId="3" fontId="3" fillId="3" borderId="5" xfId="0" applyNumberFormat="1" applyFont="1" applyFill="1" applyBorder="1"/>
    <xf numFmtId="9" fontId="3" fillId="3" borderId="5" xfId="0" applyNumberFormat="1" applyFont="1" applyFill="1" applyBorder="1"/>
    <xf numFmtId="0" fontId="9" fillId="0" borderId="5" xfId="0" applyFont="1" applyBorder="1" applyAlignment="1">
      <alignment horizontal="center" wrapText="1"/>
    </xf>
    <xf numFmtId="173" fontId="104" fillId="0" borderId="0" xfId="0" applyNumberFormat="1" applyFont="1"/>
    <xf numFmtId="9" fontId="119" fillId="26" borderId="6" xfId="0" applyNumberFormat="1" applyFont="1" applyFill="1" applyBorder="1" applyAlignment="1">
      <alignment horizontal="center"/>
    </xf>
    <xf numFmtId="9" fontId="113" fillId="26" borderId="6" xfId="0" applyNumberFormat="1" applyFont="1" applyFill="1" applyBorder="1" applyAlignment="1">
      <alignment horizontal="center"/>
    </xf>
    <xf numFmtId="9" fontId="108" fillId="26" borderId="6" xfId="0" applyNumberFormat="1" applyFont="1" applyFill="1" applyBorder="1" applyAlignment="1">
      <alignment horizontal="left"/>
    </xf>
    <xf numFmtId="0" fontId="108" fillId="26" borderId="10" xfId="0" applyFont="1" applyFill="1" applyBorder="1"/>
    <xf numFmtId="9" fontId="121" fillId="26" borderId="12" xfId="0" applyNumberFormat="1" applyFont="1" applyFill="1" applyBorder="1" applyAlignment="1">
      <alignment horizontal="center"/>
    </xf>
    <xf numFmtId="9" fontId="111" fillId="26" borderId="12" xfId="0" applyNumberFormat="1" applyFont="1" applyFill="1" applyBorder="1" applyAlignment="1">
      <alignment horizontal="center"/>
    </xf>
    <xf numFmtId="0" fontId="104" fillId="26" borderId="1" xfId="0" applyFont="1" applyFill="1" applyBorder="1" applyAlignment="1">
      <alignment horizontal="center"/>
    </xf>
    <xf numFmtId="0" fontId="2" fillId="28" borderId="6" xfId="0" applyFont="1" applyFill="1" applyBorder="1" applyAlignment="1">
      <alignment wrapText="1"/>
    </xf>
    <xf numFmtId="173" fontId="2" fillId="28" borderId="6" xfId="0" applyNumberFormat="1" applyFont="1" applyFill="1" applyBorder="1"/>
    <xf numFmtId="0" fontId="112" fillId="39" borderId="3" xfId="0" applyFont="1" applyFill="1" applyBorder="1"/>
    <xf numFmtId="9" fontId="121" fillId="26" borderId="6" xfId="0" applyNumberFormat="1" applyFont="1" applyFill="1" applyBorder="1" applyAlignment="1">
      <alignment horizontal="center"/>
    </xf>
    <xf numFmtId="0" fontId="9" fillId="27" borderId="5" xfId="0" applyFont="1" applyFill="1" applyBorder="1" applyAlignment="1">
      <alignment horizontal="center"/>
    </xf>
    <xf numFmtId="9" fontId="0" fillId="27" borderId="5" xfId="0" applyNumberFormat="1" applyFill="1" applyBorder="1" applyAlignment="1">
      <alignment horizontal="center"/>
    </xf>
    <xf numFmtId="165" fontId="3" fillId="31" borderId="12" xfId="0" applyNumberFormat="1" applyFont="1" applyFill="1" applyBorder="1" applyAlignment="1">
      <alignment horizontal="left"/>
    </xf>
    <xf numFmtId="0" fontId="3" fillId="31" borderId="12" xfId="0" applyFont="1" applyFill="1" applyBorder="1" applyAlignment="1">
      <alignment horizontal="center"/>
    </xf>
    <xf numFmtId="0" fontId="14" fillId="31" borderId="12" xfId="0" applyFont="1" applyFill="1" applyBorder="1"/>
    <xf numFmtId="166" fontId="14" fillId="31" borderId="12" xfId="0" applyNumberFormat="1" applyFont="1" applyFill="1" applyBorder="1" applyAlignment="1">
      <alignment horizontal="center"/>
    </xf>
    <xf numFmtId="0" fontId="14" fillId="31" borderId="12" xfId="0" applyFont="1" applyFill="1" applyBorder="1" applyAlignment="1">
      <alignment horizontal="center"/>
    </xf>
    <xf numFmtId="0" fontId="0" fillId="31" borderId="12" xfId="0" applyFill="1" applyBorder="1" applyAlignment="1">
      <alignment horizontal="center" vertical="center"/>
    </xf>
    <xf numFmtId="0" fontId="0" fillId="31" borderId="6" xfId="0" applyFill="1" applyBorder="1" applyAlignment="1">
      <alignment horizontal="center" vertical="center"/>
    </xf>
    <xf numFmtId="14" fontId="0" fillId="31" borderId="11" xfId="0" applyNumberFormat="1" applyFill="1" applyBorder="1" applyAlignment="1">
      <alignment horizontal="left"/>
    </xf>
    <xf numFmtId="0" fontId="0" fillId="31" borderId="16" xfId="0" applyFill="1" applyBorder="1"/>
    <xf numFmtId="0" fontId="0" fillId="31" borderId="12" xfId="0" applyFill="1" applyBorder="1" applyAlignment="1">
      <alignment horizontal="center"/>
    </xf>
    <xf numFmtId="9" fontId="121" fillId="27" borderId="6" xfId="0" applyNumberFormat="1" applyFont="1" applyFill="1" applyBorder="1" applyAlignment="1">
      <alignment horizontal="center"/>
    </xf>
    <xf numFmtId="0" fontId="114" fillId="27" borderId="6" xfId="0" applyFont="1" applyFill="1" applyBorder="1"/>
    <xf numFmtId="9" fontId="120" fillId="27" borderId="6" xfId="0" applyNumberFormat="1" applyFont="1" applyFill="1" applyBorder="1" applyAlignment="1">
      <alignment horizontal="center"/>
    </xf>
    <xf numFmtId="0" fontId="9" fillId="26" borderId="10" xfId="0" applyFont="1" applyFill="1" applyBorder="1" applyAlignment="1">
      <alignment horizontal="center" wrapText="1"/>
    </xf>
    <xf numFmtId="9" fontId="0" fillId="26" borderId="7" xfId="0" applyNumberFormat="1" applyFill="1" applyBorder="1" applyAlignment="1">
      <alignment horizontal="center"/>
    </xf>
    <xf numFmtId="165" fontId="13" fillId="2" borderId="6" xfId="0" applyNumberFormat="1" applyFont="1" applyFill="1" applyBorder="1" applyAlignment="1">
      <alignment horizontal="left" wrapText="1"/>
    </xf>
    <xf numFmtId="0" fontId="13" fillId="2" borderId="6" xfId="0" applyFont="1" applyFill="1" applyBorder="1" applyAlignment="1">
      <alignment horizontal="center" wrapText="1"/>
    </xf>
    <xf numFmtId="0" fontId="13" fillId="28" borderId="6" xfId="0" applyFont="1" applyFill="1" applyBorder="1" applyAlignment="1">
      <alignment horizontal="center" wrapText="1"/>
    </xf>
    <xf numFmtId="0" fontId="14" fillId="2" borderId="6" xfId="0" applyFont="1" applyFill="1" applyBorder="1" applyAlignment="1">
      <alignment horizontal="center" wrapText="1"/>
    </xf>
    <xf numFmtId="14" fontId="0" fillId="31" borderId="12" xfId="0" applyNumberFormat="1" applyFill="1" applyBorder="1" applyAlignment="1">
      <alignment horizontal="left"/>
    </xf>
    <xf numFmtId="0" fontId="0" fillId="31" borderId="12" xfId="0" applyFill="1" applyBorder="1"/>
    <xf numFmtId="0" fontId="126" fillId="26" borderId="0" xfId="0" applyFont="1" applyFill="1" applyAlignment="1">
      <alignment horizontal="left"/>
    </xf>
    <xf numFmtId="9" fontId="0" fillId="27" borderId="1" xfId="0" applyNumberFormat="1" applyFill="1" applyBorder="1" applyAlignment="1">
      <alignment horizontal="center"/>
    </xf>
    <xf numFmtId="0" fontId="0" fillId="27" borderId="3" xfId="0" applyFill="1" applyBorder="1" applyAlignment="1">
      <alignment wrapText="1"/>
    </xf>
    <xf numFmtId="9" fontId="0" fillId="27" borderId="3" xfId="0" applyNumberFormat="1" applyFill="1" applyBorder="1" applyAlignment="1">
      <alignment horizontal="center"/>
    </xf>
    <xf numFmtId="173" fontId="0" fillId="27" borderId="3" xfId="0" applyNumberFormat="1" applyFill="1" applyBorder="1"/>
    <xf numFmtId="0" fontId="0" fillId="27" borderId="5" xfId="0" applyFill="1" applyBorder="1" applyAlignment="1">
      <alignment wrapText="1"/>
    </xf>
    <xf numFmtId="173" fontId="0" fillId="27" borderId="9" xfId="0" applyNumberFormat="1" applyFill="1" applyBorder="1"/>
    <xf numFmtId="173" fontId="0" fillId="27" borderId="8" xfId="0" applyNumberFormat="1" applyFill="1" applyBorder="1"/>
    <xf numFmtId="0" fontId="108" fillId="26" borderId="12" xfId="0" applyFont="1" applyFill="1" applyBorder="1" applyAlignment="1">
      <alignment horizontal="left"/>
    </xf>
    <xf numFmtId="0" fontId="0" fillId="26" borderId="6" xfId="0" applyFill="1" applyBorder="1" applyAlignment="1">
      <alignment horizontal="left" wrapText="1"/>
    </xf>
    <xf numFmtId="0" fontId="108" fillId="27" borderId="5" xfId="0" applyFont="1" applyFill="1" applyBorder="1" applyAlignment="1">
      <alignment horizontal="left" wrapText="1"/>
    </xf>
    <xf numFmtId="173" fontId="0" fillId="27" borderId="5" xfId="0" applyNumberFormat="1" applyFill="1" applyBorder="1" applyAlignment="1">
      <alignment horizontal="left"/>
    </xf>
    <xf numFmtId="9" fontId="0" fillId="27" borderId="5" xfId="0" applyNumberFormat="1" applyFill="1" applyBorder="1" applyAlignment="1">
      <alignment horizontal="left"/>
    </xf>
    <xf numFmtId="0" fontId="0" fillId="27" borderId="5" xfId="0" applyFill="1" applyBorder="1" applyAlignment="1">
      <alignment horizontal="left"/>
    </xf>
    <xf numFmtId="0" fontId="0" fillId="26" borderId="10" xfId="0" applyFill="1" applyBorder="1" applyAlignment="1">
      <alignment horizontal="left" wrapText="1"/>
    </xf>
    <xf numFmtId="173" fontId="0" fillId="26" borderId="10" xfId="0" applyNumberFormat="1" applyFill="1" applyBorder="1" applyAlignment="1">
      <alignment horizontal="left"/>
    </xf>
    <xf numFmtId="9" fontId="0" fillId="26" borderId="10" xfId="0" applyNumberFormat="1" applyFill="1" applyBorder="1" applyAlignment="1">
      <alignment horizontal="left"/>
    </xf>
    <xf numFmtId="0" fontId="0" fillId="26" borderId="10" xfId="0" applyFill="1" applyBorder="1" applyAlignment="1">
      <alignment horizontal="left"/>
    </xf>
    <xf numFmtId="0" fontId="9" fillId="3" borderId="6" xfId="0" applyFont="1" applyFill="1" applyBorder="1" applyAlignment="1">
      <alignment horizontal="center" wrapText="1"/>
    </xf>
    <xf numFmtId="43" fontId="9" fillId="3" borderId="6" xfId="0" applyNumberFormat="1" applyFont="1" applyFill="1" applyBorder="1"/>
    <xf numFmtId="43" fontId="9" fillId="3" borderId="6" xfId="0" applyNumberFormat="1" applyFont="1" applyFill="1" applyBorder="1" applyAlignment="1">
      <alignment horizontal="center"/>
    </xf>
    <xf numFmtId="9" fontId="0" fillId="26" borderId="12" xfId="0" applyNumberFormat="1" applyFill="1" applyBorder="1" applyAlignment="1">
      <alignment horizontal="left"/>
    </xf>
    <xf numFmtId="0" fontId="104" fillId="27" borderId="12" xfId="0" applyFont="1" applyFill="1" applyBorder="1" applyAlignment="1">
      <alignment horizontal="center"/>
    </xf>
    <xf numFmtId="9" fontId="0" fillId="27" borderId="12" xfId="0" applyNumberFormat="1" applyFill="1" applyBorder="1" applyAlignment="1">
      <alignment horizontal="center"/>
    </xf>
    <xf numFmtId="0" fontId="108" fillId="27" borderId="12" xfId="0" applyFont="1" applyFill="1" applyBorder="1"/>
    <xf numFmtId="173" fontId="0" fillId="27" borderId="12" xfId="0" applyNumberFormat="1" applyFill="1" applyBorder="1"/>
    <xf numFmtId="0" fontId="0" fillId="27" borderId="12" xfId="0" applyFill="1" applyBorder="1"/>
    <xf numFmtId="0" fontId="0" fillId="27" borderId="12" xfId="0" applyFill="1" applyBorder="1" applyAlignment="1">
      <alignment horizontal="center"/>
    </xf>
    <xf numFmtId="0" fontId="114" fillId="26" borderId="0" xfId="0" applyFont="1" applyFill="1" applyAlignment="1">
      <alignment horizontal="left" wrapText="1"/>
    </xf>
    <xf numFmtId="0" fontId="14" fillId="31" borderId="1" xfId="0" applyFont="1" applyFill="1" applyBorder="1" applyAlignment="1">
      <alignment horizontal="center"/>
    </xf>
    <xf numFmtId="0" fontId="14" fillId="31" borderId="11" xfId="0" applyFont="1" applyFill="1" applyBorder="1" applyAlignment="1">
      <alignment horizontal="center"/>
    </xf>
    <xf numFmtId="0" fontId="14" fillId="31" borderId="3" xfId="0" applyFont="1" applyFill="1" applyBorder="1" applyAlignment="1">
      <alignment horizontal="center"/>
    </xf>
    <xf numFmtId="0" fontId="0" fillId="31" borderId="3" xfId="0" applyFill="1" applyBorder="1"/>
    <xf numFmtId="0" fontId="14" fillId="28" borderId="7" xfId="0" applyFont="1" applyFill="1" applyBorder="1" applyAlignment="1">
      <alignment horizontal="center" wrapText="1"/>
    </xf>
    <xf numFmtId="0" fontId="9" fillId="27" borderId="10" xfId="0" applyFont="1" applyFill="1" applyBorder="1" applyAlignment="1">
      <alignment horizontal="center"/>
    </xf>
    <xf numFmtId="9" fontId="0" fillId="27" borderId="10" xfId="0" applyNumberFormat="1" applyFill="1" applyBorder="1" applyAlignment="1">
      <alignment horizontal="center"/>
    </xf>
    <xf numFmtId="0" fontId="108" fillId="27" borderId="10" xfId="0" applyFont="1" applyFill="1" applyBorder="1" applyAlignment="1">
      <alignment horizontal="left" wrapText="1"/>
    </xf>
    <xf numFmtId="173" fontId="0" fillId="27" borderId="10" xfId="0" applyNumberFormat="1" applyFill="1" applyBorder="1" applyAlignment="1">
      <alignment horizontal="left"/>
    </xf>
    <xf numFmtId="9" fontId="0" fillId="27" borderId="10" xfId="0" applyNumberFormat="1" applyFill="1" applyBorder="1" applyAlignment="1">
      <alignment horizontal="left"/>
    </xf>
    <xf numFmtId="0" fontId="0" fillId="27" borderId="10" xfId="0" applyFill="1" applyBorder="1" applyAlignment="1">
      <alignment horizontal="left"/>
    </xf>
    <xf numFmtId="0" fontId="0" fillId="28" borderId="16" xfId="0" applyFill="1" applyBorder="1" applyAlignment="1">
      <alignment horizontal="center"/>
    </xf>
    <xf numFmtId="0" fontId="9" fillId="0" borderId="6" xfId="0" applyFont="1" applyBorder="1" applyAlignment="1">
      <alignment horizontal="center" wrapText="1"/>
    </xf>
    <xf numFmtId="0" fontId="0" fillId="0" borderId="6" xfId="0" applyBorder="1" applyAlignment="1">
      <alignment horizontal="left" wrapText="1"/>
    </xf>
    <xf numFmtId="173" fontId="0" fillId="0" borderId="6" xfId="0" applyNumberFormat="1" applyBorder="1" applyAlignment="1">
      <alignment horizontal="left"/>
    </xf>
    <xf numFmtId="9" fontId="0" fillId="0" borderId="6" xfId="0" applyNumberFormat="1" applyBorder="1" applyAlignment="1">
      <alignment horizontal="left"/>
    </xf>
    <xf numFmtId="0" fontId="0" fillId="0" borderId="16" xfId="0" applyBorder="1" applyAlignment="1">
      <alignment horizontal="left"/>
    </xf>
    <xf numFmtId="0" fontId="80" fillId="0" borderId="13" xfId="0" applyFont="1" applyBorder="1" applyAlignment="1">
      <alignment horizontal="center" vertical="center"/>
    </xf>
    <xf numFmtId="0" fontId="3" fillId="3" borderId="13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right" wrapText="1"/>
    </xf>
    <xf numFmtId="173" fontId="2" fillId="3" borderId="13" xfId="0" applyNumberFormat="1" applyFont="1" applyFill="1" applyBorder="1"/>
    <xf numFmtId="0" fontId="3" fillId="3" borderId="13" xfId="0" applyFont="1" applyFill="1" applyBorder="1" applyAlignment="1">
      <alignment horizontal="right"/>
    </xf>
    <xf numFmtId="3" fontId="3" fillId="9" borderId="13" xfId="0" applyNumberFormat="1" applyFont="1" applyFill="1" applyBorder="1"/>
    <xf numFmtId="173" fontId="2" fillId="3" borderId="0" xfId="0" applyNumberFormat="1" applyFont="1" applyFill="1"/>
    <xf numFmtId="173" fontId="93" fillId="26" borderId="6" xfId="0" applyNumberFormat="1" applyFont="1" applyFill="1" applyBorder="1" applyAlignment="1">
      <alignment horizontal="right"/>
    </xf>
    <xf numFmtId="3" fontId="128" fillId="26" borderId="6" xfId="0" applyNumberFormat="1" applyFont="1" applyFill="1" applyBorder="1"/>
    <xf numFmtId="3" fontId="129" fillId="26" borderId="6" xfId="0" applyNumberFormat="1" applyFont="1" applyFill="1" applyBorder="1"/>
    <xf numFmtId="173" fontId="109" fillId="26" borderId="6" xfId="0" applyNumberFormat="1" applyFont="1" applyFill="1" applyBorder="1"/>
    <xf numFmtId="0" fontId="127" fillId="26" borderId="0" xfId="0" applyFont="1" applyFill="1" applyAlignment="1">
      <alignment horizontal="left" wrapText="1"/>
    </xf>
    <xf numFmtId="173" fontId="94" fillId="26" borderId="6" xfId="0" applyNumberFormat="1" applyFont="1" applyFill="1" applyBorder="1" applyAlignment="1">
      <alignment horizontal="right" wrapText="1"/>
    </xf>
    <xf numFmtId="173" fontId="17" fillId="26" borderId="1" xfId="0" applyNumberFormat="1" applyFont="1" applyFill="1" applyBorder="1"/>
    <xf numFmtId="9" fontId="17" fillId="26" borderId="11" xfId="0" applyNumberFormat="1" applyFont="1" applyFill="1" applyBorder="1" applyAlignment="1">
      <alignment horizontal="center"/>
    </xf>
    <xf numFmtId="9" fontId="17" fillId="28" borderId="9" xfId="0" applyNumberFormat="1" applyFont="1" applyFill="1" applyBorder="1" applyAlignment="1">
      <alignment horizontal="center"/>
    </xf>
    <xf numFmtId="173" fontId="112" fillId="26" borderId="6" xfId="0" applyNumberFormat="1" applyFont="1" applyFill="1" applyBorder="1" applyAlignment="1">
      <alignment horizontal="center"/>
    </xf>
    <xf numFmtId="6" fontId="107" fillId="26" borderId="6" xfId="0" applyNumberFormat="1" applyFont="1" applyFill="1" applyBorder="1"/>
    <xf numFmtId="0" fontId="90" fillId="28" borderId="8" xfId="0" applyFont="1" applyFill="1" applyBorder="1" applyAlignment="1">
      <alignment horizontal="center" wrapText="1"/>
    </xf>
    <xf numFmtId="165" fontId="90" fillId="28" borderId="5" xfId="0" applyNumberFormat="1" applyFont="1" applyFill="1" applyBorder="1" applyAlignment="1">
      <alignment horizontal="left" wrapText="1"/>
    </xf>
    <xf numFmtId="0" fontId="90" fillId="28" borderId="8" xfId="0" applyFont="1" applyFill="1" applyBorder="1" applyAlignment="1">
      <alignment horizontal="left" wrapText="1"/>
    </xf>
    <xf numFmtId="0" fontId="90" fillId="28" borderId="8" xfId="0" applyFont="1" applyFill="1" applyBorder="1"/>
    <xf numFmtId="166" fontId="90" fillId="28" borderId="8" xfId="0" applyNumberFormat="1" applyFont="1" applyFill="1" applyBorder="1" applyAlignment="1">
      <alignment horizontal="center"/>
    </xf>
    <xf numFmtId="173" fontId="90" fillId="28" borderId="8" xfId="0" applyNumberFormat="1" applyFont="1" applyFill="1" applyBorder="1" applyAlignment="1">
      <alignment horizontal="center"/>
    </xf>
    <xf numFmtId="0" fontId="90" fillId="28" borderId="8" xfId="0" applyFont="1" applyFill="1" applyBorder="1" applyAlignment="1">
      <alignment horizontal="center"/>
    </xf>
    <xf numFmtId="165" fontId="90" fillId="28" borderId="6" xfId="0" applyNumberFormat="1" applyFont="1" applyFill="1" applyBorder="1" applyAlignment="1">
      <alignment horizontal="left" wrapText="1"/>
    </xf>
    <xf numFmtId="0" fontId="90" fillId="28" borderId="6" xfId="0" applyFont="1" applyFill="1" applyBorder="1" applyAlignment="1">
      <alignment horizontal="center" wrapText="1"/>
    </xf>
    <xf numFmtId="0" fontId="25" fillId="28" borderId="3" xfId="0" applyFont="1" applyFill="1" applyBorder="1" applyAlignment="1">
      <alignment horizontal="center"/>
    </xf>
    <xf numFmtId="9" fontId="86" fillId="28" borderId="6" xfId="0" applyNumberFormat="1" applyFont="1" applyFill="1" applyBorder="1" applyAlignment="1">
      <alignment horizontal="center"/>
    </xf>
    <xf numFmtId="0" fontId="121" fillId="28" borderId="6" xfId="0" applyFont="1" applyFill="1" applyBorder="1" applyAlignment="1">
      <alignment wrapText="1"/>
    </xf>
    <xf numFmtId="43" fontId="86" fillId="28" borderId="6" xfId="0" applyNumberFormat="1" applyFont="1" applyFill="1" applyBorder="1"/>
    <xf numFmtId="0" fontId="86" fillId="28" borderId="6" xfId="0" applyFont="1" applyFill="1" applyBorder="1" applyAlignment="1">
      <alignment horizontal="center"/>
    </xf>
    <xf numFmtId="0" fontId="25" fillId="28" borderId="6" xfId="0" applyFont="1" applyFill="1" applyBorder="1" applyAlignment="1">
      <alignment horizontal="center"/>
    </xf>
    <xf numFmtId="43" fontId="121" fillId="28" borderId="6" xfId="0" applyNumberFormat="1" applyFont="1" applyFill="1" applyBorder="1"/>
    <xf numFmtId="0" fontId="121" fillId="28" borderId="6" xfId="0" applyFont="1" applyFill="1" applyBorder="1" applyAlignment="1">
      <alignment horizontal="center"/>
    </xf>
    <xf numFmtId="0" fontId="86" fillId="28" borderId="8" xfId="0" applyFont="1" applyFill="1" applyBorder="1"/>
    <xf numFmtId="0" fontId="86" fillId="28" borderId="8" xfId="0" applyFont="1" applyFill="1" applyBorder="1" applyAlignment="1">
      <alignment horizontal="center"/>
    </xf>
    <xf numFmtId="0" fontId="121" fillId="28" borderId="6" xfId="0" applyFont="1" applyFill="1" applyBorder="1"/>
    <xf numFmtId="173" fontId="121" fillId="28" borderId="6" xfId="0" applyNumberFormat="1" applyFont="1" applyFill="1" applyBorder="1" applyAlignment="1">
      <alignment horizontal="right"/>
    </xf>
    <xf numFmtId="9" fontId="86" fillId="28" borderId="8" xfId="0" applyNumberFormat="1" applyFont="1" applyFill="1" applyBorder="1" applyAlignment="1">
      <alignment horizontal="center"/>
    </xf>
    <xf numFmtId="3" fontId="86" fillId="28" borderId="8" xfId="0" applyNumberFormat="1" applyFont="1" applyFill="1" applyBorder="1" applyAlignment="1">
      <alignment horizontal="right"/>
    </xf>
    <xf numFmtId="9" fontId="25" fillId="28" borderId="6" xfId="0" applyNumberFormat="1" applyFont="1" applyFill="1" applyBorder="1" applyAlignment="1">
      <alignment horizontal="center"/>
    </xf>
    <xf numFmtId="3" fontId="86" fillId="28" borderId="8" xfId="0" applyNumberFormat="1" applyFont="1" applyFill="1" applyBorder="1"/>
    <xf numFmtId="9" fontId="86" fillId="28" borderId="8" xfId="0" applyNumberFormat="1" applyFont="1" applyFill="1" applyBorder="1"/>
    <xf numFmtId="0" fontId="86" fillId="28" borderId="6" xfId="0" applyFont="1" applyFill="1" applyBorder="1"/>
    <xf numFmtId="0" fontId="86" fillId="28" borderId="6" xfId="0" applyFont="1" applyFill="1" applyBorder="1" applyAlignment="1">
      <alignment wrapText="1"/>
    </xf>
    <xf numFmtId="0" fontId="112" fillId="28" borderId="1" xfId="0" applyFont="1" applyFill="1" applyBorder="1" applyAlignment="1">
      <alignment horizontal="center"/>
    </xf>
    <xf numFmtId="0" fontId="104" fillId="28" borderId="6" xfId="0" applyFont="1" applyFill="1" applyBorder="1"/>
    <xf numFmtId="0" fontId="114" fillId="28" borderId="3" xfId="0" applyFont="1" applyFill="1" applyBorder="1"/>
    <xf numFmtId="165" fontId="3" fillId="42" borderId="6" xfId="0" applyNumberFormat="1" applyFont="1" applyFill="1" applyBorder="1" applyAlignment="1">
      <alignment horizontal="left"/>
    </xf>
    <xf numFmtId="0" fontId="3" fillId="42" borderId="6" xfId="0" applyFont="1" applyFill="1" applyBorder="1" applyAlignment="1">
      <alignment horizontal="center"/>
    </xf>
    <xf numFmtId="0" fontId="14" fillId="42" borderId="6" xfId="0" applyFont="1" applyFill="1" applyBorder="1"/>
    <xf numFmtId="166" fontId="14" fillId="42" borderId="6" xfId="0" applyNumberFormat="1" applyFont="1" applyFill="1" applyBorder="1" applyAlignment="1">
      <alignment horizontal="center"/>
    </xf>
    <xf numFmtId="0" fontId="14" fillId="42" borderId="6" xfId="0" applyFont="1" applyFill="1" applyBorder="1" applyAlignment="1">
      <alignment horizontal="center"/>
    </xf>
    <xf numFmtId="0" fontId="14" fillId="42" borderId="1" xfId="0" applyFont="1" applyFill="1" applyBorder="1" applyAlignment="1">
      <alignment horizontal="center"/>
    </xf>
    <xf numFmtId="0" fontId="0" fillId="42" borderId="6" xfId="0" applyFill="1" applyBorder="1"/>
    <xf numFmtId="0" fontId="14" fillId="42" borderId="3" xfId="0" applyFont="1" applyFill="1" applyBorder="1" applyAlignment="1">
      <alignment horizontal="center"/>
    </xf>
    <xf numFmtId="0" fontId="0" fillId="42" borderId="6" xfId="0" applyFill="1" applyBorder="1" applyAlignment="1">
      <alignment horizontal="left"/>
    </xf>
    <xf numFmtId="0" fontId="0" fillId="42" borderId="6" xfId="0" applyFill="1" applyBorder="1" applyAlignment="1">
      <alignment horizontal="center"/>
    </xf>
    <xf numFmtId="0" fontId="0" fillId="42" borderId="3" xfId="0" applyFill="1" applyBorder="1"/>
    <xf numFmtId="14" fontId="0" fillId="42" borderId="12" xfId="0" applyNumberFormat="1" applyFill="1" applyBorder="1" applyAlignment="1">
      <alignment horizontal="left"/>
    </xf>
    <xf numFmtId="0" fontId="0" fillId="42" borderId="12" xfId="0" applyFill="1" applyBorder="1"/>
    <xf numFmtId="0" fontId="0" fillId="42" borderId="12" xfId="0" applyFill="1" applyBorder="1" applyAlignment="1">
      <alignment horizontal="center"/>
    </xf>
    <xf numFmtId="0" fontId="0" fillId="42" borderId="16" xfId="0" applyFill="1" applyBorder="1"/>
    <xf numFmtId="14" fontId="0" fillId="42" borderId="6" xfId="0" applyNumberFormat="1" applyFill="1" applyBorder="1" applyAlignment="1">
      <alignment horizontal="left"/>
    </xf>
    <xf numFmtId="0" fontId="0" fillId="42" borderId="5" xfId="0" applyFill="1" applyBorder="1"/>
    <xf numFmtId="9" fontId="22" fillId="28" borderId="8" xfId="0" applyNumberFormat="1" applyFont="1" applyFill="1" applyBorder="1" applyAlignment="1">
      <alignment horizontal="center"/>
    </xf>
    <xf numFmtId="43" fontId="22" fillId="28" borderId="8" xfId="0" applyNumberFormat="1" applyFont="1" applyFill="1" applyBorder="1"/>
    <xf numFmtId="0" fontId="22" fillId="28" borderId="8" xfId="0" applyFont="1" applyFill="1" applyBorder="1" applyAlignment="1">
      <alignment horizontal="center"/>
    </xf>
    <xf numFmtId="173" fontId="22" fillId="26" borderId="6" xfId="0" applyNumberFormat="1" applyFont="1" applyFill="1" applyBorder="1"/>
    <xf numFmtId="0" fontId="22" fillId="26" borderId="6" xfId="0" applyFont="1" applyFill="1" applyBorder="1" applyAlignment="1">
      <alignment horizontal="center"/>
    </xf>
    <xf numFmtId="173" fontId="0" fillId="28" borderId="12" xfId="0" applyNumberFormat="1" applyFill="1" applyBorder="1" applyAlignment="1">
      <alignment horizontal="right"/>
    </xf>
    <xf numFmtId="9" fontId="108" fillId="26" borderId="1" xfId="0" applyNumberFormat="1" applyFont="1" applyFill="1" applyBorder="1" applyAlignment="1">
      <alignment horizontal="center"/>
    </xf>
    <xf numFmtId="9" fontId="0" fillId="28" borderId="2" xfId="0" applyNumberFormat="1" applyFill="1" applyBorder="1" applyAlignment="1">
      <alignment horizontal="center"/>
    </xf>
    <xf numFmtId="0" fontId="121" fillId="28" borderId="3" xfId="0" applyFont="1" applyFill="1" applyBorder="1"/>
    <xf numFmtId="0" fontId="86" fillId="28" borderId="3" xfId="0" applyFont="1" applyFill="1" applyBorder="1"/>
    <xf numFmtId="0" fontId="22" fillId="26" borderId="6" xfId="0" applyFont="1" applyFill="1" applyBorder="1" applyAlignment="1">
      <alignment wrapText="1"/>
    </xf>
    <xf numFmtId="0" fontId="9" fillId="28" borderId="10" xfId="0" applyFont="1" applyFill="1" applyBorder="1" applyAlignment="1">
      <alignment horizontal="center" wrapText="1"/>
    </xf>
    <xf numFmtId="0" fontId="0" fillId="28" borderId="10" xfId="0" applyFill="1" applyBorder="1" applyAlignment="1">
      <alignment wrapText="1"/>
    </xf>
    <xf numFmtId="9" fontId="0" fillId="28" borderId="4" xfId="0" applyNumberFormat="1" applyFill="1" applyBorder="1" applyAlignment="1">
      <alignment horizontal="center"/>
    </xf>
    <xf numFmtId="0" fontId="22" fillId="26" borderId="5" xfId="0" applyFont="1" applyFill="1" applyBorder="1" applyAlignment="1">
      <alignment horizontal="center"/>
    </xf>
    <xf numFmtId="0" fontId="108" fillId="28" borderId="6" xfId="0" applyFont="1" applyFill="1" applyBorder="1" applyAlignment="1">
      <alignment horizontal="right" wrapText="1"/>
    </xf>
    <xf numFmtId="0" fontId="22" fillId="28" borderId="6" xfId="0" applyFont="1" applyFill="1" applyBorder="1" applyAlignment="1">
      <alignment wrapText="1"/>
    </xf>
    <xf numFmtId="43" fontId="0" fillId="28" borderId="10" xfId="0" applyNumberFormat="1" applyFill="1" applyBorder="1"/>
    <xf numFmtId="0" fontId="9" fillId="28" borderId="9" xfId="0" applyFont="1" applyFill="1" applyBorder="1" applyAlignment="1">
      <alignment horizontal="center"/>
    </xf>
    <xf numFmtId="0" fontId="9" fillId="28" borderId="16" xfId="0" applyFont="1" applyFill="1" applyBorder="1" applyAlignment="1">
      <alignment horizontal="center"/>
    </xf>
    <xf numFmtId="9" fontId="22" fillId="28" borderId="12" xfId="0" applyNumberFormat="1" applyFont="1" applyFill="1" applyBorder="1" applyAlignment="1">
      <alignment horizontal="center"/>
    </xf>
    <xf numFmtId="0" fontId="22" fillId="28" borderId="12" xfId="0" applyFont="1" applyFill="1" applyBorder="1" applyAlignment="1">
      <alignment wrapText="1"/>
    </xf>
    <xf numFmtId="43" fontId="22" fillId="28" borderId="12" xfId="0" applyNumberFormat="1" applyFont="1" applyFill="1" applyBorder="1" applyAlignment="1">
      <alignment horizontal="right"/>
    </xf>
    <xf numFmtId="43" fontId="0" fillId="28" borderId="12" xfId="0" applyNumberFormat="1" applyFill="1" applyBorder="1"/>
    <xf numFmtId="0" fontId="22" fillId="28" borderId="12" xfId="0" applyFont="1" applyFill="1" applyBorder="1" applyAlignment="1">
      <alignment horizontal="center"/>
    </xf>
    <xf numFmtId="0" fontId="90" fillId="26" borderId="8" xfId="0" applyFont="1" applyFill="1" applyBorder="1" applyAlignment="1">
      <alignment horizontal="center" wrapText="1"/>
    </xf>
    <xf numFmtId="0" fontId="14" fillId="28" borderId="13" xfId="0" applyFont="1" applyFill="1" applyBorder="1" applyAlignment="1">
      <alignment horizontal="center" wrapText="1"/>
    </xf>
    <xf numFmtId="0" fontId="14" fillId="42" borderId="9" xfId="0" applyFont="1" applyFill="1" applyBorder="1" applyAlignment="1">
      <alignment horizontal="center"/>
    </xf>
    <xf numFmtId="0" fontId="90" fillId="26" borderId="6" xfId="0" applyFont="1" applyFill="1" applyBorder="1" applyAlignment="1">
      <alignment horizontal="left" wrapText="1"/>
    </xf>
    <xf numFmtId="0" fontId="90" fillId="26" borderId="6" xfId="0" applyFont="1" applyFill="1" applyBorder="1" applyAlignment="1">
      <alignment horizontal="center" wrapText="1"/>
    </xf>
    <xf numFmtId="9" fontId="0" fillId="28" borderId="17" xfId="0" applyNumberFormat="1" applyFill="1" applyBorder="1" applyAlignment="1">
      <alignment horizontal="center"/>
    </xf>
    <xf numFmtId="0" fontId="113" fillId="26" borderId="1" xfId="0" applyFont="1" applyFill="1" applyBorder="1" applyAlignment="1">
      <alignment horizontal="center"/>
    </xf>
    <xf numFmtId="0" fontId="114" fillId="26" borderId="3" xfId="0" applyFont="1" applyFill="1" applyBorder="1"/>
    <xf numFmtId="173" fontId="0" fillId="42" borderId="6" xfId="0" applyNumberFormat="1" applyFill="1" applyBorder="1" applyAlignment="1">
      <alignment horizontal="center"/>
    </xf>
    <xf numFmtId="173" fontId="14" fillId="42" borderId="6" xfId="0" applyNumberFormat="1" applyFont="1" applyFill="1" applyBorder="1" applyAlignment="1">
      <alignment horizontal="center"/>
    </xf>
    <xf numFmtId="173" fontId="0" fillId="42" borderId="12" xfId="0" applyNumberFormat="1" applyFill="1" applyBorder="1" applyAlignment="1">
      <alignment horizontal="center"/>
    </xf>
    <xf numFmtId="9" fontId="132" fillId="28" borderId="12" xfId="0" applyNumberFormat="1" applyFont="1" applyFill="1" applyBorder="1" applyAlignment="1">
      <alignment horizontal="center"/>
    </xf>
    <xf numFmtId="9" fontId="0" fillId="28" borderId="11" xfId="0" applyNumberFormat="1" applyFill="1" applyBorder="1" applyAlignment="1">
      <alignment horizontal="center"/>
    </xf>
    <xf numFmtId="0" fontId="114" fillId="28" borderId="16" xfId="0" applyFont="1" applyFill="1" applyBorder="1" applyAlignment="1">
      <alignment wrapText="1"/>
    </xf>
    <xf numFmtId="0" fontId="114" fillId="0" borderId="3" xfId="0" applyFont="1" applyBorder="1" applyAlignment="1">
      <alignment wrapText="1"/>
    </xf>
    <xf numFmtId="0" fontId="104" fillId="26" borderId="11" xfId="0" applyFont="1" applyFill="1" applyBorder="1" applyAlignment="1">
      <alignment horizontal="center"/>
    </xf>
    <xf numFmtId="9" fontId="0" fillId="26" borderId="6" xfId="0" applyNumberFormat="1" applyFill="1" applyBorder="1" applyAlignment="1">
      <alignment wrapText="1"/>
    </xf>
    <xf numFmtId="0" fontId="113" fillId="28" borderId="1" xfId="0" applyFont="1" applyFill="1" applyBorder="1" applyAlignment="1">
      <alignment horizontal="center"/>
    </xf>
    <xf numFmtId="9" fontId="113" fillId="26" borderId="1" xfId="0" applyNumberFormat="1" applyFont="1" applyFill="1" applyBorder="1" applyAlignment="1">
      <alignment horizontal="center"/>
    </xf>
    <xf numFmtId="0" fontId="114" fillId="26" borderId="8" xfId="0" applyFont="1" applyFill="1" applyBorder="1"/>
    <xf numFmtId="3" fontId="86" fillId="28" borderId="6" xfId="0" applyNumberFormat="1" applyFont="1" applyFill="1" applyBorder="1"/>
    <xf numFmtId="9" fontId="86" fillId="28" borderId="6" xfId="0" applyNumberFormat="1" applyFont="1" applyFill="1" applyBorder="1"/>
    <xf numFmtId="0" fontId="86" fillId="28" borderId="7" xfId="0" applyFont="1" applyFill="1" applyBorder="1"/>
    <xf numFmtId="3" fontId="86" fillId="28" borderId="7" xfId="0" applyNumberFormat="1" applyFont="1" applyFill="1" applyBorder="1"/>
    <xf numFmtId="9" fontId="86" fillId="28" borderId="7" xfId="0" applyNumberFormat="1" applyFont="1" applyFill="1" applyBorder="1"/>
    <xf numFmtId="14" fontId="134" fillId="0" borderId="0" xfId="0" applyNumberFormat="1" applyFont="1" applyAlignment="1">
      <alignment wrapText="1"/>
    </xf>
    <xf numFmtId="0" fontId="9" fillId="26" borderId="16" xfId="0" applyFont="1" applyFill="1" applyBorder="1" applyAlignment="1">
      <alignment horizontal="center"/>
    </xf>
    <xf numFmtId="9" fontId="22" fillId="26" borderId="12" xfId="0" applyNumberFormat="1" applyFont="1" applyFill="1" applyBorder="1" applyAlignment="1">
      <alignment horizontal="center"/>
    </xf>
    <xf numFmtId="0" fontId="22" fillId="26" borderId="12" xfId="0" applyFont="1" applyFill="1" applyBorder="1" applyAlignment="1">
      <alignment wrapText="1"/>
    </xf>
    <xf numFmtId="173" fontId="22" fillId="26" borderId="12" xfId="0" applyNumberFormat="1" applyFont="1" applyFill="1" applyBorder="1" applyAlignment="1">
      <alignment horizontal="right"/>
    </xf>
    <xf numFmtId="0" fontId="22" fillId="26" borderId="12" xfId="0" applyFont="1" applyFill="1" applyBorder="1" applyAlignment="1">
      <alignment horizontal="center"/>
    </xf>
    <xf numFmtId="0" fontId="134" fillId="26" borderId="6" xfId="0" applyFont="1" applyFill="1" applyBorder="1" applyAlignment="1">
      <alignment wrapText="1"/>
    </xf>
    <xf numFmtId="173" fontId="108" fillId="26" borderId="12" xfId="0" applyNumberFormat="1" applyFont="1" applyFill="1" applyBorder="1" applyAlignment="1">
      <alignment horizontal="right" wrapText="1"/>
    </xf>
    <xf numFmtId="0" fontId="123" fillId="26" borderId="0" xfId="0" applyFont="1" applyFill="1" applyAlignment="1">
      <alignment wrapText="1"/>
    </xf>
    <xf numFmtId="0" fontId="108" fillId="28" borderId="5" xfId="0" applyFont="1" applyFill="1" applyBorder="1" applyAlignment="1">
      <alignment horizontal="right" wrapText="1"/>
    </xf>
    <xf numFmtId="173" fontId="108" fillId="28" borderId="12" xfId="0" applyNumberFormat="1" applyFont="1" applyFill="1" applyBorder="1" applyAlignment="1">
      <alignment horizontal="right" wrapText="1"/>
    </xf>
    <xf numFmtId="173" fontId="108" fillId="28" borderId="6" xfId="0" applyNumberFormat="1" applyFont="1" applyFill="1" applyBorder="1" applyAlignment="1">
      <alignment horizontal="right" wrapText="1"/>
    </xf>
    <xf numFmtId="173" fontId="22" fillId="28" borderId="12" xfId="0" applyNumberFormat="1" applyFont="1" applyFill="1" applyBorder="1" applyAlignment="1">
      <alignment horizontal="right"/>
    </xf>
    <xf numFmtId="9" fontId="111" fillId="28" borderId="6" xfId="0" applyNumberFormat="1" applyFont="1" applyFill="1" applyBorder="1" applyAlignment="1">
      <alignment horizontal="center"/>
    </xf>
    <xf numFmtId="0" fontId="134" fillId="36" borderId="0" xfId="0" applyFont="1" applyFill="1" applyAlignment="1">
      <alignment wrapText="1"/>
    </xf>
    <xf numFmtId="0" fontId="0" fillId="26" borderId="1" xfId="0" applyFill="1" applyBorder="1" applyAlignment="1">
      <alignment wrapText="1"/>
    </xf>
    <xf numFmtId="0" fontId="108" fillId="26" borderId="1" xfId="0" applyFont="1" applyFill="1" applyBorder="1" applyAlignment="1">
      <alignment wrapText="1"/>
    </xf>
    <xf numFmtId="173" fontId="0" fillId="26" borderId="3" xfId="0" applyNumberFormat="1" applyFill="1" applyBorder="1" applyAlignment="1">
      <alignment horizontal="right"/>
    </xf>
    <xf numFmtId="173" fontId="108" fillId="26" borderId="3" xfId="0" applyNumberFormat="1" applyFont="1" applyFill="1" applyBorder="1" applyAlignment="1">
      <alignment horizontal="right"/>
    </xf>
    <xf numFmtId="0" fontId="108" fillId="28" borderId="8" xfId="0" applyFont="1" applyFill="1" applyBorder="1" applyAlignment="1">
      <alignment wrapText="1"/>
    </xf>
    <xf numFmtId="0" fontId="123" fillId="28" borderId="6" xfId="0" applyFont="1" applyFill="1" applyBorder="1" applyAlignment="1">
      <alignment wrapText="1"/>
    </xf>
    <xf numFmtId="173" fontId="108" fillId="28" borderId="16" xfId="0" applyNumberFormat="1" applyFont="1" applyFill="1" applyBorder="1" applyAlignment="1">
      <alignment horizontal="right" wrapText="1"/>
    </xf>
    <xf numFmtId="9" fontId="22" fillId="26" borderId="6" xfId="0" applyNumberFormat="1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173" fontId="9" fillId="26" borderId="8" xfId="0" applyNumberFormat="1" applyFont="1" applyFill="1" applyBorder="1" applyAlignment="1">
      <alignment horizontal="right"/>
    </xf>
    <xf numFmtId="0" fontId="123" fillId="26" borderId="6" xfId="0" applyFont="1" applyFill="1" applyBorder="1" applyAlignment="1">
      <alignment wrapText="1"/>
    </xf>
    <xf numFmtId="0" fontId="9" fillId="26" borderId="11" xfId="0" applyFont="1" applyFill="1" applyBorder="1" applyAlignment="1">
      <alignment horizontal="center"/>
    </xf>
    <xf numFmtId="173" fontId="108" fillId="26" borderId="16" xfId="0" applyNumberFormat="1" applyFont="1" applyFill="1" applyBorder="1" applyAlignment="1">
      <alignment horizontal="right" wrapText="1"/>
    </xf>
    <xf numFmtId="167" fontId="125" fillId="26" borderId="1" xfId="0" applyNumberFormat="1" applyFont="1" applyFill="1" applyBorder="1" applyAlignment="1">
      <alignment horizontal="center"/>
    </xf>
    <xf numFmtId="3" fontId="112" fillId="39" borderId="3" xfId="0" applyNumberFormat="1" applyFont="1" applyFill="1" applyBorder="1"/>
    <xf numFmtId="0" fontId="0" fillId="42" borderId="3" xfId="0" applyFill="1" applyBorder="1" applyAlignment="1">
      <alignment horizontal="center"/>
    </xf>
    <xf numFmtId="43" fontId="0" fillId="26" borderId="12" xfId="0" applyNumberFormat="1" applyFill="1" applyBorder="1"/>
    <xf numFmtId="0" fontId="114" fillId="28" borderId="0" xfId="0" applyFont="1" applyFill="1" applyAlignment="1">
      <alignment wrapText="1"/>
    </xf>
    <xf numFmtId="0" fontId="22" fillId="26" borderId="10" xfId="0" applyFont="1" applyFill="1" applyBorder="1" applyAlignment="1">
      <alignment wrapText="1"/>
    </xf>
    <xf numFmtId="0" fontId="22" fillId="26" borderId="10" xfId="0" applyFont="1" applyFill="1" applyBorder="1" applyAlignment="1">
      <alignment horizontal="center"/>
    </xf>
    <xf numFmtId="9" fontId="22" fillId="26" borderId="12" xfId="0" applyNumberFormat="1" applyFont="1" applyFill="1" applyBorder="1" applyAlignment="1">
      <alignment horizontal="left"/>
    </xf>
    <xf numFmtId="9" fontId="0" fillId="26" borderId="1" xfId="0" applyNumberFormat="1" applyFill="1" applyBorder="1" applyAlignment="1">
      <alignment horizontal="center" wrapText="1"/>
    </xf>
    <xf numFmtId="9" fontId="22" fillId="28" borderId="12" xfId="0" applyNumberFormat="1" applyFont="1" applyFill="1" applyBorder="1" applyAlignment="1">
      <alignment horizontal="left"/>
    </xf>
    <xf numFmtId="173" fontId="122" fillId="26" borderId="1" xfId="0" applyNumberFormat="1" applyFont="1" applyFill="1" applyBorder="1" applyAlignment="1">
      <alignment horizontal="center"/>
    </xf>
    <xf numFmtId="9" fontId="0" fillId="26" borderId="11" xfId="0" applyNumberFormat="1" applyFill="1" applyBorder="1" applyAlignment="1">
      <alignment horizontal="center"/>
    </xf>
    <xf numFmtId="173" fontId="97" fillId="26" borderId="1" xfId="0" applyNumberFormat="1" applyFont="1" applyFill="1" applyBorder="1" applyAlignment="1">
      <alignment horizontal="center"/>
    </xf>
    <xf numFmtId="9" fontId="22" fillId="26" borderId="6" xfId="0" applyNumberFormat="1" applyFont="1" applyFill="1" applyBorder="1" applyAlignment="1">
      <alignment horizontal="left"/>
    </xf>
    <xf numFmtId="173" fontId="0" fillId="26" borderId="3" xfId="0" applyNumberFormat="1" applyFill="1" applyBorder="1" applyAlignment="1">
      <alignment wrapText="1"/>
    </xf>
    <xf numFmtId="9" fontId="22" fillId="26" borderId="10" xfId="0" applyNumberFormat="1" applyFont="1" applyFill="1" applyBorder="1" applyAlignment="1">
      <alignment horizontal="left"/>
    </xf>
    <xf numFmtId="173" fontId="0" fillId="25" borderId="5" xfId="0" applyNumberFormat="1" applyFill="1" applyBorder="1"/>
    <xf numFmtId="173" fontId="9" fillId="26" borderId="8" xfId="0" applyNumberFormat="1" applyFont="1" applyFill="1" applyBorder="1" applyAlignment="1">
      <alignment horizontal="center"/>
    </xf>
    <xf numFmtId="0" fontId="9" fillId="26" borderId="8" xfId="0" applyFont="1" applyFill="1" applyBorder="1"/>
    <xf numFmtId="173" fontId="9" fillId="26" borderId="8" xfId="0" applyNumberFormat="1" applyFont="1" applyFill="1" applyBorder="1"/>
    <xf numFmtId="0" fontId="9" fillId="26" borderId="0" xfId="0" applyFont="1" applyFill="1" applyAlignment="1">
      <alignment horizontal="center"/>
    </xf>
    <xf numFmtId="0" fontId="9" fillId="26" borderId="1" xfId="0" applyFont="1" applyFill="1" applyBorder="1" applyAlignment="1">
      <alignment horizontal="center"/>
    </xf>
    <xf numFmtId="0" fontId="9" fillId="26" borderId="17" xfId="0" applyFont="1" applyFill="1" applyBorder="1" applyAlignment="1">
      <alignment horizontal="center"/>
    </xf>
    <xf numFmtId="0" fontId="104" fillId="26" borderId="9" xfId="0" applyFont="1" applyFill="1" applyBorder="1" applyAlignment="1">
      <alignment horizontal="center"/>
    </xf>
    <xf numFmtId="0" fontId="22" fillId="26" borderId="7" xfId="0" applyFont="1" applyFill="1" applyBorder="1" applyAlignment="1">
      <alignment wrapText="1"/>
    </xf>
    <xf numFmtId="0" fontId="22" fillId="26" borderId="16" xfId="0" applyFont="1" applyFill="1" applyBorder="1" applyAlignment="1">
      <alignment wrapText="1"/>
    </xf>
    <xf numFmtId="0" fontId="108" fillId="26" borderId="16" xfId="0" applyFont="1" applyFill="1" applyBorder="1"/>
    <xf numFmtId="0" fontId="108" fillId="26" borderId="16" xfId="0" applyFont="1" applyFill="1" applyBorder="1" applyAlignment="1">
      <alignment wrapText="1"/>
    </xf>
    <xf numFmtId="0" fontId="123" fillId="26" borderId="3" xfId="0" applyFont="1" applyFill="1" applyBorder="1" applyAlignment="1">
      <alignment wrapText="1"/>
    </xf>
    <xf numFmtId="9" fontId="104" fillId="26" borderId="5" xfId="0" applyNumberFormat="1" applyFont="1" applyFill="1" applyBorder="1" applyAlignment="1">
      <alignment horizontal="center"/>
    </xf>
    <xf numFmtId="3" fontId="2" fillId="0" borderId="8" xfId="0" applyNumberFormat="1" applyFont="1" applyBorder="1"/>
    <xf numFmtId="0" fontId="9" fillId="28" borderId="8" xfId="0" applyFont="1" applyFill="1" applyBorder="1"/>
    <xf numFmtId="9" fontId="22" fillId="26" borderId="4" xfId="0" applyNumberFormat="1" applyFont="1" applyFill="1" applyBorder="1" applyAlignment="1">
      <alignment horizontal="center"/>
    </xf>
    <xf numFmtId="9" fontId="22" fillId="26" borderId="11" xfId="0" applyNumberFormat="1" applyFont="1" applyFill="1" applyBorder="1" applyAlignment="1">
      <alignment horizontal="center"/>
    </xf>
    <xf numFmtId="0" fontId="22" fillId="26" borderId="7" xfId="0" applyFont="1" applyFill="1" applyBorder="1" applyAlignment="1">
      <alignment horizontal="center"/>
    </xf>
    <xf numFmtId="0" fontId="22" fillId="26" borderId="16" xfId="0" applyFont="1" applyFill="1" applyBorder="1" applyAlignment="1">
      <alignment horizontal="center"/>
    </xf>
    <xf numFmtId="9" fontId="111" fillId="26" borderId="11" xfId="0" applyNumberFormat="1" applyFont="1" applyFill="1" applyBorder="1" applyAlignment="1">
      <alignment horizontal="center"/>
    </xf>
    <xf numFmtId="0" fontId="123" fillId="26" borderId="12" xfId="0" applyFont="1" applyFill="1" applyBorder="1" applyAlignment="1">
      <alignment wrapText="1"/>
    </xf>
    <xf numFmtId="9" fontId="0" fillId="26" borderId="9" xfId="0" applyNumberFormat="1" applyFill="1" applyBorder="1" applyAlignment="1">
      <alignment horizontal="center"/>
    </xf>
    <xf numFmtId="0" fontId="86" fillId="26" borderId="8" xfId="0" applyFont="1" applyFill="1" applyBorder="1"/>
    <xf numFmtId="3" fontId="86" fillId="26" borderId="8" xfId="0" applyNumberFormat="1" applyFont="1" applyFill="1" applyBorder="1"/>
    <xf numFmtId="9" fontId="86" fillId="26" borderId="8" xfId="0" applyNumberFormat="1" applyFont="1" applyFill="1" applyBorder="1"/>
    <xf numFmtId="173" fontId="38" fillId="26" borderId="12" xfId="0" applyNumberFormat="1" applyFont="1" applyFill="1" applyBorder="1" applyAlignment="1">
      <alignment horizontal="right"/>
    </xf>
    <xf numFmtId="173" fontId="38" fillId="26" borderId="10" xfId="0" applyNumberFormat="1" applyFont="1" applyFill="1" applyBorder="1" applyAlignment="1">
      <alignment horizontal="right"/>
    </xf>
    <xf numFmtId="173" fontId="2" fillId="3" borderId="7" xfId="0" applyNumberFormat="1" applyFont="1" applyFill="1" applyBorder="1" applyAlignment="1">
      <alignment horizontal="right"/>
    </xf>
    <xf numFmtId="0" fontId="9" fillId="26" borderId="8" xfId="0" applyFont="1" applyFill="1" applyBorder="1" applyAlignment="1">
      <alignment horizontal="left"/>
    </xf>
    <xf numFmtId="173" fontId="104" fillId="43" borderId="6" xfId="0" applyNumberFormat="1" applyFont="1" applyFill="1" applyBorder="1"/>
    <xf numFmtId="173" fontId="0" fillId="43" borderId="6" xfId="0" applyNumberFormat="1" applyFill="1" applyBorder="1"/>
    <xf numFmtId="0" fontId="104" fillId="43" borderId="6" xfId="0" applyFont="1" applyFill="1" applyBorder="1" applyAlignment="1">
      <alignment horizontal="center"/>
    </xf>
    <xf numFmtId="3" fontId="9" fillId="39" borderId="8" xfId="0" applyNumberFormat="1" applyFont="1" applyFill="1" applyBorder="1"/>
    <xf numFmtId="9" fontId="86" fillId="28" borderId="13" xfId="0" applyNumberFormat="1" applyFont="1" applyFill="1" applyBorder="1"/>
    <xf numFmtId="9" fontId="22" fillId="28" borderId="13" xfId="0" applyNumberFormat="1" applyFont="1" applyFill="1" applyBorder="1"/>
    <xf numFmtId="9" fontId="3" fillId="3" borderId="13" xfId="0" applyNumberFormat="1" applyFont="1" applyFill="1" applyBorder="1"/>
    <xf numFmtId="3" fontId="9" fillId="28" borderId="7" xfId="0" applyNumberFormat="1" applyFont="1" applyFill="1" applyBorder="1"/>
    <xf numFmtId="3" fontId="2" fillId="26" borderId="8" xfId="0" applyNumberFormat="1" applyFont="1" applyFill="1" applyBorder="1"/>
    <xf numFmtId="0" fontId="0" fillId="25" borderId="5" xfId="0" applyFill="1" applyBorder="1" applyAlignment="1">
      <alignment horizontal="center"/>
    </xf>
    <xf numFmtId="0" fontId="104" fillId="25" borderId="5" xfId="0" applyFont="1" applyFill="1" applyBorder="1" applyAlignment="1">
      <alignment horizontal="center"/>
    </xf>
    <xf numFmtId="0" fontId="0" fillId="25" borderId="10" xfId="0" applyFill="1" applyBorder="1"/>
    <xf numFmtId="0" fontId="3" fillId="0" borderId="13" xfId="0" applyFont="1" applyBorder="1"/>
    <xf numFmtId="0" fontId="0" fillId="26" borderId="6" xfId="0" applyFill="1" applyBorder="1"/>
    <xf numFmtId="0" fontId="0" fillId="27" borderId="6" xfId="0" applyFill="1" applyBorder="1"/>
    <xf numFmtId="1" fontId="3" fillId="0" borderId="6" xfId="0" applyNumberFormat="1" applyFont="1" applyBorder="1"/>
    <xf numFmtId="173" fontId="3" fillId="26" borderId="6" xfId="0" applyNumberFormat="1" applyFont="1" applyFill="1" applyBorder="1"/>
    <xf numFmtId="0" fontId="3" fillId="3" borderId="10" xfId="0" applyFont="1" applyFill="1" applyBorder="1"/>
    <xf numFmtId="0" fontId="3" fillId="26" borderId="6" xfId="0" applyFont="1" applyFill="1" applyBorder="1"/>
    <xf numFmtId="1" fontId="3" fillId="0" borderId="8" xfId="0" applyNumberFormat="1" applyFont="1" applyBorder="1"/>
    <xf numFmtId="0" fontId="0" fillId="27" borderId="3" xfId="0" applyFill="1" applyBorder="1"/>
    <xf numFmtId="0" fontId="0" fillId="0" borderId="1" xfId="0" applyBorder="1"/>
    <xf numFmtId="0" fontId="0" fillId="0" borderId="3" xfId="0" applyBorder="1"/>
    <xf numFmtId="0" fontId="0" fillId="26" borderId="3" xfId="0" applyFill="1" applyBorder="1"/>
    <xf numFmtId="0" fontId="3" fillId="0" borderId="3" xfId="0" applyFont="1" applyBorder="1"/>
    <xf numFmtId="0" fontId="14" fillId="28" borderId="12" xfId="0" applyFont="1" applyFill="1" applyBorder="1" applyAlignment="1">
      <alignment horizontal="center" wrapText="1"/>
    </xf>
    <xf numFmtId="0" fontId="3" fillId="42" borderId="12" xfId="0" applyFont="1" applyFill="1" applyBorder="1" applyAlignment="1">
      <alignment horizontal="center"/>
    </xf>
    <xf numFmtId="166" fontId="14" fillId="42" borderId="12" xfId="0" applyNumberFormat="1" applyFont="1" applyFill="1" applyBorder="1" applyAlignment="1">
      <alignment horizontal="center"/>
    </xf>
    <xf numFmtId="0" fontId="14" fillId="42" borderId="12" xfId="0" applyFont="1" applyFill="1" applyBorder="1" applyAlignment="1">
      <alignment horizontal="center"/>
    </xf>
    <xf numFmtId="0" fontId="14" fillId="42" borderId="11" xfId="0" applyFont="1" applyFill="1" applyBorder="1" applyAlignment="1">
      <alignment horizontal="center"/>
    </xf>
    <xf numFmtId="166" fontId="14" fillId="42" borderId="1" xfId="0" applyNumberFormat="1" applyFont="1" applyFill="1" applyBorder="1" applyAlignment="1">
      <alignment horizontal="center"/>
    </xf>
    <xf numFmtId="165" fontId="0" fillId="42" borderId="6" xfId="0" applyNumberFormat="1" applyFill="1" applyBorder="1" applyAlignment="1">
      <alignment horizontal="left"/>
    </xf>
    <xf numFmtId="173" fontId="0" fillId="42" borderId="5" xfId="0" applyNumberFormat="1" applyFill="1" applyBorder="1" applyAlignment="1">
      <alignment horizontal="center"/>
    </xf>
    <xf numFmtId="0" fontId="14" fillId="28" borderId="7" xfId="0" applyFont="1" applyFill="1" applyBorder="1"/>
    <xf numFmtId="0" fontId="134" fillId="28" borderId="6" xfId="0" applyFont="1" applyFill="1" applyBorder="1" applyAlignment="1">
      <alignment wrapText="1"/>
    </xf>
    <xf numFmtId="173" fontId="13" fillId="2" borderId="8" xfId="0" applyNumberFormat="1" applyFont="1" applyFill="1" applyBorder="1" applyAlignment="1">
      <alignment horizontal="center" wrapText="1"/>
    </xf>
    <xf numFmtId="173" fontId="14" fillId="0" borderId="8" xfId="0" applyNumberFormat="1" applyFont="1" applyBorder="1" applyAlignment="1">
      <alignment horizontal="center"/>
    </xf>
    <xf numFmtId="173" fontId="14" fillId="7" borderId="8" xfId="0" applyNumberFormat="1" applyFont="1" applyFill="1" applyBorder="1" applyAlignment="1">
      <alignment horizontal="center"/>
    </xf>
    <xf numFmtId="173" fontId="0" fillId="0" borderId="0" xfId="0" applyNumberFormat="1" applyAlignment="1">
      <alignment horizontal="center"/>
    </xf>
    <xf numFmtId="173" fontId="14" fillId="4" borderId="8" xfId="0" applyNumberFormat="1" applyFont="1" applyFill="1" applyBorder="1" applyAlignment="1">
      <alignment horizontal="center"/>
    </xf>
    <xf numFmtId="173" fontId="3" fillId="4" borderId="8" xfId="0" applyNumberFormat="1" applyFont="1" applyFill="1" applyBorder="1" applyAlignment="1">
      <alignment horizontal="center"/>
    </xf>
    <xf numFmtId="173" fontId="3" fillId="0" borderId="8" xfId="0" applyNumberFormat="1" applyFont="1" applyBorder="1" applyAlignment="1">
      <alignment horizontal="center"/>
    </xf>
    <xf numFmtId="173" fontId="3" fillId="7" borderId="8" xfId="0" applyNumberFormat="1" applyFont="1" applyFill="1" applyBorder="1" applyAlignment="1">
      <alignment horizontal="center"/>
    </xf>
    <xf numFmtId="173" fontId="3" fillId="7" borderId="7" xfId="0" applyNumberFormat="1" applyFont="1" applyFill="1" applyBorder="1" applyAlignment="1">
      <alignment horizontal="center"/>
    </xf>
    <xf numFmtId="173" fontId="3" fillId="3" borderId="0" xfId="0" applyNumberFormat="1" applyFont="1" applyFill="1" applyAlignment="1">
      <alignment horizontal="center"/>
    </xf>
    <xf numFmtId="173" fontId="11" fillId="3" borderId="0" xfId="0" applyNumberFormat="1" applyFont="1" applyFill="1" applyAlignment="1">
      <alignment horizontal="center"/>
    </xf>
    <xf numFmtId="173" fontId="3" fillId="7" borderId="6" xfId="0" applyNumberFormat="1" applyFont="1" applyFill="1" applyBorder="1" applyAlignment="1">
      <alignment horizontal="center"/>
    </xf>
    <xf numFmtId="173" fontId="3" fillId="4" borderId="6" xfId="0" applyNumberFormat="1" applyFont="1" applyFill="1" applyBorder="1" applyAlignment="1">
      <alignment horizontal="center"/>
    </xf>
    <xf numFmtId="173" fontId="3" fillId="3" borderId="8" xfId="0" applyNumberFormat="1" applyFont="1" applyFill="1" applyBorder="1" applyAlignment="1">
      <alignment horizontal="center"/>
    </xf>
    <xf numFmtId="173" fontId="3" fillId="3" borderId="6" xfId="0" applyNumberFormat="1" applyFont="1" applyFill="1" applyBorder="1" applyAlignment="1">
      <alignment horizontal="center"/>
    </xf>
    <xf numFmtId="173" fontId="14" fillId="33" borderId="8" xfId="0" applyNumberFormat="1" applyFont="1" applyFill="1" applyBorder="1" applyAlignment="1">
      <alignment horizontal="center"/>
    </xf>
    <xf numFmtId="173" fontId="14" fillId="30" borderId="8" xfId="0" applyNumberFormat="1" applyFont="1" applyFill="1" applyBorder="1" applyAlignment="1">
      <alignment horizontal="center"/>
    </xf>
    <xf numFmtId="173" fontId="14" fillId="3" borderId="7" xfId="0" applyNumberFormat="1" applyFont="1" applyFill="1" applyBorder="1" applyAlignment="1">
      <alignment horizontal="center"/>
    </xf>
    <xf numFmtId="173" fontId="14" fillId="31" borderId="6" xfId="0" applyNumberFormat="1" applyFont="1" applyFill="1" applyBorder="1" applyAlignment="1">
      <alignment horizontal="center"/>
    </xf>
    <xf numFmtId="173" fontId="0" fillId="31" borderId="6" xfId="0" applyNumberFormat="1" applyFill="1" applyBorder="1" applyAlignment="1">
      <alignment horizontal="center"/>
    </xf>
    <xf numFmtId="173" fontId="14" fillId="28" borderId="8" xfId="0" applyNumberFormat="1" applyFont="1" applyFill="1" applyBorder="1" applyAlignment="1">
      <alignment horizontal="center"/>
    </xf>
    <xf numFmtId="173" fontId="14" fillId="32" borderId="8" xfId="0" applyNumberFormat="1" applyFont="1" applyFill="1" applyBorder="1" applyAlignment="1">
      <alignment horizontal="center"/>
    </xf>
    <xf numFmtId="173" fontId="14" fillId="34" borderId="6" xfId="0" applyNumberFormat="1" applyFont="1" applyFill="1" applyBorder="1" applyAlignment="1">
      <alignment horizontal="center"/>
    </xf>
    <xf numFmtId="173" fontId="3" fillId="3" borderId="7" xfId="0" applyNumberFormat="1" applyFont="1" applyFill="1" applyBorder="1" applyAlignment="1">
      <alignment horizontal="center"/>
    </xf>
    <xf numFmtId="173" fontId="14" fillId="35" borderId="8" xfId="0" applyNumberFormat="1" applyFont="1" applyFill="1" applyBorder="1" applyAlignment="1">
      <alignment horizontal="center"/>
    </xf>
    <xf numFmtId="173" fontId="14" fillId="31" borderId="8" xfId="0" applyNumberFormat="1" applyFont="1" applyFill="1" applyBorder="1" applyAlignment="1">
      <alignment horizontal="center"/>
    </xf>
    <xf numFmtId="173" fontId="14" fillId="31" borderId="7" xfId="0" applyNumberFormat="1" applyFont="1" applyFill="1" applyBorder="1" applyAlignment="1">
      <alignment horizontal="center"/>
    </xf>
    <xf numFmtId="173" fontId="14" fillId="28" borderId="0" xfId="0" applyNumberFormat="1" applyFont="1" applyFill="1" applyAlignment="1">
      <alignment horizontal="center" wrapText="1"/>
    </xf>
    <xf numFmtId="173" fontId="0" fillId="31" borderId="0" xfId="0" applyNumberFormat="1" applyFill="1" applyAlignment="1">
      <alignment horizontal="center"/>
    </xf>
    <xf numFmtId="173" fontId="13" fillId="2" borderId="7" xfId="0" applyNumberFormat="1" applyFont="1" applyFill="1" applyBorder="1" applyAlignment="1">
      <alignment horizontal="center" wrapText="1"/>
    </xf>
    <xf numFmtId="173" fontId="0" fillId="0" borderId="12" xfId="0" applyNumberFormat="1" applyBorder="1" applyAlignment="1">
      <alignment horizontal="center"/>
    </xf>
    <xf numFmtId="173" fontId="14" fillId="28" borderId="6" xfId="0" applyNumberFormat="1" applyFont="1" applyFill="1" applyBorder="1" applyAlignment="1">
      <alignment horizontal="center" wrapText="1"/>
    </xf>
    <xf numFmtId="173" fontId="0" fillId="31" borderId="12" xfId="0" applyNumberFormat="1" applyFill="1" applyBorder="1" applyAlignment="1">
      <alignment horizontal="center"/>
    </xf>
    <xf numFmtId="173" fontId="14" fillId="31" borderId="12" xfId="0" applyNumberFormat="1" applyFont="1" applyFill="1" applyBorder="1" applyAlignment="1">
      <alignment horizontal="center"/>
    </xf>
    <xf numFmtId="173" fontId="13" fillId="2" borderId="6" xfId="0" applyNumberFormat="1" applyFont="1" applyFill="1" applyBorder="1" applyAlignment="1">
      <alignment horizontal="center" wrapText="1"/>
    </xf>
    <xf numFmtId="173" fontId="90" fillId="28" borderId="6" xfId="0" applyNumberFormat="1" applyFont="1" applyFill="1" applyBorder="1" applyAlignment="1">
      <alignment horizontal="center" wrapText="1"/>
    </xf>
    <xf numFmtId="173" fontId="90" fillId="28" borderId="8" xfId="0" applyNumberFormat="1" applyFont="1" applyFill="1" applyBorder="1" applyAlignment="1">
      <alignment horizontal="center" wrapText="1"/>
    </xf>
    <xf numFmtId="0" fontId="138" fillId="26" borderId="6" xfId="0" applyFont="1" applyFill="1" applyBorder="1" applyAlignment="1">
      <alignment horizontal="center"/>
    </xf>
    <xf numFmtId="9" fontId="0" fillId="27" borderId="11" xfId="0" applyNumberFormat="1" applyFill="1" applyBorder="1" applyAlignment="1">
      <alignment horizontal="center"/>
    </xf>
    <xf numFmtId="173" fontId="108" fillId="27" borderId="16" xfId="0" applyNumberFormat="1" applyFont="1" applyFill="1" applyBorder="1" applyAlignment="1">
      <alignment horizontal="right" wrapText="1"/>
    </xf>
    <xf numFmtId="0" fontId="9" fillId="27" borderId="11" xfId="0" applyFont="1" applyFill="1" applyBorder="1" applyAlignment="1">
      <alignment horizontal="center"/>
    </xf>
    <xf numFmtId="0" fontId="138" fillId="27" borderId="6" xfId="0" applyFont="1" applyFill="1" applyBorder="1" applyAlignment="1">
      <alignment horizontal="center"/>
    </xf>
    <xf numFmtId="0" fontId="132" fillId="28" borderId="12" xfId="0" applyFont="1" applyFill="1" applyBorder="1"/>
    <xf numFmtId="9" fontId="121" fillId="26" borderId="5" xfId="0" applyNumberFormat="1" applyFont="1" applyFill="1" applyBorder="1" applyAlignment="1">
      <alignment horizontal="center"/>
    </xf>
    <xf numFmtId="0" fontId="124" fillId="26" borderId="0" xfId="0" applyFont="1" applyFill="1" applyAlignment="1">
      <alignment horizontal="center" wrapText="1"/>
    </xf>
    <xf numFmtId="173" fontId="104" fillId="28" borderId="0" xfId="0" applyNumberFormat="1" applyFont="1" applyFill="1" applyAlignment="1">
      <alignment horizontal="right"/>
    </xf>
    <xf numFmtId="173" fontId="113" fillId="28" borderId="0" xfId="0" applyNumberFormat="1" applyFont="1" applyFill="1"/>
    <xf numFmtId="0" fontId="104" fillId="28" borderId="0" xfId="0" applyFont="1" applyFill="1"/>
    <xf numFmtId="9" fontId="0" fillId="25" borderId="5" xfId="0" applyNumberFormat="1" applyFill="1" applyBorder="1" applyAlignment="1">
      <alignment horizontal="center"/>
    </xf>
    <xf numFmtId="173" fontId="0" fillId="25" borderId="12" xfId="0" applyNumberFormat="1" applyFill="1" applyBorder="1"/>
    <xf numFmtId="0" fontId="0" fillId="26" borderId="10" xfId="0" applyFill="1" applyBorder="1"/>
    <xf numFmtId="173" fontId="108" fillId="26" borderId="6" xfId="0" applyNumberFormat="1" applyFont="1" applyFill="1" applyBorder="1" applyAlignment="1">
      <alignment horizontal="right" wrapText="1"/>
    </xf>
    <xf numFmtId="0" fontId="9" fillId="26" borderId="13" xfId="0" applyFont="1" applyFill="1" applyBorder="1" applyAlignment="1">
      <alignment horizontal="center"/>
    </xf>
    <xf numFmtId="0" fontId="0" fillId="26" borderId="2" xfId="0" applyFill="1" applyBorder="1" applyAlignment="1">
      <alignment wrapText="1"/>
    </xf>
    <xf numFmtId="9" fontId="17" fillId="26" borderId="2" xfId="0" applyNumberFormat="1" applyFont="1" applyFill="1" applyBorder="1" applyAlignment="1">
      <alignment horizontal="center"/>
    </xf>
    <xf numFmtId="173" fontId="0" fillId="26" borderId="10" xfId="0" applyNumberFormat="1" applyFill="1" applyBorder="1" applyAlignment="1">
      <alignment horizontal="right"/>
    </xf>
    <xf numFmtId="173" fontId="108" fillId="26" borderId="11" xfId="0" applyNumberFormat="1" applyFont="1" applyFill="1" applyBorder="1" applyAlignment="1">
      <alignment horizontal="right" wrapText="1"/>
    </xf>
    <xf numFmtId="173" fontId="108" fillId="26" borderId="17" xfId="0" applyNumberFormat="1" applyFont="1" applyFill="1" applyBorder="1" applyAlignment="1">
      <alignment horizontal="right" wrapText="1"/>
    </xf>
    <xf numFmtId="173" fontId="0" fillId="27" borderId="10" xfId="0" applyNumberFormat="1" applyFill="1" applyBorder="1"/>
    <xf numFmtId="173" fontId="0" fillId="26" borderId="1" xfId="0" applyNumberFormat="1" applyFill="1" applyBorder="1" applyAlignment="1">
      <alignment horizontal="right"/>
    </xf>
    <xf numFmtId="173" fontId="0" fillId="26" borderId="16" xfId="0" applyNumberFormat="1" applyFill="1" applyBorder="1"/>
    <xf numFmtId="9" fontId="119" fillId="28" borderId="6" xfId="0" applyNumberFormat="1" applyFont="1" applyFill="1" applyBorder="1" applyAlignment="1">
      <alignment horizontal="center"/>
    </xf>
    <xf numFmtId="9" fontId="0" fillId="26" borderId="17" xfId="0" applyNumberFormat="1" applyFill="1" applyBorder="1" applyAlignment="1">
      <alignment horizontal="center"/>
    </xf>
    <xf numFmtId="9" fontId="111" fillId="26" borderId="2" xfId="0" applyNumberFormat="1" applyFont="1" applyFill="1" applyBorder="1" applyAlignment="1">
      <alignment horizontal="center"/>
    </xf>
    <xf numFmtId="9" fontId="0" fillId="26" borderId="2" xfId="0" applyNumberFormat="1" applyFill="1" applyBorder="1" applyAlignment="1">
      <alignment horizontal="center"/>
    </xf>
    <xf numFmtId="173" fontId="108" fillId="26" borderId="7" xfId="0" applyNumberFormat="1" applyFont="1" applyFill="1" applyBorder="1" applyAlignment="1">
      <alignment horizontal="right" wrapText="1"/>
    </xf>
    <xf numFmtId="0" fontId="113" fillId="25" borderId="1" xfId="0" applyFont="1" applyFill="1" applyBorder="1" applyAlignment="1">
      <alignment horizontal="center"/>
    </xf>
    <xf numFmtId="9" fontId="108" fillId="25" borderId="1" xfId="0" applyNumberFormat="1" applyFont="1" applyFill="1" applyBorder="1" applyAlignment="1">
      <alignment horizontal="center"/>
    </xf>
    <xf numFmtId="0" fontId="108" fillId="25" borderId="12" xfId="0" applyFont="1" applyFill="1" applyBorder="1"/>
    <xf numFmtId="0" fontId="108" fillId="25" borderId="8" xfId="0" applyFont="1" applyFill="1" applyBorder="1" applyAlignment="1">
      <alignment wrapText="1"/>
    </xf>
    <xf numFmtId="173" fontId="108" fillId="25" borderId="6" xfId="0" applyNumberFormat="1" applyFont="1" applyFill="1" applyBorder="1" applyAlignment="1">
      <alignment horizontal="right"/>
    </xf>
    <xf numFmtId="9" fontId="108" fillId="25" borderId="6" xfId="0" applyNumberFormat="1" applyFont="1" applyFill="1" applyBorder="1" applyAlignment="1">
      <alignment horizontal="center"/>
    </xf>
    <xf numFmtId="0" fontId="108" fillId="25" borderId="6" xfId="0" applyFont="1" applyFill="1" applyBorder="1"/>
    <xf numFmtId="0" fontId="108" fillId="25" borderId="6" xfId="0" applyFont="1" applyFill="1" applyBorder="1" applyAlignment="1">
      <alignment horizontal="center"/>
    </xf>
    <xf numFmtId="0" fontId="123" fillId="28" borderId="5" xfId="0" applyFont="1" applyFill="1" applyBorder="1" applyAlignment="1">
      <alignment wrapText="1"/>
    </xf>
    <xf numFmtId="173" fontId="108" fillId="28" borderId="7" xfId="0" applyNumberFormat="1" applyFont="1" applyFill="1" applyBorder="1" applyAlignment="1">
      <alignment horizontal="right" wrapText="1"/>
    </xf>
    <xf numFmtId="0" fontId="123" fillId="26" borderId="5" xfId="0" applyFont="1" applyFill="1" applyBorder="1" applyAlignment="1">
      <alignment wrapText="1"/>
    </xf>
    <xf numFmtId="9" fontId="0" fillId="28" borderId="9" xfId="0" applyNumberFormat="1" applyFill="1" applyBorder="1" applyAlignment="1">
      <alignment horizontal="center"/>
    </xf>
    <xf numFmtId="173" fontId="108" fillId="26" borderId="4" xfId="0" applyNumberFormat="1" applyFont="1" applyFill="1" applyBorder="1" applyAlignment="1">
      <alignment wrapText="1"/>
    </xf>
    <xf numFmtId="173" fontId="108" fillId="28" borderId="5" xfId="0" applyNumberFormat="1" applyFont="1" applyFill="1" applyBorder="1" applyAlignment="1">
      <alignment horizontal="right" wrapText="1"/>
    </xf>
    <xf numFmtId="173" fontId="2" fillId="3" borderId="6" xfId="0" applyNumberFormat="1" applyFont="1" applyFill="1" applyBorder="1" applyAlignment="1">
      <alignment horizontal="right"/>
    </xf>
    <xf numFmtId="0" fontId="104" fillId="28" borderId="10" xfId="0" applyFont="1" applyFill="1" applyBorder="1" applyAlignment="1">
      <alignment horizontal="center"/>
    </xf>
    <xf numFmtId="173" fontId="38" fillId="26" borderId="16" xfId="0" applyNumberFormat="1" applyFont="1" applyFill="1" applyBorder="1" applyAlignment="1">
      <alignment horizontal="right"/>
    </xf>
    <xf numFmtId="0" fontId="112" fillId="26" borderId="12" xfId="0" applyFont="1" applyFill="1" applyBorder="1" applyAlignment="1">
      <alignment horizontal="center"/>
    </xf>
    <xf numFmtId="0" fontId="87" fillId="26" borderId="6" xfId="0" applyFont="1" applyFill="1" applyBorder="1" applyAlignment="1">
      <alignment horizontal="center"/>
    </xf>
    <xf numFmtId="0" fontId="87" fillId="26" borderId="16" xfId="0" applyFont="1" applyFill="1" applyBorder="1" applyAlignment="1">
      <alignment horizontal="center"/>
    </xf>
    <xf numFmtId="0" fontId="87" fillId="26" borderId="5" xfId="0" applyFont="1" applyFill="1" applyBorder="1" applyAlignment="1">
      <alignment horizontal="center"/>
    </xf>
    <xf numFmtId="0" fontId="112" fillId="26" borderId="5" xfId="0" applyFont="1" applyFill="1" applyBorder="1" applyAlignment="1">
      <alignment horizontal="center"/>
    </xf>
    <xf numFmtId="0" fontId="87" fillId="26" borderId="12" xfId="0" applyFont="1" applyFill="1" applyBorder="1" applyAlignment="1">
      <alignment horizontal="center"/>
    </xf>
    <xf numFmtId="0" fontId="87" fillId="26" borderId="6" xfId="0" applyFont="1" applyFill="1" applyBorder="1" applyAlignment="1">
      <alignment horizontal="center" wrapText="1"/>
    </xf>
    <xf numFmtId="0" fontId="87" fillId="26" borderId="7" xfId="0" applyFont="1" applyFill="1" applyBorder="1" applyAlignment="1">
      <alignment horizontal="center"/>
    </xf>
    <xf numFmtId="0" fontId="87" fillId="26" borderId="5" xfId="0" applyFont="1" applyFill="1" applyBorder="1" applyAlignment="1">
      <alignment horizontal="center" wrapText="1"/>
    </xf>
    <xf numFmtId="0" fontId="87" fillId="26" borderId="3" xfId="0" applyFont="1" applyFill="1" applyBorder="1" applyAlignment="1">
      <alignment horizontal="center"/>
    </xf>
    <xf numFmtId="0" fontId="130" fillId="26" borderId="6" xfId="0" applyFont="1" applyFill="1" applyBorder="1"/>
    <xf numFmtId="9" fontId="113" fillId="26" borderId="3" xfId="0" applyNumberFormat="1" applyFont="1" applyFill="1" applyBorder="1" applyAlignment="1">
      <alignment horizontal="center"/>
    </xf>
    <xf numFmtId="9" fontId="111" fillId="26" borderId="1" xfId="0" applyNumberFormat="1" applyFont="1" applyFill="1" applyBorder="1" applyAlignment="1">
      <alignment horizontal="center"/>
    </xf>
    <xf numFmtId="173" fontId="113" fillId="28" borderId="6" xfId="0" applyNumberFormat="1" applyFont="1" applyFill="1" applyBorder="1" applyAlignment="1">
      <alignment horizontal="right"/>
    </xf>
    <xf numFmtId="9" fontId="104" fillId="26" borderId="12" xfId="0" applyNumberFormat="1" applyFont="1" applyFill="1" applyBorder="1" applyAlignment="1">
      <alignment horizontal="center"/>
    </xf>
    <xf numFmtId="9" fontId="104" fillId="26" borderId="17" xfId="0" applyNumberFormat="1" applyFont="1" applyFill="1" applyBorder="1" applyAlignment="1">
      <alignment horizontal="center"/>
    </xf>
    <xf numFmtId="0" fontId="38" fillId="26" borderId="6" xfId="0" applyFont="1" applyFill="1" applyBorder="1" applyAlignment="1">
      <alignment wrapText="1"/>
    </xf>
    <xf numFmtId="0" fontId="108" fillId="26" borderId="3" xfId="0" applyFont="1" applyFill="1" applyBorder="1"/>
    <xf numFmtId="9" fontId="9" fillId="26" borderId="3" xfId="0" applyNumberFormat="1" applyFont="1" applyFill="1" applyBorder="1" applyAlignment="1">
      <alignment horizontal="center"/>
    </xf>
    <xf numFmtId="0" fontId="114" fillId="26" borderId="6" xfId="0" applyFont="1" applyFill="1" applyBorder="1" applyAlignment="1">
      <alignment wrapText="1"/>
    </xf>
    <xf numFmtId="173" fontId="9" fillId="26" borderId="12" xfId="0" applyNumberFormat="1" applyFont="1" applyFill="1" applyBorder="1" applyAlignment="1">
      <alignment horizontal="right"/>
    </xf>
    <xf numFmtId="173" fontId="9" fillId="26" borderId="6" xfId="0" applyNumberFormat="1" applyFont="1" applyFill="1" applyBorder="1" applyAlignment="1">
      <alignment horizontal="right"/>
    </xf>
    <xf numFmtId="0" fontId="22" fillId="26" borderId="8" xfId="0" applyFont="1" applyFill="1" applyBorder="1" applyAlignment="1">
      <alignment horizontal="left"/>
    </xf>
    <xf numFmtId="0" fontId="0" fillId="26" borderId="13" xfId="0" applyFill="1" applyBorder="1" applyAlignment="1">
      <alignment wrapText="1"/>
    </xf>
    <xf numFmtId="173" fontId="108" fillId="26" borderId="11" xfId="0" applyNumberFormat="1" applyFont="1" applyFill="1" applyBorder="1"/>
    <xf numFmtId="0" fontId="123" fillId="26" borderId="13" xfId="0" applyFont="1" applyFill="1" applyBorder="1" applyAlignment="1">
      <alignment wrapText="1"/>
    </xf>
    <xf numFmtId="173" fontId="38" fillId="26" borderId="1" xfId="0" applyNumberFormat="1" applyFont="1" applyFill="1" applyBorder="1"/>
    <xf numFmtId="9" fontId="22" fillId="26" borderId="1" xfId="0" applyNumberFormat="1" applyFont="1" applyFill="1" applyBorder="1" applyAlignment="1">
      <alignment horizontal="center"/>
    </xf>
    <xf numFmtId="9" fontId="104" fillId="26" borderId="1" xfId="0" applyNumberFormat="1" applyFont="1" applyFill="1" applyBorder="1" applyAlignment="1">
      <alignment horizontal="center"/>
    </xf>
    <xf numFmtId="9" fontId="104" fillId="26" borderId="11" xfId="0" applyNumberFormat="1" applyFont="1" applyFill="1" applyBorder="1" applyAlignment="1">
      <alignment horizontal="center"/>
    </xf>
    <xf numFmtId="0" fontId="108" fillId="26" borderId="7" xfId="0" applyFont="1" applyFill="1" applyBorder="1" applyAlignment="1">
      <alignment wrapText="1"/>
    </xf>
    <xf numFmtId="0" fontId="108" fillId="26" borderId="2" xfId="0" applyFont="1" applyFill="1" applyBorder="1" applyAlignment="1">
      <alignment wrapText="1"/>
    </xf>
    <xf numFmtId="173" fontId="130" fillId="26" borderId="12" xfId="0" applyNumberFormat="1" applyFont="1" applyFill="1" applyBorder="1"/>
    <xf numFmtId="0" fontId="139" fillId="28" borderId="8" xfId="0" applyFont="1" applyFill="1" applyBorder="1"/>
    <xf numFmtId="9" fontId="86" fillId="26" borderId="12" xfId="0" applyNumberFormat="1" applyFont="1" applyFill="1" applyBorder="1" applyAlignment="1">
      <alignment horizontal="center"/>
    </xf>
    <xf numFmtId="3" fontId="20" fillId="39" borderId="8" xfId="0" applyNumberFormat="1" applyFont="1" applyFill="1" applyBorder="1"/>
    <xf numFmtId="0" fontId="140" fillId="28" borderId="8" xfId="0" applyFont="1" applyFill="1" applyBorder="1"/>
    <xf numFmtId="0" fontId="108" fillId="28" borderId="2" xfId="0" applyFont="1" applyFill="1" applyBorder="1" applyAlignment="1">
      <alignment wrapText="1"/>
    </xf>
    <xf numFmtId="173" fontId="0" fillId="28" borderId="3" xfId="0" applyNumberFormat="1" applyFill="1" applyBorder="1" applyAlignment="1">
      <alignment horizontal="right"/>
    </xf>
    <xf numFmtId="0" fontId="20" fillId="26" borderId="6" xfId="0" applyFont="1" applyFill="1" applyBorder="1" applyAlignment="1">
      <alignment horizontal="center" wrapText="1"/>
    </xf>
    <xf numFmtId="173" fontId="130" fillId="26" borderId="6" xfId="0" applyNumberFormat="1" applyFont="1" applyFill="1" applyBorder="1" applyAlignment="1">
      <alignment horizontal="right"/>
    </xf>
    <xf numFmtId="173" fontId="130" fillId="26" borderId="12" xfId="0" applyNumberFormat="1" applyFont="1" applyFill="1" applyBorder="1" applyAlignment="1">
      <alignment horizontal="right"/>
    </xf>
    <xf numFmtId="173" fontId="130" fillId="26" borderId="6" xfId="0" applyNumberFormat="1" applyFont="1" applyFill="1" applyBorder="1"/>
    <xf numFmtId="173" fontId="130" fillId="26" borderId="7" xfId="0" applyNumberFormat="1" applyFont="1" applyFill="1" applyBorder="1" applyAlignment="1">
      <alignment horizontal="right" wrapText="1"/>
    </xf>
    <xf numFmtId="173" fontId="130" fillId="26" borderId="5" xfId="0" applyNumberFormat="1" applyFont="1" applyFill="1" applyBorder="1"/>
    <xf numFmtId="173" fontId="130" fillId="26" borderId="12" xfId="0" applyNumberFormat="1" applyFont="1" applyFill="1" applyBorder="1" applyAlignment="1">
      <alignment horizontal="right" wrapText="1"/>
    </xf>
    <xf numFmtId="173" fontId="130" fillId="26" borderId="6" xfId="0" applyNumberFormat="1" applyFont="1" applyFill="1" applyBorder="1" applyAlignment="1">
      <alignment horizontal="right" wrapText="1"/>
    </xf>
    <xf numFmtId="173" fontId="130" fillId="26" borderId="5" xfId="0" applyNumberFormat="1" applyFont="1" applyFill="1" applyBorder="1" applyAlignment="1">
      <alignment horizontal="right"/>
    </xf>
    <xf numFmtId="173" fontId="122" fillId="26" borderId="6" xfId="0" applyNumberFormat="1" applyFont="1" applyFill="1" applyBorder="1"/>
    <xf numFmtId="9" fontId="0" fillId="25" borderId="9" xfId="0" applyNumberFormat="1" applyFill="1" applyBorder="1" applyAlignment="1">
      <alignment horizontal="center"/>
    </xf>
    <xf numFmtId="173" fontId="0" fillId="25" borderId="8" xfId="0" applyNumberFormat="1" applyFill="1" applyBorder="1"/>
    <xf numFmtId="0" fontId="104" fillId="28" borderId="9" xfId="0" applyFont="1" applyFill="1" applyBorder="1" applyAlignment="1">
      <alignment horizontal="center"/>
    </xf>
    <xf numFmtId="0" fontId="9" fillId="3" borderId="0" xfId="0" applyFont="1" applyFill="1" applyAlignment="1">
      <alignment horizontal="center" wrapText="1"/>
    </xf>
    <xf numFmtId="173" fontId="108" fillId="28" borderId="2" xfId="0" applyNumberFormat="1" applyFont="1" applyFill="1" applyBorder="1"/>
    <xf numFmtId="173" fontId="22" fillId="28" borderId="6" xfId="0" applyNumberFormat="1" applyFont="1" applyFill="1" applyBorder="1" applyAlignment="1">
      <alignment horizontal="right"/>
    </xf>
    <xf numFmtId="9" fontId="0" fillId="26" borderId="10" xfId="0" applyNumberFormat="1" applyFill="1" applyBorder="1" applyAlignment="1">
      <alignment horizontal="center"/>
    </xf>
    <xf numFmtId="173" fontId="108" fillId="26" borderId="10" xfId="0" applyNumberFormat="1" applyFont="1" applyFill="1" applyBorder="1" applyAlignment="1">
      <alignment wrapText="1"/>
    </xf>
    <xf numFmtId="0" fontId="9" fillId="25" borderId="12" xfId="0" applyFont="1" applyFill="1" applyBorder="1" applyAlignment="1">
      <alignment horizontal="center"/>
    </xf>
    <xf numFmtId="9" fontId="0" fillId="25" borderId="11" xfId="0" applyNumberFormat="1" applyFill="1" applyBorder="1" applyAlignment="1">
      <alignment horizontal="center"/>
    </xf>
    <xf numFmtId="0" fontId="108" fillId="25" borderId="6" xfId="0" applyFont="1" applyFill="1" applyBorder="1" applyAlignment="1">
      <alignment wrapText="1"/>
    </xf>
    <xf numFmtId="173" fontId="108" fillId="25" borderId="16" xfId="0" applyNumberFormat="1" applyFont="1" applyFill="1" applyBorder="1" applyAlignment="1">
      <alignment horizontal="right" wrapText="1"/>
    </xf>
    <xf numFmtId="0" fontId="0" fillId="25" borderId="16" xfId="0" applyFill="1" applyBorder="1" applyAlignment="1">
      <alignment horizontal="center"/>
    </xf>
    <xf numFmtId="0" fontId="0" fillId="25" borderId="12" xfId="0" applyFill="1" applyBorder="1" applyAlignment="1">
      <alignment horizontal="center"/>
    </xf>
    <xf numFmtId="0" fontId="9" fillId="25" borderId="5" xfId="0" applyFont="1" applyFill="1" applyBorder="1" applyAlignment="1">
      <alignment horizontal="center"/>
    </xf>
    <xf numFmtId="0" fontId="123" fillId="25" borderId="5" xfId="0" applyFont="1" applyFill="1" applyBorder="1" applyAlignment="1">
      <alignment wrapText="1"/>
    </xf>
    <xf numFmtId="173" fontId="108" fillId="25" borderId="5" xfId="0" applyNumberFormat="1" applyFont="1" applyFill="1" applyBorder="1" applyAlignment="1">
      <alignment wrapText="1"/>
    </xf>
    <xf numFmtId="0" fontId="9" fillId="28" borderId="7" xfId="0" applyFont="1" applyFill="1" applyBorder="1" applyAlignment="1">
      <alignment horizontal="center"/>
    </xf>
    <xf numFmtId="9" fontId="22" fillId="28" borderId="10" xfId="0" applyNumberFormat="1" applyFont="1" applyFill="1" applyBorder="1" applyAlignment="1">
      <alignment horizontal="left"/>
    </xf>
    <xf numFmtId="0" fontId="22" fillId="28" borderId="10" xfId="0" applyFont="1" applyFill="1" applyBorder="1" applyAlignment="1">
      <alignment wrapText="1"/>
    </xf>
    <xf numFmtId="173" fontId="22" fillId="28" borderId="10" xfId="0" applyNumberFormat="1" applyFont="1" applyFill="1" applyBorder="1" applyAlignment="1">
      <alignment horizontal="right"/>
    </xf>
    <xf numFmtId="9" fontId="22" fillId="28" borderId="10" xfId="0" applyNumberFormat="1" applyFont="1" applyFill="1" applyBorder="1" applyAlignment="1">
      <alignment horizontal="center"/>
    </xf>
    <xf numFmtId="0" fontId="22" fillId="28" borderId="10" xfId="0" applyFont="1" applyFill="1" applyBorder="1" applyAlignment="1">
      <alignment horizontal="center"/>
    </xf>
    <xf numFmtId="9" fontId="111" fillId="26" borderId="17" xfId="0" applyNumberFormat="1" applyFont="1" applyFill="1" applyBorder="1" applyAlignment="1">
      <alignment horizontal="center"/>
    </xf>
    <xf numFmtId="173" fontId="0" fillId="25" borderId="10" xfId="0" applyNumberFormat="1" applyFill="1" applyBorder="1"/>
    <xf numFmtId="9" fontId="108" fillId="26" borderId="6" xfId="0" applyNumberFormat="1" applyFont="1" applyFill="1" applyBorder="1" applyAlignment="1">
      <alignment horizontal="center" wrapText="1"/>
    </xf>
    <xf numFmtId="0" fontId="86" fillId="28" borderId="13" xfId="0" applyFont="1" applyFill="1" applyBorder="1"/>
    <xf numFmtId="0" fontId="140" fillId="28" borderId="6" xfId="0" applyFont="1" applyFill="1" applyBorder="1"/>
    <xf numFmtId="173" fontId="9" fillId="28" borderId="8" xfId="0" applyNumberFormat="1" applyFont="1" applyFill="1" applyBorder="1" applyAlignment="1">
      <alignment horizontal="center"/>
    </xf>
    <xf numFmtId="167" fontId="17" fillId="26" borderId="2" xfId="0" applyNumberFormat="1" applyFont="1" applyFill="1" applyBorder="1" applyAlignment="1">
      <alignment horizontal="center"/>
    </xf>
    <xf numFmtId="173" fontId="104" fillId="26" borderId="5" xfId="0" applyNumberFormat="1" applyFont="1" applyFill="1" applyBorder="1"/>
    <xf numFmtId="9" fontId="0" fillId="25" borderId="12" xfId="0" applyNumberFormat="1" applyFill="1" applyBorder="1" applyAlignment="1">
      <alignment horizontal="center"/>
    </xf>
    <xf numFmtId="173" fontId="108" fillId="25" borderId="12" xfId="0" applyNumberFormat="1" applyFont="1" applyFill="1" applyBorder="1" applyAlignment="1">
      <alignment horizontal="right" wrapText="1"/>
    </xf>
    <xf numFmtId="0" fontId="131" fillId="3" borderId="0" xfId="0" applyFont="1" applyFill="1" applyAlignment="1">
      <alignment horizontal="center" vertical="center"/>
    </xf>
    <xf numFmtId="173" fontId="2" fillId="3" borderId="0" xfId="0" applyNumberFormat="1" applyFont="1" applyFill="1" applyAlignment="1">
      <alignment horizontal="right"/>
    </xf>
    <xf numFmtId="43" fontId="9" fillId="3" borderId="0" xfId="0" applyNumberFormat="1" applyFont="1" applyFill="1" applyAlignment="1">
      <alignment horizontal="right"/>
    </xf>
    <xf numFmtId="173" fontId="108" fillId="28" borderId="6" xfId="0" applyNumberFormat="1" applyFont="1" applyFill="1" applyBorder="1" applyAlignment="1">
      <alignment wrapText="1"/>
    </xf>
    <xf numFmtId="173" fontId="108" fillId="26" borderId="5" xfId="0" applyNumberFormat="1" applyFont="1" applyFill="1" applyBorder="1" applyAlignment="1">
      <alignment horizontal="right" wrapText="1"/>
    </xf>
    <xf numFmtId="173" fontId="108" fillId="26" borderId="12" xfId="0" applyNumberFormat="1" applyFont="1" applyFill="1" applyBorder="1" applyAlignment="1">
      <alignment wrapText="1"/>
    </xf>
    <xf numFmtId="0" fontId="141" fillId="26" borderId="0" xfId="0" applyFont="1" applyFill="1" applyAlignment="1">
      <alignment horizontal="center" wrapText="1"/>
    </xf>
    <xf numFmtId="173" fontId="108" fillId="28" borderId="13" xfId="0" applyNumberFormat="1" applyFont="1" applyFill="1" applyBorder="1"/>
    <xf numFmtId="0" fontId="113" fillId="28" borderId="9" xfId="0" applyFont="1" applyFill="1" applyBorder="1" applyAlignment="1">
      <alignment horizontal="center"/>
    </xf>
    <xf numFmtId="0" fontId="108" fillId="28" borderId="13" xfId="0" applyFont="1" applyFill="1" applyBorder="1" applyAlignment="1">
      <alignment wrapText="1"/>
    </xf>
    <xf numFmtId="0" fontId="141" fillId="26" borderId="6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173" fontId="0" fillId="28" borderId="9" xfId="0" applyNumberFormat="1" applyFill="1" applyBorder="1"/>
    <xf numFmtId="0" fontId="108" fillId="28" borderId="4" xfId="0" applyFont="1" applyFill="1" applyBorder="1" applyAlignment="1">
      <alignment wrapText="1"/>
    </xf>
    <xf numFmtId="0" fontId="9" fillId="28" borderId="1" xfId="0" applyFont="1" applyFill="1" applyBorder="1" applyAlignment="1">
      <alignment horizontal="center"/>
    </xf>
    <xf numFmtId="9" fontId="0" fillId="28" borderId="3" xfId="0" applyNumberFormat="1" applyFill="1" applyBorder="1" applyAlignment="1">
      <alignment horizontal="left"/>
    </xf>
    <xf numFmtId="0" fontId="3" fillId="3" borderId="3" xfId="0" applyFont="1" applyFill="1" applyBorder="1" applyAlignment="1">
      <alignment horizontal="right" wrapText="1"/>
    </xf>
    <xf numFmtId="0" fontId="14" fillId="28" borderId="7" xfId="0" applyFont="1" applyFill="1" applyBorder="1" applyAlignment="1">
      <alignment horizontal="center"/>
    </xf>
    <xf numFmtId="173" fontId="0" fillId="0" borderId="3" xfId="0" applyNumberFormat="1" applyBorder="1" applyAlignment="1">
      <alignment horizontal="center"/>
    </xf>
    <xf numFmtId="165" fontId="14" fillId="28" borderId="4" xfId="0" applyNumberFormat="1" applyFont="1" applyFill="1" applyBorder="1" applyAlignment="1">
      <alignment horizontal="left" wrapText="1"/>
    </xf>
    <xf numFmtId="165" fontId="14" fillId="28" borderId="9" xfId="0" applyNumberFormat="1" applyFont="1" applyFill="1" applyBorder="1" applyAlignment="1">
      <alignment horizontal="left" wrapText="1"/>
    </xf>
    <xf numFmtId="173" fontId="14" fillId="3" borderId="13" xfId="0" applyNumberFormat="1" applyFont="1" applyFill="1" applyBorder="1" applyAlignment="1">
      <alignment horizontal="center"/>
    </xf>
    <xf numFmtId="165" fontId="14" fillId="28" borderId="6" xfId="0" applyNumberFormat="1" applyFont="1" applyFill="1" applyBorder="1" applyAlignment="1">
      <alignment horizontal="left" wrapText="1"/>
    </xf>
    <xf numFmtId="9" fontId="0" fillId="28" borderId="5" xfId="0" applyNumberFormat="1" applyFill="1" applyBorder="1"/>
    <xf numFmtId="0" fontId="9" fillId="25" borderId="12" xfId="0" applyFont="1" applyFill="1" applyBorder="1" applyAlignment="1">
      <alignment horizontal="center" wrapText="1"/>
    </xf>
    <xf numFmtId="0" fontId="0" fillId="25" borderId="12" xfId="0" applyFill="1" applyBorder="1" applyAlignment="1">
      <alignment wrapText="1"/>
    </xf>
    <xf numFmtId="173" fontId="0" fillId="25" borderId="12" xfId="0" applyNumberFormat="1" applyFill="1" applyBorder="1" applyAlignment="1">
      <alignment horizontal="right"/>
    </xf>
    <xf numFmtId="173" fontId="108" fillId="25" borderId="6" xfId="0" applyNumberFormat="1" applyFont="1" applyFill="1" applyBorder="1" applyAlignment="1">
      <alignment horizontal="right" wrapText="1"/>
    </xf>
    <xf numFmtId="173" fontId="108" fillId="26" borderId="6" xfId="0" applyNumberFormat="1" applyFont="1" applyFill="1" applyBorder="1" applyAlignment="1">
      <alignment wrapText="1"/>
    </xf>
    <xf numFmtId="3" fontId="22" fillId="26" borderId="8" xfId="0" applyNumberFormat="1" applyFont="1" applyFill="1" applyBorder="1" applyAlignment="1">
      <alignment horizontal="right"/>
    </xf>
    <xf numFmtId="0" fontId="22" fillId="26" borderId="8" xfId="0" applyFont="1" applyFill="1" applyBorder="1"/>
    <xf numFmtId="0" fontId="108" fillId="26" borderId="0" xfId="0" applyFont="1" applyFill="1" applyAlignment="1">
      <alignment wrapText="1"/>
    </xf>
    <xf numFmtId="173" fontId="108" fillId="26" borderId="10" xfId="0" applyNumberFormat="1" applyFont="1" applyFill="1" applyBorder="1" applyAlignment="1">
      <alignment horizontal="right" wrapText="1"/>
    </xf>
    <xf numFmtId="0" fontId="112" fillId="28" borderId="0" xfId="0" applyFont="1" applyFill="1" applyAlignment="1">
      <alignment horizontal="center"/>
    </xf>
    <xf numFmtId="9" fontId="108" fillId="28" borderId="0" xfId="0" applyNumberFormat="1" applyFont="1" applyFill="1" applyAlignment="1">
      <alignment horizontal="center"/>
    </xf>
    <xf numFmtId="0" fontId="108" fillId="28" borderId="0" xfId="0" applyFont="1" applyFill="1" applyAlignment="1">
      <alignment wrapText="1"/>
    </xf>
    <xf numFmtId="173" fontId="113" fillId="28" borderId="0" xfId="0" applyNumberFormat="1" applyFont="1" applyFill="1" applyAlignment="1">
      <alignment horizontal="right"/>
    </xf>
    <xf numFmtId="0" fontId="112" fillId="28" borderId="6" xfId="0" applyFont="1" applyFill="1" applyBorder="1" applyAlignment="1">
      <alignment horizontal="center"/>
    </xf>
    <xf numFmtId="0" fontId="86" fillId="28" borderId="5" xfId="0" applyFont="1" applyFill="1" applyBorder="1"/>
    <xf numFmtId="173" fontId="0" fillId="28" borderId="3" xfId="0" applyNumberFormat="1" applyFill="1" applyBorder="1"/>
    <xf numFmtId="173" fontId="108" fillId="28" borderId="1" xfId="0" applyNumberFormat="1" applyFont="1" applyFill="1" applyBorder="1" applyAlignment="1">
      <alignment horizontal="right" wrapText="1"/>
    </xf>
    <xf numFmtId="173" fontId="2" fillId="3" borderId="2" xfId="0" applyNumberFormat="1" applyFont="1" applyFill="1" applyBorder="1" applyAlignment="1">
      <alignment horizontal="right"/>
    </xf>
    <xf numFmtId="173" fontId="22" fillId="26" borderId="6" xfId="0" applyNumberFormat="1" applyFont="1" applyFill="1" applyBorder="1" applyAlignment="1">
      <alignment horizontal="right"/>
    </xf>
    <xf numFmtId="0" fontId="86" fillId="28" borderId="2" xfId="0" applyFont="1" applyFill="1" applyBorder="1"/>
    <xf numFmtId="0" fontId="112" fillId="26" borderId="11" xfId="0" applyFont="1" applyFill="1" applyBorder="1" applyAlignment="1">
      <alignment horizontal="center"/>
    </xf>
    <xf numFmtId="0" fontId="87" fillId="25" borderId="12" xfId="0" applyFont="1" applyFill="1" applyBorder="1" applyAlignment="1">
      <alignment horizontal="center"/>
    </xf>
    <xf numFmtId="0" fontId="87" fillId="25" borderId="6" xfId="0" applyFont="1" applyFill="1" applyBorder="1" applyAlignment="1">
      <alignment horizontal="center"/>
    </xf>
    <xf numFmtId="0" fontId="112" fillId="26" borderId="10" xfId="0" applyFont="1" applyFill="1" applyBorder="1" applyAlignment="1">
      <alignment horizontal="center"/>
    </xf>
    <xf numFmtId="173" fontId="91" fillId="26" borderId="8" xfId="0" applyNumberFormat="1" applyFont="1" applyFill="1" applyBorder="1" applyAlignment="1">
      <alignment horizontal="right"/>
    </xf>
    <xf numFmtId="3" fontId="91" fillId="26" borderId="8" xfId="0" applyNumberFormat="1" applyFont="1" applyFill="1" applyBorder="1"/>
    <xf numFmtId="173" fontId="2" fillId="0" borderId="8" xfId="0" applyNumberFormat="1" applyFont="1" applyBorder="1"/>
    <xf numFmtId="173" fontId="113" fillId="26" borderId="6" xfId="0" applyNumberFormat="1" applyFont="1" applyFill="1" applyBorder="1"/>
    <xf numFmtId="173" fontId="108" fillId="26" borderId="12" xfId="0" applyNumberFormat="1" applyFont="1" applyFill="1" applyBorder="1" applyAlignment="1">
      <alignment horizontal="right"/>
    </xf>
    <xf numFmtId="173" fontId="77" fillId="26" borderId="6" xfId="0" applyNumberFormat="1" applyFont="1" applyFill="1" applyBorder="1"/>
    <xf numFmtId="173" fontId="9" fillId="3" borderId="3" xfId="0" applyNumberFormat="1" applyFont="1" applyFill="1" applyBorder="1" applyAlignment="1">
      <alignment horizontal="right"/>
    </xf>
    <xf numFmtId="0" fontId="108" fillId="26" borderId="6" xfId="0" applyFont="1" applyFill="1" applyBorder="1" applyAlignment="1">
      <alignment horizontal="center" wrapText="1"/>
    </xf>
    <xf numFmtId="9" fontId="108" fillId="26" borderId="3" xfId="0" applyNumberFormat="1" applyFont="1" applyFill="1" applyBorder="1" applyAlignment="1">
      <alignment horizontal="center" wrapText="1"/>
    </xf>
    <xf numFmtId="0" fontId="141" fillId="26" borderId="0" xfId="0" applyFont="1" applyFill="1" applyAlignment="1">
      <alignment horizontal="center"/>
    </xf>
    <xf numFmtId="3" fontId="118" fillId="39" borderId="8" xfId="0" applyNumberFormat="1" applyFont="1" applyFill="1" applyBorder="1"/>
    <xf numFmtId="9" fontId="119" fillId="26" borderId="5" xfId="0" applyNumberFormat="1" applyFont="1" applyFill="1" applyBorder="1" applyAlignment="1">
      <alignment horizontal="center"/>
    </xf>
    <xf numFmtId="9" fontId="111" fillId="25" borderId="12" xfId="0" applyNumberFormat="1" applyFont="1" applyFill="1" applyBorder="1" applyAlignment="1">
      <alignment horizontal="center"/>
    </xf>
    <xf numFmtId="166" fontId="14" fillId="42" borderId="6" xfId="0" applyNumberFormat="1" applyFont="1" applyFill="1" applyBorder="1" applyAlignment="1">
      <alignment horizontal="left"/>
    </xf>
    <xf numFmtId="0" fontId="0" fillId="28" borderId="3" xfId="0" applyFill="1" applyBorder="1"/>
    <xf numFmtId="0" fontId="14" fillId="28" borderId="5" xfId="0" applyFont="1" applyFill="1" applyBorder="1"/>
    <xf numFmtId="0" fontId="135" fillId="3" borderId="0" xfId="0" applyFont="1" applyFill="1" applyAlignment="1">
      <alignment horizontal="center" vertical="center"/>
    </xf>
    <xf numFmtId="0" fontId="3" fillId="3" borderId="18" xfId="0" applyFont="1" applyFill="1" applyBorder="1" applyAlignment="1">
      <alignment horizontal="center"/>
    </xf>
    <xf numFmtId="0" fontId="3" fillId="3" borderId="18" xfId="0" applyFont="1" applyFill="1" applyBorder="1" applyAlignment="1">
      <alignment horizontal="right" wrapText="1"/>
    </xf>
    <xf numFmtId="173" fontId="2" fillId="3" borderId="18" xfId="0" applyNumberFormat="1" applyFont="1" applyFill="1" applyBorder="1" applyAlignment="1">
      <alignment horizontal="right"/>
    </xf>
    <xf numFmtId="0" fontId="3" fillId="3" borderId="18" xfId="0" applyFont="1" applyFill="1" applyBorder="1" applyAlignment="1">
      <alignment horizontal="right"/>
    </xf>
    <xf numFmtId="43" fontId="9" fillId="3" borderId="18" xfId="0" applyNumberFormat="1" applyFont="1" applyFill="1" applyBorder="1" applyAlignment="1">
      <alignment horizontal="right"/>
    </xf>
    <xf numFmtId="3" fontId="3" fillId="9" borderId="18" xfId="0" applyNumberFormat="1" applyFont="1" applyFill="1" applyBorder="1"/>
    <xf numFmtId="3" fontId="3" fillId="3" borderId="7" xfId="0" applyNumberFormat="1" applyFont="1" applyFill="1" applyBorder="1"/>
    <xf numFmtId="9" fontId="3" fillId="3" borderId="7" xfId="0" applyNumberFormat="1" applyFont="1" applyFill="1" applyBorder="1"/>
    <xf numFmtId="0" fontId="5" fillId="3" borderId="1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 wrapText="1"/>
    </xf>
    <xf numFmtId="0" fontId="9" fillId="3" borderId="12" xfId="0" applyFont="1" applyFill="1" applyBorder="1" applyAlignment="1">
      <alignment horizontal="center" wrapText="1"/>
    </xf>
    <xf numFmtId="9" fontId="113" fillId="26" borderId="2" xfId="0" applyNumberFormat="1" applyFont="1" applyFill="1" applyBorder="1" applyAlignment="1">
      <alignment horizontal="center"/>
    </xf>
    <xf numFmtId="3" fontId="108" fillId="28" borderId="6" xfId="0" applyNumberFormat="1" applyFont="1" applyFill="1" applyBorder="1" applyAlignment="1">
      <alignment wrapText="1"/>
    </xf>
    <xf numFmtId="3" fontId="108" fillId="28" borderId="6" xfId="0" applyNumberFormat="1" applyFont="1" applyFill="1" applyBorder="1" applyAlignment="1">
      <alignment horizontal="left" wrapText="1"/>
    </xf>
    <xf numFmtId="0" fontId="143" fillId="26" borderId="12" xfId="0" applyFont="1" applyFill="1" applyBorder="1"/>
    <xf numFmtId="0" fontId="143" fillId="26" borderId="12" xfId="0" applyFont="1" applyFill="1" applyBorder="1" applyAlignment="1">
      <alignment horizontal="center" wrapText="1"/>
    </xf>
    <xf numFmtId="0" fontId="143" fillId="0" borderId="6" xfId="0" applyFont="1" applyBorder="1"/>
    <xf numFmtId="0" fontId="143" fillId="0" borderId="6" xfId="0" applyFont="1" applyBorder="1" applyAlignment="1">
      <alignment wrapText="1"/>
    </xf>
    <xf numFmtId="0" fontId="143" fillId="0" borderId="5" xfId="0" applyFont="1" applyBorder="1"/>
    <xf numFmtId="0" fontId="145" fillId="44" borderId="6" xfId="0" applyFont="1" applyFill="1" applyBorder="1" applyAlignment="1">
      <alignment horizontal="left" vertical="top" wrapText="1"/>
    </xf>
    <xf numFmtId="0" fontId="0" fillId="44" borderId="6" xfId="0" applyFill="1" applyBorder="1" applyAlignment="1">
      <alignment wrapText="1"/>
    </xf>
    <xf numFmtId="0" fontId="0" fillId="44" borderId="5" xfId="0" applyFill="1" applyBorder="1" applyAlignment="1">
      <alignment wrapText="1"/>
    </xf>
    <xf numFmtId="0" fontId="146" fillId="44" borderId="6" xfId="0" applyFont="1" applyFill="1" applyBorder="1" applyAlignment="1">
      <alignment vertical="top" wrapText="1"/>
    </xf>
    <xf numFmtId="0" fontId="146" fillId="44" borderId="6" xfId="0" applyFont="1" applyFill="1" applyBorder="1" applyAlignment="1">
      <alignment vertical="center" wrapText="1"/>
    </xf>
    <xf numFmtId="0" fontId="143" fillId="0" borderId="5" xfId="0" applyFont="1" applyBorder="1" applyAlignment="1">
      <alignment horizontal="center" vertical="center" wrapText="1"/>
    </xf>
    <xf numFmtId="0" fontId="0" fillId="44" borderId="5" xfId="0" applyFill="1" applyBorder="1" applyAlignment="1">
      <alignment vertical="center" wrapText="1"/>
    </xf>
    <xf numFmtId="0" fontId="123" fillId="26" borderId="10" xfId="0" applyFont="1" applyFill="1" applyBorder="1" applyAlignment="1">
      <alignment wrapText="1"/>
    </xf>
    <xf numFmtId="0" fontId="144" fillId="44" borderId="0" xfId="0" applyFont="1" applyFill="1" applyAlignment="1">
      <alignment vertical="center" wrapText="1"/>
    </xf>
    <xf numFmtId="0" fontId="143" fillId="0" borderId="1" xfId="0" applyFont="1" applyBorder="1"/>
    <xf numFmtId="0" fontId="148" fillId="44" borderId="6" xfId="1" applyFont="1" applyFill="1" applyBorder="1" applyAlignment="1">
      <alignment wrapText="1"/>
    </xf>
    <xf numFmtId="0" fontId="0" fillId="44" borderId="6" xfId="0" applyFill="1" applyBorder="1" applyAlignment="1">
      <alignment vertical="center" wrapText="1"/>
    </xf>
    <xf numFmtId="0" fontId="144" fillId="44" borderId="6" xfId="0" applyFont="1" applyFill="1" applyBorder="1" applyAlignment="1">
      <alignment wrapText="1"/>
    </xf>
    <xf numFmtId="0" fontId="141" fillId="26" borderId="12" xfId="0" applyFont="1" applyFill="1" applyBorder="1" applyAlignment="1">
      <alignment horizontal="center" wrapText="1"/>
    </xf>
    <xf numFmtId="0" fontId="0" fillId="32" borderId="6" xfId="0" applyFill="1" applyBorder="1" applyAlignment="1">
      <alignment horizontal="center" wrapText="1"/>
    </xf>
    <xf numFmtId="0" fontId="0" fillId="26" borderId="16" xfId="0" applyFill="1" applyBorder="1"/>
    <xf numFmtId="0" fontId="22" fillId="0" borderId="9" xfId="0" applyFont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0" fontId="0" fillId="0" borderId="13" xfId="0" applyBorder="1"/>
    <xf numFmtId="173" fontId="108" fillId="0" borderId="5" xfId="0" applyNumberFormat="1" applyFont="1" applyBorder="1" applyAlignment="1">
      <alignment horizontal="right" wrapText="1"/>
    </xf>
    <xf numFmtId="173" fontId="0" fillId="0" borderId="5" xfId="0" applyNumberFormat="1" applyBorder="1"/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104" fillId="26" borderId="4" xfId="0" applyFont="1" applyFill="1" applyBorder="1" applyAlignment="1">
      <alignment horizontal="center"/>
    </xf>
    <xf numFmtId="0" fontId="149" fillId="32" borderId="0" xfId="0" applyFont="1" applyFill="1" applyAlignment="1">
      <alignment wrapText="1"/>
    </xf>
    <xf numFmtId="0" fontId="0" fillId="32" borderId="6" xfId="0" applyFill="1" applyBorder="1" applyAlignment="1">
      <alignment wrapText="1"/>
    </xf>
    <xf numFmtId="0" fontId="108" fillId="26" borderId="12" xfId="0" applyFont="1" applyFill="1" applyBorder="1" applyAlignment="1">
      <alignment horizontal="left" wrapText="1"/>
    </xf>
    <xf numFmtId="173" fontId="0" fillId="26" borderId="6" xfId="0" applyNumberFormat="1" applyFill="1" applyBorder="1" applyAlignment="1">
      <alignment horizontal="right" wrapText="1"/>
    </xf>
    <xf numFmtId="43" fontId="3" fillId="0" borderId="14" xfId="0" applyNumberFormat="1" applyFont="1" applyBorder="1"/>
    <xf numFmtId="9" fontId="0" fillId="28" borderId="1" xfId="0" applyNumberFormat="1" applyFill="1" applyBorder="1" applyAlignment="1">
      <alignment horizontal="left"/>
    </xf>
    <xf numFmtId="9" fontId="104" fillId="26" borderId="10" xfId="0" applyNumberFormat="1" applyFont="1" applyFill="1" applyBorder="1" applyAlignment="1">
      <alignment horizontal="center"/>
    </xf>
    <xf numFmtId="173" fontId="108" fillId="26" borderId="10" xfId="0" applyNumberFormat="1" applyFont="1" applyFill="1" applyBorder="1"/>
    <xf numFmtId="167" fontId="17" fillId="26" borderId="9" xfId="0" applyNumberFormat="1" applyFont="1" applyFill="1" applyBorder="1" applyAlignment="1">
      <alignment horizontal="center"/>
    </xf>
    <xf numFmtId="173" fontId="122" fillId="26" borderId="5" xfId="0" applyNumberFormat="1" applyFont="1" applyFill="1" applyBorder="1" applyAlignment="1">
      <alignment horizontal="center"/>
    </xf>
    <xf numFmtId="0" fontId="150" fillId="26" borderId="6" xfId="0" applyFont="1" applyFill="1" applyBorder="1" applyAlignment="1">
      <alignment horizontal="center" wrapText="1"/>
    </xf>
    <xf numFmtId="165" fontId="14" fillId="39" borderId="5" xfId="0" applyNumberFormat="1" applyFont="1" applyFill="1" applyBorder="1" applyAlignment="1">
      <alignment horizontal="left" wrapText="1"/>
    </xf>
    <xf numFmtId="0" fontId="0" fillId="28" borderId="16" xfId="0" applyFill="1" applyBorder="1"/>
    <xf numFmtId="173" fontId="0" fillId="28" borderId="16" xfId="0" applyNumberFormat="1" applyFill="1" applyBorder="1"/>
    <xf numFmtId="0" fontId="104" fillId="28" borderId="5" xfId="0" applyFont="1" applyFill="1" applyBorder="1" applyAlignment="1">
      <alignment horizontal="center"/>
    </xf>
    <xf numFmtId="0" fontId="22" fillId="0" borderId="4" xfId="0" applyFont="1" applyBorder="1" applyAlignment="1">
      <alignment horizontal="center"/>
    </xf>
    <xf numFmtId="173" fontId="108" fillId="0" borderId="10" xfId="0" applyNumberFormat="1" applyFont="1" applyBorder="1" applyAlignment="1">
      <alignment horizontal="right" wrapText="1"/>
    </xf>
    <xf numFmtId="0" fontId="0" fillId="0" borderId="7" xfId="0" applyBorder="1" applyAlignment="1">
      <alignment horizontal="center"/>
    </xf>
    <xf numFmtId="9" fontId="0" fillId="28" borderId="9" xfId="0" applyNumberFormat="1" applyFill="1" applyBorder="1" applyAlignment="1">
      <alignment horizontal="left"/>
    </xf>
    <xf numFmtId="173" fontId="108" fillId="28" borderId="0" xfId="0" applyNumberFormat="1" applyFont="1" applyFill="1" applyAlignment="1">
      <alignment horizontal="right" wrapText="1"/>
    </xf>
    <xf numFmtId="43" fontId="9" fillId="3" borderId="1" xfId="0" applyNumberFormat="1" applyFont="1" applyFill="1" applyBorder="1" applyAlignment="1">
      <alignment horizontal="right"/>
    </xf>
    <xf numFmtId="0" fontId="22" fillId="28" borderId="8" xfId="0" applyFont="1" applyFill="1" applyBorder="1"/>
    <xf numFmtId="3" fontId="22" fillId="28" borderId="8" xfId="0" applyNumberFormat="1" applyFont="1" applyFill="1" applyBorder="1"/>
    <xf numFmtId="9" fontId="22" fillId="28" borderId="8" xfId="0" applyNumberFormat="1" applyFont="1" applyFill="1" applyBorder="1"/>
    <xf numFmtId="0" fontId="3" fillId="3" borderId="1" xfId="0" applyFont="1" applyFill="1" applyBorder="1" applyAlignment="1">
      <alignment horizontal="right" wrapText="1"/>
    </xf>
    <xf numFmtId="173" fontId="9" fillId="3" borderId="2" xfId="0" applyNumberFormat="1" applyFont="1" applyFill="1" applyBorder="1" applyAlignment="1">
      <alignment horizontal="right"/>
    </xf>
    <xf numFmtId="173" fontId="0" fillId="26" borderId="4" xfId="0" applyNumberFormat="1" applyFill="1" applyBorder="1" applyAlignment="1">
      <alignment horizontal="right"/>
    </xf>
    <xf numFmtId="3" fontId="86" fillId="28" borderId="13" xfId="0" applyNumberFormat="1" applyFont="1" applyFill="1" applyBorder="1"/>
    <xf numFmtId="0" fontId="0" fillId="29" borderId="6" xfId="0" applyFill="1" applyBorder="1" applyAlignment="1">
      <alignment wrapText="1"/>
    </xf>
    <xf numFmtId="0" fontId="151" fillId="26" borderId="0" xfId="0" applyFont="1" applyFill="1" applyAlignment="1">
      <alignment horizontal="center"/>
    </xf>
    <xf numFmtId="173" fontId="152" fillId="26" borderId="6" xfId="0" applyNumberFormat="1" applyFont="1" applyFill="1" applyBorder="1" applyAlignment="1">
      <alignment horizontal="right"/>
    </xf>
    <xf numFmtId="173" fontId="152" fillId="26" borderId="12" xfId="0" applyNumberFormat="1" applyFont="1" applyFill="1" applyBorder="1" applyAlignment="1">
      <alignment horizontal="right"/>
    </xf>
    <xf numFmtId="173" fontId="152" fillId="26" borderId="6" xfId="0" applyNumberFormat="1" applyFont="1" applyFill="1" applyBorder="1"/>
    <xf numFmtId="173" fontId="152" fillId="26" borderId="7" xfId="0" applyNumberFormat="1" applyFont="1" applyFill="1" applyBorder="1" applyAlignment="1">
      <alignment horizontal="right" wrapText="1"/>
    </xf>
    <xf numFmtId="173" fontId="152" fillId="26" borderId="12" xfId="0" applyNumberFormat="1" applyFont="1" applyFill="1" applyBorder="1"/>
    <xf numFmtId="173" fontId="152" fillId="26" borderId="5" xfId="0" applyNumberFormat="1" applyFont="1" applyFill="1" applyBorder="1"/>
    <xf numFmtId="173" fontId="152" fillId="26" borderId="12" xfId="0" applyNumberFormat="1" applyFont="1" applyFill="1" applyBorder="1" applyAlignment="1">
      <alignment horizontal="right" wrapText="1"/>
    </xf>
    <xf numFmtId="9" fontId="119" fillId="26" borderId="2" xfId="0" applyNumberFormat="1" applyFont="1" applyFill="1" applyBorder="1" applyAlignment="1">
      <alignment horizontal="center"/>
    </xf>
    <xf numFmtId="0" fontId="9" fillId="26" borderId="7" xfId="0" applyFont="1" applyFill="1" applyBorder="1" applyAlignment="1">
      <alignment horizontal="center"/>
    </xf>
    <xf numFmtId="173" fontId="3" fillId="26" borderId="7" xfId="0" applyNumberFormat="1" applyFont="1" applyFill="1" applyBorder="1"/>
    <xf numFmtId="9" fontId="0" fillId="26" borderId="4" xfId="0" applyNumberFormat="1" applyFill="1" applyBorder="1" applyAlignment="1">
      <alignment horizontal="center"/>
    </xf>
    <xf numFmtId="173" fontId="86" fillId="28" borderId="8" xfId="0" applyNumberFormat="1" applyFont="1" applyFill="1" applyBorder="1"/>
    <xf numFmtId="9" fontId="111" fillId="26" borderId="9" xfId="0" applyNumberFormat="1" applyFont="1" applyFill="1" applyBorder="1" applyAlignment="1">
      <alignment horizontal="center"/>
    </xf>
    <xf numFmtId="173" fontId="22" fillId="26" borderId="8" xfId="0" applyNumberFormat="1" applyFont="1" applyFill="1" applyBorder="1" applyAlignment="1">
      <alignment horizontal="right"/>
    </xf>
    <xf numFmtId="173" fontId="108" fillId="26" borderId="1" xfId="0" applyNumberFormat="1" applyFont="1" applyFill="1" applyBorder="1"/>
    <xf numFmtId="0" fontId="104" fillId="0" borderId="6" xfId="0" applyFont="1" applyBorder="1" applyAlignment="1">
      <alignment wrapText="1"/>
    </xf>
    <xf numFmtId="0" fontId="7" fillId="0" borderId="0" xfId="0" applyFont="1" applyAlignment="1">
      <alignment horizontal="center"/>
    </xf>
    <xf numFmtId="0" fontId="0" fillId="26" borderId="1" xfId="0" applyFill="1" applyBorder="1"/>
    <xf numFmtId="0" fontId="0" fillId="26" borderId="11" xfId="0" applyFill="1" applyBorder="1"/>
    <xf numFmtId="0" fontId="0" fillId="26" borderId="9" xfId="0" applyFill="1" applyBorder="1" applyAlignment="1">
      <alignment horizontal="center"/>
    </xf>
    <xf numFmtId="0" fontId="0" fillId="26" borderId="7" xfId="0" applyFill="1" applyBorder="1"/>
    <xf numFmtId="9" fontId="111" fillId="26" borderId="12" xfId="0" applyNumberFormat="1" applyFont="1" applyFill="1" applyBorder="1" applyAlignment="1">
      <alignment horizontal="center" vertical="center"/>
    </xf>
    <xf numFmtId="0" fontId="0" fillId="45" borderId="0" xfId="0" applyFill="1"/>
    <xf numFmtId="0" fontId="0" fillId="45" borderId="6" xfId="0" applyFill="1" applyBorder="1" applyAlignment="1">
      <alignment wrapText="1"/>
    </xf>
    <xf numFmtId="0" fontId="104" fillId="26" borderId="6" xfId="0" applyFont="1" applyFill="1" applyBorder="1" applyAlignment="1">
      <alignment horizontal="center" vertical="center"/>
    </xf>
    <xf numFmtId="0" fontId="104" fillId="0" borderId="1" xfId="0" applyFont="1" applyBorder="1" applyAlignment="1">
      <alignment wrapText="1"/>
    </xf>
    <xf numFmtId="0" fontId="104" fillId="0" borderId="2" xfId="0" applyFont="1" applyBorder="1" applyAlignment="1">
      <alignment horizontal="left"/>
    </xf>
    <xf numFmtId="0" fontId="104" fillId="0" borderId="3" xfId="0" applyFont="1" applyBorder="1"/>
    <xf numFmtId="0" fontId="0" fillId="35" borderId="6" xfId="0" applyFill="1" applyBorder="1" applyAlignment="1">
      <alignment wrapText="1"/>
    </xf>
    <xf numFmtId="0" fontId="0" fillId="35" borderId="5" xfId="0" applyFill="1" applyBorder="1" applyAlignment="1">
      <alignment wrapText="1"/>
    </xf>
    <xf numFmtId="0" fontId="114" fillId="39" borderId="6" xfId="0" applyFont="1" applyFill="1" applyBorder="1" applyAlignment="1">
      <alignment wrapText="1"/>
    </xf>
    <xf numFmtId="0" fontId="0" fillId="39" borderId="5" xfId="0" applyFill="1" applyBorder="1" applyAlignment="1">
      <alignment wrapText="1"/>
    </xf>
    <xf numFmtId="0" fontId="0" fillId="39" borderId="6" xfId="0" applyFill="1" applyBorder="1" applyAlignment="1">
      <alignment wrapText="1"/>
    </xf>
    <xf numFmtId="173" fontId="108" fillId="26" borderId="8" xfId="0" applyNumberFormat="1" applyFont="1" applyFill="1" applyBorder="1" applyAlignment="1">
      <alignment wrapText="1"/>
    </xf>
    <xf numFmtId="0" fontId="0" fillId="28" borderId="1" xfId="0" applyFill="1" applyBorder="1"/>
    <xf numFmtId="0" fontId="153" fillId="26" borderId="6" xfId="0" applyFont="1" applyFill="1" applyBorder="1" applyAlignment="1">
      <alignment horizontal="center" vertical="center"/>
    </xf>
    <xf numFmtId="0" fontId="14" fillId="28" borderId="3" xfId="0" applyFont="1" applyFill="1" applyBorder="1" applyAlignment="1">
      <alignment horizontal="center" wrapText="1"/>
    </xf>
    <xf numFmtId="0" fontId="14" fillId="28" borderId="16" xfId="0" applyFont="1" applyFill="1" applyBorder="1" applyAlignment="1">
      <alignment horizontal="center" wrapText="1"/>
    </xf>
    <xf numFmtId="0" fontId="90" fillId="28" borderId="6" xfId="0" applyFont="1" applyFill="1" applyBorder="1" applyAlignment="1">
      <alignment horizontal="center"/>
    </xf>
    <xf numFmtId="6" fontId="0" fillId="26" borderId="6" xfId="0" applyNumberFormat="1" applyFill="1" applyBorder="1"/>
    <xf numFmtId="0" fontId="90" fillId="28" borderId="12" xfId="0" applyFont="1" applyFill="1" applyBorder="1" applyAlignment="1">
      <alignment horizontal="center"/>
    </xf>
    <xf numFmtId="9" fontId="0" fillId="26" borderId="13" xfId="0" applyNumberFormat="1" applyFill="1" applyBorder="1" applyAlignment="1">
      <alignment horizontal="center"/>
    </xf>
    <xf numFmtId="0" fontId="104" fillId="0" borderId="12" xfId="0" applyFont="1" applyBorder="1" applyAlignment="1">
      <alignment horizontal="center"/>
    </xf>
    <xf numFmtId="173" fontId="22" fillId="28" borderId="8" xfId="0" applyNumberFormat="1" applyFont="1" applyFill="1" applyBorder="1"/>
    <xf numFmtId="173" fontId="3" fillId="9" borderId="8" xfId="0" applyNumberFormat="1" applyFont="1" applyFill="1" applyBorder="1"/>
    <xf numFmtId="0" fontId="108" fillId="28" borderId="9" xfId="0" applyFont="1" applyFill="1" applyBorder="1" applyAlignment="1">
      <alignment wrapText="1"/>
    </xf>
    <xf numFmtId="173" fontId="2" fillId="3" borderId="13" xfId="0" applyNumberFormat="1" applyFont="1" applyFill="1" applyBorder="1" applyAlignment="1">
      <alignment horizontal="right"/>
    </xf>
    <xf numFmtId="43" fontId="9" fillId="3" borderId="2" xfId="0" applyNumberFormat="1" applyFont="1" applyFill="1" applyBorder="1" applyAlignment="1">
      <alignment horizontal="right"/>
    </xf>
    <xf numFmtId="0" fontId="0" fillId="0" borderId="11" xfId="0" applyBorder="1"/>
    <xf numFmtId="6" fontId="0" fillId="0" borderId="6" xfId="0" applyNumberFormat="1" applyBorder="1"/>
    <xf numFmtId="0" fontId="3" fillId="0" borderId="8" xfId="0" applyFont="1" applyBorder="1" applyAlignment="1">
      <alignment horizontal="center" vertical="top"/>
    </xf>
    <xf numFmtId="0" fontId="153" fillId="28" borderId="6" xfId="0" applyFont="1" applyFill="1" applyBorder="1" applyAlignment="1">
      <alignment horizontal="center" vertical="center"/>
    </xf>
    <xf numFmtId="0" fontId="154" fillId="0" borderId="6" xfId="0" applyFont="1" applyBorder="1"/>
    <xf numFmtId="0" fontId="22" fillId="28" borderId="4" xfId="0" applyFont="1" applyFill="1" applyBorder="1" applyAlignment="1">
      <alignment horizontal="center"/>
    </xf>
    <xf numFmtId="173" fontId="108" fillId="28" borderId="10" xfId="0" applyNumberFormat="1" applyFont="1" applyFill="1" applyBorder="1" applyAlignment="1">
      <alignment horizontal="right" wrapText="1"/>
    </xf>
    <xf numFmtId="0" fontId="0" fillId="28" borderId="11" xfId="0" applyFill="1" applyBorder="1"/>
    <xf numFmtId="6" fontId="0" fillId="28" borderId="6" xfId="0" applyNumberFormat="1" applyFill="1" applyBorder="1"/>
    <xf numFmtId="9" fontId="121" fillId="0" borderId="6" xfId="0" applyNumberFormat="1" applyFont="1" applyBorder="1" applyAlignment="1">
      <alignment horizontal="center"/>
    </xf>
    <xf numFmtId="43" fontId="14" fillId="28" borderId="8" xfId="0" applyNumberFormat="1" applyFont="1" applyFill="1" applyBorder="1"/>
    <xf numFmtId="0" fontId="123" fillId="26" borderId="0" xfId="0" applyFont="1" applyFill="1"/>
    <xf numFmtId="9" fontId="104" fillId="26" borderId="3" xfId="0" applyNumberFormat="1" applyFont="1" applyFill="1" applyBorder="1" applyAlignment="1">
      <alignment horizontal="center"/>
    </xf>
    <xf numFmtId="0" fontId="153" fillId="26" borderId="12" xfId="0" applyFont="1" applyFill="1" applyBorder="1" applyAlignment="1">
      <alignment horizontal="center" vertical="center"/>
    </xf>
    <xf numFmtId="0" fontId="22" fillId="26" borderId="13" xfId="0" applyFont="1" applyFill="1" applyBorder="1" applyAlignment="1">
      <alignment horizontal="center"/>
    </xf>
    <xf numFmtId="0" fontId="22" fillId="26" borderId="6" xfId="0" applyFont="1" applyFill="1" applyBorder="1"/>
    <xf numFmtId="173" fontId="9" fillId="3" borderId="1" xfId="0" applyNumberFormat="1" applyFont="1" applyFill="1" applyBorder="1" applyAlignment="1">
      <alignment horizontal="right"/>
    </xf>
    <xf numFmtId="173" fontId="0" fillId="26" borderId="16" xfId="0" applyNumberFormat="1" applyFill="1" applyBorder="1" applyAlignment="1">
      <alignment horizontal="right" wrapText="1"/>
    </xf>
    <xf numFmtId="9" fontId="111" fillId="26" borderId="13" xfId="0" applyNumberFormat="1" applyFont="1" applyFill="1" applyBorder="1" applyAlignment="1">
      <alignment horizontal="center"/>
    </xf>
    <xf numFmtId="9" fontId="154" fillId="26" borderId="6" xfId="0" applyNumberFormat="1" applyFont="1" applyFill="1" applyBorder="1" applyAlignment="1">
      <alignment horizontal="center"/>
    </xf>
    <xf numFmtId="165" fontId="14" fillId="28" borderId="10" xfId="0" applyNumberFormat="1" applyFont="1" applyFill="1" applyBorder="1" applyAlignment="1">
      <alignment horizontal="left" wrapText="1"/>
    </xf>
    <xf numFmtId="0" fontId="14" fillId="28" borderId="12" xfId="0" applyFont="1" applyFill="1" applyBorder="1"/>
    <xf numFmtId="0" fontId="155" fillId="26" borderId="6" xfId="0" applyFont="1" applyFill="1" applyBorder="1" applyAlignment="1">
      <alignment horizontal="center" vertical="center"/>
    </xf>
    <xf numFmtId="9" fontId="111" fillId="26" borderId="3" xfId="0" applyNumberFormat="1" applyFont="1" applyFill="1" applyBorder="1" applyAlignment="1">
      <alignment horizontal="center"/>
    </xf>
    <xf numFmtId="0" fontId="108" fillId="26" borderId="8" xfId="0" applyFont="1" applyFill="1" applyBorder="1"/>
    <xf numFmtId="173" fontId="156" fillId="26" borderId="6" xfId="0" applyNumberFormat="1" applyFont="1" applyFill="1" applyBorder="1" applyAlignment="1">
      <alignment horizontal="right"/>
    </xf>
    <xf numFmtId="173" fontId="156" fillId="26" borderId="12" xfId="0" applyNumberFormat="1" applyFont="1" applyFill="1" applyBorder="1" applyAlignment="1">
      <alignment horizontal="right"/>
    </xf>
    <xf numFmtId="173" fontId="156" fillId="26" borderId="6" xfId="0" applyNumberFormat="1" applyFont="1" applyFill="1" applyBorder="1"/>
    <xf numFmtId="173" fontId="156" fillId="26" borderId="7" xfId="0" applyNumberFormat="1" applyFont="1" applyFill="1" applyBorder="1" applyAlignment="1">
      <alignment horizontal="right" wrapText="1"/>
    </xf>
    <xf numFmtId="173" fontId="156" fillId="26" borderId="12" xfId="0" applyNumberFormat="1" applyFont="1" applyFill="1" applyBorder="1"/>
    <xf numFmtId="173" fontId="156" fillId="26" borderId="5" xfId="0" applyNumberFormat="1" applyFont="1" applyFill="1" applyBorder="1"/>
    <xf numFmtId="173" fontId="156" fillId="26" borderId="10" xfId="0" applyNumberFormat="1" applyFont="1" applyFill="1" applyBorder="1"/>
    <xf numFmtId="173" fontId="156" fillId="26" borderId="6" xfId="0" applyNumberFormat="1" applyFont="1" applyFill="1" applyBorder="1" applyAlignment="1">
      <alignment horizontal="right" wrapText="1"/>
    </xf>
    <xf numFmtId="0" fontId="3" fillId="3" borderId="8" xfId="0" applyFont="1" applyFill="1" applyBorder="1" applyAlignment="1">
      <alignment wrapText="1"/>
    </xf>
    <xf numFmtId="9" fontId="0" fillId="26" borderId="6" xfId="0" applyNumberFormat="1" applyFill="1" applyBorder="1" applyAlignment="1">
      <alignment horizontal="center" vertical="center"/>
    </xf>
    <xf numFmtId="173" fontId="118" fillId="9" borderId="8" xfId="0" applyNumberFormat="1" applyFont="1" applyFill="1" applyBorder="1"/>
    <xf numFmtId="3" fontId="20" fillId="9" borderId="8" xfId="0" applyNumberFormat="1" applyFont="1" applyFill="1" applyBorder="1"/>
    <xf numFmtId="3" fontId="2" fillId="28" borderId="8" xfId="0" applyNumberFormat="1" applyFont="1" applyFill="1" applyBorder="1"/>
    <xf numFmtId="3" fontId="112" fillId="28" borderId="3" xfId="0" applyNumberFormat="1" applyFont="1" applyFill="1" applyBorder="1"/>
    <xf numFmtId="173" fontId="0" fillId="26" borderId="10" xfId="0" applyNumberFormat="1" applyFill="1" applyBorder="1"/>
    <xf numFmtId="173" fontId="0" fillId="0" borderId="5" xfId="0" applyNumberFormat="1" applyBorder="1" applyAlignment="1">
      <alignment horizontal="center"/>
    </xf>
    <xf numFmtId="0" fontId="154" fillId="26" borderId="5" xfId="0" applyFont="1" applyFill="1" applyBorder="1"/>
    <xf numFmtId="0" fontId="0" fillId="28" borderId="17" xfId="0" applyFill="1" applyBorder="1"/>
    <xf numFmtId="0" fontId="3" fillId="3" borderId="3" xfId="0" applyFont="1" applyFill="1" applyBorder="1" applyAlignment="1">
      <alignment horizontal="right"/>
    </xf>
    <xf numFmtId="0" fontId="0" fillId="28" borderId="5" xfId="0" applyFill="1" applyBorder="1" applyAlignment="1">
      <alignment horizontal="right"/>
    </xf>
    <xf numFmtId="0" fontId="104" fillId="28" borderId="6" xfId="0" applyFont="1" applyFill="1" applyBorder="1" applyAlignment="1">
      <alignment horizontal="center" vertical="center"/>
    </xf>
    <xf numFmtId="0" fontId="0" fillId="28" borderId="6" xfId="0" applyFill="1" applyBorder="1" applyAlignment="1">
      <alignment horizontal="right"/>
    </xf>
    <xf numFmtId="0" fontId="0" fillId="0" borderId="6" xfId="0" applyBorder="1" applyAlignment="1">
      <alignment horizontal="right"/>
    </xf>
    <xf numFmtId="0" fontId="104" fillId="26" borderId="5" xfId="0" applyFont="1" applyFill="1" applyBorder="1" applyAlignment="1">
      <alignment horizontal="center" vertical="center"/>
    </xf>
    <xf numFmtId="0" fontId="0" fillId="26" borderId="6" xfId="0" applyFill="1" applyBorder="1" applyAlignment="1">
      <alignment horizontal="right"/>
    </xf>
    <xf numFmtId="173" fontId="0" fillId="26" borderId="7" xfId="0" applyNumberFormat="1" applyFill="1" applyBorder="1"/>
    <xf numFmtId="173" fontId="0" fillId="28" borderId="8" xfId="0" applyNumberFormat="1" applyFill="1" applyBorder="1"/>
    <xf numFmtId="0" fontId="147" fillId="0" borderId="8" xfId="1" applyBorder="1" applyAlignment="1">
      <alignment horizontal="center"/>
    </xf>
    <xf numFmtId="0" fontId="104" fillId="26" borderId="6" xfId="0" applyFont="1" applyFill="1" applyBorder="1"/>
    <xf numFmtId="0" fontId="0" fillId="26" borderId="12" xfId="0" applyFill="1" applyBorder="1" applyAlignment="1">
      <alignment horizontal="right"/>
    </xf>
    <xf numFmtId="0" fontId="104" fillId="26" borderId="5" xfId="0" applyFont="1" applyFill="1" applyBorder="1" applyAlignment="1">
      <alignment horizontal="left"/>
    </xf>
    <xf numFmtId="0" fontId="80" fillId="0" borderId="6" xfId="0" applyFont="1" applyBorder="1" applyAlignment="1">
      <alignment horizontal="center" vertical="center"/>
    </xf>
    <xf numFmtId="0" fontId="0" fillId="8" borderId="13" xfId="0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3" fontId="3" fillId="26" borderId="6" xfId="0" applyNumberFormat="1" applyFont="1" applyFill="1" applyBorder="1" applyAlignment="1">
      <alignment horizontal="center"/>
    </xf>
    <xf numFmtId="0" fontId="3" fillId="0" borderId="6" xfId="0" applyFont="1" applyBorder="1" applyAlignment="1">
      <alignment horizontal="right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wrapText="1"/>
    </xf>
    <xf numFmtId="0" fontId="1" fillId="2" borderId="6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0" fillId="1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/>
    </xf>
    <xf numFmtId="0" fontId="0" fillId="8" borderId="6" xfId="0" applyFill="1" applyBorder="1" applyAlignment="1">
      <alignment horizontal="center"/>
    </xf>
    <xf numFmtId="0" fontId="14" fillId="42" borderId="8" xfId="0" applyFont="1" applyFill="1" applyBorder="1"/>
    <xf numFmtId="0" fontId="104" fillId="26" borderId="12" xfId="0" applyFont="1" applyFill="1" applyBorder="1"/>
    <xf numFmtId="0" fontId="104" fillId="26" borderId="10" xfId="0" applyFont="1" applyFill="1" applyBorder="1" applyAlignment="1">
      <alignment horizontal="center" vertical="center"/>
    </xf>
    <xf numFmtId="173" fontId="14" fillId="3" borderId="1" xfId="0" applyNumberFormat="1" applyFont="1" applyFill="1" applyBorder="1" applyAlignment="1">
      <alignment horizontal="center"/>
    </xf>
    <xf numFmtId="0" fontId="14" fillId="28" borderId="12" xfId="0" applyFont="1" applyFill="1" applyBorder="1" applyAlignment="1">
      <alignment horizontal="center"/>
    </xf>
    <xf numFmtId="0" fontId="14" fillId="42" borderId="5" xfId="0" applyFont="1" applyFill="1" applyBorder="1" applyAlignment="1">
      <alignment horizontal="center"/>
    </xf>
    <xf numFmtId="3" fontId="0" fillId="28" borderId="8" xfId="0" applyNumberFormat="1" applyFill="1" applyBorder="1"/>
    <xf numFmtId="0" fontId="0" fillId="28" borderId="7" xfId="0" applyFill="1" applyBorder="1"/>
    <xf numFmtId="0" fontId="0" fillId="28" borderId="9" xfId="0" applyFill="1" applyBorder="1"/>
    <xf numFmtId="173" fontId="0" fillId="28" borderId="1" xfId="0" applyNumberFormat="1" applyFill="1" applyBorder="1"/>
    <xf numFmtId="173" fontId="2" fillId="3" borderId="3" xfId="0" applyNumberFormat="1" applyFont="1" applyFill="1" applyBorder="1" applyAlignment="1">
      <alignment horizontal="right"/>
    </xf>
    <xf numFmtId="3" fontId="22" fillId="26" borderId="6" xfId="0" applyNumberFormat="1" applyFont="1" applyFill="1" applyBorder="1"/>
    <xf numFmtId="173" fontId="108" fillId="26" borderId="6" xfId="0" applyNumberFormat="1" applyFont="1" applyFill="1" applyBorder="1" applyAlignment="1">
      <alignment horizontal="center"/>
    </xf>
    <xf numFmtId="0" fontId="104" fillId="26" borderId="10" xfId="0" applyFont="1" applyFill="1" applyBorder="1" applyAlignment="1">
      <alignment horizontal="center"/>
    </xf>
    <xf numFmtId="0" fontId="104" fillId="28" borderId="12" xfId="0" applyFont="1" applyFill="1" applyBorder="1"/>
    <xf numFmtId="0" fontId="0" fillId="28" borderId="12" xfId="0" applyFill="1" applyBorder="1" applyAlignment="1">
      <alignment horizontal="right"/>
    </xf>
    <xf numFmtId="0" fontId="104" fillId="28" borderId="5" xfId="0" applyFont="1" applyFill="1" applyBorder="1"/>
    <xf numFmtId="0" fontId="123" fillId="28" borderId="1" xfId="0" applyFont="1" applyFill="1" applyBorder="1"/>
    <xf numFmtId="0" fontId="0" fillId="0" borderId="3" xfId="0" applyBorder="1" applyAlignment="1">
      <alignment wrapText="1"/>
    </xf>
    <xf numFmtId="0" fontId="154" fillId="26" borderId="6" xfId="0" applyFont="1" applyFill="1" applyBorder="1"/>
    <xf numFmtId="0" fontId="104" fillId="26" borderId="12" xfId="0" applyFont="1" applyFill="1" applyBorder="1" applyAlignment="1">
      <alignment horizontal="center" vertical="center"/>
    </xf>
    <xf numFmtId="0" fontId="124" fillId="26" borderId="6" xfId="0" applyFont="1" applyFill="1" applyBorder="1" applyAlignment="1">
      <alignment horizontal="center" vertical="center"/>
    </xf>
    <xf numFmtId="0" fontId="104" fillId="26" borderId="3" xfId="0" applyFont="1" applyFill="1" applyBorder="1"/>
    <xf numFmtId="173" fontId="0" fillId="28" borderId="3" xfId="0" applyNumberFormat="1" applyFill="1" applyBorder="1" applyAlignment="1">
      <alignment wrapText="1"/>
    </xf>
    <xf numFmtId="3" fontId="22" fillId="26" borderId="11" xfId="0" applyNumberFormat="1" applyFont="1" applyFill="1" applyBorder="1"/>
    <xf numFmtId="3" fontId="22" fillId="26" borderId="1" xfId="0" applyNumberFormat="1" applyFont="1" applyFill="1" applyBorder="1"/>
    <xf numFmtId="0" fontId="0" fillId="28" borderId="4" xfId="0" applyFill="1" applyBorder="1"/>
    <xf numFmtId="0" fontId="0" fillId="0" borderId="17" xfId="0" applyBorder="1"/>
    <xf numFmtId="0" fontId="3" fillId="3" borderId="5" xfId="0" applyFont="1" applyFill="1" applyBorder="1" applyAlignment="1">
      <alignment horizontal="right" wrapText="1"/>
    </xf>
    <xf numFmtId="9" fontId="121" fillId="26" borderId="10" xfId="0" applyNumberFormat="1" applyFont="1" applyFill="1" applyBorder="1" applyAlignment="1">
      <alignment horizontal="center"/>
    </xf>
    <xf numFmtId="9" fontId="111" fillId="26" borderId="10" xfId="0" applyNumberFormat="1" applyFont="1" applyFill="1" applyBorder="1" applyAlignment="1">
      <alignment horizontal="center"/>
    </xf>
    <xf numFmtId="6" fontId="0" fillId="26" borderId="12" xfId="0" applyNumberFormat="1" applyFill="1" applyBorder="1"/>
    <xf numFmtId="173" fontId="118" fillId="39" borderId="8" xfId="0" applyNumberFormat="1" applyFont="1" applyFill="1" applyBorder="1"/>
    <xf numFmtId="0" fontId="157" fillId="26" borderId="12" xfId="0" applyFont="1" applyFill="1" applyBorder="1" applyAlignment="1">
      <alignment horizontal="center" wrapText="1"/>
    </xf>
    <xf numFmtId="0" fontId="109" fillId="26" borderId="12" xfId="0" applyFont="1" applyFill="1" applyBorder="1" applyAlignment="1">
      <alignment horizontal="center"/>
    </xf>
    <xf numFmtId="0" fontId="109" fillId="26" borderId="6" xfId="0" applyFont="1" applyFill="1" applyBorder="1" applyAlignment="1">
      <alignment horizontal="center"/>
    </xf>
    <xf numFmtId="0" fontId="157" fillId="26" borderId="0" xfId="0" applyFont="1" applyFill="1" applyAlignment="1">
      <alignment horizontal="center"/>
    </xf>
    <xf numFmtId="0" fontId="104" fillId="26" borderId="6" xfId="0" applyFont="1" applyFill="1" applyBorder="1" applyAlignment="1">
      <alignment horizontal="left"/>
    </xf>
    <xf numFmtId="173" fontId="14" fillId="28" borderId="7" xfId="0" applyNumberFormat="1" applyFont="1" applyFill="1" applyBorder="1" applyAlignment="1">
      <alignment horizontal="center"/>
    </xf>
    <xf numFmtId="173" fontId="0" fillId="28" borderId="3" xfId="0" applyNumberFormat="1" applyFill="1" applyBorder="1" applyAlignment="1">
      <alignment horizontal="center"/>
    </xf>
    <xf numFmtId="173" fontId="14" fillId="28" borderId="6" xfId="0" applyNumberFormat="1" applyFont="1" applyFill="1" applyBorder="1" applyAlignment="1">
      <alignment horizontal="center"/>
    </xf>
    <xf numFmtId="0" fontId="0" fillId="26" borderId="5" xfId="0" applyFill="1" applyBorder="1" applyAlignment="1">
      <alignment horizontal="right"/>
    </xf>
    <xf numFmtId="0" fontId="0" fillId="26" borderId="0" xfId="0" applyFill="1" applyAlignment="1">
      <alignment horizontal="right"/>
    </xf>
    <xf numFmtId="0" fontId="114" fillId="26" borderId="1" xfId="0" applyFont="1" applyFill="1" applyBorder="1" applyAlignment="1">
      <alignment horizontal="left"/>
    </xf>
    <xf numFmtId="0" fontId="158" fillId="26" borderId="12" xfId="0" applyFont="1" applyFill="1" applyBorder="1" applyAlignment="1">
      <alignment horizontal="center" wrapText="1"/>
    </xf>
    <xf numFmtId="9" fontId="0" fillId="26" borderId="13" xfId="0" applyNumberFormat="1" applyFill="1" applyBorder="1" applyAlignment="1">
      <alignment horizontal="center" vertical="center"/>
    </xf>
    <xf numFmtId="0" fontId="14" fillId="28" borderId="5" xfId="0" applyFont="1" applyFill="1" applyBorder="1" applyAlignment="1">
      <alignment horizontal="center" wrapText="1"/>
    </xf>
    <xf numFmtId="165" fontId="14" fillId="28" borderId="1" xfId="0" applyNumberFormat="1" applyFont="1" applyFill="1" applyBorder="1" applyAlignment="1">
      <alignment horizontal="left" wrapText="1"/>
    </xf>
    <xf numFmtId="0" fontId="117" fillId="26" borderId="12" xfId="0" applyFont="1" applyFill="1" applyBorder="1" applyAlignment="1">
      <alignment horizontal="center"/>
    </xf>
    <xf numFmtId="173" fontId="14" fillId="28" borderId="12" xfId="0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0" fillId="28" borderId="2" xfId="0" applyFill="1" applyBorder="1"/>
    <xf numFmtId="0" fontId="3" fillId="3" borderId="2" xfId="0" applyFont="1" applyFill="1" applyBorder="1" applyAlignment="1">
      <alignment horizontal="center"/>
    </xf>
    <xf numFmtId="0" fontId="104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22" fillId="0" borderId="0" xfId="0" applyFont="1" applyAlignment="1">
      <alignment horizontal="left"/>
    </xf>
    <xf numFmtId="0" fontId="104" fillId="0" borderId="0" xfId="0" applyFont="1" applyAlignment="1">
      <alignment horizontal="left"/>
    </xf>
    <xf numFmtId="173" fontId="108" fillId="28" borderId="6" xfId="0" applyNumberFormat="1" applyFont="1" applyFill="1" applyBorder="1" applyAlignment="1">
      <alignment horizontal="center"/>
    </xf>
    <xf numFmtId="0" fontId="22" fillId="0" borderId="0" xfId="0" applyFont="1"/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26" borderId="0" xfId="0" applyFill="1" applyAlignment="1">
      <alignment horizontal="left" wrapText="1"/>
    </xf>
    <xf numFmtId="0" fontId="0" fillId="26" borderId="0" xfId="0" applyFill="1" applyAlignment="1">
      <alignment wrapText="1"/>
    </xf>
    <xf numFmtId="0" fontId="109" fillId="28" borderId="6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 wrapText="1"/>
    </xf>
    <xf numFmtId="0" fontId="5" fillId="3" borderId="16" xfId="0" applyFont="1" applyFill="1" applyBorder="1" applyAlignment="1">
      <alignment horizontal="center" wrapText="1"/>
    </xf>
    <xf numFmtId="3" fontId="22" fillId="26" borderId="8" xfId="0" applyNumberFormat="1" applyFont="1" applyFill="1" applyBorder="1" applyAlignment="1">
      <alignment horizontal="center"/>
    </xf>
    <xf numFmtId="0" fontId="104" fillId="0" borderId="12" xfId="0" applyFont="1" applyBorder="1" applyAlignment="1">
      <alignment horizontal="left"/>
    </xf>
    <xf numFmtId="6" fontId="0" fillId="26" borderId="16" xfId="0" applyNumberFormat="1" applyFill="1" applyBorder="1"/>
    <xf numFmtId="0" fontId="22" fillId="28" borderId="7" xfId="0" applyFont="1" applyFill="1" applyBorder="1" applyAlignment="1">
      <alignment horizontal="center"/>
    </xf>
    <xf numFmtId="0" fontId="158" fillId="26" borderId="6" xfId="0" applyFont="1" applyFill="1" applyBorder="1" applyAlignment="1">
      <alignment horizontal="center"/>
    </xf>
    <xf numFmtId="9" fontId="104" fillId="26" borderId="7" xfId="0" applyNumberFormat="1" applyFont="1" applyFill="1" applyBorder="1" applyAlignment="1">
      <alignment horizontal="center"/>
    </xf>
    <xf numFmtId="9" fontId="111" fillId="26" borderId="6" xfId="0" applyNumberFormat="1" applyFont="1" applyFill="1" applyBorder="1" applyAlignment="1">
      <alignment horizontal="center" vertical="center"/>
    </xf>
    <xf numFmtId="0" fontId="141" fillId="26" borderId="6" xfId="0" applyFont="1" applyFill="1" applyBorder="1" applyAlignment="1">
      <alignment horizontal="center"/>
    </xf>
    <xf numFmtId="173" fontId="93" fillId="26" borderId="12" xfId="0" applyNumberFormat="1" applyFont="1" applyFill="1" applyBorder="1"/>
    <xf numFmtId="0" fontId="9" fillId="26" borderId="12" xfId="0" applyFont="1" applyFill="1" applyBorder="1"/>
    <xf numFmtId="173" fontId="97" fillId="26" borderId="11" xfId="0" applyNumberFormat="1" applyFont="1" applyFill="1" applyBorder="1" applyAlignment="1">
      <alignment horizontal="center"/>
    </xf>
    <xf numFmtId="0" fontId="104" fillId="39" borderId="12" xfId="0" applyFont="1" applyFill="1" applyBorder="1"/>
    <xf numFmtId="173" fontId="0" fillId="26" borderId="16" xfId="0" applyNumberFormat="1" applyFill="1" applyBorder="1" applyAlignment="1">
      <alignment wrapText="1"/>
    </xf>
    <xf numFmtId="173" fontId="122" fillId="26" borderId="12" xfId="0" applyNumberFormat="1" applyFont="1" applyFill="1" applyBorder="1" applyAlignment="1">
      <alignment horizontal="center"/>
    </xf>
    <xf numFmtId="173" fontId="0" fillId="26" borderId="8" xfId="0" applyNumberFormat="1" applyFill="1" applyBorder="1" applyAlignment="1">
      <alignment wrapText="1"/>
    </xf>
    <xf numFmtId="0" fontId="109" fillId="26" borderId="9" xfId="0" applyFont="1" applyFill="1" applyBorder="1" applyAlignment="1">
      <alignment horizontal="center"/>
    </xf>
    <xf numFmtId="0" fontId="157" fillId="26" borderId="6" xfId="0" applyFont="1" applyFill="1" applyBorder="1" applyAlignment="1">
      <alignment horizontal="center"/>
    </xf>
    <xf numFmtId="0" fontId="109" fillId="26" borderId="5" xfId="0" applyFont="1" applyFill="1" applyBorder="1" applyAlignment="1">
      <alignment horizontal="center"/>
    </xf>
    <xf numFmtId="0" fontId="93" fillId="26" borderId="12" xfId="0" applyFont="1" applyFill="1" applyBorder="1" applyAlignment="1">
      <alignment horizontal="center"/>
    </xf>
    <xf numFmtId="9" fontId="159" fillId="26" borderId="6" xfId="0" applyNumberFormat="1" applyFont="1" applyFill="1" applyBorder="1" applyAlignment="1">
      <alignment horizontal="center"/>
    </xf>
    <xf numFmtId="0" fontId="130" fillId="26" borderId="3" xfId="0" applyFont="1" applyFill="1" applyBorder="1"/>
    <xf numFmtId="9" fontId="112" fillId="26" borderId="6" xfId="0" applyNumberFormat="1" applyFont="1" applyFill="1" applyBorder="1" applyAlignment="1">
      <alignment horizontal="center"/>
    </xf>
    <xf numFmtId="0" fontId="130" fillId="26" borderId="8" xfId="0" applyFont="1" applyFill="1" applyBorder="1"/>
    <xf numFmtId="0" fontId="130" fillId="26" borderId="16" xfId="0" applyFont="1" applyFill="1" applyBorder="1"/>
    <xf numFmtId="9" fontId="159" fillId="26" borderId="12" xfId="0" applyNumberFormat="1" applyFont="1" applyFill="1" applyBorder="1" applyAlignment="1">
      <alignment horizontal="center"/>
    </xf>
    <xf numFmtId="0" fontId="130" fillId="26" borderId="12" xfId="0" applyFont="1" applyFill="1" applyBorder="1"/>
    <xf numFmtId="9" fontId="112" fillId="26" borderId="12" xfId="0" applyNumberFormat="1" applyFont="1" applyFill="1" applyBorder="1" applyAlignment="1">
      <alignment horizontal="center"/>
    </xf>
    <xf numFmtId="9" fontId="112" fillId="26" borderId="7" xfId="0" applyNumberFormat="1" applyFont="1" applyFill="1" applyBorder="1" applyAlignment="1">
      <alignment horizontal="center"/>
    </xf>
    <xf numFmtId="9" fontId="112" fillId="26" borderId="5" xfId="0" applyNumberFormat="1" applyFont="1" applyFill="1" applyBorder="1" applyAlignment="1">
      <alignment horizontal="center"/>
    </xf>
    <xf numFmtId="0" fontId="130" fillId="26" borderId="5" xfId="0" applyFont="1" applyFill="1" applyBorder="1"/>
    <xf numFmtId="9" fontId="130" fillId="26" borderId="6" xfId="0" applyNumberFormat="1" applyFont="1" applyFill="1" applyBorder="1" applyAlignment="1">
      <alignment horizontal="center"/>
    </xf>
    <xf numFmtId="0" fontId="160" fillId="26" borderId="6" xfId="0" applyFont="1" applyFill="1" applyBorder="1" applyAlignment="1">
      <alignment wrapText="1"/>
    </xf>
    <xf numFmtId="0" fontId="130" fillId="26" borderId="4" xfId="0" applyFont="1" applyFill="1" applyBorder="1"/>
    <xf numFmtId="0" fontId="0" fillId="26" borderId="11" xfId="0" applyFill="1" applyBorder="1" applyAlignment="1">
      <alignment wrapText="1"/>
    </xf>
    <xf numFmtId="9" fontId="125" fillId="26" borderId="11" xfId="0" applyNumberFormat="1" applyFont="1" applyFill="1" applyBorder="1" applyAlignment="1">
      <alignment horizontal="center"/>
    </xf>
    <xf numFmtId="173" fontId="0" fillId="26" borderId="11" xfId="0" applyNumberFormat="1" applyFill="1" applyBorder="1"/>
    <xf numFmtId="173" fontId="0" fillId="26" borderId="17" xfId="0" applyNumberFormat="1" applyFill="1" applyBorder="1" applyAlignment="1">
      <alignment horizontal="right" wrapText="1"/>
    </xf>
    <xf numFmtId="173" fontId="122" fillId="26" borderId="8" xfId="0" applyNumberFormat="1" applyFont="1" applyFill="1" applyBorder="1" applyAlignment="1">
      <alignment horizontal="center"/>
    </xf>
    <xf numFmtId="9" fontId="159" fillId="26" borderId="11" xfId="0" applyNumberFormat="1" applyFont="1" applyFill="1" applyBorder="1" applyAlignment="1">
      <alignment horizontal="center"/>
    </xf>
    <xf numFmtId="173" fontId="122" fillId="28" borderId="8" xfId="0" applyNumberFormat="1" applyFont="1" applyFill="1" applyBorder="1" applyAlignment="1">
      <alignment horizontal="center"/>
    </xf>
    <xf numFmtId="167" fontId="17" fillId="26" borderId="6" xfId="0" applyNumberFormat="1" applyFont="1" applyFill="1" applyBorder="1" applyAlignment="1">
      <alignment horizontal="center"/>
    </xf>
    <xf numFmtId="173" fontId="152" fillId="26" borderId="9" xfId="0" applyNumberFormat="1" applyFont="1" applyFill="1" applyBorder="1"/>
    <xf numFmtId="9" fontId="17" fillId="26" borderId="12" xfId="0" applyNumberFormat="1" applyFont="1" applyFill="1" applyBorder="1" applyAlignment="1">
      <alignment horizontal="center"/>
    </xf>
    <xf numFmtId="173" fontId="20" fillId="39" borderId="8" xfId="0" applyNumberFormat="1" applyFont="1" applyFill="1" applyBorder="1"/>
    <xf numFmtId="173" fontId="21" fillId="39" borderId="8" xfId="0" applyNumberFormat="1" applyFont="1" applyFill="1" applyBorder="1"/>
    <xf numFmtId="6" fontId="0" fillId="26" borderId="16" xfId="0" applyNumberFormat="1" applyFill="1" applyBorder="1" applyAlignment="1">
      <alignment horizontal="right"/>
    </xf>
    <xf numFmtId="0" fontId="104" fillId="26" borderId="10" xfId="0" applyFont="1" applyFill="1" applyBorder="1"/>
    <xf numFmtId="9" fontId="0" fillId="28" borderId="13" xfId="0" applyNumberFormat="1" applyFill="1" applyBorder="1" applyAlignment="1">
      <alignment horizontal="center" vertical="center"/>
    </xf>
    <xf numFmtId="165" fontId="14" fillId="36" borderId="5" xfId="0" applyNumberFormat="1" applyFont="1" applyFill="1" applyBorder="1" applyAlignment="1">
      <alignment horizontal="left" wrapText="1"/>
    </xf>
    <xf numFmtId="0" fontId="113" fillId="26" borderId="6" xfId="0" applyFont="1" applyFill="1" applyBorder="1" applyAlignment="1">
      <alignment horizontal="center" wrapText="1"/>
    </xf>
    <xf numFmtId="0" fontId="113" fillId="28" borderId="12" xfId="0" applyFont="1" applyFill="1" applyBorder="1" applyAlignment="1">
      <alignment horizontal="center" wrapText="1"/>
    </xf>
    <xf numFmtId="0" fontId="108" fillId="28" borderId="6" xfId="0" applyFont="1" applyFill="1" applyBorder="1" applyAlignment="1">
      <alignment horizontal="center" wrapText="1"/>
    </xf>
    <xf numFmtId="0" fontId="113" fillId="26" borderId="12" xfId="0" applyFont="1" applyFill="1" applyBorder="1" applyAlignment="1">
      <alignment horizontal="center" wrapText="1"/>
    </xf>
    <xf numFmtId="9" fontId="108" fillId="26" borderId="12" xfId="0" applyNumberFormat="1" applyFont="1" applyFill="1" applyBorder="1" applyAlignment="1">
      <alignment horizontal="center" wrapText="1"/>
    </xf>
    <xf numFmtId="0" fontId="112" fillId="26" borderId="0" xfId="0" applyFont="1" applyFill="1" applyAlignment="1">
      <alignment horizontal="center"/>
    </xf>
    <xf numFmtId="0" fontId="117" fillId="3" borderId="7" xfId="0" applyFont="1" applyFill="1" applyBorder="1" applyAlignment="1">
      <alignment horizontal="center" wrapText="1"/>
    </xf>
    <xf numFmtId="43" fontId="117" fillId="3" borderId="7" xfId="0" applyNumberFormat="1" applyFont="1" applyFill="1" applyBorder="1"/>
    <xf numFmtId="43" fontId="117" fillId="3" borderId="7" xfId="0" applyNumberFormat="1" applyFont="1" applyFill="1" applyBorder="1" applyAlignment="1">
      <alignment horizontal="center"/>
    </xf>
    <xf numFmtId="0" fontId="117" fillId="3" borderId="12" xfId="0" applyFont="1" applyFill="1" applyBorder="1" applyAlignment="1">
      <alignment horizontal="center"/>
    </xf>
    <xf numFmtId="0" fontId="108" fillId="28" borderId="3" xfId="0" applyFont="1" applyFill="1" applyBorder="1"/>
    <xf numFmtId="0" fontId="117" fillId="28" borderId="9" xfId="0" applyFont="1" applyFill="1" applyBorder="1" applyAlignment="1">
      <alignment horizontal="center"/>
    </xf>
    <xf numFmtId="9" fontId="108" fillId="28" borderId="9" xfId="0" applyNumberFormat="1" applyFont="1" applyFill="1" applyBorder="1" applyAlignment="1">
      <alignment horizontal="left"/>
    </xf>
    <xf numFmtId="0" fontId="3" fillId="3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right"/>
    </xf>
    <xf numFmtId="43" fontId="9" fillId="3" borderId="13" xfId="0" applyNumberFormat="1" applyFont="1" applyFill="1" applyBorder="1" applyAlignment="1">
      <alignment horizontal="right"/>
    </xf>
    <xf numFmtId="0" fontId="0" fillId="26" borderId="11" xfId="0" applyFill="1" applyBorder="1" applyAlignment="1">
      <alignment horizontal="center"/>
    </xf>
    <xf numFmtId="0" fontId="14" fillId="28" borderId="7" xfId="0" applyFont="1" applyFill="1" applyBorder="1" applyAlignment="1">
      <alignment horizontal="left"/>
    </xf>
    <xf numFmtId="0" fontId="14" fillId="28" borderId="6" xfId="0" applyFont="1" applyFill="1" applyBorder="1" applyAlignment="1">
      <alignment horizontal="left"/>
    </xf>
    <xf numFmtId="0" fontId="134" fillId="28" borderId="6" xfId="0" applyFont="1" applyFill="1" applyBorder="1" applyAlignment="1">
      <alignment horizontal="left" wrapText="1"/>
    </xf>
    <xf numFmtId="0" fontId="14" fillId="28" borderId="8" xfId="0" applyFont="1" applyFill="1" applyBorder="1" applyAlignment="1">
      <alignment horizontal="left"/>
    </xf>
    <xf numFmtId="0" fontId="0" fillId="28" borderId="3" xfId="0" applyFill="1" applyBorder="1" applyAlignment="1">
      <alignment horizontal="left"/>
    </xf>
    <xf numFmtId="0" fontId="134" fillId="0" borderId="6" xfId="0" applyFont="1" applyBorder="1"/>
    <xf numFmtId="0" fontId="14" fillId="28" borderId="7" xfId="0" applyFont="1" applyFill="1" applyBorder="1" applyAlignment="1">
      <alignment horizontal="left" wrapText="1"/>
    </xf>
    <xf numFmtId="0" fontId="14" fillId="28" borderId="5" xfId="0" applyFont="1" applyFill="1" applyBorder="1" applyAlignment="1">
      <alignment horizontal="left"/>
    </xf>
    <xf numFmtId="0" fontId="134" fillId="0" borderId="6" xfId="0" applyFont="1" applyBorder="1" applyAlignment="1">
      <alignment horizontal="center"/>
    </xf>
    <xf numFmtId="173" fontId="108" fillId="26" borderId="16" xfId="0" applyNumberFormat="1" applyFont="1" applyFill="1" applyBorder="1"/>
    <xf numFmtId="9" fontId="104" fillId="28" borderId="6" xfId="0" applyNumberFormat="1" applyFont="1" applyFill="1" applyBorder="1" applyAlignment="1">
      <alignment horizontal="center"/>
    </xf>
    <xf numFmtId="0" fontId="3" fillId="28" borderId="13" xfId="0" applyFont="1" applyFill="1" applyBorder="1" applyAlignment="1">
      <alignment horizontal="center"/>
    </xf>
    <xf numFmtId="0" fontId="3" fillId="28" borderId="6" xfId="0" applyFont="1" applyFill="1" applyBorder="1" applyAlignment="1">
      <alignment horizontal="right" wrapText="1"/>
    </xf>
    <xf numFmtId="173" fontId="2" fillId="28" borderId="13" xfId="0" applyNumberFormat="1" applyFont="1" applyFill="1" applyBorder="1" applyAlignment="1">
      <alignment horizontal="right"/>
    </xf>
    <xf numFmtId="0" fontId="3" fillId="28" borderId="6" xfId="0" applyFont="1" applyFill="1" applyBorder="1" applyAlignment="1">
      <alignment horizontal="right"/>
    </xf>
    <xf numFmtId="173" fontId="9" fillId="28" borderId="2" xfId="0" applyNumberFormat="1" applyFont="1" applyFill="1" applyBorder="1" applyAlignment="1">
      <alignment horizontal="right"/>
    </xf>
    <xf numFmtId="173" fontId="20" fillId="28" borderId="8" xfId="0" applyNumberFormat="1" applyFont="1" applyFill="1" applyBorder="1"/>
    <xf numFmtId="0" fontId="22" fillId="28" borderId="13" xfId="0" applyFont="1" applyFill="1" applyBorder="1" applyAlignment="1">
      <alignment horizontal="center"/>
    </xf>
    <xf numFmtId="9" fontId="104" fillId="28" borderId="12" xfId="0" applyNumberFormat="1" applyFont="1" applyFill="1" applyBorder="1" applyAlignment="1">
      <alignment horizontal="center"/>
    </xf>
    <xf numFmtId="6" fontId="0" fillId="28" borderId="16" xfId="0" applyNumberFormat="1" applyFill="1" applyBorder="1"/>
    <xf numFmtId="6" fontId="0" fillId="28" borderId="12" xfId="0" applyNumberFormat="1" applyFill="1" applyBorder="1"/>
    <xf numFmtId="173" fontId="9" fillId="28" borderId="6" xfId="0" applyNumberFormat="1" applyFont="1" applyFill="1" applyBorder="1" applyAlignment="1">
      <alignment horizontal="right"/>
    </xf>
    <xf numFmtId="9" fontId="111" fillId="28" borderId="11" xfId="0" applyNumberFormat="1" applyFont="1" applyFill="1" applyBorder="1" applyAlignment="1">
      <alignment horizontal="center"/>
    </xf>
    <xf numFmtId="173" fontId="0" fillId="28" borderId="16" xfId="0" applyNumberFormat="1" applyFill="1" applyBorder="1" applyAlignment="1">
      <alignment horizontal="right" wrapText="1"/>
    </xf>
    <xf numFmtId="43" fontId="9" fillId="28" borderId="2" xfId="0" applyNumberFormat="1" applyFont="1" applyFill="1" applyBorder="1" applyAlignment="1">
      <alignment horizontal="right"/>
    </xf>
    <xf numFmtId="0" fontId="113" fillId="26" borderId="6" xfId="0" applyFont="1" applyFill="1" applyBorder="1" applyAlignment="1">
      <alignment horizontal="center" vertical="center"/>
    </xf>
    <xf numFmtId="0" fontId="9" fillId="3" borderId="8" xfId="0" applyFont="1" applyFill="1" applyBorder="1"/>
    <xf numFmtId="3" fontId="86" fillId="28" borderId="8" xfId="0" applyNumberFormat="1" applyFont="1" applyFill="1" applyBorder="1" applyAlignment="1">
      <alignment horizontal="center"/>
    </xf>
    <xf numFmtId="9" fontId="108" fillId="26" borderId="11" xfId="0" applyNumberFormat="1" applyFont="1" applyFill="1" applyBorder="1" applyAlignment="1">
      <alignment horizontal="center" wrapText="1"/>
    </xf>
    <xf numFmtId="9" fontId="108" fillId="26" borderId="1" xfId="0" applyNumberFormat="1" applyFont="1" applyFill="1" applyBorder="1" applyAlignment="1">
      <alignment horizontal="center" wrapText="1"/>
    </xf>
    <xf numFmtId="9" fontId="108" fillId="26" borderId="11" xfId="0" applyNumberFormat="1" applyFont="1" applyFill="1" applyBorder="1" applyAlignment="1">
      <alignment horizontal="center"/>
    </xf>
    <xf numFmtId="0" fontId="108" fillId="26" borderId="16" xfId="0" applyFont="1" applyFill="1" applyBorder="1" applyAlignment="1">
      <alignment horizontal="center" wrapText="1"/>
    </xf>
    <xf numFmtId="0" fontId="108" fillId="26" borderId="3" xfId="0" applyFont="1" applyFill="1" applyBorder="1" applyAlignment="1">
      <alignment horizontal="center" wrapText="1"/>
    </xf>
    <xf numFmtId="0" fontId="108" fillId="26" borderId="8" xfId="0" applyFont="1" applyFill="1" applyBorder="1" applyAlignment="1">
      <alignment horizontal="center"/>
    </xf>
    <xf numFmtId="0" fontId="108" fillId="26" borderId="3" xfId="0" applyFont="1" applyFill="1" applyBorder="1" applyAlignment="1">
      <alignment horizontal="center"/>
    </xf>
    <xf numFmtId="0" fontId="108" fillId="26" borderId="16" xfId="0" applyFont="1" applyFill="1" applyBorder="1" applyAlignment="1">
      <alignment horizontal="center"/>
    </xf>
    <xf numFmtId="173" fontId="14" fillId="28" borderId="13" xfId="0" applyNumberFormat="1" applyFont="1" applyFill="1" applyBorder="1" applyAlignment="1">
      <alignment horizontal="center"/>
    </xf>
    <xf numFmtId="0" fontId="14" fillId="28" borderId="2" xfId="0" applyFont="1" applyFill="1" applyBorder="1" applyAlignment="1">
      <alignment horizontal="center" wrapText="1"/>
    </xf>
    <xf numFmtId="0" fontId="14" fillId="26" borderId="3" xfId="0" applyFont="1" applyFill="1" applyBorder="1" applyAlignment="1">
      <alignment horizontal="center"/>
    </xf>
    <xf numFmtId="0" fontId="14" fillId="28" borderId="3" xfId="0" applyFont="1" applyFill="1" applyBorder="1" applyAlignment="1">
      <alignment horizontal="center"/>
    </xf>
    <xf numFmtId="0" fontId="14" fillId="36" borderId="8" xfId="0" applyFont="1" applyFill="1" applyBorder="1" applyAlignment="1">
      <alignment horizontal="center" wrapText="1"/>
    </xf>
    <xf numFmtId="0" fontId="14" fillId="36" borderId="8" xfId="0" applyFont="1" applyFill="1" applyBorder="1"/>
    <xf numFmtId="173" fontId="14" fillId="36" borderId="13" xfId="0" applyNumberFormat="1" applyFont="1" applyFill="1" applyBorder="1" applyAlignment="1">
      <alignment horizontal="center"/>
    </xf>
    <xf numFmtId="0" fontId="0" fillId="36" borderId="6" xfId="0" applyFill="1" applyBorder="1" applyAlignment="1">
      <alignment horizontal="center"/>
    </xf>
    <xf numFmtId="0" fontId="14" fillId="36" borderId="6" xfId="0" applyFont="1" applyFill="1" applyBorder="1" applyAlignment="1">
      <alignment horizontal="center" wrapText="1"/>
    </xf>
    <xf numFmtId="175" fontId="0" fillId="26" borderId="8" xfId="0" applyNumberFormat="1" applyFill="1" applyBorder="1"/>
    <xf numFmtId="0" fontId="0" fillId="28" borderId="13" xfId="0" applyFill="1" applyBorder="1" applyAlignment="1">
      <alignment horizontal="right"/>
    </xf>
    <xf numFmtId="0" fontId="109" fillId="28" borderId="12" xfId="0" applyFont="1" applyFill="1" applyBorder="1" applyAlignment="1">
      <alignment horizontal="center"/>
    </xf>
    <xf numFmtId="9" fontId="120" fillId="26" borderId="5" xfId="0" applyNumberFormat="1" applyFont="1" applyFill="1" applyBorder="1" applyAlignment="1">
      <alignment horizontal="center"/>
    </xf>
    <xf numFmtId="9" fontId="120" fillId="26" borderId="9" xfId="0" applyNumberFormat="1" applyFont="1" applyFill="1" applyBorder="1" applyAlignment="1">
      <alignment horizontal="center"/>
    </xf>
    <xf numFmtId="9" fontId="121" fillId="26" borderId="13" xfId="0" applyNumberFormat="1" applyFont="1" applyFill="1" applyBorder="1" applyAlignment="1">
      <alignment horizontal="center" vertical="center"/>
    </xf>
    <xf numFmtId="3" fontId="22" fillId="26" borderId="13" xfId="0" applyNumberFormat="1" applyFont="1" applyFill="1" applyBorder="1" applyAlignment="1">
      <alignment horizontal="center"/>
    </xf>
    <xf numFmtId="173" fontId="22" fillId="26" borderId="6" xfId="0" applyNumberFormat="1" applyFont="1" applyFill="1" applyBorder="1" applyAlignment="1">
      <alignment horizontal="center"/>
    </xf>
    <xf numFmtId="6" fontId="108" fillId="26" borderId="6" xfId="0" applyNumberFormat="1" applyFont="1" applyFill="1" applyBorder="1"/>
    <xf numFmtId="6" fontId="0" fillId="26" borderId="9" xfId="0" applyNumberFormat="1" applyFill="1" applyBorder="1"/>
    <xf numFmtId="9" fontId="104" fillId="26" borderId="4" xfId="0" applyNumberFormat="1" applyFont="1" applyFill="1" applyBorder="1" applyAlignment="1">
      <alignment horizontal="center"/>
    </xf>
    <xf numFmtId="173" fontId="108" fillId="26" borderId="9" xfId="0" applyNumberFormat="1" applyFont="1" applyFill="1" applyBorder="1"/>
    <xf numFmtId="0" fontId="86" fillId="26" borderId="3" xfId="0" applyFont="1" applyFill="1" applyBorder="1"/>
    <xf numFmtId="0" fontId="86" fillId="26" borderId="13" xfId="0" applyFont="1" applyFill="1" applyBorder="1"/>
    <xf numFmtId="0" fontId="93" fillId="46" borderId="6" xfId="0" applyFont="1" applyFill="1" applyBorder="1" applyAlignment="1">
      <alignment horizontal="center"/>
    </xf>
    <xf numFmtId="9" fontId="109" fillId="46" borderId="3" xfId="0" applyNumberFormat="1" applyFont="1" applyFill="1" applyBorder="1" applyAlignment="1">
      <alignment horizontal="center"/>
    </xf>
    <xf numFmtId="0" fontId="127" fillId="46" borderId="13" xfId="0" applyFont="1" applyFill="1" applyBorder="1" applyAlignment="1">
      <alignment wrapText="1"/>
    </xf>
    <xf numFmtId="173" fontId="109" fillId="46" borderId="6" xfId="0" applyNumberFormat="1" applyFont="1" applyFill="1" applyBorder="1" applyAlignment="1">
      <alignment horizontal="right" wrapText="1"/>
    </xf>
    <xf numFmtId="6" fontId="105" fillId="26" borderId="6" xfId="0" applyNumberFormat="1" applyFont="1" applyFill="1" applyBorder="1"/>
    <xf numFmtId="3" fontId="129" fillId="0" borderId="6" xfId="0" applyNumberFormat="1" applyFont="1" applyBorder="1" applyAlignment="1">
      <alignment horizontal="center"/>
    </xf>
    <xf numFmtId="173" fontId="94" fillId="46" borderId="6" xfId="0" applyNumberFormat="1" applyFont="1" applyFill="1" applyBorder="1" applyAlignment="1">
      <alignment horizontal="right" wrapText="1"/>
    </xf>
    <xf numFmtId="173" fontId="112" fillId="35" borderId="6" xfId="0" applyNumberFormat="1" applyFont="1" applyFill="1" applyBorder="1"/>
    <xf numFmtId="173" fontId="161" fillId="46" borderId="7" xfId="0" applyNumberFormat="1" applyFont="1" applyFill="1" applyBorder="1"/>
    <xf numFmtId="167" fontId="16" fillId="46" borderId="11" xfId="0" applyNumberFormat="1" applyFont="1" applyFill="1" applyBorder="1" applyAlignment="1">
      <alignment horizontal="center"/>
    </xf>
    <xf numFmtId="173" fontId="16" fillId="46" borderId="12" xfId="0" applyNumberFormat="1" applyFont="1" applyFill="1" applyBorder="1" applyAlignment="1">
      <alignment horizontal="center"/>
    </xf>
    <xf numFmtId="173" fontId="113" fillId="39" borderId="6" xfId="0" applyNumberFormat="1" applyFont="1" applyFill="1" applyBorder="1" applyAlignment="1">
      <alignment horizontal="right"/>
    </xf>
    <xf numFmtId="9" fontId="112" fillId="35" borderId="6" xfId="0" applyNumberFormat="1" applyFont="1" applyFill="1" applyBorder="1" applyAlignment="1">
      <alignment horizontal="center"/>
    </xf>
    <xf numFmtId="173" fontId="112" fillId="35" borderId="6" xfId="0" applyNumberFormat="1" applyFont="1" applyFill="1" applyBorder="1" applyAlignment="1">
      <alignment horizontal="center"/>
    </xf>
    <xf numFmtId="174" fontId="0" fillId="28" borderId="12" xfId="0" applyNumberFormat="1" applyFill="1" applyBorder="1"/>
    <xf numFmtId="0" fontId="5" fillId="26" borderId="12" xfId="0" applyFont="1" applyFill="1" applyBorder="1" applyAlignment="1">
      <alignment horizontal="center" wrapText="1"/>
    </xf>
    <xf numFmtId="9" fontId="5" fillId="26" borderId="11" xfId="0" applyNumberFormat="1" applyFont="1" applyFill="1" applyBorder="1" applyAlignment="1">
      <alignment horizontal="center" wrapText="1"/>
    </xf>
    <xf numFmtId="0" fontId="6" fillId="26" borderId="6" xfId="0" applyFont="1" applyFill="1" applyBorder="1" applyAlignment="1">
      <alignment horizontal="center"/>
    </xf>
    <xf numFmtId="173" fontId="5" fillId="26" borderId="12" xfId="0" applyNumberFormat="1" applyFont="1" applyFill="1" applyBorder="1" applyAlignment="1">
      <alignment wrapText="1"/>
    </xf>
    <xf numFmtId="0" fontId="104" fillId="28" borderId="6" xfId="0" applyFont="1" applyFill="1" applyBorder="1" applyAlignment="1">
      <alignment horizontal="left"/>
    </xf>
    <xf numFmtId="0" fontId="106" fillId="26" borderId="6" xfId="0" applyFont="1" applyFill="1" applyBorder="1"/>
    <xf numFmtId="0" fontId="106" fillId="26" borderId="6" xfId="0" applyFont="1" applyFill="1" applyBorder="1" applyAlignment="1">
      <alignment horizontal="left" wrapText="1"/>
    </xf>
    <xf numFmtId="0" fontId="0" fillId="26" borderId="1" xfId="0" applyFill="1" applyBorder="1" applyAlignment="1">
      <alignment horizontal="right"/>
    </xf>
    <xf numFmtId="0" fontId="104" fillId="0" borderId="6" xfId="0" applyFont="1" applyBorder="1" applyAlignment="1">
      <alignment horizontal="center" vertical="center"/>
    </xf>
    <xf numFmtId="0" fontId="104" fillId="26" borderId="1" xfId="0" applyFont="1" applyFill="1" applyBorder="1" applyAlignment="1">
      <alignment horizontal="center" vertical="center"/>
    </xf>
    <xf numFmtId="173" fontId="5" fillId="26" borderId="12" xfId="0" applyNumberFormat="1" applyFont="1" applyFill="1" applyBorder="1" applyAlignment="1">
      <alignment horizontal="right" wrapText="1"/>
    </xf>
    <xf numFmtId="0" fontId="106" fillId="26" borderId="12" xfId="0" applyFont="1" applyFill="1" applyBorder="1" applyAlignment="1">
      <alignment horizontal="left" wrapText="1"/>
    </xf>
    <xf numFmtId="0" fontId="5" fillId="26" borderId="3" xfId="0" applyFont="1" applyFill="1" applyBorder="1" applyAlignment="1">
      <alignment horizontal="left" wrapText="1"/>
    </xf>
    <xf numFmtId="0" fontId="106" fillId="26" borderId="5" xfId="0" applyFont="1" applyFill="1" applyBorder="1" applyAlignment="1">
      <alignment horizontal="left" wrapText="1"/>
    </xf>
    <xf numFmtId="0" fontId="6" fillId="26" borderId="16" xfId="0" applyFont="1" applyFill="1" applyBorder="1" applyAlignment="1">
      <alignment horizontal="center"/>
    </xf>
    <xf numFmtId="0" fontId="162" fillId="26" borderId="5" xfId="0" applyFont="1" applyFill="1" applyBorder="1" applyAlignment="1">
      <alignment horizontal="left" wrapText="1"/>
    </xf>
    <xf numFmtId="0" fontId="147" fillId="3" borderId="8" xfId="1" applyFill="1" applyBorder="1" applyAlignment="1">
      <alignment horizontal="center"/>
    </xf>
    <xf numFmtId="0" fontId="104" fillId="26" borderId="1" xfId="0" applyFont="1" applyFill="1" applyBorder="1"/>
    <xf numFmtId="0" fontId="6" fillId="26" borderId="11" xfId="0" applyFont="1" applyFill="1" applyBorder="1" applyAlignment="1">
      <alignment horizontal="center"/>
    </xf>
    <xf numFmtId="173" fontId="5" fillId="3" borderId="12" xfId="0" applyNumberFormat="1" applyFont="1" applyFill="1" applyBorder="1" applyAlignment="1">
      <alignment wrapText="1"/>
    </xf>
    <xf numFmtId="9" fontId="5" fillId="26" borderId="6" xfId="0" applyNumberFormat="1" applyFont="1" applyFill="1" applyBorder="1" applyAlignment="1">
      <alignment horizontal="center" wrapText="1"/>
    </xf>
    <xf numFmtId="0" fontId="5" fillId="26" borderId="11" xfId="0" applyFont="1" applyFill="1" applyBorder="1" applyAlignment="1">
      <alignment horizontal="center" wrapText="1"/>
    </xf>
    <xf numFmtId="0" fontId="152" fillId="26" borderId="3" xfId="0" applyFont="1" applyFill="1" applyBorder="1" applyAlignment="1">
      <alignment horizontal="left" wrapText="1"/>
    </xf>
    <xf numFmtId="0" fontId="162" fillId="3" borderId="3" xfId="0" applyFont="1" applyFill="1" applyBorder="1" applyAlignment="1">
      <alignment horizontal="left" wrapText="1"/>
    </xf>
    <xf numFmtId="9" fontId="5" fillId="3" borderId="6" xfId="0" applyNumberFormat="1" applyFont="1" applyFill="1" applyBorder="1" applyAlignment="1">
      <alignment horizontal="center" wrapText="1"/>
    </xf>
    <xf numFmtId="0" fontId="162" fillId="26" borderId="3" xfId="0" applyFont="1" applyFill="1" applyBorder="1" applyAlignment="1">
      <alignment horizontal="left" wrapText="1"/>
    </xf>
    <xf numFmtId="0" fontId="7" fillId="26" borderId="6" xfId="0" applyFont="1" applyFill="1" applyBorder="1" applyAlignment="1">
      <alignment horizontal="center"/>
    </xf>
    <xf numFmtId="0" fontId="0" fillId="0" borderId="2" xfId="0" applyBorder="1"/>
    <xf numFmtId="0" fontId="0" fillId="26" borderId="13" xfId="0" applyFill="1" applyBorder="1" applyAlignment="1">
      <alignment horizontal="right"/>
    </xf>
    <xf numFmtId="0" fontId="5" fillId="3" borderId="3" xfId="0" applyFont="1" applyFill="1" applyBorder="1" applyAlignment="1">
      <alignment horizontal="left" wrapText="1"/>
    </xf>
    <xf numFmtId="165" fontId="13" fillId="28" borderId="5" xfId="0" applyNumberFormat="1" applyFont="1" applyFill="1" applyBorder="1" applyAlignment="1">
      <alignment horizontal="left" wrapText="1"/>
    </xf>
    <xf numFmtId="9" fontId="0" fillId="26" borderId="1" xfId="0" applyNumberFormat="1" applyFill="1" applyBorder="1" applyAlignment="1">
      <alignment horizontal="center" vertical="center"/>
    </xf>
    <xf numFmtId="0" fontId="104" fillId="26" borderId="2" xfId="0" applyFont="1" applyFill="1" applyBorder="1"/>
    <xf numFmtId="0" fontId="6" fillId="26" borderId="1" xfId="0" applyFont="1" applyFill="1" applyBorder="1" applyAlignment="1">
      <alignment horizontal="center"/>
    </xf>
    <xf numFmtId="9" fontId="0" fillId="26" borderId="12" xfId="0" applyNumberFormat="1" applyFill="1" applyBorder="1" applyAlignment="1">
      <alignment horizontal="center" vertical="center"/>
    </xf>
    <xf numFmtId="0" fontId="0" fillId="26" borderId="4" xfId="0" applyFill="1" applyBorder="1" applyAlignment="1">
      <alignment horizontal="right"/>
    </xf>
    <xf numFmtId="0" fontId="104" fillId="28" borderId="12" xfId="0" applyFont="1" applyFill="1" applyBorder="1" applyAlignment="1">
      <alignment horizontal="left"/>
    </xf>
    <xf numFmtId="0" fontId="0" fillId="47" borderId="0" xfId="0" applyFill="1"/>
    <xf numFmtId="0" fontId="9" fillId="47" borderId="0" xfId="0" applyFont="1" applyFill="1" applyAlignment="1">
      <alignment horizontal="center"/>
    </xf>
    <xf numFmtId="0" fontId="9" fillId="47" borderId="0" xfId="0" applyFont="1" applyFill="1" applyAlignment="1">
      <alignment horizontal="center" wrapText="1"/>
    </xf>
    <xf numFmtId="43" fontId="9" fillId="47" borderId="0" xfId="0" applyNumberFormat="1" applyFont="1" applyFill="1"/>
    <xf numFmtId="43" fontId="9" fillId="47" borderId="0" xfId="0" applyNumberFormat="1" applyFont="1" applyFill="1" applyAlignment="1">
      <alignment horizontal="center"/>
    </xf>
    <xf numFmtId="3" fontId="3" fillId="47" borderId="0" xfId="0" applyNumberFormat="1" applyFont="1" applyFill="1"/>
    <xf numFmtId="0" fontId="113" fillId="47" borderId="0" xfId="0" applyFont="1" applyFill="1" applyAlignment="1">
      <alignment horizontal="center"/>
    </xf>
    <xf numFmtId="9" fontId="104" fillId="47" borderId="0" xfId="0" applyNumberFormat="1" applyFont="1" applyFill="1" applyAlignment="1">
      <alignment horizontal="center"/>
    </xf>
    <xf numFmtId="173" fontId="0" fillId="47" borderId="0" xfId="0" applyNumberFormat="1" applyFill="1"/>
    <xf numFmtId="9" fontId="0" fillId="47" borderId="0" xfId="0" applyNumberFormat="1" applyFill="1" applyAlignment="1">
      <alignment horizontal="center"/>
    </xf>
    <xf numFmtId="0" fontId="0" fillId="47" borderId="0" xfId="0" applyFill="1" applyAlignment="1">
      <alignment horizontal="center"/>
    </xf>
    <xf numFmtId="0" fontId="86" fillId="47" borderId="0" xfId="0" applyFont="1" applyFill="1"/>
    <xf numFmtId="0" fontId="104" fillId="47" borderId="0" xfId="0" applyFont="1" applyFill="1" applyAlignment="1">
      <alignment horizontal="center"/>
    </xf>
    <xf numFmtId="0" fontId="162" fillId="47" borderId="0" xfId="0" applyFont="1" applyFill="1" applyAlignment="1">
      <alignment horizontal="left" wrapText="1"/>
    </xf>
    <xf numFmtId="9" fontId="111" fillId="47" borderId="0" xfId="0" applyNumberFormat="1" applyFont="1" applyFill="1" applyAlignment="1">
      <alignment horizontal="center"/>
    </xf>
    <xf numFmtId="3" fontId="86" fillId="47" borderId="0" xfId="0" applyNumberFormat="1" applyFont="1" applyFill="1"/>
    <xf numFmtId="9" fontId="86" fillId="47" borderId="0" xfId="0" applyNumberFormat="1" applyFont="1" applyFill="1"/>
    <xf numFmtId="3" fontId="0" fillId="47" borderId="0" xfId="0" applyNumberFormat="1" applyFill="1"/>
    <xf numFmtId="174" fontId="0" fillId="47" borderId="0" xfId="0" applyNumberFormat="1" applyFill="1"/>
    <xf numFmtId="9" fontId="0" fillId="47" borderId="0" xfId="0" applyNumberFormat="1" applyFill="1" applyAlignment="1">
      <alignment horizontal="left"/>
    </xf>
    <xf numFmtId="174" fontId="108" fillId="47" borderId="0" xfId="0" applyNumberFormat="1" applyFont="1" applyFill="1" applyAlignment="1">
      <alignment wrapText="1"/>
    </xf>
    <xf numFmtId="173" fontId="108" fillId="47" borderId="0" xfId="0" applyNumberFormat="1" applyFont="1" applyFill="1" applyAlignment="1">
      <alignment horizontal="right" wrapText="1"/>
    </xf>
    <xf numFmtId="0" fontId="3" fillId="47" borderId="0" xfId="0" applyFont="1" applyFill="1"/>
    <xf numFmtId="9" fontId="3" fillId="47" borderId="0" xfId="0" applyNumberFormat="1" applyFont="1" applyFill="1"/>
    <xf numFmtId="173" fontId="3" fillId="47" borderId="0" xfId="0" applyNumberFormat="1" applyFont="1" applyFill="1"/>
    <xf numFmtId="0" fontId="3" fillId="47" borderId="0" xfId="0" applyFont="1" applyFill="1" applyAlignment="1">
      <alignment horizontal="center"/>
    </xf>
    <xf numFmtId="0" fontId="3" fillId="47" borderId="0" xfId="0" applyFont="1" applyFill="1" applyAlignment="1">
      <alignment horizontal="right" wrapText="1"/>
    </xf>
    <xf numFmtId="173" fontId="2" fillId="47" borderId="0" xfId="0" applyNumberFormat="1" applyFont="1" applyFill="1" applyAlignment="1">
      <alignment horizontal="right"/>
    </xf>
    <xf numFmtId="0" fontId="3" fillId="47" borderId="0" xfId="0" applyFont="1" applyFill="1" applyAlignment="1">
      <alignment horizontal="right"/>
    </xf>
    <xf numFmtId="173" fontId="9" fillId="47" borderId="0" xfId="0" applyNumberFormat="1" applyFont="1" applyFill="1" applyAlignment="1">
      <alignment horizontal="right"/>
    </xf>
    <xf numFmtId="173" fontId="20" fillId="47" borderId="0" xfId="0" applyNumberFormat="1" applyFont="1" applyFill="1"/>
    <xf numFmtId="0" fontId="22" fillId="47" borderId="0" xfId="0" applyFont="1" applyFill="1" applyAlignment="1">
      <alignment horizontal="center"/>
    </xf>
    <xf numFmtId="9" fontId="22" fillId="47" borderId="0" xfId="0" applyNumberFormat="1" applyFont="1" applyFill="1" applyAlignment="1">
      <alignment horizontal="center"/>
    </xf>
    <xf numFmtId="6" fontId="0" fillId="47" borderId="0" xfId="0" applyNumberFormat="1" applyFill="1"/>
    <xf numFmtId="173" fontId="21" fillId="47" borderId="0" xfId="0" applyNumberFormat="1" applyFont="1" applyFill="1"/>
    <xf numFmtId="0" fontId="22" fillId="47" borderId="0" xfId="0" applyFont="1" applyFill="1"/>
    <xf numFmtId="3" fontId="22" fillId="47" borderId="0" xfId="0" applyNumberFormat="1" applyFont="1" applyFill="1"/>
    <xf numFmtId="9" fontId="121" fillId="47" borderId="0" xfId="0" applyNumberFormat="1" applyFont="1" applyFill="1" applyAlignment="1">
      <alignment horizontal="center"/>
    </xf>
    <xf numFmtId="9" fontId="86" fillId="47" borderId="0" xfId="0" applyNumberFormat="1" applyFont="1" applyFill="1" applyAlignment="1">
      <alignment horizontal="center"/>
    </xf>
    <xf numFmtId="173" fontId="2" fillId="47" borderId="0" xfId="0" applyNumberFormat="1" applyFont="1" applyFill="1"/>
    <xf numFmtId="173" fontId="104" fillId="47" borderId="0" xfId="0" applyNumberFormat="1" applyFont="1" applyFill="1"/>
    <xf numFmtId="0" fontId="158" fillId="47" borderId="0" xfId="0" applyFont="1" applyFill="1" applyAlignment="1">
      <alignment horizontal="center" wrapText="1"/>
    </xf>
    <xf numFmtId="3" fontId="22" fillId="47" borderId="0" xfId="0" applyNumberFormat="1" applyFont="1" applyFill="1" applyAlignment="1">
      <alignment horizontal="center"/>
    </xf>
    <xf numFmtId="0" fontId="117" fillId="47" borderId="0" xfId="0" applyFont="1" applyFill="1" applyAlignment="1">
      <alignment horizontal="center"/>
    </xf>
    <xf numFmtId="0" fontId="123" fillId="47" borderId="0" xfId="0" applyFont="1" applyFill="1" applyAlignment="1">
      <alignment wrapText="1"/>
    </xf>
    <xf numFmtId="173" fontId="0" fillId="47" borderId="0" xfId="0" applyNumberFormat="1" applyFill="1" applyAlignment="1">
      <alignment horizontal="right" wrapText="1"/>
    </xf>
    <xf numFmtId="0" fontId="108" fillId="47" borderId="0" xfId="0" applyFont="1" applyFill="1" applyAlignment="1">
      <alignment wrapText="1"/>
    </xf>
    <xf numFmtId="43" fontId="9" fillId="47" borderId="0" xfId="0" applyNumberFormat="1" applyFont="1" applyFill="1" applyAlignment="1">
      <alignment horizontal="right"/>
    </xf>
    <xf numFmtId="3" fontId="3" fillId="47" borderId="0" xfId="0" applyNumberFormat="1" applyFont="1" applyFill="1" applyAlignment="1">
      <alignment horizontal="center"/>
    </xf>
    <xf numFmtId="173" fontId="2" fillId="47" borderId="0" xfId="0" applyNumberFormat="1" applyFont="1" applyFill="1" applyAlignment="1">
      <alignment horizontal="right" wrapText="1"/>
    </xf>
    <xf numFmtId="173" fontId="3" fillId="47" borderId="0" xfId="0" applyNumberFormat="1" applyFont="1" applyFill="1" applyAlignment="1">
      <alignment horizontal="center"/>
    </xf>
    <xf numFmtId="3" fontId="3" fillId="47" borderId="0" xfId="0" applyNumberFormat="1" applyFont="1" applyFill="1" applyAlignment="1">
      <alignment wrapText="1"/>
    </xf>
    <xf numFmtId="0" fontId="3" fillId="47" borderId="0" xfId="0" applyFont="1" applyFill="1" applyAlignment="1">
      <alignment wrapText="1"/>
    </xf>
    <xf numFmtId="0" fontId="5" fillId="47" borderId="0" xfId="0" applyFont="1" applyFill="1" applyAlignment="1">
      <alignment horizontal="center" wrapText="1"/>
    </xf>
    <xf numFmtId="43" fontId="5" fillId="47" borderId="0" xfId="0" applyNumberFormat="1" applyFont="1" applyFill="1" applyAlignment="1">
      <alignment wrapText="1"/>
    </xf>
    <xf numFmtId="164" fontId="5" fillId="47" borderId="0" xfId="0" applyNumberFormat="1" applyFont="1" applyFill="1" applyAlignment="1">
      <alignment horizontal="center" wrapText="1"/>
    </xf>
    <xf numFmtId="43" fontId="5" fillId="47" borderId="0" xfId="0" applyNumberFormat="1" applyFont="1" applyFill="1" applyAlignment="1">
      <alignment horizontal="center" wrapText="1"/>
    </xf>
    <xf numFmtId="0" fontId="6" fillId="47" borderId="0" xfId="0" applyFont="1" applyFill="1" applyAlignment="1">
      <alignment horizontal="center"/>
    </xf>
    <xf numFmtId="0" fontId="7" fillId="47" borderId="0" xfId="0" applyFont="1" applyFill="1" applyAlignment="1">
      <alignment horizontal="center"/>
    </xf>
    <xf numFmtId="9" fontId="5" fillId="47" borderId="0" xfId="0" applyNumberFormat="1" applyFont="1" applyFill="1" applyAlignment="1">
      <alignment horizontal="center" wrapText="1"/>
    </xf>
    <xf numFmtId="0" fontId="106" fillId="47" borderId="0" xfId="0" applyFont="1" applyFill="1" applyAlignment="1">
      <alignment horizontal="left" wrapText="1"/>
    </xf>
    <xf numFmtId="0" fontId="5" fillId="47" borderId="0" xfId="0" applyFont="1" applyFill="1" applyAlignment="1">
      <alignment horizontal="left" wrapText="1"/>
    </xf>
    <xf numFmtId="173" fontId="5" fillId="47" borderId="0" xfId="0" applyNumberFormat="1" applyFont="1" applyFill="1" applyAlignment="1">
      <alignment wrapText="1"/>
    </xf>
    <xf numFmtId="0" fontId="106" fillId="47" borderId="0" xfId="0" applyFont="1" applyFill="1"/>
    <xf numFmtId="173" fontId="5" fillId="47" borderId="0" xfId="0" applyNumberFormat="1" applyFont="1" applyFill="1" applyAlignment="1">
      <alignment horizontal="right" wrapText="1"/>
    </xf>
    <xf numFmtId="0" fontId="152" fillId="47" borderId="0" xfId="0" applyFont="1" applyFill="1" applyAlignment="1">
      <alignment horizontal="left" wrapText="1"/>
    </xf>
    <xf numFmtId="9" fontId="163" fillId="47" borderId="0" xfId="0" applyNumberFormat="1" applyFont="1" applyFill="1" applyAlignment="1">
      <alignment horizontal="center" wrapText="1"/>
    </xf>
    <xf numFmtId="0" fontId="109" fillId="47" borderId="0" xfId="0" applyFont="1" applyFill="1" applyAlignment="1">
      <alignment horizontal="center"/>
    </xf>
    <xf numFmtId="0" fontId="104" fillId="47" borderId="0" xfId="0" applyFont="1" applyFill="1" applyAlignment="1">
      <alignment horizontal="left"/>
    </xf>
    <xf numFmtId="9" fontId="108" fillId="47" borderId="0" xfId="0" applyNumberFormat="1" applyFont="1" applyFill="1" applyAlignment="1">
      <alignment horizontal="center"/>
    </xf>
    <xf numFmtId="173" fontId="108" fillId="47" borderId="0" xfId="0" applyNumberFormat="1" applyFont="1" applyFill="1" applyAlignment="1">
      <alignment horizontal="right"/>
    </xf>
    <xf numFmtId="0" fontId="104" fillId="47" borderId="0" xfId="0" applyFont="1" applyFill="1"/>
    <xf numFmtId="0" fontId="104" fillId="47" borderId="0" xfId="0" applyFont="1" applyFill="1" applyAlignment="1">
      <alignment horizontal="center" vertical="center"/>
    </xf>
    <xf numFmtId="9" fontId="0" fillId="47" borderId="0" xfId="0" applyNumberFormat="1" applyFill="1" applyAlignment="1">
      <alignment horizontal="center" vertical="center"/>
    </xf>
    <xf numFmtId="0" fontId="0" fillId="47" borderId="0" xfId="0" applyFill="1" applyAlignment="1">
      <alignment horizontal="right"/>
    </xf>
    <xf numFmtId="173" fontId="0" fillId="47" borderId="0" xfId="0" applyNumberFormat="1" applyFill="1" applyAlignment="1">
      <alignment horizontal="right"/>
    </xf>
    <xf numFmtId="0" fontId="112" fillId="47" borderId="0" xfId="0" applyFont="1" applyFill="1" applyAlignment="1">
      <alignment horizontal="center"/>
    </xf>
    <xf numFmtId="0" fontId="0" fillId="47" borderId="0" xfId="0" applyFill="1" applyAlignment="1">
      <alignment horizontal="left"/>
    </xf>
    <xf numFmtId="174" fontId="108" fillId="28" borderId="6" xfId="0" applyNumberFormat="1" applyFont="1" applyFill="1" applyBorder="1" applyAlignment="1">
      <alignment wrapText="1"/>
    </xf>
    <xf numFmtId="0" fontId="3" fillId="28" borderId="5" xfId="0" applyFont="1" applyFill="1" applyBorder="1" applyAlignment="1">
      <alignment horizontal="right"/>
    </xf>
    <xf numFmtId="173" fontId="9" fillId="28" borderId="13" xfId="0" applyNumberFormat="1" applyFont="1" applyFill="1" applyBorder="1" applyAlignment="1">
      <alignment horizontal="right"/>
    </xf>
    <xf numFmtId="0" fontId="164" fillId="28" borderId="8" xfId="0" applyFont="1" applyFill="1" applyBorder="1" applyAlignment="1">
      <alignment horizontal="center"/>
    </xf>
    <xf numFmtId="0" fontId="164" fillId="28" borderId="6" xfId="0" applyFont="1" applyFill="1" applyBorder="1" applyAlignment="1">
      <alignment horizontal="center" wrapText="1"/>
    </xf>
    <xf numFmtId="0" fontId="134" fillId="26" borderId="6" xfId="0" applyFont="1" applyFill="1" applyBorder="1"/>
    <xf numFmtId="0" fontId="14" fillId="26" borderId="12" xfId="0" applyFont="1" applyFill="1" applyBorder="1"/>
    <xf numFmtId="0" fontId="134" fillId="26" borderId="1" xfId="0" applyFont="1" applyFill="1" applyBorder="1"/>
    <xf numFmtId="0" fontId="14" fillId="26" borderId="11" xfId="0" applyFont="1" applyFill="1" applyBorder="1"/>
    <xf numFmtId="0" fontId="3" fillId="28" borderId="5" xfId="0" applyFont="1" applyFill="1" applyBorder="1" applyAlignment="1">
      <alignment horizontal="right" wrapText="1"/>
    </xf>
    <xf numFmtId="0" fontId="0" fillId="26" borderId="9" xfId="0" applyFill="1" applyBorder="1"/>
    <xf numFmtId="0" fontId="7" fillId="26" borderId="12" xfId="0" applyFont="1" applyFill="1" applyBorder="1" applyAlignment="1">
      <alignment horizontal="center"/>
    </xf>
    <xf numFmtId="0" fontId="7" fillId="26" borderId="5" xfId="0" applyFont="1" applyFill="1" applyBorder="1" applyAlignment="1">
      <alignment horizontal="center"/>
    </xf>
    <xf numFmtId="0" fontId="7" fillId="26" borderId="3" xfId="0" applyFont="1" applyFill="1" applyBorder="1" applyAlignment="1">
      <alignment horizontal="center"/>
    </xf>
    <xf numFmtId="0" fontId="6" fillId="26" borderId="9" xfId="0" applyFont="1" applyFill="1" applyBorder="1" applyAlignment="1">
      <alignment horizontal="center"/>
    </xf>
    <xf numFmtId="0" fontId="165" fillId="26" borderId="0" xfId="0" applyFont="1" applyFill="1" applyAlignment="1">
      <alignment horizontal="center"/>
    </xf>
    <xf numFmtId="0" fontId="104" fillId="26" borderId="12" xfId="0" applyFont="1" applyFill="1" applyBorder="1" applyAlignment="1">
      <alignment horizontal="left"/>
    </xf>
    <xf numFmtId="0" fontId="5" fillId="26" borderId="6" xfId="0" applyFont="1" applyFill="1" applyBorder="1" applyAlignment="1">
      <alignment horizontal="center" wrapText="1"/>
    </xf>
    <xf numFmtId="9" fontId="163" fillId="26" borderId="3" xfId="0" applyNumberFormat="1" applyFont="1" applyFill="1" applyBorder="1" applyAlignment="1">
      <alignment horizontal="center" wrapText="1"/>
    </xf>
    <xf numFmtId="173" fontId="5" fillId="26" borderId="1" xfId="0" applyNumberFormat="1" applyFont="1" applyFill="1" applyBorder="1"/>
    <xf numFmtId="43" fontId="5" fillId="3" borderId="1" xfId="0" applyNumberFormat="1" applyFont="1" applyFill="1" applyBorder="1" applyAlignment="1">
      <alignment wrapText="1"/>
    </xf>
    <xf numFmtId="173" fontId="108" fillId="28" borderId="1" xfId="0" applyNumberFormat="1" applyFont="1" applyFill="1" applyBorder="1"/>
    <xf numFmtId="9" fontId="163" fillId="26" borderId="6" xfId="0" applyNumberFormat="1" applyFont="1" applyFill="1" applyBorder="1" applyAlignment="1">
      <alignment horizontal="center" wrapText="1"/>
    </xf>
    <xf numFmtId="9" fontId="121" fillId="26" borderId="6" xfId="0" applyNumberFormat="1" applyFont="1" applyFill="1" applyBorder="1"/>
    <xf numFmtId="9" fontId="0" fillId="26" borderId="12" xfId="0" applyNumberFormat="1" applyFill="1" applyBorder="1"/>
    <xf numFmtId="0" fontId="6" fillId="28" borderId="6" xfId="0" applyFont="1" applyFill="1" applyBorder="1" applyAlignment="1">
      <alignment horizontal="center"/>
    </xf>
    <xf numFmtId="0" fontId="106" fillId="28" borderId="6" xfId="0" applyFont="1" applyFill="1" applyBorder="1"/>
    <xf numFmtId="10" fontId="5" fillId="28" borderId="6" xfId="0" applyNumberFormat="1" applyFont="1" applyFill="1" applyBorder="1" applyAlignment="1">
      <alignment horizontal="center" wrapText="1"/>
    </xf>
    <xf numFmtId="0" fontId="5" fillId="28" borderId="6" xfId="0" applyFont="1" applyFill="1" applyBorder="1" applyAlignment="1">
      <alignment horizontal="center" wrapText="1"/>
    </xf>
    <xf numFmtId="9" fontId="5" fillId="28" borderId="6" xfId="0" applyNumberFormat="1" applyFont="1" applyFill="1" applyBorder="1" applyAlignment="1">
      <alignment horizontal="center" wrapText="1"/>
    </xf>
    <xf numFmtId="0" fontId="106" fillId="28" borderId="6" xfId="0" applyFont="1" applyFill="1" applyBorder="1" applyAlignment="1">
      <alignment horizontal="left" wrapText="1"/>
    </xf>
    <xf numFmtId="0" fontId="5" fillId="28" borderId="6" xfId="0" applyFont="1" applyFill="1" applyBorder="1" applyAlignment="1">
      <alignment horizontal="left" wrapText="1"/>
    </xf>
    <xf numFmtId="173" fontId="5" fillId="28" borderId="6" xfId="0" applyNumberFormat="1" applyFont="1" applyFill="1" applyBorder="1" applyAlignment="1">
      <alignment wrapText="1"/>
    </xf>
    <xf numFmtId="174" fontId="5" fillId="28" borderId="6" xfId="0" applyNumberFormat="1" applyFont="1" applyFill="1" applyBorder="1" applyAlignment="1">
      <alignment horizontal="center" wrapText="1"/>
    </xf>
    <xf numFmtId="173" fontId="9" fillId="28" borderId="5" xfId="0" applyNumberFormat="1" applyFont="1" applyFill="1" applyBorder="1" applyAlignment="1">
      <alignment horizontal="right"/>
    </xf>
    <xf numFmtId="0" fontId="155" fillId="26" borderId="0" xfId="0" applyFont="1" applyFill="1" applyAlignment="1">
      <alignment horizontal="center"/>
    </xf>
    <xf numFmtId="9" fontId="121" fillId="26" borderId="11" xfId="0" applyNumberFormat="1" applyFont="1" applyFill="1" applyBorder="1" applyAlignment="1">
      <alignment horizontal="center"/>
    </xf>
    <xf numFmtId="9" fontId="111" fillId="26" borderId="13" xfId="0" applyNumberFormat="1" applyFont="1" applyFill="1" applyBorder="1" applyAlignment="1">
      <alignment horizontal="center" vertical="center"/>
    </xf>
    <xf numFmtId="9" fontId="104" fillId="26" borderId="9" xfId="0" applyNumberFormat="1" applyFont="1" applyFill="1" applyBorder="1" applyAlignment="1">
      <alignment horizontal="center"/>
    </xf>
    <xf numFmtId="0" fontId="14" fillId="26" borderId="6" xfId="0" applyFont="1" applyFill="1" applyBorder="1" applyAlignment="1">
      <alignment horizontal="center" wrapText="1"/>
    </xf>
    <xf numFmtId="0" fontId="14" fillId="26" borderId="1" xfId="0" applyFont="1" applyFill="1" applyBorder="1"/>
    <xf numFmtId="0" fontId="14" fillId="26" borderId="7" xfId="0" applyFont="1" applyFill="1" applyBorder="1" applyAlignment="1">
      <alignment horizontal="center" wrapText="1"/>
    </xf>
    <xf numFmtId="173" fontId="14" fillId="28" borderId="5" xfId="0" applyNumberFormat="1" applyFont="1" applyFill="1" applyBorder="1" applyAlignment="1">
      <alignment horizontal="center"/>
    </xf>
    <xf numFmtId="0" fontId="117" fillId="28" borderId="16" xfId="0" applyFont="1" applyFill="1" applyBorder="1" applyAlignment="1">
      <alignment horizontal="center"/>
    </xf>
    <xf numFmtId="0" fontId="113" fillId="28" borderId="3" xfId="0" applyFont="1" applyFill="1" applyBorder="1" applyAlignment="1">
      <alignment horizontal="center"/>
    </xf>
    <xf numFmtId="0" fontId="104" fillId="28" borderId="13" xfId="0" applyFont="1" applyFill="1" applyBorder="1" applyAlignment="1">
      <alignment horizontal="center"/>
    </xf>
    <xf numFmtId="0" fontId="9" fillId="28" borderId="13" xfId="0" applyFont="1" applyFill="1" applyBorder="1" applyAlignment="1">
      <alignment horizontal="center"/>
    </xf>
    <xf numFmtId="0" fontId="158" fillId="26" borderId="3" xfId="0" applyFont="1" applyFill="1" applyBorder="1" applyAlignment="1">
      <alignment horizontal="center" wrapText="1"/>
    </xf>
    <xf numFmtId="0" fontId="113" fillId="26" borderId="3" xfId="0" applyFont="1" applyFill="1" applyBorder="1" applyAlignment="1">
      <alignment horizontal="center"/>
    </xf>
    <xf numFmtId="0" fontId="104" fillId="26" borderId="3" xfId="0" applyFont="1" applyFill="1" applyBorder="1" applyAlignment="1">
      <alignment horizontal="center" vertical="center"/>
    </xf>
    <xf numFmtId="0" fontId="104" fillId="26" borderId="3" xfId="0" applyFont="1" applyFill="1" applyBorder="1" applyAlignment="1">
      <alignment horizontal="center"/>
    </xf>
    <xf numFmtId="0" fontId="104" fillId="26" borderId="16" xfId="0" applyFont="1" applyFill="1" applyBorder="1" applyAlignment="1">
      <alignment horizontal="center"/>
    </xf>
    <xf numFmtId="0" fontId="166" fillId="26" borderId="17" xfId="0" applyFont="1" applyFill="1" applyBorder="1" applyAlignment="1">
      <alignment horizontal="center" wrapText="1"/>
    </xf>
    <xf numFmtId="0" fontId="104" fillId="26" borderId="2" xfId="0" applyFont="1" applyFill="1" applyBorder="1" applyAlignment="1">
      <alignment horizontal="center"/>
    </xf>
    <xf numFmtId="0" fontId="104" fillId="28" borderId="17" xfId="0" applyFont="1" applyFill="1" applyBorder="1" applyAlignment="1">
      <alignment horizontal="center"/>
    </xf>
    <xf numFmtId="0" fontId="104" fillId="28" borderId="2" xfId="0" applyFont="1" applyFill="1" applyBorder="1" applyAlignment="1">
      <alignment horizontal="center"/>
    </xf>
    <xf numFmtId="0" fontId="3" fillId="28" borderId="3" xfId="0" applyFont="1" applyFill="1" applyBorder="1" applyAlignment="1">
      <alignment horizontal="center"/>
    </xf>
    <xf numFmtId="0" fontId="5" fillId="26" borderId="17" xfId="0" applyFont="1" applyFill="1" applyBorder="1" applyAlignment="1">
      <alignment horizontal="center" wrapText="1"/>
    </xf>
    <xf numFmtId="0" fontId="104" fillId="28" borderId="3" xfId="0" applyFont="1" applyFill="1" applyBorder="1" applyAlignment="1">
      <alignment horizontal="center"/>
    </xf>
    <xf numFmtId="0" fontId="104" fillId="28" borderId="16" xfId="0" applyFont="1" applyFill="1" applyBorder="1" applyAlignment="1">
      <alignment horizontal="center"/>
    </xf>
    <xf numFmtId="0" fontId="104" fillId="26" borderId="13" xfId="0" applyFont="1" applyFill="1" applyBorder="1" applyAlignment="1">
      <alignment horizontal="center"/>
    </xf>
    <xf numFmtId="0" fontId="113" fillId="26" borderId="16" xfId="0" applyFont="1" applyFill="1" applyBorder="1" applyAlignment="1">
      <alignment horizontal="center"/>
    </xf>
    <xf numFmtId="0" fontId="166" fillId="26" borderId="3" xfId="0" applyFont="1" applyFill="1" applyBorder="1" applyAlignment="1">
      <alignment horizontal="center" wrapText="1"/>
    </xf>
    <xf numFmtId="0" fontId="165" fillId="26" borderId="3" xfId="0" applyFont="1" applyFill="1" applyBorder="1" applyAlignment="1">
      <alignment horizontal="center"/>
    </xf>
    <xf numFmtId="0" fontId="104" fillId="26" borderId="8" xfId="0" applyFont="1" applyFill="1" applyBorder="1" applyAlignment="1">
      <alignment horizontal="center" vertical="center"/>
    </xf>
    <xf numFmtId="0" fontId="104" fillId="28" borderId="13" xfId="0" applyFont="1" applyFill="1" applyBorder="1" applyAlignment="1">
      <alignment horizontal="center" vertical="center"/>
    </xf>
    <xf numFmtId="165" fontId="13" fillId="28" borderId="6" xfId="0" applyNumberFormat="1" applyFont="1" applyFill="1" applyBorder="1" applyAlignment="1">
      <alignment horizontal="left" wrapText="1"/>
    </xf>
    <xf numFmtId="173" fontId="14" fillId="28" borderId="3" xfId="0" applyNumberFormat="1" applyFont="1" applyFill="1" applyBorder="1" applyAlignment="1">
      <alignment horizontal="center"/>
    </xf>
    <xf numFmtId="165" fontId="13" fillId="28" borderId="10" xfId="0" applyNumberFormat="1" applyFont="1" applyFill="1" applyBorder="1" applyAlignment="1">
      <alignment horizontal="left" wrapText="1"/>
    </xf>
    <xf numFmtId="0" fontId="14" fillId="26" borderId="5" xfId="0" applyFont="1" applyFill="1" applyBorder="1"/>
    <xf numFmtId="0" fontId="3" fillId="28" borderId="13" xfId="0" applyFont="1" applyFill="1" applyBorder="1" applyAlignment="1">
      <alignment horizontal="left"/>
    </xf>
    <xf numFmtId="0" fontId="162" fillId="26" borderId="6" xfId="0" applyFont="1" applyFill="1" applyBorder="1" applyAlignment="1">
      <alignment horizontal="left" wrapText="1"/>
    </xf>
    <xf numFmtId="0" fontId="109" fillId="26" borderId="11" xfId="0" applyFont="1" applyFill="1" applyBorder="1" applyAlignment="1">
      <alignment horizontal="center"/>
    </xf>
    <xf numFmtId="0" fontId="109" fillId="26" borderId="1" xfId="0" applyFont="1" applyFill="1" applyBorder="1" applyAlignment="1">
      <alignment horizontal="center"/>
    </xf>
    <xf numFmtId="0" fontId="157" fillId="26" borderId="1" xfId="0" applyFont="1" applyFill="1" applyBorder="1" applyAlignment="1">
      <alignment horizontal="center"/>
    </xf>
    <xf numFmtId="0" fontId="157" fillId="26" borderId="11" xfId="0" applyFont="1" applyFill="1" applyBorder="1" applyAlignment="1">
      <alignment horizontal="center" wrapText="1"/>
    </xf>
    <xf numFmtId="0" fontId="107" fillId="26" borderId="1" xfId="0" applyFont="1" applyFill="1" applyBorder="1" applyAlignment="1">
      <alignment horizontal="center"/>
    </xf>
    <xf numFmtId="6" fontId="0" fillId="26" borderId="3" xfId="0" applyNumberFormat="1" applyFill="1" applyBorder="1"/>
    <xf numFmtId="173" fontId="0" fillId="26" borderId="17" xfId="0" applyNumberFormat="1" applyFill="1" applyBorder="1"/>
    <xf numFmtId="0" fontId="162" fillId="26" borderId="10" xfId="0" applyFont="1" applyFill="1" applyBorder="1" applyAlignment="1">
      <alignment horizontal="left" wrapText="1"/>
    </xf>
    <xf numFmtId="0" fontId="0" fillId="26" borderId="16" xfId="0" applyFill="1" applyBorder="1" applyAlignment="1">
      <alignment wrapText="1"/>
    </xf>
    <xf numFmtId="0" fontId="130" fillId="28" borderId="6" xfId="0" applyFont="1" applyFill="1" applyBorder="1"/>
    <xf numFmtId="0" fontId="142" fillId="0" borderId="0" xfId="0" applyFont="1" applyAlignment="1">
      <alignment horizontal="center"/>
    </xf>
    <xf numFmtId="0" fontId="142" fillId="45" borderId="0" xfId="0" applyFont="1" applyFill="1" applyAlignment="1">
      <alignment horizontal="center"/>
    </xf>
    <xf numFmtId="0" fontId="143" fillId="26" borderId="12" xfId="0" applyFont="1" applyFill="1" applyBorder="1" applyAlignment="1">
      <alignment wrapText="1"/>
    </xf>
    <xf numFmtId="0" fontId="142" fillId="0" borderId="0" xfId="0" applyFont="1" applyAlignment="1">
      <alignment horizontal="center" wrapText="1"/>
    </xf>
    <xf numFmtId="0" fontId="142" fillId="45" borderId="0" xfId="0" applyFont="1" applyFill="1" applyAlignment="1">
      <alignment horizontal="center" wrapText="1"/>
    </xf>
    <xf numFmtId="0" fontId="167" fillId="0" borderId="0" xfId="0" applyFont="1" applyAlignment="1">
      <alignment wrapText="1"/>
    </xf>
    <xf numFmtId="0" fontId="22" fillId="26" borderId="6" xfId="0" applyFont="1" applyFill="1" applyBorder="1" applyAlignment="1">
      <alignment horizontal="left"/>
    </xf>
    <xf numFmtId="9" fontId="111" fillId="26" borderId="8" xfId="0" applyNumberFormat="1" applyFont="1" applyFill="1" applyBorder="1" applyAlignment="1">
      <alignment horizontal="center"/>
    </xf>
    <xf numFmtId="173" fontId="104" fillId="28" borderId="5" xfId="0" applyNumberFormat="1" applyFont="1" applyFill="1" applyBorder="1"/>
    <xf numFmtId="0" fontId="0" fillId="0" borderId="1" xfId="0" applyBorder="1" applyAlignment="1">
      <alignment horizontal="right"/>
    </xf>
    <xf numFmtId="0" fontId="0" fillId="25" borderId="3" xfId="0" applyFill="1" applyBorder="1" applyAlignment="1">
      <alignment horizontal="center"/>
    </xf>
    <xf numFmtId="0" fontId="9" fillId="28" borderId="5" xfId="0" applyFont="1" applyFill="1" applyBorder="1" applyAlignment="1">
      <alignment horizontal="left"/>
    </xf>
    <xf numFmtId="0" fontId="0" fillId="25" borderId="8" xfId="0" applyFill="1" applyBorder="1" applyAlignment="1">
      <alignment horizontal="center"/>
    </xf>
    <xf numFmtId="14" fontId="104" fillId="0" borderId="6" xfId="0" applyNumberFormat="1" applyFont="1" applyBorder="1"/>
    <xf numFmtId="14" fontId="104" fillId="0" borderId="6" xfId="0" applyNumberFormat="1" applyFont="1" applyBorder="1" applyAlignment="1">
      <alignment horizontal="left"/>
    </xf>
    <xf numFmtId="0" fontId="104" fillId="0" borderId="0" xfId="0" applyFont="1"/>
    <xf numFmtId="0" fontId="165" fillId="3" borderId="12" xfId="0" applyFont="1" applyFill="1" applyBorder="1" applyAlignment="1">
      <alignment horizontal="center" wrapText="1"/>
    </xf>
    <xf numFmtId="0" fontId="165" fillId="3" borderId="1" xfId="0" applyFont="1" applyFill="1" applyBorder="1" applyAlignment="1">
      <alignment horizontal="center" wrapText="1"/>
    </xf>
    <xf numFmtId="0" fontId="165" fillId="3" borderId="6" xfId="0" applyFont="1" applyFill="1" applyBorder="1" applyAlignment="1">
      <alignment horizontal="center" wrapText="1"/>
    </xf>
    <xf numFmtId="0" fontId="165" fillId="3" borderId="3" xfId="0" applyFont="1" applyFill="1" applyBorder="1" applyAlignment="1">
      <alignment horizontal="center" wrapText="1"/>
    </xf>
    <xf numFmtId="43" fontId="165" fillId="3" borderId="6" xfId="0" applyNumberFormat="1" applyFont="1" applyFill="1" applyBorder="1" applyAlignment="1">
      <alignment wrapText="1"/>
    </xf>
    <xf numFmtId="164" fontId="165" fillId="3" borderId="6" xfId="0" applyNumberFormat="1" applyFont="1" applyFill="1" applyBorder="1" applyAlignment="1">
      <alignment horizontal="center" wrapText="1"/>
    </xf>
    <xf numFmtId="43" fontId="165" fillId="3" borderId="6" xfId="0" applyNumberFormat="1" applyFont="1" applyFill="1" applyBorder="1" applyAlignment="1">
      <alignment horizontal="center" wrapText="1"/>
    </xf>
    <xf numFmtId="0" fontId="169" fillId="3" borderId="6" xfId="0" applyFont="1" applyFill="1" applyBorder="1" applyAlignment="1">
      <alignment horizontal="center"/>
    </xf>
    <xf numFmtId="0" fontId="169" fillId="0" borderId="7" xfId="0" applyFont="1" applyBorder="1" applyAlignment="1">
      <alignment horizontal="center"/>
    </xf>
    <xf numFmtId="0" fontId="165" fillId="28" borderId="6" xfId="0" applyFont="1" applyFill="1" applyBorder="1" applyAlignment="1">
      <alignment horizontal="center"/>
    </xf>
    <xf numFmtId="0" fontId="106" fillId="28" borderId="12" xfId="0" applyFont="1" applyFill="1" applyBorder="1" applyAlignment="1">
      <alignment horizontal="left"/>
    </xf>
    <xf numFmtId="0" fontId="165" fillId="28" borderId="12" xfId="0" applyFont="1" applyFill="1" applyBorder="1" applyAlignment="1">
      <alignment horizontal="left"/>
    </xf>
    <xf numFmtId="173" fontId="106" fillId="28" borderId="12" xfId="0" applyNumberFormat="1" applyFont="1" applyFill="1" applyBorder="1"/>
    <xf numFmtId="9" fontId="106" fillId="28" borderId="12" xfId="0" applyNumberFormat="1" applyFont="1" applyFill="1" applyBorder="1" applyAlignment="1">
      <alignment horizontal="center"/>
    </xf>
    <xf numFmtId="0" fontId="106" fillId="28" borderId="12" xfId="0" applyFont="1" applyFill="1" applyBorder="1" applyAlignment="1">
      <alignment horizontal="right"/>
    </xf>
    <xf numFmtId="0" fontId="106" fillId="28" borderId="12" xfId="0" applyFont="1" applyFill="1" applyBorder="1"/>
    <xf numFmtId="0" fontId="165" fillId="28" borderId="12" xfId="0" applyFont="1" applyFill="1" applyBorder="1"/>
    <xf numFmtId="6" fontId="106" fillId="28" borderId="12" xfId="0" applyNumberFormat="1" applyFont="1" applyFill="1" applyBorder="1"/>
    <xf numFmtId="0" fontId="106" fillId="28" borderId="3" xfId="0" applyFont="1" applyFill="1" applyBorder="1"/>
    <xf numFmtId="0" fontId="106" fillId="0" borderId="6" xfId="0" applyFont="1" applyBorder="1"/>
    <xf numFmtId="0" fontId="165" fillId="0" borderId="6" xfId="0" applyFont="1" applyBorder="1"/>
    <xf numFmtId="0" fontId="170" fillId="0" borderId="0" xfId="0" applyFont="1"/>
    <xf numFmtId="0" fontId="165" fillId="26" borderId="6" xfId="0" applyFont="1" applyFill="1" applyBorder="1" applyAlignment="1">
      <alignment horizontal="center"/>
    </xf>
    <xf numFmtId="0" fontId="106" fillId="26" borderId="12" xfId="0" applyFont="1" applyFill="1" applyBorder="1" applyAlignment="1">
      <alignment horizontal="left"/>
    </xf>
    <xf numFmtId="0" fontId="165" fillId="26" borderId="12" xfId="0" applyFont="1" applyFill="1" applyBorder="1" applyAlignment="1">
      <alignment horizontal="left"/>
    </xf>
    <xf numFmtId="173" fontId="106" fillId="26" borderId="12" xfId="0" applyNumberFormat="1" applyFont="1" applyFill="1" applyBorder="1"/>
    <xf numFmtId="9" fontId="106" fillId="26" borderId="12" xfId="0" applyNumberFormat="1" applyFont="1" applyFill="1" applyBorder="1" applyAlignment="1">
      <alignment horizontal="center"/>
    </xf>
    <xf numFmtId="0" fontId="106" fillId="26" borderId="12" xfId="0" applyFont="1" applyFill="1" applyBorder="1" applyAlignment="1">
      <alignment horizontal="right"/>
    </xf>
    <xf numFmtId="0" fontId="5" fillId="26" borderId="6" xfId="0" applyFont="1" applyFill="1" applyBorder="1" applyAlignment="1">
      <alignment horizontal="left" wrapText="1"/>
    </xf>
    <xf numFmtId="173" fontId="5" fillId="26" borderId="6" xfId="0" applyNumberFormat="1" applyFont="1" applyFill="1" applyBorder="1" applyAlignment="1">
      <alignment wrapText="1"/>
    </xf>
    <xf numFmtId="0" fontId="0" fillId="25" borderId="5" xfId="0" applyFill="1" applyBorder="1"/>
    <xf numFmtId="9" fontId="165" fillId="28" borderId="12" xfId="0" applyNumberFormat="1" applyFont="1" applyFill="1" applyBorder="1" applyAlignment="1">
      <alignment horizontal="center"/>
    </xf>
    <xf numFmtId="0" fontId="168" fillId="26" borderId="6" xfId="0" applyFont="1" applyFill="1" applyBorder="1" applyAlignment="1">
      <alignment horizontal="left"/>
    </xf>
    <xf numFmtId="0" fontId="0" fillId="25" borderId="9" xfId="0" applyFill="1" applyBorder="1"/>
    <xf numFmtId="173" fontId="113" fillId="28" borderId="6" xfId="0" applyNumberFormat="1" applyFont="1" applyFill="1" applyBorder="1" applyAlignment="1">
      <alignment wrapText="1"/>
    </xf>
    <xf numFmtId="14" fontId="104" fillId="28" borderId="6" xfId="0" applyNumberFormat="1" applyFont="1" applyFill="1" applyBorder="1"/>
    <xf numFmtId="0" fontId="104" fillId="0" borderId="6" xfId="0" applyFont="1" applyBorder="1" applyAlignment="1">
      <alignment horizontal="right"/>
    </xf>
    <xf numFmtId="173" fontId="20" fillId="28" borderId="6" xfId="0" applyNumberFormat="1" applyFont="1" applyFill="1" applyBorder="1"/>
    <xf numFmtId="9" fontId="3" fillId="28" borderId="7" xfId="0" applyNumberFormat="1" applyFont="1" applyFill="1" applyBorder="1"/>
    <xf numFmtId="173" fontId="3" fillId="28" borderId="7" xfId="0" applyNumberFormat="1" applyFont="1" applyFill="1" applyBorder="1"/>
    <xf numFmtId="9" fontId="104" fillId="28" borderId="1" xfId="0" applyNumberFormat="1" applyFont="1" applyFill="1" applyBorder="1" applyAlignment="1">
      <alignment horizontal="center"/>
    </xf>
    <xf numFmtId="9" fontId="111" fillId="28" borderId="5" xfId="0" applyNumberFormat="1" applyFont="1" applyFill="1" applyBorder="1" applyAlignment="1">
      <alignment horizontal="center"/>
    </xf>
    <xf numFmtId="0" fontId="166" fillId="28" borderId="6" xfId="0" applyFont="1" applyFill="1" applyBorder="1" applyAlignment="1">
      <alignment horizontal="left" wrapText="1"/>
    </xf>
    <xf numFmtId="0" fontId="104" fillId="26" borderId="9" xfId="0" applyFont="1" applyFill="1" applyBorder="1"/>
    <xf numFmtId="173" fontId="165" fillId="26" borderId="12" xfId="0" applyNumberFormat="1" applyFont="1" applyFill="1" applyBorder="1" applyAlignment="1">
      <alignment horizontal="right"/>
    </xf>
    <xf numFmtId="0" fontId="0" fillId="26" borderId="4" xfId="0" applyFill="1" applyBorder="1"/>
    <xf numFmtId="9" fontId="165" fillId="26" borderId="11" xfId="0" applyNumberFormat="1" applyFont="1" applyFill="1" applyBorder="1" applyAlignment="1">
      <alignment horizontal="center"/>
    </xf>
    <xf numFmtId="9" fontId="165" fillId="28" borderId="11" xfId="0" applyNumberFormat="1" applyFont="1" applyFill="1" applyBorder="1" applyAlignment="1">
      <alignment horizontal="center"/>
    </xf>
    <xf numFmtId="0" fontId="171" fillId="0" borderId="0" xfId="0" applyFont="1"/>
    <xf numFmtId="0" fontId="163" fillId="26" borderId="6" xfId="0" applyFont="1" applyFill="1" applyBorder="1" applyAlignment="1">
      <alignment horizontal="center"/>
    </xf>
    <xf numFmtId="0" fontId="3" fillId="28" borderId="3" xfId="0" applyFont="1" applyFill="1" applyBorder="1" applyAlignment="1">
      <alignment horizontal="left"/>
    </xf>
    <xf numFmtId="0" fontId="3" fillId="28" borderId="1" xfId="0" applyFont="1" applyFill="1" applyBorder="1" applyAlignment="1">
      <alignment horizontal="right" wrapText="1"/>
    </xf>
    <xf numFmtId="9" fontId="3" fillId="28" borderId="6" xfId="0" applyNumberFormat="1" applyFont="1" applyFill="1" applyBorder="1"/>
    <xf numFmtId="173" fontId="2" fillId="28" borderId="1" xfId="0" applyNumberFormat="1" applyFont="1" applyFill="1" applyBorder="1" applyAlignment="1">
      <alignment horizontal="right"/>
    </xf>
    <xf numFmtId="0" fontId="86" fillId="28" borderId="12" xfId="0" applyFont="1" applyFill="1" applyBorder="1"/>
    <xf numFmtId="173" fontId="5" fillId="26" borderId="6" xfId="0" applyNumberFormat="1" applyFont="1" applyFill="1" applyBorder="1" applyAlignment="1">
      <alignment horizontal="right" wrapText="1"/>
    </xf>
    <xf numFmtId="9" fontId="172" fillId="26" borderId="11" xfId="0" applyNumberFormat="1" applyFont="1" applyFill="1" applyBorder="1" applyAlignment="1">
      <alignment horizontal="center"/>
    </xf>
    <xf numFmtId="0" fontId="172" fillId="26" borderId="12" xfId="0" applyFont="1" applyFill="1" applyBorder="1" applyAlignment="1">
      <alignment horizontal="left"/>
    </xf>
    <xf numFmtId="9" fontId="173" fillId="26" borderId="12" xfId="0" applyNumberFormat="1" applyFont="1" applyFill="1" applyBorder="1" applyAlignment="1">
      <alignment horizontal="center"/>
    </xf>
    <xf numFmtId="9" fontId="173" fillId="28" borderId="12" xfId="0" applyNumberFormat="1" applyFont="1" applyFill="1" applyBorder="1" applyAlignment="1">
      <alignment horizontal="center"/>
    </xf>
    <xf numFmtId="173" fontId="165" fillId="28" borderId="12" xfId="0" applyNumberFormat="1" applyFont="1" applyFill="1" applyBorder="1" applyAlignment="1">
      <alignment horizontal="right"/>
    </xf>
    <xf numFmtId="9" fontId="172" fillId="28" borderId="11" xfId="0" applyNumberFormat="1" applyFont="1" applyFill="1" applyBorder="1" applyAlignment="1">
      <alignment horizontal="center"/>
    </xf>
    <xf numFmtId="0" fontId="0" fillId="28" borderId="13" xfId="0" applyFill="1" applyBorder="1" applyAlignment="1">
      <alignment horizontal="center"/>
    </xf>
    <xf numFmtId="0" fontId="106" fillId="0" borderId="1" xfId="0" applyFont="1" applyBorder="1"/>
    <xf numFmtId="0" fontId="106" fillId="0" borderId="3" xfId="0" applyFont="1" applyBorder="1" applyAlignment="1">
      <alignment horizontal="right"/>
    </xf>
    <xf numFmtId="0" fontId="104" fillId="26" borderId="8" xfId="0" applyFont="1" applyFill="1" applyBorder="1" applyAlignment="1">
      <alignment horizontal="center"/>
    </xf>
    <xf numFmtId="0" fontId="104" fillId="26" borderId="0" xfId="0" applyFont="1" applyFill="1" applyAlignment="1">
      <alignment horizontal="center"/>
    </xf>
    <xf numFmtId="0" fontId="104" fillId="28" borderId="8" xfId="0" applyFont="1" applyFill="1" applyBorder="1" applyAlignment="1">
      <alignment horizontal="center"/>
    </xf>
    <xf numFmtId="0" fontId="113" fillId="28" borderId="2" xfId="0" applyFont="1" applyFill="1" applyBorder="1" applyAlignment="1">
      <alignment horizontal="center"/>
    </xf>
    <xf numFmtId="0" fontId="104" fillId="25" borderId="3" xfId="0" applyFont="1" applyFill="1" applyBorder="1" applyAlignment="1">
      <alignment horizontal="center"/>
    </xf>
    <xf numFmtId="0" fontId="113" fillId="26" borderId="2" xfId="0" applyFont="1" applyFill="1" applyBorder="1" applyAlignment="1">
      <alignment horizontal="center"/>
    </xf>
    <xf numFmtId="0" fontId="0" fillId="26" borderId="13" xfId="0" applyFill="1" applyBorder="1" applyAlignment="1">
      <alignment horizontal="center"/>
    </xf>
    <xf numFmtId="0" fontId="0" fillId="25" borderId="13" xfId="0" applyFill="1" applyBorder="1" applyAlignment="1">
      <alignment horizontal="center"/>
    </xf>
    <xf numFmtId="9" fontId="104" fillId="28" borderId="5" xfId="0" applyNumberFormat="1" applyFont="1" applyFill="1" applyBorder="1" applyAlignment="1">
      <alignment horizontal="center"/>
    </xf>
    <xf numFmtId="0" fontId="104" fillId="28" borderId="0" xfId="0" applyFont="1" applyFill="1" applyAlignment="1">
      <alignment horizontal="center"/>
    </xf>
    <xf numFmtId="0" fontId="22" fillId="28" borderId="6" xfId="0" applyFont="1" applyFill="1" applyBorder="1"/>
    <xf numFmtId="3" fontId="22" fillId="28" borderId="6" xfId="0" applyNumberFormat="1" applyFont="1" applyFill="1" applyBorder="1"/>
    <xf numFmtId="0" fontId="22" fillId="26" borderId="7" xfId="0" applyFont="1" applyFill="1" applyBorder="1"/>
    <xf numFmtId="9" fontId="104" fillId="28" borderId="7" xfId="0" applyNumberFormat="1" applyFont="1" applyFill="1" applyBorder="1" applyAlignment="1">
      <alignment horizontal="center"/>
    </xf>
    <xf numFmtId="9" fontId="104" fillId="28" borderId="3" xfId="0" applyNumberFormat="1" applyFont="1" applyFill="1" applyBorder="1" applyAlignment="1">
      <alignment horizontal="center"/>
    </xf>
    <xf numFmtId="9" fontId="22" fillId="28" borderId="6" xfId="0" applyNumberFormat="1" applyFont="1" applyFill="1" applyBorder="1"/>
    <xf numFmtId="3" fontId="0" fillId="28" borderId="6" xfId="0" applyNumberFormat="1" applyFill="1" applyBorder="1"/>
    <xf numFmtId="173" fontId="104" fillId="0" borderId="3" xfId="0" applyNumberFormat="1" applyFont="1" applyBorder="1"/>
    <xf numFmtId="173" fontId="165" fillId="0" borderId="6" xfId="0" applyNumberFormat="1" applyFont="1" applyBorder="1"/>
    <xf numFmtId="0" fontId="14" fillId="26" borderId="7" xfId="0" applyFont="1" applyFill="1" applyBorder="1" applyAlignment="1">
      <alignment horizontal="left" wrapText="1"/>
    </xf>
    <xf numFmtId="0" fontId="86" fillId="28" borderId="0" xfId="0" applyFont="1" applyFill="1"/>
    <xf numFmtId="9" fontId="22" fillId="26" borderId="7" xfId="0" applyNumberFormat="1" applyFont="1" applyFill="1" applyBorder="1" applyAlignment="1">
      <alignment horizontal="center"/>
    </xf>
    <xf numFmtId="0" fontId="0" fillId="26" borderId="3" xfId="0" applyFill="1" applyBorder="1" applyAlignment="1">
      <alignment horizontal="center" vertical="center"/>
    </xf>
    <xf numFmtId="9" fontId="0" fillId="26" borderId="0" xfId="0" applyNumberFormat="1" applyFill="1" applyAlignment="1">
      <alignment horizontal="center" vertical="center"/>
    </xf>
    <xf numFmtId="0" fontId="104" fillId="26" borderId="4" xfId="0" applyFont="1" applyFill="1" applyBorder="1"/>
    <xf numFmtId="0" fontId="86" fillId="28" borderId="1" xfId="0" applyFont="1" applyFill="1" applyBorder="1"/>
    <xf numFmtId="3" fontId="86" fillId="28" borderId="5" xfId="0" applyNumberFormat="1" applyFont="1" applyFill="1" applyBorder="1"/>
    <xf numFmtId="9" fontId="86" fillId="28" borderId="5" xfId="0" applyNumberFormat="1" applyFont="1" applyFill="1" applyBorder="1"/>
    <xf numFmtId="9" fontId="104" fillId="26" borderId="8" xfId="0" applyNumberFormat="1" applyFont="1" applyFill="1" applyBorder="1" applyAlignment="1">
      <alignment horizontal="center"/>
    </xf>
    <xf numFmtId="9" fontId="111" fillId="25" borderId="3" xfId="0" applyNumberFormat="1" applyFont="1" applyFill="1" applyBorder="1" applyAlignment="1">
      <alignment horizontal="center"/>
    </xf>
    <xf numFmtId="173" fontId="22" fillId="26" borderId="7" xfId="0" applyNumberFormat="1" applyFont="1" applyFill="1" applyBorder="1"/>
    <xf numFmtId="0" fontId="113" fillId="0" borderId="6" xfId="0" applyFont="1" applyBorder="1" applyAlignment="1">
      <alignment horizontal="center"/>
    </xf>
    <xf numFmtId="0" fontId="0" fillId="26" borderId="0" xfId="0" applyFill="1" applyAlignment="1">
      <alignment horizontal="center"/>
    </xf>
    <xf numFmtId="0" fontId="5" fillId="26" borderId="12" xfId="0" applyFont="1" applyFill="1" applyBorder="1" applyAlignment="1">
      <alignment horizontal="left" wrapText="1"/>
    </xf>
    <xf numFmtId="0" fontId="6" fillId="26" borderId="12" xfId="0" applyFont="1" applyFill="1" applyBorder="1" applyAlignment="1">
      <alignment horizontal="center"/>
    </xf>
    <xf numFmtId="0" fontId="162" fillId="28" borderId="6" xfId="0" applyFont="1" applyFill="1" applyBorder="1" applyAlignment="1">
      <alignment horizontal="left"/>
    </xf>
    <xf numFmtId="9" fontId="0" fillId="28" borderId="13" xfId="0" applyNumberFormat="1" applyFill="1" applyBorder="1" applyAlignment="1">
      <alignment horizontal="left"/>
    </xf>
    <xf numFmtId="173" fontId="113" fillId="0" borderId="6" xfId="0" applyNumberFormat="1" applyFont="1" applyBorder="1"/>
    <xf numFmtId="0" fontId="3" fillId="28" borderId="0" xfId="0" applyFont="1" applyFill="1" applyAlignment="1">
      <alignment horizontal="center"/>
    </xf>
    <xf numFmtId="0" fontId="3" fillId="28" borderId="0" xfId="0" applyFont="1" applyFill="1" applyAlignment="1">
      <alignment wrapText="1"/>
    </xf>
    <xf numFmtId="0" fontId="9" fillId="28" borderId="7" xfId="0" applyFont="1" applyFill="1" applyBorder="1" applyAlignment="1">
      <alignment horizontal="center" wrapText="1"/>
    </xf>
    <xf numFmtId="43" fontId="9" fillId="28" borderId="7" xfId="0" applyNumberFormat="1" applyFont="1" applyFill="1" applyBorder="1"/>
    <xf numFmtId="43" fontId="9" fillId="28" borderId="7" xfId="0" applyNumberFormat="1" applyFont="1" applyFill="1" applyBorder="1" applyAlignment="1">
      <alignment horizontal="center"/>
    </xf>
    <xf numFmtId="9" fontId="104" fillId="28" borderId="8" xfId="0" applyNumberFormat="1" applyFont="1" applyFill="1" applyBorder="1" applyAlignment="1">
      <alignment horizontal="center"/>
    </xf>
    <xf numFmtId="0" fontId="113" fillId="28" borderId="16" xfId="0" applyFont="1" applyFill="1" applyBorder="1" applyAlignment="1">
      <alignment horizontal="center"/>
    </xf>
    <xf numFmtId="9" fontId="111" fillId="28" borderId="3" xfId="0" applyNumberFormat="1" applyFont="1" applyFill="1" applyBorder="1" applyAlignment="1">
      <alignment horizontal="center"/>
    </xf>
    <xf numFmtId="173" fontId="106" fillId="26" borderId="12" xfId="0" applyNumberFormat="1" applyFont="1" applyFill="1" applyBorder="1" applyAlignment="1">
      <alignment horizontal="right"/>
    </xf>
    <xf numFmtId="9" fontId="104" fillId="28" borderId="11" xfId="0" applyNumberFormat="1" applyFont="1" applyFill="1" applyBorder="1" applyAlignment="1">
      <alignment horizontal="center"/>
    </xf>
    <xf numFmtId="9" fontId="26" fillId="26" borderId="12" xfId="0" applyNumberFormat="1" applyFont="1" applyFill="1" applyBorder="1" applyAlignment="1">
      <alignment horizontal="center" wrapText="1"/>
    </xf>
    <xf numFmtId="0" fontId="161" fillId="26" borderId="0" xfId="0" applyFont="1" applyFill="1" applyAlignment="1">
      <alignment horizontal="center"/>
    </xf>
    <xf numFmtId="0" fontId="14" fillId="0" borderId="12" xfId="0" applyFont="1" applyBorder="1"/>
    <xf numFmtId="0" fontId="14" fillId="0" borderId="7" xfId="0" applyFont="1" applyBorder="1"/>
    <xf numFmtId="9" fontId="104" fillId="0" borderId="6" xfId="0" applyNumberFormat="1" applyFont="1" applyBorder="1" applyAlignment="1">
      <alignment horizontal="center"/>
    </xf>
    <xf numFmtId="0" fontId="174" fillId="28" borderId="8" xfId="0" applyFont="1" applyFill="1" applyBorder="1" applyAlignment="1">
      <alignment horizontal="left" wrapText="1"/>
    </xf>
    <xf numFmtId="0" fontId="174" fillId="28" borderId="8" xfId="0" applyFont="1" applyFill="1" applyBorder="1" applyAlignment="1">
      <alignment horizontal="center" wrapText="1"/>
    </xf>
    <xf numFmtId="173" fontId="174" fillId="28" borderId="8" xfId="0" applyNumberFormat="1" applyFont="1" applyFill="1" applyBorder="1" applyAlignment="1">
      <alignment horizontal="center" wrapText="1"/>
    </xf>
    <xf numFmtId="0" fontId="174" fillId="0" borderId="8" xfId="0" applyFont="1" applyBorder="1" applyAlignment="1">
      <alignment horizontal="center" wrapText="1"/>
    </xf>
    <xf numFmtId="0" fontId="174" fillId="28" borderId="7" xfId="0" applyFont="1" applyFill="1" applyBorder="1"/>
    <xf numFmtId="173" fontId="174" fillId="28" borderId="8" xfId="0" applyNumberFormat="1" applyFont="1" applyFill="1" applyBorder="1" applyAlignment="1">
      <alignment horizontal="center"/>
    </xf>
    <xf numFmtId="0" fontId="174" fillId="28" borderId="6" xfId="0" applyFont="1" applyFill="1" applyBorder="1"/>
    <xf numFmtId="0" fontId="174" fillId="0" borderId="12" xfId="0" applyFont="1" applyBorder="1"/>
    <xf numFmtId="0" fontId="174" fillId="28" borderId="7" xfId="0" applyFont="1" applyFill="1" applyBorder="1" applyAlignment="1">
      <alignment horizontal="center" wrapText="1"/>
    </xf>
    <xf numFmtId="173" fontId="174" fillId="28" borderId="7" xfId="0" applyNumberFormat="1" applyFont="1" applyFill="1" applyBorder="1" applyAlignment="1">
      <alignment horizontal="center"/>
    </xf>
    <xf numFmtId="0" fontId="174" fillId="28" borderId="8" xfId="0" applyFont="1" applyFill="1" applyBorder="1" applyAlignment="1">
      <alignment horizontal="center"/>
    </xf>
    <xf numFmtId="0" fontId="175" fillId="0" borderId="6" xfId="0" applyFont="1" applyBorder="1"/>
    <xf numFmtId="0" fontId="175" fillId="0" borderId="6" xfId="0" applyFont="1" applyBorder="1" applyAlignment="1">
      <alignment horizontal="center"/>
    </xf>
    <xf numFmtId="0" fontId="174" fillId="28" borderId="6" xfId="0" applyFont="1" applyFill="1" applyBorder="1" applyAlignment="1">
      <alignment horizontal="center" wrapText="1"/>
    </xf>
    <xf numFmtId="173" fontId="174" fillId="28" borderId="6" xfId="0" applyNumberFormat="1" applyFont="1" applyFill="1" applyBorder="1" applyAlignment="1">
      <alignment horizontal="center"/>
    </xf>
    <xf numFmtId="0" fontId="174" fillId="0" borderId="6" xfId="0" applyFont="1" applyBorder="1"/>
    <xf numFmtId="0" fontId="174" fillId="0" borderId="8" xfId="0" applyFont="1" applyBorder="1"/>
    <xf numFmtId="0" fontId="174" fillId="0" borderId="7" xfId="0" applyFont="1" applyBorder="1"/>
    <xf numFmtId="0" fontId="174" fillId="28" borderId="0" xfId="0" applyFont="1" applyFill="1" applyAlignment="1">
      <alignment horizontal="center" wrapText="1"/>
    </xf>
    <xf numFmtId="0" fontId="174" fillId="28" borderId="7" xfId="0" applyFont="1" applyFill="1" applyBorder="1" applyAlignment="1">
      <alignment horizontal="center"/>
    </xf>
    <xf numFmtId="0" fontId="174" fillId="28" borderId="13" xfId="0" applyFont="1" applyFill="1" applyBorder="1" applyAlignment="1">
      <alignment horizontal="center" wrapText="1"/>
    </xf>
    <xf numFmtId="0" fontId="174" fillId="28" borderId="6" xfId="0" applyFont="1" applyFill="1" applyBorder="1" applyAlignment="1">
      <alignment horizontal="center"/>
    </xf>
    <xf numFmtId="173" fontId="174" fillId="3" borderId="13" xfId="0" applyNumberFormat="1" applyFont="1" applyFill="1" applyBorder="1" applyAlignment="1">
      <alignment horizontal="center"/>
    </xf>
    <xf numFmtId="0" fontId="174" fillId="42" borderId="6" xfId="0" applyFont="1" applyFill="1" applyBorder="1"/>
    <xf numFmtId="166" fontId="174" fillId="42" borderId="6" xfId="0" applyNumberFormat="1" applyFont="1" applyFill="1" applyBorder="1" applyAlignment="1">
      <alignment horizontal="center"/>
    </xf>
    <xf numFmtId="173" fontId="174" fillId="42" borderId="6" xfId="0" applyNumberFormat="1" applyFont="1" applyFill="1" applyBorder="1" applyAlignment="1">
      <alignment horizontal="center"/>
    </xf>
    <xf numFmtId="0" fontId="174" fillId="42" borderId="6" xfId="0" applyFont="1" applyFill="1" applyBorder="1" applyAlignment="1">
      <alignment horizontal="center"/>
    </xf>
    <xf numFmtId="0" fontId="174" fillId="42" borderId="1" xfId="0" applyFont="1" applyFill="1" applyBorder="1" applyAlignment="1">
      <alignment horizontal="center"/>
    </xf>
    <xf numFmtId="0" fontId="176" fillId="42" borderId="6" xfId="0" applyFont="1" applyFill="1" applyBorder="1"/>
    <xf numFmtId="0" fontId="176" fillId="42" borderId="6" xfId="0" applyFont="1" applyFill="1" applyBorder="1" applyAlignment="1">
      <alignment horizontal="center"/>
    </xf>
    <xf numFmtId="173" fontId="176" fillId="42" borderId="6" xfId="0" applyNumberFormat="1" applyFont="1" applyFill="1" applyBorder="1" applyAlignment="1">
      <alignment horizontal="center"/>
    </xf>
    <xf numFmtId="0" fontId="175" fillId="0" borderId="3" xfId="0" applyFont="1" applyBorder="1"/>
    <xf numFmtId="0" fontId="175" fillId="28" borderId="1" xfId="0" applyFont="1" applyFill="1" applyBorder="1" applyAlignment="1">
      <alignment horizontal="center"/>
    </xf>
    <xf numFmtId="173" fontId="175" fillId="28" borderId="3" xfId="0" applyNumberFormat="1" applyFont="1" applyFill="1" applyBorder="1" applyAlignment="1">
      <alignment horizontal="center"/>
    </xf>
    <xf numFmtId="0" fontId="175" fillId="28" borderId="6" xfId="0" applyFont="1" applyFill="1" applyBorder="1" applyAlignment="1">
      <alignment horizontal="center"/>
    </xf>
    <xf numFmtId="0" fontId="114" fillId="0" borderId="0" xfId="0" applyFont="1"/>
    <xf numFmtId="0" fontId="114" fillId="26" borderId="0" xfId="0" applyFont="1" applyFill="1" applyAlignment="1">
      <alignment horizontal="center"/>
    </xf>
    <xf numFmtId="0" fontId="114" fillId="25" borderId="6" xfId="0" applyFont="1" applyFill="1" applyBorder="1"/>
    <xf numFmtId="3" fontId="22" fillId="0" borderId="8" xfId="0" applyNumberFormat="1" applyFont="1" applyBorder="1"/>
    <xf numFmtId="0" fontId="22" fillId="28" borderId="3" xfId="0" applyFont="1" applyFill="1" applyBorder="1"/>
    <xf numFmtId="0" fontId="22" fillId="28" borderId="5" xfId="0" applyFont="1" applyFill="1" applyBorder="1"/>
    <xf numFmtId="9" fontId="112" fillId="26" borderId="1" xfId="0" applyNumberFormat="1" applyFont="1" applyFill="1" applyBorder="1" applyAlignment="1">
      <alignment horizontal="center"/>
    </xf>
    <xf numFmtId="173" fontId="104" fillId="0" borderId="5" xfId="0" applyNumberFormat="1" applyFont="1" applyBorder="1"/>
    <xf numFmtId="0" fontId="22" fillId="26" borderId="3" xfId="0" applyFont="1" applyFill="1" applyBorder="1" applyAlignment="1">
      <alignment horizontal="center"/>
    </xf>
    <xf numFmtId="0" fontId="22" fillId="28" borderId="9" xfId="0" applyFont="1" applyFill="1" applyBorder="1"/>
    <xf numFmtId="9" fontId="112" fillId="26" borderId="3" xfId="0" applyNumberFormat="1" applyFont="1" applyFill="1" applyBorder="1" applyAlignment="1">
      <alignment horizontal="center"/>
    </xf>
    <xf numFmtId="0" fontId="109" fillId="26" borderId="4" xfId="0" applyFont="1" applyFill="1" applyBorder="1" applyAlignment="1">
      <alignment horizontal="center"/>
    </xf>
    <xf numFmtId="0" fontId="165" fillId="28" borderId="5" xfId="0" applyFont="1" applyFill="1" applyBorder="1" applyAlignment="1">
      <alignment horizontal="center"/>
    </xf>
    <xf numFmtId="0" fontId="109" fillId="26" borderId="6" xfId="0" applyFont="1" applyFill="1" applyBorder="1" applyAlignment="1">
      <alignment horizontal="center" vertical="center"/>
    </xf>
    <xf numFmtId="9" fontId="104" fillId="26" borderId="16" xfId="0" applyNumberFormat="1" applyFont="1" applyFill="1" applyBorder="1" applyAlignment="1">
      <alignment horizontal="left"/>
    </xf>
    <xf numFmtId="9" fontId="104" fillId="26" borderId="16" xfId="0" applyNumberFormat="1" applyFont="1" applyFill="1" applyBorder="1" applyAlignment="1">
      <alignment horizontal="center"/>
    </xf>
    <xf numFmtId="0" fontId="22" fillId="26" borderId="12" xfId="0" applyFont="1" applyFill="1" applyBorder="1"/>
    <xf numFmtId="9" fontId="111" fillId="25" borderId="13" xfId="0" applyNumberFormat="1" applyFont="1" applyFill="1" applyBorder="1" applyAlignment="1">
      <alignment horizontal="center"/>
    </xf>
    <xf numFmtId="0" fontId="104" fillId="26" borderId="5" xfId="0" applyFont="1" applyFill="1" applyBorder="1"/>
    <xf numFmtId="9" fontId="111" fillId="26" borderId="5" xfId="0" applyNumberFormat="1" applyFont="1" applyFill="1" applyBorder="1" applyAlignment="1">
      <alignment horizontal="center" vertical="center"/>
    </xf>
    <xf numFmtId="9" fontId="104" fillId="26" borderId="6" xfId="0" applyNumberFormat="1" applyFont="1" applyFill="1" applyBorder="1" applyAlignment="1">
      <alignment horizontal="center" vertical="center"/>
    </xf>
    <xf numFmtId="9" fontId="104" fillId="26" borderId="12" xfId="0" applyNumberFormat="1" applyFont="1" applyFill="1" applyBorder="1" applyAlignment="1">
      <alignment horizontal="center" vertical="center"/>
    </xf>
    <xf numFmtId="173" fontId="5" fillId="0" borderId="6" xfId="0" applyNumberFormat="1" applyFont="1" applyBorder="1" applyAlignment="1">
      <alignment horizontal="right" wrapText="1"/>
    </xf>
    <xf numFmtId="0" fontId="0" fillId="25" borderId="9" xfId="0" applyFill="1" applyBorder="1" applyAlignment="1">
      <alignment horizontal="center"/>
    </xf>
    <xf numFmtId="0" fontId="22" fillId="26" borderId="1" xfId="0" applyFont="1" applyFill="1" applyBorder="1" applyAlignment="1">
      <alignment horizontal="center"/>
    </xf>
    <xf numFmtId="0" fontId="14" fillId="28" borderId="1" xfId="0" applyFont="1" applyFill="1" applyBorder="1" applyAlignment="1">
      <alignment horizontal="center" wrapText="1"/>
    </xf>
    <xf numFmtId="9" fontId="172" fillId="26" borderId="12" xfId="0" applyNumberFormat="1" applyFont="1" applyFill="1" applyBorder="1" applyAlignment="1">
      <alignment horizontal="center"/>
    </xf>
    <xf numFmtId="173" fontId="5" fillId="28" borderId="6" xfId="0" applyNumberFormat="1" applyFont="1" applyFill="1" applyBorder="1" applyAlignment="1">
      <alignment horizontal="right" wrapText="1"/>
    </xf>
    <xf numFmtId="0" fontId="5" fillId="28" borderId="12" xfId="0" applyFont="1" applyFill="1" applyBorder="1" applyAlignment="1">
      <alignment horizontal="center" wrapText="1"/>
    </xf>
    <xf numFmtId="0" fontId="106" fillId="28" borderId="12" xfId="0" applyFont="1" applyFill="1" applyBorder="1" applyAlignment="1">
      <alignment horizontal="left" wrapText="1"/>
    </xf>
    <xf numFmtId="0" fontId="5" fillId="28" borderId="12" xfId="0" applyFont="1" applyFill="1" applyBorder="1" applyAlignment="1">
      <alignment horizontal="left" wrapText="1"/>
    </xf>
    <xf numFmtId="9" fontId="163" fillId="28" borderId="6" xfId="0" applyNumberFormat="1" applyFont="1" applyFill="1" applyBorder="1" applyAlignment="1">
      <alignment horizontal="center" wrapText="1"/>
    </xf>
    <xf numFmtId="0" fontId="6" fillId="28" borderId="12" xfId="0" applyFont="1" applyFill="1" applyBorder="1" applyAlignment="1">
      <alignment horizontal="center"/>
    </xf>
    <xf numFmtId="9" fontId="113" fillId="28" borderId="6" xfId="0" applyNumberFormat="1" applyFont="1" applyFill="1" applyBorder="1" applyAlignment="1">
      <alignment horizontal="center"/>
    </xf>
    <xf numFmtId="173" fontId="174" fillId="28" borderId="13" xfId="0" applyNumberFormat="1" applyFont="1" applyFill="1" applyBorder="1" applyAlignment="1">
      <alignment horizontal="center"/>
    </xf>
    <xf numFmtId="0" fontId="175" fillId="28" borderId="5" xfId="0" applyFont="1" applyFill="1" applyBorder="1" applyAlignment="1">
      <alignment horizontal="center"/>
    </xf>
    <xf numFmtId="0" fontId="174" fillId="28" borderId="12" xfId="0" applyFont="1" applyFill="1" applyBorder="1" applyAlignment="1">
      <alignment horizontal="center" wrapText="1"/>
    </xf>
    <xf numFmtId="0" fontId="174" fillId="42" borderId="9" xfId="0" applyFont="1" applyFill="1" applyBorder="1" applyAlignment="1">
      <alignment horizontal="center"/>
    </xf>
    <xf numFmtId="173" fontId="0" fillId="28" borderId="8" xfId="0" applyNumberFormat="1" applyFill="1" applyBorder="1" applyAlignment="1">
      <alignment horizontal="center"/>
    </xf>
    <xf numFmtId="9" fontId="166" fillId="28" borderId="12" xfId="0" applyNumberFormat="1" applyFont="1" applyFill="1" applyBorder="1" applyAlignment="1">
      <alignment horizontal="center" wrapText="1"/>
    </xf>
    <xf numFmtId="0" fontId="177" fillId="26" borderId="6" xfId="0" applyFont="1" applyFill="1" applyBorder="1" applyAlignment="1">
      <alignment horizontal="right"/>
    </xf>
    <xf numFmtId="0" fontId="178" fillId="28" borderId="12" xfId="0" applyFont="1" applyFill="1" applyBorder="1" applyAlignment="1">
      <alignment horizontal="right"/>
    </xf>
    <xf numFmtId="9" fontId="166" fillId="26" borderId="12" xfId="0" applyNumberFormat="1" applyFont="1" applyFill="1" applyBorder="1" applyAlignment="1">
      <alignment horizontal="center" wrapText="1"/>
    </xf>
    <xf numFmtId="0" fontId="178" fillId="26" borderId="12" xfId="0" applyFont="1" applyFill="1" applyBorder="1" applyAlignment="1">
      <alignment horizontal="right"/>
    </xf>
    <xf numFmtId="0" fontId="104" fillId="28" borderId="6" xfId="0" applyFont="1" applyFill="1" applyBorder="1" applyAlignment="1">
      <alignment horizontal="right"/>
    </xf>
    <xf numFmtId="0" fontId="104" fillId="28" borderId="6" xfId="0" applyFont="1" applyFill="1" applyBorder="1" applyAlignment="1">
      <alignment wrapText="1"/>
    </xf>
    <xf numFmtId="14" fontId="104" fillId="0" borderId="6" xfId="0" applyNumberFormat="1" applyFont="1" applyBorder="1" applyAlignment="1">
      <alignment wrapText="1"/>
    </xf>
    <xf numFmtId="0" fontId="0" fillId="0" borderId="5" xfId="0" applyBorder="1" applyAlignment="1">
      <alignment horizontal="right"/>
    </xf>
    <xf numFmtId="14" fontId="104" fillId="28" borderId="6" xfId="0" applyNumberFormat="1" applyFont="1" applyFill="1" applyBorder="1" applyAlignment="1">
      <alignment wrapText="1"/>
    </xf>
    <xf numFmtId="9" fontId="0" fillId="28" borderId="12" xfId="0" applyNumberFormat="1" applyFill="1" applyBorder="1" applyAlignment="1">
      <alignment horizontal="left"/>
    </xf>
    <xf numFmtId="0" fontId="13" fillId="49" borderId="8" xfId="0" applyFont="1" applyFill="1" applyBorder="1" applyAlignment="1">
      <alignment horizontal="center" wrapText="1"/>
    </xf>
    <xf numFmtId="0" fontId="104" fillId="0" borderId="5" xfId="0" applyFont="1" applyBorder="1"/>
    <xf numFmtId="0" fontId="0" fillId="0" borderId="9" xfId="0" applyBorder="1"/>
    <xf numFmtId="0" fontId="111" fillId="26" borderId="6" xfId="0" applyFont="1" applyFill="1" applyBorder="1"/>
    <xf numFmtId="0" fontId="179" fillId="26" borderId="0" xfId="0" applyFont="1" applyFill="1" applyAlignment="1">
      <alignment horizontal="center"/>
    </xf>
    <xf numFmtId="0" fontId="166" fillId="26" borderId="12" xfId="0" applyFont="1" applyFill="1" applyBorder="1" applyAlignment="1">
      <alignment horizontal="center" wrapText="1"/>
    </xf>
    <xf numFmtId="0" fontId="86" fillId="28" borderId="11" xfId="0" applyFont="1" applyFill="1" applyBorder="1"/>
    <xf numFmtId="3" fontId="86" fillId="28" borderId="12" xfId="0" applyNumberFormat="1" applyFont="1" applyFill="1" applyBorder="1"/>
    <xf numFmtId="173" fontId="0" fillId="26" borderId="1" xfId="0" applyNumberFormat="1" applyFill="1" applyBorder="1" applyAlignment="1">
      <alignment wrapText="1"/>
    </xf>
    <xf numFmtId="167" fontId="122" fillId="26" borderId="1" xfId="0" applyNumberFormat="1" applyFont="1" applyFill="1" applyBorder="1" applyAlignment="1">
      <alignment horizontal="center"/>
    </xf>
    <xf numFmtId="173" fontId="130" fillId="26" borderId="3" xfId="0" applyNumberFormat="1" applyFont="1" applyFill="1" applyBorder="1"/>
    <xf numFmtId="0" fontId="112" fillId="26" borderId="13" xfId="0" applyFont="1" applyFill="1" applyBorder="1" applyAlignment="1">
      <alignment horizontal="center"/>
    </xf>
    <xf numFmtId="0" fontId="130" fillId="26" borderId="9" xfId="0" applyFont="1" applyFill="1" applyBorder="1"/>
    <xf numFmtId="9" fontId="159" fillId="26" borderId="1" xfId="0" applyNumberFormat="1" applyFont="1" applyFill="1" applyBorder="1" applyAlignment="1">
      <alignment horizontal="center"/>
    </xf>
    <xf numFmtId="9" fontId="130" fillId="26" borderId="8" xfId="0" applyNumberFormat="1" applyFont="1" applyFill="1" applyBorder="1" applyAlignment="1">
      <alignment horizontal="center"/>
    </xf>
    <xf numFmtId="173" fontId="130" fillId="26" borderId="10" xfId="0" applyNumberFormat="1" applyFont="1" applyFill="1" applyBorder="1"/>
    <xf numFmtId="9" fontId="112" fillId="26" borderId="8" xfId="0" applyNumberFormat="1" applyFont="1" applyFill="1" applyBorder="1" applyAlignment="1">
      <alignment horizontal="center"/>
    </xf>
    <xf numFmtId="173" fontId="130" fillId="26" borderId="9" xfId="0" applyNumberFormat="1" applyFont="1" applyFill="1" applyBorder="1"/>
    <xf numFmtId="9" fontId="130" fillId="26" borderId="12" xfId="0" applyNumberFormat="1" applyFont="1" applyFill="1" applyBorder="1" applyAlignment="1">
      <alignment horizontal="left"/>
    </xf>
    <xf numFmtId="0" fontId="112" fillId="26" borderId="9" xfId="0" applyFont="1" applyFill="1" applyBorder="1" applyAlignment="1">
      <alignment horizontal="center"/>
    </xf>
    <xf numFmtId="173" fontId="130" fillId="26" borderId="6" xfId="0" applyNumberFormat="1" applyFont="1" applyFill="1" applyBorder="1" applyAlignment="1">
      <alignment wrapText="1"/>
    </xf>
    <xf numFmtId="173" fontId="130" fillId="26" borderId="16" xfId="0" applyNumberFormat="1" applyFont="1" applyFill="1" applyBorder="1"/>
    <xf numFmtId="9" fontId="122" fillId="26" borderId="1" xfId="0" applyNumberFormat="1" applyFont="1" applyFill="1" applyBorder="1" applyAlignment="1">
      <alignment horizontal="center"/>
    </xf>
    <xf numFmtId="9" fontId="180" fillId="26" borderId="1" xfId="0" applyNumberFormat="1" applyFont="1" applyFill="1" applyBorder="1" applyAlignment="1">
      <alignment horizontal="center"/>
    </xf>
    <xf numFmtId="173" fontId="16" fillId="26" borderId="6" xfId="0" applyNumberFormat="1" applyFont="1" applyFill="1" applyBorder="1" applyAlignment="1">
      <alignment horizontal="center"/>
    </xf>
    <xf numFmtId="0" fontId="112" fillId="26" borderId="12" xfId="0" applyFont="1" applyFill="1" applyBorder="1" applyAlignment="1">
      <alignment horizontal="center" vertical="center"/>
    </xf>
    <xf numFmtId="0" fontId="112" fillId="26" borderId="12" xfId="0" applyFont="1" applyFill="1" applyBorder="1" applyAlignment="1">
      <alignment horizontal="center" wrapText="1"/>
    </xf>
    <xf numFmtId="9" fontId="112" fillId="26" borderId="16" xfId="0" applyNumberFormat="1" applyFont="1" applyFill="1" applyBorder="1" applyAlignment="1">
      <alignment horizontal="center"/>
    </xf>
    <xf numFmtId="0" fontId="22" fillId="26" borderId="1" xfId="0" applyFont="1" applyFill="1" applyBorder="1"/>
    <xf numFmtId="0" fontId="14" fillId="0" borderId="6" xfId="0" applyFont="1" applyBorder="1" applyAlignment="1">
      <alignment horizontal="center" wrapText="1"/>
    </xf>
    <xf numFmtId="165" fontId="13" fillId="28" borderId="9" xfId="0" applyNumberFormat="1" applyFont="1" applyFill="1" applyBorder="1" applyAlignment="1">
      <alignment horizontal="left" wrapText="1"/>
    </xf>
    <xf numFmtId="0" fontId="14" fillId="0" borderId="7" xfId="0" applyFont="1" applyBorder="1" applyAlignment="1">
      <alignment horizontal="center" wrapText="1"/>
    </xf>
    <xf numFmtId="0" fontId="3" fillId="42" borderId="5" xfId="0" applyFont="1" applyFill="1" applyBorder="1" applyAlignment="1">
      <alignment horizontal="center"/>
    </xf>
    <xf numFmtId="0" fontId="14" fillId="42" borderId="5" xfId="0" applyFont="1" applyFill="1" applyBorder="1"/>
    <xf numFmtId="166" fontId="14" fillId="42" borderId="5" xfId="0" applyNumberFormat="1" applyFont="1" applyFill="1" applyBorder="1" applyAlignment="1">
      <alignment horizontal="center"/>
    </xf>
    <xf numFmtId="173" fontId="14" fillId="42" borderId="5" xfId="0" applyNumberFormat="1" applyFont="1" applyFill="1" applyBorder="1" applyAlignment="1">
      <alignment horizontal="center"/>
    </xf>
    <xf numFmtId="3" fontId="104" fillId="28" borderId="8" xfId="0" applyNumberFormat="1" applyFont="1" applyFill="1" applyBorder="1"/>
    <xf numFmtId="0" fontId="6" fillId="28" borderId="5" xfId="0" applyFont="1" applyFill="1" applyBorder="1" applyAlignment="1">
      <alignment horizontal="center"/>
    </xf>
    <xf numFmtId="9" fontId="0" fillId="28" borderId="12" xfId="0" applyNumberFormat="1" applyFill="1" applyBorder="1" applyAlignment="1">
      <alignment horizontal="center" wrapText="1"/>
    </xf>
    <xf numFmtId="0" fontId="130" fillId="0" borderId="6" xfId="0" applyFont="1" applyBorder="1" applyAlignment="1">
      <alignment horizontal="center"/>
    </xf>
    <xf numFmtId="0" fontId="150" fillId="3" borderId="12" xfId="0" applyFont="1" applyFill="1" applyBorder="1" applyAlignment="1">
      <alignment horizontal="center" wrapText="1"/>
    </xf>
    <xf numFmtId="0" fontId="150" fillId="3" borderId="11" xfId="0" applyFont="1" applyFill="1" applyBorder="1" applyAlignment="1">
      <alignment horizontal="center" wrapText="1"/>
    </xf>
    <xf numFmtId="0" fontId="150" fillId="3" borderId="16" xfId="0" applyFont="1" applyFill="1" applyBorder="1" applyAlignment="1">
      <alignment horizontal="center" wrapText="1"/>
    </xf>
    <xf numFmtId="43" fontId="150" fillId="3" borderId="12" xfId="0" applyNumberFormat="1" applyFont="1" applyFill="1" applyBorder="1" applyAlignment="1">
      <alignment wrapText="1"/>
    </xf>
    <xf numFmtId="164" fontId="150" fillId="3" borderId="12" xfId="0" applyNumberFormat="1" applyFont="1" applyFill="1" applyBorder="1" applyAlignment="1">
      <alignment horizontal="center" wrapText="1"/>
    </xf>
    <xf numFmtId="43" fontId="150" fillId="3" borderId="12" xfId="0" applyNumberFormat="1" applyFont="1" applyFill="1" applyBorder="1" applyAlignment="1">
      <alignment horizontal="center" wrapText="1"/>
    </xf>
    <xf numFmtId="0" fontId="7" fillId="3" borderId="12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9" fontId="150" fillId="28" borderId="6" xfId="0" applyNumberFormat="1" applyFont="1" applyFill="1" applyBorder="1" applyAlignment="1">
      <alignment horizontal="center" wrapText="1"/>
    </xf>
    <xf numFmtId="173" fontId="130" fillId="28" borderId="6" xfId="0" applyNumberFormat="1" applyFont="1" applyFill="1" applyBorder="1"/>
    <xf numFmtId="173" fontId="150" fillId="28" borderId="6" xfId="0" applyNumberFormat="1" applyFont="1" applyFill="1" applyBorder="1" applyAlignment="1">
      <alignment horizontal="right" wrapText="1"/>
    </xf>
    <xf numFmtId="9" fontId="112" fillId="28" borderId="6" xfId="0" applyNumberFormat="1" applyFont="1" applyFill="1" applyBorder="1" applyAlignment="1">
      <alignment horizontal="center"/>
    </xf>
    <xf numFmtId="0" fontId="168" fillId="3" borderId="12" xfId="0" applyFont="1" applyFill="1" applyBorder="1" applyAlignment="1">
      <alignment horizontal="left" wrapText="1"/>
    </xf>
    <xf numFmtId="0" fontId="150" fillId="26" borderId="12" xfId="0" applyFont="1" applyFill="1" applyBorder="1" applyAlignment="1">
      <alignment horizontal="center" wrapText="1"/>
    </xf>
    <xf numFmtId="9" fontId="181" fillId="26" borderId="11" xfId="0" applyNumberFormat="1" applyFont="1" applyFill="1" applyBorder="1" applyAlignment="1">
      <alignment horizontal="center" wrapText="1"/>
    </xf>
    <xf numFmtId="175" fontId="150" fillId="26" borderId="12" xfId="0" applyNumberFormat="1" applyFont="1" applyFill="1" applyBorder="1" applyAlignment="1">
      <alignment horizontal="right" wrapText="1"/>
    </xf>
    <xf numFmtId="0" fontId="7" fillId="26" borderId="11" xfId="0" applyFont="1" applyFill="1" applyBorder="1" applyAlignment="1">
      <alignment horizontal="center"/>
    </xf>
    <xf numFmtId="9" fontId="0" fillId="28" borderId="16" xfId="0" applyNumberFormat="1" applyFill="1" applyBorder="1" applyAlignment="1">
      <alignment horizontal="left"/>
    </xf>
    <xf numFmtId="175" fontId="150" fillId="3" borderId="12" xfId="0" applyNumberFormat="1" applyFont="1" applyFill="1" applyBorder="1" applyAlignment="1">
      <alignment horizontal="right" wrapText="1"/>
    </xf>
    <xf numFmtId="43" fontId="150" fillId="3" borderId="12" xfId="0" applyNumberFormat="1" applyFont="1" applyFill="1" applyBorder="1" applyAlignment="1">
      <alignment horizontal="right" wrapText="1"/>
    </xf>
    <xf numFmtId="9" fontId="150" fillId="26" borderId="11" xfId="0" applyNumberFormat="1" applyFont="1" applyFill="1" applyBorder="1" applyAlignment="1">
      <alignment horizontal="center" wrapText="1"/>
    </xf>
    <xf numFmtId="9" fontId="5" fillId="3" borderId="11" xfId="0" applyNumberFormat="1" applyFont="1" applyFill="1" applyBorder="1" applyAlignment="1">
      <alignment horizontal="center" wrapText="1"/>
    </xf>
    <xf numFmtId="0" fontId="5" fillId="26" borderId="12" xfId="0" applyFont="1" applyFill="1" applyBorder="1" applyAlignment="1">
      <alignment wrapText="1"/>
    </xf>
    <xf numFmtId="0" fontId="5" fillId="3" borderId="12" xfId="0" applyFont="1" applyFill="1" applyBorder="1" applyAlignment="1">
      <alignment wrapText="1"/>
    </xf>
    <xf numFmtId="175" fontId="5" fillId="28" borderId="12" xfId="0" applyNumberFormat="1" applyFont="1" applyFill="1" applyBorder="1" applyAlignment="1">
      <alignment wrapText="1"/>
    </xf>
    <xf numFmtId="0" fontId="168" fillId="26" borderId="12" xfId="0" applyFont="1" applyFill="1" applyBorder="1" applyAlignment="1">
      <alignment horizontal="left" wrapText="1"/>
    </xf>
    <xf numFmtId="0" fontId="130" fillId="26" borderId="6" xfId="0" applyFont="1" applyFill="1" applyBorder="1" applyAlignment="1">
      <alignment horizontal="right"/>
    </xf>
    <xf numFmtId="9" fontId="112" fillId="26" borderId="9" xfId="0" applyNumberFormat="1" applyFont="1" applyFill="1" applyBorder="1" applyAlignment="1">
      <alignment horizontal="center"/>
    </xf>
    <xf numFmtId="9" fontId="159" fillId="26" borderId="13" xfId="0" applyNumberFormat="1" applyFont="1" applyFill="1" applyBorder="1" applyAlignment="1">
      <alignment horizontal="center"/>
    </xf>
    <xf numFmtId="173" fontId="130" fillId="26" borderId="8" xfId="0" applyNumberFormat="1" applyFont="1" applyFill="1" applyBorder="1"/>
    <xf numFmtId="0" fontId="5" fillId="28" borderId="12" xfId="0" applyFont="1" applyFill="1" applyBorder="1" applyAlignment="1">
      <alignment wrapText="1"/>
    </xf>
    <xf numFmtId="0" fontId="5" fillId="26" borderId="16" xfId="0" applyFont="1" applyFill="1" applyBorder="1" applyAlignment="1">
      <alignment horizontal="left" wrapText="1"/>
    </xf>
    <xf numFmtId="0" fontId="5" fillId="28" borderId="16" xfId="0" applyFont="1" applyFill="1" applyBorder="1" applyAlignment="1">
      <alignment horizontal="left" wrapText="1"/>
    </xf>
    <xf numFmtId="9" fontId="5" fillId="28" borderId="11" xfId="0" applyNumberFormat="1" applyFont="1" applyFill="1" applyBorder="1" applyAlignment="1">
      <alignment horizontal="center" wrapText="1"/>
    </xf>
    <xf numFmtId="0" fontId="7" fillId="26" borderId="4" xfId="0" applyFont="1" applyFill="1" applyBorder="1" applyAlignment="1">
      <alignment horizontal="center"/>
    </xf>
    <xf numFmtId="0" fontId="130" fillId="26" borderId="1" xfId="0" applyFont="1" applyFill="1" applyBorder="1"/>
    <xf numFmtId="9" fontId="112" fillId="26" borderId="13" xfId="0" applyNumberFormat="1" applyFont="1" applyFill="1" applyBorder="1" applyAlignment="1">
      <alignment horizontal="center"/>
    </xf>
    <xf numFmtId="0" fontId="182" fillId="26" borderId="6" xfId="0" applyFont="1" applyFill="1" applyBorder="1" applyAlignment="1">
      <alignment horizontal="center"/>
    </xf>
    <xf numFmtId="0" fontId="6" fillId="26" borderId="5" xfId="0" applyFont="1" applyFill="1" applyBorder="1" applyAlignment="1">
      <alignment horizontal="center"/>
    </xf>
    <xf numFmtId="173" fontId="0" fillId="28" borderId="1" xfId="0" applyNumberFormat="1" applyFill="1" applyBorder="1" applyAlignment="1">
      <alignment horizontal="right"/>
    </xf>
    <xf numFmtId="173" fontId="9" fillId="28" borderId="1" xfId="0" applyNumberFormat="1" applyFont="1" applyFill="1" applyBorder="1" applyAlignment="1">
      <alignment horizontal="right"/>
    </xf>
    <xf numFmtId="173" fontId="3" fillId="28" borderId="3" xfId="0" applyNumberFormat="1" applyFont="1" applyFill="1" applyBorder="1"/>
    <xf numFmtId="173" fontId="20" fillId="28" borderId="3" xfId="0" applyNumberFormat="1" applyFont="1" applyFill="1" applyBorder="1"/>
    <xf numFmtId="9" fontId="86" fillId="28" borderId="12" xfId="0" applyNumberFormat="1" applyFont="1" applyFill="1" applyBorder="1"/>
    <xf numFmtId="0" fontId="183" fillId="26" borderId="12" xfId="0" applyFont="1" applyFill="1" applyBorder="1" applyAlignment="1">
      <alignment horizontal="center"/>
    </xf>
    <xf numFmtId="0" fontId="112" fillId="0" borderId="6" xfId="0" applyFont="1" applyBorder="1" applyAlignment="1">
      <alignment horizontal="center"/>
    </xf>
    <xf numFmtId="0" fontId="181" fillId="26" borderId="6" xfId="0" applyFont="1" applyFill="1" applyBorder="1" applyAlignment="1">
      <alignment horizontal="center"/>
    </xf>
    <xf numFmtId="0" fontId="0" fillId="26" borderId="2" xfId="0" applyFill="1" applyBorder="1"/>
    <xf numFmtId="0" fontId="0" fillId="26" borderId="13" xfId="0" applyFill="1" applyBorder="1"/>
    <xf numFmtId="0" fontId="14" fillId="42" borderId="8" xfId="0" applyFont="1" applyFill="1" applyBorder="1" applyAlignment="1">
      <alignment horizontal="center" wrapText="1"/>
    </xf>
    <xf numFmtId="9" fontId="159" fillId="26" borderId="5" xfId="0" applyNumberFormat="1" applyFont="1" applyFill="1" applyBorder="1" applyAlignment="1">
      <alignment horizontal="center"/>
    </xf>
    <xf numFmtId="0" fontId="112" fillId="26" borderId="10" xfId="0" applyFont="1" applyFill="1" applyBorder="1" applyAlignment="1">
      <alignment horizontal="center" vertical="center"/>
    </xf>
    <xf numFmtId="173" fontId="130" fillId="26" borderId="5" xfId="0" applyNumberFormat="1" applyFont="1" applyFill="1" applyBorder="1" applyAlignment="1">
      <alignment wrapText="1"/>
    </xf>
    <xf numFmtId="173" fontId="130" fillId="26" borderId="7" xfId="0" applyNumberFormat="1" applyFont="1" applyFill="1" applyBorder="1"/>
    <xf numFmtId="9" fontId="122" fillId="26" borderId="2" xfId="0" applyNumberFormat="1" applyFont="1" applyFill="1" applyBorder="1" applyAlignment="1">
      <alignment horizontal="center"/>
    </xf>
    <xf numFmtId="9" fontId="159" fillId="26" borderId="0" xfId="0" applyNumberFormat="1" applyFont="1" applyFill="1" applyAlignment="1">
      <alignment horizontal="center"/>
    </xf>
    <xf numFmtId="0" fontId="130" fillId="26" borderId="10" xfId="0" applyFont="1" applyFill="1" applyBorder="1"/>
    <xf numFmtId="0" fontId="150" fillId="27" borderId="12" xfId="0" applyFont="1" applyFill="1" applyBorder="1" applyAlignment="1">
      <alignment horizontal="center" wrapText="1"/>
    </xf>
    <xf numFmtId="9" fontId="150" fillId="27" borderId="12" xfId="0" applyNumberFormat="1" applyFont="1" applyFill="1" applyBorder="1" applyAlignment="1">
      <alignment horizontal="center" wrapText="1"/>
    </xf>
    <xf numFmtId="0" fontId="106" fillId="27" borderId="12" xfId="0" applyFont="1" applyFill="1" applyBorder="1" applyAlignment="1">
      <alignment horizontal="left" wrapText="1"/>
    </xf>
    <xf numFmtId="0" fontId="150" fillId="27" borderId="12" xfId="0" applyFont="1" applyFill="1" applyBorder="1" applyAlignment="1">
      <alignment horizontal="left" wrapText="1"/>
    </xf>
    <xf numFmtId="173" fontId="130" fillId="27" borderId="6" xfId="0" applyNumberFormat="1" applyFont="1" applyFill="1" applyBorder="1"/>
    <xf numFmtId="9" fontId="181" fillId="27" borderId="6" xfId="0" applyNumberFormat="1" applyFont="1" applyFill="1" applyBorder="1" applyAlignment="1">
      <alignment horizontal="center" wrapText="1"/>
    </xf>
    <xf numFmtId="173" fontId="150" fillId="27" borderId="6" xfId="0" applyNumberFormat="1" applyFont="1" applyFill="1" applyBorder="1" applyAlignment="1">
      <alignment horizontal="right" wrapText="1"/>
    </xf>
    <xf numFmtId="0" fontId="7" fillId="27" borderId="12" xfId="0" applyFont="1" applyFill="1" applyBorder="1" applyAlignment="1">
      <alignment horizontal="center"/>
    </xf>
    <xf numFmtId="0" fontId="7" fillId="27" borderId="10" xfId="0" applyFont="1" applyFill="1" applyBorder="1" applyAlignment="1">
      <alignment horizontal="center"/>
    </xf>
    <xf numFmtId="173" fontId="14" fillId="3" borderId="0" xfId="0" applyNumberFormat="1" applyFont="1" applyFill="1" applyAlignment="1">
      <alignment horizontal="center"/>
    </xf>
    <xf numFmtId="0" fontId="14" fillId="28" borderId="11" xfId="0" applyFont="1" applyFill="1" applyBorder="1" applyAlignment="1">
      <alignment horizontal="center" wrapText="1"/>
    </xf>
    <xf numFmtId="0" fontId="14" fillId="42" borderId="8" xfId="0" applyFont="1" applyFill="1" applyBorder="1" applyAlignment="1">
      <alignment horizontal="center"/>
    </xf>
    <xf numFmtId="0" fontId="14" fillId="50" borderId="8" xfId="0" applyFont="1" applyFill="1" applyBorder="1"/>
    <xf numFmtId="0" fontId="182" fillId="26" borderId="5" xfId="0" applyFont="1" applyFill="1" applyBorder="1" applyAlignment="1">
      <alignment horizontal="center"/>
    </xf>
    <xf numFmtId="9" fontId="150" fillId="26" borderId="12" xfId="0" applyNumberFormat="1" applyFont="1" applyFill="1" applyBorder="1" applyAlignment="1">
      <alignment horizontal="center" wrapText="1"/>
    </xf>
    <xf numFmtId="9" fontId="150" fillId="3" borderId="12" xfId="0" applyNumberFormat="1" applyFont="1" applyFill="1" applyBorder="1" applyAlignment="1">
      <alignment horizontal="center" wrapText="1"/>
    </xf>
    <xf numFmtId="175" fontId="150" fillId="26" borderId="12" xfId="0" applyNumberFormat="1" applyFont="1" applyFill="1" applyBorder="1" applyAlignment="1">
      <alignment horizontal="center" wrapText="1"/>
    </xf>
    <xf numFmtId="9" fontId="181" fillId="26" borderId="12" xfId="0" applyNumberFormat="1" applyFont="1" applyFill="1" applyBorder="1" applyAlignment="1">
      <alignment horizontal="center" wrapText="1"/>
    </xf>
    <xf numFmtId="0" fontId="184" fillId="26" borderId="12" xfId="0" applyFont="1" applyFill="1" applyBorder="1" applyAlignment="1">
      <alignment horizontal="center" wrapText="1"/>
    </xf>
    <xf numFmtId="9" fontId="184" fillId="26" borderId="12" xfId="0" applyNumberFormat="1" applyFont="1" applyFill="1" applyBorder="1" applyAlignment="1">
      <alignment horizontal="center" wrapText="1"/>
    </xf>
    <xf numFmtId="0" fontId="185" fillId="26" borderId="12" xfId="0" applyFont="1" applyFill="1" applyBorder="1" applyAlignment="1">
      <alignment horizontal="left" wrapText="1"/>
    </xf>
    <xf numFmtId="0" fontId="184" fillId="26" borderId="12" xfId="0" applyFont="1" applyFill="1" applyBorder="1" applyAlignment="1">
      <alignment horizontal="left" wrapText="1"/>
    </xf>
    <xf numFmtId="175" fontId="184" fillId="26" borderId="12" xfId="0" applyNumberFormat="1" applyFont="1" applyFill="1" applyBorder="1" applyAlignment="1">
      <alignment horizontal="right" wrapText="1"/>
    </xf>
    <xf numFmtId="9" fontId="112" fillId="26" borderId="6" xfId="0" applyNumberFormat="1" applyFont="1" applyFill="1" applyBorder="1" applyAlignment="1">
      <alignment horizontal="center" wrapText="1"/>
    </xf>
    <xf numFmtId="0" fontId="186" fillId="26" borderId="12" xfId="0" applyFont="1" applyFill="1" applyBorder="1" applyAlignment="1">
      <alignment horizontal="center"/>
    </xf>
    <xf numFmtId="0" fontId="184" fillId="26" borderId="6" xfId="0" applyFont="1" applyFill="1" applyBorder="1" applyAlignment="1">
      <alignment horizontal="center"/>
    </xf>
    <xf numFmtId="0" fontId="185" fillId="26" borderId="6" xfId="0" applyFont="1" applyFill="1" applyBorder="1"/>
    <xf numFmtId="0" fontId="184" fillId="26" borderId="6" xfId="0" applyFont="1" applyFill="1" applyBorder="1"/>
    <xf numFmtId="0" fontId="187" fillId="26" borderId="0" xfId="0" applyFont="1" applyFill="1" applyAlignment="1">
      <alignment horizontal="center"/>
    </xf>
    <xf numFmtId="9" fontId="188" fillId="26" borderId="12" xfId="0" applyNumberFormat="1" applyFont="1" applyFill="1" applyBorder="1" applyAlignment="1">
      <alignment horizontal="center" wrapText="1"/>
    </xf>
    <xf numFmtId="0" fontId="184" fillId="26" borderId="13" xfId="0" applyFont="1" applyFill="1" applyBorder="1" applyAlignment="1">
      <alignment horizontal="center"/>
    </xf>
    <xf numFmtId="9" fontId="112" fillId="26" borderId="12" xfId="0" applyNumberFormat="1" applyFont="1" applyFill="1" applyBorder="1" applyAlignment="1">
      <alignment horizontal="center" wrapText="1"/>
    </xf>
    <xf numFmtId="0" fontId="112" fillId="26" borderId="6" xfId="0" applyFont="1" applyFill="1" applyBorder="1"/>
    <xf numFmtId="9" fontId="112" fillId="26" borderId="0" xfId="0" applyNumberFormat="1" applyFont="1" applyFill="1" applyAlignment="1">
      <alignment horizontal="center"/>
    </xf>
    <xf numFmtId="0" fontId="130" fillId="26" borderId="0" xfId="0" applyFont="1" applyFill="1"/>
    <xf numFmtId="0" fontId="184" fillId="26" borderId="0" xfId="0" applyFont="1" applyFill="1" applyAlignment="1">
      <alignment horizontal="center"/>
    </xf>
    <xf numFmtId="9" fontId="159" fillId="26" borderId="12" xfId="0" applyNumberFormat="1" applyFont="1" applyFill="1" applyBorder="1" applyAlignment="1">
      <alignment horizontal="center" wrapText="1"/>
    </xf>
    <xf numFmtId="0" fontId="130" fillId="0" borderId="6" xfId="0" applyFont="1" applyBorder="1"/>
    <xf numFmtId="9" fontId="130" fillId="28" borderId="12" xfId="0" applyNumberFormat="1" applyFont="1" applyFill="1" applyBorder="1" applyAlignment="1">
      <alignment horizontal="center" wrapText="1"/>
    </xf>
    <xf numFmtId="0" fontId="184" fillId="0" borderId="6" xfId="0" applyFont="1" applyBorder="1"/>
    <xf numFmtId="173" fontId="130" fillId="0" borderId="6" xfId="0" applyNumberFormat="1" applyFont="1" applyBorder="1"/>
    <xf numFmtId="165" fontId="13" fillId="50" borderId="5" xfId="0" applyNumberFormat="1" applyFont="1" applyFill="1" applyBorder="1" applyAlignment="1">
      <alignment horizontal="left" wrapText="1"/>
    </xf>
    <xf numFmtId="0" fontId="14" fillId="50" borderId="8" xfId="0" applyFont="1" applyFill="1" applyBorder="1" applyAlignment="1">
      <alignment horizontal="center" wrapText="1"/>
    </xf>
    <xf numFmtId="173" fontId="14" fillId="50" borderId="13" xfId="0" applyNumberFormat="1" applyFont="1" applyFill="1" applyBorder="1" applyAlignment="1">
      <alignment horizontal="center"/>
    </xf>
    <xf numFmtId="0" fontId="0" fillId="50" borderId="6" xfId="0" applyFill="1" applyBorder="1" applyAlignment="1">
      <alignment horizontal="center"/>
    </xf>
    <xf numFmtId="0" fontId="14" fillId="50" borderId="13" xfId="0" applyFont="1" applyFill="1" applyBorder="1" applyAlignment="1">
      <alignment horizontal="center" wrapText="1"/>
    </xf>
    <xf numFmtId="0" fontId="14" fillId="50" borderId="6" xfId="0" applyFont="1" applyFill="1" applyBorder="1" applyAlignment="1">
      <alignment horizontal="center" wrapText="1"/>
    </xf>
    <xf numFmtId="0" fontId="0" fillId="50" borderId="0" xfId="0" applyFill="1"/>
    <xf numFmtId="165" fontId="13" fillId="42" borderId="5" xfId="0" applyNumberFormat="1" applyFont="1" applyFill="1" applyBorder="1" applyAlignment="1">
      <alignment horizontal="left" wrapText="1"/>
    </xf>
    <xf numFmtId="173" fontId="14" fillId="42" borderId="13" xfId="0" applyNumberFormat="1" applyFont="1" applyFill="1" applyBorder="1" applyAlignment="1">
      <alignment horizontal="center"/>
    </xf>
    <xf numFmtId="0" fontId="14" fillId="42" borderId="13" xfId="0" applyFont="1" applyFill="1" applyBorder="1" applyAlignment="1">
      <alignment horizontal="center" wrapText="1"/>
    </xf>
    <xf numFmtId="0" fontId="14" fillId="42" borderId="6" xfId="0" applyFont="1" applyFill="1" applyBorder="1" applyAlignment="1">
      <alignment horizontal="center" wrapText="1"/>
    </xf>
    <xf numFmtId="0" fontId="0" fillId="42" borderId="0" xfId="0" applyFill="1"/>
    <xf numFmtId="174" fontId="108" fillId="28" borderId="5" xfId="0" applyNumberFormat="1" applyFont="1" applyFill="1" applyBorder="1" applyAlignment="1">
      <alignment wrapText="1"/>
    </xf>
    <xf numFmtId="9" fontId="104" fillId="26" borderId="3" xfId="0" applyNumberFormat="1" applyFont="1" applyFill="1" applyBorder="1" applyAlignment="1">
      <alignment horizontal="center" vertical="center"/>
    </xf>
    <xf numFmtId="9" fontId="111" fillId="26" borderId="7" xfId="0" applyNumberFormat="1" applyFont="1" applyFill="1" applyBorder="1" applyAlignment="1">
      <alignment horizontal="center"/>
    </xf>
    <xf numFmtId="0" fontId="22" fillId="28" borderId="5" xfId="0" applyFont="1" applyFill="1" applyBorder="1" applyAlignment="1">
      <alignment horizontal="center"/>
    </xf>
    <xf numFmtId="0" fontId="3" fillId="28" borderId="2" xfId="0" applyFont="1" applyFill="1" applyBorder="1" applyAlignment="1">
      <alignment horizontal="center"/>
    </xf>
    <xf numFmtId="0" fontId="166" fillId="26" borderId="6" xfId="0" applyFont="1" applyFill="1" applyBorder="1" applyAlignment="1">
      <alignment horizontal="center" wrapText="1"/>
    </xf>
    <xf numFmtId="9" fontId="130" fillId="28" borderId="6" xfId="0" applyNumberFormat="1" applyFont="1" applyFill="1" applyBorder="1" applyAlignment="1">
      <alignment horizontal="center" wrapText="1"/>
    </xf>
    <xf numFmtId="175" fontId="184" fillId="28" borderId="6" xfId="0" applyNumberFormat="1" applyFont="1" applyFill="1" applyBorder="1" applyAlignment="1">
      <alignment horizontal="right" wrapText="1"/>
    </xf>
    <xf numFmtId="9" fontId="188" fillId="28" borderId="6" xfId="0" applyNumberFormat="1" applyFont="1" applyFill="1" applyBorder="1" applyAlignment="1">
      <alignment horizontal="center" wrapText="1"/>
    </xf>
    <xf numFmtId="0" fontId="184" fillId="26" borderId="12" xfId="0" applyFont="1" applyFill="1" applyBorder="1"/>
    <xf numFmtId="0" fontId="130" fillId="0" borderId="5" xfId="0" applyFont="1" applyBorder="1"/>
    <xf numFmtId="9" fontId="184" fillId="28" borderId="10" xfId="0" applyNumberFormat="1" applyFont="1" applyFill="1" applyBorder="1" applyAlignment="1">
      <alignment horizontal="center" wrapText="1"/>
    </xf>
    <xf numFmtId="0" fontId="184" fillId="0" borderId="5" xfId="0" applyFont="1" applyBorder="1"/>
    <xf numFmtId="175" fontId="184" fillId="28" borderId="10" xfId="0" applyNumberFormat="1" applyFont="1" applyFill="1" applyBorder="1" applyAlignment="1">
      <alignment horizontal="right" wrapText="1"/>
    </xf>
    <xf numFmtId="0" fontId="112" fillId="0" borderId="5" xfId="0" applyFont="1" applyBorder="1" applyAlignment="1">
      <alignment horizontal="center"/>
    </xf>
    <xf numFmtId="9" fontId="163" fillId="26" borderId="11" xfId="0" applyNumberFormat="1" applyFont="1" applyFill="1" applyBorder="1" applyAlignment="1">
      <alignment horizontal="center" wrapText="1"/>
    </xf>
    <xf numFmtId="0" fontId="162" fillId="26" borderId="12" xfId="0" applyFont="1" applyFill="1" applyBorder="1" applyAlignment="1">
      <alignment wrapText="1"/>
    </xf>
    <xf numFmtId="0" fontId="14" fillId="28" borderId="4" xfId="0" applyFont="1" applyFill="1" applyBorder="1" applyAlignment="1">
      <alignment horizontal="center" wrapText="1"/>
    </xf>
    <xf numFmtId="165" fontId="13" fillId="28" borderId="1" xfId="0" applyNumberFormat="1" applyFont="1" applyFill="1" applyBorder="1" applyAlignment="1">
      <alignment horizontal="left" wrapText="1"/>
    </xf>
    <xf numFmtId="0" fontId="14" fillId="26" borderId="3" xfId="0" applyFont="1" applyFill="1" applyBorder="1"/>
    <xf numFmtId="175" fontId="104" fillId="0" borderId="6" xfId="0" applyNumberFormat="1" applyFont="1" applyBorder="1"/>
    <xf numFmtId="173" fontId="184" fillId="0" borderId="6" xfId="0" applyNumberFormat="1" applyFont="1" applyBorder="1"/>
    <xf numFmtId="9" fontId="180" fillId="26" borderId="2" xfId="0" applyNumberFormat="1" applyFont="1" applyFill="1" applyBorder="1" applyAlignment="1">
      <alignment horizontal="center"/>
    </xf>
    <xf numFmtId="0" fontId="163" fillId="26" borderId="16" xfId="0" applyFont="1" applyFill="1" applyBorder="1" applyAlignment="1">
      <alignment horizontal="left" wrapText="1"/>
    </xf>
    <xf numFmtId="0" fontId="150" fillId="3" borderId="6" xfId="0" applyFont="1" applyFill="1" applyBorder="1" applyAlignment="1">
      <alignment horizontal="center" wrapText="1"/>
    </xf>
    <xf numFmtId="43" fontId="150" fillId="3" borderId="6" xfId="0" applyNumberFormat="1" applyFont="1" applyFill="1" applyBorder="1" applyAlignment="1">
      <alignment wrapText="1"/>
    </xf>
    <xf numFmtId="164" fontId="150" fillId="3" borderId="6" xfId="0" applyNumberFormat="1" applyFont="1" applyFill="1" applyBorder="1" applyAlignment="1">
      <alignment horizontal="center" wrapText="1"/>
    </xf>
    <xf numFmtId="43" fontId="150" fillId="3" borderId="6" xfId="0" applyNumberFormat="1" applyFont="1" applyFill="1" applyBorder="1" applyAlignment="1">
      <alignment horizontal="center" wrapText="1"/>
    </xf>
    <xf numFmtId="0" fontId="7" fillId="3" borderId="6" xfId="0" applyFont="1" applyFill="1" applyBorder="1" applyAlignment="1">
      <alignment horizontal="center"/>
    </xf>
    <xf numFmtId="0" fontId="189" fillId="0" borderId="6" xfId="0" applyFont="1" applyBorder="1"/>
    <xf numFmtId="9" fontId="182" fillId="0" borderId="6" xfId="0" applyNumberFormat="1" applyFont="1" applyBorder="1" applyAlignment="1">
      <alignment horizontal="center"/>
    </xf>
    <xf numFmtId="177" fontId="3" fillId="28" borderId="6" xfId="0" applyNumberFormat="1" applyFont="1" applyFill="1" applyBorder="1"/>
    <xf numFmtId="0" fontId="185" fillId="0" borderId="6" xfId="0" applyFont="1" applyBorder="1"/>
    <xf numFmtId="9" fontId="184" fillId="0" borderId="6" xfId="0" applyNumberFormat="1" applyFont="1" applyBorder="1" applyAlignment="1">
      <alignment horizontal="center"/>
    </xf>
    <xf numFmtId="0" fontId="184" fillId="0" borderId="6" xfId="0" applyFont="1" applyBorder="1" applyAlignment="1">
      <alignment horizontal="center"/>
    </xf>
    <xf numFmtId="9" fontId="184" fillId="28" borderId="6" xfId="0" applyNumberFormat="1" applyFont="1" applyFill="1" applyBorder="1" applyAlignment="1">
      <alignment horizontal="center" wrapText="1"/>
    </xf>
    <xf numFmtId="0" fontId="190" fillId="0" borderId="6" xfId="0" applyFont="1" applyBorder="1"/>
    <xf numFmtId="0" fontId="104" fillId="34" borderId="0" xfId="0" applyFont="1" applyFill="1" applyAlignment="1">
      <alignment horizontal="center"/>
    </xf>
    <xf numFmtId="0" fontId="0" fillId="34" borderId="0" xfId="0" applyFill="1"/>
    <xf numFmtId="173" fontId="0" fillId="34" borderId="0" xfId="0" applyNumberFormat="1" applyFill="1"/>
    <xf numFmtId="0" fontId="104" fillId="34" borderId="0" xfId="0" applyFont="1" applyFill="1"/>
    <xf numFmtId="173" fontId="104" fillId="34" borderId="0" xfId="0" applyNumberFormat="1" applyFont="1" applyFill="1"/>
    <xf numFmtId="174" fontId="0" fillId="34" borderId="0" xfId="0" applyNumberFormat="1" applyFill="1"/>
    <xf numFmtId="173" fontId="0" fillId="34" borderId="0" xfId="0" applyNumberFormat="1" applyFill="1" applyAlignment="1">
      <alignment horizontal="right"/>
    </xf>
    <xf numFmtId="3" fontId="0" fillId="28" borderId="3" xfId="0" applyNumberFormat="1" applyFill="1" applyBorder="1"/>
    <xf numFmtId="0" fontId="0" fillId="25" borderId="1" xfId="0" applyFill="1" applyBorder="1"/>
    <xf numFmtId="0" fontId="184" fillId="26" borderId="12" xfId="0" applyFont="1" applyFill="1" applyBorder="1" applyAlignment="1">
      <alignment horizontal="center"/>
    </xf>
    <xf numFmtId="9" fontId="184" fillId="26" borderId="12" xfId="0" applyNumberFormat="1" applyFont="1" applyFill="1" applyBorder="1" applyAlignment="1">
      <alignment horizontal="center"/>
    </xf>
    <xf numFmtId="0" fontId="185" fillId="26" borderId="12" xfId="0" applyFont="1" applyFill="1" applyBorder="1"/>
    <xf numFmtId="0" fontId="185" fillId="0" borderId="5" xfId="0" applyFont="1" applyBorder="1"/>
    <xf numFmtId="0" fontId="182" fillId="0" borderId="6" xfId="0" applyFont="1" applyBorder="1"/>
    <xf numFmtId="0" fontId="182" fillId="0" borderId="6" xfId="0" applyFont="1" applyBorder="1" applyAlignment="1">
      <alignment horizontal="center"/>
    </xf>
    <xf numFmtId="0" fontId="113" fillId="25" borderId="13" xfId="0" applyFont="1" applyFill="1" applyBorder="1" applyAlignment="1">
      <alignment horizontal="center"/>
    </xf>
    <xf numFmtId="0" fontId="189" fillId="26" borderId="6" xfId="0" applyFont="1" applyFill="1" applyBorder="1"/>
    <xf numFmtId="9" fontId="182" fillId="26" borderId="6" xfId="0" applyNumberFormat="1" applyFont="1" applyFill="1" applyBorder="1" applyAlignment="1">
      <alignment horizontal="center"/>
    </xf>
    <xf numFmtId="0" fontId="113" fillId="28" borderId="13" xfId="0" applyFont="1" applyFill="1" applyBorder="1" applyAlignment="1">
      <alignment horizontal="center"/>
    </xf>
    <xf numFmtId="9" fontId="184" fillId="26" borderId="6" xfId="0" applyNumberFormat="1" applyFont="1" applyFill="1" applyBorder="1" applyAlignment="1">
      <alignment horizontal="center"/>
    </xf>
    <xf numFmtId="0" fontId="113" fillId="26" borderId="13" xfId="0" applyFont="1" applyFill="1" applyBorder="1" applyAlignment="1">
      <alignment horizontal="center"/>
    </xf>
    <xf numFmtId="0" fontId="184" fillId="28" borderId="6" xfId="0" applyFont="1" applyFill="1" applyBorder="1" applyAlignment="1">
      <alignment horizontal="center"/>
    </xf>
    <xf numFmtId="9" fontId="191" fillId="26" borderId="6" xfId="0" applyNumberFormat="1" applyFont="1" applyFill="1" applyBorder="1" applyAlignment="1">
      <alignment horizontal="center"/>
    </xf>
    <xf numFmtId="0" fontId="86" fillId="28" borderId="16" xfId="0" applyFont="1" applyFill="1" applyBorder="1"/>
    <xf numFmtId="0" fontId="111" fillId="28" borderId="12" xfId="0" applyFont="1" applyFill="1" applyBorder="1"/>
    <xf numFmtId="0" fontId="131" fillId="28" borderId="0" xfId="0" applyFont="1" applyFill="1" applyAlignment="1">
      <alignment vertical="center"/>
    </xf>
    <xf numFmtId="0" fontId="3" fillId="28" borderId="0" xfId="0" applyFont="1" applyFill="1" applyAlignment="1">
      <alignment horizontal="right" wrapText="1"/>
    </xf>
    <xf numFmtId="173" fontId="2" fillId="28" borderId="0" xfId="0" applyNumberFormat="1" applyFont="1" applyFill="1" applyAlignment="1">
      <alignment horizontal="right"/>
    </xf>
    <xf numFmtId="0" fontId="3" fillId="28" borderId="0" xfId="0" applyFont="1" applyFill="1" applyAlignment="1">
      <alignment horizontal="right"/>
    </xf>
    <xf numFmtId="173" fontId="9" fillId="28" borderId="0" xfId="0" applyNumberFormat="1" applyFont="1" applyFill="1" applyAlignment="1">
      <alignment horizontal="right"/>
    </xf>
    <xf numFmtId="0" fontId="3" fillId="28" borderId="0" xfId="0" applyFont="1" applyFill="1"/>
    <xf numFmtId="173" fontId="20" fillId="28" borderId="0" xfId="0" applyNumberFormat="1" applyFont="1" applyFill="1"/>
    <xf numFmtId="9" fontId="184" fillId="26" borderId="6" xfId="0" applyNumberFormat="1" applyFont="1" applyFill="1" applyBorder="1" applyAlignment="1">
      <alignment horizontal="center" wrapText="1"/>
    </xf>
    <xf numFmtId="178" fontId="184" fillId="26" borderId="6" xfId="0" applyNumberFormat="1" applyFont="1" applyFill="1" applyBorder="1" applyAlignment="1">
      <alignment horizontal="right"/>
    </xf>
    <xf numFmtId="43" fontId="150" fillId="3" borderId="6" xfId="0" applyNumberFormat="1" applyFont="1" applyFill="1" applyBorder="1" applyAlignment="1">
      <alignment horizontal="right" wrapText="1"/>
    </xf>
    <xf numFmtId="178" fontId="184" fillId="26" borderId="12" xfId="0" applyNumberFormat="1" applyFont="1" applyFill="1" applyBorder="1" applyAlignment="1">
      <alignment horizontal="right"/>
    </xf>
    <xf numFmtId="0" fontId="185" fillId="0" borderId="6" xfId="0" applyFont="1" applyBorder="1" applyAlignment="1">
      <alignment horizontal="right"/>
    </xf>
    <xf numFmtId="173" fontId="182" fillId="26" borderId="6" xfId="0" applyNumberFormat="1" applyFont="1" applyFill="1" applyBorder="1"/>
    <xf numFmtId="173" fontId="182" fillId="26" borderId="6" xfId="0" applyNumberFormat="1" applyFont="1" applyFill="1" applyBorder="1" applyAlignment="1">
      <alignment horizontal="right"/>
    </xf>
    <xf numFmtId="173" fontId="182" fillId="0" borderId="6" xfId="0" applyNumberFormat="1" applyFont="1" applyBorder="1"/>
    <xf numFmtId="178" fontId="184" fillId="26" borderId="12" xfId="0" applyNumberFormat="1" applyFont="1" applyFill="1" applyBorder="1" applyAlignment="1">
      <alignment horizontal="right" wrapText="1"/>
    </xf>
    <xf numFmtId="178" fontId="184" fillId="0" borderId="6" xfId="0" applyNumberFormat="1" applyFont="1" applyBorder="1" applyAlignment="1">
      <alignment horizontal="right"/>
    </xf>
    <xf numFmtId="0" fontId="131" fillId="28" borderId="6" xfId="0" applyFont="1" applyFill="1" applyBorder="1" applyAlignment="1">
      <alignment vertical="center"/>
    </xf>
    <xf numFmtId="173" fontId="2" fillId="0" borderId="5" xfId="0" applyNumberFormat="1" applyFont="1" applyBorder="1" applyAlignment="1">
      <alignment horizontal="right" wrapText="1"/>
    </xf>
    <xf numFmtId="178" fontId="192" fillId="0" borderId="6" xfId="0" applyNumberFormat="1" applyFont="1" applyBorder="1" applyAlignment="1">
      <alignment horizontal="right"/>
    </xf>
    <xf numFmtId="0" fontId="184" fillId="26" borderId="6" xfId="0" applyFont="1" applyFill="1" applyBorder="1" applyAlignment="1">
      <alignment horizontal="center" vertical="center"/>
    </xf>
    <xf numFmtId="0" fontId="5" fillId="26" borderId="10" xfId="0" applyFont="1" applyFill="1" applyBorder="1" applyAlignment="1">
      <alignment horizontal="center" wrapText="1"/>
    </xf>
    <xf numFmtId="173" fontId="184" fillId="26" borderId="12" xfId="0" applyNumberFormat="1" applyFont="1" applyFill="1" applyBorder="1" applyAlignment="1">
      <alignment horizontal="right"/>
    </xf>
    <xf numFmtId="173" fontId="184" fillId="26" borderId="12" xfId="0" applyNumberFormat="1" applyFont="1" applyFill="1" applyBorder="1"/>
    <xf numFmtId="178" fontId="184" fillId="28" borderId="12" xfId="0" applyNumberFormat="1" applyFont="1" applyFill="1" applyBorder="1"/>
    <xf numFmtId="178" fontId="184" fillId="28" borderId="6" xfId="0" applyNumberFormat="1" applyFont="1" applyFill="1" applyBorder="1" applyAlignment="1">
      <alignment horizontal="right"/>
    </xf>
    <xf numFmtId="173" fontId="189" fillId="0" borderId="6" xfId="0" applyNumberFormat="1" applyFont="1" applyBorder="1"/>
    <xf numFmtId="9" fontId="0" fillId="25" borderId="3" xfId="0" applyNumberFormat="1" applyFill="1" applyBorder="1" applyAlignment="1">
      <alignment horizontal="center"/>
    </xf>
    <xf numFmtId="9" fontId="189" fillId="0" borderId="6" xfId="0" applyNumberFormat="1" applyFont="1" applyBorder="1"/>
    <xf numFmtId="9" fontId="182" fillId="28" borderId="12" xfId="0" applyNumberFormat="1" applyFont="1" applyFill="1" applyBorder="1" applyAlignment="1">
      <alignment horizontal="center"/>
    </xf>
    <xf numFmtId="9" fontId="182" fillId="26" borderId="6" xfId="0" applyNumberFormat="1" applyFont="1" applyFill="1" applyBorder="1"/>
    <xf numFmtId="9" fontId="191" fillId="26" borderId="6" xfId="0" applyNumberFormat="1" applyFont="1" applyFill="1" applyBorder="1"/>
    <xf numFmtId="0" fontId="182" fillId="26" borderId="6" xfId="0" applyFont="1" applyFill="1" applyBorder="1"/>
    <xf numFmtId="173" fontId="192" fillId="0" borderId="6" xfId="0" applyNumberFormat="1" applyFont="1" applyBorder="1"/>
    <xf numFmtId="167" fontId="122" fillId="26" borderId="2" xfId="0" applyNumberFormat="1" applyFont="1" applyFill="1" applyBorder="1" applyAlignment="1">
      <alignment horizontal="center"/>
    </xf>
    <xf numFmtId="174" fontId="108" fillId="28" borderId="3" xfId="0" applyNumberFormat="1" applyFont="1" applyFill="1" applyBorder="1" applyAlignment="1">
      <alignment wrapText="1"/>
    </xf>
    <xf numFmtId="173" fontId="0" fillId="28" borderId="17" xfId="0" applyNumberFormat="1" applyFill="1" applyBorder="1"/>
    <xf numFmtId="0" fontId="108" fillId="26" borderId="4" xfId="0" applyFont="1" applyFill="1" applyBorder="1"/>
    <xf numFmtId="3" fontId="108" fillId="26" borderId="6" xfId="0" applyNumberFormat="1" applyFont="1" applyFill="1" applyBorder="1"/>
    <xf numFmtId="0" fontId="188" fillId="26" borderId="6" xfId="0" applyFont="1" applyFill="1" applyBorder="1" applyAlignment="1">
      <alignment horizontal="center"/>
    </xf>
    <xf numFmtId="9" fontId="188" fillId="26" borderId="12" xfId="0" applyNumberFormat="1" applyFont="1" applyFill="1" applyBorder="1"/>
    <xf numFmtId="9" fontId="184" fillId="26" borderId="12" xfId="0" applyNumberFormat="1" applyFont="1" applyFill="1" applyBorder="1"/>
    <xf numFmtId="9" fontId="104" fillId="28" borderId="8" xfId="0" applyNumberFormat="1" applyFont="1" applyFill="1" applyBorder="1" applyAlignment="1">
      <alignment horizontal="center" vertical="center"/>
    </xf>
    <xf numFmtId="9" fontId="104" fillId="28" borderId="17" xfId="0" applyNumberFormat="1" applyFont="1" applyFill="1" applyBorder="1" applyAlignment="1">
      <alignment horizontal="center"/>
    </xf>
    <xf numFmtId="0" fontId="9" fillId="28" borderId="2" xfId="0" applyFont="1" applyFill="1" applyBorder="1" applyAlignment="1">
      <alignment horizontal="center"/>
    </xf>
    <xf numFmtId="165" fontId="13" fillId="36" borderId="5" xfId="0" applyNumberFormat="1" applyFont="1" applyFill="1" applyBorder="1" applyAlignment="1">
      <alignment horizontal="left" wrapText="1"/>
    </xf>
    <xf numFmtId="0" fontId="14" fillId="36" borderId="13" xfId="0" applyFont="1" applyFill="1" applyBorder="1" applyAlignment="1">
      <alignment horizontal="center" wrapText="1"/>
    </xf>
    <xf numFmtId="0" fontId="86" fillId="28" borderId="10" xfId="0" applyFont="1" applyFill="1" applyBorder="1"/>
    <xf numFmtId="3" fontId="86" fillId="28" borderId="10" xfId="0" applyNumberFormat="1" applyFont="1" applyFill="1" applyBorder="1"/>
    <xf numFmtId="9" fontId="86" fillId="28" borderId="10" xfId="0" applyNumberFormat="1" applyFont="1" applyFill="1" applyBorder="1"/>
    <xf numFmtId="3" fontId="0" fillId="28" borderId="5" xfId="0" applyNumberFormat="1" applyFill="1" applyBorder="1"/>
    <xf numFmtId="0" fontId="7" fillId="0" borderId="12" xfId="0" applyFont="1" applyBorder="1" applyAlignment="1">
      <alignment horizontal="center"/>
    </xf>
    <xf numFmtId="3" fontId="22" fillId="26" borderId="3" xfId="0" applyNumberFormat="1" applyFont="1" applyFill="1" applyBorder="1"/>
    <xf numFmtId="167" fontId="180" fillId="26" borderId="1" xfId="0" applyNumberFormat="1" applyFont="1" applyFill="1" applyBorder="1" applyAlignment="1">
      <alignment horizontal="center"/>
    </xf>
    <xf numFmtId="178" fontId="184" fillId="28" borderId="6" xfId="0" applyNumberFormat="1" applyFont="1" applyFill="1" applyBorder="1" applyAlignment="1">
      <alignment horizontal="right" wrapText="1"/>
    </xf>
    <xf numFmtId="0" fontId="188" fillId="26" borderId="12" xfId="0" applyFont="1" applyFill="1" applyBorder="1" applyAlignment="1">
      <alignment horizontal="center"/>
    </xf>
    <xf numFmtId="178" fontId="184" fillId="26" borderId="6" xfId="0" applyNumberFormat="1" applyFont="1" applyFill="1" applyBorder="1" applyAlignment="1">
      <alignment horizontal="right" wrapText="1"/>
    </xf>
    <xf numFmtId="173" fontId="184" fillId="26" borderId="6" xfId="0" applyNumberFormat="1" applyFont="1" applyFill="1" applyBorder="1"/>
    <xf numFmtId="9" fontId="188" fillId="26" borderId="6" xfId="0" applyNumberFormat="1" applyFont="1" applyFill="1" applyBorder="1"/>
    <xf numFmtId="9" fontId="184" fillId="26" borderId="6" xfId="0" applyNumberFormat="1" applyFont="1" applyFill="1" applyBorder="1"/>
    <xf numFmtId="9" fontId="184" fillId="28" borderId="6" xfId="0" applyNumberFormat="1" applyFont="1" applyFill="1" applyBorder="1"/>
    <xf numFmtId="9" fontId="184" fillId="26" borderId="16" xfId="0" applyNumberFormat="1" applyFont="1" applyFill="1" applyBorder="1" applyAlignment="1">
      <alignment horizontal="center" wrapText="1"/>
    </xf>
    <xf numFmtId="9" fontId="188" fillId="26" borderId="3" xfId="0" applyNumberFormat="1" applyFont="1" applyFill="1" applyBorder="1" applyAlignment="1">
      <alignment horizontal="center"/>
    </xf>
    <xf numFmtId="9" fontId="184" fillId="26" borderId="3" xfId="0" applyNumberFormat="1" applyFont="1" applyFill="1" applyBorder="1" applyAlignment="1">
      <alignment horizontal="center" wrapText="1"/>
    </xf>
    <xf numFmtId="9" fontId="184" fillId="28" borderId="3" xfId="0" applyNumberFormat="1" applyFont="1" applyFill="1" applyBorder="1" applyAlignment="1">
      <alignment horizontal="center" wrapText="1"/>
    </xf>
    <xf numFmtId="0" fontId="22" fillId="25" borderId="1" xfId="0" applyFont="1" applyFill="1" applyBorder="1" applyAlignment="1">
      <alignment horizontal="center"/>
    </xf>
    <xf numFmtId="3" fontId="22" fillId="25" borderId="6" xfId="0" applyNumberFormat="1" applyFont="1" applyFill="1" applyBorder="1"/>
    <xf numFmtId="3" fontId="22" fillId="26" borderId="7" xfId="0" applyNumberFormat="1" applyFont="1" applyFill="1" applyBorder="1"/>
    <xf numFmtId="9" fontId="25" fillId="25" borderId="8" xfId="0" applyNumberFormat="1" applyFont="1" applyFill="1" applyBorder="1" applyAlignment="1">
      <alignment horizontal="center"/>
    </xf>
    <xf numFmtId="0" fontId="14" fillId="50" borderId="5" xfId="0" applyFont="1" applyFill="1" applyBorder="1" applyAlignment="1">
      <alignment horizontal="center" wrapText="1"/>
    </xf>
    <xf numFmtId="0" fontId="2" fillId="15" borderId="14" xfId="0" applyFont="1" applyFill="1" applyBorder="1" applyAlignment="1">
      <alignment horizontal="center"/>
    </xf>
    <xf numFmtId="0" fontId="185" fillId="0" borderId="9" xfId="0" applyFont="1" applyBorder="1"/>
    <xf numFmtId="0" fontId="185" fillId="0" borderId="8" xfId="0" applyFont="1" applyBorder="1"/>
    <xf numFmtId="9" fontId="182" fillId="28" borderId="5" xfId="0" applyNumberFormat="1" applyFont="1" applyFill="1" applyBorder="1" applyAlignment="1">
      <alignment horizontal="center"/>
    </xf>
    <xf numFmtId="0" fontId="184" fillId="0" borderId="5" xfId="0" applyFont="1" applyBorder="1" applyAlignment="1">
      <alignment horizontal="center"/>
    </xf>
    <xf numFmtId="6" fontId="184" fillId="26" borderId="6" xfId="0" applyNumberFormat="1" applyFont="1" applyFill="1" applyBorder="1"/>
    <xf numFmtId="6" fontId="184" fillId="0" borderId="6" xfId="0" applyNumberFormat="1" applyFont="1" applyBorder="1"/>
    <xf numFmtId="0" fontId="184" fillId="26" borderId="5" xfId="0" applyFont="1" applyFill="1" applyBorder="1" applyAlignment="1">
      <alignment horizontal="center"/>
    </xf>
    <xf numFmtId="178" fontId="182" fillId="0" borderId="6" xfId="0" applyNumberFormat="1" applyFont="1" applyBorder="1" applyAlignment="1">
      <alignment horizontal="right"/>
    </xf>
    <xf numFmtId="9" fontId="191" fillId="26" borderId="16" xfId="0" applyNumberFormat="1" applyFont="1" applyFill="1" applyBorder="1" applyAlignment="1">
      <alignment horizontal="center"/>
    </xf>
    <xf numFmtId="9" fontId="191" fillId="26" borderId="12" xfId="0" applyNumberFormat="1" applyFont="1" applyFill="1" applyBorder="1" applyAlignment="1">
      <alignment horizontal="center"/>
    </xf>
    <xf numFmtId="9" fontId="182" fillId="26" borderId="16" xfId="0" applyNumberFormat="1" applyFont="1" applyFill="1" applyBorder="1" applyAlignment="1">
      <alignment horizontal="center"/>
    </xf>
    <xf numFmtId="173" fontId="0" fillId="25" borderId="9" xfId="0" applyNumberFormat="1" applyFill="1" applyBorder="1"/>
    <xf numFmtId="0" fontId="184" fillId="26" borderId="11" xfId="0" applyFont="1" applyFill="1" applyBorder="1" applyAlignment="1">
      <alignment horizontal="center"/>
    </xf>
    <xf numFmtId="9" fontId="182" fillId="26" borderId="12" xfId="0" applyNumberFormat="1" applyFont="1" applyFill="1" applyBorder="1" applyAlignment="1">
      <alignment horizontal="center"/>
    </xf>
    <xf numFmtId="0" fontId="185" fillId="26" borderId="16" xfId="0" applyFont="1" applyFill="1" applyBorder="1"/>
    <xf numFmtId="0" fontId="185" fillId="26" borderId="11" xfId="0" applyFont="1" applyFill="1" applyBorder="1"/>
    <xf numFmtId="0" fontId="185" fillId="26" borderId="5" xfId="0" applyFont="1" applyFill="1" applyBorder="1"/>
    <xf numFmtId="9" fontId="184" fillId="26" borderId="5" xfId="0" applyNumberFormat="1" applyFont="1" applyFill="1" applyBorder="1" applyAlignment="1">
      <alignment horizontal="center"/>
    </xf>
    <xf numFmtId="0" fontId="184" fillId="26" borderId="5" xfId="0" applyFont="1" applyFill="1" applyBorder="1"/>
    <xf numFmtId="9" fontId="188" fillId="26" borderId="6" xfId="0" applyNumberFormat="1" applyFont="1" applyFill="1" applyBorder="1" applyAlignment="1">
      <alignment horizontal="center"/>
    </xf>
    <xf numFmtId="6" fontId="112" fillId="26" borderId="6" xfId="0" applyNumberFormat="1" applyFont="1" applyFill="1" applyBorder="1"/>
    <xf numFmtId="6" fontId="112" fillId="0" borderId="6" xfId="0" applyNumberFormat="1" applyFont="1" applyBorder="1"/>
    <xf numFmtId="9" fontId="185" fillId="26" borderId="6" xfId="0" applyNumberFormat="1" applyFont="1" applyFill="1" applyBorder="1"/>
    <xf numFmtId="0" fontId="185" fillId="26" borderId="1" xfId="0" applyFont="1" applyFill="1" applyBorder="1"/>
    <xf numFmtId="0" fontId="104" fillId="26" borderId="17" xfId="0" applyFont="1" applyFill="1" applyBorder="1" applyAlignment="1">
      <alignment horizontal="center"/>
    </xf>
    <xf numFmtId="0" fontId="114" fillId="0" borderId="6" xfId="0" applyFont="1" applyBorder="1"/>
    <xf numFmtId="9" fontId="104" fillId="28" borderId="16" xfId="0" applyNumberFormat="1" applyFont="1" applyFill="1" applyBorder="1" applyAlignment="1">
      <alignment horizontal="center"/>
    </xf>
    <xf numFmtId="0" fontId="162" fillId="26" borderId="16" xfId="0" applyFont="1" applyFill="1" applyBorder="1" applyAlignment="1">
      <alignment wrapText="1"/>
    </xf>
    <xf numFmtId="175" fontId="184" fillId="26" borderId="6" xfId="0" applyNumberFormat="1" applyFont="1" applyFill="1" applyBorder="1" applyAlignment="1">
      <alignment horizontal="right"/>
    </xf>
    <xf numFmtId="0" fontId="3" fillId="28" borderId="1" xfId="0" applyFont="1" applyFill="1" applyBorder="1"/>
    <xf numFmtId="173" fontId="112" fillId="0" borderId="6" xfId="0" applyNumberFormat="1" applyFont="1" applyBorder="1"/>
    <xf numFmtId="6" fontId="182" fillId="26" borderId="6" xfId="0" applyNumberFormat="1" applyFont="1" applyFill="1" applyBorder="1"/>
    <xf numFmtId="173" fontId="184" fillId="28" borderId="6" xfId="0" applyNumberFormat="1" applyFont="1" applyFill="1" applyBorder="1"/>
    <xf numFmtId="9" fontId="184" fillId="26" borderId="3" xfId="0" applyNumberFormat="1" applyFont="1" applyFill="1" applyBorder="1"/>
    <xf numFmtId="6" fontId="184" fillId="26" borderId="12" xfId="0" applyNumberFormat="1" applyFont="1" applyFill="1" applyBorder="1"/>
    <xf numFmtId="6" fontId="184" fillId="0" borderId="5" xfId="0" applyNumberFormat="1" applyFont="1" applyBorder="1"/>
    <xf numFmtId="9" fontId="159" fillId="0" borderId="6" xfId="0" applyNumberFormat="1" applyFont="1" applyBorder="1" applyAlignment="1">
      <alignment horizontal="center"/>
    </xf>
    <xf numFmtId="9" fontId="188" fillId="28" borderId="6" xfId="0" applyNumberFormat="1" applyFont="1" applyFill="1" applyBorder="1"/>
    <xf numFmtId="0" fontId="134" fillId="36" borderId="0" xfId="0" applyFont="1" applyFill="1"/>
    <xf numFmtId="9" fontId="184" fillId="26" borderId="16" xfId="0" applyNumberFormat="1" applyFont="1" applyFill="1" applyBorder="1"/>
    <xf numFmtId="0" fontId="184" fillId="26" borderId="10" xfId="0" applyFont="1" applyFill="1" applyBorder="1" applyAlignment="1">
      <alignment horizontal="center"/>
    </xf>
    <xf numFmtId="0" fontId="108" fillId="26" borderId="9" xfId="0" applyFont="1" applyFill="1" applyBorder="1"/>
    <xf numFmtId="9" fontId="104" fillId="25" borderId="16" xfId="0" applyNumberFormat="1" applyFont="1" applyFill="1" applyBorder="1" applyAlignment="1">
      <alignment horizontal="center"/>
    </xf>
    <xf numFmtId="0" fontId="108" fillId="25" borderId="17" xfId="0" applyFont="1" applyFill="1" applyBorder="1"/>
    <xf numFmtId="0" fontId="185" fillId="0" borderId="3" xfId="0" applyFont="1" applyBorder="1"/>
    <xf numFmtId="3" fontId="0" fillId="26" borderId="5" xfId="0" applyNumberFormat="1" applyFill="1" applyBorder="1"/>
    <xf numFmtId="9" fontId="182" fillId="26" borderId="3" xfId="0" applyNumberFormat="1" applyFont="1" applyFill="1" applyBorder="1" applyAlignment="1">
      <alignment horizontal="center"/>
    </xf>
    <xf numFmtId="9" fontId="111" fillId="26" borderId="3" xfId="0" applyNumberFormat="1" applyFont="1" applyFill="1" applyBorder="1" applyAlignment="1">
      <alignment horizontal="center" vertical="center"/>
    </xf>
    <xf numFmtId="0" fontId="86" fillId="28" borderId="9" xfId="0" applyFont="1" applyFill="1" applyBorder="1"/>
    <xf numFmtId="173" fontId="185" fillId="26" borderId="6" xfId="0" applyNumberFormat="1" applyFont="1" applyFill="1" applyBorder="1"/>
    <xf numFmtId="0" fontId="108" fillId="28" borderId="16" xfId="0" applyFont="1" applyFill="1" applyBorder="1"/>
    <xf numFmtId="0" fontId="108" fillId="28" borderId="17" xfId="0" applyFont="1" applyFill="1" applyBorder="1"/>
    <xf numFmtId="0" fontId="162" fillId="26" borderId="6" xfId="0" applyFont="1" applyFill="1" applyBorder="1" applyAlignment="1">
      <alignment horizontal="left"/>
    </xf>
    <xf numFmtId="0" fontId="108" fillId="26" borderId="17" xfId="0" applyFont="1" applyFill="1" applyBorder="1"/>
    <xf numFmtId="0" fontId="112" fillId="0" borderId="6" xfId="0" applyFont="1" applyBorder="1"/>
    <xf numFmtId="0" fontId="112" fillId="0" borderId="5" xfId="0" applyFont="1" applyBorder="1"/>
    <xf numFmtId="173" fontId="112" fillId="26" borderId="6" xfId="0" applyNumberFormat="1" applyFont="1" applyFill="1" applyBorder="1"/>
    <xf numFmtId="173" fontId="112" fillId="28" borderId="6" xfId="0" applyNumberFormat="1" applyFont="1" applyFill="1" applyBorder="1"/>
    <xf numFmtId="0" fontId="0" fillId="0" borderId="16" xfId="0" applyBorder="1"/>
    <xf numFmtId="0" fontId="193" fillId="0" borderId="6" xfId="0" applyFont="1" applyBorder="1" applyAlignment="1">
      <alignment wrapText="1"/>
    </xf>
    <xf numFmtId="9" fontId="111" fillId="28" borderId="3" xfId="0" applyNumberFormat="1" applyFont="1" applyFill="1" applyBorder="1" applyAlignment="1">
      <alignment horizontal="center" vertical="center"/>
    </xf>
    <xf numFmtId="173" fontId="112" fillId="28" borderId="5" xfId="0" applyNumberFormat="1" applyFont="1" applyFill="1" applyBorder="1"/>
    <xf numFmtId="174" fontId="108" fillId="28" borderId="8" xfId="0" applyNumberFormat="1" applyFont="1" applyFill="1" applyBorder="1" applyAlignment="1">
      <alignment wrapText="1"/>
    </xf>
    <xf numFmtId="0" fontId="162" fillId="25" borderId="16" xfId="0" applyFont="1" applyFill="1" applyBorder="1" applyAlignment="1">
      <alignment wrapText="1"/>
    </xf>
    <xf numFmtId="9" fontId="104" fillId="25" borderId="5" xfId="0" applyNumberFormat="1" applyFont="1" applyFill="1" applyBorder="1" applyAlignment="1">
      <alignment horizontal="center"/>
    </xf>
    <xf numFmtId="0" fontId="108" fillId="26" borderId="2" xfId="0" applyFont="1" applyFill="1" applyBorder="1"/>
    <xf numFmtId="0" fontId="108" fillId="26" borderId="13" xfId="0" applyFont="1" applyFill="1" applyBorder="1"/>
    <xf numFmtId="0" fontId="108" fillId="25" borderId="9" xfId="0" applyFont="1" applyFill="1" applyBorder="1"/>
    <xf numFmtId="0" fontId="158" fillId="26" borderId="0" xfId="0" applyFont="1" applyFill="1" applyAlignment="1">
      <alignment horizontal="center"/>
    </xf>
    <xf numFmtId="0" fontId="162" fillId="25" borderId="6" xfId="0" applyFont="1" applyFill="1" applyBorder="1" applyAlignment="1">
      <alignment horizontal="left"/>
    </xf>
    <xf numFmtId="9" fontId="0" fillId="28" borderId="8" xfId="0" applyNumberFormat="1" applyFill="1" applyBorder="1"/>
    <xf numFmtId="0" fontId="86" fillId="0" borderId="6" xfId="0" applyFont="1" applyBorder="1"/>
    <xf numFmtId="0" fontId="86" fillId="0" borderId="3" xfId="0" applyFont="1" applyBorder="1"/>
    <xf numFmtId="9" fontId="0" fillId="26" borderId="9" xfId="0" applyNumberFormat="1" applyFill="1" applyBorder="1" applyAlignment="1">
      <alignment horizontal="left"/>
    </xf>
    <xf numFmtId="173" fontId="108" fillId="26" borderId="5" xfId="0" applyNumberFormat="1" applyFont="1" applyFill="1" applyBorder="1" applyAlignment="1">
      <alignment wrapText="1"/>
    </xf>
    <xf numFmtId="0" fontId="104" fillId="34" borderId="0" xfId="0" applyFont="1" applyFill="1" applyAlignment="1">
      <alignment horizontal="right"/>
    </xf>
    <xf numFmtId="167" fontId="180" fillId="26" borderId="2" xfId="0" applyNumberFormat="1" applyFont="1" applyFill="1" applyBorder="1" applyAlignment="1">
      <alignment horizontal="center"/>
    </xf>
    <xf numFmtId="173" fontId="194" fillId="26" borderId="6" xfId="0" applyNumberFormat="1" applyFont="1" applyFill="1" applyBorder="1" applyAlignment="1">
      <alignment horizontal="center"/>
    </xf>
    <xf numFmtId="173" fontId="195" fillId="26" borderId="6" xfId="0" applyNumberFormat="1" applyFont="1" applyFill="1" applyBorder="1"/>
    <xf numFmtId="0" fontId="130" fillId="0" borderId="8" xfId="0" applyFont="1" applyBorder="1"/>
    <xf numFmtId="0" fontId="112" fillId="26" borderId="12" xfId="0" applyFont="1" applyFill="1" applyBorder="1"/>
    <xf numFmtId="173" fontId="112" fillId="26" borderId="12" xfId="0" applyNumberFormat="1" applyFont="1" applyFill="1" applyBorder="1"/>
    <xf numFmtId="0" fontId="162" fillId="26" borderId="6" xfId="0" applyFont="1" applyFill="1" applyBorder="1" applyAlignment="1">
      <alignment wrapText="1"/>
    </xf>
    <xf numFmtId="9" fontId="86" fillId="26" borderId="6" xfId="0" applyNumberFormat="1" applyFont="1" applyFill="1" applyBorder="1" applyAlignment="1">
      <alignment horizontal="center"/>
    </xf>
    <xf numFmtId="0" fontId="196" fillId="0" borderId="0" xfId="0" applyFont="1" applyAlignment="1">
      <alignment wrapText="1"/>
    </xf>
    <xf numFmtId="0" fontId="86" fillId="26" borderId="1" xfId="0" applyFont="1" applyFill="1" applyBorder="1"/>
    <xf numFmtId="0" fontId="86" fillId="26" borderId="6" xfId="0" applyFont="1" applyFill="1" applyBorder="1"/>
    <xf numFmtId="0" fontId="108" fillId="28" borderId="2" xfId="0" applyFont="1" applyFill="1" applyBorder="1"/>
    <xf numFmtId="0" fontId="0" fillId="25" borderId="10" xfId="0" applyFill="1" applyBorder="1" applyAlignment="1">
      <alignment horizontal="center"/>
    </xf>
    <xf numFmtId="9" fontId="0" fillId="25" borderId="7" xfId="0" applyNumberFormat="1" applyFill="1" applyBorder="1" applyAlignment="1">
      <alignment horizontal="center"/>
    </xf>
    <xf numFmtId="9" fontId="0" fillId="25" borderId="10" xfId="0" applyNumberFormat="1" applyFill="1" applyBorder="1" applyAlignment="1">
      <alignment horizontal="center"/>
    </xf>
    <xf numFmtId="0" fontId="112" fillId="26" borderId="6" xfId="0" applyFont="1" applyFill="1" applyBorder="1" applyAlignment="1">
      <alignment horizontal="center" vertical="top"/>
    </xf>
    <xf numFmtId="0" fontId="108" fillId="28" borderId="13" xfId="0" applyFont="1" applyFill="1" applyBorder="1"/>
    <xf numFmtId="0" fontId="22" fillId="25" borderId="10" xfId="0" applyFont="1" applyFill="1" applyBorder="1" applyAlignment="1">
      <alignment horizontal="center"/>
    </xf>
    <xf numFmtId="173" fontId="108" fillId="25" borderId="10" xfId="0" applyNumberFormat="1" applyFont="1" applyFill="1" applyBorder="1" applyAlignment="1">
      <alignment wrapText="1"/>
    </xf>
    <xf numFmtId="0" fontId="3" fillId="28" borderId="8" xfId="0" applyFont="1" applyFill="1" applyBorder="1" applyAlignment="1">
      <alignment horizontal="left"/>
    </xf>
    <xf numFmtId="9" fontId="159" fillId="26" borderId="16" xfId="0" applyNumberFormat="1" applyFont="1" applyFill="1" applyBorder="1" applyAlignment="1">
      <alignment horizontal="center"/>
    </xf>
    <xf numFmtId="9" fontId="104" fillId="25" borderId="12" xfId="0" applyNumberFormat="1" applyFont="1" applyFill="1" applyBorder="1" applyAlignment="1">
      <alignment horizontal="center"/>
    </xf>
    <xf numFmtId="9" fontId="159" fillId="26" borderId="6" xfId="0" applyNumberFormat="1" applyFont="1" applyFill="1" applyBorder="1" applyAlignment="1">
      <alignment horizontal="center" vertical="top"/>
    </xf>
    <xf numFmtId="3" fontId="112" fillId="26" borderId="6" xfId="0" applyNumberFormat="1" applyFont="1" applyFill="1" applyBorder="1" applyAlignment="1">
      <alignment horizontal="right"/>
    </xf>
    <xf numFmtId="9" fontId="112" fillId="0" borderId="6" xfId="0" applyNumberFormat="1" applyFont="1" applyBorder="1" applyAlignment="1">
      <alignment horizontal="center"/>
    </xf>
    <xf numFmtId="0" fontId="104" fillId="25" borderId="17" xfId="0" applyFont="1" applyFill="1" applyBorder="1" applyAlignment="1">
      <alignment horizontal="center"/>
    </xf>
    <xf numFmtId="0" fontId="108" fillId="25" borderId="16" xfId="0" applyFont="1" applyFill="1" applyBorder="1"/>
    <xf numFmtId="0" fontId="86" fillId="28" borderId="17" xfId="0" applyFont="1" applyFill="1" applyBorder="1"/>
    <xf numFmtId="0" fontId="104" fillId="0" borderId="5" xfId="0" applyFont="1" applyBorder="1" applyAlignment="1">
      <alignment horizontal="center"/>
    </xf>
    <xf numFmtId="9" fontId="104" fillId="0" borderId="5" xfId="0" applyNumberFormat="1" applyFont="1" applyBorder="1" applyAlignment="1">
      <alignment horizontal="center"/>
    </xf>
    <xf numFmtId="0" fontId="104" fillId="25" borderId="12" xfId="0" applyFont="1" applyFill="1" applyBorder="1" applyAlignment="1">
      <alignment horizontal="center"/>
    </xf>
    <xf numFmtId="0" fontId="196" fillId="0" borderId="6" xfId="0" applyFont="1" applyBorder="1" applyAlignment="1">
      <alignment wrapText="1"/>
    </xf>
    <xf numFmtId="6" fontId="112" fillId="28" borderId="3" xfId="0" applyNumberFormat="1" applyFont="1" applyFill="1" applyBorder="1"/>
    <xf numFmtId="173" fontId="112" fillId="0" borderId="3" xfId="0" applyNumberFormat="1" applyFont="1" applyBorder="1"/>
    <xf numFmtId="0" fontId="108" fillId="26" borderId="1" xfId="0" applyFont="1" applyFill="1" applyBorder="1"/>
    <xf numFmtId="173" fontId="130" fillId="28" borderId="12" xfId="0" applyNumberFormat="1" applyFont="1" applyFill="1" applyBorder="1"/>
    <xf numFmtId="0" fontId="162" fillId="28" borderId="8" xfId="0" applyFont="1" applyFill="1" applyBorder="1" applyAlignment="1">
      <alignment horizontal="left"/>
    </xf>
    <xf numFmtId="173" fontId="108" fillId="28" borderId="10" xfId="0" applyNumberFormat="1" applyFont="1" applyFill="1" applyBorder="1" applyAlignment="1">
      <alignment wrapText="1"/>
    </xf>
    <xf numFmtId="0" fontId="86" fillId="0" borderId="2" xfId="0" applyFont="1" applyBorder="1"/>
    <xf numFmtId="9" fontId="112" fillId="0" borderId="12" xfId="0" applyNumberFormat="1" applyFont="1" applyBorder="1" applyAlignment="1">
      <alignment horizontal="center"/>
    </xf>
    <xf numFmtId="3" fontId="112" fillId="26" borderId="6" xfId="0" applyNumberFormat="1" applyFont="1" applyFill="1" applyBorder="1"/>
    <xf numFmtId="0" fontId="112" fillId="0" borderId="1" xfId="0" applyFont="1" applyBorder="1"/>
    <xf numFmtId="0" fontId="104" fillId="0" borderId="9" xfId="0" applyFont="1" applyBorder="1"/>
    <xf numFmtId="173" fontId="0" fillId="25" borderId="7" xfId="0" applyNumberFormat="1" applyFill="1" applyBorder="1" applyAlignment="1">
      <alignment horizontal="center"/>
    </xf>
    <xf numFmtId="173" fontId="22" fillId="26" borderId="12" xfId="0" applyNumberFormat="1" applyFont="1" applyFill="1" applyBorder="1"/>
    <xf numFmtId="0" fontId="86" fillId="0" borderId="5" xfId="0" applyFont="1" applyBorder="1"/>
    <xf numFmtId="0" fontId="130" fillId="25" borderId="5" xfId="0" applyFont="1" applyFill="1" applyBorder="1"/>
    <xf numFmtId="0" fontId="130" fillId="26" borderId="2" xfId="0" applyFont="1" applyFill="1" applyBorder="1"/>
    <xf numFmtId="0" fontId="130" fillId="25" borderId="16" xfId="0" applyFont="1" applyFill="1" applyBorder="1"/>
    <xf numFmtId="0" fontId="168" fillId="26" borderId="16" xfId="0" applyFont="1" applyFill="1" applyBorder="1" applyAlignment="1">
      <alignment wrapText="1"/>
    </xf>
    <xf numFmtId="0" fontId="130" fillId="26" borderId="13" xfId="0" applyFont="1" applyFill="1" applyBorder="1"/>
    <xf numFmtId="0" fontId="130" fillId="25" borderId="10" xfId="0" applyFont="1" applyFill="1" applyBorder="1"/>
    <xf numFmtId="173" fontId="198" fillId="26" borderId="6" xfId="0" applyNumberFormat="1" applyFont="1" applyFill="1" applyBorder="1"/>
    <xf numFmtId="0" fontId="198" fillId="26" borderId="4" xfId="0" applyFont="1" applyFill="1" applyBorder="1"/>
    <xf numFmtId="0" fontId="198" fillId="26" borderId="6" xfId="0" applyFont="1" applyFill="1" applyBorder="1"/>
    <xf numFmtId="0" fontId="198" fillId="26" borderId="5" xfId="0" applyFont="1" applyFill="1" applyBorder="1"/>
    <xf numFmtId="173" fontId="198" fillId="26" borderId="1" xfId="0" applyNumberFormat="1" applyFont="1" applyFill="1" applyBorder="1" applyAlignment="1">
      <alignment wrapText="1"/>
    </xf>
    <xf numFmtId="3" fontId="112" fillId="26" borderId="3" xfId="0" applyNumberFormat="1" applyFont="1" applyFill="1" applyBorder="1"/>
    <xf numFmtId="0" fontId="112" fillId="0" borderId="3" xfId="0" applyFont="1" applyBorder="1"/>
    <xf numFmtId="173" fontId="112" fillId="0" borderId="8" xfId="0" applyNumberFormat="1" applyFont="1" applyBorder="1"/>
    <xf numFmtId="0" fontId="112" fillId="28" borderId="12" xfId="0" applyFont="1" applyFill="1" applyBorder="1" applyAlignment="1">
      <alignment horizontal="center"/>
    </xf>
    <xf numFmtId="173" fontId="112" fillId="0" borderId="5" xfId="0" applyNumberFormat="1" applyFont="1" applyBorder="1"/>
    <xf numFmtId="6" fontId="112" fillId="26" borderId="12" xfId="0" applyNumberFormat="1" applyFont="1" applyFill="1" applyBorder="1"/>
    <xf numFmtId="0" fontId="159" fillId="26" borderId="6" xfId="0" applyFont="1" applyFill="1" applyBorder="1" applyAlignment="1">
      <alignment horizontal="center"/>
    </xf>
    <xf numFmtId="0" fontId="112" fillId="28" borderId="6" xfId="0" applyFont="1" applyFill="1" applyBorder="1"/>
    <xf numFmtId="0" fontId="112" fillId="28" borderId="3" xfId="0" applyFont="1" applyFill="1" applyBorder="1"/>
    <xf numFmtId="0" fontId="112" fillId="28" borderId="1" xfId="0" applyFont="1" applyFill="1" applyBorder="1"/>
    <xf numFmtId="0" fontId="112" fillId="28" borderId="10" xfId="0" applyFont="1" applyFill="1" applyBorder="1" applyAlignment="1">
      <alignment horizontal="center"/>
    </xf>
    <xf numFmtId="9" fontId="112" fillId="28" borderId="5" xfId="0" applyNumberFormat="1" applyFont="1" applyFill="1" applyBorder="1" applyAlignment="1">
      <alignment horizontal="center"/>
    </xf>
    <xf numFmtId="0" fontId="112" fillId="28" borderId="10" xfId="0" applyFont="1" applyFill="1" applyBorder="1"/>
    <xf numFmtId="6" fontId="112" fillId="28" borderId="5" xfId="0" applyNumberFormat="1" applyFont="1" applyFill="1" applyBorder="1"/>
    <xf numFmtId="0" fontId="112" fillId="28" borderId="5" xfId="0" applyFont="1" applyFill="1" applyBorder="1"/>
    <xf numFmtId="0" fontId="112" fillId="28" borderId="5" xfId="0" applyFont="1" applyFill="1" applyBorder="1" applyAlignment="1">
      <alignment horizontal="center"/>
    </xf>
    <xf numFmtId="9" fontId="159" fillId="28" borderId="6" xfId="0" applyNumberFormat="1" applyFont="1" applyFill="1" applyBorder="1" applyAlignment="1">
      <alignment horizontal="center"/>
    </xf>
    <xf numFmtId="6" fontId="112" fillId="28" borderId="6" xfId="0" applyNumberFormat="1" applyFont="1" applyFill="1" applyBorder="1"/>
    <xf numFmtId="0" fontId="104" fillId="41" borderId="6" xfId="0" applyFont="1" applyFill="1" applyBorder="1" applyAlignment="1">
      <alignment horizontal="center"/>
    </xf>
    <xf numFmtId="0" fontId="5" fillId="41" borderId="6" xfId="0" applyFont="1" applyFill="1" applyBorder="1" applyAlignment="1">
      <alignment horizontal="center" wrapText="1"/>
    </xf>
    <xf numFmtId="0" fontId="113" fillId="41" borderId="5" xfId="0" applyFont="1" applyFill="1" applyBorder="1" applyAlignment="1">
      <alignment horizontal="center"/>
    </xf>
    <xf numFmtId="0" fontId="113" fillId="41" borderId="6" xfId="0" applyFont="1" applyFill="1" applyBorder="1" applyAlignment="1">
      <alignment horizontal="center"/>
    </xf>
    <xf numFmtId="9" fontId="0" fillId="41" borderId="6" xfId="0" applyNumberFormat="1" applyFill="1" applyBorder="1" applyAlignment="1">
      <alignment horizontal="center"/>
    </xf>
    <xf numFmtId="0" fontId="0" fillId="41" borderId="6" xfId="0" applyFill="1" applyBorder="1"/>
    <xf numFmtId="173" fontId="0" fillId="41" borderId="6" xfId="0" applyNumberFormat="1" applyFill="1" applyBorder="1"/>
    <xf numFmtId="0" fontId="0" fillId="41" borderId="6" xfId="0" applyFill="1" applyBorder="1" applyAlignment="1">
      <alignment horizontal="center"/>
    </xf>
    <xf numFmtId="9" fontId="104" fillId="41" borderId="5" xfId="0" applyNumberFormat="1" applyFont="1" applyFill="1" applyBorder="1" applyAlignment="1">
      <alignment horizontal="center"/>
    </xf>
    <xf numFmtId="0" fontId="0" fillId="41" borderId="5" xfId="0" applyFill="1" applyBorder="1"/>
    <xf numFmtId="173" fontId="0" fillId="41" borderId="5" xfId="0" applyNumberFormat="1" applyFill="1" applyBorder="1"/>
    <xf numFmtId="9" fontId="0" fillId="41" borderId="5" xfId="0" applyNumberFormat="1" applyFill="1" applyBorder="1" applyAlignment="1">
      <alignment horizontal="center"/>
    </xf>
    <xf numFmtId="0" fontId="0" fillId="41" borderId="5" xfId="0" applyFill="1" applyBorder="1" applyAlignment="1">
      <alignment horizontal="center"/>
    </xf>
    <xf numFmtId="9" fontId="111" fillId="41" borderId="6" xfId="0" applyNumberFormat="1" applyFont="1" applyFill="1" applyBorder="1" applyAlignment="1">
      <alignment horizontal="center"/>
    </xf>
    <xf numFmtId="9" fontId="104" fillId="41" borderId="6" xfId="0" applyNumberFormat="1" applyFont="1" applyFill="1" applyBorder="1" applyAlignment="1">
      <alignment horizontal="center"/>
    </xf>
    <xf numFmtId="0" fontId="104" fillId="41" borderId="5" xfId="0" applyFont="1" applyFill="1" applyBorder="1" applyAlignment="1">
      <alignment horizontal="center"/>
    </xf>
    <xf numFmtId="9" fontId="111" fillId="41" borderId="5" xfId="0" applyNumberFormat="1" applyFont="1" applyFill="1" applyBorder="1" applyAlignment="1">
      <alignment horizontal="center"/>
    </xf>
    <xf numFmtId="0" fontId="108" fillId="41" borderId="6" xfId="0" applyFont="1" applyFill="1" applyBorder="1"/>
    <xf numFmtId="173" fontId="0" fillId="41" borderId="3" xfId="0" applyNumberFormat="1" applyFill="1" applyBorder="1"/>
    <xf numFmtId="0" fontId="108" fillId="41" borderId="2" xfId="0" applyFont="1" applyFill="1" applyBorder="1"/>
    <xf numFmtId="9" fontId="0" fillId="41" borderId="17" xfId="0" applyNumberFormat="1" applyFill="1" applyBorder="1" applyAlignment="1">
      <alignment horizontal="center"/>
    </xf>
    <xf numFmtId="0" fontId="0" fillId="41" borderId="3" xfId="0" applyFill="1" applyBorder="1" applyAlignment="1">
      <alignment horizontal="center"/>
    </xf>
    <xf numFmtId="0" fontId="108" fillId="41" borderId="13" xfId="0" applyFont="1" applyFill="1" applyBorder="1"/>
    <xf numFmtId="9" fontId="111" fillId="41" borderId="3" xfId="0" applyNumberFormat="1" applyFont="1" applyFill="1" applyBorder="1" applyAlignment="1">
      <alignment horizontal="center"/>
    </xf>
    <xf numFmtId="0" fontId="130" fillId="26" borderId="17" xfId="0" applyFont="1" applyFill="1" applyBorder="1"/>
    <xf numFmtId="6" fontId="112" fillId="26" borderId="3" xfId="0" applyNumberFormat="1" applyFont="1" applyFill="1" applyBorder="1"/>
    <xf numFmtId="6" fontId="113" fillId="26" borderId="6" xfId="0" applyNumberFormat="1" applyFont="1" applyFill="1" applyBorder="1"/>
    <xf numFmtId="0" fontId="0" fillId="25" borderId="12" xfId="0" applyFill="1" applyBorder="1"/>
    <xf numFmtId="9" fontId="112" fillId="28" borderId="12" xfId="0" applyNumberFormat="1" applyFont="1" applyFill="1" applyBorder="1" applyAlignment="1">
      <alignment horizontal="center"/>
    </xf>
    <xf numFmtId="173" fontId="112" fillId="28" borderId="12" xfId="0" applyNumberFormat="1" applyFont="1" applyFill="1" applyBorder="1"/>
    <xf numFmtId="173" fontId="112" fillId="26" borderId="6" xfId="0" applyNumberFormat="1" applyFont="1" applyFill="1" applyBorder="1" applyAlignment="1">
      <alignment horizontal="right"/>
    </xf>
    <xf numFmtId="9" fontId="111" fillId="0" borderId="6" xfId="0" applyNumberFormat="1" applyFont="1" applyBorder="1" applyAlignment="1">
      <alignment horizontal="center"/>
    </xf>
    <xf numFmtId="0" fontId="121" fillId="0" borderId="6" xfId="0" applyFont="1" applyBorder="1" applyAlignment="1">
      <alignment horizontal="center"/>
    </xf>
    <xf numFmtId="0" fontId="112" fillId="28" borderId="12" xfId="0" applyFont="1" applyFill="1" applyBorder="1"/>
    <xf numFmtId="6" fontId="112" fillId="28" borderId="12" xfId="0" applyNumberFormat="1" applyFont="1" applyFill="1" applyBorder="1"/>
    <xf numFmtId="0" fontId="198" fillId="26" borderId="12" xfId="0" applyFont="1" applyFill="1" applyBorder="1"/>
    <xf numFmtId="167" fontId="122" fillId="26" borderId="11" xfId="0" applyNumberFormat="1" applyFont="1" applyFill="1" applyBorder="1" applyAlignment="1">
      <alignment horizontal="center"/>
    </xf>
    <xf numFmtId="167" fontId="122" fillId="26" borderId="9" xfId="0" applyNumberFormat="1" applyFont="1" applyFill="1" applyBorder="1" applyAlignment="1">
      <alignment horizontal="center"/>
    </xf>
    <xf numFmtId="0" fontId="108" fillId="25" borderId="12" xfId="0" applyFont="1" applyFill="1" applyBorder="1" applyAlignment="1">
      <alignment horizontal="center"/>
    </xf>
    <xf numFmtId="173" fontId="2" fillId="26" borderId="6" xfId="0" applyNumberFormat="1" applyFont="1" applyFill="1" applyBorder="1" applyAlignment="1">
      <alignment horizontal="right" wrapText="1"/>
    </xf>
    <xf numFmtId="3" fontId="3" fillId="28" borderId="6" xfId="0" applyNumberFormat="1" applyFont="1" applyFill="1" applyBorder="1" applyAlignment="1">
      <alignment wrapText="1"/>
    </xf>
    <xf numFmtId="0" fontId="22" fillId="0" borderId="6" xfId="0" applyFont="1" applyBorder="1"/>
    <xf numFmtId="0" fontId="22" fillId="0" borderId="6" xfId="0" applyFont="1" applyBorder="1" applyAlignment="1">
      <alignment horizontal="center"/>
    </xf>
    <xf numFmtId="0" fontId="111" fillId="0" borderId="0" xfId="0" applyFont="1"/>
    <xf numFmtId="0" fontId="0" fillId="39" borderId="12" xfId="0" applyFill="1" applyBorder="1"/>
    <xf numFmtId="0" fontId="0" fillId="39" borderId="6" xfId="0" applyFill="1" applyBorder="1"/>
    <xf numFmtId="0" fontId="0" fillId="39" borderId="5" xfId="0" applyFill="1" applyBorder="1"/>
    <xf numFmtId="0" fontId="22" fillId="39" borderId="6" xfId="0" applyFont="1" applyFill="1" applyBorder="1"/>
    <xf numFmtId="0" fontId="112" fillId="0" borderId="0" xfId="0" applyFont="1"/>
    <xf numFmtId="178" fontId="112" fillId="0" borderId="6" xfId="0" applyNumberFormat="1" applyFont="1" applyBorder="1"/>
    <xf numFmtId="0" fontId="162" fillId="28" borderId="16" xfId="0" applyFont="1" applyFill="1" applyBorder="1" applyAlignment="1">
      <alignment wrapText="1"/>
    </xf>
    <xf numFmtId="178" fontId="112" fillId="26" borderId="6" xfId="0" applyNumberFormat="1" applyFont="1" applyFill="1" applyBorder="1" applyAlignment="1">
      <alignment horizontal="right"/>
    </xf>
    <xf numFmtId="9" fontId="113" fillId="25" borderId="5" xfId="0" applyNumberFormat="1" applyFont="1" applyFill="1" applyBorder="1" applyAlignment="1">
      <alignment horizontal="center"/>
    </xf>
    <xf numFmtId="0" fontId="113" fillId="26" borderId="6" xfId="0" applyFont="1" applyFill="1" applyBorder="1"/>
    <xf numFmtId="9" fontId="113" fillId="26" borderId="6" xfId="0" applyNumberFormat="1" applyFont="1" applyFill="1" applyBorder="1"/>
    <xf numFmtId="173" fontId="113" fillId="26" borderId="12" xfId="0" applyNumberFormat="1" applyFont="1" applyFill="1" applyBorder="1"/>
    <xf numFmtId="9" fontId="119" fillId="26" borderId="6" xfId="0" applyNumberFormat="1" applyFont="1" applyFill="1" applyBorder="1"/>
    <xf numFmtId="9" fontId="113" fillId="26" borderId="10" xfId="0" applyNumberFormat="1" applyFont="1" applyFill="1" applyBorder="1" applyAlignment="1">
      <alignment horizontal="center"/>
    </xf>
    <xf numFmtId="0" fontId="113" fillId="26" borderId="5" xfId="0" applyFont="1" applyFill="1" applyBorder="1"/>
    <xf numFmtId="173" fontId="113" fillId="26" borderId="10" xfId="0" applyNumberFormat="1" applyFont="1" applyFill="1" applyBorder="1"/>
    <xf numFmtId="9" fontId="113" fillId="26" borderId="12" xfId="0" applyNumberFormat="1" applyFont="1" applyFill="1" applyBorder="1" applyAlignment="1">
      <alignment horizontal="center"/>
    </xf>
    <xf numFmtId="0" fontId="108" fillId="28" borderId="9" xfId="0" applyFont="1" applyFill="1" applyBorder="1"/>
    <xf numFmtId="9" fontId="104" fillId="28" borderId="10" xfId="0" applyNumberFormat="1" applyFont="1" applyFill="1" applyBorder="1" applyAlignment="1">
      <alignment horizontal="center"/>
    </xf>
    <xf numFmtId="9" fontId="113" fillId="28" borderId="5" xfId="0" applyNumberFormat="1" applyFont="1" applyFill="1" applyBorder="1" applyAlignment="1">
      <alignment horizontal="center"/>
    </xf>
    <xf numFmtId="3" fontId="22" fillId="26" borderId="12" xfId="0" applyNumberFormat="1" applyFont="1" applyFill="1" applyBorder="1"/>
    <xf numFmtId="3" fontId="22" fillId="28" borderId="5" xfId="0" applyNumberFormat="1" applyFont="1" applyFill="1" applyBorder="1"/>
    <xf numFmtId="9" fontId="22" fillId="28" borderId="5" xfId="0" applyNumberFormat="1" applyFont="1" applyFill="1" applyBorder="1"/>
    <xf numFmtId="3" fontId="9" fillId="28" borderId="12" xfId="0" applyNumberFormat="1" applyFont="1" applyFill="1" applyBorder="1"/>
    <xf numFmtId="9" fontId="3" fillId="28" borderId="12" xfId="0" applyNumberFormat="1" applyFont="1" applyFill="1" applyBorder="1"/>
    <xf numFmtId="3" fontId="0" fillId="26" borderId="12" xfId="0" applyNumberFormat="1" applyFill="1" applyBorder="1"/>
    <xf numFmtId="9" fontId="112" fillId="0" borderId="6" xfId="0" applyNumberFormat="1" applyFont="1" applyBorder="1"/>
    <xf numFmtId="9" fontId="159" fillId="26" borderId="6" xfId="0" applyNumberFormat="1" applyFont="1" applyFill="1" applyBorder="1"/>
    <xf numFmtId="0" fontId="22" fillId="26" borderId="13" xfId="0" applyFont="1" applyFill="1" applyBorder="1"/>
    <xf numFmtId="9" fontId="112" fillId="26" borderId="11" xfId="0" applyNumberFormat="1" applyFont="1" applyFill="1" applyBorder="1" applyAlignment="1">
      <alignment horizontal="center"/>
    </xf>
    <xf numFmtId="0" fontId="198" fillId="26" borderId="3" xfId="0" applyFont="1" applyFill="1" applyBorder="1"/>
    <xf numFmtId="173" fontId="0" fillId="26" borderId="7" xfId="0" applyNumberFormat="1" applyFill="1" applyBorder="1" applyAlignment="1">
      <alignment horizontal="center"/>
    </xf>
    <xf numFmtId="9" fontId="0" fillId="26" borderId="0" xfId="0" applyNumberFormat="1" applyFill="1" applyAlignment="1">
      <alignment horizontal="center"/>
    </xf>
    <xf numFmtId="9" fontId="104" fillId="27" borderId="6" xfId="0" applyNumberFormat="1" applyFont="1" applyFill="1" applyBorder="1" applyAlignment="1">
      <alignment horizontal="center"/>
    </xf>
    <xf numFmtId="9" fontId="111" fillId="28" borderId="8" xfId="0" applyNumberFormat="1" applyFont="1" applyFill="1" applyBorder="1" applyAlignment="1">
      <alignment horizontal="center"/>
    </xf>
    <xf numFmtId="9" fontId="104" fillId="25" borderId="3" xfId="0" applyNumberFormat="1" applyFont="1" applyFill="1" applyBorder="1" applyAlignment="1">
      <alignment horizontal="center"/>
    </xf>
    <xf numFmtId="0" fontId="108" fillId="25" borderId="3" xfId="0" applyFont="1" applyFill="1" applyBorder="1"/>
    <xf numFmtId="0" fontId="108" fillId="25" borderId="8" xfId="0" applyFont="1" applyFill="1" applyBorder="1"/>
    <xf numFmtId="0" fontId="104" fillId="25" borderId="12" xfId="0" applyFont="1" applyFill="1" applyBorder="1"/>
    <xf numFmtId="173" fontId="20" fillId="39" borderId="3" xfId="0" applyNumberFormat="1" applyFont="1" applyFill="1" applyBorder="1"/>
    <xf numFmtId="173" fontId="22" fillId="26" borderId="1" xfId="0" applyNumberFormat="1" applyFont="1" applyFill="1" applyBorder="1"/>
    <xf numFmtId="9" fontId="25" fillId="26" borderId="3" xfId="0" applyNumberFormat="1" applyFont="1" applyFill="1" applyBorder="1" applyAlignment="1">
      <alignment horizontal="center"/>
    </xf>
    <xf numFmtId="0" fontId="17" fillId="26" borderId="1" xfId="0" applyFont="1" applyFill="1" applyBorder="1" applyAlignment="1">
      <alignment horizontal="center"/>
    </xf>
    <xf numFmtId="0" fontId="9" fillId="26" borderId="10" xfId="0" applyFont="1" applyFill="1" applyBorder="1" applyAlignment="1">
      <alignment horizontal="center"/>
    </xf>
    <xf numFmtId="173" fontId="20" fillId="26" borderId="6" xfId="0" applyNumberFormat="1" applyFont="1" applyFill="1" applyBorder="1" applyAlignment="1">
      <alignment horizontal="right" wrapText="1"/>
    </xf>
    <xf numFmtId="0" fontId="4" fillId="2" borderId="4" xfId="0" applyFont="1" applyFill="1" applyBorder="1" applyAlignment="1">
      <alignment horizontal="center"/>
    </xf>
    <xf numFmtId="0" fontId="9" fillId="4" borderId="13" xfId="0" applyFont="1" applyFill="1" applyBorder="1" applyAlignment="1">
      <alignment horizontal="center"/>
    </xf>
    <xf numFmtId="0" fontId="80" fillId="0" borderId="6" xfId="0" applyFont="1" applyBorder="1" applyAlignment="1">
      <alignment horizontal="center" vertical="center"/>
    </xf>
    <xf numFmtId="0" fontId="0" fillId="8" borderId="13" xfId="0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80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3" fontId="3" fillId="26" borderId="6" xfId="0" applyNumberFormat="1" applyFont="1" applyFill="1" applyBorder="1" applyAlignment="1">
      <alignment horizontal="center"/>
    </xf>
    <xf numFmtId="0" fontId="80" fillId="0" borderId="10" xfId="0" applyFont="1" applyBorder="1" applyAlignment="1">
      <alignment horizontal="center" vertical="center"/>
    </xf>
    <xf numFmtId="0" fontId="81" fillId="3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right"/>
    </xf>
    <xf numFmtId="0" fontId="2" fillId="0" borderId="6" xfId="0" applyFont="1" applyBorder="1" applyAlignment="1">
      <alignment horizontal="center"/>
    </xf>
    <xf numFmtId="0" fontId="15" fillId="3" borderId="7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wrapText="1"/>
    </xf>
    <xf numFmtId="0" fontId="28" fillId="3" borderId="6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28" fillId="3" borderId="10" xfId="0" applyFont="1" applyFill="1" applyBorder="1" applyAlignment="1">
      <alignment horizontal="center" vertical="center"/>
    </xf>
    <xf numFmtId="0" fontId="27" fillId="3" borderId="10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0" fontId="12" fillId="3" borderId="10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80" fillId="3" borderId="10" xfId="0" applyFont="1" applyFill="1" applyBorder="1" applyAlignment="1">
      <alignment horizontal="center" vertical="center"/>
    </xf>
    <xf numFmtId="0" fontId="28" fillId="3" borderId="10" xfId="0" applyFont="1" applyFill="1" applyBorder="1" applyAlignment="1">
      <alignment horizontal="center"/>
    </xf>
    <xf numFmtId="0" fontId="80" fillId="0" borderId="4" xfId="0" applyFont="1" applyBorder="1" applyAlignment="1">
      <alignment horizontal="center" vertical="center"/>
    </xf>
    <xf numFmtId="0" fontId="82" fillId="28" borderId="12" xfId="0" applyFont="1" applyFill="1" applyBorder="1" applyAlignment="1">
      <alignment horizontal="center" vertical="center"/>
    </xf>
    <xf numFmtId="0" fontId="80" fillId="0" borderId="12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16" fillId="9" borderId="11" xfId="0" applyFont="1" applyFill="1" applyBorder="1" applyAlignment="1">
      <alignment horizontal="center"/>
    </xf>
    <xf numFmtId="0" fontId="16" fillId="2" borderId="11" xfId="0" applyFont="1" applyFill="1" applyBorder="1" applyAlignment="1">
      <alignment horizontal="center"/>
    </xf>
    <xf numFmtId="0" fontId="1" fillId="13" borderId="11" xfId="0" applyFont="1" applyFill="1" applyBorder="1" applyAlignment="1">
      <alignment horizontal="center" wrapText="1"/>
    </xf>
    <xf numFmtId="0" fontId="87" fillId="4" borderId="13" xfId="0" applyFont="1" applyFill="1" applyBorder="1" applyAlignment="1">
      <alignment horizontal="center"/>
    </xf>
    <xf numFmtId="0" fontId="131" fillId="28" borderId="1" xfId="0" applyFont="1" applyFill="1" applyBorder="1" applyAlignment="1">
      <alignment vertical="center"/>
    </xf>
    <xf numFmtId="0" fontId="0" fillId="28" borderId="13" xfId="0" applyFill="1" applyBorder="1" applyAlignment="1">
      <alignment horizontal="center"/>
    </xf>
    <xf numFmtId="0" fontId="131" fillId="28" borderId="1" xfId="0" applyFont="1" applyFill="1" applyBorder="1" applyAlignment="1">
      <alignment horizontal="center" vertical="center"/>
    </xf>
    <xf numFmtId="0" fontId="0" fillId="28" borderId="6" xfId="0" applyFill="1" applyBorder="1" applyAlignment="1">
      <alignment horizontal="center"/>
    </xf>
    <xf numFmtId="0" fontId="199" fillId="28" borderId="1" xfId="0" applyFont="1" applyFill="1" applyBorder="1" applyAlignment="1">
      <alignment horizontal="center" vertical="center" wrapText="1"/>
    </xf>
    <xf numFmtId="0" fontId="131" fillId="28" borderId="1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87" fillId="28" borderId="1" xfId="0" applyFont="1" applyFill="1" applyBorder="1" applyAlignment="1">
      <alignment horizontal="center" vertical="center" wrapText="1"/>
    </xf>
    <xf numFmtId="0" fontId="131" fillId="28" borderId="6" xfId="0" applyFont="1" applyFill="1" applyBorder="1" applyAlignment="1">
      <alignment horizontal="center" vertical="center"/>
    </xf>
    <xf numFmtId="0" fontId="87" fillId="4" borderId="6" xfId="0" applyFont="1" applyFill="1" applyBorder="1" applyAlignment="1">
      <alignment horizontal="center"/>
    </xf>
    <xf numFmtId="0" fontId="131" fillId="28" borderId="6" xfId="0" applyFont="1" applyFill="1" applyBorder="1" applyAlignment="1">
      <alignment vertical="center"/>
    </xf>
    <xf numFmtId="0" fontId="0" fillId="28" borderId="3" xfId="0" applyFill="1" applyBorder="1" applyAlignment="1">
      <alignment horizontal="center"/>
    </xf>
    <xf numFmtId="0" fontId="131" fillId="3" borderId="12" xfId="0" applyFont="1" applyFill="1" applyBorder="1" applyAlignment="1">
      <alignment vertical="center"/>
    </xf>
    <xf numFmtId="0" fontId="0" fillId="48" borderId="13" xfId="0" applyFill="1" applyBorder="1" applyAlignment="1">
      <alignment horizontal="center"/>
    </xf>
    <xf numFmtId="0" fontId="131" fillId="3" borderId="12" xfId="0" applyFont="1" applyFill="1" applyBorder="1" applyAlignment="1">
      <alignment horizontal="center" vertical="center"/>
    </xf>
    <xf numFmtId="0" fontId="131" fillId="28" borderId="12" xfId="0" applyFont="1" applyFill="1" applyBorder="1" applyAlignment="1">
      <alignment vertical="center"/>
    </xf>
    <xf numFmtId="0" fontId="197" fillId="28" borderId="1" xfId="0" applyFont="1" applyFill="1" applyBorder="1" applyAlignment="1">
      <alignment horizontal="center" vertical="center" wrapText="1"/>
    </xf>
    <xf numFmtId="0" fontId="30" fillId="28" borderId="1" xfId="0" applyFont="1" applyFill="1" applyBorder="1" applyAlignment="1">
      <alignment horizontal="center" vertical="center" wrapText="1"/>
    </xf>
    <xf numFmtId="0" fontId="112" fillId="28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199" fillId="28" borderId="1" xfId="0" applyFont="1" applyFill="1" applyBorder="1" applyAlignment="1">
      <alignment vertical="center" wrapText="1"/>
    </xf>
    <xf numFmtId="0" fontId="131" fillId="28" borderId="1" xfId="0" applyFont="1" applyFill="1" applyBorder="1" applyAlignment="1">
      <alignment vertical="center" wrapText="1"/>
    </xf>
    <xf numFmtId="0" fontId="104" fillId="34" borderId="0" xfId="0" applyFont="1" applyFill="1" applyAlignment="1">
      <alignment horizontal="center"/>
    </xf>
    <xf numFmtId="0" fontId="11" fillId="6" borderId="13" xfId="0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/>
    </xf>
    <xf numFmtId="0" fontId="11" fillId="6" borderId="2" xfId="0" applyFont="1" applyFill="1" applyBorder="1" applyAlignment="1">
      <alignment horizontal="center"/>
    </xf>
    <xf numFmtId="0" fontId="11" fillId="6" borderId="0" xfId="0" applyFont="1" applyFill="1" applyAlignment="1">
      <alignment horizontal="center"/>
    </xf>
    <xf numFmtId="0" fontId="11" fillId="6" borderId="17" xfId="0" applyFont="1" applyFill="1" applyBorder="1" applyAlignment="1">
      <alignment horizontal="center"/>
    </xf>
    <xf numFmtId="0" fontId="11" fillId="6" borderId="9" xfId="0" applyFont="1" applyFill="1" applyBorder="1" applyAlignment="1">
      <alignment horizontal="center"/>
    </xf>
    <xf numFmtId="0" fontId="11" fillId="6" borderId="11" xfId="0" applyFont="1" applyFill="1" applyBorder="1" applyAlignment="1">
      <alignment horizontal="center"/>
    </xf>
    <xf numFmtId="0" fontId="1" fillId="47" borderId="0" xfId="0" applyFont="1" applyFill="1" applyAlignment="1">
      <alignment horizontal="center" wrapText="1"/>
    </xf>
    <xf numFmtId="0" fontId="131" fillId="47" borderId="0" xfId="0" applyFont="1" applyFill="1" applyAlignment="1">
      <alignment horizontal="center" vertical="center"/>
    </xf>
    <xf numFmtId="0" fontId="0" fillId="47" borderId="0" xfId="0" applyFill="1" applyAlignment="1">
      <alignment horizontal="center"/>
    </xf>
    <xf numFmtId="0" fontId="87" fillId="47" borderId="0" xfId="0" applyFont="1" applyFill="1" applyAlignment="1">
      <alignment horizontal="center"/>
    </xf>
    <xf numFmtId="0" fontId="131" fillId="47" borderId="0" xfId="0" applyFont="1" applyFill="1" applyAlignment="1">
      <alignment vertical="center"/>
    </xf>
    <xf numFmtId="0" fontId="1" fillId="2" borderId="13" xfId="0" applyFont="1" applyFill="1" applyBorder="1" applyAlignment="1">
      <alignment horizontal="center"/>
    </xf>
    <xf numFmtId="0" fontId="4" fillId="47" borderId="0" xfId="0" applyFont="1" applyFill="1" applyAlignment="1">
      <alignment horizontal="center"/>
    </xf>
    <xf numFmtId="0" fontId="131" fillId="3" borderId="4" xfId="0" applyFont="1" applyFill="1" applyBorder="1" applyAlignment="1">
      <alignment horizontal="center" vertical="center"/>
    </xf>
    <xf numFmtId="0" fontId="131" fillId="3" borderId="10" xfId="0" applyFont="1" applyFill="1" applyBorder="1" applyAlignment="1">
      <alignment horizontal="center" vertical="center"/>
    </xf>
    <xf numFmtId="0" fontId="131" fillId="3" borderId="5" xfId="0" applyFont="1" applyFill="1" applyBorder="1" applyAlignment="1">
      <alignment horizontal="center" vertical="center"/>
    </xf>
    <xf numFmtId="0" fontId="131" fillId="3" borderId="9" xfId="0" applyFont="1" applyFill="1" applyBorder="1" applyAlignment="1">
      <alignment horizontal="center" vertical="center"/>
    </xf>
    <xf numFmtId="0" fontId="131" fillId="3" borderId="4" xfId="0" applyFont="1" applyFill="1" applyBorder="1" applyAlignment="1">
      <alignment vertical="center"/>
    </xf>
    <xf numFmtId="0" fontId="131" fillId="3" borderId="10" xfId="0" applyFont="1" applyFill="1" applyBorder="1" applyAlignment="1">
      <alignment vertical="center"/>
    </xf>
    <xf numFmtId="0" fontId="131" fillId="3" borderId="5" xfId="0" applyFont="1" applyFill="1" applyBorder="1" applyAlignment="1">
      <alignment vertical="center"/>
    </xf>
    <xf numFmtId="0" fontId="131" fillId="3" borderId="9" xfId="0" applyFont="1" applyFill="1" applyBorder="1" applyAlignment="1">
      <alignment vertical="center"/>
    </xf>
    <xf numFmtId="0" fontId="87" fillId="4" borderId="0" xfId="0" applyFont="1" applyFill="1" applyAlignment="1">
      <alignment horizontal="center"/>
    </xf>
    <xf numFmtId="0" fontId="1" fillId="2" borderId="9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35" fillId="3" borderId="4" xfId="0" applyFont="1" applyFill="1" applyBorder="1" applyAlignment="1">
      <alignment horizontal="center" vertical="center"/>
    </xf>
    <xf numFmtId="0" fontId="135" fillId="3" borderId="10" xfId="0" applyFont="1" applyFill="1" applyBorder="1" applyAlignment="1">
      <alignment horizontal="center" vertical="center"/>
    </xf>
    <xf numFmtId="0" fontId="135" fillId="3" borderId="5" xfId="0" applyFont="1" applyFill="1" applyBorder="1" applyAlignment="1">
      <alignment horizontal="center" vertical="center"/>
    </xf>
    <xf numFmtId="0" fontId="0" fillId="8" borderId="20" xfId="0" applyFill="1" applyBorder="1" applyAlignment="1">
      <alignment horizontal="center"/>
    </xf>
    <xf numFmtId="0" fontId="9" fillId="3" borderId="10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135" fillId="3" borderId="10" xfId="0" applyFont="1" applyFill="1" applyBorder="1" applyAlignment="1">
      <alignment horizontal="center" wrapText="1"/>
    </xf>
    <xf numFmtId="0" fontId="135" fillId="3" borderId="5" xfId="0" applyFont="1" applyFill="1" applyBorder="1" applyAlignment="1">
      <alignment horizontal="center" wrapText="1"/>
    </xf>
    <xf numFmtId="0" fontId="0" fillId="39" borderId="13" xfId="0" applyFill="1" applyBorder="1" applyAlignment="1">
      <alignment horizontal="center"/>
    </xf>
    <xf numFmtId="0" fontId="136" fillId="3" borderId="10" xfId="0" applyFont="1" applyFill="1" applyBorder="1" applyAlignment="1">
      <alignment horizontal="center" vertical="center"/>
    </xf>
    <xf numFmtId="0" fontId="136" fillId="3" borderId="5" xfId="0" applyFont="1" applyFill="1" applyBorder="1" applyAlignment="1">
      <alignment horizontal="center" vertical="center"/>
    </xf>
    <xf numFmtId="0" fontId="133" fillId="0" borderId="1" xfId="0" applyFont="1" applyBorder="1" applyAlignment="1">
      <alignment horizontal="center" vertical="center"/>
    </xf>
    <xf numFmtId="0" fontId="133" fillId="0" borderId="6" xfId="0" applyFont="1" applyBorder="1" applyAlignment="1">
      <alignment horizontal="center" vertical="center"/>
    </xf>
    <xf numFmtId="0" fontId="104" fillId="39" borderId="13" xfId="0" applyFont="1" applyFill="1" applyBorder="1" applyAlignment="1">
      <alignment horizontal="center"/>
    </xf>
    <xf numFmtId="0" fontId="135" fillId="3" borderId="4" xfId="0" applyFont="1" applyFill="1" applyBorder="1" applyAlignment="1">
      <alignment horizontal="center"/>
    </xf>
    <xf numFmtId="0" fontId="135" fillId="3" borderId="10" xfId="0" applyFont="1" applyFill="1" applyBorder="1" applyAlignment="1">
      <alignment horizontal="center"/>
    </xf>
    <xf numFmtId="0" fontId="135" fillId="3" borderId="5" xfId="0" applyFont="1" applyFill="1" applyBorder="1" applyAlignment="1">
      <alignment horizontal="center"/>
    </xf>
    <xf numFmtId="0" fontId="137" fillId="3" borderId="10" xfId="0" applyFont="1" applyFill="1" applyBorder="1" applyAlignment="1">
      <alignment horizontal="center"/>
    </xf>
    <xf numFmtId="0" fontId="137" fillId="3" borderId="5" xfId="0" applyFont="1" applyFill="1" applyBorder="1" applyAlignment="1">
      <alignment horizontal="center"/>
    </xf>
    <xf numFmtId="0" fontId="131" fillId="3" borderId="10" xfId="0" applyFont="1" applyFill="1" applyBorder="1" applyAlignment="1">
      <alignment horizontal="center" vertical="center" wrapText="1"/>
    </xf>
    <xf numFmtId="0" fontId="131" fillId="3" borderId="5" xfId="0" applyFont="1" applyFill="1" applyBorder="1" applyAlignment="1">
      <alignment horizontal="center" vertical="center" wrapText="1"/>
    </xf>
    <xf numFmtId="0" fontId="105" fillId="0" borderId="6" xfId="0" applyFont="1" applyBorder="1" applyAlignment="1">
      <alignment horizontal="center"/>
    </xf>
    <xf numFmtId="0" fontId="104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0" fillId="14" borderId="0" xfId="0" applyFont="1" applyFill="1" applyAlignment="1">
      <alignment horizontal="center" vertical="center"/>
    </xf>
    <xf numFmtId="0" fontId="89" fillId="28" borderId="6" xfId="0" applyFont="1" applyFill="1" applyBorder="1" applyAlignment="1">
      <alignment horizontal="center"/>
    </xf>
    <xf numFmtId="0" fontId="89" fillId="0" borderId="6" xfId="0" applyFont="1" applyBorder="1" applyAlignment="1">
      <alignment horizontal="center"/>
    </xf>
    <xf numFmtId="0" fontId="88" fillId="0" borderId="6" xfId="0" applyFont="1" applyBorder="1" applyAlignment="1">
      <alignment horizontal="right"/>
    </xf>
    <xf numFmtId="0" fontId="89" fillId="28" borderId="11" xfId="0" applyFont="1" applyFill="1" applyBorder="1" applyAlignment="1">
      <alignment horizontal="center" wrapText="1"/>
    </xf>
    <xf numFmtId="0" fontId="89" fillId="28" borderId="6" xfId="0" applyFont="1" applyFill="1" applyBorder="1" applyAlignment="1">
      <alignment horizontal="center" wrapText="1"/>
    </xf>
    <xf numFmtId="0" fontId="107" fillId="25" borderId="1" xfId="0" applyFont="1" applyFill="1" applyBorder="1" applyAlignment="1">
      <alignment horizontal="center"/>
    </xf>
    <xf numFmtId="0" fontId="107" fillId="25" borderId="2" xfId="0" applyFont="1" applyFill="1" applyBorder="1" applyAlignment="1">
      <alignment horizontal="center"/>
    </xf>
    <xf numFmtId="0" fontId="107" fillId="25" borderId="3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0" fontId="0" fillId="8" borderId="6" xfId="0" applyFill="1" applyBorder="1" applyAlignment="1">
      <alignment horizontal="center"/>
    </xf>
    <xf numFmtId="0" fontId="108" fillId="8" borderId="13" xfId="0" applyFont="1" applyFill="1" applyBorder="1" applyAlignment="1">
      <alignment horizontal="center"/>
    </xf>
    <xf numFmtId="0" fontId="108" fillId="8" borderId="6" xfId="0" applyFont="1" applyFill="1" applyBorder="1" applyAlignment="1">
      <alignment horizontal="center"/>
    </xf>
    <xf numFmtId="0" fontId="117" fillId="4" borderId="13" xfId="0" applyFont="1" applyFill="1" applyBorder="1" applyAlignment="1">
      <alignment horizontal="center"/>
    </xf>
    <xf numFmtId="0" fontId="97" fillId="39" borderId="13" xfId="0" applyFont="1" applyFill="1" applyBorder="1" applyAlignment="1">
      <alignment horizontal="center"/>
    </xf>
    <xf numFmtId="0" fontId="99" fillId="39" borderId="13" xfId="0" applyFont="1" applyFill="1" applyBorder="1" applyAlignment="1">
      <alignment horizontal="center"/>
    </xf>
    <xf numFmtId="0" fontId="93" fillId="39" borderId="13" xfId="0" applyFont="1" applyFill="1" applyBorder="1" applyAlignment="1">
      <alignment horizontal="center"/>
    </xf>
    <xf numFmtId="0" fontId="95" fillId="39" borderId="13" xfId="0" applyFont="1" applyFill="1" applyBorder="1" applyAlignment="1">
      <alignment horizontal="center"/>
    </xf>
    <xf numFmtId="1" fontId="3" fillId="0" borderId="7" xfId="0" applyNumberFormat="1" applyFont="1" applyBorder="1" applyAlignment="1">
      <alignment wrapText="1"/>
    </xf>
    <xf numFmtId="0" fontId="103" fillId="39" borderId="13" xfId="0" applyFont="1" applyFill="1" applyBorder="1" applyAlignment="1">
      <alignment horizontal="center"/>
    </xf>
    <xf numFmtId="0" fontId="103" fillId="39" borderId="1" xfId="0" applyFont="1" applyFill="1" applyBorder="1" applyAlignment="1">
      <alignment horizontal="center"/>
    </xf>
    <xf numFmtId="0" fontId="97" fillId="39" borderId="1" xfId="0" applyFont="1" applyFill="1" applyBorder="1" applyAlignment="1">
      <alignment horizontal="center"/>
    </xf>
    <xf numFmtId="0" fontId="102" fillId="39" borderId="13" xfId="0" applyFont="1" applyFill="1" applyBorder="1" applyAlignment="1">
      <alignment horizontal="center"/>
    </xf>
    <xf numFmtId="0" fontId="104" fillId="39" borderId="13" xfId="0" applyFont="1" applyFill="1" applyBorder="1" applyAlignment="1">
      <alignment horizontal="right"/>
    </xf>
    <xf numFmtId="0" fontId="107" fillId="39" borderId="6" xfId="0" applyFont="1" applyFill="1" applyBorder="1" applyAlignment="1">
      <alignment horizontal="center"/>
    </xf>
    <xf numFmtId="0" fontId="104" fillId="41" borderId="13" xfId="0" applyFont="1" applyFill="1" applyBorder="1" applyAlignment="1">
      <alignment horizontal="center"/>
    </xf>
    <xf numFmtId="0" fontId="104" fillId="41" borderId="6" xfId="0" applyFont="1" applyFill="1" applyBorder="1" applyAlignment="1">
      <alignment horizontal="center"/>
    </xf>
    <xf numFmtId="0" fontId="108" fillId="40" borderId="6" xfId="0" applyFont="1" applyFill="1" applyBorder="1" applyAlignment="1">
      <alignment horizontal="center"/>
    </xf>
    <xf numFmtId="0" fontId="115" fillId="39" borderId="2" xfId="0" applyFont="1" applyFill="1" applyBorder="1" applyAlignment="1">
      <alignment horizontal="center" wrapText="1"/>
    </xf>
    <xf numFmtId="0" fontId="80" fillId="0" borderId="5" xfId="0" applyFont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3" fillId="0" borderId="13" xfId="0" applyFont="1" applyBorder="1" applyAlignment="1"/>
    <xf numFmtId="0" fontId="3" fillId="3" borderId="10" xfId="0" applyFont="1" applyFill="1" applyBorder="1" applyAlignment="1"/>
    <xf numFmtId="0" fontId="3" fillId="5" borderId="9" xfId="0" applyFont="1" applyFill="1" applyBorder="1" applyAlignment="1"/>
    <xf numFmtId="0" fontId="3" fillId="6" borderId="9" xfId="0" applyFont="1" applyFill="1" applyBorder="1" applyAlignment="1"/>
    <xf numFmtId="0" fontId="3" fillId="11" borderId="9" xfId="0" applyFont="1" applyFill="1" applyBorder="1" applyAlignment="1"/>
    <xf numFmtId="0" fontId="6" fillId="0" borderId="11" xfId="0" applyFont="1" applyBorder="1" applyAlignment="1"/>
    <xf numFmtId="0" fontId="3" fillId="0" borderId="6" xfId="0" applyFont="1" applyBorder="1" applyAlignment="1"/>
    <xf numFmtId="3" fontId="3" fillId="0" borderId="6" xfId="0" applyNumberFormat="1" applyFont="1" applyBorder="1" applyAlignment="1"/>
    <xf numFmtId="0" fontId="3" fillId="5" borderId="1" xfId="0" applyFont="1" applyFill="1" applyBorder="1" applyAlignment="1"/>
    <xf numFmtId="0" fontId="3" fillId="6" borderId="1" xfId="0" applyFont="1" applyFill="1" applyBorder="1" applyAlignment="1"/>
    <xf numFmtId="0" fontId="3" fillId="0" borderId="1" xfId="0" applyFont="1" applyBorder="1" applyAlignment="1"/>
    <xf numFmtId="0" fontId="3" fillId="3" borderId="6" xfId="0" applyFont="1" applyFill="1" applyBorder="1" applyAlignment="1"/>
    <xf numFmtId="0" fontId="0" fillId="26" borderId="6" xfId="0" applyFill="1" applyBorder="1" applyAlignment="1"/>
    <xf numFmtId="0" fontId="0" fillId="36" borderId="6" xfId="0" applyFill="1" applyBorder="1" applyAlignment="1"/>
    <xf numFmtId="0" fontId="0" fillId="27" borderId="6" xfId="0" applyFill="1" applyBorder="1" applyAlignment="1"/>
    <xf numFmtId="0" fontId="0" fillId="0" borderId="6" xfId="0" applyBorder="1" applyAlignment="1"/>
    <xf numFmtId="173" fontId="3" fillId="26" borderId="6" xfId="0" applyNumberFormat="1" applyFont="1" applyFill="1" applyBorder="1" applyAlignment="1"/>
    <xf numFmtId="173" fontId="3" fillId="0" borderId="6" xfId="0" applyNumberFormat="1" applyFont="1" applyBorder="1" applyAlignment="1"/>
    <xf numFmtId="1" fontId="3" fillId="0" borderId="6" xfId="0" applyNumberFormat="1" applyFont="1" applyBorder="1" applyAlignment="1"/>
    <xf numFmtId="0" fontId="3" fillId="0" borderId="8" xfId="0" applyFont="1" applyBorder="1" applyAlignment="1"/>
    <xf numFmtId="0" fontId="3" fillId="26" borderId="6" xfId="0" applyFont="1" applyFill="1" applyBorder="1" applyAlignment="1"/>
    <xf numFmtId="0" fontId="3" fillId="36" borderId="6" xfId="0" applyFont="1" applyFill="1" applyBorder="1" applyAlignment="1"/>
    <xf numFmtId="0" fontId="3" fillId="27" borderId="6" xfId="0" applyFont="1" applyFill="1" applyBorder="1" applyAlignment="1"/>
    <xf numFmtId="0" fontId="3" fillId="0" borderId="5" xfId="0" applyFont="1" applyBorder="1" applyAlignment="1"/>
    <xf numFmtId="1" fontId="3" fillId="0" borderId="7" xfId="0" applyNumberFormat="1" applyFont="1" applyBorder="1" applyAlignment="1"/>
    <xf numFmtId="1" fontId="3" fillId="0" borderId="8" xfId="0" applyNumberFormat="1" applyFont="1" applyBorder="1" applyAlignment="1"/>
    <xf numFmtId="0" fontId="3" fillId="28" borderId="5" xfId="0" applyFont="1" applyFill="1" applyBorder="1" applyAlignment="1"/>
    <xf numFmtId="0" fontId="3" fillId="28" borderId="6" xfId="0" applyFont="1" applyFill="1" applyBorder="1" applyAlignment="1"/>
    <xf numFmtId="0" fontId="3" fillId="28" borderId="8" xfId="0" applyFont="1" applyFill="1" applyBorder="1" applyAlignment="1"/>
    <xf numFmtId="0" fontId="0" fillId="26" borderId="1" xfId="0" applyFill="1" applyBorder="1" applyAlignment="1"/>
    <xf numFmtId="0" fontId="0" fillId="36" borderId="1" xfId="0" applyFill="1" applyBorder="1" applyAlignment="1"/>
    <xf numFmtId="0" fontId="0" fillId="27" borderId="1" xfId="0" applyFill="1" applyBorder="1" applyAlignment="1"/>
    <xf numFmtId="0" fontId="3" fillId="28" borderId="3" xfId="0" applyFont="1" applyFill="1" applyBorder="1" applyAlignment="1"/>
    <xf numFmtId="0" fontId="3" fillId="28" borderId="1" xfId="0" applyFont="1" applyFill="1" applyBorder="1" applyAlignment="1"/>
    <xf numFmtId="0" fontId="3" fillId="0" borderId="2" xfId="0" applyFont="1" applyBorder="1" applyAlignment="1"/>
    <xf numFmtId="0" fontId="3" fillId="0" borderId="3" xfId="0" applyFont="1" applyBorder="1" applyAlignment="1"/>
    <xf numFmtId="0" fontId="0" fillId="26" borderId="3" xfId="0" applyFill="1" applyBorder="1" applyAlignment="1"/>
    <xf numFmtId="0" fontId="0" fillId="36" borderId="3" xfId="0" applyFill="1" applyBorder="1" applyAlignment="1"/>
    <xf numFmtId="0" fontId="0" fillId="27" borderId="3" xfId="0" applyFill="1" applyBorder="1" applyAlignment="1"/>
    <xf numFmtId="0" fontId="0" fillId="0" borderId="1" xfId="0" applyBorder="1" applyAlignment="1"/>
    <xf numFmtId="0" fontId="0" fillId="0" borderId="3" xfId="0" applyBorder="1" applyAlignment="1"/>
    <xf numFmtId="0" fontId="3" fillId="0" borderId="19" xfId="0" applyFont="1" applyBorder="1" applyAlignment="1"/>
    <xf numFmtId="0" fontId="3" fillId="0" borderId="20" xfId="0" applyFont="1" applyBorder="1" applyAlignment="1"/>
    <xf numFmtId="0" fontId="3" fillId="47" borderId="0" xfId="0" applyFont="1" applyFill="1" applyAlignment="1"/>
    <xf numFmtId="0" fontId="0" fillId="47" borderId="0" xfId="0" applyFill="1" applyAlignment="1"/>
    <xf numFmtId="0" fontId="0" fillId="0" borderId="0" xfId="0" applyAlignment="1"/>
    <xf numFmtId="0" fontId="115" fillId="0" borderId="6" xfId="0" applyFont="1" applyBorder="1" applyAlignment="1"/>
    <xf numFmtId="0" fontId="115" fillId="0" borderId="13" xfId="0" applyFont="1" applyBorder="1" applyAlignment="1"/>
    <xf numFmtId="0" fontId="3" fillId="27" borderId="1" xfId="0" applyFont="1" applyFill="1" applyBorder="1" applyAlignme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00C0F0"/>
      <color rgb="FF10E7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iana Gisela Rojas" id="{E131A0B6-1E84-4429-9496-A61D7EC43420}" userId="S::directoraarriendos@portadainmobiliaria.com::d25df4f4-b7a4-46be-966d-3ee9c0c18e5c" providerId="AD"/>
</personList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73" dT="2021-03-30T20:06:39.97" personId="{E131A0B6-1E84-4429-9496-A61D7EC43420}" id="{DA5BDF2C-4C76-4759-BCF0-515979C17460}">
    <text xml:space="preserve">SE LE SUMA LO QUE CERRO COMO INTERNA
</text>
  </threadedComment>
  <threadedComment ref="I381" dT="2021-03-30T20:06:39.97" personId="{E131A0B6-1E84-4429-9496-A61D7EC43420}" id="{89B8BFA2-32D3-46C7-A475-98038588F379}">
    <text xml:space="preserve">SE LE SUMA LO QUE CERRO COMO INTERNA
</text>
  </threadedComment>
  <threadedComment ref="I580" dT="2021-03-30T20:06:39.97" personId="{E131A0B6-1E84-4429-9496-A61D7EC43420}" id="{44BCD2CB-09B2-4C40-A8A0-BB5B5963F352}">
    <text xml:space="preserve">SE LE SUMA LO QUE CERRO COMO INTERNA
</text>
  </threadedComment>
  <threadedComment ref="F1140" dT="2022-07-29T21:43:38.59" personId="{E131A0B6-1E84-4429-9496-A61D7EC43420}" id="{652F05F5-C692-4901-957B-F45E591734AB}">
    <text>cliente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323" dT="2021-03-30T17:16:11.63" personId="{E131A0B6-1E84-4429-9496-A61D7EC43420}" id="{254AF833-5CEE-4F98-B908-CFC092E2511A}">
    <text xml:space="preserve">YA LO LIQUIDARON 
</text>
  </threadedComment>
  <threadedComment ref="I416" dT="2021-03-30T20:06:39.97" personId="{E131A0B6-1E84-4429-9496-A61D7EC43420}" id="{DFE9DCD7-6AE1-4F6A-9B21-1CB2070158E4}">
    <text xml:space="preserve">SE LE SUMA LO QUE CERRO COMO INTERNA
</text>
  </threadedComment>
  <threadedComment ref="I548" dT="2021-03-30T20:06:39.97" personId="{E131A0B6-1E84-4429-9496-A61D7EC43420}" id="{E2A48A59-7383-4E6C-9C38-2A7809CAF44A}">
    <text xml:space="preserve">SE LE SUMA LO QUE CERRO COMO INTERNA
</text>
  </threadedComment>
  <threadedComment ref="I702" dT="2021-03-30T20:06:39.97" personId="{E131A0B6-1E84-4429-9496-A61D7EC43420}" id="{A1502BF4-FE58-4B6F-B6D9-936D05F5A87B}">
    <text xml:space="preserve">SE LE SUMA LO QUE CERRO COMO INTERNA
</text>
  </threadedComment>
  <threadedComment ref="I829" dT="2021-03-30T20:06:39.97" personId="{E131A0B6-1E84-4429-9496-A61D7EC43420}" id="{8551415E-9065-47CD-A93D-A2264C85F59A}">
    <text xml:space="preserve">SE LE SUMA LO QUE CERRO COMO INTERNA
</text>
  </threadedComment>
  <threadedComment ref="I989" dT="2021-03-30T20:06:39.97" personId="{E131A0B6-1E84-4429-9496-A61D7EC43420}" id="{288BBF71-DD06-440D-B95E-0F2C6659135B}">
    <text xml:space="preserve">SE LE SUMA LO QUE CERRO COMO INTERNA
</text>
  </threadedComment>
  <threadedComment ref="H1100" dT="2021-08-30T16:56:44.92" personId="{E131A0B6-1E84-4429-9496-A61D7EC43420}" id="{D43515E1-C039-4810-9C6E-52F264A03E8C}">
    <text>ESTE ES EL VALOR A PAGR DESCONTANDO LOS 100.000 DE LA COMISION DEMAS QUE SE LE PAGO EL MES PASADO DEBIDO A QUE EL NEGOCIO TENIA PORTERO POR CLIENTE.</text>
  </threadedComment>
  <threadedComment ref="I1153" dT="2021-03-30T20:06:39.97" personId="{E131A0B6-1E84-4429-9496-A61D7EC43420}" id="{BB15F5D5-EE41-4E37-9128-02F7EB5E9222}">
    <text xml:space="preserve">SE LE SUMA LO QUE CERRO COMO INTERNA
</text>
  </threadedComment>
  <threadedComment ref="I1341" dT="2021-03-30T20:06:39.97" personId="{E131A0B6-1E84-4429-9496-A61D7EC43420}" id="{A0A92C47-7A36-4EEC-922D-76D207A88DEF}">
    <text xml:space="preserve">SE LE SUMA LO QUE CERRO COMO INTERNA
</text>
  </threadedComment>
  <threadedComment ref="I1517" dT="2021-03-30T20:06:39.97" personId="{E131A0B6-1E84-4429-9496-A61D7EC43420}" id="{E36BE0F0-A95D-4D03-9768-FF5133B86CDC}">
    <text xml:space="preserve">SE LE SUMA LO QUE CERRO COMO INTERNA
</text>
  </threadedComment>
  <threadedComment ref="I1685" dT="2021-03-30T20:06:39.97" personId="{E131A0B6-1E84-4429-9496-A61D7EC43420}" id="{4F6FB2D0-683F-4062-A023-556FFEF09326}">
    <text xml:space="preserve">SE LE SUMA LO QUE CERRO COMO INTERNA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G365" dT="2020-03-27T21:45:19.96" personId="{E131A0B6-1E84-4429-9496-A61D7EC43420}" id="{C71E4B24-132A-44C2-8DA0-DDB34B6F10AB}">
    <text xml:space="preserve">ya se liquido se coloca en CERO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ADMON%204443219%20NORA%20LOPERA%20velezlopera@une.net.co" TargetMode="External"/><Relationship Id="rId2" Type="http://schemas.openxmlformats.org/officeDocument/2006/relationships/hyperlink" Target="mailto:ADMON%203113546912%20santamariadelaslomas1@gmail.com%20nit%20900.248.742-7" TargetMode="External"/><Relationship Id="rId1" Type="http://schemas.openxmlformats.org/officeDocument/2006/relationships/hyperlink" Target="mailto:JUAN%20ESTEBAN%20CORRALES%203157664622-%20JCORRALES@ABELARDOYEPES.COM" TargetMode="External"/><Relationship Id="rId4" Type="http://schemas.openxmlformats.org/officeDocument/2006/relationships/hyperlink" Target="mailto:quintasdelosalmendros@yahoo.es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incaraiz.com.co/detail.aspx?a=1492633&amp;xtor=EPR-15-%5BTitleFR%5D" TargetMode="External"/><Relationship Id="rId7" Type="http://schemas.openxmlformats.org/officeDocument/2006/relationships/hyperlink" Target="https://www.ciencuadras.com/inmueble/view?id=431471" TargetMode="External"/><Relationship Id="rId2" Type="http://schemas.openxmlformats.org/officeDocument/2006/relationships/hyperlink" Target="http://www.fincaraiz.com.co/detail.aspx?a=4221897&amp;xtor=EPR-15-%5BTitleFR%5D" TargetMode="External"/><Relationship Id="rId1" Type="http://schemas.openxmlformats.org/officeDocument/2006/relationships/hyperlink" Target="http://www.fincaraiz.com.co/detail.aspx?a=4299367&amp;xtor=EPR-15-%5BTitleFR%5D" TargetMode="External"/><Relationship Id="rId6" Type="http://schemas.openxmlformats.org/officeDocument/2006/relationships/hyperlink" Target="http://www.fincaraiz.com.co/detail.aspx?a=4403752&amp;xtor=EPR-15-%5BTitleFR%5D" TargetMode="External"/><Relationship Id="rId5" Type="http://schemas.openxmlformats.org/officeDocument/2006/relationships/hyperlink" Target="http://www.fincaraiz.com.co/detail.aspx?a=4245667&amp;xtor=EPR-15-%5BTitleFR%5D" TargetMode="External"/><Relationship Id="rId4" Type="http://schemas.openxmlformats.org/officeDocument/2006/relationships/hyperlink" Target="http://www.fincaraiz.com.co/detail.aspx?a=4212814&amp;xtor=EPR-15-%5BTitleFR%5D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P1406"/>
  <sheetViews>
    <sheetView topLeftCell="A1243" workbookViewId="0">
      <selection activeCell="B1261" sqref="B1261"/>
    </sheetView>
  </sheetViews>
  <sheetFormatPr defaultColWidth="14.42578125" defaultRowHeight="15.75" customHeight="1"/>
  <cols>
    <col min="1" max="1" width="23.42578125" customWidth="1"/>
    <col min="2" max="2" width="31.7109375" customWidth="1"/>
    <col min="3" max="3" width="22.28515625" customWidth="1"/>
    <col min="4" max="4" width="49.42578125" customWidth="1"/>
    <col min="5" max="5" width="16" bestFit="1" customWidth="1"/>
    <col min="6" max="6" width="17.42578125" bestFit="1" customWidth="1"/>
    <col min="7" max="7" width="13.85546875" customWidth="1"/>
    <col min="8" max="8" width="25" customWidth="1"/>
    <col min="9" max="9" width="24.28515625" customWidth="1"/>
    <col min="10" max="10" width="14.42578125" customWidth="1"/>
    <col min="11" max="11" width="17.140625" customWidth="1"/>
    <col min="12" max="12" width="30.42578125" customWidth="1"/>
    <col min="13" max="13" width="17.5703125" customWidth="1"/>
    <col min="14" max="14" width="16" customWidth="1"/>
    <col min="15" max="15" width="18.42578125" customWidth="1"/>
  </cols>
  <sheetData>
    <row r="1" spans="1:15" ht="12.75">
      <c r="A1" s="3274" t="s">
        <v>0</v>
      </c>
      <c r="B1" s="3274"/>
      <c r="C1" s="3274"/>
      <c r="D1" s="3274"/>
      <c r="E1" s="3274"/>
      <c r="F1" s="3274"/>
      <c r="G1" s="3274"/>
      <c r="H1" s="3274"/>
      <c r="I1" s="3274"/>
      <c r="J1" s="3274"/>
      <c r="K1" s="3274"/>
      <c r="L1" s="3274"/>
      <c r="M1" s="3274"/>
      <c r="N1" s="3274"/>
      <c r="O1" s="3274"/>
    </row>
    <row r="2" spans="1:15" ht="12.75">
      <c r="A2" s="3274"/>
      <c r="B2" s="3274"/>
      <c r="C2" s="3274"/>
      <c r="D2" s="3274"/>
      <c r="E2" s="3274"/>
      <c r="F2" s="3274"/>
      <c r="G2" s="3274"/>
      <c r="H2" s="3274"/>
      <c r="I2" s="3274"/>
      <c r="J2" s="3274"/>
      <c r="K2" s="3274"/>
      <c r="L2" s="3274"/>
      <c r="M2" s="3274"/>
      <c r="N2" s="3274"/>
      <c r="O2" s="3274"/>
    </row>
    <row r="3" spans="1:15" ht="12.75">
      <c r="A3" s="3296" t="s">
        <v>1</v>
      </c>
      <c r="B3" s="3296"/>
      <c r="C3" s="3296"/>
      <c r="D3" s="3296"/>
      <c r="E3" s="3296"/>
      <c r="F3" s="3296"/>
      <c r="G3" s="3296"/>
      <c r="H3" s="3296"/>
      <c r="I3" s="3296"/>
      <c r="J3" s="3296"/>
      <c r="K3" s="3296"/>
      <c r="L3" s="3296"/>
      <c r="M3" s="3296"/>
      <c r="N3" s="3296"/>
      <c r="O3" s="3296"/>
    </row>
    <row r="4" spans="1:15" ht="12.75">
      <c r="A4" s="2121" t="s">
        <v>2</v>
      </c>
      <c r="B4" s="24" t="s">
        <v>3</v>
      </c>
      <c r="C4" s="8" t="s">
        <v>4</v>
      </c>
      <c r="D4" s="24" t="s">
        <v>5</v>
      </c>
      <c r="E4" s="9" t="s">
        <v>6</v>
      </c>
      <c r="F4" s="24" t="s">
        <v>7</v>
      </c>
      <c r="G4" s="9" t="s">
        <v>8</v>
      </c>
      <c r="H4" s="24" t="s">
        <v>9</v>
      </c>
      <c r="I4" s="24" t="s">
        <v>10</v>
      </c>
      <c r="J4" s="24" t="s">
        <v>11</v>
      </c>
      <c r="K4" s="24" t="s">
        <v>3</v>
      </c>
      <c r="L4" s="24" t="s">
        <v>5</v>
      </c>
      <c r="M4" s="24" t="s">
        <v>12</v>
      </c>
      <c r="N4" s="24" t="s">
        <v>7</v>
      </c>
      <c r="O4" s="30"/>
    </row>
    <row r="5" spans="1:15" ht="12.75">
      <c r="A5" s="3297" t="s">
        <v>13</v>
      </c>
      <c r="B5" s="289">
        <v>7738</v>
      </c>
      <c r="C5" s="10">
        <v>0.1</v>
      </c>
      <c r="D5" s="41" t="s">
        <v>14</v>
      </c>
      <c r="E5" s="290">
        <v>2500000</v>
      </c>
      <c r="F5" s="10">
        <v>0.12</v>
      </c>
      <c r="G5" s="290">
        <f>E5*F5</f>
        <v>300000</v>
      </c>
      <c r="H5" s="262" t="s">
        <v>15</v>
      </c>
      <c r="I5" s="262" t="s">
        <v>16</v>
      </c>
      <c r="J5" s="149"/>
      <c r="K5" s="289">
        <v>7815</v>
      </c>
      <c r="L5" s="41" t="s">
        <v>17</v>
      </c>
      <c r="M5" s="21">
        <v>2250000</v>
      </c>
      <c r="N5" s="10">
        <v>0.05</v>
      </c>
      <c r="O5" s="21">
        <f t="shared" ref="O5:O6" si="0">M5*N5</f>
        <v>112500</v>
      </c>
    </row>
    <row r="6" spans="1:15" ht="12.75">
      <c r="A6" s="3297"/>
      <c r="B6" s="289">
        <v>7749</v>
      </c>
      <c r="C6" s="10">
        <v>0.1</v>
      </c>
      <c r="D6" s="41" t="s">
        <v>18</v>
      </c>
      <c r="E6" s="21">
        <v>1350000</v>
      </c>
      <c r="F6" s="10">
        <v>7.0000000000000007E-2</v>
      </c>
      <c r="G6" s="21">
        <f t="shared" ref="G6:G7" si="1">F6*E6</f>
        <v>94500.000000000015</v>
      </c>
      <c r="H6" s="262" t="s">
        <v>19</v>
      </c>
      <c r="I6" s="262" t="s">
        <v>16</v>
      </c>
      <c r="J6" s="149"/>
      <c r="K6" s="289">
        <v>7816</v>
      </c>
      <c r="L6" s="20" t="s">
        <v>20</v>
      </c>
      <c r="M6" s="33">
        <v>1500000</v>
      </c>
      <c r="N6" s="10">
        <v>0.05</v>
      </c>
      <c r="O6" s="21">
        <f t="shared" si="0"/>
        <v>75000</v>
      </c>
    </row>
    <row r="7" spans="1:15" ht="12.75">
      <c r="A7" s="3297"/>
      <c r="B7" s="18">
        <v>7812</v>
      </c>
      <c r="C7" s="10">
        <v>0.1</v>
      </c>
      <c r="D7" s="20" t="s">
        <v>21</v>
      </c>
      <c r="E7" s="21">
        <v>1770000</v>
      </c>
      <c r="F7" s="10">
        <v>7.0000000000000007E-2</v>
      </c>
      <c r="G7" s="21">
        <f t="shared" si="1"/>
        <v>123900.00000000001</v>
      </c>
      <c r="H7" s="262" t="s">
        <v>19</v>
      </c>
      <c r="I7" s="262" t="s">
        <v>22</v>
      </c>
      <c r="J7" s="149"/>
      <c r="K7" s="149"/>
      <c r="L7" s="149"/>
      <c r="M7" s="129"/>
      <c r="N7" s="69"/>
      <c r="O7" s="97"/>
    </row>
    <row r="8" spans="1:15" ht="12.75">
      <c r="A8" s="3297"/>
      <c r="B8" s="18">
        <v>7782</v>
      </c>
      <c r="C8" s="10">
        <v>0.1</v>
      </c>
      <c r="D8" s="20" t="s">
        <v>23</v>
      </c>
      <c r="E8" s="21">
        <v>2000000</v>
      </c>
      <c r="F8" s="10">
        <v>0.12</v>
      </c>
      <c r="G8" s="21">
        <f t="shared" ref="G8:G13" si="2">E8*F8</f>
        <v>240000</v>
      </c>
      <c r="H8" s="262" t="s">
        <v>15</v>
      </c>
      <c r="I8" s="262" t="s">
        <v>22</v>
      </c>
      <c r="J8" s="149"/>
      <c r="K8" s="149"/>
      <c r="L8" s="159"/>
      <c r="M8" s="129"/>
      <c r="N8" s="69"/>
      <c r="O8" s="97"/>
    </row>
    <row r="9" spans="1:15" ht="12.75">
      <c r="A9" s="3297"/>
      <c r="B9" s="289">
        <v>7789</v>
      </c>
      <c r="C9" s="10">
        <v>0.1</v>
      </c>
      <c r="D9" s="41" t="s">
        <v>24</v>
      </c>
      <c r="E9" s="21">
        <v>1850000</v>
      </c>
      <c r="F9" s="10">
        <v>7.0000000000000007E-2</v>
      </c>
      <c r="G9" s="21">
        <f t="shared" si="2"/>
        <v>129500.00000000001</v>
      </c>
      <c r="H9" s="262" t="s">
        <v>25</v>
      </c>
      <c r="I9" s="262" t="s">
        <v>22</v>
      </c>
      <c r="J9" s="149"/>
      <c r="K9" s="149"/>
      <c r="L9" s="149"/>
      <c r="M9" s="129"/>
      <c r="N9" s="69"/>
      <c r="O9" s="129"/>
    </row>
    <row r="10" spans="1:15" ht="12.75">
      <c r="A10" s="3297"/>
      <c r="B10" s="289">
        <v>7813</v>
      </c>
      <c r="C10" s="10">
        <v>0.1</v>
      </c>
      <c r="D10" s="41" t="s">
        <v>26</v>
      </c>
      <c r="E10" s="21">
        <v>3750000</v>
      </c>
      <c r="F10" s="10">
        <v>7.0000000000000007E-2</v>
      </c>
      <c r="G10" s="21">
        <f t="shared" si="2"/>
        <v>262500</v>
      </c>
      <c r="H10" s="262" t="s">
        <v>25</v>
      </c>
      <c r="I10" s="262" t="s">
        <v>16</v>
      </c>
      <c r="J10" s="149"/>
      <c r="K10" s="149"/>
      <c r="L10" s="149"/>
      <c r="M10" s="129"/>
      <c r="N10" s="69"/>
      <c r="O10" s="129"/>
    </row>
    <row r="11" spans="1:15" ht="12.75">
      <c r="A11" s="3297"/>
      <c r="B11" s="289">
        <v>7829</v>
      </c>
      <c r="C11" s="10">
        <v>0.1</v>
      </c>
      <c r="D11" s="41" t="s">
        <v>27</v>
      </c>
      <c r="E11" s="21">
        <v>2600000</v>
      </c>
      <c r="F11" s="10">
        <v>0.12</v>
      </c>
      <c r="G11" s="21">
        <f t="shared" si="2"/>
        <v>312000</v>
      </c>
      <c r="H11" s="262" t="s">
        <v>15</v>
      </c>
      <c r="I11" s="262" t="s">
        <v>16</v>
      </c>
      <c r="J11" s="149"/>
      <c r="K11" s="149"/>
      <c r="L11" s="149"/>
      <c r="M11" s="129"/>
      <c r="N11" s="69"/>
      <c r="O11" s="30"/>
    </row>
    <row r="12" spans="1:15" ht="12.75">
      <c r="A12" s="3297"/>
      <c r="B12" s="289">
        <v>7834</v>
      </c>
      <c r="C12" s="10">
        <v>0.08</v>
      </c>
      <c r="D12" s="41" t="s">
        <v>28</v>
      </c>
      <c r="E12" s="21">
        <v>2500000</v>
      </c>
      <c r="F12" s="10">
        <v>0.1</v>
      </c>
      <c r="G12" s="21">
        <f t="shared" si="2"/>
        <v>250000</v>
      </c>
      <c r="H12" s="262" t="s">
        <v>15</v>
      </c>
      <c r="I12" s="262" t="s">
        <v>16</v>
      </c>
      <c r="J12" s="149"/>
      <c r="K12" s="149"/>
      <c r="L12" s="149"/>
      <c r="M12" s="129"/>
      <c r="N12" s="69"/>
      <c r="O12" s="30"/>
    </row>
    <row r="13" spans="1:15" ht="12.75">
      <c r="A13" s="3297"/>
      <c r="B13" s="289">
        <v>7856</v>
      </c>
      <c r="C13" s="10">
        <v>0.1</v>
      </c>
      <c r="D13" s="41" t="s">
        <v>29</v>
      </c>
      <c r="E13" s="21">
        <v>1800000</v>
      </c>
      <c r="F13" s="10">
        <v>7.0000000000000007E-2</v>
      </c>
      <c r="G13" s="21">
        <f t="shared" si="2"/>
        <v>126000.00000000001</v>
      </c>
      <c r="H13" s="262" t="s">
        <v>30</v>
      </c>
      <c r="I13" s="262" t="s">
        <v>22</v>
      </c>
      <c r="J13" s="149"/>
      <c r="K13" s="149"/>
      <c r="L13" s="149"/>
      <c r="M13" s="129"/>
      <c r="N13" s="69"/>
      <c r="O13" s="30"/>
    </row>
    <row r="14" spans="1:15" ht="12.75">
      <c r="A14" s="3297"/>
      <c r="B14" s="291" t="s">
        <v>31</v>
      </c>
      <c r="C14" s="119">
        <v>0.1</v>
      </c>
      <c r="D14" s="149" t="s">
        <v>32</v>
      </c>
      <c r="E14" s="129"/>
      <c r="F14" s="149"/>
      <c r="G14" s="129"/>
      <c r="H14" s="149"/>
      <c r="I14" s="256" t="s">
        <v>16</v>
      </c>
      <c r="J14" s="149"/>
      <c r="K14" s="149"/>
      <c r="L14" s="149"/>
      <c r="M14" s="129"/>
      <c r="N14" s="69"/>
      <c r="O14" s="30"/>
    </row>
    <row r="15" spans="1:15" ht="12.75">
      <c r="A15" s="3297"/>
      <c r="B15" s="24" t="s">
        <v>31</v>
      </c>
      <c r="C15" s="119">
        <v>0.1</v>
      </c>
      <c r="D15" s="159" t="s">
        <v>33</v>
      </c>
      <c r="E15" s="129"/>
      <c r="F15" s="69"/>
      <c r="G15" s="129"/>
      <c r="H15" s="149"/>
      <c r="I15" s="256" t="s">
        <v>22</v>
      </c>
      <c r="J15" s="149"/>
      <c r="K15" s="149"/>
      <c r="L15" s="149"/>
      <c r="M15" s="129"/>
      <c r="N15" s="69"/>
      <c r="O15" s="30"/>
    </row>
    <row r="16" spans="1:15" ht="12.75">
      <c r="A16" s="3297"/>
      <c r="B16" s="256"/>
      <c r="C16" s="119"/>
      <c r="D16" s="149"/>
      <c r="E16" s="129"/>
      <c r="F16" s="69"/>
      <c r="G16" s="129"/>
      <c r="H16" s="149"/>
      <c r="I16" s="149"/>
      <c r="J16" s="149"/>
      <c r="K16" s="149"/>
      <c r="L16" s="149"/>
      <c r="M16" s="129"/>
      <c r="N16" s="69"/>
      <c r="O16" s="30">
        <f>SUM(O5:O15)</f>
        <v>187500</v>
      </c>
    </row>
    <row r="17" spans="1:15" ht="12.75">
      <c r="A17" s="3297"/>
      <c r="B17" s="256"/>
      <c r="C17" s="256"/>
      <c r="D17" s="292" t="s">
        <v>34</v>
      </c>
      <c r="E17" s="293">
        <f>SUM(E5:E16)</f>
        <v>20120000</v>
      </c>
      <c r="F17" s="292" t="s">
        <v>34</v>
      </c>
      <c r="G17" s="25">
        <f>SUM(G5:G15)</f>
        <v>1838400</v>
      </c>
      <c r="H17" s="3423"/>
      <c r="I17" s="3423"/>
      <c r="J17" s="3423"/>
      <c r="K17" s="3423"/>
      <c r="L17" s="3277" t="s">
        <v>35</v>
      </c>
      <c r="M17" s="3277"/>
      <c r="N17" s="3277"/>
      <c r="O17" s="294">
        <f>G17+O16</f>
        <v>2025900</v>
      </c>
    </row>
    <row r="18" spans="1:15" ht="12.75">
      <c r="A18" s="2"/>
      <c r="B18" s="295"/>
      <c r="C18" s="295"/>
      <c r="D18" s="2"/>
      <c r="E18" s="52"/>
      <c r="F18" s="2"/>
      <c r="G18" s="52"/>
      <c r="H18" s="2"/>
      <c r="I18" s="2"/>
      <c r="J18" s="2"/>
      <c r="K18" s="2"/>
      <c r="L18" s="2"/>
      <c r="M18" s="2"/>
      <c r="N18" s="2"/>
      <c r="O18" s="52"/>
    </row>
    <row r="19" spans="1:15" ht="12.75">
      <c r="A19" s="3275" t="s">
        <v>36</v>
      </c>
      <c r="B19" s="3275"/>
      <c r="C19" s="3275"/>
      <c r="D19" s="3275"/>
      <c r="E19" s="3275"/>
      <c r="F19" s="3275"/>
      <c r="G19" s="3275"/>
      <c r="H19" s="3275"/>
      <c r="I19" s="3275"/>
      <c r="J19" s="3275"/>
      <c r="K19" s="3275"/>
      <c r="L19" s="3275"/>
      <c r="M19" s="3275"/>
      <c r="N19" s="3275"/>
      <c r="O19" s="3275"/>
    </row>
    <row r="20" spans="1:15" ht="12.75">
      <c r="A20" s="2121" t="s">
        <v>37</v>
      </c>
      <c r="B20" s="24" t="s">
        <v>3</v>
      </c>
      <c r="C20" s="8" t="s">
        <v>4</v>
      </c>
      <c r="D20" s="24" t="s">
        <v>5</v>
      </c>
      <c r="E20" s="9" t="s">
        <v>6</v>
      </c>
      <c r="F20" s="24" t="s">
        <v>7</v>
      </c>
      <c r="G20" s="9" t="s">
        <v>8</v>
      </c>
      <c r="H20" s="24" t="s">
        <v>9</v>
      </c>
      <c r="I20" s="24" t="s">
        <v>10</v>
      </c>
      <c r="J20" s="24" t="s">
        <v>11</v>
      </c>
      <c r="K20" s="24" t="s">
        <v>3</v>
      </c>
      <c r="L20" s="24" t="s">
        <v>5</v>
      </c>
      <c r="M20" s="24" t="s">
        <v>12</v>
      </c>
      <c r="N20" s="24" t="s">
        <v>7</v>
      </c>
      <c r="O20" s="30"/>
    </row>
    <row r="21" spans="1:15" ht="12.75">
      <c r="A21" s="3290" t="s">
        <v>38</v>
      </c>
      <c r="B21" s="289">
        <v>7762</v>
      </c>
      <c r="C21" s="10">
        <v>0.1</v>
      </c>
      <c r="D21" s="41" t="s">
        <v>39</v>
      </c>
      <c r="E21" s="21">
        <v>1850000</v>
      </c>
      <c r="F21" s="10">
        <v>7.0000000000000007E-2</v>
      </c>
      <c r="G21" s="290">
        <f>E21*F21</f>
        <v>129500.00000000001</v>
      </c>
      <c r="H21" s="262" t="s">
        <v>30</v>
      </c>
      <c r="I21" s="262" t="s">
        <v>16</v>
      </c>
      <c r="J21" s="149"/>
      <c r="K21" s="289">
        <v>7768</v>
      </c>
      <c r="L21" s="20" t="s">
        <v>40</v>
      </c>
      <c r="M21" s="21">
        <v>2500000</v>
      </c>
      <c r="N21" s="10">
        <v>0.05</v>
      </c>
      <c r="O21" s="290">
        <f>N21*M21</f>
        <v>125000</v>
      </c>
    </row>
    <row r="22" spans="1:15" ht="12.75">
      <c r="A22" s="3290"/>
      <c r="B22" s="289">
        <v>7785</v>
      </c>
      <c r="C22" s="10">
        <v>0.1</v>
      </c>
      <c r="D22" s="41" t="s">
        <v>41</v>
      </c>
      <c r="E22" s="21">
        <v>1800000</v>
      </c>
      <c r="F22" s="10">
        <v>7.0000000000000007E-2</v>
      </c>
      <c r="G22" s="290">
        <f t="shared" ref="G22:G23" si="3">F22*E22</f>
        <v>126000.00000000001</v>
      </c>
      <c r="H22" s="262" t="s">
        <v>19</v>
      </c>
      <c r="I22" s="262" t="s">
        <v>16</v>
      </c>
      <c r="J22" s="149"/>
      <c r="K22" s="149"/>
      <c r="L22" s="149"/>
      <c r="M22" s="129"/>
      <c r="N22" s="69"/>
      <c r="O22" s="30"/>
    </row>
    <row r="23" spans="1:15" ht="12.75">
      <c r="A23" s="3290"/>
      <c r="B23" s="289">
        <v>7752</v>
      </c>
      <c r="C23" s="10">
        <v>0.1</v>
      </c>
      <c r="D23" s="20" t="s">
        <v>42</v>
      </c>
      <c r="E23" s="33">
        <v>1450000</v>
      </c>
      <c r="F23" s="10">
        <v>7.0000000000000007E-2</v>
      </c>
      <c r="G23" s="33">
        <f t="shared" si="3"/>
        <v>101500.00000000001</v>
      </c>
      <c r="H23" s="34" t="s">
        <v>43</v>
      </c>
      <c r="I23" s="262" t="s">
        <v>16</v>
      </c>
      <c r="J23" s="149"/>
      <c r="K23" s="149"/>
      <c r="L23" s="149"/>
      <c r="M23" s="129"/>
      <c r="N23" s="69"/>
      <c r="O23" s="30"/>
    </row>
    <row r="24" spans="1:15" ht="12.75">
      <c r="A24" s="3290"/>
      <c r="B24" s="289">
        <v>7854</v>
      </c>
      <c r="C24" s="10">
        <v>0.1</v>
      </c>
      <c r="D24" s="41" t="s">
        <v>44</v>
      </c>
      <c r="E24" s="21">
        <v>1800000</v>
      </c>
      <c r="F24" s="10">
        <v>7.0000000000000007E-2</v>
      </c>
      <c r="G24" s="21">
        <f t="shared" ref="G24:G25" si="4">E24*F24</f>
        <v>126000.00000000001</v>
      </c>
      <c r="H24" s="262" t="s">
        <v>19</v>
      </c>
      <c r="I24" s="262" t="s">
        <v>16</v>
      </c>
      <c r="J24" s="149"/>
      <c r="K24" s="149"/>
      <c r="L24" s="149"/>
      <c r="M24" s="129"/>
      <c r="N24" s="69"/>
      <c r="O24" s="30"/>
    </row>
    <row r="25" spans="1:15" ht="12.75">
      <c r="A25" s="3290"/>
      <c r="B25" s="24" t="s">
        <v>31</v>
      </c>
      <c r="C25" s="39">
        <v>0.1</v>
      </c>
      <c r="D25" s="159" t="s">
        <v>45</v>
      </c>
      <c r="E25" s="129"/>
      <c r="F25" s="39"/>
      <c r="G25" s="157">
        <f t="shared" si="4"/>
        <v>0</v>
      </c>
      <c r="H25" s="149"/>
      <c r="I25" s="256" t="s">
        <v>16</v>
      </c>
      <c r="J25" s="149"/>
      <c r="K25" s="149"/>
      <c r="L25" s="149"/>
      <c r="M25" s="129"/>
      <c r="N25" s="69"/>
      <c r="O25" s="30"/>
    </row>
    <row r="26" spans="1:15" ht="12.75">
      <c r="A26" s="3290"/>
      <c r="B26" s="256"/>
      <c r="C26" s="119"/>
      <c r="D26" s="149"/>
      <c r="E26" s="129"/>
      <c r="F26" s="69"/>
      <c r="G26" s="129"/>
      <c r="H26" s="143"/>
      <c r="I26" s="149"/>
      <c r="J26" s="149"/>
      <c r="K26" s="149"/>
      <c r="L26" s="149"/>
      <c r="M26" s="129"/>
      <c r="N26" s="69"/>
      <c r="O26" s="99">
        <f>SUM(O21:O23)</f>
        <v>125000</v>
      </c>
    </row>
    <row r="27" spans="1:15" ht="12.75">
      <c r="A27" s="3290"/>
      <c r="B27" s="256"/>
      <c r="C27" s="256"/>
      <c r="D27" s="292" t="s">
        <v>34</v>
      </c>
      <c r="E27" s="293">
        <f>SUM(E21:E26)</f>
        <v>6900000</v>
      </c>
      <c r="F27" s="292" t="s">
        <v>34</v>
      </c>
      <c r="G27" s="25">
        <f>SUM(G21:G26)</f>
        <v>483000.00000000006</v>
      </c>
      <c r="H27" s="3423"/>
      <c r="I27" s="3423"/>
      <c r="J27" s="3423"/>
      <c r="K27" s="3423"/>
      <c r="L27" s="3277" t="s">
        <v>35</v>
      </c>
      <c r="M27" s="3277"/>
      <c r="N27" s="3277"/>
      <c r="O27" s="296">
        <f>O26+G27</f>
        <v>608000</v>
      </c>
    </row>
    <row r="28" spans="1:15" ht="12.75">
      <c r="A28" s="2"/>
      <c r="B28" s="295"/>
      <c r="C28" s="295"/>
      <c r="D28" s="2"/>
      <c r="E28" s="52"/>
      <c r="F28" s="2"/>
      <c r="G28" s="52"/>
      <c r="H28" s="2"/>
      <c r="I28" s="2"/>
      <c r="J28" s="2"/>
      <c r="K28" s="2"/>
      <c r="L28" s="2"/>
      <c r="M28" s="2"/>
      <c r="N28" s="2"/>
      <c r="O28" s="52"/>
    </row>
    <row r="29" spans="1:15" ht="12.75">
      <c r="A29" s="3275" t="s">
        <v>46</v>
      </c>
      <c r="B29" s="3275"/>
      <c r="C29" s="3275"/>
      <c r="D29" s="3275"/>
      <c r="E29" s="3275"/>
      <c r="F29" s="3275"/>
      <c r="G29" s="3275"/>
      <c r="H29" s="3275"/>
      <c r="I29" s="3275"/>
      <c r="J29" s="3275"/>
      <c r="K29" s="3275"/>
      <c r="L29" s="3275"/>
      <c r="M29" s="3275"/>
      <c r="N29" s="3275"/>
      <c r="O29" s="3275"/>
    </row>
    <row r="30" spans="1:15" ht="12.75">
      <c r="A30" s="2121" t="s">
        <v>37</v>
      </c>
      <c r="B30" s="24" t="s">
        <v>3</v>
      </c>
      <c r="C30" s="8" t="s">
        <v>4</v>
      </c>
      <c r="D30" s="24" t="s">
        <v>5</v>
      </c>
      <c r="E30" s="9" t="s">
        <v>6</v>
      </c>
      <c r="F30" s="24" t="s">
        <v>7</v>
      </c>
      <c r="G30" s="9" t="s">
        <v>8</v>
      </c>
      <c r="H30" s="24" t="s">
        <v>9</v>
      </c>
      <c r="I30" s="24" t="s">
        <v>10</v>
      </c>
      <c r="J30" s="24" t="s">
        <v>11</v>
      </c>
      <c r="K30" s="24" t="s">
        <v>3</v>
      </c>
      <c r="L30" s="24" t="s">
        <v>5</v>
      </c>
      <c r="M30" s="24" t="s">
        <v>12</v>
      </c>
      <c r="N30" s="24" t="s">
        <v>7</v>
      </c>
      <c r="O30" s="30"/>
    </row>
    <row r="31" spans="1:15" ht="12.75">
      <c r="A31" s="3290">
        <v>5</v>
      </c>
      <c r="B31" s="291" t="s">
        <v>31</v>
      </c>
      <c r="C31" s="119">
        <v>0.1</v>
      </c>
      <c r="D31" s="149" t="s">
        <v>47</v>
      </c>
      <c r="E31" s="129"/>
      <c r="F31" s="119"/>
      <c r="G31" s="97">
        <f t="shared" ref="G31:G32" si="5">E31*F31</f>
        <v>0</v>
      </c>
      <c r="H31" s="149"/>
      <c r="I31" s="149" t="s">
        <v>48</v>
      </c>
      <c r="J31" s="149"/>
      <c r="K31" s="289">
        <v>7752</v>
      </c>
      <c r="L31" s="20" t="s">
        <v>42</v>
      </c>
      <c r="M31" s="33">
        <v>1450000</v>
      </c>
      <c r="N31" s="10">
        <v>0.04</v>
      </c>
      <c r="O31" s="290">
        <f>N31*M31</f>
        <v>58000</v>
      </c>
    </row>
    <row r="32" spans="1:15" ht="12.75">
      <c r="A32" s="3290"/>
      <c r="B32" s="256"/>
      <c r="C32" s="39">
        <v>0.1</v>
      </c>
      <c r="D32" s="149"/>
      <c r="E32" s="129"/>
      <c r="F32" s="39"/>
      <c r="G32" s="157">
        <f t="shared" si="5"/>
        <v>0</v>
      </c>
      <c r="H32" s="149"/>
      <c r="I32" s="149"/>
      <c r="J32" s="149"/>
      <c r="K32" s="149"/>
      <c r="L32" s="149"/>
      <c r="M32" s="129"/>
      <c r="N32" s="69"/>
      <c r="O32" s="30"/>
    </row>
    <row r="33" spans="1:15" ht="12.75">
      <c r="A33" s="3290"/>
      <c r="B33" s="256"/>
      <c r="C33" s="119">
        <v>0.1</v>
      </c>
      <c r="D33" s="149"/>
      <c r="E33" s="129"/>
      <c r="F33" s="119"/>
      <c r="G33" s="97">
        <f t="shared" ref="G33:G34" si="6">F33*E33</f>
        <v>0</v>
      </c>
      <c r="H33" s="149"/>
      <c r="I33" s="149"/>
      <c r="J33" s="149"/>
      <c r="K33" s="149"/>
      <c r="L33" s="149"/>
      <c r="M33" s="129"/>
      <c r="N33" s="69"/>
      <c r="O33" s="30"/>
    </row>
    <row r="34" spans="1:15" ht="12.75">
      <c r="A34" s="3290"/>
      <c r="B34" s="256"/>
      <c r="C34" s="39">
        <v>0.1</v>
      </c>
      <c r="D34" s="149"/>
      <c r="E34" s="129"/>
      <c r="F34" s="39"/>
      <c r="G34" s="157">
        <f t="shared" si="6"/>
        <v>0</v>
      </c>
      <c r="H34" s="149"/>
      <c r="I34" s="149"/>
      <c r="J34" s="149"/>
      <c r="K34" s="149"/>
      <c r="L34" s="149"/>
      <c r="M34" s="129"/>
      <c r="N34" s="69"/>
      <c r="O34" s="30">
        <f>SUM(O31:O33)</f>
        <v>58000</v>
      </c>
    </row>
    <row r="35" spans="1:15" ht="12.75">
      <c r="A35" s="3290"/>
      <c r="B35" s="256"/>
      <c r="C35" s="256"/>
      <c r="D35" s="292" t="s">
        <v>34</v>
      </c>
      <c r="E35" s="293">
        <f>SUM(E31:E34)</f>
        <v>0</v>
      </c>
      <c r="F35" s="292" t="s">
        <v>34</v>
      </c>
      <c r="G35" s="25">
        <f>SUM(G31:G34)</f>
        <v>0</v>
      </c>
      <c r="H35" s="3423"/>
      <c r="I35" s="3423"/>
      <c r="J35" s="3423"/>
      <c r="K35" s="3423"/>
      <c r="L35" s="3277" t="s">
        <v>35</v>
      </c>
      <c r="M35" s="3277"/>
      <c r="N35" s="3277"/>
      <c r="O35" s="296">
        <f>O34+G35</f>
        <v>58000</v>
      </c>
    </row>
    <row r="36" spans="1:15" ht="12.75">
      <c r="A36" s="2"/>
      <c r="B36" s="295"/>
      <c r="C36" s="295"/>
      <c r="D36" s="2"/>
      <c r="E36" s="52"/>
      <c r="F36" s="2"/>
      <c r="G36" s="52"/>
      <c r="H36" s="2"/>
      <c r="I36" s="2"/>
      <c r="J36" s="2"/>
      <c r="K36" s="2"/>
      <c r="L36" s="2"/>
      <c r="M36" s="2"/>
      <c r="N36" s="2"/>
      <c r="O36" s="52"/>
    </row>
    <row r="37" spans="1:15" ht="12.75">
      <c r="A37" s="3275" t="s">
        <v>30</v>
      </c>
      <c r="B37" s="3275"/>
      <c r="C37" s="3275"/>
      <c r="D37" s="3275"/>
      <c r="E37" s="3275"/>
      <c r="F37" s="3275"/>
      <c r="G37" s="3275"/>
      <c r="H37" s="3275"/>
      <c r="I37" s="3275"/>
      <c r="J37" s="3275"/>
      <c r="K37" s="3275"/>
      <c r="L37" s="3275"/>
      <c r="M37" s="3275"/>
      <c r="N37" s="3275"/>
      <c r="O37" s="3275"/>
    </row>
    <row r="38" spans="1:15" ht="12.75">
      <c r="A38" s="2121" t="s">
        <v>37</v>
      </c>
      <c r="B38" s="24" t="s">
        <v>3</v>
      </c>
      <c r="C38" s="8" t="s">
        <v>4</v>
      </c>
      <c r="D38" s="24" t="s">
        <v>5</v>
      </c>
      <c r="E38" s="9" t="s">
        <v>6</v>
      </c>
      <c r="F38" s="24" t="s">
        <v>7</v>
      </c>
      <c r="G38" s="9" t="s">
        <v>8</v>
      </c>
      <c r="H38" s="24" t="s">
        <v>9</v>
      </c>
      <c r="I38" s="24" t="s">
        <v>10</v>
      </c>
      <c r="J38" s="24" t="s">
        <v>11</v>
      </c>
      <c r="K38" s="24" t="s">
        <v>3</v>
      </c>
      <c r="L38" s="24" t="s">
        <v>5</v>
      </c>
      <c r="M38" s="24" t="s">
        <v>12</v>
      </c>
      <c r="N38" s="24" t="s">
        <v>7</v>
      </c>
      <c r="O38" s="30"/>
    </row>
    <row r="39" spans="1:15" ht="12.75">
      <c r="A39" s="3290" t="s">
        <v>13</v>
      </c>
      <c r="B39" s="289">
        <v>7730</v>
      </c>
      <c r="C39" s="10">
        <v>0.1</v>
      </c>
      <c r="D39" s="41" t="s">
        <v>49</v>
      </c>
      <c r="E39" s="290">
        <v>1400000</v>
      </c>
      <c r="F39" s="10">
        <v>0.1</v>
      </c>
      <c r="G39" s="290">
        <f t="shared" ref="G39:G43" si="7">E39*F39</f>
        <v>140000</v>
      </c>
      <c r="H39" s="262" t="s">
        <v>30</v>
      </c>
      <c r="I39" s="262" t="s">
        <v>16</v>
      </c>
      <c r="J39" s="149"/>
      <c r="K39" s="289">
        <v>7762</v>
      </c>
      <c r="L39" s="41" t="s">
        <v>50</v>
      </c>
      <c r="M39" s="33">
        <v>1850000</v>
      </c>
      <c r="N39" s="10">
        <v>0.05</v>
      </c>
      <c r="O39" s="290">
        <f t="shared" ref="O39:O40" si="8">N39*M39</f>
        <v>92500</v>
      </c>
    </row>
    <row r="40" spans="1:15" ht="12.75">
      <c r="A40" s="3290"/>
      <c r="B40" s="18">
        <v>7768</v>
      </c>
      <c r="C40" s="10">
        <v>0.1</v>
      </c>
      <c r="D40" s="20" t="s">
        <v>40</v>
      </c>
      <c r="E40" s="21">
        <v>2500000</v>
      </c>
      <c r="F40" s="10">
        <v>0.05</v>
      </c>
      <c r="G40" s="33">
        <f t="shared" si="7"/>
        <v>125000</v>
      </c>
      <c r="H40" s="262" t="s">
        <v>36</v>
      </c>
      <c r="I40" s="262" t="s">
        <v>22</v>
      </c>
      <c r="J40" s="149"/>
      <c r="K40" s="289">
        <v>7826</v>
      </c>
      <c r="L40" s="41" t="s">
        <v>29</v>
      </c>
      <c r="M40" s="21">
        <v>1800000</v>
      </c>
      <c r="N40" s="10">
        <v>0.05</v>
      </c>
      <c r="O40" s="290">
        <f t="shared" si="8"/>
        <v>90000</v>
      </c>
    </row>
    <row r="41" spans="1:15" ht="12.75">
      <c r="A41" s="3290"/>
      <c r="B41" s="289">
        <v>7836</v>
      </c>
      <c r="C41" s="10">
        <v>0.1</v>
      </c>
      <c r="D41" s="41" t="s">
        <v>51</v>
      </c>
      <c r="E41" s="21">
        <v>1800000</v>
      </c>
      <c r="F41" s="10">
        <v>0.1</v>
      </c>
      <c r="G41" s="290">
        <f t="shared" si="7"/>
        <v>180000</v>
      </c>
      <c r="H41" s="262" t="s">
        <v>30</v>
      </c>
      <c r="I41" s="262" t="s">
        <v>16</v>
      </c>
      <c r="J41" s="149"/>
      <c r="K41" s="149"/>
      <c r="L41" s="149"/>
      <c r="M41" s="129"/>
      <c r="N41" s="69"/>
      <c r="O41" s="30"/>
    </row>
    <row r="42" spans="1:15" ht="12.75">
      <c r="A42" s="3290"/>
      <c r="B42" s="289">
        <v>7816</v>
      </c>
      <c r="C42" s="10">
        <v>0.1</v>
      </c>
      <c r="D42" s="41" t="s">
        <v>52</v>
      </c>
      <c r="E42" s="21">
        <v>1320500</v>
      </c>
      <c r="F42" s="10">
        <v>0.1</v>
      </c>
      <c r="G42" s="290">
        <f t="shared" si="7"/>
        <v>132050</v>
      </c>
      <c r="H42" s="262" t="s">
        <v>30</v>
      </c>
      <c r="I42" s="262" t="s">
        <v>16</v>
      </c>
      <c r="J42" s="149"/>
      <c r="K42" s="149"/>
      <c r="L42" s="149"/>
      <c r="M42" s="129"/>
      <c r="N42" s="69"/>
      <c r="O42" s="30"/>
    </row>
    <row r="43" spans="1:15" ht="12.75">
      <c r="A43" s="3290"/>
      <c r="B43" s="289">
        <v>7832</v>
      </c>
      <c r="C43" s="10">
        <v>0.1</v>
      </c>
      <c r="D43" s="41" t="s">
        <v>53</v>
      </c>
      <c r="E43" s="21">
        <v>1450000</v>
      </c>
      <c r="F43" s="10">
        <v>0.1</v>
      </c>
      <c r="G43" s="290">
        <f t="shared" si="7"/>
        <v>145000</v>
      </c>
      <c r="H43" s="262" t="s">
        <v>30</v>
      </c>
      <c r="I43" s="262" t="s">
        <v>22</v>
      </c>
      <c r="J43" s="149"/>
      <c r="K43" s="149"/>
      <c r="L43" s="149"/>
      <c r="M43" s="129"/>
      <c r="N43" s="69"/>
      <c r="O43" s="30"/>
    </row>
    <row r="44" spans="1:15" ht="12.75">
      <c r="A44" s="3290"/>
      <c r="B44" s="291" t="s">
        <v>31</v>
      </c>
      <c r="C44" s="119">
        <v>0.1</v>
      </c>
      <c r="D44" s="149" t="s">
        <v>54</v>
      </c>
      <c r="E44" s="129"/>
      <c r="F44" s="119"/>
      <c r="G44" s="97">
        <f t="shared" ref="G44:G45" si="9">F44*E44</f>
        <v>0</v>
      </c>
      <c r="H44" s="149"/>
      <c r="I44" s="256" t="s">
        <v>16</v>
      </c>
      <c r="J44" s="149"/>
      <c r="K44" s="149"/>
      <c r="L44" s="149"/>
      <c r="M44" s="129"/>
      <c r="N44" s="69"/>
      <c r="O44" s="30"/>
    </row>
    <row r="45" spans="1:15" ht="12.75">
      <c r="A45" s="3290"/>
      <c r="B45" s="24" t="s">
        <v>31</v>
      </c>
      <c r="C45" s="119">
        <v>0.1</v>
      </c>
      <c r="D45" s="159" t="s">
        <v>55</v>
      </c>
      <c r="E45" s="129"/>
      <c r="F45" s="69"/>
      <c r="G45" s="157">
        <f t="shared" si="9"/>
        <v>0</v>
      </c>
      <c r="H45" s="149"/>
      <c r="I45" s="256" t="s">
        <v>16</v>
      </c>
      <c r="J45" s="149"/>
      <c r="K45" s="149"/>
      <c r="L45" s="149"/>
      <c r="M45" s="129"/>
      <c r="N45" s="69"/>
      <c r="O45" s="30"/>
    </row>
    <row r="46" spans="1:15" ht="12.75">
      <c r="A46" s="3290"/>
      <c r="B46" s="256"/>
      <c r="C46" s="119"/>
      <c r="D46" s="149"/>
      <c r="E46" s="129"/>
      <c r="F46" s="149"/>
      <c r="G46" s="129"/>
      <c r="H46" s="149"/>
      <c r="I46" s="149"/>
      <c r="J46" s="149"/>
      <c r="K46" s="149"/>
      <c r="L46" s="149"/>
      <c r="M46" s="129"/>
      <c r="N46" s="69"/>
      <c r="O46" s="30"/>
    </row>
    <row r="47" spans="1:15" ht="12.75">
      <c r="A47" s="3290"/>
      <c r="B47" s="256"/>
      <c r="C47" s="119"/>
      <c r="D47" s="143"/>
      <c r="E47" s="129"/>
      <c r="F47" s="69"/>
      <c r="G47" s="129"/>
      <c r="H47" s="149"/>
      <c r="I47" s="149"/>
      <c r="J47" s="149"/>
      <c r="K47" s="149"/>
      <c r="L47" s="149"/>
      <c r="M47" s="129"/>
      <c r="N47" s="69"/>
      <c r="O47" s="99">
        <f>SUM(O39:O42)</f>
        <v>182500</v>
      </c>
    </row>
    <row r="48" spans="1:15" ht="12.75">
      <c r="A48" s="3290"/>
      <c r="B48" s="256"/>
      <c r="C48" s="256"/>
      <c r="D48" s="292" t="s">
        <v>34</v>
      </c>
      <c r="E48" s="293">
        <f>SUM(E39:E47)</f>
        <v>8470500</v>
      </c>
      <c r="F48" s="292" t="s">
        <v>34</v>
      </c>
      <c r="G48" s="25">
        <f>SUM(G39:G47)</f>
        <v>722050</v>
      </c>
      <c r="H48" s="3423"/>
      <c r="I48" s="3423"/>
      <c r="J48" s="3423"/>
      <c r="K48" s="3423"/>
      <c r="L48" s="3277" t="s">
        <v>35</v>
      </c>
      <c r="M48" s="3277"/>
      <c r="N48" s="3277"/>
      <c r="O48" s="296">
        <f>O47+G48</f>
        <v>904550</v>
      </c>
    </row>
    <row r="49" spans="1:15" ht="12.75">
      <c r="A49" s="2"/>
      <c r="B49" s="295"/>
      <c r="C49" s="295"/>
      <c r="D49" s="2"/>
      <c r="E49" s="52"/>
      <c r="F49" s="2"/>
      <c r="G49" s="52"/>
      <c r="H49" s="2"/>
      <c r="I49" s="2"/>
      <c r="J49" s="2"/>
      <c r="K49" s="2"/>
      <c r="L49" s="2"/>
      <c r="M49" s="2"/>
      <c r="N49" s="2"/>
      <c r="O49" s="52"/>
    </row>
    <row r="50" spans="1:15" ht="12.75">
      <c r="A50" s="3275" t="s">
        <v>56</v>
      </c>
      <c r="B50" s="3275"/>
      <c r="C50" s="3275"/>
      <c r="D50" s="3275"/>
      <c r="E50" s="3275"/>
      <c r="F50" s="3275"/>
      <c r="G50" s="3275"/>
      <c r="H50" s="3275"/>
      <c r="I50" s="3275"/>
      <c r="J50" s="3275"/>
      <c r="K50" s="3275"/>
      <c r="L50" s="3275"/>
      <c r="M50" s="3275"/>
      <c r="N50" s="3275"/>
      <c r="O50" s="3275"/>
    </row>
    <row r="51" spans="1:15" ht="12.75">
      <c r="A51" s="2121" t="s">
        <v>37</v>
      </c>
      <c r="B51" s="24" t="s">
        <v>3</v>
      </c>
      <c r="C51" s="8" t="s">
        <v>4</v>
      </c>
      <c r="D51" s="24" t="s">
        <v>5</v>
      </c>
      <c r="E51" s="9" t="s">
        <v>6</v>
      </c>
      <c r="F51" s="24" t="s">
        <v>7</v>
      </c>
      <c r="G51" s="9" t="s">
        <v>8</v>
      </c>
      <c r="H51" s="24" t="s">
        <v>9</v>
      </c>
      <c r="I51" s="24" t="s">
        <v>10</v>
      </c>
      <c r="J51" s="24" t="s">
        <v>11</v>
      </c>
      <c r="K51" s="24" t="s">
        <v>3</v>
      </c>
      <c r="L51" s="24" t="s">
        <v>5</v>
      </c>
      <c r="M51" s="24" t="s">
        <v>12</v>
      </c>
      <c r="N51" s="24" t="s">
        <v>7</v>
      </c>
      <c r="O51" s="30"/>
    </row>
    <row r="52" spans="1:15" ht="12.75">
      <c r="A52" s="3290" t="s">
        <v>57</v>
      </c>
      <c r="B52" s="18">
        <v>7781</v>
      </c>
      <c r="C52" s="73">
        <v>0.1</v>
      </c>
      <c r="D52" s="20" t="s">
        <v>58</v>
      </c>
      <c r="E52" s="21">
        <v>1800000</v>
      </c>
      <c r="F52" s="73">
        <v>0.1</v>
      </c>
      <c r="G52" s="33">
        <f t="shared" ref="G52:G55" si="10">F52*E52</f>
        <v>180000</v>
      </c>
      <c r="H52" s="262" t="s">
        <v>59</v>
      </c>
      <c r="I52" s="262" t="s">
        <v>16</v>
      </c>
      <c r="J52" s="149"/>
      <c r="K52" s="289">
        <v>7775</v>
      </c>
      <c r="L52" s="41" t="s">
        <v>60</v>
      </c>
      <c r="M52" s="33">
        <v>1550000</v>
      </c>
      <c r="N52" s="10">
        <v>0.05</v>
      </c>
      <c r="O52" s="290">
        <f t="shared" ref="O52:O53" si="11">N52*M52</f>
        <v>77500</v>
      </c>
    </row>
    <row r="53" spans="1:15" ht="12.75">
      <c r="A53" s="3290"/>
      <c r="B53" s="289">
        <v>7792</v>
      </c>
      <c r="C53" s="73">
        <v>0.1</v>
      </c>
      <c r="D53" s="41" t="s">
        <v>61</v>
      </c>
      <c r="E53" s="21">
        <v>1200000</v>
      </c>
      <c r="F53" s="73">
        <v>0.05</v>
      </c>
      <c r="G53" s="33">
        <f t="shared" si="10"/>
        <v>60000</v>
      </c>
      <c r="H53" s="262" t="s">
        <v>19</v>
      </c>
      <c r="I53" s="262" t="s">
        <v>16</v>
      </c>
      <c r="J53" s="149"/>
      <c r="K53" s="289">
        <v>7758</v>
      </c>
      <c r="L53" s="41" t="s">
        <v>62</v>
      </c>
      <c r="M53" s="21">
        <v>1150000</v>
      </c>
      <c r="N53" s="10">
        <v>0.05</v>
      </c>
      <c r="O53" s="290">
        <f t="shared" si="11"/>
        <v>57500</v>
      </c>
    </row>
    <row r="54" spans="1:15" ht="12.75">
      <c r="A54" s="3290"/>
      <c r="B54" s="289">
        <v>7865</v>
      </c>
      <c r="C54" s="10">
        <v>0.1</v>
      </c>
      <c r="D54" s="41" t="s">
        <v>63</v>
      </c>
      <c r="E54" s="21">
        <v>1500000</v>
      </c>
      <c r="F54" s="10">
        <v>0.05</v>
      </c>
      <c r="G54" s="33">
        <f t="shared" si="10"/>
        <v>75000</v>
      </c>
      <c r="H54" s="262" t="s">
        <v>15</v>
      </c>
      <c r="I54" s="262" t="s">
        <v>22</v>
      </c>
      <c r="J54" s="149"/>
      <c r="K54" s="149"/>
      <c r="L54" s="149"/>
      <c r="M54" s="129"/>
      <c r="N54" s="69"/>
      <c r="O54" s="30"/>
    </row>
    <row r="55" spans="1:15" ht="12.75">
      <c r="A55" s="3290"/>
      <c r="B55" s="289">
        <v>7830</v>
      </c>
      <c r="C55" s="10">
        <v>0.1</v>
      </c>
      <c r="D55" s="41" t="s">
        <v>64</v>
      </c>
      <c r="E55" s="21">
        <v>1100000</v>
      </c>
      <c r="F55" s="10">
        <v>0.1</v>
      </c>
      <c r="G55" s="33">
        <f t="shared" si="10"/>
        <v>110000</v>
      </c>
      <c r="H55" s="262" t="s">
        <v>59</v>
      </c>
      <c r="I55" s="262" t="s">
        <v>16</v>
      </c>
      <c r="J55" s="149"/>
      <c r="K55" s="149"/>
      <c r="L55" s="149"/>
      <c r="M55" s="129"/>
      <c r="N55" s="69"/>
      <c r="O55" s="30"/>
    </row>
    <row r="56" spans="1:15" ht="12.75">
      <c r="A56" s="3290"/>
      <c r="B56" s="291" t="s">
        <v>31</v>
      </c>
      <c r="C56" s="119">
        <v>0.1</v>
      </c>
      <c r="D56" s="149" t="s">
        <v>65</v>
      </c>
      <c r="E56" s="129"/>
      <c r="F56" s="119"/>
      <c r="G56" s="97">
        <f t="shared" ref="G56:G57" si="12">E56*F56</f>
        <v>0</v>
      </c>
      <c r="H56" s="149"/>
      <c r="I56" s="256" t="s">
        <v>22</v>
      </c>
      <c r="J56" s="149"/>
      <c r="K56" s="149"/>
      <c r="L56" s="149"/>
      <c r="M56" s="129"/>
      <c r="N56" s="69"/>
      <c r="O56" s="30"/>
    </row>
    <row r="57" spans="1:15" ht="12.75">
      <c r="A57" s="3290"/>
      <c r="B57" s="24" t="s">
        <v>31</v>
      </c>
      <c r="C57" s="39">
        <v>0.1</v>
      </c>
      <c r="D57" s="159" t="s">
        <v>66</v>
      </c>
      <c r="E57" s="129"/>
      <c r="F57" s="39"/>
      <c r="G57" s="157">
        <f t="shared" si="12"/>
        <v>0</v>
      </c>
      <c r="H57" s="149"/>
      <c r="I57" s="256" t="s">
        <v>16</v>
      </c>
      <c r="J57" s="149"/>
      <c r="K57" s="149"/>
      <c r="L57" s="149"/>
      <c r="M57" s="129"/>
      <c r="N57" s="69"/>
      <c r="O57" s="99">
        <f>SUM(O52:O55)</f>
        <v>135000</v>
      </c>
    </row>
    <row r="58" spans="1:15" ht="12.75">
      <c r="A58" s="3290"/>
      <c r="B58" s="256"/>
      <c r="C58" s="256"/>
      <c r="D58" s="292" t="s">
        <v>34</v>
      </c>
      <c r="E58" s="293">
        <f>SUM(E52:E57)</f>
        <v>5600000</v>
      </c>
      <c r="F58" s="292" t="s">
        <v>34</v>
      </c>
      <c r="G58" s="25">
        <f>SUM(G52:G57)</f>
        <v>425000</v>
      </c>
      <c r="H58" s="3423"/>
      <c r="I58" s="3423"/>
      <c r="J58" s="3423"/>
      <c r="K58" s="3423"/>
      <c r="L58" s="3277" t="s">
        <v>35</v>
      </c>
      <c r="M58" s="3277"/>
      <c r="N58" s="3277"/>
      <c r="O58" s="296">
        <f>O57+G58</f>
        <v>560000</v>
      </c>
    </row>
    <row r="59" spans="1:15" ht="12.75">
      <c r="A59" s="2"/>
      <c r="B59" s="295"/>
      <c r="C59" s="295"/>
      <c r="D59" s="2"/>
      <c r="E59" s="52"/>
      <c r="F59" s="2"/>
      <c r="G59" s="52"/>
      <c r="H59" s="2"/>
      <c r="I59" s="2"/>
      <c r="J59" s="2"/>
      <c r="K59" s="2"/>
      <c r="L59" s="2"/>
      <c r="M59" s="2"/>
      <c r="N59" s="2"/>
      <c r="O59" s="52"/>
    </row>
    <row r="60" spans="1:15" ht="12.75">
      <c r="A60" s="3275" t="s">
        <v>19</v>
      </c>
      <c r="B60" s="3275"/>
      <c r="C60" s="3275"/>
      <c r="D60" s="3275"/>
      <c r="E60" s="3275"/>
      <c r="F60" s="3275"/>
      <c r="G60" s="3275"/>
      <c r="H60" s="3275"/>
      <c r="I60" s="3275"/>
      <c r="J60" s="3275"/>
      <c r="K60" s="3275"/>
      <c r="L60" s="3275"/>
      <c r="M60" s="3275"/>
      <c r="N60" s="3275"/>
      <c r="O60" s="3275"/>
    </row>
    <row r="61" spans="1:15" ht="12.75">
      <c r="A61" s="2121" t="s">
        <v>37</v>
      </c>
      <c r="B61" s="24" t="s">
        <v>3</v>
      </c>
      <c r="C61" s="8" t="s">
        <v>4</v>
      </c>
      <c r="D61" s="24" t="s">
        <v>5</v>
      </c>
      <c r="E61" s="9" t="s">
        <v>6</v>
      </c>
      <c r="F61" s="24" t="s">
        <v>7</v>
      </c>
      <c r="G61" s="9" t="s">
        <v>8</v>
      </c>
      <c r="H61" s="24" t="s">
        <v>9</v>
      </c>
      <c r="I61" s="24" t="s">
        <v>10</v>
      </c>
      <c r="J61" s="24" t="s">
        <v>11</v>
      </c>
      <c r="K61" s="24" t="s">
        <v>3</v>
      </c>
      <c r="L61" s="24" t="s">
        <v>5</v>
      </c>
      <c r="M61" s="24" t="s">
        <v>12</v>
      </c>
      <c r="N61" s="24" t="s">
        <v>7</v>
      </c>
      <c r="O61" s="30"/>
    </row>
    <row r="62" spans="1:15" ht="12.75">
      <c r="A62" s="3424"/>
      <c r="B62" s="256"/>
      <c r="C62" s="119"/>
      <c r="D62" s="149"/>
      <c r="E62" s="129"/>
      <c r="F62" s="119"/>
      <c r="G62" s="97">
        <f t="shared" ref="G62:G63" si="13">E62*F62</f>
        <v>0</v>
      </c>
      <c r="H62" s="149"/>
      <c r="I62" s="149"/>
      <c r="J62" s="149"/>
      <c r="K62" s="289">
        <v>7749</v>
      </c>
      <c r="L62" s="41" t="s">
        <v>67</v>
      </c>
      <c r="M62" s="33">
        <v>1350000</v>
      </c>
      <c r="N62" s="10">
        <v>0.05</v>
      </c>
      <c r="O62" s="290">
        <f t="shared" ref="O62:O64" si="14">M62*N62</f>
        <v>67500</v>
      </c>
    </row>
    <row r="63" spans="1:15" ht="12.75">
      <c r="A63" s="3424"/>
      <c r="B63" s="256"/>
      <c r="C63" s="39"/>
      <c r="D63" s="149"/>
      <c r="E63" s="129"/>
      <c r="F63" s="39"/>
      <c r="G63" s="157">
        <f t="shared" si="13"/>
        <v>0</v>
      </c>
      <c r="H63" s="149"/>
      <c r="I63" s="149"/>
      <c r="J63" s="149"/>
      <c r="K63" s="289">
        <v>7798</v>
      </c>
      <c r="L63" s="21" t="s">
        <v>68</v>
      </c>
      <c r="M63" s="41">
        <v>1850000</v>
      </c>
      <c r="N63" s="10">
        <v>0.05</v>
      </c>
      <c r="O63" s="290">
        <f t="shared" si="14"/>
        <v>92500</v>
      </c>
    </row>
    <row r="64" spans="1:15" ht="12.75">
      <c r="A64" s="3424"/>
      <c r="B64" s="256"/>
      <c r="C64" s="119"/>
      <c r="D64" s="149"/>
      <c r="E64" s="129"/>
      <c r="F64" s="119"/>
      <c r="G64" s="97">
        <f t="shared" ref="G64:G65" si="15">F64*E64</f>
        <v>0</v>
      </c>
      <c r="H64" s="149"/>
      <c r="I64" s="149"/>
      <c r="J64" s="149"/>
      <c r="K64" s="289">
        <v>7813</v>
      </c>
      <c r="L64" s="41" t="s">
        <v>26</v>
      </c>
      <c r="M64" s="21">
        <v>3750000</v>
      </c>
      <c r="N64" s="10">
        <v>0.05</v>
      </c>
      <c r="O64" s="290">
        <f t="shared" si="14"/>
        <v>187500</v>
      </c>
    </row>
    <row r="65" spans="1:15" ht="12.75">
      <c r="A65" s="3424"/>
      <c r="B65" s="256"/>
      <c r="C65" s="39"/>
      <c r="D65" s="149"/>
      <c r="E65" s="129"/>
      <c r="F65" s="39"/>
      <c r="G65" s="157">
        <f t="shared" si="15"/>
        <v>0</v>
      </c>
      <c r="H65" s="149"/>
      <c r="I65" s="149"/>
      <c r="J65" s="149"/>
      <c r="K65" s="256"/>
      <c r="L65" s="149"/>
      <c r="M65" s="129"/>
      <c r="N65" s="119"/>
      <c r="O65" s="30"/>
    </row>
    <row r="66" spans="1:15" ht="12.75">
      <c r="A66" s="3424"/>
      <c r="B66" s="256"/>
      <c r="C66" s="119"/>
      <c r="D66" s="149"/>
      <c r="E66" s="129"/>
      <c r="F66" s="119"/>
      <c r="G66" s="97">
        <f>E66*F66</f>
        <v>0</v>
      </c>
      <c r="H66" s="149"/>
      <c r="I66" s="149"/>
      <c r="J66" s="149"/>
      <c r="K66" s="256"/>
      <c r="L66" s="149"/>
      <c r="M66" s="129"/>
      <c r="N66" s="119"/>
      <c r="O66" s="30"/>
    </row>
    <row r="67" spans="1:15" ht="12.75">
      <c r="A67" s="3424"/>
      <c r="B67" s="256"/>
      <c r="C67" s="119"/>
      <c r="D67" s="706"/>
      <c r="E67" s="129"/>
      <c r="F67" s="149"/>
      <c r="G67" s="129"/>
      <c r="H67" s="149"/>
      <c r="I67" s="149"/>
      <c r="J67" s="149"/>
      <c r="K67" s="256"/>
      <c r="L67" s="149"/>
      <c r="M67" s="129"/>
      <c r="N67" s="119"/>
      <c r="O67" s="30"/>
    </row>
    <row r="68" spans="1:15" ht="12.75">
      <c r="A68" s="3424"/>
      <c r="B68" s="256"/>
      <c r="C68" s="119"/>
      <c r="D68" s="149"/>
      <c r="E68" s="129"/>
      <c r="F68" s="69"/>
      <c r="G68" s="129"/>
      <c r="H68" s="149"/>
      <c r="I68" s="149"/>
      <c r="J68" s="149"/>
      <c r="K68" s="256"/>
      <c r="L68" s="149"/>
      <c r="M68" s="129"/>
      <c r="N68" s="119"/>
      <c r="O68" s="99">
        <f>SUM(O62:O67)</f>
        <v>347500</v>
      </c>
    </row>
    <row r="69" spans="1:15" ht="12.75">
      <c r="A69" s="3424"/>
      <c r="B69" s="256"/>
      <c r="C69" s="256"/>
      <c r="D69" s="292" t="s">
        <v>34</v>
      </c>
      <c r="E69" s="293">
        <f>SUM(E62:E68)</f>
        <v>0</v>
      </c>
      <c r="F69" s="292" t="s">
        <v>34</v>
      </c>
      <c r="G69" s="25">
        <f>SUM(G62:G68)</f>
        <v>0</v>
      </c>
      <c r="H69" s="3423"/>
      <c r="I69" s="3423"/>
      <c r="J69" s="3423"/>
      <c r="K69" s="3423"/>
      <c r="L69" s="3277" t="s">
        <v>35</v>
      </c>
      <c r="M69" s="3277"/>
      <c r="N69" s="3277"/>
      <c r="O69" s="296">
        <f>O68+G69</f>
        <v>347500</v>
      </c>
    </row>
    <row r="70" spans="1:15" ht="12.75">
      <c r="A70" s="2"/>
      <c r="B70" s="295"/>
      <c r="C70" s="297"/>
      <c r="D70" s="1679"/>
      <c r="E70" s="52"/>
      <c r="F70" s="2"/>
      <c r="G70" s="52"/>
      <c r="H70" s="2"/>
      <c r="I70" s="2"/>
      <c r="J70" s="2"/>
      <c r="K70" s="2"/>
      <c r="L70" s="2"/>
      <c r="M70" s="2"/>
      <c r="N70" s="2"/>
      <c r="O70" s="52"/>
    </row>
    <row r="71" spans="1:15" ht="12.75">
      <c r="A71" s="3425" t="s">
        <v>69</v>
      </c>
      <c r="B71" s="3425"/>
      <c r="C71" s="78"/>
      <c r="D71" s="298">
        <f>E69+E58+E48+E35+E27+E17</f>
        <v>41090500</v>
      </c>
      <c r="E71" s="52"/>
      <c r="F71" s="2"/>
      <c r="G71" s="52"/>
      <c r="H71" s="2"/>
      <c r="I71" s="2"/>
      <c r="J71" s="2"/>
      <c r="K71" s="2"/>
      <c r="L71" s="2"/>
      <c r="M71" s="2"/>
      <c r="N71" s="2"/>
      <c r="O71" s="52"/>
    </row>
    <row r="72" spans="1:15" ht="12.75">
      <c r="A72" s="3426" t="s">
        <v>70</v>
      </c>
      <c r="B72" s="3426"/>
      <c r="C72" s="142"/>
      <c r="D72" s="30"/>
      <c r="E72" s="52"/>
      <c r="F72" s="2"/>
      <c r="G72" s="52"/>
      <c r="H72" s="2"/>
      <c r="I72" s="2"/>
      <c r="J72" s="2"/>
      <c r="K72" s="2"/>
      <c r="L72" s="2"/>
      <c r="M72" s="2"/>
      <c r="N72" s="2"/>
      <c r="O72" s="52"/>
    </row>
    <row r="73" spans="1:15" ht="12.75">
      <c r="A73" s="3427" t="s">
        <v>71</v>
      </c>
      <c r="B73" s="3427"/>
      <c r="C73" s="142"/>
      <c r="D73" s="706"/>
      <c r="E73" s="52"/>
      <c r="F73" s="2"/>
      <c r="G73" s="52"/>
      <c r="H73" s="2"/>
      <c r="I73" s="2"/>
      <c r="J73" s="2"/>
      <c r="K73" s="2"/>
      <c r="L73" s="2"/>
      <c r="M73" s="2"/>
      <c r="N73" s="2"/>
      <c r="O73" s="52"/>
    </row>
    <row r="74" spans="1:15" ht="12.75">
      <c r="A74" s="3423"/>
      <c r="B74" s="3423"/>
      <c r="C74" s="151"/>
      <c r="D74" s="129"/>
      <c r="E74" s="52"/>
      <c r="F74" s="2"/>
      <c r="G74" s="52"/>
      <c r="H74" s="2"/>
      <c r="I74" s="2"/>
      <c r="J74" s="2"/>
      <c r="K74" s="2"/>
      <c r="L74" s="2"/>
      <c r="M74" s="2"/>
      <c r="N74" s="2"/>
      <c r="O74" s="52"/>
    </row>
    <row r="75" spans="1:15" ht="18.75" customHeight="1">
      <c r="A75" s="2"/>
      <c r="B75" s="295"/>
      <c r="C75" s="295"/>
      <c r="D75" s="2"/>
      <c r="E75" s="52"/>
      <c r="F75" s="2"/>
      <c r="G75" s="52"/>
      <c r="H75" s="2"/>
      <c r="I75" s="2"/>
      <c r="J75" s="2"/>
      <c r="K75" s="2"/>
      <c r="L75" s="2"/>
      <c r="M75" s="2"/>
      <c r="N75" s="2"/>
      <c r="O75" s="52"/>
    </row>
    <row r="76" spans="1:15" ht="12.75">
      <c r="A76" s="3428" t="s">
        <v>72</v>
      </c>
      <c r="B76" s="3428"/>
      <c r="C76" s="1679"/>
      <c r="D76" s="1679"/>
      <c r="E76" s="299"/>
      <c r="F76" s="1679"/>
      <c r="G76" s="299"/>
      <c r="H76" s="1679"/>
      <c r="I76" s="1679"/>
      <c r="J76" s="1679"/>
      <c r="K76" s="1679"/>
      <c r="L76" s="1679"/>
      <c r="M76" s="1679"/>
      <c r="N76" s="1679"/>
      <c r="O76" s="299"/>
    </row>
    <row r="77" spans="1:15">
      <c r="A77" s="3428"/>
      <c r="B77" s="3428"/>
      <c r="C77" s="92" t="s">
        <v>73</v>
      </c>
      <c r="D77" s="92" t="s">
        <v>74</v>
      </c>
      <c r="E77" s="93" t="s">
        <v>75</v>
      </c>
      <c r="F77" s="92" t="s">
        <v>76</v>
      </c>
      <c r="G77" s="93" t="s">
        <v>77</v>
      </c>
      <c r="H77" s="92" t="s">
        <v>78</v>
      </c>
      <c r="I77" s="92" t="s">
        <v>79</v>
      </c>
      <c r="J77" s="92" t="s">
        <v>80</v>
      </c>
      <c r="K77" s="92" t="s">
        <v>81</v>
      </c>
      <c r="L77" s="92" t="s">
        <v>82</v>
      </c>
      <c r="M77" s="92" t="s">
        <v>83</v>
      </c>
      <c r="N77" s="92" t="s">
        <v>84</v>
      </c>
      <c r="O77" s="93" t="s">
        <v>85</v>
      </c>
    </row>
    <row r="78" spans="1:15">
      <c r="A78" s="3291" t="s">
        <v>86</v>
      </c>
      <c r="B78" s="92" t="s">
        <v>87</v>
      </c>
      <c r="C78" s="805">
        <v>4170500</v>
      </c>
      <c r="D78" s="805">
        <v>5550000</v>
      </c>
      <c r="E78" s="805">
        <v>6950000</v>
      </c>
      <c r="F78" s="801">
        <v>1300000</v>
      </c>
      <c r="G78" s="801">
        <v>1200000</v>
      </c>
      <c r="H78" s="801">
        <f>C616</f>
        <v>3700000</v>
      </c>
      <c r="I78" s="801">
        <f>D716</f>
        <v>7500000</v>
      </c>
      <c r="J78" s="801">
        <f>C828</f>
        <v>7150000</v>
      </c>
      <c r="K78" s="806">
        <f>C930</f>
        <v>5450000</v>
      </c>
      <c r="L78" s="806"/>
      <c r="M78" s="806"/>
      <c r="N78" s="806"/>
      <c r="O78" s="94">
        <f>SUM(D78:N78)</f>
        <v>38800000</v>
      </c>
    </row>
    <row r="79" spans="1:15">
      <c r="A79" s="3291"/>
      <c r="B79" s="300" t="s">
        <v>88</v>
      </c>
      <c r="C79" s="792">
        <v>9</v>
      </c>
      <c r="D79" s="792">
        <v>27</v>
      </c>
      <c r="E79" s="797">
        <v>11</v>
      </c>
      <c r="F79" s="797">
        <v>9</v>
      </c>
      <c r="G79" s="797">
        <v>4</v>
      </c>
      <c r="H79" s="797">
        <v>10</v>
      </c>
      <c r="I79" s="797">
        <v>16</v>
      </c>
      <c r="J79" s="797">
        <v>5</v>
      </c>
      <c r="K79" s="802"/>
      <c r="L79" s="802"/>
      <c r="M79" s="802"/>
      <c r="N79" s="802"/>
      <c r="O79" s="97">
        <f t="shared" ref="O79:O109" si="16">SUM(C79:N79)</f>
        <v>91</v>
      </c>
    </row>
    <row r="80" spans="1:15">
      <c r="A80" s="3289" t="s">
        <v>89</v>
      </c>
      <c r="B80" s="92" t="s">
        <v>87</v>
      </c>
      <c r="C80" s="801">
        <v>2600000</v>
      </c>
      <c r="D80" s="801">
        <v>2900000</v>
      </c>
      <c r="E80" s="801">
        <v>1900000</v>
      </c>
      <c r="F80" s="801">
        <v>0</v>
      </c>
      <c r="G80" s="801">
        <v>4100000</v>
      </c>
      <c r="H80" s="801">
        <f>C620</f>
        <v>5450000</v>
      </c>
      <c r="I80" s="801"/>
      <c r="J80" s="801"/>
      <c r="K80" s="801">
        <f>C934</f>
        <v>800000</v>
      </c>
      <c r="L80" s="807"/>
      <c r="M80" s="801"/>
      <c r="N80" s="801"/>
      <c r="O80" s="99">
        <f t="shared" si="16"/>
        <v>17750000</v>
      </c>
    </row>
    <row r="81" spans="1:15">
      <c r="A81" s="3289"/>
      <c r="B81" s="300" t="s">
        <v>88</v>
      </c>
      <c r="C81" s="93">
        <v>3</v>
      </c>
      <c r="D81" s="794">
        <v>5</v>
      </c>
      <c r="E81" s="93">
        <v>5</v>
      </c>
      <c r="F81" s="93">
        <v>1</v>
      </c>
      <c r="G81" s="93">
        <v>5</v>
      </c>
      <c r="H81" s="93">
        <v>5</v>
      </c>
      <c r="I81" s="93">
        <v>2</v>
      </c>
      <c r="J81" s="793"/>
      <c r="K81" s="793"/>
      <c r="L81" s="793"/>
      <c r="M81" s="793"/>
      <c r="N81" s="793"/>
      <c r="O81" s="99">
        <f t="shared" si="16"/>
        <v>26</v>
      </c>
    </row>
    <row r="82" spans="1:15">
      <c r="A82" s="3289" t="s">
        <v>90</v>
      </c>
      <c r="B82" s="92" t="s">
        <v>87</v>
      </c>
      <c r="C82" s="801">
        <v>4300000</v>
      </c>
      <c r="D82" s="801">
        <v>4200000</v>
      </c>
      <c r="E82" s="801">
        <v>9248700</v>
      </c>
      <c r="F82" s="801">
        <v>4700000</v>
      </c>
      <c r="G82" s="801">
        <v>5650000</v>
      </c>
      <c r="H82" s="801">
        <f>C622</f>
        <v>3700000</v>
      </c>
      <c r="I82" s="801">
        <f>D722</f>
        <v>7230000</v>
      </c>
      <c r="J82" s="801">
        <f>C834</f>
        <v>5350000</v>
      </c>
      <c r="K82" s="801"/>
      <c r="L82" s="801"/>
      <c r="M82" s="801"/>
      <c r="N82" s="801"/>
      <c r="O82" s="301">
        <f t="shared" si="16"/>
        <v>44378700</v>
      </c>
    </row>
    <row r="83" spans="1:15">
      <c r="A83" s="3289"/>
      <c r="B83" s="302" t="s">
        <v>88</v>
      </c>
      <c r="C83" s="797">
        <v>6</v>
      </c>
      <c r="D83" s="92">
        <v>10</v>
      </c>
      <c r="E83" s="93">
        <v>8</v>
      </c>
      <c r="F83" s="92">
        <v>5</v>
      </c>
      <c r="G83" s="93">
        <v>4</v>
      </c>
      <c r="H83" s="92">
        <v>6</v>
      </c>
      <c r="I83" s="92">
        <v>5</v>
      </c>
      <c r="J83" s="92">
        <v>2</v>
      </c>
      <c r="K83" s="795"/>
      <c r="L83" s="795"/>
      <c r="M83" s="795"/>
      <c r="N83" s="795"/>
      <c r="O83" s="97">
        <f t="shared" si="16"/>
        <v>46</v>
      </c>
    </row>
    <row r="84" spans="1:15">
      <c r="A84" s="3289" t="s">
        <v>91</v>
      </c>
      <c r="B84" s="92" t="s">
        <v>87</v>
      </c>
      <c r="C84" s="801">
        <v>1800000</v>
      </c>
      <c r="D84" s="801">
        <v>4700000</v>
      </c>
      <c r="E84" s="801">
        <v>4900000</v>
      </c>
      <c r="F84" s="801">
        <v>3000000</v>
      </c>
      <c r="G84" s="801">
        <v>1800000</v>
      </c>
      <c r="H84" s="801">
        <f>C624</f>
        <v>5400000</v>
      </c>
      <c r="I84" s="801">
        <f>D724</f>
        <v>12500000</v>
      </c>
      <c r="J84" s="795"/>
      <c r="K84" s="795"/>
      <c r="L84" s="795"/>
      <c r="M84" s="795"/>
      <c r="N84" s="795"/>
      <c r="O84" s="103">
        <f t="shared" si="16"/>
        <v>34100000</v>
      </c>
    </row>
    <row r="85" spans="1:15">
      <c r="A85" s="3289"/>
      <c r="B85" s="300" t="s">
        <v>88</v>
      </c>
      <c r="C85" s="93">
        <v>7</v>
      </c>
      <c r="D85" s="92">
        <v>16</v>
      </c>
      <c r="E85" s="93">
        <v>3</v>
      </c>
      <c r="F85" s="92">
        <v>11</v>
      </c>
      <c r="G85" s="93">
        <v>17</v>
      </c>
      <c r="H85" s="92">
        <v>7</v>
      </c>
      <c r="I85" s="92">
        <v>18</v>
      </c>
      <c r="J85" s="795"/>
      <c r="K85" s="795"/>
      <c r="L85" s="795"/>
      <c r="M85" s="795"/>
      <c r="N85" s="795"/>
      <c r="O85" s="97">
        <f t="shared" si="16"/>
        <v>79</v>
      </c>
    </row>
    <row r="86" spans="1:15">
      <c r="A86" s="3289" t="s">
        <v>92</v>
      </c>
      <c r="B86" s="92" t="s">
        <v>87</v>
      </c>
      <c r="C86" s="801">
        <v>8100000</v>
      </c>
      <c r="D86" s="801">
        <v>4350000</v>
      </c>
      <c r="E86" s="801">
        <v>6600000</v>
      </c>
      <c r="F86" s="801">
        <v>6000000</v>
      </c>
      <c r="G86" s="801"/>
      <c r="H86" s="801">
        <f>C626</f>
        <v>4000000</v>
      </c>
      <c r="I86" s="801">
        <f>D726</f>
        <v>4500000</v>
      </c>
      <c r="J86" s="793">
        <f>C838</f>
        <v>4250000</v>
      </c>
      <c r="K86" s="795"/>
      <c r="L86" s="795"/>
      <c r="M86" s="795"/>
      <c r="N86" s="795"/>
      <c r="O86" s="301">
        <f t="shared" si="16"/>
        <v>37800000</v>
      </c>
    </row>
    <row r="87" spans="1:15">
      <c r="A87" s="3289"/>
      <c r="B87" s="300" t="s">
        <v>88</v>
      </c>
      <c r="C87" s="93">
        <v>9</v>
      </c>
      <c r="D87" s="92">
        <v>6</v>
      </c>
      <c r="E87" s="93">
        <v>15</v>
      </c>
      <c r="F87" s="92">
        <v>4</v>
      </c>
      <c r="G87" s="793"/>
      <c r="H87" s="92">
        <v>5</v>
      </c>
      <c r="I87" s="92">
        <v>7</v>
      </c>
      <c r="J87" s="795"/>
      <c r="K87" s="795"/>
      <c r="L87" s="795"/>
      <c r="M87" s="795"/>
      <c r="N87" s="795"/>
      <c r="O87" s="97">
        <f t="shared" si="16"/>
        <v>46</v>
      </c>
    </row>
    <row r="88" spans="1:15">
      <c r="A88" s="3289" t="s">
        <v>93</v>
      </c>
      <c r="B88" s="92" t="s">
        <v>87</v>
      </c>
      <c r="C88" s="801">
        <v>2000000</v>
      </c>
      <c r="D88" s="801">
        <v>0</v>
      </c>
      <c r="E88" s="801"/>
      <c r="F88" s="801"/>
      <c r="G88" s="801">
        <v>2500000</v>
      </c>
      <c r="H88" s="801">
        <f>C633</f>
        <v>6700000</v>
      </c>
      <c r="I88" s="801">
        <f>D733</f>
        <v>0</v>
      </c>
      <c r="J88" s="795"/>
      <c r="K88" s="795"/>
      <c r="L88" s="795"/>
      <c r="M88" s="795"/>
      <c r="N88" s="795"/>
      <c r="O88" s="301">
        <f t="shared" si="16"/>
        <v>11200000</v>
      </c>
    </row>
    <row r="89" spans="1:15">
      <c r="A89" s="3289"/>
      <c r="B89" s="300" t="s">
        <v>88</v>
      </c>
      <c r="C89" s="793">
        <v>0</v>
      </c>
      <c r="D89" s="92">
        <v>1</v>
      </c>
      <c r="E89" s="793"/>
      <c r="F89" s="795"/>
      <c r="G89" s="93">
        <v>1</v>
      </c>
      <c r="H89" s="92">
        <v>3</v>
      </c>
      <c r="I89" s="795"/>
      <c r="J89" s="795"/>
      <c r="K89" s="795"/>
      <c r="L89" s="795"/>
      <c r="M89" s="795"/>
      <c r="N89" s="795"/>
      <c r="O89" s="97">
        <f t="shared" si="16"/>
        <v>5</v>
      </c>
    </row>
    <row r="90" spans="1:15">
      <c r="A90" s="3289" t="s">
        <v>94</v>
      </c>
      <c r="B90" s="806" t="s">
        <v>87</v>
      </c>
      <c r="C90" s="801">
        <v>6120000</v>
      </c>
      <c r="D90" s="801">
        <v>2700000</v>
      </c>
      <c r="E90" s="801">
        <v>4750000</v>
      </c>
      <c r="F90" s="801">
        <v>4600000</v>
      </c>
      <c r="G90" s="801">
        <v>6450000</v>
      </c>
      <c r="H90" s="801">
        <f>C635</f>
        <v>4700000</v>
      </c>
      <c r="I90" s="801">
        <f>D735</f>
        <v>2000000</v>
      </c>
      <c r="J90" s="793">
        <f>C847</f>
        <v>10150000</v>
      </c>
      <c r="K90" s="795"/>
      <c r="L90" s="795"/>
      <c r="M90" s="795"/>
      <c r="N90" s="795"/>
      <c r="O90" s="301">
        <f t="shared" si="16"/>
        <v>41470000</v>
      </c>
    </row>
    <row r="91" spans="1:15">
      <c r="A91" s="3289"/>
      <c r="B91" s="300" t="s">
        <v>88</v>
      </c>
      <c r="C91" s="93">
        <v>14</v>
      </c>
      <c r="D91" s="92">
        <v>8</v>
      </c>
      <c r="E91" s="93">
        <v>7</v>
      </c>
      <c r="F91" s="92">
        <v>10</v>
      </c>
      <c r="G91" s="93">
        <v>8</v>
      </c>
      <c r="H91" s="92">
        <v>5</v>
      </c>
      <c r="I91" s="92">
        <v>14</v>
      </c>
      <c r="J91" s="92">
        <v>4</v>
      </c>
      <c r="K91" s="795"/>
      <c r="L91" s="795"/>
      <c r="M91" s="795"/>
      <c r="N91" s="795"/>
      <c r="O91" s="97">
        <f t="shared" si="16"/>
        <v>70</v>
      </c>
    </row>
    <row r="92" spans="1:15">
      <c r="A92" s="3289" t="s">
        <v>95</v>
      </c>
      <c r="B92" s="92" t="s">
        <v>87</v>
      </c>
      <c r="C92" s="801">
        <v>2850000</v>
      </c>
      <c r="D92" s="801">
        <v>4000000</v>
      </c>
      <c r="E92" s="801"/>
      <c r="F92" s="801"/>
      <c r="G92" s="801">
        <v>1500000</v>
      </c>
      <c r="H92" s="801">
        <f>C637</f>
        <v>1800000</v>
      </c>
      <c r="I92" s="801">
        <f>D737</f>
        <v>0</v>
      </c>
      <c r="J92" s="795"/>
      <c r="K92" s="795"/>
      <c r="L92" s="795"/>
      <c r="M92" s="795"/>
      <c r="N92" s="795"/>
      <c r="O92" s="301">
        <f t="shared" si="16"/>
        <v>10150000</v>
      </c>
    </row>
    <row r="93" spans="1:15">
      <c r="A93" s="3289"/>
      <c r="B93" s="300" t="s">
        <v>88</v>
      </c>
      <c r="C93" s="93">
        <v>7</v>
      </c>
      <c r="D93" s="92">
        <v>1</v>
      </c>
      <c r="E93" s="793"/>
      <c r="F93" s="795"/>
      <c r="G93" s="93">
        <v>4</v>
      </c>
      <c r="H93" s="92">
        <v>3</v>
      </c>
      <c r="I93" s="795"/>
      <c r="J93" s="795"/>
      <c r="K93" s="795"/>
      <c r="L93" s="795"/>
      <c r="M93" s="795"/>
      <c r="N93" s="795"/>
      <c r="O93" s="97">
        <f t="shared" si="16"/>
        <v>15</v>
      </c>
    </row>
    <row r="94" spans="1:15">
      <c r="A94" s="3289" t="s">
        <v>96</v>
      </c>
      <c r="B94" s="92" t="s">
        <v>87</v>
      </c>
      <c r="C94" s="801">
        <v>1800000</v>
      </c>
      <c r="D94" s="801">
        <v>1350000</v>
      </c>
      <c r="E94" s="801">
        <v>3900000</v>
      </c>
      <c r="F94" s="801">
        <v>1300000</v>
      </c>
      <c r="G94" s="801">
        <v>3400000</v>
      </c>
      <c r="H94" s="801">
        <f>C639</f>
        <v>3700000</v>
      </c>
      <c r="I94" s="801"/>
      <c r="J94" s="795"/>
      <c r="K94" s="795"/>
      <c r="L94" s="795"/>
      <c r="M94" s="795"/>
      <c r="N94" s="795"/>
      <c r="O94" s="301">
        <f t="shared" si="16"/>
        <v>15450000</v>
      </c>
    </row>
    <row r="95" spans="1:15">
      <c r="A95" s="3289"/>
      <c r="B95" s="300" t="s">
        <v>88</v>
      </c>
      <c r="C95" s="93">
        <v>8</v>
      </c>
      <c r="D95" s="92">
        <v>3</v>
      </c>
      <c r="E95" s="93">
        <v>11</v>
      </c>
      <c r="F95" s="92">
        <v>4</v>
      </c>
      <c r="G95" s="93">
        <v>2</v>
      </c>
      <c r="H95" s="92">
        <v>2</v>
      </c>
      <c r="I95" s="795"/>
      <c r="J95" s="795"/>
      <c r="K95" s="795"/>
      <c r="L95" s="795"/>
      <c r="M95" s="795"/>
      <c r="N95" s="795"/>
      <c r="O95" s="97">
        <f t="shared" si="16"/>
        <v>30</v>
      </c>
    </row>
    <row r="96" spans="1:15">
      <c r="A96" s="3291" t="s">
        <v>97</v>
      </c>
      <c r="B96" s="92" t="s">
        <v>87</v>
      </c>
      <c r="C96" s="801">
        <v>5900000</v>
      </c>
      <c r="D96" s="801">
        <v>1100000</v>
      </c>
      <c r="E96" s="801">
        <v>1600000</v>
      </c>
      <c r="F96" s="801"/>
      <c r="G96" s="801">
        <v>5150000</v>
      </c>
      <c r="H96" s="801">
        <f>C647</f>
        <v>6850000</v>
      </c>
      <c r="I96" s="801">
        <v>6920000</v>
      </c>
      <c r="J96" s="793">
        <f>C859</f>
        <v>3950000</v>
      </c>
      <c r="K96" s="795"/>
      <c r="L96" s="795"/>
      <c r="M96" s="795"/>
      <c r="N96" s="795"/>
      <c r="O96" s="301">
        <f t="shared" si="16"/>
        <v>31470000</v>
      </c>
    </row>
    <row r="97" spans="1:15" ht="25.5" customHeight="1">
      <c r="A97" s="3291"/>
      <c r="B97" s="300" t="s">
        <v>88</v>
      </c>
      <c r="C97" s="93">
        <v>30</v>
      </c>
      <c r="D97" s="92">
        <v>22</v>
      </c>
      <c r="E97" s="93">
        <v>5</v>
      </c>
      <c r="F97" s="795"/>
      <c r="G97" s="793">
        <v>33</v>
      </c>
      <c r="H97" s="92">
        <v>21</v>
      </c>
      <c r="I97" s="795"/>
      <c r="J97" s="795"/>
      <c r="K97" s="795"/>
      <c r="L97" s="795"/>
      <c r="M97" s="795"/>
      <c r="N97" s="795"/>
      <c r="O97" s="97">
        <f t="shared" si="16"/>
        <v>111</v>
      </c>
    </row>
    <row r="98" spans="1:15">
      <c r="A98" s="3289" t="s">
        <v>98</v>
      </c>
      <c r="B98" s="92" t="s">
        <v>87</v>
      </c>
      <c r="C98" s="801">
        <v>1450000</v>
      </c>
      <c r="D98" s="801">
        <v>0</v>
      </c>
      <c r="E98" s="801">
        <v>0</v>
      </c>
      <c r="F98" s="801">
        <v>0</v>
      </c>
      <c r="G98" s="801">
        <v>0</v>
      </c>
      <c r="H98" s="801"/>
      <c r="I98" s="801">
        <f>D718</f>
        <v>1400000</v>
      </c>
      <c r="J98" s="795"/>
      <c r="K98" s="793">
        <f>C932</f>
        <v>1300000</v>
      </c>
      <c r="L98" s="795"/>
      <c r="M98" s="795"/>
      <c r="N98" s="795"/>
      <c r="O98" s="301">
        <f t="shared" si="16"/>
        <v>4150000</v>
      </c>
    </row>
    <row r="99" spans="1:15">
      <c r="A99" s="3289"/>
      <c r="B99" s="300" t="s">
        <v>88</v>
      </c>
      <c r="C99" s="93">
        <v>2</v>
      </c>
      <c r="D99" s="92">
        <v>2</v>
      </c>
      <c r="E99" s="793"/>
      <c r="F99" s="795"/>
      <c r="G99" s="793"/>
      <c r="H99" s="92">
        <v>3</v>
      </c>
      <c r="I99" s="795"/>
      <c r="J99" s="795"/>
      <c r="K99" s="795"/>
      <c r="L99" s="795"/>
      <c r="M99" s="795"/>
      <c r="N99" s="795"/>
      <c r="O99" s="97">
        <f t="shared" si="16"/>
        <v>7</v>
      </c>
    </row>
    <row r="100" spans="1:15">
      <c r="A100" s="3289" t="s">
        <v>99</v>
      </c>
      <c r="B100" s="92" t="s">
        <v>87</v>
      </c>
      <c r="C100" s="793">
        <v>0</v>
      </c>
      <c r="D100" s="793">
        <v>1000000</v>
      </c>
      <c r="E100" s="793"/>
      <c r="F100" s="795"/>
      <c r="G100" s="793"/>
      <c r="H100" s="795"/>
      <c r="I100" s="795"/>
      <c r="J100" s="795"/>
      <c r="K100" s="795"/>
      <c r="L100" s="795"/>
      <c r="M100" s="795"/>
      <c r="N100" s="795"/>
      <c r="O100" s="301">
        <f t="shared" si="16"/>
        <v>1000000</v>
      </c>
    </row>
    <row r="101" spans="1:15">
      <c r="A101" s="3289"/>
      <c r="B101" s="300" t="s">
        <v>88</v>
      </c>
      <c r="C101" s="93">
        <v>1</v>
      </c>
      <c r="D101" s="795"/>
      <c r="E101" s="793"/>
      <c r="F101" s="795"/>
      <c r="G101" s="793"/>
      <c r="H101" s="795"/>
      <c r="I101" s="795"/>
      <c r="J101" s="795"/>
      <c r="K101" s="795"/>
      <c r="L101" s="795"/>
      <c r="M101" s="795"/>
      <c r="N101" s="795"/>
      <c r="O101" s="97">
        <f t="shared" si="16"/>
        <v>1</v>
      </c>
    </row>
    <row r="102" spans="1:15">
      <c r="A102" s="3289" t="s">
        <v>100</v>
      </c>
      <c r="B102" s="92" t="s">
        <v>87</v>
      </c>
      <c r="C102" s="793">
        <v>0</v>
      </c>
      <c r="D102" s="793">
        <v>0</v>
      </c>
      <c r="E102" s="793"/>
      <c r="F102" s="795"/>
      <c r="G102" s="793"/>
      <c r="H102" s="795"/>
      <c r="I102" s="795"/>
      <c r="J102" s="795"/>
      <c r="K102" s="795"/>
      <c r="L102" s="795"/>
      <c r="M102" s="795"/>
      <c r="N102" s="795"/>
      <c r="O102" s="301">
        <f t="shared" si="16"/>
        <v>0</v>
      </c>
    </row>
    <row r="103" spans="1:15">
      <c r="A103" s="3289"/>
      <c r="B103" s="300" t="s">
        <v>88</v>
      </c>
      <c r="C103" s="93">
        <v>1</v>
      </c>
      <c r="D103" s="92">
        <v>3</v>
      </c>
      <c r="E103" s="793"/>
      <c r="F103" s="795"/>
      <c r="G103" s="793"/>
      <c r="H103" s="795"/>
      <c r="I103" s="795"/>
      <c r="J103" s="795"/>
      <c r="K103" s="795"/>
      <c r="L103" s="795"/>
      <c r="M103" s="795"/>
      <c r="N103" s="795"/>
      <c r="O103" s="97">
        <f t="shared" si="16"/>
        <v>4</v>
      </c>
    </row>
    <row r="104" spans="1:15">
      <c r="A104" s="3289" t="s">
        <v>101</v>
      </c>
      <c r="B104" s="92" t="s">
        <v>87</v>
      </c>
      <c r="C104" s="793">
        <v>0</v>
      </c>
      <c r="D104" s="93">
        <v>0</v>
      </c>
      <c r="E104" s="793"/>
      <c r="F104" s="795"/>
      <c r="G104" s="793"/>
      <c r="H104" s="795"/>
      <c r="I104" s="795"/>
      <c r="J104" s="795"/>
      <c r="K104" s="795"/>
      <c r="L104" s="795"/>
      <c r="M104" s="795"/>
      <c r="N104" s="795"/>
      <c r="O104" s="301">
        <f t="shared" si="16"/>
        <v>0</v>
      </c>
    </row>
    <row r="105" spans="1:15">
      <c r="A105" s="3289"/>
      <c r="B105" s="300" t="s">
        <v>88</v>
      </c>
      <c r="C105" s="793">
        <v>0</v>
      </c>
      <c r="D105" s="92">
        <v>1</v>
      </c>
      <c r="E105" s="793"/>
      <c r="F105" s="795"/>
      <c r="G105" s="793"/>
      <c r="H105" s="795"/>
      <c r="I105" s="795"/>
      <c r="J105" s="795"/>
      <c r="K105" s="795"/>
      <c r="L105" s="795"/>
      <c r="M105" s="795"/>
      <c r="N105" s="795"/>
      <c r="O105" s="97">
        <f t="shared" si="16"/>
        <v>1</v>
      </c>
    </row>
    <row r="106" spans="1:15">
      <c r="A106" s="3289" t="s">
        <v>102</v>
      </c>
      <c r="B106" s="806" t="s">
        <v>87</v>
      </c>
      <c r="C106" s="801">
        <v>0</v>
      </c>
      <c r="D106" s="801">
        <v>0</v>
      </c>
      <c r="E106" s="801">
        <v>3650000</v>
      </c>
      <c r="F106" s="801"/>
      <c r="G106" s="801">
        <v>3250000</v>
      </c>
      <c r="H106" s="801"/>
      <c r="I106" s="801">
        <f>D738</f>
        <v>4800000</v>
      </c>
      <c r="J106" s="801"/>
      <c r="K106" s="801"/>
      <c r="L106" s="801"/>
      <c r="M106" s="801"/>
      <c r="N106" s="801"/>
      <c r="O106" s="808">
        <f t="shared" si="16"/>
        <v>11700000</v>
      </c>
    </row>
    <row r="107" spans="1:15">
      <c r="A107" s="3289"/>
      <c r="B107" s="300" t="s">
        <v>88</v>
      </c>
      <c r="C107" s="93">
        <v>2</v>
      </c>
      <c r="D107" s="92">
        <v>4</v>
      </c>
      <c r="E107" s="93">
        <v>3</v>
      </c>
      <c r="F107" s="795"/>
      <c r="G107" s="793"/>
      <c r="H107" s="92">
        <v>3</v>
      </c>
      <c r="I107" s="795"/>
      <c r="J107" s="795"/>
      <c r="K107" s="795"/>
      <c r="L107" s="795"/>
      <c r="M107" s="795"/>
      <c r="N107" s="795"/>
      <c r="O107" s="97">
        <f t="shared" si="16"/>
        <v>12</v>
      </c>
    </row>
    <row r="108" spans="1:15">
      <c r="A108" s="3289"/>
      <c r="B108" s="92" t="s">
        <v>87</v>
      </c>
      <c r="C108" s="793"/>
      <c r="D108" s="93">
        <v>0</v>
      </c>
      <c r="E108" s="793"/>
      <c r="F108" s="795"/>
      <c r="G108" s="793"/>
      <c r="H108" s="795"/>
      <c r="I108" s="795"/>
      <c r="J108" s="795"/>
      <c r="K108" s="795"/>
      <c r="L108" s="795"/>
      <c r="M108" s="795"/>
      <c r="N108" s="795"/>
      <c r="O108" s="301">
        <f t="shared" si="16"/>
        <v>0</v>
      </c>
    </row>
    <row r="109" spans="1:15" ht="15">
      <c r="A109" s="3289"/>
      <c r="B109" s="300" t="s">
        <v>88</v>
      </c>
      <c r="C109" s="793"/>
      <c r="D109" s="795">
        <v>0</v>
      </c>
      <c r="E109" s="793"/>
      <c r="F109" s="803"/>
      <c r="G109" s="799"/>
      <c r="H109" s="803"/>
      <c r="I109" s="803"/>
      <c r="J109" s="803"/>
      <c r="K109" s="803"/>
      <c r="L109" s="803"/>
      <c r="M109" s="803"/>
      <c r="N109" s="803"/>
      <c r="O109" s="97">
        <f t="shared" si="16"/>
        <v>0</v>
      </c>
    </row>
    <row r="110" spans="1:15" ht="15">
      <c r="A110" s="2"/>
      <c r="B110" s="295"/>
      <c r="C110" s="796">
        <f>C98+C96+C94+C92+C90+C88+C86+C84+C82+C80+C78</f>
        <v>41090500</v>
      </c>
      <c r="D110" s="796">
        <f>D100+D96+D94+D92+D90+D86+D84+D82+D80+D78</f>
        <v>31850000</v>
      </c>
      <c r="E110" s="796">
        <f>E106+E96+E94+E90+E86+E84+E82+E80+E78</f>
        <v>43498700</v>
      </c>
      <c r="F110" s="804">
        <f>F78+F80+F82+F84+F86+F88+F90+F92+F94+F96+F98+F100+F102+F104+F106+F108</f>
        <v>20900000</v>
      </c>
      <c r="G110" s="52">
        <f>G106+G96+G94+G92+G90+G88+G84+G82+G80+G78</f>
        <v>35000000</v>
      </c>
      <c r="H110" s="804">
        <f>H96+H94+H92+H90+H88+H86+H84+H82+H80+H78</f>
        <v>46000000</v>
      </c>
      <c r="I110" s="804">
        <f>I106+I98+I96+I90+I86+I84+I82+I78</f>
        <v>46850000</v>
      </c>
      <c r="J110" s="804">
        <f>SUM(J78+J82+J86+J90+J96)</f>
        <v>30850000</v>
      </c>
      <c r="K110" s="2"/>
      <c r="L110" s="2"/>
      <c r="M110" s="2"/>
      <c r="N110" s="2"/>
      <c r="O110" s="102">
        <f>C110+D110+F110+G110+H110+I110+J110+K110+L110+M110+++++N110</f>
        <v>252540500</v>
      </c>
    </row>
    <row r="111" spans="1:15" ht="15">
      <c r="A111" s="2"/>
      <c r="B111" s="295"/>
      <c r="C111" s="796">
        <f>C107+C103+C101+C99+C97+C95+C93+C91+C87+C85+C83+C81+C79</f>
        <v>99</v>
      </c>
      <c r="D111" s="796">
        <f>D107+D105+D103+D99+D97+D95+D93+D91+D89+D87+D85+D83+D81+D79</f>
        <v>109</v>
      </c>
      <c r="E111" s="796">
        <f>E107+E97+E95+E91+E87+E85+E83+E81+E79</f>
        <v>68</v>
      </c>
      <c r="F111" s="2"/>
      <c r="G111" s="52"/>
      <c r="H111" s="2"/>
      <c r="I111" s="2"/>
      <c r="J111" s="2"/>
      <c r="K111" s="2"/>
      <c r="L111" s="2"/>
      <c r="M111" s="2"/>
      <c r="N111" s="2"/>
      <c r="O111" s="52"/>
    </row>
    <row r="112" spans="1:15" ht="15" hidden="1">
      <c r="A112" s="2"/>
      <c r="B112" s="295"/>
      <c r="C112" s="798"/>
      <c r="D112" s="2"/>
      <c r="E112" s="800"/>
      <c r="F112" s="2"/>
      <c r="G112" s="52"/>
      <c r="H112" s="2"/>
      <c r="I112" s="2"/>
      <c r="J112" s="2"/>
      <c r="K112" s="2"/>
      <c r="L112" s="2"/>
      <c r="M112" s="2"/>
      <c r="N112" s="2"/>
      <c r="O112" s="52"/>
    </row>
    <row r="113" spans="1:15" ht="12.75" hidden="1">
      <c r="A113" s="2"/>
      <c r="B113" s="295"/>
      <c r="C113" s="295"/>
      <c r="D113" s="2"/>
      <c r="E113" s="52"/>
      <c r="F113" s="2"/>
      <c r="G113" s="52"/>
      <c r="H113" s="2"/>
      <c r="I113" s="2"/>
      <c r="J113" s="2"/>
      <c r="K113" s="2"/>
      <c r="L113" s="2"/>
      <c r="M113" s="2"/>
      <c r="N113" s="2"/>
      <c r="O113" s="52"/>
    </row>
    <row r="114" spans="1:15" ht="12.75" hidden="1">
      <c r="A114" s="3281" t="s">
        <v>103</v>
      </c>
      <c r="B114" s="2122" t="s">
        <v>88</v>
      </c>
      <c r="C114" s="303" t="s">
        <v>104</v>
      </c>
      <c r="D114" s="303" t="s">
        <v>105</v>
      </c>
      <c r="E114" s="52"/>
      <c r="F114" s="2"/>
      <c r="G114" s="52"/>
      <c r="H114" s="2"/>
      <c r="I114" s="2"/>
      <c r="J114" s="2"/>
      <c r="K114" s="2"/>
      <c r="L114" s="2"/>
      <c r="M114" s="2"/>
      <c r="N114" s="2"/>
      <c r="O114" s="52"/>
    </row>
    <row r="115" spans="1:15" ht="12.75" hidden="1">
      <c r="A115" s="3281"/>
      <c r="B115" s="132">
        <f>SUM(B116:B147)</f>
        <v>0</v>
      </c>
      <c r="C115" s="99">
        <f>C116+C118+C120+C122+C124+C126+C133+C135+C137+C139+C146+C147+C148+C149</f>
        <v>41090500</v>
      </c>
      <c r="D115" s="132">
        <f>SUM(D116:D147)</f>
        <v>20</v>
      </c>
      <c r="E115" s="52"/>
      <c r="F115" s="2"/>
      <c r="G115" s="52"/>
      <c r="H115" s="2"/>
      <c r="I115" s="2"/>
      <c r="J115" s="2"/>
      <c r="K115" s="2"/>
      <c r="L115" s="2"/>
      <c r="M115" s="2"/>
      <c r="N115" s="2"/>
      <c r="O115" s="52"/>
    </row>
    <row r="116" spans="1:15" ht="12.75" hidden="1">
      <c r="A116" s="3283" t="s">
        <v>106</v>
      </c>
      <c r="B116" s="3283"/>
      <c r="C116" s="3284">
        <v>4170500</v>
      </c>
      <c r="D116" s="3288">
        <v>3</v>
      </c>
      <c r="E116" s="52"/>
      <c r="F116" s="2"/>
      <c r="G116" s="52"/>
      <c r="H116" s="2"/>
      <c r="I116" s="2"/>
      <c r="J116" s="2"/>
      <c r="K116" s="2"/>
      <c r="L116" s="2"/>
      <c r="M116" s="2"/>
      <c r="N116" s="2"/>
      <c r="O116" s="52"/>
    </row>
    <row r="117" spans="1:15" ht="12.75" hidden="1">
      <c r="A117" s="3283"/>
      <c r="B117" s="3283"/>
      <c r="C117" s="3284"/>
      <c r="D117" s="3288"/>
      <c r="E117" s="52"/>
      <c r="F117" s="2"/>
      <c r="G117" s="52"/>
      <c r="H117" s="2"/>
      <c r="I117" s="2"/>
      <c r="J117" s="2"/>
      <c r="K117" s="2"/>
      <c r="L117" s="2"/>
      <c r="M117" s="2"/>
      <c r="N117" s="2"/>
      <c r="O117" s="52"/>
    </row>
    <row r="118" spans="1:15" ht="12.75" hidden="1">
      <c r="A118" s="3283" t="s">
        <v>98</v>
      </c>
      <c r="B118" s="3283"/>
      <c r="C118" s="3284">
        <v>1450000</v>
      </c>
      <c r="D118" s="3429">
        <v>1</v>
      </c>
      <c r="E118" s="52"/>
      <c r="F118" s="2"/>
      <c r="G118" s="52"/>
      <c r="H118" s="2"/>
      <c r="I118" s="2"/>
      <c r="J118" s="2"/>
      <c r="K118" s="2"/>
      <c r="L118" s="2"/>
      <c r="M118" s="2"/>
      <c r="N118" s="2"/>
      <c r="O118" s="52"/>
    </row>
    <row r="119" spans="1:15" ht="12.75" hidden="1">
      <c r="A119" s="3283"/>
      <c r="B119" s="3283"/>
      <c r="C119" s="3284"/>
      <c r="D119" s="3429"/>
      <c r="E119" s="52"/>
      <c r="F119" s="2"/>
      <c r="G119" s="52"/>
      <c r="H119" s="2"/>
      <c r="I119" s="2"/>
      <c r="J119" s="2"/>
      <c r="K119" s="2"/>
      <c r="L119" s="2"/>
      <c r="M119" s="2"/>
      <c r="N119" s="2"/>
      <c r="O119" s="52"/>
    </row>
    <row r="120" spans="1:15" ht="12.75" hidden="1">
      <c r="A120" s="3283" t="s">
        <v>89</v>
      </c>
      <c r="B120" s="3283"/>
      <c r="C120" s="3284">
        <v>2600000</v>
      </c>
      <c r="D120" s="3288">
        <v>1</v>
      </c>
      <c r="E120" s="52"/>
      <c r="F120" s="2"/>
      <c r="G120" s="52"/>
      <c r="H120" s="2"/>
      <c r="I120" s="2"/>
      <c r="J120" s="2"/>
      <c r="K120" s="2"/>
      <c r="L120" s="2"/>
      <c r="M120" s="2"/>
      <c r="N120" s="2"/>
      <c r="O120" s="52"/>
    </row>
    <row r="121" spans="1:15" ht="12.75" hidden="1">
      <c r="A121" s="3283"/>
      <c r="B121" s="3283"/>
      <c r="C121" s="3284"/>
      <c r="D121" s="3288"/>
      <c r="E121" s="52"/>
      <c r="F121" s="2"/>
      <c r="G121" s="52"/>
      <c r="H121" s="2"/>
      <c r="I121" s="2"/>
      <c r="J121" s="2"/>
      <c r="K121" s="2"/>
      <c r="L121" s="2"/>
      <c r="M121" s="2"/>
      <c r="N121" s="2"/>
      <c r="O121" s="52"/>
    </row>
    <row r="122" spans="1:15" ht="12.75" hidden="1">
      <c r="A122" s="3283" t="s">
        <v>107</v>
      </c>
      <c r="B122" s="3283"/>
      <c r="C122" s="3284">
        <v>4300000</v>
      </c>
      <c r="D122" s="3288">
        <v>2</v>
      </c>
      <c r="E122" s="52"/>
      <c r="F122" s="2"/>
      <c r="G122" s="52"/>
      <c r="H122" s="2"/>
      <c r="I122" s="2"/>
      <c r="J122" s="2"/>
      <c r="K122" s="2"/>
      <c r="L122" s="2"/>
      <c r="M122" s="2"/>
      <c r="N122" s="2"/>
      <c r="O122" s="52"/>
    </row>
    <row r="123" spans="1:15" ht="12.75" hidden="1">
      <c r="A123" s="3283"/>
      <c r="B123" s="3283"/>
      <c r="C123" s="3284"/>
      <c r="D123" s="3288"/>
      <c r="E123" s="52"/>
      <c r="F123" s="2"/>
      <c r="G123" s="52"/>
      <c r="H123" s="2"/>
      <c r="I123" s="2"/>
      <c r="J123" s="2"/>
      <c r="K123" s="2"/>
      <c r="L123" s="2"/>
      <c r="M123" s="2"/>
      <c r="N123" s="2"/>
      <c r="O123" s="52"/>
    </row>
    <row r="124" spans="1:15" ht="12.75" hidden="1">
      <c r="A124" s="3283" t="s">
        <v>91</v>
      </c>
      <c r="B124" s="3283"/>
      <c r="C124" s="3284">
        <v>1800000</v>
      </c>
      <c r="D124" s="3288">
        <v>1</v>
      </c>
      <c r="E124" s="52"/>
      <c r="F124" s="2"/>
      <c r="G124" s="52"/>
      <c r="H124" s="2"/>
      <c r="I124" s="2"/>
      <c r="J124" s="2"/>
      <c r="K124" s="2"/>
      <c r="L124" s="2"/>
      <c r="M124" s="2"/>
      <c r="N124" s="2"/>
      <c r="O124" s="52"/>
    </row>
    <row r="125" spans="1:15" ht="12.75" hidden="1">
      <c r="A125" s="3283"/>
      <c r="B125" s="3283"/>
      <c r="C125" s="3284"/>
      <c r="D125" s="3288"/>
      <c r="E125" s="52"/>
      <c r="F125" s="2"/>
      <c r="G125" s="52"/>
      <c r="H125" s="2"/>
      <c r="I125" s="2"/>
      <c r="J125" s="2"/>
      <c r="K125" s="2"/>
      <c r="L125" s="2"/>
      <c r="M125" s="2"/>
      <c r="N125" s="2"/>
      <c r="O125" s="52"/>
    </row>
    <row r="126" spans="1:15" ht="12.75" hidden="1">
      <c r="A126" s="3283" t="s">
        <v>108</v>
      </c>
      <c r="B126" s="3283"/>
      <c r="C126" s="3284">
        <v>8100000</v>
      </c>
      <c r="D126" s="3288">
        <v>3</v>
      </c>
      <c r="E126" s="52"/>
      <c r="F126" s="2"/>
      <c r="G126" s="52"/>
      <c r="H126" s="2"/>
      <c r="I126" s="2"/>
      <c r="J126" s="2"/>
      <c r="K126" s="2"/>
      <c r="L126" s="2"/>
      <c r="M126" s="2"/>
      <c r="N126" s="2"/>
      <c r="O126" s="52"/>
    </row>
    <row r="127" spans="1:15" ht="12.75" hidden="1">
      <c r="A127" s="3283"/>
      <c r="B127" s="3283"/>
      <c r="C127" s="3284"/>
      <c r="D127" s="3288"/>
      <c r="E127" s="52"/>
      <c r="F127" s="2"/>
      <c r="G127" s="52"/>
      <c r="H127" s="2"/>
      <c r="I127" s="2"/>
      <c r="J127" s="2"/>
      <c r="K127" s="2"/>
      <c r="L127" s="2"/>
      <c r="M127" s="2"/>
      <c r="N127" s="2"/>
      <c r="O127" s="52"/>
    </row>
    <row r="128" spans="1:15" ht="12.75" hidden="1">
      <c r="A128" s="3283" t="s">
        <v>109</v>
      </c>
      <c r="B128" s="3283"/>
      <c r="C128" s="3430"/>
      <c r="D128" s="3429"/>
      <c r="E128" s="52"/>
      <c r="F128" s="2"/>
      <c r="G128" s="52"/>
      <c r="H128" s="2"/>
      <c r="I128" s="2"/>
      <c r="J128" s="2"/>
      <c r="K128" s="2"/>
      <c r="L128" s="2"/>
      <c r="M128" s="2"/>
      <c r="N128" s="2"/>
      <c r="O128" s="52"/>
    </row>
    <row r="129" spans="1:15" ht="12.75" hidden="1">
      <c r="A129" s="3283"/>
      <c r="B129" s="3283"/>
      <c r="C129" s="3430"/>
      <c r="D129" s="3429"/>
      <c r="E129" s="52"/>
      <c r="F129" s="2"/>
      <c r="G129" s="52"/>
      <c r="H129" s="2"/>
      <c r="I129" s="2"/>
      <c r="J129" s="2"/>
      <c r="K129" s="2"/>
      <c r="L129" s="2"/>
      <c r="M129" s="2"/>
      <c r="N129" s="2"/>
      <c r="O129" s="52"/>
    </row>
    <row r="130" spans="1:15" ht="12.75" hidden="1">
      <c r="A130" s="2112" t="s">
        <v>110</v>
      </c>
      <c r="B130" s="2112"/>
      <c r="C130" s="326"/>
      <c r="D130" s="143"/>
      <c r="E130" s="52"/>
      <c r="F130" s="2"/>
      <c r="G130" s="52"/>
      <c r="H130" s="2"/>
      <c r="I130" s="2"/>
      <c r="J130" s="2"/>
      <c r="K130" s="2"/>
      <c r="L130" s="2"/>
      <c r="M130" s="2"/>
      <c r="N130" s="2"/>
      <c r="O130" s="52"/>
    </row>
    <row r="131" spans="1:15" ht="12.75" hidden="1">
      <c r="A131" s="141" t="s">
        <v>111</v>
      </c>
      <c r="B131" s="142"/>
      <c r="C131" s="30"/>
      <c r="D131" s="706"/>
      <c r="E131" s="52"/>
      <c r="F131" s="2"/>
      <c r="G131" s="52"/>
      <c r="H131" s="2"/>
      <c r="I131" s="2"/>
      <c r="J131" s="2"/>
      <c r="K131" s="2"/>
      <c r="L131" s="2"/>
      <c r="M131" s="2"/>
      <c r="N131" s="2"/>
      <c r="O131" s="52"/>
    </row>
    <row r="132" spans="1:15" ht="12.75" hidden="1">
      <c r="A132" s="141" t="s">
        <v>112</v>
      </c>
      <c r="B132" s="142"/>
      <c r="C132" s="30"/>
      <c r="D132" s="706"/>
      <c r="E132" s="52"/>
      <c r="F132" s="2"/>
      <c r="G132" s="52"/>
      <c r="H132" s="2"/>
      <c r="I132" s="2"/>
      <c r="J132" s="2"/>
      <c r="K132" s="2"/>
      <c r="L132" s="2"/>
      <c r="M132" s="2"/>
      <c r="N132" s="2"/>
      <c r="O132" s="52"/>
    </row>
    <row r="133" spans="1:15" ht="12.75" hidden="1">
      <c r="A133" s="141" t="s">
        <v>93</v>
      </c>
      <c r="B133" s="142"/>
      <c r="C133" s="78">
        <v>2000000</v>
      </c>
      <c r="D133" s="706">
        <v>1</v>
      </c>
      <c r="E133" s="52"/>
      <c r="F133" s="2"/>
      <c r="G133" s="52"/>
      <c r="H133" s="2"/>
      <c r="I133" s="2"/>
      <c r="J133" s="2"/>
      <c r="K133" s="2"/>
      <c r="L133" s="2"/>
      <c r="M133" s="2"/>
      <c r="N133" s="2"/>
      <c r="O133" s="52"/>
    </row>
    <row r="134" spans="1:15" ht="12.75" hidden="1">
      <c r="A134" s="141" t="s">
        <v>100</v>
      </c>
      <c r="B134" s="142"/>
      <c r="C134" s="78"/>
      <c r="D134" s="706"/>
      <c r="E134" s="52"/>
      <c r="F134" s="2"/>
      <c r="G134" s="52"/>
      <c r="H134" s="2"/>
      <c r="I134" s="2"/>
      <c r="J134" s="2"/>
      <c r="K134" s="2"/>
      <c r="L134" s="2"/>
      <c r="M134" s="2"/>
      <c r="N134" s="2"/>
      <c r="O134" s="52"/>
    </row>
    <row r="135" spans="1:15" ht="12.75" hidden="1">
      <c r="A135" s="141" t="s">
        <v>94</v>
      </c>
      <c r="B135" s="142"/>
      <c r="C135" s="78">
        <v>6120000</v>
      </c>
      <c r="D135" s="132">
        <v>3</v>
      </c>
      <c r="E135" s="52"/>
      <c r="F135" s="2"/>
      <c r="G135" s="52"/>
      <c r="H135" s="2"/>
      <c r="I135" s="2"/>
      <c r="J135" s="2"/>
      <c r="K135" s="2"/>
      <c r="L135" s="2"/>
      <c r="M135" s="2"/>
      <c r="N135" s="2"/>
      <c r="O135" s="52"/>
    </row>
    <row r="136" spans="1:15" ht="12.75" hidden="1">
      <c r="A136" s="141" t="s">
        <v>113</v>
      </c>
      <c r="B136" s="142"/>
      <c r="C136" s="78"/>
      <c r="D136" s="706"/>
      <c r="E136" s="52"/>
      <c r="F136" s="2"/>
      <c r="G136" s="52"/>
      <c r="H136" s="2"/>
      <c r="I136" s="2"/>
      <c r="J136" s="2"/>
      <c r="K136" s="2"/>
      <c r="L136" s="2"/>
      <c r="M136" s="2"/>
      <c r="N136" s="2"/>
      <c r="O136" s="52"/>
    </row>
    <row r="137" spans="1:15" ht="12.75" hidden="1">
      <c r="A137" s="141" t="s">
        <v>95</v>
      </c>
      <c r="B137" s="142"/>
      <c r="C137" s="78">
        <v>2850000</v>
      </c>
      <c r="D137" s="132">
        <v>2</v>
      </c>
      <c r="E137" s="52"/>
      <c r="F137" s="2"/>
      <c r="G137" s="52"/>
      <c r="H137" s="2"/>
      <c r="I137" s="2"/>
      <c r="J137" s="2"/>
      <c r="K137" s="2"/>
      <c r="L137" s="2"/>
      <c r="M137" s="2"/>
      <c r="N137" s="2"/>
      <c r="O137" s="52"/>
    </row>
    <row r="138" spans="1:15" ht="12.75" hidden="1">
      <c r="A138" s="141" t="s">
        <v>114</v>
      </c>
      <c r="B138" s="142"/>
      <c r="C138" s="78"/>
      <c r="D138" s="706"/>
      <c r="E138" s="52"/>
      <c r="F138" s="2"/>
      <c r="G138" s="52"/>
      <c r="H138" s="2"/>
      <c r="I138" s="2"/>
      <c r="J138" s="2"/>
      <c r="K138" s="2"/>
      <c r="L138" s="2"/>
      <c r="M138" s="2"/>
      <c r="N138" s="2"/>
      <c r="O138" s="52"/>
    </row>
    <row r="139" spans="1:15" ht="12.75" hidden="1">
      <c r="A139" s="141" t="s">
        <v>96</v>
      </c>
      <c r="B139" s="142"/>
      <c r="C139" s="78">
        <v>1800000</v>
      </c>
      <c r="D139" s="132">
        <v>1</v>
      </c>
      <c r="E139" s="52"/>
      <c r="F139" s="2"/>
      <c r="G139" s="52"/>
      <c r="H139" s="2"/>
      <c r="I139" s="2"/>
      <c r="J139" s="2"/>
      <c r="K139" s="2"/>
      <c r="L139" s="2"/>
      <c r="M139" s="2"/>
      <c r="N139" s="2"/>
      <c r="O139" s="52"/>
    </row>
    <row r="140" spans="1:15" ht="12.75" hidden="1">
      <c r="A140" s="141" t="s">
        <v>115</v>
      </c>
      <c r="B140" s="142"/>
      <c r="C140" s="78"/>
      <c r="D140" s="706"/>
      <c r="E140" s="52"/>
      <c r="F140" s="2"/>
      <c r="G140" s="52"/>
      <c r="H140" s="2"/>
      <c r="I140" s="2"/>
      <c r="J140" s="2"/>
      <c r="K140" s="2"/>
      <c r="L140" s="2"/>
      <c r="M140" s="2"/>
      <c r="N140" s="2"/>
      <c r="O140" s="52"/>
    </row>
    <row r="141" spans="1:15" ht="12.75" hidden="1">
      <c r="A141" s="141" t="s">
        <v>116</v>
      </c>
      <c r="B141" s="142"/>
      <c r="C141" s="30"/>
      <c r="D141" s="706"/>
      <c r="E141" s="52"/>
      <c r="F141" s="2"/>
      <c r="G141" s="52"/>
      <c r="H141" s="2"/>
      <c r="I141" s="2"/>
      <c r="J141" s="2"/>
      <c r="K141" s="2"/>
      <c r="L141" s="2"/>
      <c r="M141" s="2"/>
      <c r="N141" s="2"/>
      <c r="O141" s="52"/>
    </row>
    <row r="142" spans="1:15" ht="12.75" hidden="1">
      <c r="A142" s="141" t="s">
        <v>117</v>
      </c>
      <c r="B142" s="142"/>
      <c r="C142" s="30"/>
      <c r="D142" s="706"/>
      <c r="E142" s="52"/>
      <c r="F142" s="2"/>
      <c r="G142" s="52"/>
      <c r="H142" s="2"/>
      <c r="I142" s="2"/>
      <c r="J142" s="2"/>
      <c r="K142" s="2"/>
      <c r="L142" s="2"/>
      <c r="M142" s="2"/>
      <c r="N142" s="2"/>
      <c r="O142" s="52"/>
    </row>
    <row r="143" spans="1:15" ht="12.75" hidden="1">
      <c r="A143" s="141" t="s">
        <v>118</v>
      </c>
      <c r="B143" s="142"/>
      <c r="C143" s="30"/>
      <c r="D143" s="706"/>
      <c r="E143" s="52"/>
      <c r="F143" s="2"/>
      <c r="G143" s="52"/>
      <c r="H143" s="2"/>
      <c r="I143" s="2"/>
      <c r="J143" s="2"/>
      <c r="K143" s="2"/>
      <c r="L143" s="2"/>
      <c r="M143" s="2"/>
      <c r="N143" s="2"/>
      <c r="O143" s="52"/>
    </row>
    <row r="144" spans="1:15" ht="12.75" hidden="1">
      <c r="A144" s="141" t="s">
        <v>119</v>
      </c>
      <c r="B144" s="142"/>
      <c r="C144" s="30"/>
      <c r="D144" s="706"/>
      <c r="E144" s="52"/>
      <c r="F144" s="2"/>
      <c r="G144" s="52"/>
      <c r="H144" s="2"/>
      <c r="I144" s="2"/>
      <c r="J144" s="2"/>
      <c r="K144" s="2"/>
      <c r="L144" s="2"/>
      <c r="M144" s="2"/>
      <c r="N144" s="2"/>
      <c r="O144" s="52"/>
    </row>
    <row r="145" spans="1:15" ht="12.75" hidden="1">
      <c r="A145" s="141" t="s">
        <v>120</v>
      </c>
      <c r="B145" s="142"/>
      <c r="C145" s="78"/>
      <c r="D145" s="132"/>
      <c r="E145" s="52"/>
      <c r="F145" s="2"/>
      <c r="G145" s="52"/>
      <c r="H145" s="2"/>
      <c r="I145" s="2"/>
      <c r="J145" s="2"/>
      <c r="K145" s="2"/>
      <c r="L145" s="2"/>
      <c r="M145" s="2"/>
      <c r="N145" s="2"/>
      <c r="O145" s="52"/>
    </row>
    <row r="146" spans="1:15" ht="12.75" hidden="1">
      <c r="A146" s="141" t="s">
        <v>121</v>
      </c>
      <c r="B146" s="142"/>
      <c r="C146" s="78">
        <v>1800000</v>
      </c>
      <c r="D146" s="706">
        <v>1</v>
      </c>
      <c r="E146" s="52"/>
      <c r="F146" s="2"/>
      <c r="G146" s="52"/>
      <c r="H146" s="2"/>
      <c r="I146" s="2"/>
      <c r="J146" s="2"/>
      <c r="K146" s="2"/>
      <c r="L146" s="2"/>
      <c r="M146" s="2"/>
      <c r="N146" s="2"/>
      <c r="O146" s="52"/>
    </row>
    <row r="147" spans="1:15" ht="12.75" hidden="1">
      <c r="A147" s="141" t="s">
        <v>122</v>
      </c>
      <c r="B147" s="142"/>
      <c r="C147" s="78">
        <v>1100000</v>
      </c>
      <c r="D147" s="132">
        <v>1</v>
      </c>
      <c r="E147" s="52"/>
      <c r="F147" s="2"/>
      <c r="G147" s="52"/>
      <c r="H147" s="2"/>
      <c r="I147" s="2"/>
      <c r="J147" s="2"/>
      <c r="K147" s="2"/>
      <c r="L147" s="2"/>
      <c r="M147" s="2"/>
      <c r="N147" s="2"/>
      <c r="O147" s="52"/>
    </row>
    <row r="148" spans="1:15" ht="12.75" hidden="1">
      <c r="A148" s="141" t="s">
        <v>123</v>
      </c>
      <c r="B148" s="706"/>
      <c r="C148" s="78">
        <v>1800000</v>
      </c>
      <c r="D148" s="706">
        <v>1</v>
      </c>
      <c r="E148" s="52"/>
      <c r="F148" s="2"/>
      <c r="G148" s="52"/>
      <c r="H148" s="2"/>
      <c r="I148" s="2"/>
      <c r="J148" s="2"/>
      <c r="K148" s="2"/>
      <c r="L148" s="2"/>
      <c r="M148" s="2"/>
      <c r="N148" s="2"/>
      <c r="O148" s="52"/>
    </row>
    <row r="149" spans="1:15" ht="12.75" hidden="1">
      <c r="A149" s="141" t="s">
        <v>124</v>
      </c>
      <c r="B149" s="706"/>
      <c r="C149" s="78">
        <v>1200000</v>
      </c>
      <c r="D149" s="706">
        <v>1</v>
      </c>
      <c r="E149" s="52"/>
      <c r="F149" s="2"/>
      <c r="G149" s="52"/>
      <c r="H149" s="2"/>
      <c r="I149" s="2"/>
      <c r="J149" s="2"/>
      <c r="K149" s="2"/>
      <c r="L149" s="2"/>
      <c r="M149" s="2"/>
      <c r="N149" s="2"/>
      <c r="O149" s="52"/>
    </row>
    <row r="150" spans="1:15" ht="12.75" hidden="1">
      <c r="A150" s="2"/>
      <c r="B150" s="295"/>
      <c r="C150" s="295"/>
      <c r="D150" s="2"/>
      <c r="E150" s="52"/>
      <c r="F150" s="2"/>
      <c r="G150" s="52"/>
      <c r="H150" s="2"/>
      <c r="I150" s="2"/>
      <c r="J150" s="2"/>
      <c r="K150" s="2"/>
      <c r="L150" s="2"/>
      <c r="M150" s="2"/>
      <c r="N150" s="2"/>
      <c r="O150" s="52"/>
    </row>
    <row r="151" spans="1:15" ht="12.75" hidden="1">
      <c r="A151" s="2"/>
      <c r="B151" s="295"/>
      <c r="C151" s="295"/>
      <c r="D151" s="2"/>
      <c r="E151" s="52"/>
      <c r="F151" s="2"/>
      <c r="G151" s="52"/>
      <c r="H151" s="2"/>
      <c r="I151" s="2"/>
      <c r="J151" s="2"/>
      <c r="K151" s="2"/>
      <c r="L151" s="2"/>
      <c r="M151" s="2"/>
      <c r="N151" s="2"/>
      <c r="O151" s="52"/>
    </row>
    <row r="152" spans="1:15" ht="12.75" hidden="1">
      <c r="A152" s="3274" t="s">
        <v>125</v>
      </c>
      <c r="B152" s="3274"/>
      <c r="C152" s="3274"/>
      <c r="D152" s="3274"/>
      <c r="E152" s="3274"/>
      <c r="F152" s="3274"/>
      <c r="G152" s="3274"/>
      <c r="H152" s="3274"/>
      <c r="I152" s="3274"/>
      <c r="J152" s="3274"/>
      <c r="K152" s="3274"/>
      <c r="L152" s="3274"/>
      <c r="M152" s="3274"/>
      <c r="N152" s="3274"/>
      <c r="O152" s="3274"/>
    </row>
    <row r="153" spans="1:15" ht="12.75" hidden="1">
      <c r="A153" s="3274"/>
      <c r="B153" s="3274"/>
      <c r="C153" s="3274"/>
      <c r="D153" s="3274"/>
      <c r="E153" s="3274"/>
      <c r="F153" s="3274"/>
      <c r="G153" s="3274"/>
      <c r="H153" s="3274"/>
      <c r="I153" s="3274"/>
      <c r="J153" s="3274"/>
      <c r="K153" s="3274"/>
      <c r="L153" s="3274"/>
      <c r="M153" s="3274"/>
      <c r="N153" s="3274"/>
      <c r="O153" s="3274"/>
    </row>
    <row r="154" spans="1:15" ht="12.75" hidden="1">
      <c r="A154" s="3275" t="s">
        <v>1</v>
      </c>
      <c r="B154" s="3275"/>
      <c r="C154" s="3275"/>
      <c r="D154" s="3275"/>
      <c r="E154" s="3275"/>
      <c r="F154" s="3275"/>
      <c r="G154" s="3275"/>
      <c r="H154" s="3275"/>
      <c r="I154" s="3275"/>
      <c r="J154" s="3275"/>
      <c r="K154" s="3275"/>
      <c r="L154" s="3275"/>
      <c r="M154" s="3275"/>
      <c r="N154" s="3275"/>
      <c r="O154" s="3275"/>
    </row>
    <row r="155" spans="1:15" ht="12.75" hidden="1">
      <c r="A155" s="2121" t="s">
        <v>37</v>
      </c>
      <c r="B155" s="24" t="s">
        <v>3</v>
      </c>
      <c r="C155" s="8" t="s">
        <v>4</v>
      </c>
      <c r="D155" s="24" t="s">
        <v>5</v>
      </c>
      <c r="E155" s="9" t="s">
        <v>6</v>
      </c>
      <c r="F155" s="24" t="s">
        <v>7</v>
      </c>
      <c r="G155" s="9" t="s">
        <v>8</v>
      </c>
      <c r="H155" s="24" t="s">
        <v>9</v>
      </c>
      <c r="I155" s="24" t="s">
        <v>10</v>
      </c>
      <c r="J155" s="24" t="s">
        <v>11</v>
      </c>
      <c r="K155" s="24" t="s">
        <v>3</v>
      </c>
      <c r="L155" s="24" t="s">
        <v>5</v>
      </c>
      <c r="M155" s="24" t="s">
        <v>12</v>
      </c>
      <c r="N155" s="24" t="s">
        <v>7</v>
      </c>
      <c r="O155" s="30"/>
    </row>
    <row r="156" spans="1:15" ht="12.75" hidden="1">
      <c r="A156" s="3295" t="s">
        <v>13</v>
      </c>
      <c r="B156" s="289">
        <v>7925</v>
      </c>
      <c r="C156" s="10">
        <v>0.1</v>
      </c>
      <c r="D156" s="41" t="s">
        <v>126</v>
      </c>
      <c r="E156" s="21">
        <v>2250000</v>
      </c>
      <c r="F156" s="10">
        <v>7.0000000000000007E-2</v>
      </c>
      <c r="G156" s="290">
        <f t="shared" ref="G156:G157" si="17">E156*F156</f>
        <v>157500.00000000003</v>
      </c>
      <c r="H156" s="262" t="s">
        <v>127</v>
      </c>
      <c r="I156" s="262" t="s">
        <v>22</v>
      </c>
      <c r="J156" s="149"/>
      <c r="K156" s="262">
        <v>7949</v>
      </c>
      <c r="L156" s="41" t="s">
        <v>128</v>
      </c>
      <c r="M156" s="21">
        <v>1400000</v>
      </c>
      <c r="N156" s="304">
        <v>0.05</v>
      </c>
      <c r="O156" s="305">
        <f>N156*M156</f>
        <v>70000</v>
      </c>
    </row>
    <row r="157" spans="1:15" ht="12.75" hidden="1">
      <c r="A157" s="3295"/>
      <c r="B157" s="289">
        <v>7990</v>
      </c>
      <c r="C157" s="10">
        <v>0.1</v>
      </c>
      <c r="D157" s="41" t="s">
        <v>129</v>
      </c>
      <c r="E157" s="21">
        <v>3300000</v>
      </c>
      <c r="F157" s="10">
        <v>7.0000000000000007E-2</v>
      </c>
      <c r="G157" s="290">
        <f t="shared" si="17"/>
        <v>231000.00000000003</v>
      </c>
      <c r="H157" s="262" t="s">
        <v>130</v>
      </c>
      <c r="I157" s="262" t="s">
        <v>22</v>
      </c>
      <c r="J157" s="149"/>
      <c r="K157" s="149"/>
      <c r="L157" s="159"/>
      <c r="M157" s="157"/>
      <c r="N157" s="69"/>
      <c r="O157" s="97"/>
    </row>
    <row r="158" spans="1:15" ht="12.75" hidden="1">
      <c r="A158" s="3295"/>
      <c r="B158" s="256"/>
      <c r="C158" s="119"/>
      <c r="D158" s="149"/>
      <c r="E158" s="129"/>
      <c r="F158" s="69"/>
      <c r="G158" s="129"/>
      <c r="H158" s="149"/>
      <c r="I158" s="149"/>
      <c r="J158" s="149"/>
      <c r="K158" s="149"/>
      <c r="L158" s="149"/>
      <c r="M158" s="129"/>
      <c r="N158" s="69"/>
      <c r="O158" s="30"/>
    </row>
    <row r="159" spans="1:15" ht="12.75" hidden="1">
      <c r="A159" s="3295"/>
      <c r="B159" s="256"/>
      <c r="C159" s="119"/>
      <c r="D159" s="149"/>
      <c r="E159" s="129"/>
      <c r="F159" s="69"/>
      <c r="G159" s="129"/>
      <c r="H159" s="149"/>
      <c r="I159" s="149"/>
      <c r="J159" s="149"/>
      <c r="K159" s="149"/>
      <c r="L159" s="149"/>
      <c r="M159" s="129"/>
      <c r="N159" s="69"/>
      <c r="O159" s="30">
        <f>SUM(O156:O158)</f>
        <v>70000</v>
      </c>
    </row>
    <row r="160" spans="1:15" ht="12.75" hidden="1">
      <c r="A160" s="3295"/>
      <c r="B160" s="256"/>
      <c r="C160" s="256"/>
      <c r="D160" s="292" t="s">
        <v>34</v>
      </c>
      <c r="E160" s="293">
        <f>SUM(E156:E157)</f>
        <v>5550000</v>
      </c>
      <c r="F160" s="292" t="s">
        <v>34</v>
      </c>
      <c r="G160" s="25">
        <f>SUM(G156:G157)</f>
        <v>388500.00000000006</v>
      </c>
      <c r="H160" s="3423"/>
      <c r="I160" s="3423"/>
      <c r="J160" s="3423"/>
      <c r="K160" s="3423"/>
      <c r="L160" s="3277" t="s">
        <v>35</v>
      </c>
      <c r="M160" s="3277"/>
      <c r="N160" s="3277"/>
      <c r="O160" s="294">
        <f>O159+G160</f>
        <v>458500.00000000006</v>
      </c>
    </row>
    <row r="161" spans="1:15" ht="12.75" hidden="1">
      <c r="B161" s="295"/>
      <c r="C161" s="295"/>
      <c r="E161" s="52"/>
      <c r="G161" s="52"/>
      <c r="O161" s="52"/>
    </row>
    <row r="162" spans="1:15" ht="12.75" hidden="1">
      <c r="A162" s="3275" t="s">
        <v>36</v>
      </c>
      <c r="B162" s="3275"/>
      <c r="C162" s="3275"/>
      <c r="D162" s="3275"/>
      <c r="E162" s="3275"/>
      <c r="F162" s="3275"/>
      <c r="G162" s="3275"/>
      <c r="H162" s="3275"/>
      <c r="I162" s="3275"/>
      <c r="J162" s="3275"/>
      <c r="K162" s="3275"/>
      <c r="L162" s="3275"/>
      <c r="M162" s="3275"/>
      <c r="N162" s="3275"/>
      <c r="O162" s="3275"/>
    </row>
    <row r="163" spans="1:15" ht="12.75" hidden="1">
      <c r="A163" s="2121" t="s">
        <v>37</v>
      </c>
      <c r="B163" s="24" t="s">
        <v>3</v>
      </c>
      <c r="C163" s="8" t="s">
        <v>4</v>
      </c>
      <c r="D163" s="24" t="s">
        <v>5</v>
      </c>
      <c r="E163" s="9" t="s">
        <v>6</v>
      </c>
      <c r="F163" s="24" t="s">
        <v>7</v>
      </c>
      <c r="G163" s="9" t="s">
        <v>8</v>
      </c>
      <c r="H163" s="24" t="s">
        <v>9</v>
      </c>
      <c r="I163" s="24" t="s">
        <v>10</v>
      </c>
      <c r="J163" s="24" t="s">
        <v>11</v>
      </c>
      <c r="K163" s="24" t="s">
        <v>3</v>
      </c>
      <c r="L163" s="24" t="s">
        <v>5</v>
      </c>
      <c r="M163" s="24" t="s">
        <v>12</v>
      </c>
      <c r="N163" s="24" t="s">
        <v>7</v>
      </c>
      <c r="O163" s="30"/>
    </row>
    <row r="164" spans="1:15" ht="12.75" hidden="1">
      <c r="A164" s="3295" t="s">
        <v>131</v>
      </c>
      <c r="B164" s="289">
        <v>7874</v>
      </c>
      <c r="C164" s="10">
        <v>0.1</v>
      </c>
      <c r="D164" s="41" t="s">
        <v>132</v>
      </c>
      <c r="E164" s="21">
        <v>2400000</v>
      </c>
      <c r="F164" s="10">
        <v>7.0000000000000007E-2</v>
      </c>
      <c r="G164" s="306">
        <f t="shared" ref="G164:G167" si="18">E164*F164</f>
        <v>168000.00000000003</v>
      </c>
      <c r="H164" s="262" t="s">
        <v>30</v>
      </c>
      <c r="I164" s="262" t="s">
        <v>16</v>
      </c>
      <c r="J164" s="149"/>
      <c r="K164" s="262">
        <v>7925</v>
      </c>
      <c r="L164" s="41" t="s">
        <v>126</v>
      </c>
      <c r="M164" s="21">
        <v>2250000</v>
      </c>
      <c r="N164" s="10">
        <v>0.05</v>
      </c>
      <c r="O164" s="21">
        <f t="shared" ref="O164:O166" si="19">M164*N164</f>
        <v>112500</v>
      </c>
    </row>
    <row r="165" spans="1:15" ht="12.75" hidden="1">
      <c r="A165" s="3295"/>
      <c r="B165" s="289">
        <v>7881</v>
      </c>
      <c r="C165" s="10">
        <v>0.1</v>
      </c>
      <c r="D165" s="41" t="s">
        <v>133</v>
      </c>
      <c r="E165" s="21">
        <v>2100000</v>
      </c>
      <c r="F165" s="10">
        <v>7.0000000000000007E-2</v>
      </c>
      <c r="G165" s="306">
        <f t="shared" si="18"/>
        <v>147000</v>
      </c>
      <c r="H165" s="262" t="s">
        <v>134</v>
      </c>
      <c r="I165" s="262" t="s">
        <v>16</v>
      </c>
      <c r="J165" s="149"/>
      <c r="K165" s="262">
        <v>7912</v>
      </c>
      <c r="L165" s="41" t="s">
        <v>135</v>
      </c>
      <c r="M165" s="21">
        <v>2100000</v>
      </c>
      <c r="N165" s="10">
        <v>0.05</v>
      </c>
      <c r="O165" s="21">
        <f t="shared" si="19"/>
        <v>105000</v>
      </c>
    </row>
    <row r="166" spans="1:15" ht="12.75" hidden="1">
      <c r="A166" s="3295"/>
      <c r="B166" s="289">
        <v>7920</v>
      </c>
      <c r="C166" s="10">
        <v>0.1</v>
      </c>
      <c r="D166" s="41" t="s">
        <v>136</v>
      </c>
      <c r="E166" s="21">
        <v>2400000</v>
      </c>
      <c r="F166" s="10">
        <v>7.0000000000000007E-2</v>
      </c>
      <c r="G166" s="306">
        <f t="shared" si="18"/>
        <v>168000.00000000003</v>
      </c>
      <c r="H166" s="262" t="s">
        <v>19</v>
      </c>
      <c r="I166" s="262" t="s">
        <v>16</v>
      </c>
      <c r="J166" s="149"/>
      <c r="K166" s="262">
        <v>7936</v>
      </c>
      <c r="L166" s="41" t="s">
        <v>137</v>
      </c>
      <c r="M166" s="21">
        <v>1800000</v>
      </c>
      <c r="N166" s="10">
        <v>0.05</v>
      </c>
      <c r="O166" s="21">
        <f t="shared" si="19"/>
        <v>90000</v>
      </c>
    </row>
    <row r="167" spans="1:15" ht="12.75" hidden="1">
      <c r="A167" s="3295"/>
      <c r="B167" s="289">
        <v>7968</v>
      </c>
      <c r="C167" s="10">
        <v>0.1</v>
      </c>
      <c r="D167" s="41" t="s">
        <v>138</v>
      </c>
      <c r="E167" s="21">
        <v>2700000</v>
      </c>
      <c r="F167" s="10">
        <v>7.0000000000000007E-2</v>
      </c>
      <c r="G167" s="306">
        <f t="shared" si="18"/>
        <v>189000.00000000003</v>
      </c>
      <c r="H167" s="262" t="s">
        <v>19</v>
      </c>
      <c r="I167" s="262" t="s">
        <v>16</v>
      </c>
      <c r="J167" s="149"/>
      <c r="K167" s="149"/>
      <c r="L167" s="149"/>
      <c r="M167" s="129"/>
      <c r="N167" s="69"/>
      <c r="O167" s="129"/>
    </row>
    <row r="168" spans="1:15" ht="12.75" hidden="1">
      <c r="A168" s="3295"/>
      <c r="B168" s="256"/>
      <c r="C168" s="119"/>
      <c r="D168" s="149"/>
      <c r="E168" s="129"/>
      <c r="F168" s="69"/>
      <c r="G168" s="129"/>
      <c r="H168" s="149"/>
      <c r="I168" s="149"/>
      <c r="J168" s="149"/>
      <c r="K168" s="149"/>
      <c r="L168" s="149"/>
      <c r="M168" s="129"/>
      <c r="N168" s="69"/>
      <c r="O168" s="30">
        <f>SUM(O164:O167)</f>
        <v>307500</v>
      </c>
    </row>
    <row r="169" spans="1:15" ht="12.75" hidden="1">
      <c r="A169" s="3295"/>
      <c r="B169" s="256"/>
      <c r="C169" s="256"/>
      <c r="D169" s="292" t="s">
        <v>34</v>
      </c>
      <c r="E169" s="293">
        <f>SUM(E164:E168)</f>
        <v>9600000</v>
      </c>
      <c r="F169" s="292" t="s">
        <v>34</v>
      </c>
      <c r="G169" s="25">
        <f>SUM(G164:G168)</f>
        <v>672000</v>
      </c>
      <c r="H169" s="3423"/>
      <c r="I169" s="3423"/>
      <c r="J169" s="3423"/>
      <c r="K169" s="3423"/>
      <c r="L169" s="3277" t="s">
        <v>35</v>
      </c>
      <c r="M169" s="3277"/>
      <c r="N169" s="3277"/>
      <c r="O169" s="294">
        <f>O168+G169</f>
        <v>979500</v>
      </c>
    </row>
    <row r="170" spans="1:15" ht="12.75" hidden="1">
      <c r="B170" s="295"/>
      <c r="C170" s="295"/>
      <c r="E170" s="52"/>
      <c r="G170" s="52"/>
      <c r="O170" s="52"/>
    </row>
    <row r="171" spans="1:15" ht="12.75" hidden="1">
      <c r="A171" s="3275" t="s">
        <v>46</v>
      </c>
      <c r="B171" s="3275"/>
      <c r="C171" s="3275"/>
      <c r="D171" s="3275"/>
      <c r="E171" s="3275"/>
      <c r="F171" s="3275"/>
      <c r="G171" s="3275"/>
      <c r="H171" s="3275"/>
      <c r="I171" s="3275"/>
      <c r="J171" s="3275"/>
      <c r="K171" s="3275"/>
      <c r="L171" s="3275"/>
      <c r="M171" s="3275"/>
      <c r="N171" s="3275"/>
      <c r="O171" s="3275"/>
    </row>
    <row r="172" spans="1:15" ht="12.75" hidden="1">
      <c r="A172" s="2121" t="s">
        <v>37</v>
      </c>
      <c r="B172" s="24" t="s">
        <v>3</v>
      </c>
      <c r="C172" s="8" t="s">
        <v>4</v>
      </c>
      <c r="D172" s="24" t="s">
        <v>5</v>
      </c>
      <c r="E172" s="9" t="s">
        <v>6</v>
      </c>
      <c r="F172" s="24" t="s">
        <v>7</v>
      </c>
      <c r="G172" s="9" t="s">
        <v>8</v>
      </c>
      <c r="H172" s="24" t="s">
        <v>9</v>
      </c>
      <c r="I172" s="24" t="s">
        <v>10</v>
      </c>
      <c r="J172" s="24" t="s">
        <v>11</v>
      </c>
      <c r="K172" s="24" t="s">
        <v>3</v>
      </c>
      <c r="L172" s="24" t="s">
        <v>5</v>
      </c>
      <c r="M172" s="24" t="s">
        <v>12</v>
      </c>
      <c r="N172" s="24" t="s">
        <v>7</v>
      </c>
      <c r="O172" s="30"/>
    </row>
    <row r="173" spans="1:15" ht="12.75" hidden="1">
      <c r="A173" s="3295" t="s">
        <v>139</v>
      </c>
      <c r="B173" s="289">
        <v>7893</v>
      </c>
      <c r="C173" s="10">
        <v>0.1</v>
      </c>
      <c r="D173" s="41" t="s">
        <v>140</v>
      </c>
      <c r="E173" s="21">
        <v>1600000</v>
      </c>
      <c r="F173" s="10">
        <v>7.0000000000000007E-2</v>
      </c>
      <c r="G173" s="21">
        <f t="shared" ref="G173:G179" si="20">E173*F173</f>
        <v>112000.00000000001</v>
      </c>
      <c r="H173" s="307" t="s">
        <v>19</v>
      </c>
      <c r="I173" s="262" t="s">
        <v>48</v>
      </c>
      <c r="J173" s="149"/>
      <c r="K173" s="149"/>
      <c r="L173" s="159"/>
      <c r="M173" s="157"/>
      <c r="N173" s="69"/>
      <c r="O173" s="97"/>
    </row>
    <row r="174" spans="1:15" ht="12.75" hidden="1">
      <c r="A174" s="3295"/>
      <c r="B174" s="289">
        <v>7902</v>
      </c>
      <c r="C174" s="10">
        <v>0.1</v>
      </c>
      <c r="D174" s="41" t="s">
        <v>141</v>
      </c>
      <c r="E174" s="21">
        <v>1350000</v>
      </c>
      <c r="F174" s="10">
        <v>7.0000000000000007E-2</v>
      </c>
      <c r="G174" s="21">
        <f t="shared" si="20"/>
        <v>94500.000000000015</v>
      </c>
      <c r="H174" s="307" t="s">
        <v>19</v>
      </c>
      <c r="I174" s="262" t="s">
        <v>22</v>
      </c>
      <c r="J174" s="149"/>
      <c r="K174" s="149"/>
      <c r="L174" s="149"/>
      <c r="M174" s="129"/>
      <c r="N174" s="69"/>
      <c r="O174" s="97"/>
    </row>
    <row r="175" spans="1:15" ht="12.75" hidden="1">
      <c r="A175" s="3295"/>
      <c r="B175" s="18">
        <v>7898</v>
      </c>
      <c r="C175" s="10">
        <v>0.1</v>
      </c>
      <c r="D175" s="20" t="s">
        <v>142</v>
      </c>
      <c r="E175" s="21">
        <v>1350000</v>
      </c>
      <c r="F175" s="10">
        <v>0.12</v>
      </c>
      <c r="G175" s="21">
        <f t="shared" si="20"/>
        <v>162000</v>
      </c>
      <c r="H175" s="307" t="s">
        <v>43</v>
      </c>
      <c r="I175" s="262" t="s">
        <v>22</v>
      </c>
      <c r="J175" s="149"/>
      <c r="K175" s="149"/>
      <c r="L175" s="159"/>
      <c r="M175" s="129"/>
      <c r="N175" s="69"/>
      <c r="O175" s="97"/>
    </row>
    <row r="176" spans="1:15" ht="12.75" hidden="1">
      <c r="A176" s="3295"/>
      <c r="B176" s="289">
        <v>7931</v>
      </c>
      <c r="C176" s="10">
        <v>0.1</v>
      </c>
      <c r="D176" s="41" t="s">
        <v>143</v>
      </c>
      <c r="E176" s="21">
        <v>2900000</v>
      </c>
      <c r="F176" s="10">
        <v>7.0000000000000007E-2</v>
      </c>
      <c r="G176" s="21">
        <f t="shared" si="20"/>
        <v>203000.00000000003</v>
      </c>
      <c r="H176" s="307" t="s">
        <v>30</v>
      </c>
      <c r="I176" s="262" t="s">
        <v>22</v>
      </c>
      <c r="J176" s="149"/>
      <c r="K176" s="149"/>
      <c r="L176" s="149"/>
      <c r="M176" s="129"/>
      <c r="N176" s="69"/>
      <c r="O176" s="129"/>
    </row>
    <row r="177" spans="1:15" ht="12.75" hidden="1">
      <c r="A177" s="3295"/>
      <c r="B177" s="289">
        <v>7949</v>
      </c>
      <c r="C177" s="10">
        <v>0.1</v>
      </c>
      <c r="D177" s="41" t="s">
        <v>128</v>
      </c>
      <c r="E177" s="21">
        <v>1400000</v>
      </c>
      <c r="F177" s="10">
        <v>7.0000000000000007E-2</v>
      </c>
      <c r="G177" s="21">
        <f t="shared" si="20"/>
        <v>98000.000000000015</v>
      </c>
      <c r="H177" s="307" t="s">
        <v>15</v>
      </c>
      <c r="I177" s="262" t="s">
        <v>22</v>
      </c>
      <c r="J177" s="149"/>
      <c r="K177" s="149"/>
      <c r="L177" s="149"/>
      <c r="M177" s="129"/>
      <c r="N177" s="69"/>
      <c r="O177" s="30"/>
    </row>
    <row r="178" spans="1:15" ht="12.75" hidden="1">
      <c r="A178" s="3295"/>
      <c r="B178" s="289">
        <v>7962</v>
      </c>
      <c r="C178" s="10">
        <v>0.1</v>
      </c>
      <c r="D178" s="41" t="s">
        <v>144</v>
      </c>
      <c r="E178" s="21">
        <v>1200000</v>
      </c>
      <c r="F178" s="10">
        <v>0.12</v>
      </c>
      <c r="G178" s="21">
        <f t="shared" si="20"/>
        <v>144000</v>
      </c>
      <c r="H178" s="262" t="s">
        <v>43</v>
      </c>
      <c r="I178" s="262" t="s">
        <v>22</v>
      </c>
      <c r="J178" s="149"/>
      <c r="K178" s="149"/>
      <c r="L178" s="149"/>
      <c r="M178" s="129"/>
      <c r="N178" s="69"/>
      <c r="O178" s="30"/>
    </row>
    <row r="179" spans="1:15" ht="12.75" hidden="1">
      <c r="A179" s="3295"/>
      <c r="B179" s="289">
        <v>7930</v>
      </c>
      <c r="C179" s="10">
        <v>0.1</v>
      </c>
      <c r="D179" s="41" t="s">
        <v>145</v>
      </c>
      <c r="E179" s="21">
        <v>1250000</v>
      </c>
      <c r="F179" s="10">
        <v>0.12</v>
      </c>
      <c r="G179" s="21">
        <f t="shared" si="20"/>
        <v>150000</v>
      </c>
      <c r="H179" s="262" t="s">
        <v>43</v>
      </c>
      <c r="I179" s="262" t="s">
        <v>22</v>
      </c>
      <c r="J179" s="149"/>
      <c r="K179" s="149"/>
      <c r="L179" s="149"/>
      <c r="M179" s="129"/>
      <c r="N179" s="69"/>
      <c r="O179" s="30"/>
    </row>
    <row r="180" spans="1:15" ht="12.75" hidden="1">
      <c r="A180" s="3295"/>
      <c r="B180" s="291"/>
      <c r="C180" s="119">
        <v>0.1</v>
      </c>
      <c r="D180" s="149" t="s">
        <v>146</v>
      </c>
      <c r="E180" s="129"/>
      <c r="F180" s="119"/>
      <c r="G180" s="97"/>
      <c r="H180" s="308"/>
      <c r="I180" s="256" t="s">
        <v>22</v>
      </c>
      <c r="J180" s="149"/>
      <c r="K180" s="149"/>
      <c r="L180" s="149"/>
      <c r="M180" s="129"/>
      <c r="N180" s="69"/>
      <c r="O180" s="30"/>
    </row>
    <row r="181" spans="1:15" ht="12.75" hidden="1">
      <c r="A181" s="3295"/>
      <c r="B181" s="291"/>
      <c r="C181" s="119">
        <v>0.1</v>
      </c>
      <c r="D181" s="309" t="s">
        <v>147</v>
      </c>
      <c r="E181" s="151"/>
      <c r="F181" s="119"/>
      <c r="G181" s="151"/>
      <c r="H181" s="308"/>
      <c r="I181" s="256" t="s">
        <v>22</v>
      </c>
      <c r="J181" s="149"/>
      <c r="K181" s="149"/>
      <c r="L181" s="149"/>
      <c r="M181" s="129"/>
      <c r="N181" s="69"/>
      <c r="O181" s="30"/>
    </row>
    <row r="182" spans="1:15" ht="12.75" hidden="1">
      <c r="A182" s="3295"/>
      <c r="B182" s="256"/>
      <c r="C182" s="119"/>
      <c r="D182" s="149"/>
      <c r="E182" s="129"/>
      <c r="F182" s="69"/>
      <c r="G182" s="129"/>
      <c r="H182" s="149"/>
      <c r="I182" s="149"/>
      <c r="J182" s="149"/>
      <c r="K182" s="149"/>
      <c r="L182" s="149"/>
      <c r="M182" s="129"/>
      <c r="N182" s="69"/>
      <c r="O182" s="30"/>
    </row>
    <row r="183" spans="1:15" ht="12.75" hidden="1">
      <c r="A183" s="3295"/>
      <c r="B183" s="256"/>
      <c r="C183" s="256"/>
      <c r="D183" s="292" t="s">
        <v>34</v>
      </c>
      <c r="E183" s="293">
        <f>SUM(E173:E182)</f>
        <v>11050000</v>
      </c>
      <c r="F183" s="292" t="s">
        <v>34</v>
      </c>
      <c r="G183" s="25">
        <f>SUM(G173:G182)</f>
        <v>963500</v>
      </c>
      <c r="H183" s="3423"/>
      <c r="I183" s="3423"/>
      <c r="J183" s="3423"/>
      <c r="K183" s="3423"/>
      <c r="L183" s="3277" t="s">
        <v>35</v>
      </c>
      <c r="M183" s="3277"/>
      <c r="N183" s="3277"/>
      <c r="O183" s="294">
        <f>O182+G183</f>
        <v>963500</v>
      </c>
    </row>
    <row r="184" spans="1:15" ht="12.75" hidden="1">
      <c r="B184" s="295"/>
      <c r="C184" s="295"/>
      <c r="E184" s="52"/>
      <c r="G184" s="52"/>
      <c r="O184" s="52"/>
    </row>
    <row r="185" spans="1:15" ht="12.75" hidden="1">
      <c r="A185" s="3275" t="s">
        <v>30</v>
      </c>
      <c r="B185" s="3275"/>
      <c r="C185" s="3275"/>
      <c r="D185" s="3275"/>
      <c r="E185" s="3275"/>
      <c r="F185" s="3275"/>
      <c r="G185" s="3275"/>
      <c r="H185" s="3275"/>
      <c r="I185" s="3275"/>
      <c r="J185" s="3275"/>
      <c r="K185" s="3275"/>
      <c r="L185" s="3275"/>
      <c r="M185" s="3275"/>
      <c r="N185" s="3275"/>
      <c r="O185" s="3275"/>
    </row>
    <row r="186" spans="1:15" ht="12.75" hidden="1">
      <c r="A186" s="2121" t="s">
        <v>37</v>
      </c>
      <c r="B186" s="24" t="s">
        <v>3</v>
      </c>
      <c r="C186" s="8" t="s">
        <v>4</v>
      </c>
      <c r="D186" s="24" t="s">
        <v>5</v>
      </c>
      <c r="E186" s="9" t="s">
        <v>6</v>
      </c>
      <c r="F186" s="24" t="s">
        <v>7</v>
      </c>
      <c r="G186" s="9" t="s">
        <v>8</v>
      </c>
      <c r="H186" s="24" t="s">
        <v>9</v>
      </c>
      <c r="I186" s="24" t="s">
        <v>10</v>
      </c>
      <c r="J186" s="24" t="s">
        <v>11</v>
      </c>
      <c r="K186" s="24" t="s">
        <v>3</v>
      </c>
      <c r="L186" s="24" t="s">
        <v>5</v>
      </c>
      <c r="M186" s="24" t="s">
        <v>12</v>
      </c>
      <c r="N186" s="24" t="s">
        <v>7</v>
      </c>
      <c r="O186" s="30"/>
    </row>
    <row r="187" spans="1:15" ht="12.75" hidden="1">
      <c r="A187" s="3295" t="s">
        <v>13</v>
      </c>
      <c r="B187" s="289">
        <v>7942</v>
      </c>
      <c r="C187" s="10">
        <v>0.1</v>
      </c>
      <c r="D187" s="41" t="s">
        <v>148</v>
      </c>
      <c r="E187" s="21">
        <v>1100000</v>
      </c>
      <c r="F187" s="10">
        <v>0.1</v>
      </c>
      <c r="G187" s="21">
        <f t="shared" ref="G187:G190" si="21">E187*F187</f>
        <v>110000</v>
      </c>
      <c r="H187" s="262" t="s">
        <v>30</v>
      </c>
      <c r="I187" s="262" t="s">
        <v>22</v>
      </c>
      <c r="J187" s="149"/>
      <c r="K187" s="262">
        <v>7874</v>
      </c>
      <c r="L187" s="41" t="s">
        <v>132</v>
      </c>
      <c r="M187" s="21">
        <v>2400000</v>
      </c>
      <c r="N187" s="10">
        <v>0.05</v>
      </c>
      <c r="O187" s="290">
        <f t="shared" ref="O187:O189" si="22">N187*M187</f>
        <v>120000</v>
      </c>
    </row>
    <row r="188" spans="1:15" ht="12.75" hidden="1">
      <c r="A188" s="3295"/>
      <c r="B188" s="289">
        <v>7936</v>
      </c>
      <c r="C188" s="10">
        <v>0.1</v>
      </c>
      <c r="D188" s="41" t="s">
        <v>137</v>
      </c>
      <c r="E188" s="21">
        <v>1800000</v>
      </c>
      <c r="F188" s="10">
        <v>0.05</v>
      </c>
      <c r="G188" s="21">
        <f t="shared" si="21"/>
        <v>90000</v>
      </c>
      <c r="H188" s="262" t="s">
        <v>127</v>
      </c>
      <c r="I188" s="262" t="s">
        <v>48</v>
      </c>
      <c r="J188" s="149"/>
      <c r="K188" s="262">
        <v>7931</v>
      </c>
      <c r="L188" s="41" t="s">
        <v>143</v>
      </c>
      <c r="M188" s="21">
        <v>2900000</v>
      </c>
      <c r="N188" s="10">
        <v>0.05</v>
      </c>
      <c r="O188" s="290">
        <f t="shared" si="22"/>
        <v>145000</v>
      </c>
    </row>
    <row r="189" spans="1:15" ht="12.75" hidden="1">
      <c r="A189" s="3295"/>
      <c r="B189" s="18">
        <v>7965</v>
      </c>
      <c r="C189" s="10">
        <v>0.1</v>
      </c>
      <c r="D189" s="20" t="s">
        <v>149</v>
      </c>
      <c r="E189" s="21">
        <v>1750000</v>
      </c>
      <c r="F189" s="10">
        <v>0.1</v>
      </c>
      <c r="G189" s="21">
        <f t="shared" si="21"/>
        <v>175000</v>
      </c>
      <c r="H189" s="262" t="s">
        <v>30</v>
      </c>
      <c r="I189" s="262" t="s">
        <v>22</v>
      </c>
      <c r="J189" s="149"/>
      <c r="K189" s="262">
        <v>7990</v>
      </c>
      <c r="L189" s="41" t="s">
        <v>150</v>
      </c>
      <c r="M189" s="21">
        <v>3300000</v>
      </c>
      <c r="N189" s="10">
        <v>0.05</v>
      </c>
      <c r="O189" s="290">
        <f t="shared" si="22"/>
        <v>165000</v>
      </c>
    </row>
    <row r="190" spans="1:15" ht="12.75" hidden="1">
      <c r="A190" s="3295"/>
      <c r="B190" s="289">
        <v>7971</v>
      </c>
      <c r="C190" s="10">
        <v>0.1</v>
      </c>
      <c r="D190" s="41" t="s">
        <v>151</v>
      </c>
      <c r="E190" s="21">
        <v>1000000</v>
      </c>
      <c r="F190" s="10">
        <v>0.05</v>
      </c>
      <c r="G190" s="21">
        <f t="shared" si="21"/>
        <v>50000</v>
      </c>
      <c r="H190" s="262" t="s">
        <v>19</v>
      </c>
      <c r="I190" s="262" t="s">
        <v>48</v>
      </c>
      <c r="J190" s="149"/>
      <c r="K190" s="149"/>
      <c r="L190" s="149"/>
      <c r="M190" s="129"/>
      <c r="N190" s="69"/>
      <c r="O190" s="129"/>
    </row>
    <row r="191" spans="1:15" ht="12.75" hidden="1">
      <c r="A191" s="3295"/>
      <c r="B191" s="291" t="s">
        <v>31</v>
      </c>
      <c r="C191" s="119">
        <v>0.1</v>
      </c>
      <c r="D191" s="149" t="s">
        <v>152</v>
      </c>
      <c r="E191" s="129"/>
      <c r="F191" s="119"/>
      <c r="G191" s="97"/>
      <c r="H191" s="149"/>
      <c r="I191" s="256" t="s">
        <v>22</v>
      </c>
      <c r="J191" s="149"/>
      <c r="K191" s="149"/>
      <c r="L191" s="149"/>
      <c r="M191" s="129"/>
      <c r="N191" s="69"/>
      <c r="O191" s="30"/>
    </row>
    <row r="192" spans="1:15" ht="12.75" hidden="1">
      <c r="A192" s="3295"/>
      <c r="B192" s="256"/>
      <c r="C192" s="119"/>
      <c r="D192" s="149"/>
      <c r="E192" s="129"/>
      <c r="F192" s="69"/>
      <c r="G192" s="129"/>
      <c r="H192" s="149"/>
      <c r="I192" s="149"/>
      <c r="J192" s="149"/>
      <c r="K192" s="149"/>
      <c r="L192" s="149"/>
      <c r="M192" s="129"/>
      <c r="N192" s="69"/>
      <c r="O192" s="30">
        <f>SUM(O187:O191)</f>
        <v>430000</v>
      </c>
    </row>
    <row r="193" spans="1:15" ht="12.75" hidden="1">
      <c r="A193" s="3295"/>
      <c r="B193" s="256"/>
      <c r="C193" s="256"/>
      <c r="D193" s="292" t="s">
        <v>34</v>
      </c>
      <c r="E193" s="293">
        <f>SUM(E187:E190)</f>
        <v>5650000</v>
      </c>
      <c r="F193" s="292" t="s">
        <v>34</v>
      </c>
      <c r="G193" s="25">
        <f>SUM(G187:G190)</f>
        <v>425000</v>
      </c>
      <c r="H193" s="3423"/>
      <c r="I193" s="3423"/>
      <c r="J193" s="3423"/>
      <c r="K193" s="3423"/>
      <c r="L193" s="3277" t="s">
        <v>35</v>
      </c>
      <c r="M193" s="3277"/>
      <c r="N193" s="3277"/>
      <c r="O193" s="294">
        <f>O192+G193</f>
        <v>855000</v>
      </c>
    </row>
    <row r="194" spans="1:15" ht="12.75" hidden="1">
      <c r="B194" s="295"/>
      <c r="C194" s="295"/>
      <c r="E194" s="52"/>
      <c r="G194" s="52"/>
      <c r="O194" s="52"/>
    </row>
    <row r="195" spans="1:15" ht="12.75" hidden="1">
      <c r="A195" s="3275" t="s">
        <v>56</v>
      </c>
      <c r="B195" s="3275"/>
      <c r="C195" s="3275"/>
      <c r="D195" s="3275"/>
      <c r="E195" s="3275"/>
      <c r="F195" s="3275"/>
      <c r="G195" s="3275"/>
      <c r="H195" s="3275"/>
      <c r="I195" s="3275"/>
      <c r="J195" s="3275"/>
      <c r="K195" s="3275"/>
      <c r="L195" s="3275"/>
      <c r="M195" s="3275"/>
      <c r="N195" s="3275"/>
      <c r="O195" s="3275"/>
    </row>
    <row r="196" spans="1:15" ht="12.75" hidden="1">
      <c r="A196" s="2121" t="s">
        <v>37</v>
      </c>
      <c r="B196" s="24" t="s">
        <v>3</v>
      </c>
      <c r="C196" s="8" t="s">
        <v>4</v>
      </c>
      <c r="D196" s="24" t="s">
        <v>5</v>
      </c>
      <c r="E196" s="9" t="s">
        <v>6</v>
      </c>
      <c r="F196" s="24" t="s">
        <v>7</v>
      </c>
      <c r="G196" s="9" t="s">
        <v>8</v>
      </c>
      <c r="H196" s="24" t="s">
        <v>9</v>
      </c>
      <c r="I196" s="24" t="s">
        <v>10</v>
      </c>
      <c r="J196" s="24" t="s">
        <v>11</v>
      </c>
      <c r="K196" s="24" t="s">
        <v>3</v>
      </c>
      <c r="L196" s="24" t="s">
        <v>5</v>
      </c>
      <c r="M196" s="24" t="s">
        <v>12</v>
      </c>
      <c r="N196" s="24" t="s">
        <v>7</v>
      </c>
      <c r="O196" s="30"/>
    </row>
    <row r="197" spans="1:15" ht="12.75" hidden="1">
      <c r="A197" s="3295">
        <v>2</v>
      </c>
      <c r="B197" s="291"/>
      <c r="C197" s="119"/>
      <c r="D197" s="149"/>
      <c r="E197" s="129"/>
      <c r="F197" s="119"/>
      <c r="G197" s="97"/>
      <c r="H197" s="149"/>
      <c r="I197" s="256"/>
      <c r="J197" s="149"/>
      <c r="K197" s="149"/>
      <c r="L197" s="149"/>
      <c r="M197" s="129"/>
      <c r="N197" s="69"/>
      <c r="O197" s="129"/>
    </row>
    <row r="198" spans="1:15" ht="12.75" hidden="1">
      <c r="A198" s="3295"/>
      <c r="B198" s="256"/>
      <c r="C198" s="119"/>
      <c r="D198" s="149"/>
      <c r="E198" s="129"/>
      <c r="F198" s="69"/>
      <c r="G198" s="129"/>
      <c r="H198" s="149"/>
      <c r="I198" s="149"/>
      <c r="J198" s="149"/>
      <c r="K198" s="149"/>
      <c r="L198" s="149"/>
      <c r="M198" s="129"/>
      <c r="N198" s="69"/>
      <c r="O198" s="30"/>
    </row>
    <row r="199" spans="1:15" ht="12.75" hidden="1">
      <c r="A199" s="3295"/>
      <c r="B199" s="256"/>
      <c r="C199" s="119"/>
      <c r="D199" s="149"/>
      <c r="E199" s="129"/>
      <c r="F199" s="69"/>
      <c r="G199" s="129"/>
      <c r="H199" s="149"/>
      <c r="I199" s="149"/>
      <c r="J199" s="149"/>
      <c r="K199" s="149"/>
      <c r="L199" s="149"/>
      <c r="M199" s="129"/>
      <c r="N199" s="69"/>
      <c r="O199" s="30"/>
    </row>
    <row r="200" spans="1:15" ht="12.75" hidden="1">
      <c r="A200" s="3295"/>
      <c r="B200" s="256"/>
      <c r="C200" s="256"/>
      <c r="D200" s="292" t="s">
        <v>34</v>
      </c>
      <c r="E200" s="293">
        <f>SUM(E197)</f>
        <v>0</v>
      </c>
      <c r="F200" s="292" t="s">
        <v>34</v>
      </c>
      <c r="G200" s="25">
        <f>SUM(G197)</f>
        <v>0</v>
      </c>
      <c r="H200" s="3423"/>
      <c r="I200" s="3423"/>
      <c r="J200" s="3423"/>
      <c r="K200" s="3423"/>
      <c r="L200" s="3277" t="s">
        <v>35</v>
      </c>
      <c r="M200" s="3277"/>
      <c r="N200" s="3277"/>
      <c r="O200" s="294"/>
    </row>
    <row r="201" spans="1:15" ht="12.75" hidden="1">
      <c r="B201" s="295"/>
      <c r="C201" s="295"/>
      <c r="E201" s="52"/>
      <c r="G201" s="52"/>
      <c r="O201" s="52"/>
    </row>
    <row r="202" spans="1:15" ht="12.75" hidden="1">
      <c r="A202" s="3275" t="s">
        <v>19</v>
      </c>
      <c r="B202" s="3275"/>
      <c r="C202" s="3275"/>
      <c r="D202" s="3275"/>
      <c r="E202" s="3275"/>
      <c r="F202" s="3275"/>
      <c r="G202" s="3275"/>
      <c r="H202" s="3275"/>
      <c r="I202" s="3275"/>
      <c r="J202" s="3275"/>
      <c r="K202" s="3275"/>
      <c r="L202" s="3275"/>
      <c r="M202" s="3275"/>
      <c r="N202" s="3275"/>
      <c r="O202" s="3275"/>
    </row>
    <row r="203" spans="1:15" ht="12.75" hidden="1">
      <c r="A203" s="2121" t="s">
        <v>37</v>
      </c>
      <c r="B203" s="24" t="s">
        <v>3</v>
      </c>
      <c r="C203" s="8" t="s">
        <v>4</v>
      </c>
      <c r="D203" s="24" t="s">
        <v>5</v>
      </c>
      <c r="E203" s="9" t="s">
        <v>6</v>
      </c>
      <c r="F203" s="24" t="s">
        <v>7</v>
      </c>
      <c r="G203" s="9" t="s">
        <v>8</v>
      </c>
      <c r="H203" s="24" t="s">
        <v>9</v>
      </c>
      <c r="I203" s="24" t="s">
        <v>10</v>
      </c>
      <c r="J203" s="24" t="s">
        <v>11</v>
      </c>
      <c r="K203" s="24" t="s">
        <v>3</v>
      </c>
      <c r="L203" s="24" t="s">
        <v>5</v>
      </c>
      <c r="M203" s="24" t="s">
        <v>12</v>
      </c>
      <c r="N203" s="24" t="s">
        <v>7</v>
      </c>
      <c r="O203" s="30"/>
    </row>
    <row r="204" spans="1:15" ht="12.75" hidden="1">
      <c r="A204" s="3295">
        <v>5</v>
      </c>
      <c r="B204" s="256"/>
      <c r="C204" s="119"/>
      <c r="D204" s="149"/>
      <c r="E204" s="129"/>
      <c r="F204" s="119"/>
      <c r="G204" s="97">
        <f t="shared" ref="G204:G205" si="23">E204*F204</f>
        <v>0</v>
      </c>
      <c r="H204" s="149"/>
      <c r="I204" s="149"/>
      <c r="J204" s="149"/>
      <c r="K204" s="289">
        <v>7920</v>
      </c>
      <c r="L204" s="41" t="s">
        <v>136</v>
      </c>
      <c r="M204" s="21">
        <v>2400000</v>
      </c>
      <c r="N204" s="10">
        <v>0.05</v>
      </c>
      <c r="O204" s="290">
        <f t="shared" ref="O204:O208" si="24">M204*N204</f>
        <v>120000</v>
      </c>
    </row>
    <row r="205" spans="1:15" ht="12.75" hidden="1">
      <c r="A205" s="3295"/>
      <c r="B205" s="256"/>
      <c r="C205" s="39"/>
      <c r="D205" s="149"/>
      <c r="E205" s="129"/>
      <c r="F205" s="39"/>
      <c r="G205" s="157">
        <f t="shared" si="23"/>
        <v>0</v>
      </c>
      <c r="H205" s="149"/>
      <c r="I205" s="149"/>
      <c r="J205" s="149"/>
      <c r="K205" s="289">
        <v>7968</v>
      </c>
      <c r="L205" s="41" t="s">
        <v>138</v>
      </c>
      <c r="M205" s="21">
        <v>2700000</v>
      </c>
      <c r="N205" s="10">
        <v>0.05</v>
      </c>
      <c r="O205" s="290">
        <f t="shared" si="24"/>
        <v>135000</v>
      </c>
    </row>
    <row r="206" spans="1:15" ht="12.75" hidden="1">
      <c r="A206" s="3295"/>
      <c r="B206" s="256"/>
      <c r="C206" s="119"/>
      <c r="D206" s="149"/>
      <c r="E206" s="129"/>
      <c r="F206" s="119"/>
      <c r="G206" s="97">
        <f t="shared" ref="G206:G207" si="25">F206*E206</f>
        <v>0</v>
      </c>
      <c r="H206" s="149"/>
      <c r="I206" s="149"/>
      <c r="J206" s="149"/>
      <c r="K206" s="289">
        <v>7893</v>
      </c>
      <c r="L206" s="41" t="s">
        <v>140</v>
      </c>
      <c r="M206" s="21">
        <v>1600000</v>
      </c>
      <c r="N206" s="10">
        <v>0.05</v>
      </c>
      <c r="O206" s="290">
        <f t="shared" si="24"/>
        <v>80000</v>
      </c>
    </row>
    <row r="207" spans="1:15" ht="12.75" hidden="1">
      <c r="A207" s="3295"/>
      <c r="B207" s="256"/>
      <c r="C207" s="39"/>
      <c r="D207" s="149"/>
      <c r="E207" s="129"/>
      <c r="F207" s="39"/>
      <c r="G207" s="157">
        <f t="shared" si="25"/>
        <v>0</v>
      </c>
      <c r="H207" s="149"/>
      <c r="I207" s="149"/>
      <c r="J207" s="149"/>
      <c r="K207" s="289">
        <v>7902</v>
      </c>
      <c r="L207" s="41" t="s">
        <v>141</v>
      </c>
      <c r="M207" s="21">
        <v>1350000</v>
      </c>
      <c r="N207" s="10">
        <v>0.05</v>
      </c>
      <c r="O207" s="290">
        <f t="shared" si="24"/>
        <v>67500</v>
      </c>
    </row>
    <row r="208" spans="1:15" ht="12.75" hidden="1">
      <c r="A208" s="3295"/>
      <c r="B208" s="256"/>
      <c r="C208" s="119"/>
      <c r="D208" s="149"/>
      <c r="E208" s="129"/>
      <c r="F208" s="119"/>
      <c r="G208" s="97">
        <f>E208*F208</f>
        <v>0</v>
      </c>
      <c r="H208" s="149"/>
      <c r="I208" s="149"/>
      <c r="J208" s="149"/>
      <c r="K208" s="289">
        <v>7971</v>
      </c>
      <c r="L208" s="41" t="s">
        <v>151</v>
      </c>
      <c r="M208" s="21">
        <v>1000000</v>
      </c>
      <c r="N208" s="10">
        <v>0.05</v>
      </c>
      <c r="O208" s="290">
        <f t="shared" si="24"/>
        <v>50000</v>
      </c>
    </row>
    <row r="209" spans="1:15" ht="12.75" hidden="1">
      <c r="A209" s="3295"/>
      <c r="B209" s="256"/>
      <c r="C209" s="119"/>
      <c r="D209" s="706"/>
      <c r="E209" s="129"/>
      <c r="F209" s="149"/>
      <c r="G209" s="129"/>
      <c r="H209" s="149"/>
      <c r="I209" s="149"/>
      <c r="J209" s="149"/>
      <c r="K209" s="256"/>
      <c r="L209" s="149"/>
      <c r="M209" s="129"/>
      <c r="N209" s="119"/>
      <c r="O209" s="30"/>
    </row>
    <row r="210" spans="1:15" ht="12.75" hidden="1">
      <c r="A210" s="3295"/>
      <c r="B210" s="256"/>
      <c r="C210" s="119"/>
      <c r="D210" s="149"/>
      <c r="E210" s="129"/>
      <c r="F210" s="69"/>
      <c r="G210" s="129"/>
      <c r="H210" s="149"/>
      <c r="I210" s="149"/>
      <c r="J210" s="149"/>
      <c r="K210" s="256"/>
      <c r="L210" s="149"/>
      <c r="M210" s="129"/>
      <c r="N210" s="119"/>
      <c r="O210" s="99">
        <f>SUM(O204:O209)</f>
        <v>452500</v>
      </c>
    </row>
    <row r="211" spans="1:15" ht="12.75" hidden="1">
      <c r="A211" s="3295"/>
      <c r="B211" s="256"/>
      <c r="C211" s="256"/>
      <c r="D211" s="292" t="s">
        <v>34</v>
      </c>
      <c r="E211" s="293">
        <f>SUM(E204:E210)</f>
        <v>0</v>
      </c>
      <c r="F211" s="292" t="s">
        <v>34</v>
      </c>
      <c r="G211" s="25">
        <f>SUM(G204:G210)</f>
        <v>0</v>
      </c>
      <c r="H211" s="3423"/>
      <c r="I211" s="3423"/>
      <c r="J211" s="3423"/>
      <c r="K211" s="3423"/>
      <c r="L211" s="3277" t="s">
        <v>35</v>
      </c>
      <c r="M211" s="3277"/>
      <c r="N211" s="3277"/>
      <c r="O211" s="296">
        <f>O210+G211</f>
        <v>452500</v>
      </c>
    </row>
    <row r="212" spans="1:15" ht="12.75" hidden="1">
      <c r="B212" s="295"/>
      <c r="C212" s="295"/>
      <c r="E212" s="52"/>
      <c r="G212" s="52"/>
      <c r="O212" s="52"/>
    </row>
    <row r="213" spans="1:15" ht="12.75" hidden="1">
      <c r="A213" s="3431" t="s">
        <v>69</v>
      </c>
      <c r="B213" s="3431"/>
      <c r="C213" s="2113"/>
      <c r="D213" s="310">
        <f>E211+E200+E193+E183+E169+E160</f>
        <v>31850000</v>
      </c>
      <c r="E213" s="52"/>
      <c r="G213" s="52"/>
      <c r="O213" s="52"/>
    </row>
    <row r="214" spans="1:15" ht="12.75" hidden="1">
      <c r="A214" s="3432" t="s">
        <v>70</v>
      </c>
      <c r="B214" s="3432"/>
      <c r="C214" s="2112"/>
      <c r="D214" s="326"/>
      <c r="E214" s="52"/>
      <c r="G214" s="52"/>
      <c r="O214" s="52"/>
    </row>
    <row r="215" spans="1:15" ht="12.75" hidden="1">
      <c r="A215" s="3427" t="s">
        <v>71</v>
      </c>
      <c r="B215" s="3427"/>
      <c r="C215" s="142"/>
      <c r="D215" s="706"/>
      <c r="E215" s="52"/>
      <c r="G215" s="52"/>
      <c r="O215" s="52"/>
    </row>
    <row r="216" spans="1:15" ht="12.75" hidden="1">
      <c r="A216" s="3423"/>
      <c r="B216" s="3423"/>
      <c r="C216" s="151"/>
      <c r="D216" s="129"/>
      <c r="E216" s="52"/>
      <c r="G216" s="52"/>
      <c r="O216" s="52"/>
    </row>
    <row r="217" spans="1:15" ht="12.75" hidden="1">
      <c r="B217" s="295"/>
      <c r="C217" s="295"/>
      <c r="E217" s="52"/>
      <c r="G217" s="52"/>
      <c r="O217" s="52"/>
    </row>
    <row r="218" spans="1:15" ht="12.75" hidden="1">
      <c r="B218" s="295"/>
      <c r="C218" s="295"/>
      <c r="E218" s="52"/>
      <c r="G218" s="52"/>
      <c r="O218" s="52"/>
    </row>
    <row r="219" spans="1:15" ht="12.75" hidden="1">
      <c r="A219" s="3289" t="s">
        <v>153</v>
      </c>
      <c r="B219" s="2122" t="s">
        <v>88</v>
      </c>
      <c r="C219" s="303" t="s">
        <v>104</v>
      </c>
      <c r="D219" s="303" t="s">
        <v>105</v>
      </c>
      <c r="E219" s="52"/>
      <c r="G219" s="52"/>
      <c r="O219" s="52"/>
    </row>
    <row r="220" spans="1:15" ht="12.75" hidden="1">
      <c r="A220" s="3289"/>
      <c r="B220" s="2112">
        <f>SUM(B221:B252)</f>
        <v>107</v>
      </c>
      <c r="C220" s="326">
        <f>C221+C223+C225+C227+C229+C231+C233+C233+C235+C236+C237+C238+C239+C240+C241+C242+C243+C244+C245+C246+C247+C248+C249+C250+C252</f>
        <v>31850000</v>
      </c>
      <c r="D220" s="2112">
        <f>SUM(D221:D252)</f>
        <v>17</v>
      </c>
      <c r="E220" s="52"/>
      <c r="G220" s="52"/>
      <c r="O220" s="52"/>
    </row>
    <row r="221" spans="1:15" ht="12.75" hidden="1">
      <c r="A221" s="3283" t="s">
        <v>106</v>
      </c>
      <c r="B221" s="3283">
        <v>27</v>
      </c>
      <c r="C221" s="3284">
        <v>5550000</v>
      </c>
      <c r="D221" s="3283">
        <v>4</v>
      </c>
      <c r="E221" s="52"/>
      <c r="G221" s="52"/>
      <c r="O221" s="52"/>
    </row>
    <row r="222" spans="1:15" ht="12.75" hidden="1">
      <c r="A222" s="3283"/>
      <c r="B222" s="3283"/>
      <c r="C222" s="3284"/>
      <c r="D222" s="3283"/>
      <c r="E222" s="52"/>
      <c r="G222" s="52"/>
      <c r="O222" s="52"/>
    </row>
    <row r="223" spans="1:15" ht="12.75" hidden="1">
      <c r="A223" s="3283" t="s">
        <v>98</v>
      </c>
      <c r="B223" s="3283">
        <v>2</v>
      </c>
      <c r="C223" s="3284"/>
      <c r="D223" s="3283"/>
      <c r="E223" s="52"/>
      <c r="G223" s="52"/>
      <c r="O223" s="52"/>
    </row>
    <row r="224" spans="1:15" ht="12.75" hidden="1">
      <c r="A224" s="3283"/>
      <c r="B224" s="3283"/>
      <c r="C224" s="3284"/>
      <c r="D224" s="3283"/>
      <c r="E224" s="52"/>
      <c r="G224" s="52"/>
      <c r="O224" s="52"/>
    </row>
    <row r="225" spans="1:15" ht="12.75" hidden="1">
      <c r="A225" s="3283" t="s">
        <v>89</v>
      </c>
      <c r="B225" s="3283">
        <v>5</v>
      </c>
      <c r="C225" s="3284">
        <v>2900000</v>
      </c>
      <c r="D225" s="3283">
        <v>1</v>
      </c>
      <c r="E225" s="52"/>
      <c r="G225" s="52"/>
      <c r="O225" s="52"/>
    </row>
    <row r="226" spans="1:15" ht="12.75" hidden="1">
      <c r="A226" s="3283"/>
      <c r="B226" s="3283"/>
      <c r="C226" s="3284"/>
      <c r="D226" s="3283"/>
      <c r="E226" s="52"/>
      <c r="G226" s="52"/>
      <c r="O226" s="52"/>
    </row>
    <row r="227" spans="1:15" ht="12.75" hidden="1">
      <c r="A227" s="3283" t="s">
        <v>107</v>
      </c>
      <c r="B227" s="3283">
        <v>10</v>
      </c>
      <c r="C227" s="3284">
        <v>4200000</v>
      </c>
      <c r="D227" s="3283">
        <v>2</v>
      </c>
      <c r="E227" s="52"/>
      <c r="G227" s="52"/>
      <c r="O227" s="52"/>
    </row>
    <row r="228" spans="1:15" ht="12.75" hidden="1">
      <c r="A228" s="3283"/>
      <c r="B228" s="3283"/>
      <c r="C228" s="3284"/>
      <c r="D228" s="3283"/>
      <c r="E228" s="52"/>
      <c r="G228" s="52"/>
      <c r="O228" s="52"/>
    </row>
    <row r="229" spans="1:15" ht="12.75" hidden="1">
      <c r="A229" s="3283" t="s">
        <v>91</v>
      </c>
      <c r="B229" s="3283">
        <v>16</v>
      </c>
      <c r="C229" s="3284">
        <v>4700000</v>
      </c>
      <c r="D229" s="3283">
        <v>2</v>
      </c>
      <c r="E229" s="52"/>
      <c r="G229" s="52"/>
      <c r="O229" s="52"/>
    </row>
    <row r="230" spans="1:15" ht="12.75" hidden="1">
      <c r="A230" s="3283"/>
      <c r="B230" s="3283"/>
      <c r="C230" s="3284"/>
      <c r="D230" s="3283"/>
      <c r="E230" s="52"/>
      <c r="G230" s="52"/>
      <c r="O230" s="52"/>
    </row>
    <row r="231" spans="1:15" ht="12.75" hidden="1">
      <c r="A231" s="3283" t="s">
        <v>108</v>
      </c>
      <c r="B231" s="3283">
        <v>6</v>
      </c>
      <c r="C231" s="3284">
        <v>4350000</v>
      </c>
      <c r="D231" s="3283">
        <v>2</v>
      </c>
      <c r="E231" s="52"/>
      <c r="G231" s="52"/>
      <c r="O231" s="52"/>
    </row>
    <row r="232" spans="1:15" ht="12.75" hidden="1">
      <c r="A232" s="3283"/>
      <c r="B232" s="3283"/>
      <c r="C232" s="3284"/>
      <c r="D232" s="3283"/>
      <c r="E232" s="52"/>
      <c r="G232" s="52"/>
      <c r="O232" s="52"/>
    </row>
    <row r="233" spans="1:15" ht="12.75" hidden="1">
      <c r="A233" s="3283" t="s">
        <v>109</v>
      </c>
      <c r="B233" s="3283">
        <v>2</v>
      </c>
      <c r="C233" s="3284"/>
      <c r="D233" s="3283"/>
      <c r="E233" s="52"/>
      <c r="G233" s="52"/>
      <c r="O233" s="52"/>
    </row>
    <row r="234" spans="1:15" ht="12.75" hidden="1">
      <c r="A234" s="3283"/>
      <c r="B234" s="3283"/>
      <c r="C234" s="3284"/>
      <c r="D234" s="3283"/>
      <c r="E234" s="52"/>
      <c r="G234" s="52"/>
      <c r="O234" s="52"/>
    </row>
    <row r="235" spans="1:15" ht="29.25" hidden="1" customHeight="1">
      <c r="A235" s="2112" t="s">
        <v>110</v>
      </c>
      <c r="B235" s="2112">
        <v>1</v>
      </c>
      <c r="C235" s="2113"/>
      <c r="D235" s="2112"/>
      <c r="E235" s="52"/>
      <c r="G235" s="52"/>
      <c r="O235" s="52"/>
    </row>
    <row r="236" spans="1:15" ht="31.5" hidden="1" customHeight="1">
      <c r="A236" s="2112" t="s">
        <v>111</v>
      </c>
      <c r="B236" s="2112">
        <v>3</v>
      </c>
      <c r="C236" s="2113"/>
      <c r="D236" s="2112"/>
      <c r="E236" s="52"/>
      <c r="G236" s="52"/>
      <c r="O236" s="52"/>
    </row>
    <row r="237" spans="1:15" ht="31.5" hidden="1" customHeight="1">
      <c r="A237" s="2112" t="s">
        <v>112</v>
      </c>
      <c r="B237" s="2112">
        <v>3</v>
      </c>
      <c r="C237" s="2113"/>
      <c r="D237" s="2112"/>
      <c r="E237" s="52"/>
      <c r="G237" s="52"/>
      <c r="O237" s="52"/>
    </row>
    <row r="238" spans="1:15" ht="31.5" hidden="1" customHeight="1">
      <c r="A238" s="2112" t="s">
        <v>93</v>
      </c>
      <c r="B238" s="2112">
        <v>1</v>
      </c>
      <c r="C238" s="2113"/>
      <c r="D238" s="2112"/>
      <c r="E238" s="52"/>
      <c r="G238" s="52"/>
      <c r="O238" s="52"/>
    </row>
    <row r="239" spans="1:15" ht="33.75" hidden="1" customHeight="1">
      <c r="A239" s="2112" t="s">
        <v>100</v>
      </c>
      <c r="B239" s="2112">
        <v>3</v>
      </c>
      <c r="C239" s="2113"/>
      <c r="D239" s="2112"/>
      <c r="E239" s="52"/>
      <c r="G239" s="52"/>
      <c r="O239" s="52"/>
    </row>
    <row r="240" spans="1:15" ht="32.25" hidden="1" customHeight="1">
      <c r="A240" s="2112" t="s">
        <v>94</v>
      </c>
      <c r="B240" s="2112">
        <v>8</v>
      </c>
      <c r="C240" s="2113">
        <v>2700000</v>
      </c>
      <c r="D240" s="2112">
        <v>1</v>
      </c>
      <c r="E240" s="52"/>
      <c r="G240" s="52"/>
      <c r="O240" s="52"/>
    </row>
    <row r="241" spans="1:15" ht="33.75" hidden="1" customHeight="1">
      <c r="A241" s="2112" t="s">
        <v>113</v>
      </c>
      <c r="B241" s="2112">
        <v>1</v>
      </c>
      <c r="C241" s="2113"/>
      <c r="D241" s="2112"/>
      <c r="E241" s="52"/>
      <c r="G241" s="52"/>
      <c r="O241" s="52"/>
    </row>
    <row r="242" spans="1:15" ht="33" hidden="1" customHeight="1">
      <c r="A242" s="2112" t="s">
        <v>95</v>
      </c>
      <c r="B242" s="2112">
        <v>1</v>
      </c>
      <c r="C242" s="2113">
        <v>4000000</v>
      </c>
      <c r="D242" s="2112">
        <v>2</v>
      </c>
      <c r="E242" s="52"/>
      <c r="G242" s="52"/>
      <c r="O242" s="52"/>
    </row>
    <row r="243" spans="1:15" ht="32.25" hidden="1" customHeight="1">
      <c r="A243" s="2112" t="s">
        <v>114</v>
      </c>
      <c r="B243" s="2112">
        <v>4</v>
      </c>
      <c r="C243" s="2113"/>
      <c r="D243" s="2112"/>
      <c r="E243" s="52"/>
      <c r="G243" s="52"/>
      <c r="O243" s="52"/>
    </row>
    <row r="244" spans="1:15" ht="33.75" hidden="1" customHeight="1">
      <c r="A244" s="2112" t="s">
        <v>96</v>
      </c>
      <c r="B244" s="2112">
        <v>3</v>
      </c>
      <c r="C244" s="2113">
        <v>1350000</v>
      </c>
      <c r="D244" s="2112">
        <v>1</v>
      </c>
      <c r="E244" s="52"/>
      <c r="G244" s="52"/>
      <c r="O244" s="52"/>
    </row>
    <row r="245" spans="1:15" ht="33.75" hidden="1" customHeight="1">
      <c r="A245" s="2112" t="s">
        <v>115</v>
      </c>
      <c r="B245" s="2112">
        <v>1</v>
      </c>
      <c r="C245" s="2113"/>
      <c r="D245" s="2112"/>
      <c r="E245" s="52"/>
      <c r="G245" s="52"/>
      <c r="O245" s="52"/>
    </row>
    <row r="246" spans="1:15" ht="32.25" hidden="1" customHeight="1">
      <c r="A246" s="2112" t="s">
        <v>116</v>
      </c>
      <c r="B246" s="2112">
        <v>1</v>
      </c>
      <c r="C246" s="2113"/>
      <c r="D246" s="2112"/>
      <c r="E246" s="52"/>
      <c r="G246" s="52"/>
      <c r="O246" s="52"/>
    </row>
    <row r="247" spans="1:15" ht="35.25" hidden="1" customHeight="1">
      <c r="A247" s="2112" t="s">
        <v>117</v>
      </c>
      <c r="B247" s="2112">
        <v>1</v>
      </c>
      <c r="C247" s="2113"/>
      <c r="D247" s="2112"/>
      <c r="E247" s="52"/>
      <c r="G247" s="52"/>
      <c r="O247" s="52"/>
    </row>
    <row r="248" spans="1:15" ht="30.75" hidden="1" customHeight="1">
      <c r="A248" s="2112" t="s">
        <v>118</v>
      </c>
      <c r="B248" s="2112">
        <v>1</v>
      </c>
      <c r="C248" s="2113"/>
      <c r="D248" s="2112"/>
      <c r="E248" s="52"/>
      <c r="G248" s="52"/>
      <c r="O248" s="52"/>
    </row>
    <row r="249" spans="1:15" ht="33.75" hidden="1" customHeight="1">
      <c r="A249" s="2112" t="s">
        <v>119</v>
      </c>
      <c r="B249" s="2112">
        <v>1</v>
      </c>
      <c r="C249" s="2113"/>
      <c r="D249" s="2112"/>
      <c r="E249" s="52"/>
      <c r="G249" s="52"/>
      <c r="O249" s="52"/>
    </row>
    <row r="250" spans="1:15" ht="32.25" hidden="1" customHeight="1">
      <c r="A250" s="2112" t="s">
        <v>120</v>
      </c>
      <c r="B250" s="2112"/>
      <c r="C250" s="2113">
        <v>1000000</v>
      </c>
      <c r="D250" s="2112">
        <v>1</v>
      </c>
      <c r="E250" s="52"/>
      <c r="G250" s="52"/>
      <c r="O250" s="52"/>
    </row>
    <row r="251" spans="1:15" ht="33" hidden="1" customHeight="1">
      <c r="A251" s="2112" t="s">
        <v>121</v>
      </c>
      <c r="B251" s="2112">
        <v>1</v>
      </c>
      <c r="C251" s="2113"/>
      <c r="D251" s="2112"/>
      <c r="E251" s="52"/>
      <c r="G251" s="52"/>
      <c r="O251" s="52"/>
    </row>
    <row r="252" spans="1:15" ht="33" hidden="1" customHeight="1">
      <c r="A252" s="2112" t="s">
        <v>122</v>
      </c>
      <c r="B252" s="2112">
        <v>5</v>
      </c>
      <c r="C252" s="2113">
        <v>1100000</v>
      </c>
      <c r="D252" s="2112">
        <v>1</v>
      </c>
      <c r="E252" s="52"/>
      <c r="G252" s="52"/>
      <c r="O252" s="52"/>
    </row>
    <row r="253" spans="1:15" ht="24.75" hidden="1" customHeight="1">
      <c r="A253" s="143"/>
      <c r="B253" s="2112"/>
      <c r="C253" s="2112"/>
      <c r="D253" s="2112"/>
      <c r="E253" s="52"/>
      <c r="G253" s="52"/>
      <c r="O253" s="52"/>
    </row>
    <row r="254" spans="1:15" ht="12.75" hidden="1">
      <c r="A254" s="143"/>
      <c r="B254" s="2112"/>
      <c r="C254" s="2112"/>
      <c r="D254" s="143"/>
      <c r="E254" s="52"/>
      <c r="G254" s="52"/>
      <c r="O254" s="52"/>
    </row>
    <row r="255" spans="1:15" ht="12.75" hidden="1">
      <c r="B255" s="295"/>
      <c r="C255" s="295"/>
      <c r="E255" s="52"/>
      <c r="G255" s="52"/>
      <c r="O255" s="52"/>
    </row>
    <row r="256" spans="1:15" ht="12.75" hidden="1">
      <c r="B256" s="295"/>
      <c r="C256" s="295"/>
      <c r="D256" s="311"/>
      <c r="E256" s="52"/>
      <c r="G256" s="52"/>
      <c r="O256" s="52"/>
    </row>
    <row r="257" spans="1:15" ht="12.75" hidden="1">
      <c r="B257" s="295"/>
      <c r="C257" s="295"/>
      <c r="E257" s="52"/>
      <c r="G257" s="52"/>
      <c r="O257" s="52"/>
    </row>
    <row r="258" spans="1:15" ht="12.75" hidden="1">
      <c r="A258" s="3274" t="s">
        <v>154</v>
      </c>
      <c r="B258" s="3274"/>
      <c r="C258" s="3274"/>
      <c r="D258" s="3274"/>
      <c r="E258" s="3274"/>
      <c r="F258" s="3274"/>
      <c r="G258" s="3274"/>
      <c r="H258" s="3274"/>
      <c r="I258" s="3274"/>
      <c r="J258" s="3274"/>
      <c r="K258" s="3274"/>
      <c r="L258" s="3274"/>
      <c r="M258" s="3274"/>
      <c r="N258" s="3274"/>
      <c r="O258" s="3274"/>
    </row>
    <row r="259" spans="1:15" ht="12.75" hidden="1">
      <c r="A259" s="3274"/>
      <c r="B259" s="3274"/>
      <c r="C259" s="3274"/>
      <c r="D259" s="3274"/>
      <c r="E259" s="3274"/>
      <c r="F259" s="3274"/>
      <c r="G259" s="3274"/>
      <c r="H259" s="3274"/>
      <c r="I259" s="3274"/>
      <c r="J259" s="3274"/>
      <c r="K259" s="3274"/>
      <c r="L259" s="3274"/>
      <c r="M259" s="3274"/>
      <c r="N259" s="3274"/>
      <c r="O259" s="3274"/>
    </row>
    <row r="260" spans="1:15" ht="12.75" hidden="1">
      <c r="A260" s="3275" t="s">
        <v>1</v>
      </c>
      <c r="B260" s="3275"/>
      <c r="C260" s="3275"/>
      <c r="D260" s="3275"/>
      <c r="E260" s="3275"/>
      <c r="F260" s="3275"/>
      <c r="G260" s="3275"/>
      <c r="H260" s="3275"/>
      <c r="I260" s="3275"/>
      <c r="J260" s="3275"/>
      <c r="K260" s="3275"/>
      <c r="L260" s="3275"/>
      <c r="M260" s="3275"/>
      <c r="N260" s="3275"/>
      <c r="O260" s="3275"/>
    </row>
    <row r="261" spans="1:15" ht="12.75" hidden="1">
      <c r="A261" s="2121" t="s">
        <v>37</v>
      </c>
      <c r="B261" s="24" t="s">
        <v>3</v>
      </c>
      <c r="C261" s="8" t="s">
        <v>4</v>
      </c>
      <c r="D261" s="24" t="s">
        <v>5</v>
      </c>
      <c r="E261" s="9" t="s">
        <v>6</v>
      </c>
      <c r="F261" s="24" t="s">
        <v>7</v>
      </c>
      <c r="G261" s="9" t="s">
        <v>8</v>
      </c>
      <c r="H261" s="24" t="s">
        <v>9</v>
      </c>
      <c r="I261" s="24" t="s">
        <v>10</v>
      </c>
      <c r="J261" s="24" t="s">
        <v>11</v>
      </c>
      <c r="K261" s="24" t="s">
        <v>3</v>
      </c>
      <c r="L261" s="24" t="s">
        <v>5</v>
      </c>
      <c r="M261" s="24" t="s">
        <v>12</v>
      </c>
      <c r="N261" s="24" t="s">
        <v>7</v>
      </c>
      <c r="O261" s="30"/>
    </row>
    <row r="262" spans="1:15" ht="12.75" hidden="1">
      <c r="A262" s="3292" t="s">
        <v>13</v>
      </c>
      <c r="B262" s="289">
        <v>8003</v>
      </c>
      <c r="C262" s="10">
        <v>0.1</v>
      </c>
      <c r="D262" s="41" t="s">
        <v>155</v>
      </c>
      <c r="E262" s="21">
        <v>2000000</v>
      </c>
      <c r="F262" s="10">
        <v>7.0000000000000007E-2</v>
      </c>
      <c r="G262" s="21">
        <f t="shared" ref="G262:G269" si="26">E262*F262</f>
        <v>140000</v>
      </c>
      <c r="H262" s="41" t="s">
        <v>36</v>
      </c>
      <c r="I262" s="262" t="s">
        <v>22</v>
      </c>
      <c r="J262" s="149"/>
      <c r="K262" s="149"/>
      <c r="L262" s="159"/>
      <c r="M262" s="157"/>
      <c r="N262" s="69"/>
      <c r="O262" s="97"/>
    </row>
    <row r="263" spans="1:15" ht="12.75" hidden="1">
      <c r="A263" s="3292"/>
      <c r="B263" s="18">
        <v>8000</v>
      </c>
      <c r="C263" s="10">
        <v>0.1</v>
      </c>
      <c r="D263" s="20" t="s">
        <v>156</v>
      </c>
      <c r="E263" s="21">
        <v>2500000</v>
      </c>
      <c r="F263" s="10">
        <v>7.0000000000000007E-2</v>
      </c>
      <c r="G263" s="21">
        <f t="shared" si="26"/>
        <v>175000.00000000003</v>
      </c>
      <c r="H263" s="262" t="s">
        <v>19</v>
      </c>
      <c r="I263" s="262" t="s">
        <v>22</v>
      </c>
      <c r="J263" s="149"/>
      <c r="K263" s="149"/>
      <c r="L263" s="159"/>
      <c r="M263" s="129"/>
      <c r="N263" s="69"/>
      <c r="O263" s="97"/>
    </row>
    <row r="264" spans="1:15" ht="12.75" hidden="1">
      <c r="A264" s="3292"/>
      <c r="B264" s="289">
        <v>8075</v>
      </c>
      <c r="C264" s="10">
        <v>0.1</v>
      </c>
      <c r="D264" s="41" t="s">
        <v>157</v>
      </c>
      <c r="E264" s="21">
        <v>1800000</v>
      </c>
      <c r="F264" s="10">
        <v>7.0000000000000007E-2</v>
      </c>
      <c r="G264" s="21">
        <f t="shared" si="26"/>
        <v>126000.00000000001</v>
      </c>
      <c r="H264" s="262" t="s">
        <v>36</v>
      </c>
      <c r="I264" s="262" t="s">
        <v>22</v>
      </c>
      <c r="J264" s="149"/>
      <c r="K264" s="149"/>
      <c r="L264" s="149"/>
      <c r="M264" s="129"/>
      <c r="N264" s="69"/>
      <c r="O264" s="129"/>
    </row>
    <row r="265" spans="1:15" ht="12.75" hidden="1">
      <c r="A265" s="3292"/>
      <c r="B265" s="289">
        <v>8100</v>
      </c>
      <c r="C265" s="10">
        <v>0.1</v>
      </c>
      <c r="D265" s="41" t="s">
        <v>158</v>
      </c>
      <c r="E265" s="21">
        <v>1900000</v>
      </c>
      <c r="F265" s="10">
        <v>7.0000000000000007E-2</v>
      </c>
      <c r="G265" s="21">
        <f t="shared" si="26"/>
        <v>133000</v>
      </c>
      <c r="H265" s="262" t="s">
        <v>19</v>
      </c>
      <c r="I265" s="262" t="s">
        <v>22</v>
      </c>
      <c r="J265" s="149"/>
      <c r="K265" s="149"/>
      <c r="L265" s="149"/>
      <c r="M265" s="129"/>
      <c r="N265" s="69"/>
      <c r="O265" s="30"/>
    </row>
    <row r="266" spans="1:15" ht="12.75" hidden="1">
      <c r="A266" s="3292"/>
      <c r="B266" s="289">
        <v>8079</v>
      </c>
      <c r="C266" s="10">
        <v>0.1</v>
      </c>
      <c r="D266" s="41" t="s">
        <v>159</v>
      </c>
      <c r="E266" s="21">
        <v>2300000</v>
      </c>
      <c r="F266" s="10">
        <v>7.0000000000000007E-2</v>
      </c>
      <c r="G266" s="21">
        <f t="shared" si="26"/>
        <v>161000.00000000003</v>
      </c>
      <c r="H266" s="262" t="s">
        <v>130</v>
      </c>
      <c r="I266" s="262" t="s">
        <v>22</v>
      </c>
      <c r="J266" s="149"/>
      <c r="K266" s="149"/>
      <c r="L266" s="149"/>
      <c r="M266" s="129"/>
      <c r="N266" s="69"/>
      <c r="O266" s="30"/>
    </row>
    <row r="267" spans="1:15" ht="12.75" hidden="1">
      <c r="A267" s="3292"/>
      <c r="B267" s="289">
        <v>8088</v>
      </c>
      <c r="C267" s="10">
        <v>0.1</v>
      </c>
      <c r="D267" s="41" t="s">
        <v>160</v>
      </c>
      <c r="E267" s="21">
        <v>1950000</v>
      </c>
      <c r="F267" s="10">
        <v>7.0000000000000007E-2</v>
      </c>
      <c r="G267" s="21">
        <f t="shared" si="26"/>
        <v>136500</v>
      </c>
      <c r="H267" s="262" t="s">
        <v>19</v>
      </c>
      <c r="I267" s="262" t="s">
        <v>22</v>
      </c>
      <c r="J267" s="149"/>
      <c r="K267" s="149"/>
      <c r="L267" s="149"/>
      <c r="M267" s="129"/>
      <c r="N267" s="69"/>
      <c r="O267" s="30"/>
    </row>
    <row r="268" spans="1:15" ht="12.75" hidden="1">
      <c r="A268" s="3292"/>
      <c r="B268" s="289">
        <v>8078</v>
      </c>
      <c r="C268" s="10">
        <v>0.1</v>
      </c>
      <c r="D268" s="20" t="s">
        <v>161</v>
      </c>
      <c r="E268" s="21">
        <v>2900000</v>
      </c>
      <c r="F268" s="10">
        <v>0.12</v>
      </c>
      <c r="G268" s="21">
        <f t="shared" si="26"/>
        <v>348000</v>
      </c>
      <c r="H268" s="262" t="s">
        <v>1</v>
      </c>
      <c r="I268" s="262" t="s">
        <v>22</v>
      </c>
      <c r="J268" s="149"/>
      <c r="K268" s="149"/>
      <c r="L268" s="149"/>
      <c r="M268" s="129"/>
      <c r="N268" s="69"/>
      <c r="O268" s="30"/>
    </row>
    <row r="269" spans="1:15" ht="12.75" hidden="1">
      <c r="A269" s="3292"/>
      <c r="B269" s="289">
        <v>8128</v>
      </c>
      <c r="C269" s="10">
        <v>0.1</v>
      </c>
      <c r="D269" s="312" t="s">
        <v>162</v>
      </c>
      <c r="E269" s="21">
        <v>1848700</v>
      </c>
      <c r="F269" s="10">
        <v>7.0000000000000007E-2</v>
      </c>
      <c r="G269" s="21">
        <f t="shared" si="26"/>
        <v>129409.00000000001</v>
      </c>
      <c r="H269" s="41" t="s">
        <v>36</v>
      </c>
      <c r="I269" s="262" t="s">
        <v>22</v>
      </c>
      <c r="J269" s="149"/>
      <c r="K269" s="149"/>
      <c r="L269" s="149"/>
      <c r="M269" s="129"/>
      <c r="N269" s="69"/>
      <c r="O269" s="30"/>
    </row>
    <row r="270" spans="1:15" ht="12.75" hidden="1">
      <c r="A270" s="3292"/>
      <c r="B270" s="256"/>
      <c r="C270" s="119"/>
      <c r="D270" s="149"/>
      <c r="E270" s="129"/>
      <c r="F270" s="69"/>
      <c r="G270" s="129"/>
      <c r="H270" s="149"/>
      <c r="I270" s="149"/>
      <c r="J270" s="149"/>
      <c r="K270" s="149"/>
      <c r="L270" s="149"/>
      <c r="M270" s="129"/>
      <c r="N270" s="69"/>
      <c r="O270" s="30"/>
    </row>
    <row r="271" spans="1:15" ht="12.75" hidden="1">
      <c r="A271" s="3292"/>
      <c r="B271" s="256"/>
      <c r="C271" s="119"/>
      <c r="D271" s="149"/>
      <c r="E271" s="129"/>
      <c r="F271" s="69"/>
      <c r="G271" s="129"/>
      <c r="H271" s="149"/>
      <c r="I271" s="149"/>
      <c r="J271" s="149"/>
      <c r="K271" s="149"/>
      <c r="L271" s="149"/>
      <c r="M271" s="129"/>
      <c r="N271" s="69"/>
      <c r="O271" s="30"/>
    </row>
    <row r="272" spans="1:15" ht="12.75" hidden="1">
      <c r="A272" s="3292"/>
      <c r="B272" s="256"/>
      <c r="C272" s="256"/>
      <c r="D272" s="292" t="s">
        <v>34</v>
      </c>
      <c r="E272" s="293">
        <f>SUM(E262:E270)</f>
        <v>17198700</v>
      </c>
      <c r="F272" s="292" t="s">
        <v>34</v>
      </c>
      <c r="G272" s="25">
        <f>SUM(G262:G271)</f>
        <v>1348909</v>
      </c>
      <c r="H272" s="3423"/>
      <c r="I272" s="3423"/>
      <c r="J272" s="3423"/>
      <c r="K272" s="3423"/>
      <c r="L272" s="3277" t="s">
        <v>35</v>
      </c>
      <c r="M272" s="3277"/>
      <c r="N272" s="3277"/>
      <c r="O272" s="294">
        <f>O271+G272</f>
        <v>1348909</v>
      </c>
    </row>
    <row r="273" spans="1:15" ht="12.75" hidden="1">
      <c r="B273" s="295"/>
      <c r="C273" s="295"/>
      <c r="E273" s="52"/>
      <c r="G273" s="52"/>
      <c r="O273" s="52"/>
    </row>
    <row r="274" spans="1:15" ht="12.75" hidden="1">
      <c r="A274" s="3275" t="s">
        <v>36</v>
      </c>
      <c r="B274" s="3275"/>
      <c r="C274" s="3275"/>
      <c r="D274" s="3275"/>
      <c r="E274" s="3275"/>
      <c r="F274" s="3275"/>
      <c r="G274" s="3275"/>
      <c r="H274" s="3275"/>
      <c r="I274" s="3275"/>
      <c r="J274" s="3275"/>
      <c r="K274" s="3275"/>
      <c r="L274" s="3275"/>
      <c r="M274" s="3275"/>
      <c r="N274" s="3275"/>
      <c r="O274" s="3275"/>
    </row>
    <row r="275" spans="1:15" ht="12.75" hidden="1">
      <c r="A275" s="2121" t="s">
        <v>37</v>
      </c>
      <c r="B275" s="24" t="s">
        <v>3</v>
      </c>
      <c r="C275" s="8" t="s">
        <v>4</v>
      </c>
      <c r="D275" s="24" t="s">
        <v>5</v>
      </c>
      <c r="E275" s="9" t="s">
        <v>6</v>
      </c>
      <c r="F275" s="24" t="s">
        <v>7</v>
      </c>
      <c r="G275" s="9" t="s">
        <v>8</v>
      </c>
      <c r="H275" s="24" t="s">
        <v>9</v>
      </c>
      <c r="I275" s="24" t="s">
        <v>10</v>
      </c>
      <c r="J275" s="24" t="s">
        <v>11</v>
      </c>
      <c r="K275" s="24" t="s">
        <v>3</v>
      </c>
      <c r="L275" s="24" t="s">
        <v>5</v>
      </c>
      <c r="M275" s="24" t="s">
        <v>12</v>
      </c>
      <c r="N275" s="24" t="s">
        <v>7</v>
      </c>
      <c r="O275" s="30"/>
    </row>
    <row r="276" spans="1:15" ht="12.75" hidden="1">
      <c r="A276" s="3292" t="s">
        <v>13</v>
      </c>
      <c r="B276" s="91">
        <v>8086</v>
      </c>
      <c r="C276" s="313">
        <v>0.1</v>
      </c>
      <c r="D276" s="38" t="s">
        <v>163</v>
      </c>
      <c r="E276" s="14">
        <v>1750000</v>
      </c>
      <c r="F276" s="10">
        <v>0.12</v>
      </c>
      <c r="G276" s="306">
        <f t="shared" ref="G276:G278" si="27">E276*F276</f>
        <v>210000</v>
      </c>
      <c r="H276" s="262" t="s">
        <v>127</v>
      </c>
      <c r="I276" s="262" t="s">
        <v>164</v>
      </c>
      <c r="J276" s="149"/>
      <c r="K276" s="289">
        <v>8003</v>
      </c>
      <c r="L276" s="41" t="s">
        <v>155</v>
      </c>
      <c r="M276" s="21">
        <v>2000000</v>
      </c>
      <c r="N276" s="10">
        <v>0.05</v>
      </c>
      <c r="O276" s="21">
        <f t="shared" ref="O276:O278" si="28">M276*N276</f>
        <v>100000</v>
      </c>
    </row>
    <row r="277" spans="1:15" ht="12.75" hidden="1">
      <c r="A277" s="3292"/>
      <c r="B277" s="91">
        <v>8113</v>
      </c>
      <c r="C277" s="313">
        <v>0.1</v>
      </c>
      <c r="D277" s="38" t="s">
        <v>165</v>
      </c>
      <c r="E277" s="14">
        <v>1600000</v>
      </c>
      <c r="F277" s="10">
        <v>7.0000000000000007E-2</v>
      </c>
      <c r="G277" s="306">
        <f t="shared" si="27"/>
        <v>112000.00000000001</v>
      </c>
      <c r="H277" s="262" t="s">
        <v>56</v>
      </c>
      <c r="I277" s="262" t="s">
        <v>164</v>
      </c>
      <c r="J277" s="149"/>
      <c r="K277" s="289">
        <v>8075</v>
      </c>
      <c r="L277" s="41" t="s">
        <v>157</v>
      </c>
      <c r="M277" s="21">
        <v>1800000</v>
      </c>
      <c r="N277" s="10">
        <v>0.05</v>
      </c>
      <c r="O277" s="21">
        <f t="shared" si="28"/>
        <v>90000</v>
      </c>
    </row>
    <row r="278" spans="1:15" ht="12.75" hidden="1">
      <c r="A278" s="3292"/>
      <c r="B278" s="91">
        <v>8123</v>
      </c>
      <c r="C278" s="313">
        <v>0.1</v>
      </c>
      <c r="D278" s="38" t="s">
        <v>166</v>
      </c>
      <c r="E278" s="14">
        <v>1500000</v>
      </c>
      <c r="F278" s="10">
        <v>7.0000000000000007E-2</v>
      </c>
      <c r="G278" s="306">
        <f t="shared" si="27"/>
        <v>105000.00000000001</v>
      </c>
      <c r="H278" s="262" t="s">
        <v>46</v>
      </c>
      <c r="I278" s="262" t="s">
        <v>22</v>
      </c>
      <c r="J278" s="149"/>
      <c r="K278" s="289">
        <v>8128</v>
      </c>
      <c r="L278" s="312" t="s">
        <v>162</v>
      </c>
      <c r="M278" s="21">
        <v>1848700</v>
      </c>
      <c r="N278" s="10">
        <v>0.05</v>
      </c>
      <c r="O278" s="21">
        <f t="shared" si="28"/>
        <v>92435</v>
      </c>
    </row>
    <row r="279" spans="1:15" ht="12.75" hidden="1">
      <c r="A279" s="3292"/>
      <c r="B279" s="289">
        <v>8112</v>
      </c>
      <c r="C279" s="10">
        <v>0.1</v>
      </c>
      <c r="D279" s="41" t="s">
        <v>167</v>
      </c>
      <c r="E279" s="21">
        <v>1300000</v>
      </c>
      <c r="F279" s="10">
        <v>7.0000000000000007E-2</v>
      </c>
      <c r="G279" s="306">
        <f t="shared" ref="G279:G280" si="29">F279*E279</f>
        <v>91000.000000000015</v>
      </c>
      <c r="H279" s="262" t="s">
        <v>46</v>
      </c>
      <c r="I279" s="262" t="s">
        <v>164</v>
      </c>
      <c r="J279" s="149"/>
      <c r="K279" s="149"/>
      <c r="L279" s="149"/>
      <c r="M279" s="129"/>
      <c r="N279" s="69"/>
      <c r="O279" s="30"/>
    </row>
    <row r="280" spans="1:15" ht="12.75" hidden="1">
      <c r="A280" s="3292"/>
      <c r="B280" s="289" t="s">
        <v>168</v>
      </c>
      <c r="C280" s="10">
        <v>0.1</v>
      </c>
      <c r="D280" s="110" t="s">
        <v>169</v>
      </c>
      <c r="E280" s="21">
        <v>1850000</v>
      </c>
      <c r="F280" s="10">
        <v>7.0000000000000007E-2</v>
      </c>
      <c r="G280" s="306">
        <f t="shared" si="29"/>
        <v>129500.00000000001</v>
      </c>
      <c r="H280" s="41" t="s">
        <v>170</v>
      </c>
      <c r="I280" s="262" t="s">
        <v>164</v>
      </c>
      <c r="J280" s="149"/>
      <c r="K280" s="149"/>
      <c r="L280" s="149"/>
      <c r="M280" s="129"/>
      <c r="N280" s="69"/>
      <c r="O280" s="30"/>
    </row>
    <row r="281" spans="1:15" ht="12.75" hidden="1">
      <c r="A281" s="3292"/>
      <c r="B281" s="156" t="s">
        <v>171</v>
      </c>
      <c r="C281" s="314"/>
      <c r="D281" s="147" t="s">
        <v>172</v>
      </c>
      <c r="E281" s="129"/>
      <c r="F281" s="149"/>
      <c r="G281" s="129"/>
      <c r="H281" s="149"/>
      <c r="I281" s="256"/>
      <c r="J281" s="149"/>
      <c r="K281" s="149"/>
      <c r="L281" s="149"/>
      <c r="M281" s="129"/>
      <c r="N281" s="69"/>
      <c r="O281" s="30"/>
    </row>
    <row r="282" spans="1:15" ht="12.75" hidden="1">
      <c r="A282" s="3292"/>
      <c r="B282" s="122" t="s">
        <v>171</v>
      </c>
      <c r="C282" s="314"/>
      <c r="D282" s="308" t="s">
        <v>173</v>
      </c>
      <c r="E282" s="129"/>
      <c r="F282" s="69"/>
      <c r="G282" s="129"/>
      <c r="H282" s="149"/>
      <c r="I282" s="256"/>
      <c r="J282" s="149"/>
      <c r="K282" s="149"/>
      <c r="L282" s="149"/>
      <c r="M282" s="129"/>
      <c r="N282" s="69"/>
      <c r="O282" s="30"/>
    </row>
    <row r="283" spans="1:15" ht="12.75" hidden="1">
      <c r="A283" s="3292"/>
      <c r="B283" s="291" t="s">
        <v>171</v>
      </c>
      <c r="C283" s="119"/>
      <c r="D283" s="149" t="s">
        <v>174</v>
      </c>
      <c r="E283" s="129"/>
      <c r="F283" s="69"/>
      <c r="G283" s="129"/>
      <c r="H283" s="149"/>
      <c r="I283" s="149"/>
      <c r="J283" s="149"/>
      <c r="K283" s="149"/>
      <c r="L283" s="149"/>
      <c r="M283" s="129"/>
      <c r="N283" s="69"/>
      <c r="O283" s="30"/>
    </row>
    <row r="284" spans="1:15" ht="12.75" hidden="1">
      <c r="A284" s="3292"/>
      <c r="B284" s="256"/>
      <c r="C284" s="119"/>
      <c r="D284" s="149"/>
      <c r="E284" s="129"/>
      <c r="F284" s="69"/>
      <c r="G284" s="129"/>
      <c r="H284" s="149"/>
      <c r="I284" s="149"/>
      <c r="J284" s="149"/>
      <c r="K284" s="149"/>
      <c r="L284" s="149"/>
      <c r="M284" s="129"/>
      <c r="N284" s="69"/>
      <c r="O284" s="30"/>
    </row>
    <row r="285" spans="1:15" ht="12.75" hidden="1">
      <c r="A285" s="3292"/>
      <c r="B285" s="256"/>
      <c r="C285" s="119"/>
      <c r="D285" s="149"/>
      <c r="E285" s="129"/>
      <c r="F285" s="69"/>
      <c r="G285" s="129"/>
      <c r="H285" s="149"/>
      <c r="I285" s="149"/>
      <c r="J285" s="149"/>
      <c r="K285" s="149"/>
      <c r="L285" s="149"/>
      <c r="M285" s="129"/>
      <c r="N285" s="69"/>
      <c r="O285" s="30">
        <f>SUM(O276:O284)</f>
        <v>282435</v>
      </c>
    </row>
    <row r="286" spans="1:15" ht="12.75" hidden="1">
      <c r="A286" s="3292"/>
      <c r="B286" s="256"/>
      <c r="C286" s="256"/>
      <c r="D286" s="292" t="s">
        <v>34</v>
      </c>
      <c r="E286" s="293">
        <f>SUM(E276:E285)</f>
        <v>8000000</v>
      </c>
      <c r="F286" s="292" t="s">
        <v>34</v>
      </c>
      <c r="G286" s="25">
        <f>SUM(G276:G285)</f>
        <v>647500</v>
      </c>
      <c r="H286" s="3423"/>
      <c r="I286" s="3423"/>
      <c r="J286" s="3423"/>
      <c r="K286" s="3423"/>
      <c r="L286" s="3277" t="s">
        <v>35</v>
      </c>
      <c r="M286" s="3277"/>
      <c r="N286" s="3277"/>
      <c r="O286" s="294">
        <f>O285+G286</f>
        <v>929935</v>
      </c>
    </row>
    <row r="287" spans="1:15" ht="12.75" hidden="1">
      <c r="B287" s="295"/>
      <c r="C287" s="295"/>
      <c r="E287" s="52"/>
      <c r="G287" s="52"/>
      <c r="O287" s="52"/>
    </row>
    <row r="288" spans="1:15" ht="12.75" hidden="1">
      <c r="A288" s="3275" t="s">
        <v>46</v>
      </c>
      <c r="B288" s="3275"/>
      <c r="C288" s="3275"/>
      <c r="D288" s="3275"/>
      <c r="E288" s="3275"/>
      <c r="F288" s="3275"/>
      <c r="G288" s="3275"/>
      <c r="H288" s="3275"/>
      <c r="I288" s="3275"/>
      <c r="J288" s="3275"/>
      <c r="K288" s="3275"/>
      <c r="L288" s="3275"/>
      <c r="M288" s="3275"/>
      <c r="N288" s="3275"/>
      <c r="O288" s="3275"/>
    </row>
    <row r="289" spans="1:15" ht="12.75" hidden="1">
      <c r="A289" s="2121" t="s">
        <v>37</v>
      </c>
      <c r="B289" s="24" t="s">
        <v>3</v>
      </c>
      <c r="C289" s="8" t="s">
        <v>4</v>
      </c>
      <c r="D289" s="24" t="s">
        <v>5</v>
      </c>
      <c r="E289" s="9" t="s">
        <v>6</v>
      </c>
      <c r="F289" s="24" t="s">
        <v>7</v>
      </c>
      <c r="G289" s="9" t="s">
        <v>8</v>
      </c>
      <c r="H289" s="24" t="s">
        <v>9</v>
      </c>
      <c r="I289" s="24" t="s">
        <v>10</v>
      </c>
      <c r="J289" s="24" t="s">
        <v>11</v>
      </c>
      <c r="K289" s="24" t="s">
        <v>3</v>
      </c>
      <c r="L289" s="24" t="s">
        <v>5</v>
      </c>
      <c r="M289" s="24" t="s">
        <v>12</v>
      </c>
      <c r="N289" s="24" t="s">
        <v>7</v>
      </c>
      <c r="O289" s="30"/>
    </row>
    <row r="290" spans="1:15" ht="12.75" hidden="1">
      <c r="A290" s="3294" t="s">
        <v>175</v>
      </c>
      <c r="B290" s="289">
        <v>8043</v>
      </c>
      <c r="C290" s="10">
        <v>0.1</v>
      </c>
      <c r="D290" s="41" t="s">
        <v>176</v>
      </c>
      <c r="E290" s="21">
        <v>800000</v>
      </c>
      <c r="F290" s="10">
        <v>0.12</v>
      </c>
      <c r="G290" s="21">
        <f t="shared" ref="G290:G294" si="30">E290*F290</f>
        <v>96000</v>
      </c>
      <c r="H290" s="307" t="s">
        <v>43</v>
      </c>
      <c r="I290" s="262" t="s">
        <v>177</v>
      </c>
      <c r="J290" s="149"/>
      <c r="K290" s="289">
        <v>8123</v>
      </c>
      <c r="L290" s="41" t="s">
        <v>178</v>
      </c>
      <c r="M290" s="21">
        <v>1500000</v>
      </c>
      <c r="N290" s="10">
        <v>0.05</v>
      </c>
      <c r="O290" s="290">
        <f t="shared" ref="O290:O291" si="31">N290*M290</f>
        <v>75000</v>
      </c>
    </row>
    <row r="291" spans="1:15" ht="12.75" hidden="1">
      <c r="A291" s="3294"/>
      <c r="B291" s="18">
        <v>8040</v>
      </c>
      <c r="C291" s="10">
        <v>0.1</v>
      </c>
      <c r="D291" s="20" t="s">
        <v>179</v>
      </c>
      <c r="E291" s="21">
        <v>1700000</v>
      </c>
      <c r="F291" s="10">
        <v>0.12</v>
      </c>
      <c r="G291" s="21">
        <f t="shared" si="30"/>
        <v>204000</v>
      </c>
      <c r="H291" s="307" t="s">
        <v>43</v>
      </c>
      <c r="I291" s="262" t="s">
        <v>22</v>
      </c>
      <c r="J291" s="149"/>
      <c r="K291" s="289">
        <v>8112</v>
      </c>
      <c r="L291" s="20" t="s">
        <v>180</v>
      </c>
      <c r="M291" s="21">
        <v>1300000</v>
      </c>
      <c r="N291" s="10">
        <v>0.05</v>
      </c>
      <c r="O291" s="290">
        <f t="shared" si="31"/>
        <v>65000</v>
      </c>
    </row>
    <row r="292" spans="1:15" ht="12.75" hidden="1">
      <c r="A292" s="3294"/>
      <c r="B292" s="289">
        <v>8031</v>
      </c>
      <c r="C292" s="10">
        <v>0.1</v>
      </c>
      <c r="D292" s="41" t="s">
        <v>181</v>
      </c>
      <c r="E292" s="21">
        <v>1200000</v>
      </c>
      <c r="F292" s="10">
        <v>0.12</v>
      </c>
      <c r="G292" s="21">
        <f t="shared" si="30"/>
        <v>144000</v>
      </c>
      <c r="H292" s="307" t="s">
        <v>43</v>
      </c>
      <c r="I292" s="262" t="s">
        <v>22</v>
      </c>
      <c r="J292" s="149"/>
      <c r="K292" s="289">
        <v>7999</v>
      </c>
      <c r="L292" s="41" t="s">
        <v>182</v>
      </c>
      <c r="M292" s="21">
        <v>1800000</v>
      </c>
      <c r="N292" s="10">
        <v>0.05</v>
      </c>
      <c r="O292" s="21">
        <f>M292*N292</f>
        <v>90000</v>
      </c>
    </row>
    <row r="293" spans="1:15" ht="12.75" hidden="1">
      <c r="A293" s="3294"/>
      <c r="B293" s="289">
        <v>8066</v>
      </c>
      <c r="C293" s="10">
        <v>0.1</v>
      </c>
      <c r="D293" s="41" t="s">
        <v>183</v>
      </c>
      <c r="E293" s="21">
        <v>1350000</v>
      </c>
      <c r="F293" s="10">
        <v>0.12</v>
      </c>
      <c r="G293" s="21">
        <f t="shared" si="30"/>
        <v>162000</v>
      </c>
      <c r="H293" s="262" t="s">
        <v>43</v>
      </c>
      <c r="I293" s="262" t="s">
        <v>177</v>
      </c>
      <c r="J293" s="149"/>
      <c r="K293" s="149"/>
      <c r="L293" s="149"/>
      <c r="M293" s="129"/>
      <c r="N293" s="69"/>
      <c r="O293" s="30"/>
    </row>
    <row r="294" spans="1:15" ht="12.75" hidden="1">
      <c r="A294" s="3294"/>
      <c r="B294" s="91">
        <v>8097</v>
      </c>
      <c r="C294" s="313">
        <v>0.1</v>
      </c>
      <c r="D294" s="38" t="s">
        <v>184</v>
      </c>
      <c r="E294" s="38">
        <v>1350000</v>
      </c>
      <c r="F294" s="313">
        <v>0.12</v>
      </c>
      <c r="G294" s="21">
        <f t="shared" si="30"/>
        <v>162000</v>
      </c>
      <c r="H294" s="307" t="s">
        <v>43</v>
      </c>
      <c r="I294" s="307" t="s">
        <v>22</v>
      </c>
      <c r="J294" s="149"/>
      <c r="K294" s="149"/>
      <c r="L294" s="149"/>
      <c r="M294" s="129"/>
      <c r="N294" s="69"/>
      <c r="O294" s="30"/>
    </row>
    <row r="295" spans="1:15" ht="12.75" hidden="1">
      <c r="A295" s="3294"/>
      <c r="B295" s="291" t="s">
        <v>31</v>
      </c>
      <c r="C295" s="119"/>
      <c r="D295" s="149" t="s">
        <v>185</v>
      </c>
      <c r="E295" s="129"/>
      <c r="F295" s="119"/>
      <c r="G295" s="129"/>
      <c r="H295" s="308"/>
      <c r="I295" s="256" t="s">
        <v>22</v>
      </c>
      <c r="J295" s="149"/>
      <c r="K295" s="149"/>
      <c r="L295" s="149"/>
      <c r="M295" s="129"/>
      <c r="N295" s="69"/>
      <c r="O295" s="30"/>
    </row>
    <row r="296" spans="1:15" ht="12.75" hidden="1">
      <c r="A296" s="3294"/>
      <c r="B296" s="291" t="s">
        <v>31</v>
      </c>
      <c r="C296" s="119"/>
      <c r="D296" s="149" t="s">
        <v>186</v>
      </c>
      <c r="E296" s="129"/>
      <c r="F296" s="119"/>
      <c r="G296" s="129"/>
      <c r="H296" s="315"/>
      <c r="I296" s="256" t="s">
        <v>22</v>
      </c>
      <c r="J296" s="149"/>
      <c r="K296" s="149"/>
      <c r="L296" s="149"/>
      <c r="M296" s="129"/>
      <c r="N296" s="69"/>
      <c r="O296" s="30"/>
    </row>
    <row r="297" spans="1:15" ht="12.75" hidden="1">
      <c r="A297" s="3294"/>
      <c r="B297" s="291" t="s">
        <v>31</v>
      </c>
      <c r="C297" s="119"/>
      <c r="D297" s="149" t="s">
        <v>187</v>
      </c>
      <c r="E297" s="129"/>
      <c r="F297" s="69"/>
      <c r="G297" s="129"/>
      <c r="H297" s="149"/>
      <c r="I297" s="149"/>
      <c r="J297" s="149"/>
      <c r="K297" s="149"/>
      <c r="L297" s="149"/>
      <c r="M297" s="129"/>
      <c r="N297" s="69"/>
      <c r="O297" s="30">
        <f>SUM(O290:O296)</f>
        <v>230000</v>
      </c>
    </row>
    <row r="298" spans="1:15" ht="12.75" hidden="1">
      <c r="A298" s="3294"/>
      <c r="B298" s="256"/>
      <c r="C298" s="256"/>
      <c r="D298" s="292" t="s">
        <v>34</v>
      </c>
      <c r="E298" s="293">
        <f>SUM(E290:E297)</f>
        <v>6400000</v>
      </c>
      <c r="F298" s="292" t="s">
        <v>34</v>
      </c>
      <c r="G298" s="25">
        <f>SUM(G290:G295)</f>
        <v>768000</v>
      </c>
      <c r="H298" s="3423"/>
      <c r="I298" s="3423"/>
      <c r="J298" s="3423"/>
      <c r="K298" s="3423"/>
      <c r="L298" s="3277" t="s">
        <v>35</v>
      </c>
      <c r="M298" s="3277"/>
      <c r="N298" s="3277"/>
      <c r="O298" s="294">
        <f>O297+G298</f>
        <v>998000</v>
      </c>
    </row>
    <row r="299" spans="1:15" ht="12.75" hidden="1">
      <c r="B299" s="295"/>
      <c r="C299" s="295"/>
      <c r="E299" s="52"/>
      <c r="G299" s="52"/>
      <c r="O299" s="52"/>
    </row>
    <row r="300" spans="1:15" ht="12.75" hidden="1">
      <c r="A300" s="3275" t="s">
        <v>30</v>
      </c>
      <c r="B300" s="3275"/>
      <c r="C300" s="3275"/>
      <c r="D300" s="3275"/>
      <c r="E300" s="3275"/>
      <c r="F300" s="3275"/>
      <c r="G300" s="3275"/>
      <c r="H300" s="3275"/>
      <c r="I300" s="3275"/>
      <c r="J300" s="3275"/>
      <c r="K300" s="3275"/>
      <c r="L300" s="3275"/>
      <c r="M300" s="3275"/>
      <c r="N300" s="3275"/>
      <c r="O300" s="3275"/>
    </row>
    <row r="301" spans="1:15" ht="12.75" hidden="1">
      <c r="A301" s="2121" t="s">
        <v>37</v>
      </c>
      <c r="B301" s="24" t="s">
        <v>3</v>
      </c>
      <c r="C301" s="8" t="s">
        <v>4</v>
      </c>
      <c r="D301" s="24" t="s">
        <v>5</v>
      </c>
      <c r="E301" s="9" t="s">
        <v>6</v>
      </c>
      <c r="F301" s="24" t="s">
        <v>7</v>
      </c>
      <c r="G301" s="9" t="s">
        <v>8</v>
      </c>
      <c r="H301" s="24" t="s">
        <v>9</v>
      </c>
      <c r="I301" s="24" t="s">
        <v>10</v>
      </c>
      <c r="J301" s="24" t="s">
        <v>11</v>
      </c>
      <c r="K301" s="24" t="s">
        <v>3</v>
      </c>
      <c r="L301" s="24" t="s">
        <v>5</v>
      </c>
      <c r="M301" s="24" t="s">
        <v>12</v>
      </c>
      <c r="N301" s="24" t="s">
        <v>7</v>
      </c>
      <c r="O301" s="30"/>
    </row>
    <row r="302" spans="1:15" ht="12.75" hidden="1">
      <c r="A302" s="3294" t="s">
        <v>13</v>
      </c>
      <c r="B302" s="289">
        <v>7998</v>
      </c>
      <c r="C302" s="10">
        <v>0.1</v>
      </c>
      <c r="D302" s="41" t="s">
        <v>188</v>
      </c>
      <c r="E302" s="21">
        <v>1950000</v>
      </c>
      <c r="F302" s="10">
        <v>0.1</v>
      </c>
      <c r="G302" s="21">
        <f t="shared" ref="G302:G304" si="32">E302*F302</f>
        <v>195000</v>
      </c>
      <c r="H302" s="262" t="s">
        <v>30</v>
      </c>
      <c r="I302" s="262" t="s">
        <v>48</v>
      </c>
      <c r="J302" s="149"/>
      <c r="K302" s="289">
        <v>8079</v>
      </c>
      <c r="L302" s="41" t="s">
        <v>189</v>
      </c>
      <c r="M302" s="21">
        <v>2300000</v>
      </c>
      <c r="N302" s="10">
        <v>0.05</v>
      </c>
      <c r="O302" s="21">
        <f>M302*N302</f>
        <v>115000</v>
      </c>
    </row>
    <row r="303" spans="1:15" ht="12.75" hidden="1">
      <c r="A303" s="3294"/>
      <c r="B303" s="289">
        <v>7999</v>
      </c>
      <c r="C303" s="10">
        <v>0.1</v>
      </c>
      <c r="D303" s="41" t="s">
        <v>182</v>
      </c>
      <c r="E303" s="21">
        <v>1800000</v>
      </c>
      <c r="F303" s="10">
        <v>0.05</v>
      </c>
      <c r="G303" s="21">
        <f t="shared" si="32"/>
        <v>90000</v>
      </c>
      <c r="H303" s="262" t="s">
        <v>43</v>
      </c>
      <c r="I303" s="262" t="s">
        <v>48</v>
      </c>
      <c r="J303" s="149"/>
      <c r="K303" s="149"/>
      <c r="L303" s="159"/>
      <c r="M303" s="157"/>
      <c r="N303" s="69"/>
      <c r="O303" s="97"/>
    </row>
    <row r="304" spans="1:15" ht="12.75" hidden="1">
      <c r="A304" s="3294"/>
      <c r="B304" s="289">
        <v>8042</v>
      </c>
      <c r="C304" s="10">
        <v>0.1</v>
      </c>
      <c r="D304" s="41" t="s">
        <v>190</v>
      </c>
      <c r="E304" s="21">
        <v>1850000</v>
      </c>
      <c r="F304" s="10">
        <v>0.1</v>
      </c>
      <c r="G304" s="21">
        <f t="shared" si="32"/>
        <v>185000</v>
      </c>
      <c r="H304" s="262" t="s">
        <v>30</v>
      </c>
      <c r="I304" s="262" t="s">
        <v>48</v>
      </c>
      <c r="J304" s="149"/>
      <c r="K304" s="149"/>
      <c r="L304" s="149"/>
      <c r="M304" s="129"/>
      <c r="N304" s="69"/>
      <c r="O304" s="97"/>
    </row>
    <row r="305" spans="1:15" ht="12.75" hidden="1">
      <c r="A305" s="3294"/>
      <c r="B305" s="256"/>
      <c r="C305" s="119"/>
      <c r="D305" s="149"/>
      <c r="E305" s="129"/>
      <c r="F305" s="69"/>
      <c r="G305" s="129"/>
      <c r="H305" s="149"/>
      <c r="I305" s="149"/>
      <c r="J305" s="149"/>
      <c r="K305" s="149"/>
      <c r="L305" s="149"/>
      <c r="M305" s="129"/>
      <c r="N305" s="69"/>
      <c r="O305" s="30">
        <f>SUM(O302:O304)</f>
        <v>115000</v>
      </c>
    </row>
    <row r="306" spans="1:15" ht="12.75" hidden="1">
      <c r="A306" s="3294"/>
      <c r="B306" s="256"/>
      <c r="C306" s="256"/>
      <c r="D306" s="292" t="s">
        <v>34</v>
      </c>
      <c r="E306" s="293">
        <f>SUM(E302:E305)</f>
        <v>5600000</v>
      </c>
      <c r="F306" s="292" t="s">
        <v>34</v>
      </c>
      <c r="G306" s="25">
        <f>SUM(G302:G304)</f>
        <v>470000</v>
      </c>
      <c r="H306" s="3423"/>
      <c r="I306" s="3423"/>
      <c r="J306" s="3423"/>
      <c r="K306" s="3423"/>
      <c r="L306" s="3277" t="s">
        <v>35</v>
      </c>
      <c r="M306" s="3277"/>
      <c r="N306" s="3277"/>
      <c r="O306" s="294">
        <f>O305+G306</f>
        <v>585000</v>
      </c>
    </row>
    <row r="307" spans="1:15" ht="12.75" hidden="1">
      <c r="B307" s="295"/>
      <c r="C307" s="295"/>
      <c r="E307" s="52"/>
      <c r="G307" s="52"/>
      <c r="O307" s="52"/>
    </row>
    <row r="308" spans="1:15" ht="12.75" hidden="1">
      <c r="A308" s="3275" t="s">
        <v>56</v>
      </c>
      <c r="B308" s="3275"/>
      <c r="C308" s="3275"/>
      <c r="D308" s="3275"/>
      <c r="E308" s="3275"/>
      <c r="F308" s="3275"/>
      <c r="G308" s="3275"/>
      <c r="H308" s="3275"/>
      <c r="I308" s="3275"/>
      <c r="J308" s="3275"/>
      <c r="K308" s="3275"/>
      <c r="L308" s="3275"/>
      <c r="M308" s="3275"/>
      <c r="N308" s="3275"/>
      <c r="O308" s="3275"/>
    </row>
    <row r="309" spans="1:15" ht="12.75" hidden="1">
      <c r="A309" s="2121" t="s">
        <v>37</v>
      </c>
      <c r="B309" s="24" t="s">
        <v>3</v>
      </c>
      <c r="C309" s="8" t="s">
        <v>4</v>
      </c>
      <c r="D309" s="24" t="s">
        <v>5</v>
      </c>
      <c r="E309" s="9" t="s">
        <v>6</v>
      </c>
      <c r="F309" s="24" t="s">
        <v>7</v>
      </c>
      <c r="G309" s="9" t="s">
        <v>8</v>
      </c>
      <c r="H309" s="24" t="s">
        <v>9</v>
      </c>
      <c r="I309" s="24" t="s">
        <v>10</v>
      </c>
      <c r="J309" s="24" t="s">
        <v>11</v>
      </c>
      <c r="K309" s="24" t="s">
        <v>3</v>
      </c>
      <c r="L309" s="24" t="s">
        <v>5</v>
      </c>
      <c r="M309" s="24" t="s">
        <v>12</v>
      </c>
      <c r="N309" s="24" t="s">
        <v>7</v>
      </c>
      <c r="O309" s="30"/>
    </row>
    <row r="310" spans="1:15" ht="12.75" hidden="1">
      <c r="A310" s="3300" t="s">
        <v>13</v>
      </c>
      <c r="B310" s="289">
        <v>8015</v>
      </c>
      <c r="C310" s="10">
        <v>0.1</v>
      </c>
      <c r="D310" s="41" t="s">
        <v>191</v>
      </c>
      <c r="E310" s="21">
        <v>1800000</v>
      </c>
      <c r="F310" s="10">
        <v>0.05</v>
      </c>
      <c r="G310" s="290">
        <f t="shared" ref="G310:G313" si="33">E310*F310</f>
        <v>90000</v>
      </c>
      <c r="H310" s="262" t="s">
        <v>192</v>
      </c>
      <c r="I310" s="262" t="s">
        <v>22</v>
      </c>
      <c r="J310" s="149"/>
      <c r="K310" s="289">
        <v>8113</v>
      </c>
      <c r="L310" s="41" t="s">
        <v>193</v>
      </c>
      <c r="M310" s="21">
        <v>1600000</v>
      </c>
      <c r="N310" s="10">
        <v>0.05</v>
      </c>
      <c r="O310" s="21">
        <f t="shared" ref="O310:O311" si="34">M310*N310</f>
        <v>80000</v>
      </c>
    </row>
    <row r="311" spans="1:15" ht="12.75" hidden="1">
      <c r="A311" s="3300"/>
      <c r="B311" s="289">
        <v>8038</v>
      </c>
      <c r="C311" s="10">
        <v>0.1</v>
      </c>
      <c r="D311" s="41" t="s">
        <v>194</v>
      </c>
      <c r="E311" s="21">
        <v>800000</v>
      </c>
      <c r="F311" s="10">
        <v>0.05</v>
      </c>
      <c r="G311" s="290">
        <f t="shared" si="33"/>
        <v>40000</v>
      </c>
      <c r="H311" s="262" t="s">
        <v>19</v>
      </c>
      <c r="I311" s="262" t="s">
        <v>177</v>
      </c>
      <c r="J311" s="149"/>
      <c r="K311" s="41"/>
      <c r="L311" s="20" t="s">
        <v>195</v>
      </c>
      <c r="M311" s="33">
        <v>1850000</v>
      </c>
      <c r="N311" s="10">
        <v>0.05</v>
      </c>
      <c r="O311" s="290">
        <f t="shared" si="34"/>
        <v>92500</v>
      </c>
    </row>
    <row r="312" spans="1:15" ht="12.75" hidden="1">
      <c r="A312" s="3300"/>
      <c r="B312" s="289">
        <v>8115</v>
      </c>
      <c r="C312" s="10">
        <v>0.1</v>
      </c>
      <c r="D312" s="41" t="s">
        <v>196</v>
      </c>
      <c r="E312" s="21">
        <v>1800000</v>
      </c>
      <c r="F312" s="10">
        <v>0.1</v>
      </c>
      <c r="G312" s="290">
        <f t="shared" si="33"/>
        <v>180000</v>
      </c>
      <c r="H312" s="262" t="s">
        <v>56</v>
      </c>
      <c r="I312" s="262" t="s">
        <v>22</v>
      </c>
      <c r="J312" s="149"/>
      <c r="K312" s="149"/>
      <c r="L312" s="149"/>
      <c r="M312" s="129"/>
      <c r="N312" s="69"/>
      <c r="O312" s="97"/>
    </row>
    <row r="313" spans="1:15" ht="12.75" hidden="1">
      <c r="A313" s="3300"/>
      <c r="B313" s="91">
        <v>8125</v>
      </c>
      <c r="C313" s="313">
        <v>0.1</v>
      </c>
      <c r="D313" s="38" t="s">
        <v>197</v>
      </c>
      <c r="E313" s="38">
        <v>1900000</v>
      </c>
      <c r="F313" s="313">
        <v>0.05</v>
      </c>
      <c r="G313" s="38">
        <f t="shared" si="33"/>
        <v>95000</v>
      </c>
      <c r="H313" s="152" t="s">
        <v>198</v>
      </c>
      <c r="I313" s="307" t="s">
        <v>199</v>
      </c>
      <c r="J313" s="149"/>
      <c r="K313" s="149"/>
      <c r="L313" s="149"/>
      <c r="M313" s="129"/>
      <c r="N313" s="69"/>
      <c r="O313" s="30"/>
    </row>
    <row r="314" spans="1:15" ht="12.75" hidden="1">
      <c r="A314" s="3300"/>
      <c r="B314" s="2116" t="s">
        <v>31</v>
      </c>
      <c r="C314" s="143"/>
      <c r="D314" s="153" t="s">
        <v>200</v>
      </c>
      <c r="E314" s="47"/>
      <c r="F314" s="316"/>
      <c r="G314" s="47"/>
      <c r="H314" s="308"/>
      <c r="I314" s="308"/>
      <c r="J314" s="149"/>
      <c r="K314" s="149"/>
      <c r="L314" s="149"/>
      <c r="M314" s="129"/>
      <c r="N314" s="69"/>
      <c r="O314" s="30"/>
    </row>
    <row r="315" spans="1:15" ht="12.75" hidden="1">
      <c r="A315" s="3300"/>
      <c r="B315" s="315"/>
      <c r="C315" s="314"/>
      <c r="D315" s="308"/>
      <c r="E315" s="129"/>
      <c r="F315" s="69"/>
      <c r="G315" s="129"/>
      <c r="H315" s="149"/>
      <c r="I315" s="149"/>
      <c r="J315" s="149"/>
      <c r="K315" s="149"/>
      <c r="L315" s="149"/>
      <c r="M315" s="129"/>
      <c r="N315" s="69"/>
      <c r="O315" s="30"/>
    </row>
    <row r="316" spans="1:15" ht="12.75" hidden="1">
      <c r="A316" s="3300"/>
      <c r="B316" s="256"/>
      <c r="C316" s="119"/>
      <c r="D316" s="149"/>
      <c r="E316" s="129"/>
      <c r="F316" s="69"/>
      <c r="G316" s="129"/>
      <c r="H316" s="149"/>
      <c r="I316" s="149"/>
      <c r="J316" s="149"/>
      <c r="K316" s="149"/>
      <c r="L316" s="149"/>
      <c r="M316" s="129"/>
      <c r="N316" s="69"/>
      <c r="O316" s="30">
        <f>SUM(O309:O315)</f>
        <v>172500</v>
      </c>
    </row>
    <row r="317" spans="1:15" ht="12.75" hidden="1">
      <c r="A317" s="3300"/>
      <c r="B317" s="256"/>
      <c r="C317" s="256"/>
      <c r="D317" s="292" t="s">
        <v>34</v>
      </c>
      <c r="E317" s="293">
        <f>SUM(E310:E316)</f>
        <v>6300000</v>
      </c>
      <c r="F317" s="292" t="s">
        <v>34</v>
      </c>
      <c r="G317" s="25">
        <f>SUM(G310:G316)</f>
        <v>405000</v>
      </c>
      <c r="H317" s="3423"/>
      <c r="I317" s="3423"/>
      <c r="J317" s="3423"/>
      <c r="K317" s="3423"/>
      <c r="L317" s="3277" t="s">
        <v>35</v>
      </c>
      <c r="M317" s="3277"/>
      <c r="N317" s="3277"/>
      <c r="O317" s="294">
        <f>O316+G317</f>
        <v>577500</v>
      </c>
    </row>
    <row r="318" spans="1:15" ht="12.75" hidden="1">
      <c r="B318" s="295"/>
      <c r="C318" s="295"/>
      <c r="E318" s="52"/>
      <c r="G318" s="52"/>
      <c r="O318" s="52"/>
    </row>
    <row r="319" spans="1:15" ht="12.75" hidden="1">
      <c r="A319" s="3275" t="s">
        <v>19</v>
      </c>
      <c r="B319" s="3275"/>
      <c r="C319" s="3275"/>
      <c r="D319" s="3275"/>
      <c r="E319" s="3275"/>
      <c r="F319" s="3275"/>
      <c r="G319" s="3275"/>
      <c r="H319" s="3275"/>
      <c r="I319" s="3275"/>
      <c r="J319" s="3275"/>
      <c r="K319" s="3275"/>
      <c r="L319" s="3275"/>
      <c r="M319" s="3275"/>
      <c r="N319" s="3275"/>
      <c r="O319" s="3275"/>
    </row>
    <row r="320" spans="1:15" ht="12.75" hidden="1">
      <c r="A320" s="2121" t="s">
        <v>37</v>
      </c>
      <c r="B320" s="24" t="s">
        <v>3</v>
      </c>
      <c r="C320" s="8" t="s">
        <v>4</v>
      </c>
      <c r="D320" s="24" t="s">
        <v>5</v>
      </c>
      <c r="E320" s="9" t="s">
        <v>6</v>
      </c>
      <c r="F320" s="24" t="s">
        <v>7</v>
      </c>
      <c r="G320" s="9" t="s">
        <v>8</v>
      </c>
      <c r="H320" s="24" t="s">
        <v>9</v>
      </c>
      <c r="I320" s="24" t="s">
        <v>10</v>
      </c>
      <c r="J320" s="24" t="s">
        <v>11</v>
      </c>
      <c r="K320" s="24" t="s">
        <v>3</v>
      </c>
      <c r="L320" s="24" t="s">
        <v>5</v>
      </c>
      <c r="M320" s="24" t="s">
        <v>12</v>
      </c>
      <c r="N320" s="24" t="s">
        <v>7</v>
      </c>
      <c r="O320" s="30"/>
    </row>
    <row r="321" spans="1:15" ht="12.75" hidden="1">
      <c r="A321" s="3424"/>
      <c r="B321" s="256"/>
      <c r="C321" s="119"/>
      <c r="D321" s="149"/>
      <c r="E321" s="129"/>
      <c r="F321" s="119"/>
      <c r="G321" s="97">
        <f t="shared" ref="G321:G322" si="35">E321*F321</f>
        <v>0</v>
      </c>
      <c r="H321" s="149"/>
      <c r="I321" s="149"/>
      <c r="J321" s="149"/>
      <c r="K321" s="289"/>
      <c r="L321" s="41"/>
      <c r="M321" s="33"/>
      <c r="N321" s="10"/>
      <c r="O321" s="290"/>
    </row>
    <row r="322" spans="1:15" ht="12.75" hidden="1">
      <c r="A322" s="3424"/>
      <c r="B322" s="256"/>
      <c r="C322" s="39"/>
      <c r="D322" s="149"/>
      <c r="E322" s="129"/>
      <c r="F322" s="39"/>
      <c r="G322" s="157">
        <f t="shared" si="35"/>
        <v>0</v>
      </c>
      <c r="H322" s="149"/>
      <c r="I322" s="149"/>
      <c r="J322" s="149"/>
      <c r="K322" s="289"/>
      <c r="L322" s="21"/>
      <c r="M322" s="41"/>
      <c r="N322" s="10"/>
      <c r="O322" s="290"/>
    </row>
    <row r="323" spans="1:15" ht="12.75" hidden="1">
      <c r="A323" s="3424"/>
      <c r="B323" s="256"/>
      <c r="C323" s="119"/>
      <c r="D323" s="149"/>
      <c r="E323" s="129"/>
      <c r="F323" s="119"/>
      <c r="G323" s="97">
        <f t="shared" ref="G323:G324" si="36">F323*E323</f>
        <v>0</v>
      </c>
      <c r="H323" s="149"/>
      <c r="I323" s="149"/>
      <c r="J323" s="149"/>
      <c r="K323" s="289"/>
      <c r="L323" s="41"/>
      <c r="M323" s="21"/>
      <c r="N323" s="10"/>
      <c r="O323" s="290"/>
    </row>
    <row r="324" spans="1:15" ht="12.75" hidden="1">
      <c r="A324" s="3424"/>
      <c r="B324" s="256"/>
      <c r="C324" s="39"/>
      <c r="D324" s="149"/>
      <c r="E324" s="129"/>
      <c r="F324" s="39"/>
      <c r="G324" s="157">
        <f t="shared" si="36"/>
        <v>0</v>
      </c>
      <c r="H324" s="149"/>
      <c r="I324" s="149"/>
      <c r="J324" s="149"/>
      <c r="K324" s="256"/>
      <c r="L324" s="149"/>
      <c r="M324" s="129"/>
      <c r="N324" s="119"/>
      <c r="O324" s="30"/>
    </row>
    <row r="325" spans="1:15" ht="12.75" hidden="1">
      <c r="A325" s="3424"/>
      <c r="B325" s="256"/>
      <c r="C325" s="119"/>
      <c r="D325" s="149"/>
      <c r="E325" s="129"/>
      <c r="F325" s="119"/>
      <c r="G325" s="97">
        <f>E325*F325</f>
        <v>0</v>
      </c>
      <c r="H325" s="149"/>
      <c r="I325" s="149"/>
      <c r="J325" s="149"/>
      <c r="K325" s="256"/>
      <c r="L325" s="149"/>
      <c r="M325" s="129"/>
      <c r="N325" s="119"/>
      <c r="O325" s="30"/>
    </row>
    <row r="326" spans="1:15" ht="12.75" hidden="1">
      <c r="A326" s="3424"/>
      <c r="B326" s="256"/>
      <c r="C326" s="119"/>
      <c r="D326" s="706"/>
      <c r="E326" s="129"/>
      <c r="F326" s="149"/>
      <c r="G326" s="129"/>
      <c r="H326" s="149"/>
      <c r="I326" s="149"/>
      <c r="J326" s="149"/>
      <c r="K326" s="256"/>
      <c r="L326" s="149"/>
      <c r="M326" s="129"/>
      <c r="N326" s="119"/>
      <c r="O326" s="30"/>
    </row>
    <row r="327" spans="1:15" ht="12.75" hidden="1">
      <c r="A327" s="3424"/>
      <c r="B327" s="256"/>
      <c r="C327" s="119"/>
      <c r="D327" s="149"/>
      <c r="E327" s="129"/>
      <c r="F327" s="69"/>
      <c r="G327" s="129"/>
      <c r="H327" s="149"/>
      <c r="I327" s="149"/>
      <c r="J327" s="149"/>
      <c r="K327" s="256"/>
      <c r="L327" s="149"/>
      <c r="M327" s="129"/>
      <c r="N327" s="119"/>
      <c r="O327" s="99">
        <f>SUM(O321:O326)</f>
        <v>0</v>
      </c>
    </row>
    <row r="328" spans="1:15" ht="12.75" hidden="1">
      <c r="A328" s="3424"/>
      <c r="B328" s="256"/>
      <c r="C328" s="256"/>
      <c r="D328" s="292" t="s">
        <v>34</v>
      </c>
      <c r="E328" s="293">
        <f>SUM(E321:E327)</f>
        <v>0</v>
      </c>
      <c r="F328" s="292" t="s">
        <v>34</v>
      </c>
      <c r="G328" s="25">
        <f>SUM(G321:G327)</f>
        <v>0</v>
      </c>
      <c r="H328" s="3423"/>
      <c r="I328" s="3423"/>
      <c r="J328" s="3423"/>
      <c r="K328" s="3423"/>
      <c r="L328" s="3277" t="s">
        <v>35</v>
      </c>
      <c r="M328" s="3277"/>
      <c r="N328" s="3277"/>
      <c r="O328" s="296">
        <f>O327+G328</f>
        <v>0</v>
      </c>
    </row>
    <row r="329" spans="1:15" ht="12.75" hidden="1">
      <c r="B329" s="295"/>
      <c r="C329" s="295"/>
      <c r="E329" s="52"/>
      <c r="G329" s="52"/>
      <c r="O329" s="52"/>
    </row>
    <row r="330" spans="1:15" ht="12.75" hidden="1">
      <c r="A330" s="3431" t="s">
        <v>69</v>
      </c>
      <c r="B330" s="3431"/>
      <c r="C330" s="2113"/>
      <c r="D330" s="310">
        <f>E328+E317+E306+E298+E286+E272</f>
        <v>43498700</v>
      </c>
      <c r="E330" s="52"/>
      <c r="G330" s="52"/>
      <c r="O330" s="52"/>
    </row>
    <row r="331" spans="1:15" ht="12.75" hidden="1">
      <c r="A331" s="3432" t="s">
        <v>70</v>
      </c>
      <c r="B331" s="3432"/>
      <c r="C331" s="2112"/>
      <c r="D331" s="326"/>
      <c r="E331" s="52"/>
      <c r="G331" s="52"/>
      <c r="O331" s="52"/>
    </row>
    <row r="332" spans="1:15" ht="12.75" hidden="1">
      <c r="A332" s="3427" t="s">
        <v>71</v>
      </c>
      <c r="B332" s="3427"/>
      <c r="C332" s="142"/>
      <c r="D332" s="706"/>
      <c r="E332" s="52"/>
      <c r="G332" s="52"/>
      <c r="O332" s="52"/>
    </row>
    <row r="333" spans="1:15" ht="12.75" hidden="1">
      <c r="A333" s="3423"/>
      <c r="B333" s="3423"/>
      <c r="C333" s="151"/>
      <c r="D333" s="129"/>
      <c r="E333" s="52"/>
      <c r="G333" s="52"/>
      <c r="O333" s="52"/>
    </row>
    <row r="334" spans="1:15" ht="12.75" hidden="1">
      <c r="B334" s="295"/>
      <c r="C334" s="295"/>
      <c r="E334" s="52"/>
      <c r="G334" s="52"/>
      <c r="O334" s="52"/>
    </row>
    <row r="335" spans="1:15" ht="12.75" hidden="1">
      <c r="A335" s="3289" t="s">
        <v>153</v>
      </c>
      <c r="B335" s="2122" t="s">
        <v>88</v>
      </c>
      <c r="C335" s="303" t="s">
        <v>104</v>
      </c>
      <c r="D335" s="303" t="s">
        <v>105</v>
      </c>
      <c r="E335" s="52"/>
      <c r="G335" s="52"/>
      <c r="O335" s="52"/>
    </row>
    <row r="336" spans="1:15" ht="12.75" hidden="1">
      <c r="A336" s="3289"/>
      <c r="B336" s="143">
        <f>SUM(B337:B357)</f>
        <v>107</v>
      </c>
      <c r="C336" s="326">
        <f>C337+C341+C343+C345+++C347+C351+C354+C355+C356</f>
        <v>43498700</v>
      </c>
      <c r="D336" s="143">
        <f>SUM(D337:D357)</f>
        <v>25</v>
      </c>
      <c r="E336" s="52"/>
      <c r="G336" s="52"/>
      <c r="O336" s="52"/>
    </row>
    <row r="337" spans="1:15" ht="12.75" hidden="1">
      <c r="A337" s="3283" t="s">
        <v>201</v>
      </c>
      <c r="B337" s="3283">
        <v>11</v>
      </c>
      <c r="C337" s="3285">
        <f>E294+E293+E292+E279+E276</f>
        <v>6950000</v>
      </c>
      <c r="D337" s="3429">
        <v>5</v>
      </c>
      <c r="E337" s="52"/>
      <c r="G337" s="52"/>
      <c r="O337" s="52"/>
    </row>
    <row r="338" spans="1:15" ht="12.75" hidden="1">
      <c r="A338" s="3283"/>
      <c r="B338" s="3283"/>
      <c r="C338" s="3285"/>
      <c r="D338" s="3429"/>
      <c r="E338" s="52"/>
      <c r="G338" s="52"/>
      <c r="O338" s="52"/>
    </row>
    <row r="339" spans="1:15" ht="12.75" hidden="1">
      <c r="A339" s="3283" t="s">
        <v>98</v>
      </c>
      <c r="B339" s="3283">
        <v>6</v>
      </c>
      <c r="C339" s="3284"/>
      <c r="D339" s="3429"/>
      <c r="E339" s="52"/>
      <c r="G339" s="52"/>
      <c r="O339" s="52"/>
    </row>
    <row r="340" spans="1:15" ht="12.75" hidden="1">
      <c r="A340" s="3283"/>
      <c r="B340" s="3283"/>
      <c r="C340" s="3284"/>
      <c r="D340" s="3429"/>
      <c r="E340" s="52"/>
      <c r="G340" s="52"/>
      <c r="O340" s="52"/>
    </row>
    <row r="341" spans="1:15" ht="12.75" hidden="1">
      <c r="A341" s="3283" t="s">
        <v>89</v>
      </c>
      <c r="B341" s="3283">
        <v>5</v>
      </c>
      <c r="C341" s="3285">
        <v>1900000</v>
      </c>
      <c r="D341" s="3429">
        <v>1</v>
      </c>
      <c r="E341" s="52"/>
      <c r="G341" s="52"/>
      <c r="O341" s="52"/>
    </row>
    <row r="342" spans="1:15" ht="12.75" hidden="1">
      <c r="A342" s="3283"/>
      <c r="B342" s="3283"/>
      <c r="C342" s="3285"/>
      <c r="D342" s="3429"/>
      <c r="E342" s="52"/>
      <c r="G342" s="52"/>
      <c r="O342" s="52"/>
    </row>
    <row r="343" spans="1:15" ht="12.75" hidden="1">
      <c r="A343" s="3283" t="s">
        <v>107</v>
      </c>
      <c r="B343" s="3283">
        <v>8</v>
      </c>
      <c r="C343" s="3285">
        <f>E310+E291+E269+E262+E265</f>
        <v>9248700</v>
      </c>
      <c r="D343" s="3429">
        <v>5</v>
      </c>
      <c r="E343" s="52"/>
      <c r="G343" s="52"/>
      <c r="O343" s="52"/>
    </row>
    <row r="344" spans="1:15" ht="12.75" hidden="1">
      <c r="A344" s="3283"/>
      <c r="B344" s="3283"/>
      <c r="C344" s="3285"/>
      <c r="D344" s="3429"/>
      <c r="E344" s="52"/>
      <c r="G344" s="52"/>
      <c r="O344" s="52"/>
    </row>
    <row r="345" spans="1:15" ht="12.75" hidden="1">
      <c r="A345" s="3283" t="s">
        <v>91</v>
      </c>
      <c r="B345" s="3283">
        <v>17</v>
      </c>
      <c r="C345" s="3285">
        <f>E303+E278+E277</f>
        <v>4900000</v>
      </c>
      <c r="D345" s="3429">
        <v>3</v>
      </c>
      <c r="E345" s="52"/>
      <c r="G345" s="52"/>
      <c r="O345" s="52"/>
    </row>
    <row r="346" spans="1:15" ht="12.75" hidden="1">
      <c r="A346" s="3283"/>
      <c r="B346" s="3283"/>
      <c r="C346" s="3285"/>
      <c r="D346" s="3429"/>
      <c r="E346" s="52"/>
      <c r="G346" s="52"/>
      <c r="O346" s="52"/>
    </row>
    <row r="347" spans="1:15" ht="12.75" hidden="1">
      <c r="A347" s="3283" t="s">
        <v>108</v>
      </c>
      <c r="B347" s="3283">
        <v>15</v>
      </c>
      <c r="C347" s="3285">
        <f>E263+E264+E266</f>
        <v>6600000</v>
      </c>
      <c r="D347" s="3429">
        <v>3</v>
      </c>
      <c r="E347" s="52"/>
      <c r="G347" s="52"/>
      <c r="O347" s="52"/>
    </row>
    <row r="348" spans="1:15" ht="12.75" hidden="1">
      <c r="A348" s="3283"/>
      <c r="B348" s="3283"/>
      <c r="C348" s="3285"/>
      <c r="D348" s="3429"/>
      <c r="E348" s="52"/>
      <c r="G348" s="52"/>
      <c r="O348" s="52"/>
    </row>
    <row r="349" spans="1:15" ht="12.75" hidden="1">
      <c r="A349" s="2112" t="s">
        <v>93</v>
      </c>
      <c r="B349" s="2112">
        <v>9</v>
      </c>
      <c r="C349" s="2113"/>
      <c r="D349" s="143"/>
      <c r="E349" s="52"/>
      <c r="G349" s="52"/>
      <c r="O349" s="52"/>
    </row>
    <row r="350" spans="1:15" ht="12.75" hidden="1">
      <c r="A350" s="2112" t="s">
        <v>100</v>
      </c>
      <c r="B350" s="2112"/>
      <c r="C350" s="2113"/>
      <c r="D350" s="143"/>
      <c r="E350" s="52"/>
      <c r="G350" s="52"/>
      <c r="O350" s="52"/>
    </row>
    <row r="351" spans="1:15" ht="12.75" hidden="1">
      <c r="A351" s="2112" t="s">
        <v>94</v>
      </c>
      <c r="B351" s="2112">
        <v>7</v>
      </c>
      <c r="C351" s="2114">
        <f>E304+E268</f>
        <v>4750000</v>
      </c>
      <c r="D351" s="143">
        <v>2</v>
      </c>
      <c r="E351" s="52"/>
      <c r="G351" s="52"/>
      <c r="O351" s="52"/>
    </row>
    <row r="352" spans="1:15" ht="12.75" hidden="1">
      <c r="A352" s="2112" t="s">
        <v>113</v>
      </c>
      <c r="B352" s="2112"/>
      <c r="C352" s="2113"/>
      <c r="D352" s="143"/>
      <c r="E352" s="52"/>
      <c r="G352" s="52"/>
      <c r="O352" s="52"/>
    </row>
    <row r="353" spans="1:15" ht="12.75" hidden="1">
      <c r="A353" s="2112" t="s">
        <v>95</v>
      </c>
      <c r="B353" s="2112">
        <v>7</v>
      </c>
      <c r="C353" s="2113"/>
      <c r="D353" s="143"/>
      <c r="E353" s="52"/>
      <c r="G353" s="52"/>
      <c r="O353" s="52"/>
    </row>
    <row r="354" spans="1:15" ht="12.75" hidden="1">
      <c r="A354" s="2112" t="s">
        <v>114</v>
      </c>
      <c r="B354" s="2112">
        <v>6</v>
      </c>
      <c r="C354" s="2114">
        <f>E312+E280</f>
        <v>3650000</v>
      </c>
      <c r="D354" s="143">
        <v>2</v>
      </c>
      <c r="E354" s="52"/>
      <c r="G354" s="52"/>
      <c r="O354" s="52"/>
    </row>
    <row r="355" spans="1:15" ht="12.75" hidden="1">
      <c r="A355" s="2112" t="s">
        <v>96</v>
      </c>
      <c r="B355" s="2112">
        <v>11</v>
      </c>
      <c r="C355" s="2114">
        <f>E267+E302</f>
        <v>3900000</v>
      </c>
      <c r="D355" s="143">
        <v>2</v>
      </c>
      <c r="E355" s="52"/>
      <c r="G355" s="52"/>
      <c r="O355" s="52"/>
    </row>
    <row r="356" spans="1:15" ht="12.75" hidden="1">
      <c r="A356" s="2112" t="s">
        <v>202</v>
      </c>
      <c r="B356" s="2112">
        <v>5</v>
      </c>
      <c r="C356" s="2114">
        <v>1600000</v>
      </c>
      <c r="D356" s="143">
        <v>2</v>
      </c>
      <c r="E356" s="52"/>
      <c r="G356" s="52"/>
      <c r="O356" s="52"/>
    </row>
    <row r="357" spans="1:15" ht="12.75" hidden="1">
      <c r="A357" s="2112"/>
      <c r="B357" s="2112"/>
      <c r="C357" s="2113"/>
      <c r="D357" s="143"/>
      <c r="E357" s="52"/>
      <c r="G357" s="52"/>
      <c r="O357" s="52"/>
    </row>
    <row r="358" spans="1:15" ht="12.75" hidden="1">
      <c r="A358" s="143"/>
      <c r="B358" s="2112"/>
      <c r="C358" s="2112"/>
      <c r="D358" s="143"/>
      <c r="E358" s="52"/>
      <c r="G358" s="52"/>
      <c r="O358" s="52"/>
    </row>
    <row r="359" spans="1:15" ht="12.75" hidden="1">
      <c r="B359" s="295"/>
      <c r="C359" s="295"/>
      <c r="E359" s="52"/>
      <c r="G359" s="52"/>
      <c r="O359" s="52"/>
    </row>
    <row r="360" spans="1:15" ht="12.75" hidden="1">
      <c r="B360" s="295"/>
      <c r="C360" s="295"/>
      <c r="E360" s="52"/>
      <c r="G360" s="52"/>
      <c r="O360" s="52"/>
    </row>
    <row r="361" spans="1:15" ht="12.75" hidden="1">
      <c r="B361" s="295"/>
      <c r="C361" s="295"/>
      <c r="E361" s="52"/>
      <c r="G361" s="52"/>
      <c r="O361" s="52"/>
    </row>
    <row r="362" spans="1:15" ht="12.75" hidden="1">
      <c r="B362" s="295"/>
      <c r="C362" s="295"/>
      <c r="E362" s="52"/>
      <c r="G362" s="52"/>
      <c r="O362" s="52"/>
    </row>
    <row r="363" spans="1:15" ht="12.75" hidden="1">
      <c r="A363" s="3274" t="s">
        <v>203</v>
      </c>
      <c r="B363" s="3274"/>
      <c r="C363" s="3274"/>
      <c r="D363" s="3274"/>
      <c r="E363" s="3274"/>
      <c r="F363" s="3274"/>
      <c r="G363" s="3274"/>
      <c r="H363" s="3274"/>
      <c r="I363" s="3274"/>
      <c r="J363" s="3274"/>
      <c r="K363" s="3274"/>
      <c r="L363" s="3274"/>
      <c r="M363" s="3274"/>
      <c r="N363" s="3274"/>
      <c r="O363" s="3274"/>
    </row>
    <row r="364" spans="1:15" ht="12.75" hidden="1">
      <c r="A364" s="3274"/>
      <c r="B364" s="3274"/>
      <c r="C364" s="3274"/>
      <c r="D364" s="3274"/>
      <c r="E364" s="3274"/>
      <c r="F364" s="3274"/>
      <c r="G364" s="3274"/>
      <c r="H364" s="3274"/>
      <c r="I364" s="3274"/>
      <c r="J364" s="3274"/>
      <c r="K364" s="3274"/>
      <c r="L364" s="3274"/>
      <c r="M364" s="3274"/>
      <c r="N364" s="3274"/>
      <c r="O364" s="3274"/>
    </row>
    <row r="365" spans="1:15" ht="12.75" hidden="1">
      <c r="A365" s="3275" t="s">
        <v>1</v>
      </c>
      <c r="B365" s="3275"/>
      <c r="C365" s="3275"/>
      <c r="D365" s="3275"/>
      <c r="E365" s="3275"/>
      <c r="F365" s="3275"/>
      <c r="G365" s="3275"/>
      <c r="H365" s="3275"/>
      <c r="I365" s="3275"/>
      <c r="J365" s="3275"/>
      <c r="K365" s="3275"/>
      <c r="L365" s="3275"/>
      <c r="M365" s="3275"/>
      <c r="N365" s="3275"/>
      <c r="O365" s="3275"/>
    </row>
    <row r="366" spans="1:15" ht="12.75" hidden="1">
      <c r="A366" s="2121" t="s">
        <v>37</v>
      </c>
      <c r="B366" s="24" t="s">
        <v>3</v>
      </c>
      <c r="C366" s="8" t="s">
        <v>4</v>
      </c>
      <c r="D366" s="24" t="s">
        <v>5</v>
      </c>
      <c r="E366" s="9" t="s">
        <v>6</v>
      </c>
      <c r="F366" s="24" t="s">
        <v>7</v>
      </c>
      <c r="G366" s="9" t="s">
        <v>8</v>
      </c>
      <c r="H366" s="156" t="s">
        <v>9</v>
      </c>
      <c r="I366" s="24" t="s">
        <v>10</v>
      </c>
      <c r="J366" s="24" t="s">
        <v>11</v>
      </c>
      <c r="K366" s="24" t="s">
        <v>3</v>
      </c>
      <c r="L366" s="24" t="s">
        <v>5</v>
      </c>
      <c r="M366" s="24" t="s">
        <v>12</v>
      </c>
      <c r="N366" s="24" t="s">
        <v>7</v>
      </c>
      <c r="O366" s="30"/>
    </row>
    <row r="367" spans="1:15" ht="12.75" hidden="1">
      <c r="A367" s="3294">
        <v>21</v>
      </c>
      <c r="B367" s="289">
        <v>8145</v>
      </c>
      <c r="C367" s="10">
        <v>0.1</v>
      </c>
      <c r="D367" s="41" t="s">
        <v>204</v>
      </c>
      <c r="E367" s="21">
        <v>3500000</v>
      </c>
      <c r="F367" s="10">
        <v>7.0000000000000007E-2</v>
      </c>
      <c r="G367" s="21">
        <f t="shared" ref="G367:G371" si="37">E367*F367</f>
        <v>245000.00000000003</v>
      </c>
      <c r="H367" s="307" t="s">
        <v>30</v>
      </c>
      <c r="I367" s="262" t="s">
        <v>22</v>
      </c>
      <c r="J367" s="149"/>
      <c r="K367" s="289">
        <v>8154</v>
      </c>
      <c r="L367" s="20" t="s">
        <v>205</v>
      </c>
      <c r="M367" s="21">
        <v>1300000</v>
      </c>
      <c r="N367" s="10">
        <v>0.04</v>
      </c>
      <c r="O367" s="290">
        <f>M367*N367</f>
        <v>52000</v>
      </c>
    </row>
    <row r="368" spans="1:15" ht="12.75" hidden="1">
      <c r="A368" s="3294"/>
      <c r="B368" s="18">
        <v>8209</v>
      </c>
      <c r="C368" s="10">
        <v>0.1</v>
      </c>
      <c r="D368" s="312" t="s">
        <v>206</v>
      </c>
      <c r="E368" s="21">
        <v>2500000</v>
      </c>
      <c r="F368" s="10">
        <v>0.12</v>
      </c>
      <c r="G368" s="21">
        <f t="shared" si="37"/>
        <v>300000</v>
      </c>
      <c r="H368" s="307" t="s">
        <v>15</v>
      </c>
      <c r="I368" s="262" t="s">
        <v>207</v>
      </c>
      <c r="J368" s="149"/>
      <c r="K368" s="149"/>
      <c r="L368" s="159"/>
      <c r="M368" s="129"/>
      <c r="N368" s="69"/>
      <c r="O368" s="97"/>
    </row>
    <row r="369" spans="1:15" ht="12.75" hidden="1">
      <c r="A369" s="3294"/>
      <c r="B369" s="289">
        <v>8155</v>
      </c>
      <c r="C369" s="10">
        <v>0.1</v>
      </c>
      <c r="D369" s="41" t="s">
        <v>208</v>
      </c>
      <c r="E369" s="21">
        <v>1500000</v>
      </c>
      <c r="F369" s="10">
        <v>7.0000000000000007E-2</v>
      </c>
      <c r="G369" s="21">
        <f t="shared" si="37"/>
        <v>105000.00000000001</v>
      </c>
      <c r="H369" s="307" t="s">
        <v>43</v>
      </c>
      <c r="I369" s="262" t="s">
        <v>209</v>
      </c>
      <c r="J369" s="149"/>
      <c r="K369" s="149"/>
      <c r="L369" s="149"/>
      <c r="M369" s="129"/>
      <c r="N369" s="69"/>
      <c r="O369" s="129"/>
    </row>
    <row r="370" spans="1:15" ht="12.75" hidden="1">
      <c r="A370" s="3294"/>
      <c r="B370" s="289">
        <v>8175</v>
      </c>
      <c r="C370" s="10">
        <v>0.1</v>
      </c>
      <c r="D370" s="41" t="s">
        <v>210</v>
      </c>
      <c r="E370" s="21">
        <v>1700000</v>
      </c>
      <c r="F370" s="10">
        <v>0.12</v>
      </c>
      <c r="G370" s="21">
        <f t="shared" si="37"/>
        <v>204000</v>
      </c>
      <c r="H370" s="307" t="s">
        <v>15</v>
      </c>
      <c r="I370" s="262" t="s">
        <v>209</v>
      </c>
      <c r="J370" s="149"/>
      <c r="K370" s="149"/>
      <c r="L370" s="149"/>
      <c r="M370" s="129"/>
      <c r="N370" s="69"/>
      <c r="O370" s="129"/>
    </row>
    <row r="371" spans="1:15" ht="12.75" hidden="1">
      <c r="A371" s="3294"/>
      <c r="B371" s="289">
        <v>8227</v>
      </c>
      <c r="C371" s="10">
        <v>0.1</v>
      </c>
      <c r="D371" s="41" t="s">
        <v>211</v>
      </c>
      <c r="E371" s="21">
        <v>2100000</v>
      </c>
      <c r="F371" s="10">
        <v>0.12</v>
      </c>
      <c r="G371" s="21">
        <f t="shared" si="37"/>
        <v>252000</v>
      </c>
      <c r="H371" s="262" t="s">
        <v>15</v>
      </c>
      <c r="I371" s="262" t="s">
        <v>22</v>
      </c>
      <c r="J371" s="149"/>
      <c r="K371" s="149"/>
      <c r="L371" s="149"/>
      <c r="M371" s="129"/>
      <c r="N371" s="69"/>
      <c r="O371" s="30"/>
    </row>
    <row r="372" spans="1:15" ht="12.75" hidden="1">
      <c r="A372" s="3294"/>
      <c r="B372" s="291"/>
      <c r="C372" s="119"/>
      <c r="D372" s="149"/>
      <c r="E372" s="129"/>
      <c r="F372" s="119"/>
      <c r="G372" s="129"/>
      <c r="H372" s="256"/>
      <c r="I372" s="256"/>
      <c r="J372" s="149"/>
      <c r="K372" s="149"/>
      <c r="L372" s="149"/>
      <c r="M372" s="129"/>
      <c r="N372" s="69"/>
      <c r="O372" s="30"/>
    </row>
    <row r="373" spans="1:15" ht="12.75" hidden="1">
      <c r="A373" s="3294"/>
      <c r="B373" s="256"/>
      <c r="C373" s="119"/>
      <c r="D373" s="149"/>
      <c r="E373" s="129"/>
      <c r="F373" s="69"/>
      <c r="G373" s="129"/>
      <c r="H373" s="149"/>
      <c r="I373" s="149"/>
      <c r="J373" s="149"/>
      <c r="K373" s="149"/>
      <c r="L373" s="149"/>
      <c r="M373" s="129"/>
      <c r="N373" s="69"/>
      <c r="O373" s="30">
        <f>SUM(O367:O372)</f>
        <v>52000</v>
      </c>
    </row>
    <row r="374" spans="1:15" ht="12.75" hidden="1">
      <c r="A374" s="3294"/>
      <c r="B374" s="256"/>
      <c r="C374" s="256"/>
      <c r="D374" s="292" t="s">
        <v>34</v>
      </c>
      <c r="E374" s="293">
        <f>SUM(E367:E373)</f>
        <v>11300000</v>
      </c>
      <c r="F374" s="292" t="s">
        <v>34</v>
      </c>
      <c r="G374" s="25">
        <f>SUM(G367:G372)</f>
        <v>1106000</v>
      </c>
      <c r="H374" s="3423"/>
      <c r="I374" s="3423"/>
      <c r="J374" s="3423"/>
      <c r="K374" s="3423"/>
      <c r="L374" s="3277" t="s">
        <v>35</v>
      </c>
      <c r="M374" s="3277"/>
      <c r="N374" s="3277"/>
      <c r="O374" s="294">
        <f>O373+G374</f>
        <v>1158000</v>
      </c>
    </row>
    <row r="375" spans="1:15" ht="12.75" hidden="1">
      <c r="B375" s="295"/>
      <c r="C375" s="295"/>
      <c r="E375" s="52"/>
      <c r="G375" s="52"/>
      <c r="O375" s="52"/>
    </row>
    <row r="376" spans="1:15" ht="12.75" hidden="1">
      <c r="A376" s="3275" t="s">
        <v>46</v>
      </c>
      <c r="B376" s="3275"/>
      <c r="C376" s="3275"/>
      <c r="D376" s="3275"/>
      <c r="E376" s="3275"/>
      <c r="F376" s="3275"/>
      <c r="G376" s="3275"/>
      <c r="H376" s="3275"/>
      <c r="I376" s="3275"/>
      <c r="J376" s="3275"/>
      <c r="K376" s="3275"/>
      <c r="L376" s="3275"/>
      <c r="M376" s="3275"/>
      <c r="N376" s="3275"/>
      <c r="O376" s="3275"/>
    </row>
    <row r="377" spans="1:15" ht="12.75" hidden="1">
      <c r="A377" s="2121" t="s">
        <v>37</v>
      </c>
      <c r="B377" s="24" t="s">
        <v>3</v>
      </c>
      <c r="C377" s="8" t="s">
        <v>4</v>
      </c>
      <c r="D377" s="24" t="s">
        <v>5</v>
      </c>
      <c r="E377" s="9" t="s">
        <v>6</v>
      </c>
      <c r="F377" s="24" t="s">
        <v>7</v>
      </c>
      <c r="G377" s="9" t="s">
        <v>8</v>
      </c>
      <c r="H377" s="24" t="s">
        <v>9</v>
      </c>
      <c r="I377" s="24" t="s">
        <v>10</v>
      </c>
      <c r="J377" s="24" t="s">
        <v>11</v>
      </c>
      <c r="K377" s="24" t="s">
        <v>3</v>
      </c>
      <c r="L377" s="24" t="s">
        <v>5</v>
      </c>
      <c r="M377" s="24" t="s">
        <v>12</v>
      </c>
      <c r="N377" s="24" t="s">
        <v>7</v>
      </c>
      <c r="O377" s="30"/>
    </row>
    <row r="378" spans="1:15" ht="12.75" hidden="1">
      <c r="A378" s="3294">
        <v>31</v>
      </c>
      <c r="B378" s="289">
        <v>8146</v>
      </c>
      <c r="C378" s="10">
        <v>0.1</v>
      </c>
      <c r="D378" s="41" t="s">
        <v>212</v>
      </c>
      <c r="E378" s="21">
        <v>2900000</v>
      </c>
      <c r="F378" s="10">
        <v>0.12</v>
      </c>
      <c r="G378" s="21">
        <f t="shared" ref="G378:G381" si="38">F378*E378</f>
        <v>348000</v>
      </c>
      <c r="H378" s="307" t="s">
        <v>43</v>
      </c>
      <c r="I378" s="307" t="s">
        <v>22</v>
      </c>
      <c r="J378" s="149"/>
      <c r="K378" s="289">
        <v>8139</v>
      </c>
      <c r="L378" s="317" t="s">
        <v>213</v>
      </c>
      <c r="M378" s="21">
        <v>1150000</v>
      </c>
      <c r="N378" s="10">
        <v>0.05</v>
      </c>
      <c r="O378" s="290">
        <f t="shared" ref="O378:O380" si="39">M378*N378</f>
        <v>57500</v>
      </c>
    </row>
    <row r="379" spans="1:15" ht="12.75" hidden="1">
      <c r="A379" s="3294"/>
      <c r="B379" s="18">
        <v>8154</v>
      </c>
      <c r="C379" s="10">
        <v>0.1</v>
      </c>
      <c r="D379" s="20" t="s">
        <v>205</v>
      </c>
      <c r="E379" s="21">
        <v>1300000</v>
      </c>
      <c r="F379" s="10">
        <v>0.04</v>
      </c>
      <c r="G379" s="21">
        <f t="shared" si="38"/>
        <v>52000</v>
      </c>
      <c r="H379" s="307" t="s">
        <v>15</v>
      </c>
      <c r="I379" s="307" t="s">
        <v>199</v>
      </c>
      <c r="J379" s="149"/>
      <c r="K379" s="289">
        <v>8155</v>
      </c>
      <c r="L379" s="41" t="s">
        <v>208</v>
      </c>
      <c r="M379" s="21">
        <v>1500000</v>
      </c>
      <c r="N379" s="10">
        <v>0.05</v>
      </c>
      <c r="O379" s="290">
        <f t="shared" si="39"/>
        <v>75000</v>
      </c>
    </row>
    <row r="380" spans="1:15" ht="12.75" hidden="1">
      <c r="A380" s="3294"/>
      <c r="B380" s="289">
        <v>8156</v>
      </c>
      <c r="C380" s="10">
        <v>0.1</v>
      </c>
      <c r="D380" s="41" t="s">
        <v>214</v>
      </c>
      <c r="E380" s="21">
        <v>1300000</v>
      </c>
      <c r="F380" s="10">
        <v>0.12</v>
      </c>
      <c r="G380" s="21">
        <f t="shared" si="38"/>
        <v>156000</v>
      </c>
      <c r="H380" s="307" t="s">
        <v>43</v>
      </c>
      <c r="I380" s="307" t="s">
        <v>199</v>
      </c>
      <c r="J380" s="149"/>
      <c r="K380" s="289">
        <v>8188</v>
      </c>
      <c r="L380" s="317" t="s">
        <v>215</v>
      </c>
      <c r="M380" s="21">
        <v>1400000</v>
      </c>
      <c r="N380" s="10">
        <v>0.05</v>
      </c>
      <c r="O380" s="290">
        <f t="shared" si="39"/>
        <v>70000</v>
      </c>
    </row>
    <row r="381" spans="1:15" ht="12.75" hidden="1">
      <c r="A381" s="3294"/>
      <c r="B381" s="91">
        <v>8211</v>
      </c>
      <c r="C381" s="313">
        <v>0.1</v>
      </c>
      <c r="D381" s="38" t="s">
        <v>216</v>
      </c>
      <c r="E381" s="14">
        <v>1500000</v>
      </c>
      <c r="F381" s="313">
        <v>0.12</v>
      </c>
      <c r="G381" s="21">
        <f t="shared" si="38"/>
        <v>180000</v>
      </c>
      <c r="H381" s="307" t="s">
        <v>43</v>
      </c>
      <c r="I381" s="307" t="s">
        <v>22</v>
      </c>
      <c r="J381" s="149"/>
      <c r="K381" s="143"/>
      <c r="L381" s="143"/>
      <c r="M381" s="143"/>
      <c r="N381" s="143"/>
      <c r="O381" s="143"/>
    </row>
    <row r="382" spans="1:15" ht="12.75" hidden="1">
      <c r="A382" s="3294"/>
      <c r="B382" s="122" t="s">
        <v>171</v>
      </c>
      <c r="C382" s="314">
        <v>0.1</v>
      </c>
      <c r="D382" s="308" t="s">
        <v>217</v>
      </c>
      <c r="E382" s="308"/>
      <c r="F382" s="314"/>
      <c r="G382" s="308"/>
      <c r="H382" s="308"/>
      <c r="I382" s="315" t="s">
        <v>218</v>
      </c>
      <c r="J382" s="149"/>
      <c r="K382" s="308"/>
      <c r="L382" s="308"/>
      <c r="M382" s="47"/>
      <c r="N382" s="316"/>
      <c r="O382" s="326"/>
    </row>
    <row r="383" spans="1:15" ht="12.75" hidden="1">
      <c r="A383" s="3294"/>
      <c r="B383" s="122" t="s">
        <v>171</v>
      </c>
      <c r="C383" s="314">
        <v>0.1</v>
      </c>
      <c r="D383" s="308" t="s">
        <v>219</v>
      </c>
      <c r="E383" s="308"/>
      <c r="F383" s="308"/>
      <c r="G383" s="308"/>
      <c r="H383" s="308"/>
      <c r="I383" s="315" t="s">
        <v>199</v>
      </c>
      <c r="J383" s="149"/>
      <c r="K383" s="149"/>
      <c r="L383" s="149"/>
      <c r="M383" s="129"/>
      <c r="N383" s="69"/>
      <c r="O383" s="30"/>
    </row>
    <row r="384" spans="1:15" ht="12.75" hidden="1">
      <c r="A384" s="3294"/>
      <c r="B384" s="291" t="s">
        <v>171</v>
      </c>
      <c r="C384" s="119">
        <v>0.1</v>
      </c>
      <c r="D384" s="149" t="s">
        <v>220</v>
      </c>
      <c r="E384" s="129"/>
      <c r="F384" s="119"/>
      <c r="G384" s="129"/>
      <c r="H384" s="308"/>
      <c r="I384" s="256" t="s">
        <v>22</v>
      </c>
      <c r="J384" s="149"/>
      <c r="K384" s="149"/>
      <c r="L384" s="149"/>
      <c r="M384" s="129"/>
      <c r="N384" s="69"/>
      <c r="O384" s="30">
        <f>SUM(O378:O383)</f>
        <v>202500</v>
      </c>
    </row>
    <row r="385" spans="1:15" ht="12.75" hidden="1">
      <c r="A385" s="3294"/>
      <c r="B385" s="256"/>
      <c r="C385" s="256"/>
      <c r="D385" s="292" t="s">
        <v>34</v>
      </c>
      <c r="E385" s="293">
        <f>SUM(E378:E384)</f>
        <v>7000000</v>
      </c>
      <c r="F385" s="292" t="s">
        <v>34</v>
      </c>
      <c r="G385" s="25">
        <f>SUM(G378:G382)</f>
        <v>736000</v>
      </c>
      <c r="H385" s="3423"/>
      <c r="I385" s="3423"/>
      <c r="J385" s="3423"/>
      <c r="K385" s="3423"/>
      <c r="L385" s="3277" t="s">
        <v>35</v>
      </c>
      <c r="M385" s="3277"/>
      <c r="N385" s="3277"/>
      <c r="O385" s="294">
        <f>O384+G385</f>
        <v>938500</v>
      </c>
    </row>
    <row r="386" spans="1:15" ht="12.75" hidden="1">
      <c r="B386" s="295"/>
      <c r="C386" s="295"/>
      <c r="E386" s="52"/>
      <c r="G386" s="52"/>
      <c r="O386" s="52"/>
    </row>
    <row r="387" spans="1:15" ht="12.75" hidden="1">
      <c r="A387" s="3275" t="s">
        <v>30</v>
      </c>
      <c r="B387" s="3275"/>
      <c r="C387" s="3275"/>
      <c r="D387" s="3275"/>
      <c r="E387" s="3275"/>
      <c r="F387" s="3275"/>
      <c r="G387" s="3275"/>
      <c r="H387" s="3275"/>
      <c r="I387" s="3275"/>
      <c r="J387" s="3275"/>
      <c r="K387" s="3275"/>
      <c r="L387" s="3275"/>
      <c r="M387" s="3275"/>
      <c r="N387" s="3275"/>
      <c r="O387" s="3275"/>
    </row>
    <row r="388" spans="1:15" ht="12.75" hidden="1">
      <c r="A388" s="2121" t="s">
        <v>37</v>
      </c>
      <c r="B388" s="24" t="s">
        <v>3</v>
      </c>
      <c r="C388" s="8" t="s">
        <v>4</v>
      </c>
      <c r="D388" s="24" t="s">
        <v>5</v>
      </c>
      <c r="E388" s="9" t="s">
        <v>6</v>
      </c>
      <c r="F388" s="24" t="s">
        <v>7</v>
      </c>
      <c r="G388" s="9" t="s">
        <v>8</v>
      </c>
      <c r="H388" s="24" t="s">
        <v>9</v>
      </c>
      <c r="I388" s="24" t="s">
        <v>10</v>
      </c>
      <c r="J388" s="24" t="s">
        <v>11</v>
      </c>
      <c r="K388" s="24" t="s">
        <v>3</v>
      </c>
      <c r="L388" s="24" t="s">
        <v>5</v>
      </c>
      <c r="M388" s="24" t="s">
        <v>12</v>
      </c>
      <c r="N388" s="24" t="s">
        <v>7</v>
      </c>
      <c r="O388" s="30"/>
    </row>
    <row r="389" spans="1:15" ht="12.75" hidden="1">
      <c r="A389" s="3294">
        <v>21</v>
      </c>
      <c r="B389" s="18">
        <v>8237</v>
      </c>
      <c r="C389" s="10">
        <v>0.1</v>
      </c>
      <c r="D389" s="20" t="s">
        <v>221</v>
      </c>
      <c r="E389" s="21">
        <v>2600000</v>
      </c>
      <c r="F389" s="10">
        <v>0.05</v>
      </c>
      <c r="G389" s="21">
        <f>E389*F389</f>
        <v>130000</v>
      </c>
      <c r="H389" s="262" t="s">
        <v>127</v>
      </c>
      <c r="I389" s="262" t="s">
        <v>199</v>
      </c>
      <c r="J389" s="149"/>
      <c r="K389" s="289">
        <v>8225</v>
      </c>
      <c r="L389" s="20" t="s">
        <v>222</v>
      </c>
      <c r="M389" s="21">
        <v>1500000</v>
      </c>
      <c r="N389" s="10">
        <v>0.05</v>
      </c>
      <c r="O389" s="290">
        <f t="shared" ref="O389:O390" si="40">M389*N389</f>
        <v>75000</v>
      </c>
    </row>
    <row r="390" spans="1:15" ht="12.75" hidden="1">
      <c r="A390" s="3294"/>
      <c r="B390" s="291" t="s">
        <v>171</v>
      </c>
      <c r="C390" s="119">
        <v>0.1</v>
      </c>
      <c r="D390" s="149" t="s">
        <v>223</v>
      </c>
      <c r="E390" s="129"/>
      <c r="F390" s="119"/>
      <c r="G390" s="129"/>
      <c r="H390" s="256"/>
      <c r="I390" s="256" t="s">
        <v>209</v>
      </c>
      <c r="J390" s="149"/>
      <c r="K390" s="289">
        <v>8145</v>
      </c>
      <c r="L390" s="41" t="s">
        <v>204</v>
      </c>
      <c r="M390" s="21">
        <v>3500000</v>
      </c>
      <c r="N390" s="10">
        <v>0.05</v>
      </c>
      <c r="O390" s="290">
        <f t="shared" si="40"/>
        <v>175000</v>
      </c>
    </row>
    <row r="391" spans="1:15" ht="12.75" hidden="1">
      <c r="A391" s="3294"/>
      <c r="B391" s="256"/>
      <c r="C391" s="119"/>
      <c r="D391" s="149"/>
      <c r="E391" s="129"/>
      <c r="F391" s="69"/>
      <c r="G391" s="129"/>
      <c r="H391" s="149"/>
      <c r="I391" s="149"/>
      <c r="J391" s="149"/>
      <c r="K391" s="149"/>
      <c r="L391" s="149"/>
      <c r="M391" s="129"/>
      <c r="N391" s="69"/>
      <c r="O391" s="30">
        <f>SUM(O389:O390)</f>
        <v>250000</v>
      </c>
    </row>
    <row r="392" spans="1:15" ht="12.75" hidden="1">
      <c r="A392" s="3294"/>
      <c r="B392" s="256"/>
      <c r="C392" s="256"/>
      <c r="D392" s="292" t="s">
        <v>34</v>
      </c>
      <c r="E392" s="293">
        <f>SUM(E389)</f>
        <v>2600000</v>
      </c>
      <c r="F392" s="292" t="s">
        <v>34</v>
      </c>
      <c r="G392" s="25">
        <f>SUM(G389)</f>
        <v>130000</v>
      </c>
      <c r="H392" s="3423"/>
      <c r="I392" s="3423"/>
      <c r="J392" s="3423"/>
      <c r="K392" s="3423"/>
      <c r="L392" s="3277" t="s">
        <v>35</v>
      </c>
      <c r="M392" s="3277"/>
      <c r="N392" s="3277"/>
      <c r="O392" s="294">
        <f>O391+G392</f>
        <v>380000</v>
      </c>
    </row>
    <row r="393" spans="1:15" ht="12.75" hidden="1">
      <c r="B393" s="295"/>
      <c r="C393" s="295"/>
      <c r="E393" s="52"/>
      <c r="G393" s="52"/>
      <c r="O393" s="52"/>
    </row>
    <row r="394" spans="1:15" ht="12.75" hidden="1">
      <c r="A394" s="3275" t="s">
        <v>56</v>
      </c>
      <c r="B394" s="3275"/>
      <c r="C394" s="3275"/>
      <c r="D394" s="3275"/>
      <c r="E394" s="3275"/>
      <c r="F394" s="3275"/>
      <c r="G394" s="3275"/>
      <c r="H394" s="3275"/>
      <c r="I394" s="3275"/>
      <c r="J394" s="3275"/>
      <c r="K394" s="3275"/>
      <c r="L394" s="3275"/>
      <c r="M394" s="3275"/>
      <c r="N394" s="3275"/>
      <c r="O394" s="3275"/>
    </row>
    <row r="395" spans="1:15" ht="12.75" hidden="1">
      <c r="A395" s="2121" t="s">
        <v>37</v>
      </c>
      <c r="B395" s="24" t="s">
        <v>3</v>
      </c>
      <c r="C395" s="8" t="s">
        <v>4</v>
      </c>
      <c r="D395" s="24" t="s">
        <v>5</v>
      </c>
      <c r="E395" s="9" t="s">
        <v>6</v>
      </c>
      <c r="F395" s="24" t="s">
        <v>7</v>
      </c>
      <c r="G395" s="9" t="s">
        <v>8</v>
      </c>
      <c r="H395" s="24" t="s">
        <v>9</v>
      </c>
      <c r="I395" s="24" t="s">
        <v>10</v>
      </c>
      <c r="J395" s="24" t="s">
        <v>11</v>
      </c>
      <c r="K395" s="24" t="s">
        <v>3</v>
      </c>
      <c r="L395" s="24" t="s">
        <v>5</v>
      </c>
      <c r="M395" s="24" t="s">
        <v>12</v>
      </c>
      <c r="N395" s="24" t="s">
        <v>7</v>
      </c>
      <c r="O395" s="30"/>
    </row>
    <row r="396" spans="1:15" ht="12.75" hidden="1">
      <c r="A396" s="3294">
        <v>6</v>
      </c>
      <c r="B396" s="143"/>
      <c r="C396" s="143"/>
      <c r="D396" s="143"/>
      <c r="E396" s="143"/>
      <c r="F396" s="143"/>
      <c r="G396" s="143"/>
      <c r="H396" s="143"/>
      <c r="I396" s="143"/>
      <c r="J396" s="308"/>
      <c r="K396" s="149"/>
      <c r="L396" s="149"/>
      <c r="M396" s="129"/>
      <c r="N396" s="69"/>
      <c r="O396" s="129"/>
    </row>
    <row r="397" spans="1:15" ht="12.75" hidden="1">
      <c r="A397" s="3294"/>
      <c r="B397" s="122"/>
      <c r="C397" s="314"/>
      <c r="D397" s="308"/>
      <c r="E397" s="47"/>
      <c r="F397" s="314"/>
      <c r="G397" s="318"/>
      <c r="H397" s="308"/>
      <c r="I397" s="315"/>
      <c r="J397" s="308"/>
      <c r="K397" s="149"/>
      <c r="L397" s="159"/>
      <c r="M397" s="157"/>
      <c r="N397" s="69"/>
      <c r="O397" s="97"/>
    </row>
    <row r="398" spans="1:15" ht="12.75" hidden="1">
      <c r="A398" s="3294"/>
      <c r="B398" s="256"/>
      <c r="C398" s="119"/>
      <c r="D398" s="149"/>
      <c r="E398" s="129"/>
      <c r="F398" s="69"/>
      <c r="G398" s="129"/>
      <c r="H398" s="149"/>
      <c r="I398" s="149"/>
      <c r="J398" s="149"/>
      <c r="K398" s="149"/>
      <c r="L398" s="149"/>
      <c r="M398" s="129"/>
      <c r="N398" s="69"/>
      <c r="O398" s="30"/>
    </row>
    <row r="399" spans="1:15" ht="12.75" hidden="1">
      <c r="A399" s="3294"/>
      <c r="B399" s="256"/>
      <c r="C399" s="256"/>
      <c r="D399" s="292" t="s">
        <v>34</v>
      </c>
      <c r="E399" s="293">
        <f>SUM(E397)</f>
        <v>0</v>
      </c>
      <c r="F399" s="292" t="s">
        <v>34</v>
      </c>
      <c r="G399" s="25">
        <f>SUM(G397)</f>
        <v>0</v>
      </c>
      <c r="H399" s="3423"/>
      <c r="I399" s="3423"/>
      <c r="J399" s="3423"/>
      <c r="K399" s="3423"/>
      <c r="L399" s="3277" t="s">
        <v>35</v>
      </c>
      <c r="M399" s="3277"/>
      <c r="N399" s="3277"/>
      <c r="O399" s="294"/>
    </row>
    <row r="400" spans="1:15" ht="12.75" hidden="1">
      <c r="B400" s="295"/>
      <c r="C400" s="295"/>
      <c r="E400" s="52"/>
      <c r="G400" s="52"/>
      <c r="O400" s="52"/>
    </row>
    <row r="401" spans="1:15" ht="12.75" hidden="1">
      <c r="A401" s="3275" t="s">
        <v>19</v>
      </c>
      <c r="B401" s="3275"/>
      <c r="C401" s="3275"/>
      <c r="D401" s="3275"/>
      <c r="E401" s="3275"/>
      <c r="F401" s="3275"/>
      <c r="G401" s="3275"/>
      <c r="H401" s="3275"/>
      <c r="I401" s="3275"/>
      <c r="J401" s="3275"/>
      <c r="K401" s="3275"/>
      <c r="L401" s="3275"/>
      <c r="M401" s="3275"/>
      <c r="N401" s="3275"/>
      <c r="O401" s="3275"/>
    </row>
    <row r="402" spans="1:15" ht="12.75" hidden="1">
      <c r="A402" s="2121" t="s">
        <v>37</v>
      </c>
      <c r="B402" s="24" t="s">
        <v>3</v>
      </c>
      <c r="C402" s="8" t="s">
        <v>4</v>
      </c>
      <c r="D402" s="24" t="s">
        <v>5</v>
      </c>
      <c r="E402" s="9" t="s">
        <v>6</v>
      </c>
      <c r="F402" s="24" t="s">
        <v>7</v>
      </c>
      <c r="G402" s="9" t="s">
        <v>8</v>
      </c>
      <c r="H402" s="24" t="s">
        <v>9</v>
      </c>
      <c r="I402" s="24" t="s">
        <v>10</v>
      </c>
      <c r="J402" s="24" t="s">
        <v>11</v>
      </c>
      <c r="K402" s="24" t="s">
        <v>3</v>
      </c>
      <c r="L402" s="24" t="s">
        <v>5</v>
      </c>
      <c r="M402" s="24" t="s">
        <v>12</v>
      </c>
      <c r="N402" s="24" t="s">
        <v>7</v>
      </c>
      <c r="O402" s="30"/>
    </row>
    <row r="403" spans="1:15" ht="12.75" hidden="1">
      <c r="A403" s="3294">
        <v>3</v>
      </c>
      <c r="B403" s="256"/>
      <c r="C403" s="119"/>
      <c r="D403" s="149"/>
      <c r="E403" s="129"/>
      <c r="F403" s="119"/>
      <c r="G403" s="97">
        <f t="shared" ref="G403:G404" si="41">E403*F403</f>
        <v>0</v>
      </c>
      <c r="H403" s="149"/>
      <c r="I403" s="149"/>
      <c r="J403" s="149"/>
      <c r="K403" s="291"/>
      <c r="L403" s="149"/>
      <c r="M403" s="157"/>
      <c r="N403" s="119"/>
      <c r="O403" s="97"/>
    </row>
    <row r="404" spans="1:15" ht="12.75" hidden="1">
      <c r="A404" s="3294"/>
      <c r="B404" s="256"/>
      <c r="C404" s="119"/>
      <c r="D404" s="149"/>
      <c r="E404" s="129"/>
      <c r="F404" s="119"/>
      <c r="G404" s="97">
        <f t="shared" si="41"/>
        <v>0</v>
      </c>
      <c r="H404" s="149"/>
      <c r="I404" s="149"/>
      <c r="J404" s="149"/>
      <c r="K404" s="256"/>
      <c r="L404" s="149"/>
      <c r="M404" s="129"/>
      <c r="N404" s="119"/>
      <c r="O404" s="30"/>
    </row>
    <row r="405" spans="1:15" ht="12.75" hidden="1">
      <c r="A405" s="3294"/>
      <c r="B405" s="256"/>
      <c r="C405" s="119"/>
      <c r="D405" s="706"/>
      <c r="E405" s="129"/>
      <c r="F405" s="149"/>
      <c r="G405" s="129"/>
      <c r="H405" s="149"/>
      <c r="I405" s="149"/>
      <c r="J405" s="149"/>
      <c r="K405" s="256"/>
      <c r="L405" s="149"/>
      <c r="M405" s="129"/>
      <c r="N405" s="119"/>
      <c r="O405" s="30"/>
    </row>
    <row r="406" spans="1:15" ht="12.75" hidden="1">
      <c r="A406" s="3294"/>
      <c r="B406" s="256"/>
      <c r="C406" s="119"/>
      <c r="D406" s="149"/>
      <c r="E406" s="129"/>
      <c r="F406" s="69"/>
      <c r="G406" s="129"/>
      <c r="H406" s="149"/>
      <c r="I406" s="149"/>
      <c r="J406" s="149"/>
      <c r="K406" s="256"/>
      <c r="L406" s="149"/>
      <c r="M406" s="129"/>
      <c r="N406" s="119"/>
      <c r="O406" s="99">
        <f>SUM(O403:O405)</f>
        <v>0</v>
      </c>
    </row>
    <row r="407" spans="1:15" ht="12.75" hidden="1">
      <c r="A407" s="3294"/>
      <c r="B407" s="256"/>
      <c r="C407" s="256"/>
      <c r="D407" s="292" t="s">
        <v>34</v>
      </c>
      <c r="E407" s="293">
        <f>SUM(E403:E406)</f>
        <v>0</v>
      </c>
      <c r="F407" s="292" t="s">
        <v>34</v>
      </c>
      <c r="G407" s="25">
        <f>SUM(G403:G406)</f>
        <v>0</v>
      </c>
      <c r="H407" s="3423"/>
      <c r="I407" s="3423"/>
      <c r="J407" s="3423"/>
      <c r="K407" s="3423"/>
      <c r="L407" s="3277" t="s">
        <v>35</v>
      </c>
      <c r="M407" s="3277"/>
      <c r="N407" s="3277"/>
      <c r="O407" s="296">
        <f>O406+G407</f>
        <v>0</v>
      </c>
    </row>
    <row r="408" spans="1:15" ht="12.75" hidden="1">
      <c r="B408" s="295"/>
      <c r="C408" s="295"/>
      <c r="E408" s="52"/>
      <c r="G408" s="52"/>
      <c r="O408" s="52"/>
    </row>
    <row r="409" spans="1:15" ht="12.75" hidden="1">
      <c r="A409" s="3431" t="s">
        <v>69</v>
      </c>
      <c r="B409" s="3431"/>
      <c r="C409" s="2113"/>
      <c r="D409" s="310">
        <f>E399+E392+E385+E374</f>
        <v>20900000</v>
      </c>
      <c r="E409" s="52"/>
      <c r="G409" s="52"/>
      <c r="O409" s="52"/>
    </row>
    <row r="410" spans="1:15" ht="12.75" hidden="1">
      <c r="A410" s="3432" t="s">
        <v>70</v>
      </c>
      <c r="B410" s="3432"/>
      <c r="C410" s="2112"/>
      <c r="D410" s="326"/>
      <c r="E410" s="52"/>
      <c r="G410" s="52"/>
      <c r="O410" s="52"/>
    </row>
    <row r="411" spans="1:15" ht="12.75" hidden="1">
      <c r="A411" s="3427" t="s">
        <v>71</v>
      </c>
      <c r="B411" s="3427"/>
      <c r="C411" s="142"/>
      <c r="D411" s="706"/>
      <c r="E411" s="52"/>
      <c r="G411" s="52"/>
      <c r="O411" s="52"/>
    </row>
    <row r="412" spans="1:15" ht="12.75" hidden="1">
      <c r="A412" s="3423"/>
      <c r="B412" s="3423"/>
      <c r="C412" s="151"/>
      <c r="D412" s="129"/>
      <c r="E412" s="52"/>
      <c r="G412" s="52"/>
      <c r="O412" s="52"/>
    </row>
    <row r="413" spans="1:15" ht="12.75" hidden="1">
      <c r="B413" s="295"/>
      <c r="C413" s="295"/>
      <c r="E413" s="52"/>
      <c r="G413" s="52"/>
      <c r="O413" s="52"/>
    </row>
    <row r="414" spans="1:15" ht="12.75" hidden="1">
      <c r="A414" s="3281" t="s">
        <v>153</v>
      </c>
      <c r="B414" s="2122" t="s">
        <v>88</v>
      </c>
      <c r="C414" s="303" t="s">
        <v>104</v>
      </c>
      <c r="D414" s="303" t="s">
        <v>105</v>
      </c>
      <c r="E414" s="52"/>
      <c r="G414" s="52"/>
      <c r="O414" s="52"/>
    </row>
    <row r="415" spans="1:15" ht="12.75" hidden="1">
      <c r="A415" s="3281"/>
      <c r="B415" s="788">
        <f>B416+B418+B420+B422+B424+B426+B432+B433+B435+B437+B438+B439+B440+B441+B442+B443+B446+B447+B448</f>
        <v>79</v>
      </c>
      <c r="C415" s="790">
        <f>C416+C422+C424+C426+C435+C439</f>
        <v>20900000</v>
      </c>
      <c r="D415" s="788">
        <f>SUM(D416:D447)</f>
        <v>10</v>
      </c>
      <c r="E415" s="52"/>
      <c r="G415" s="52"/>
      <c r="O415" s="52"/>
    </row>
    <row r="416" spans="1:15" ht="12.75" hidden="1">
      <c r="A416" s="3293" t="s">
        <v>86</v>
      </c>
      <c r="B416" s="3283">
        <v>9</v>
      </c>
      <c r="C416" s="3284">
        <v>1300000</v>
      </c>
      <c r="D416" s="3429">
        <v>1</v>
      </c>
      <c r="E416" s="52"/>
      <c r="G416" s="52"/>
      <c r="O416" s="52"/>
    </row>
    <row r="417" spans="1:15" ht="9" hidden="1" customHeight="1">
      <c r="A417" s="3293"/>
      <c r="B417" s="3283"/>
      <c r="C417" s="3284"/>
      <c r="D417" s="3429"/>
      <c r="E417" s="52"/>
      <c r="G417" s="52"/>
      <c r="O417" s="52"/>
    </row>
    <row r="418" spans="1:15" ht="12.75" hidden="1">
      <c r="A418" s="3293" t="s">
        <v>98</v>
      </c>
      <c r="B418" s="3283">
        <v>2</v>
      </c>
      <c r="C418" s="3284"/>
      <c r="D418" s="3429"/>
      <c r="E418" s="52"/>
      <c r="G418" s="52"/>
      <c r="O418" s="52"/>
    </row>
    <row r="419" spans="1:15" ht="1.5" hidden="1" customHeight="1">
      <c r="A419" s="3293"/>
      <c r="B419" s="3283"/>
      <c r="C419" s="3284"/>
      <c r="D419" s="3429"/>
      <c r="E419" s="52"/>
      <c r="G419" s="52"/>
      <c r="O419" s="52"/>
    </row>
    <row r="420" spans="1:15" ht="12.75" hidden="1">
      <c r="A420" s="3293" t="s">
        <v>89</v>
      </c>
      <c r="B420" s="3283">
        <v>1</v>
      </c>
      <c r="C420" s="3284"/>
      <c r="D420" s="3429"/>
      <c r="E420" s="52"/>
      <c r="G420" s="52"/>
      <c r="O420" s="52"/>
    </row>
    <row r="421" spans="1:15" ht="3" hidden="1" customHeight="1">
      <c r="A421" s="3293"/>
      <c r="B421" s="3283"/>
      <c r="C421" s="3284"/>
      <c r="D421" s="3429"/>
      <c r="E421" s="52"/>
      <c r="G421" s="52"/>
      <c r="O421" s="52"/>
    </row>
    <row r="422" spans="1:15" ht="12.75" hidden="1">
      <c r="A422" s="3293" t="s">
        <v>107</v>
      </c>
      <c r="B422" s="3283">
        <v>5</v>
      </c>
      <c r="C422" s="3284">
        <v>4700000</v>
      </c>
      <c r="D422" s="3429">
        <v>2</v>
      </c>
      <c r="E422" s="52"/>
      <c r="G422" s="52"/>
      <c r="O422" s="52"/>
    </row>
    <row r="423" spans="1:15" ht="4.5" hidden="1" customHeight="1">
      <c r="A423" s="3293"/>
      <c r="B423" s="3283"/>
      <c r="C423" s="3284"/>
      <c r="D423" s="3429"/>
      <c r="E423" s="52"/>
      <c r="G423" s="52"/>
      <c r="O423" s="52"/>
    </row>
    <row r="424" spans="1:15" ht="12.75" hidden="1">
      <c r="A424" s="3293" t="s">
        <v>91</v>
      </c>
      <c r="B424" s="3283">
        <v>11</v>
      </c>
      <c r="C424" s="3284">
        <v>3000000</v>
      </c>
      <c r="D424" s="3429">
        <v>2</v>
      </c>
      <c r="E424" s="52"/>
      <c r="G424" s="52"/>
      <c r="O424" s="52"/>
    </row>
    <row r="425" spans="1:15" ht="5.25" hidden="1" customHeight="1">
      <c r="A425" s="3293"/>
      <c r="B425" s="3283"/>
      <c r="C425" s="3284"/>
      <c r="D425" s="3429"/>
      <c r="E425" s="52"/>
      <c r="G425" s="52"/>
      <c r="O425" s="52"/>
    </row>
    <row r="426" spans="1:15" ht="12.75" hidden="1">
      <c r="A426" s="3293" t="s">
        <v>108</v>
      </c>
      <c r="B426" s="3283">
        <v>4</v>
      </c>
      <c r="C426" s="3284">
        <v>6000000</v>
      </c>
      <c r="D426" s="3429">
        <v>2</v>
      </c>
      <c r="E426" s="52"/>
      <c r="G426" s="52"/>
      <c r="O426" s="52"/>
    </row>
    <row r="427" spans="1:15" ht="1.5" hidden="1" customHeight="1">
      <c r="A427" s="3293"/>
      <c r="B427" s="3283"/>
      <c r="C427" s="3284"/>
      <c r="D427" s="3429"/>
      <c r="E427" s="52"/>
      <c r="G427" s="52"/>
      <c r="O427" s="52"/>
    </row>
    <row r="428" spans="1:15" ht="12.75" hidden="1">
      <c r="A428" s="3293" t="s">
        <v>109</v>
      </c>
      <c r="B428" s="3283"/>
      <c r="C428" s="3284"/>
      <c r="D428" s="3429"/>
      <c r="E428" s="52"/>
      <c r="G428" s="52"/>
      <c r="O428" s="52"/>
    </row>
    <row r="429" spans="1:15" ht="2.25" hidden="1" customHeight="1">
      <c r="A429" s="3293"/>
      <c r="B429" s="3283"/>
      <c r="C429" s="3284"/>
      <c r="D429" s="3429"/>
      <c r="E429" s="52"/>
      <c r="G429" s="52"/>
      <c r="O429" s="52"/>
    </row>
    <row r="430" spans="1:15" ht="12.75" hidden="1">
      <c r="A430" s="789" t="s">
        <v>110</v>
      </c>
      <c r="B430" s="2112"/>
      <c r="C430" s="2113"/>
      <c r="D430" s="143"/>
      <c r="E430" s="52"/>
      <c r="G430" s="52"/>
      <c r="O430" s="52"/>
    </row>
    <row r="431" spans="1:15" ht="12.75" hidden="1">
      <c r="A431" s="2112" t="s">
        <v>111</v>
      </c>
      <c r="B431" s="141"/>
      <c r="C431" s="791"/>
      <c r="D431" s="678"/>
      <c r="E431" s="52"/>
      <c r="G431" s="52"/>
      <c r="O431" s="52"/>
    </row>
    <row r="432" spans="1:15" ht="12.75" hidden="1">
      <c r="A432" s="2112" t="s">
        <v>112</v>
      </c>
      <c r="B432" s="2112">
        <v>2</v>
      </c>
      <c r="C432" s="2113"/>
      <c r="D432" s="143"/>
      <c r="E432" s="52"/>
      <c r="G432" s="52"/>
      <c r="O432" s="52"/>
    </row>
    <row r="433" spans="1:15" ht="12.75" hidden="1">
      <c r="A433" s="2112" t="s">
        <v>93</v>
      </c>
      <c r="B433" s="2112">
        <v>3</v>
      </c>
      <c r="C433" s="2113"/>
      <c r="D433" s="143"/>
      <c r="E433" s="52"/>
      <c r="G433" s="52"/>
      <c r="O433" s="52"/>
    </row>
    <row r="434" spans="1:15" ht="12.75" hidden="1">
      <c r="A434" s="2112" t="s">
        <v>100</v>
      </c>
      <c r="B434" s="2112"/>
      <c r="C434" s="2113"/>
      <c r="D434" s="143"/>
      <c r="E434" s="52"/>
      <c r="G434" s="52"/>
      <c r="O434" s="52"/>
    </row>
    <row r="435" spans="1:15" ht="12.75" hidden="1">
      <c r="A435" s="2112" t="s">
        <v>94</v>
      </c>
      <c r="B435" s="2112">
        <v>10</v>
      </c>
      <c r="C435" s="2113">
        <v>4600000</v>
      </c>
      <c r="D435" s="143">
        <v>2</v>
      </c>
      <c r="E435" s="52"/>
      <c r="G435" s="52"/>
      <c r="O435" s="52"/>
    </row>
    <row r="436" spans="1:15" ht="12.75" hidden="1">
      <c r="A436" s="2112" t="s">
        <v>113</v>
      </c>
      <c r="B436" s="2112"/>
      <c r="C436" s="2113"/>
      <c r="D436" s="143"/>
      <c r="E436" s="52"/>
      <c r="G436" s="52"/>
      <c r="O436" s="52"/>
    </row>
    <row r="437" spans="1:15" ht="12.75" hidden="1">
      <c r="A437" s="2112" t="s">
        <v>95</v>
      </c>
      <c r="B437" s="2112">
        <v>4</v>
      </c>
      <c r="C437" s="2113"/>
      <c r="D437" s="143"/>
      <c r="E437" s="52"/>
      <c r="G437" s="52"/>
      <c r="O437" s="52"/>
    </row>
    <row r="438" spans="1:15" ht="12.75" hidden="1">
      <c r="A438" s="2112" t="s">
        <v>114</v>
      </c>
      <c r="B438" s="2112">
        <v>2</v>
      </c>
      <c r="C438" s="2113"/>
      <c r="D438" s="143"/>
      <c r="E438" s="52"/>
      <c r="G438" s="52"/>
      <c r="O438" s="52"/>
    </row>
    <row r="439" spans="1:15" ht="12.75" hidden="1">
      <c r="A439" s="2112" t="s">
        <v>96</v>
      </c>
      <c r="B439" s="2112">
        <v>4</v>
      </c>
      <c r="C439" s="2113">
        <v>1300000</v>
      </c>
      <c r="D439" s="143">
        <v>1</v>
      </c>
      <c r="E439" s="52"/>
      <c r="G439" s="52"/>
      <c r="O439" s="52"/>
    </row>
    <row r="440" spans="1:15" ht="12.75" hidden="1">
      <c r="A440" s="2112" t="s">
        <v>224</v>
      </c>
      <c r="B440" s="2112">
        <v>1</v>
      </c>
      <c r="C440" s="2113"/>
      <c r="D440" s="143"/>
      <c r="E440" s="52"/>
      <c r="G440" s="52"/>
      <c r="O440" s="52"/>
    </row>
    <row r="441" spans="1:15" ht="12.75" hidden="1">
      <c r="A441" s="2112" t="s">
        <v>225</v>
      </c>
      <c r="B441" s="2112">
        <v>1</v>
      </c>
      <c r="C441" s="2113"/>
      <c r="D441" s="143"/>
      <c r="E441" s="52"/>
      <c r="G441" s="52"/>
      <c r="O441" s="52"/>
    </row>
    <row r="442" spans="1:15" ht="12.75" hidden="1">
      <c r="A442" s="2112" t="s">
        <v>226</v>
      </c>
      <c r="B442" s="2112">
        <v>1</v>
      </c>
      <c r="C442" s="2113"/>
      <c r="D442" s="143"/>
      <c r="E442" s="52"/>
      <c r="G442" s="52"/>
      <c r="O442" s="52"/>
    </row>
    <row r="443" spans="1:15" ht="12.75" hidden="1">
      <c r="A443" s="2112" t="s">
        <v>227</v>
      </c>
      <c r="B443" s="2112">
        <v>5</v>
      </c>
      <c r="C443" s="2113"/>
      <c r="D443" s="143"/>
      <c r="E443" s="52"/>
      <c r="G443" s="52"/>
      <c r="O443" s="52"/>
    </row>
    <row r="444" spans="1:15" ht="12.75" hidden="1">
      <c r="A444" s="2112" t="s">
        <v>119</v>
      </c>
      <c r="B444" s="2112"/>
      <c r="C444" s="2113"/>
      <c r="D444" s="143"/>
      <c r="E444" s="52"/>
      <c r="G444" s="52"/>
      <c r="O444" s="52"/>
    </row>
    <row r="445" spans="1:15" ht="12.75" hidden="1">
      <c r="A445" s="2112" t="s">
        <v>120</v>
      </c>
      <c r="B445" s="2112">
        <v>1</v>
      </c>
      <c r="C445" s="2113"/>
      <c r="D445" s="143"/>
      <c r="E445" s="52"/>
      <c r="G445" s="52"/>
      <c r="O445" s="52"/>
    </row>
    <row r="446" spans="1:15" ht="12.75" hidden="1">
      <c r="A446" s="2112" t="s">
        <v>228</v>
      </c>
      <c r="B446" s="2112">
        <v>1</v>
      </c>
      <c r="C446" s="2113"/>
      <c r="D446" s="143"/>
      <c r="E446" s="52"/>
      <c r="G446" s="52"/>
      <c r="O446" s="52"/>
    </row>
    <row r="447" spans="1:15" ht="19.5" hidden="1" customHeight="1">
      <c r="A447" s="158" t="s">
        <v>229</v>
      </c>
      <c r="B447" s="2112">
        <v>12</v>
      </c>
      <c r="C447" s="2113"/>
      <c r="D447" s="143"/>
      <c r="E447" s="52"/>
      <c r="G447" s="52"/>
      <c r="O447" s="52"/>
    </row>
    <row r="448" spans="1:15" ht="12.75" hidden="1">
      <c r="A448" s="2112" t="s">
        <v>230</v>
      </c>
      <c r="B448" s="2112">
        <v>1</v>
      </c>
      <c r="C448" s="2112"/>
      <c r="D448" s="143"/>
      <c r="E448" s="52"/>
      <c r="G448" s="52"/>
      <c r="O448" s="52"/>
    </row>
    <row r="449" spans="1:15" ht="12.75" hidden="1">
      <c r="B449" s="295"/>
      <c r="C449" s="295"/>
      <c r="E449" s="52"/>
      <c r="G449" s="52"/>
      <c r="O449" s="52"/>
    </row>
    <row r="450" spans="1:15" ht="12.75" hidden="1">
      <c r="B450" s="295"/>
      <c r="C450" s="295"/>
      <c r="E450" s="52"/>
      <c r="G450" s="52"/>
      <c r="O450" s="52"/>
    </row>
    <row r="451" spans="1:15" ht="12.75" hidden="1">
      <c r="A451" s="3274" t="s">
        <v>231</v>
      </c>
      <c r="B451" s="3274"/>
      <c r="C451" s="3274"/>
      <c r="D451" s="3274"/>
      <c r="E451" s="3274"/>
      <c r="F451" s="3274"/>
      <c r="G451" s="3274"/>
      <c r="H451" s="3274"/>
      <c r="I451" s="3274"/>
      <c r="J451" s="3274"/>
      <c r="K451" s="3274"/>
      <c r="L451" s="3274"/>
      <c r="M451" s="3274"/>
      <c r="N451" s="3274"/>
      <c r="O451" s="3274"/>
    </row>
    <row r="452" spans="1:15" ht="12.75" hidden="1">
      <c r="A452" s="3274"/>
      <c r="B452" s="3274"/>
      <c r="C452" s="3274"/>
      <c r="D452" s="3274"/>
      <c r="E452" s="3274"/>
      <c r="F452" s="3274"/>
      <c r="G452" s="3274"/>
      <c r="H452" s="3274"/>
      <c r="I452" s="3274"/>
      <c r="J452" s="3274"/>
      <c r="K452" s="3274"/>
      <c r="L452" s="3274"/>
      <c r="M452" s="3274"/>
      <c r="N452" s="3274"/>
      <c r="O452" s="3274"/>
    </row>
    <row r="453" spans="1:15" ht="12.75" hidden="1">
      <c r="A453" s="3275" t="s">
        <v>1</v>
      </c>
      <c r="B453" s="3275"/>
      <c r="C453" s="3275"/>
      <c r="D453" s="3275"/>
      <c r="E453" s="3275"/>
      <c r="F453" s="3275"/>
      <c r="G453" s="3275"/>
      <c r="H453" s="3275"/>
      <c r="I453" s="3275"/>
      <c r="J453" s="3275"/>
      <c r="K453" s="3275"/>
      <c r="L453" s="3275"/>
      <c r="M453" s="3275"/>
      <c r="N453" s="3275"/>
      <c r="O453" s="3275"/>
    </row>
    <row r="454" spans="1:15" ht="12.75" hidden="1">
      <c r="A454" s="2121" t="s">
        <v>37</v>
      </c>
      <c r="B454" s="24" t="s">
        <v>3</v>
      </c>
      <c r="C454" s="8" t="s">
        <v>4</v>
      </c>
      <c r="D454" s="24" t="s">
        <v>5</v>
      </c>
      <c r="E454" s="9" t="s">
        <v>6</v>
      </c>
      <c r="F454" s="24" t="s">
        <v>7</v>
      </c>
      <c r="G454" s="9" t="s">
        <v>8</v>
      </c>
      <c r="H454" s="156" t="s">
        <v>9</v>
      </c>
      <c r="I454" s="24" t="s">
        <v>10</v>
      </c>
      <c r="J454" s="24" t="s">
        <v>11</v>
      </c>
      <c r="K454" s="24" t="s">
        <v>3</v>
      </c>
      <c r="L454" s="24" t="s">
        <v>5</v>
      </c>
      <c r="M454" s="24" t="s">
        <v>12</v>
      </c>
      <c r="N454" s="24" t="s">
        <v>7</v>
      </c>
      <c r="O454" s="30"/>
    </row>
    <row r="455" spans="1:15" ht="12.75" hidden="1">
      <c r="A455" s="3286" t="s">
        <v>232</v>
      </c>
      <c r="B455" s="382">
        <v>8262</v>
      </c>
      <c r="C455" s="383">
        <v>0.1</v>
      </c>
      <c r="D455" s="384" t="s">
        <v>233</v>
      </c>
      <c r="E455" s="385">
        <v>2500000</v>
      </c>
      <c r="F455" s="383">
        <v>0.12</v>
      </c>
      <c r="G455" s="385">
        <f>E455*F455</f>
        <v>300000</v>
      </c>
      <c r="H455" s="386" t="s">
        <v>15</v>
      </c>
      <c r="I455" s="387" t="s">
        <v>22</v>
      </c>
      <c r="J455" s="149"/>
      <c r="K455" s="418">
        <v>8253</v>
      </c>
      <c r="L455" s="38" t="s">
        <v>234</v>
      </c>
      <c r="M455" s="14">
        <v>1500000</v>
      </c>
      <c r="N455" s="313">
        <v>0.05</v>
      </c>
      <c r="O455" s="496">
        <f>M455*N455</f>
        <v>75000</v>
      </c>
    </row>
    <row r="456" spans="1:15" ht="12.75" hidden="1">
      <c r="A456" s="3286"/>
      <c r="B456" s="418">
        <v>8319</v>
      </c>
      <c r="C456" s="383">
        <v>0.1</v>
      </c>
      <c r="D456" s="419" t="s">
        <v>235</v>
      </c>
      <c r="E456" s="385">
        <v>2100000</v>
      </c>
      <c r="F456" s="383">
        <v>0.12</v>
      </c>
      <c r="G456" s="385">
        <f>E456*F456</f>
        <v>252000</v>
      </c>
      <c r="H456" s="386" t="s">
        <v>15</v>
      </c>
      <c r="I456" s="387" t="s">
        <v>209</v>
      </c>
      <c r="J456" s="149"/>
      <c r="K456" s="149"/>
      <c r="L456" s="149"/>
      <c r="M456" s="129"/>
      <c r="N456" s="69"/>
      <c r="O456" s="129"/>
    </row>
    <row r="457" spans="1:15" ht="12.75" hidden="1">
      <c r="A457" s="3286"/>
      <c r="B457" s="546">
        <v>8345</v>
      </c>
      <c r="C457" s="437">
        <v>0.1</v>
      </c>
      <c r="D457" s="511" t="s">
        <v>236</v>
      </c>
      <c r="E457" s="436">
        <v>1650000</v>
      </c>
      <c r="F457" s="437">
        <v>7.0000000000000007E-2</v>
      </c>
      <c r="G457" s="436">
        <f>F457*E457</f>
        <v>115500.00000000001</v>
      </c>
      <c r="H457" s="438" t="s">
        <v>30</v>
      </c>
      <c r="I457" s="438" t="s">
        <v>209</v>
      </c>
      <c r="J457" s="149"/>
      <c r="K457" s="149"/>
      <c r="L457" s="149"/>
      <c r="M457" s="129"/>
      <c r="N457" s="69"/>
      <c r="O457" s="30"/>
    </row>
    <row r="458" spans="1:15" ht="12.75" hidden="1">
      <c r="A458" s="3286"/>
      <c r="B458" s="504">
        <v>8336</v>
      </c>
      <c r="C458" s="389">
        <v>0.1</v>
      </c>
      <c r="D458" s="384" t="s">
        <v>237</v>
      </c>
      <c r="E458" s="390">
        <v>3300000</v>
      </c>
      <c r="F458" s="389">
        <v>0.12</v>
      </c>
      <c r="G458" s="390">
        <f>E458*F458</f>
        <v>396000</v>
      </c>
      <c r="H458" s="386" t="s">
        <v>15</v>
      </c>
      <c r="I458" s="386" t="s">
        <v>207</v>
      </c>
      <c r="J458" s="149"/>
      <c r="K458" s="149"/>
      <c r="L458" s="149"/>
      <c r="M458" s="129"/>
      <c r="N458" s="69"/>
      <c r="O458" s="30"/>
    </row>
    <row r="459" spans="1:15" ht="12.75" hidden="1">
      <c r="A459" s="3286"/>
      <c r="B459" s="504">
        <v>8390</v>
      </c>
      <c r="C459" s="545">
        <v>0.1</v>
      </c>
      <c r="D459" s="1680" t="s">
        <v>238</v>
      </c>
      <c r="E459" s="390">
        <v>1950000</v>
      </c>
      <c r="F459" s="389">
        <v>7.0000000000000007E-2</v>
      </c>
      <c r="G459" s="390">
        <f>E459*F459</f>
        <v>136500</v>
      </c>
      <c r="H459" s="544" t="s">
        <v>127</v>
      </c>
      <c r="I459" s="544" t="s">
        <v>207</v>
      </c>
      <c r="J459" s="149"/>
      <c r="K459" s="149"/>
      <c r="L459" s="149"/>
      <c r="M459" s="129"/>
      <c r="N459" s="69"/>
      <c r="O459" s="30"/>
    </row>
    <row r="460" spans="1:15" ht="12.75" hidden="1">
      <c r="A460" s="3286"/>
      <c r="B460" s="402" t="s">
        <v>171</v>
      </c>
      <c r="C460" s="403">
        <v>0.1</v>
      </c>
      <c r="D460" s="405" t="s">
        <v>239</v>
      </c>
      <c r="E460" s="404"/>
      <c r="F460" s="403"/>
      <c r="G460" s="404"/>
      <c r="H460" s="406"/>
      <c r="I460" s="406" t="s">
        <v>209</v>
      </c>
      <c r="J460" s="149"/>
      <c r="K460" s="149"/>
      <c r="L460" s="149"/>
      <c r="M460" s="129"/>
      <c r="N460" s="69"/>
      <c r="O460" s="30"/>
    </row>
    <row r="461" spans="1:15" ht="12.75" hidden="1">
      <c r="A461" s="3286"/>
      <c r="B461" s="156"/>
      <c r="C461" s="314"/>
      <c r="D461" s="315"/>
      <c r="E461" s="47"/>
      <c r="F461" s="316"/>
      <c r="G461" s="47"/>
      <c r="H461" s="308"/>
      <c r="I461" s="315"/>
      <c r="J461" s="149"/>
      <c r="K461" s="149"/>
      <c r="L461" s="149"/>
      <c r="M461" s="129"/>
      <c r="N461" s="69"/>
      <c r="O461" s="30">
        <f>SUM(O455:O460)</f>
        <v>75000</v>
      </c>
    </row>
    <row r="462" spans="1:15" ht="12.75" hidden="1">
      <c r="A462" s="3286"/>
      <c r="B462" s="256"/>
      <c r="C462" s="256"/>
      <c r="D462" s="292" t="s">
        <v>34</v>
      </c>
      <c r="E462" s="293">
        <f>SUM(E455:E461)</f>
        <v>11500000</v>
      </c>
      <c r="F462" s="292" t="s">
        <v>34</v>
      </c>
      <c r="G462" s="25">
        <f>SUM(G455:G461)</f>
        <v>1200000</v>
      </c>
      <c r="H462" s="3423"/>
      <c r="I462" s="3423"/>
      <c r="J462" s="3423"/>
      <c r="K462" s="3423"/>
      <c r="L462" s="3277" t="s">
        <v>35</v>
      </c>
      <c r="M462" s="3277"/>
      <c r="N462" s="3277"/>
      <c r="O462" s="547">
        <f>O461+G462</f>
        <v>1275000</v>
      </c>
    </row>
    <row r="463" spans="1:15" ht="12.75" hidden="1">
      <c r="B463" s="295"/>
      <c r="C463" s="295"/>
      <c r="E463" s="52"/>
      <c r="G463" s="52"/>
      <c r="O463" s="52"/>
    </row>
    <row r="464" spans="1:15" ht="12.75" hidden="1">
      <c r="A464" s="3275" t="s">
        <v>46</v>
      </c>
      <c r="B464" s="3275"/>
      <c r="C464" s="3275"/>
      <c r="D464" s="3275"/>
      <c r="E464" s="3275"/>
      <c r="F464" s="3275"/>
      <c r="G464" s="3275"/>
      <c r="H464" s="3275"/>
      <c r="I464" s="3275"/>
      <c r="J464" s="3275"/>
      <c r="K464" s="3275"/>
      <c r="L464" s="3275"/>
      <c r="M464" s="3275"/>
      <c r="N464" s="3275"/>
      <c r="O464" s="3275"/>
    </row>
    <row r="465" spans="1:15" ht="12.75" hidden="1">
      <c r="A465" s="2121" t="s">
        <v>37</v>
      </c>
      <c r="B465" s="24" t="s">
        <v>3</v>
      </c>
      <c r="C465" s="8" t="s">
        <v>4</v>
      </c>
      <c r="D465" s="24" t="s">
        <v>5</v>
      </c>
      <c r="E465" s="9" t="s">
        <v>6</v>
      </c>
      <c r="F465" s="24" t="s">
        <v>7</v>
      </c>
      <c r="G465" s="9" t="s">
        <v>8</v>
      </c>
      <c r="H465" s="24" t="s">
        <v>9</v>
      </c>
      <c r="I465" s="24" t="s">
        <v>10</v>
      </c>
      <c r="J465" s="24" t="s">
        <v>11</v>
      </c>
      <c r="K465" s="24" t="s">
        <v>3</v>
      </c>
      <c r="L465" s="24" t="s">
        <v>5</v>
      </c>
      <c r="M465" s="24" t="s">
        <v>12</v>
      </c>
      <c r="N465" s="24" t="s">
        <v>7</v>
      </c>
      <c r="O465" s="30"/>
    </row>
    <row r="466" spans="1:15" ht="12.75" hidden="1">
      <c r="A466" s="3286" t="s">
        <v>240</v>
      </c>
      <c r="B466" s="91">
        <v>8253</v>
      </c>
      <c r="C466" s="313">
        <v>0.1</v>
      </c>
      <c r="D466" s="38" t="s">
        <v>234</v>
      </c>
      <c r="E466" s="14">
        <v>1500000</v>
      </c>
      <c r="F466" s="313">
        <v>7.0000000000000007E-2</v>
      </c>
      <c r="G466" s="14">
        <f>E466*F466</f>
        <v>105000.00000000001</v>
      </c>
      <c r="H466" s="307" t="s">
        <v>15</v>
      </c>
      <c r="I466" s="307" t="s">
        <v>199</v>
      </c>
      <c r="J466" s="149"/>
      <c r="K466" s="256"/>
      <c r="L466" s="309"/>
      <c r="M466" s="129"/>
      <c r="N466" s="119"/>
      <c r="O466" s="129"/>
    </row>
    <row r="467" spans="1:15" ht="12.75" hidden="1">
      <c r="A467" s="3286"/>
      <c r="B467" s="91">
        <v>8256</v>
      </c>
      <c r="C467" s="131">
        <v>0.08</v>
      </c>
      <c r="D467" s="38" t="s">
        <v>241</v>
      </c>
      <c r="E467" s="14">
        <v>2750000</v>
      </c>
      <c r="F467" s="313">
        <v>0.06</v>
      </c>
      <c r="G467" s="14">
        <f t="shared" ref="G467:G474" si="42">E467*F467</f>
        <v>165000</v>
      </c>
      <c r="H467" s="307" t="s">
        <v>19</v>
      </c>
      <c r="I467" s="307" t="s">
        <v>199</v>
      </c>
      <c r="J467" s="149"/>
      <c r="K467" s="256"/>
      <c r="L467" s="309"/>
      <c r="M467" s="129"/>
      <c r="N467" s="119"/>
      <c r="O467" s="30"/>
    </row>
    <row r="468" spans="1:15" ht="12.75" hidden="1">
      <c r="A468" s="3286"/>
      <c r="B468" s="388">
        <v>8264</v>
      </c>
      <c r="C468" s="389">
        <v>0.1</v>
      </c>
      <c r="D468" s="1685" t="s">
        <v>242</v>
      </c>
      <c r="E468" s="390">
        <v>1600000</v>
      </c>
      <c r="F468" s="389">
        <v>7.0000000000000007E-2</v>
      </c>
      <c r="G468" s="14">
        <f t="shared" si="42"/>
        <v>112000.00000000001</v>
      </c>
      <c r="H468" s="386" t="s">
        <v>30</v>
      </c>
      <c r="I468" s="386" t="s">
        <v>199</v>
      </c>
      <c r="J468" s="149"/>
      <c r="K468" s="256"/>
      <c r="L468" s="309"/>
      <c r="M468" s="129"/>
      <c r="N468" s="119"/>
      <c r="O468" s="30"/>
    </row>
    <row r="469" spans="1:15" ht="12.75" hidden="1">
      <c r="A469" s="3286"/>
      <c r="B469" s="418">
        <v>8294</v>
      </c>
      <c r="C469" s="383">
        <v>0.1</v>
      </c>
      <c r="D469" s="419" t="s">
        <v>243</v>
      </c>
      <c r="E469" s="385">
        <v>1200000</v>
      </c>
      <c r="F469" s="383">
        <v>0.12</v>
      </c>
      <c r="G469" s="14">
        <f t="shared" si="42"/>
        <v>144000</v>
      </c>
      <c r="H469" s="386" t="s">
        <v>43</v>
      </c>
      <c r="I469" s="387" t="s">
        <v>209</v>
      </c>
      <c r="J469" s="149"/>
      <c r="K469" s="256"/>
      <c r="L469" s="149"/>
      <c r="M469" s="129"/>
      <c r="N469" s="69"/>
      <c r="O469" s="30"/>
    </row>
    <row r="470" spans="1:15" ht="12.75" hidden="1">
      <c r="A470" s="3286"/>
      <c r="B470" s="408">
        <v>8283</v>
      </c>
      <c r="C470" s="409">
        <v>0.1</v>
      </c>
      <c r="D470" s="410" t="s">
        <v>244</v>
      </c>
      <c r="E470" s="411">
        <v>1200000</v>
      </c>
      <c r="F470" s="409">
        <v>0.12</v>
      </c>
      <c r="G470" s="14">
        <f t="shared" si="42"/>
        <v>144000</v>
      </c>
      <c r="H470" s="412" t="s">
        <v>43</v>
      </c>
      <c r="I470" s="412" t="s">
        <v>22</v>
      </c>
      <c r="J470" s="308"/>
      <c r="K470" s="256"/>
      <c r="L470" s="149"/>
      <c r="M470" s="129"/>
      <c r="N470" s="69"/>
      <c r="O470" s="30"/>
    </row>
    <row r="471" spans="1:15" ht="12.75" hidden="1">
      <c r="A471" s="3286"/>
      <c r="B471" s="408">
        <v>8321</v>
      </c>
      <c r="C471" s="409">
        <v>0.1</v>
      </c>
      <c r="D471" s="410" t="s">
        <v>245</v>
      </c>
      <c r="E471" s="411">
        <v>1350000</v>
      </c>
      <c r="F471" s="409">
        <v>7.0000000000000007E-2</v>
      </c>
      <c r="G471" s="448">
        <f t="shared" si="42"/>
        <v>94500.000000000015</v>
      </c>
      <c r="H471" s="412" t="s">
        <v>30</v>
      </c>
      <c r="I471" s="412" t="s">
        <v>207</v>
      </c>
      <c r="J471" s="149"/>
      <c r="K471" s="256"/>
      <c r="L471" s="149"/>
      <c r="M471" s="129"/>
      <c r="N471" s="69"/>
      <c r="O471" s="30"/>
    </row>
    <row r="472" spans="1:15" ht="12.75" hidden="1">
      <c r="A472" s="3286"/>
      <c r="B472" s="388">
        <v>8342</v>
      </c>
      <c r="C472" s="389">
        <v>0.1</v>
      </c>
      <c r="D472" s="1685" t="s">
        <v>246</v>
      </c>
      <c r="E472" s="390">
        <v>1500000</v>
      </c>
      <c r="F472" s="389">
        <v>0.12</v>
      </c>
      <c r="G472" s="448">
        <f t="shared" si="42"/>
        <v>180000</v>
      </c>
      <c r="H472" s="386" t="s">
        <v>43</v>
      </c>
      <c r="I472" s="386" t="s">
        <v>209</v>
      </c>
      <c r="J472" s="149"/>
      <c r="K472" s="149"/>
      <c r="L472" s="149"/>
      <c r="M472" s="129"/>
      <c r="N472" s="69"/>
      <c r="O472" s="30"/>
    </row>
    <row r="473" spans="1:15" ht="12.75" hidden="1">
      <c r="A473" s="3286"/>
      <c r="B473" s="540">
        <v>8367</v>
      </c>
      <c r="C473" s="541">
        <v>0.1</v>
      </c>
      <c r="D473" s="542" t="s">
        <v>247</v>
      </c>
      <c r="E473" s="390">
        <v>2000000</v>
      </c>
      <c r="F473" s="541">
        <v>0.12</v>
      </c>
      <c r="G473" s="411">
        <f t="shared" si="42"/>
        <v>240000</v>
      </c>
      <c r="H473" s="543" t="s">
        <v>43</v>
      </c>
      <c r="I473" s="543" t="s">
        <v>209</v>
      </c>
      <c r="J473" s="149"/>
      <c r="K473" s="149"/>
      <c r="L473" s="149"/>
      <c r="M473" s="129"/>
      <c r="N473" s="69"/>
      <c r="O473" s="30"/>
    </row>
    <row r="474" spans="1:15" ht="12.75" hidden="1">
      <c r="A474" s="3286"/>
      <c r="B474" s="504">
        <v>8389</v>
      </c>
      <c r="C474" s="545">
        <v>0.1</v>
      </c>
      <c r="D474" s="1680" t="s">
        <v>248</v>
      </c>
      <c r="E474" s="390">
        <v>1800000</v>
      </c>
      <c r="F474" s="541">
        <v>0.12</v>
      </c>
      <c r="G474" s="411">
        <f t="shared" si="42"/>
        <v>216000</v>
      </c>
      <c r="H474" s="543" t="s">
        <v>43</v>
      </c>
      <c r="I474" s="544" t="s">
        <v>199</v>
      </c>
      <c r="J474" s="149"/>
      <c r="K474" s="149"/>
      <c r="L474" s="149"/>
      <c r="M474" s="129"/>
      <c r="N474" s="69"/>
      <c r="O474" s="30"/>
    </row>
    <row r="475" spans="1:15" ht="12.75" hidden="1">
      <c r="A475" s="3286"/>
      <c r="B475" s="402" t="s">
        <v>171</v>
      </c>
      <c r="C475" s="403">
        <v>0.1</v>
      </c>
      <c r="D475" s="405" t="s">
        <v>249</v>
      </c>
      <c r="E475" s="404"/>
      <c r="F475" s="405"/>
      <c r="G475" s="405"/>
      <c r="H475" s="405"/>
      <c r="I475" s="406" t="s">
        <v>207</v>
      </c>
      <c r="J475" s="149"/>
      <c r="K475" s="149"/>
      <c r="L475" s="149"/>
      <c r="M475" s="129"/>
      <c r="N475" s="69"/>
      <c r="O475" s="30"/>
    </row>
    <row r="476" spans="1:15" ht="12.75" hidden="1">
      <c r="A476" s="3286"/>
      <c r="B476" s="122"/>
      <c r="C476" s="314"/>
      <c r="D476" s="308"/>
      <c r="E476" s="47"/>
      <c r="F476" s="308"/>
      <c r="G476" s="308"/>
      <c r="H476" s="308"/>
      <c r="I476" s="315"/>
      <c r="J476" s="149"/>
      <c r="K476" s="149"/>
      <c r="L476" s="149"/>
      <c r="M476" s="129"/>
      <c r="N476" s="69"/>
      <c r="O476" s="30"/>
    </row>
    <row r="477" spans="1:15" ht="12.75" hidden="1">
      <c r="A477" s="3286"/>
      <c r="B477" s="256"/>
      <c r="C477" s="256"/>
      <c r="D477" s="292" t="s">
        <v>34</v>
      </c>
      <c r="E477" s="293">
        <f>SUM(E466:E476)</f>
        <v>14900000</v>
      </c>
      <c r="F477" s="292" t="s">
        <v>34</v>
      </c>
      <c r="G477" s="25">
        <f>SUM(G466:G476)</f>
        <v>1400500</v>
      </c>
      <c r="H477" s="3423"/>
      <c r="I477" s="3423"/>
      <c r="J477" s="3423"/>
      <c r="K477" s="3423"/>
      <c r="L477" s="3277" t="s">
        <v>35</v>
      </c>
      <c r="M477" s="3277"/>
      <c r="N477" s="3277"/>
      <c r="O477" s="547">
        <f>O476+G477</f>
        <v>1400500</v>
      </c>
    </row>
    <row r="478" spans="1:15" ht="12.75" hidden="1">
      <c r="B478" s="295"/>
      <c r="C478" s="295"/>
      <c r="E478" s="52"/>
      <c r="G478" s="52"/>
      <c r="O478" s="52"/>
    </row>
    <row r="479" spans="1:15" ht="12.75" hidden="1">
      <c r="A479" s="3275" t="s">
        <v>30</v>
      </c>
      <c r="B479" s="3275"/>
      <c r="C479" s="3275"/>
      <c r="D479" s="3275"/>
      <c r="E479" s="3275"/>
      <c r="F479" s="3275"/>
      <c r="G479" s="3275"/>
      <c r="H479" s="3275"/>
      <c r="I479" s="3275"/>
      <c r="J479" s="3275"/>
      <c r="K479" s="3275"/>
      <c r="L479" s="3275"/>
      <c r="M479" s="3275"/>
      <c r="N479" s="3275"/>
      <c r="O479" s="3275"/>
    </row>
    <row r="480" spans="1:15" ht="12.75" hidden="1">
      <c r="A480" s="2121" t="s">
        <v>37</v>
      </c>
      <c r="B480" s="24" t="s">
        <v>3</v>
      </c>
      <c r="C480" s="8" t="s">
        <v>4</v>
      </c>
      <c r="D480" s="24" t="s">
        <v>5</v>
      </c>
      <c r="E480" s="9" t="s">
        <v>6</v>
      </c>
      <c r="F480" s="24" t="s">
        <v>7</v>
      </c>
      <c r="G480" s="9" t="s">
        <v>8</v>
      </c>
      <c r="H480" s="24" t="s">
        <v>9</v>
      </c>
      <c r="I480" s="24" t="s">
        <v>10</v>
      </c>
      <c r="J480" s="24" t="s">
        <v>11</v>
      </c>
      <c r="K480" s="24" t="s">
        <v>3</v>
      </c>
      <c r="L480" s="24" t="s">
        <v>5</v>
      </c>
      <c r="M480" s="24" t="s">
        <v>12</v>
      </c>
      <c r="N480" s="24" t="s">
        <v>7</v>
      </c>
      <c r="O480" s="30"/>
    </row>
    <row r="481" spans="1:15" ht="15.75" hidden="1" customHeight="1">
      <c r="A481" s="3299" t="s">
        <v>13</v>
      </c>
      <c r="B481" s="388">
        <v>8293</v>
      </c>
      <c r="C481" s="383">
        <v>0.1</v>
      </c>
      <c r="D481" s="1685" t="s">
        <v>250</v>
      </c>
      <c r="E481" s="390">
        <v>2200000</v>
      </c>
      <c r="F481" s="389">
        <v>0.1</v>
      </c>
      <c r="G481" s="390">
        <f>F481*E481</f>
        <v>220000</v>
      </c>
      <c r="H481" s="386" t="s">
        <v>30</v>
      </c>
      <c r="I481" s="386" t="s">
        <v>22</v>
      </c>
      <c r="J481" s="308"/>
      <c r="K481" s="418">
        <v>8264</v>
      </c>
      <c r="L481" s="419" t="s">
        <v>251</v>
      </c>
      <c r="M481" s="385">
        <v>1600000</v>
      </c>
      <c r="N481" s="383">
        <v>0.05</v>
      </c>
      <c r="O481" s="496">
        <f>M481*N481</f>
        <v>80000</v>
      </c>
    </row>
    <row r="482" spans="1:15" ht="12.75" hidden="1">
      <c r="A482" s="3299"/>
      <c r="B482" s="408">
        <v>8280</v>
      </c>
      <c r="C482" s="409">
        <v>0.1</v>
      </c>
      <c r="D482" s="417" t="s">
        <v>252</v>
      </c>
      <c r="E482" s="411">
        <v>1800000</v>
      </c>
      <c r="F482" s="409">
        <v>0.05</v>
      </c>
      <c r="G482" s="411">
        <f>E482*F482</f>
        <v>90000</v>
      </c>
      <c r="H482" s="412" t="s">
        <v>19</v>
      </c>
      <c r="I482" s="412" t="s">
        <v>199</v>
      </c>
      <c r="J482" s="308"/>
      <c r="K482" s="418">
        <v>8321</v>
      </c>
      <c r="L482" s="497" t="s">
        <v>253</v>
      </c>
      <c r="M482" s="385">
        <v>1350000</v>
      </c>
      <c r="N482" s="383">
        <v>0.05</v>
      </c>
      <c r="O482" s="496">
        <f t="shared" ref="O482:O484" si="43">M482*N482</f>
        <v>67500</v>
      </c>
    </row>
    <row r="483" spans="1:15" ht="15.75" hidden="1" customHeight="1">
      <c r="A483" s="3299"/>
      <c r="B483" s="388">
        <v>8302</v>
      </c>
      <c r="C483" s="389">
        <v>0.1</v>
      </c>
      <c r="D483" s="1685" t="s">
        <v>254</v>
      </c>
      <c r="E483" s="390">
        <v>900000</v>
      </c>
      <c r="F483" s="389">
        <v>0.1</v>
      </c>
      <c r="G483" s="390">
        <f>E483*F483</f>
        <v>90000</v>
      </c>
      <c r="H483" s="386" t="s">
        <v>30</v>
      </c>
      <c r="I483" s="386" t="s">
        <v>207</v>
      </c>
      <c r="J483" s="149"/>
      <c r="K483" s="418">
        <v>8345</v>
      </c>
      <c r="L483" s="419" t="s">
        <v>255</v>
      </c>
      <c r="M483" s="385">
        <v>1650000</v>
      </c>
      <c r="N483" s="383">
        <v>0.05</v>
      </c>
      <c r="O483" s="496">
        <f t="shared" si="43"/>
        <v>82500</v>
      </c>
    </row>
    <row r="484" spans="1:15" ht="15.75" hidden="1" customHeight="1">
      <c r="A484" s="3299"/>
      <c r="B484" s="408">
        <v>8317</v>
      </c>
      <c r="C484" s="389">
        <v>0.1</v>
      </c>
      <c r="D484" s="1685" t="s">
        <v>256</v>
      </c>
      <c r="E484" s="390">
        <v>1600000</v>
      </c>
      <c r="F484" s="389">
        <v>0.05</v>
      </c>
      <c r="G484" s="390">
        <f>F484*E484</f>
        <v>80000</v>
      </c>
      <c r="H484" s="386" t="s">
        <v>19</v>
      </c>
      <c r="I484" s="386" t="s">
        <v>209</v>
      </c>
      <c r="J484" s="149"/>
      <c r="K484" s="418">
        <v>8348</v>
      </c>
      <c r="L484" s="419" t="s">
        <v>257</v>
      </c>
      <c r="M484" s="385">
        <v>1200000</v>
      </c>
      <c r="N484" s="383">
        <v>0.05</v>
      </c>
      <c r="O484" s="496">
        <f t="shared" si="43"/>
        <v>60000</v>
      </c>
    </row>
    <row r="485" spans="1:15" ht="15.75" hidden="1" customHeight="1">
      <c r="A485" s="3299"/>
      <c r="B485" s="388">
        <v>8373</v>
      </c>
      <c r="C485" s="510">
        <v>0.08</v>
      </c>
      <c r="D485" s="511" t="s">
        <v>258</v>
      </c>
      <c r="E485" s="436">
        <v>2100000</v>
      </c>
      <c r="F485" s="510">
        <v>0.04</v>
      </c>
      <c r="G485" s="436">
        <f>E485*F485</f>
        <v>84000</v>
      </c>
      <c r="H485" s="438" t="s">
        <v>259</v>
      </c>
      <c r="I485" s="438" t="s">
        <v>209</v>
      </c>
      <c r="J485" s="149"/>
      <c r="K485" s="149"/>
      <c r="L485" s="149"/>
      <c r="M485" s="129"/>
      <c r="N485" s="69"/>
      <c r="O485" s="30"/>
    </row>
    <row r="486" spans="1:15" ht="12.75" hidden="1">
      <c r="A486" s="3299"/>
      <c r="B486" s="402" t="s">
        <v>171</v>
      </c>
      <c r="C486" s="397"/>
      <c r="D486" s="398" t="s">
        <v>260</v>
      </c>
      <c r="E486" s="398"/>
      <c r="F486" s="398"/>
      <c r="G486" s="398"/>
      <c r="H486" s="398"/>
      <c r="I486" s="399" t="s">
        <v>209</v>
      </c>
      <c r="J486" s="149"/>
      <c r="K486" s="149"/>
      <c r="L486" s="149"/>
      <c r="M486" s="129"/>
      <c r="N486" s="69"/>
      <c r="O486" s="30"/>
    </row>
    <row r="487" spans="1:15" ht="12.75" hidden="1">
      <c r="A487" s="3299"/>
      <c r="B487" s="431" t="s">
        <v>261</v>
      </c>
      <c r="C487" s="392"/>
      <c r="D487" s="393" t="s">
        <v>262</v>
      </c>
      <c r="E487" s="394"/>
      <c r="F487" s="395"/>
      <c r="G487" s="394"/>
      <c r="H487" s="393"/>
      <c r="I487" s="391" t="s">
        <v>263</v>
      </c>
      <c r="J487" s="149"/>
      <c r="K487" s="149"/>
      <c r="L487" s="149"/>
      <c r="M487" s="129"/>
      <c r="N487" s="69"/>
      <c r="O487" s="30"/>
    </row>
    <row r="488" spans="1:15" ht="12.75" hidden="1">
      <c r="A488" s="3299"/>
      <c r="B488" s="449" t="s">
        <v>264</v>
      </c>
      <c r="C488" s="444"/>
      <c r="D488" s="450" t="s">
        <v>265</v>
      </c>
      <c r="E488" s="445"/>
      <c r="F488" s="444"/>
      <c r="G488" s="445"/>
      <c r="H488" s="446"/>
      <c r="I488" s="446" t="s">
        <v>209</v>
      </c>
      <c r="J488" s="149"/>
      <c r="K488" s="149"/>
      <c r="L488" s="149"/>
      <c r="M488" s="129"/>
      <c r="N488" s="69"/>
      <c r="O488" s="30"/>
    </row>
    <row r="489" spans="1:15" ht="15.75" hidden="1" customHeight="1">
      <c r="A489" s="3299"/>
      <c r="B489" s="447" t="s">
        <v>264</v>
      </c>
      <c r="C489" s="482"/>
      <c r="D489" s="483" t="s">
        <v>266</v>
      </c>
      <c r="E489" s="483"/>
      <c r="F489" s="483"/>
      <c r="G489" s="483"/>
      <c r="H489" s="483"/>
      <c r="I489" s="484" t="s">
        <v>207</v>
      </c>
      <c r="J489" s="149"/>
      <c r="K489" s="149"/>
      <c r="L489" s="149"/>
      <c r="M489" s="129"/>
      <c r="N489" s="69"/>
      <c r="O489" s="30"/>
    </row>
    <row r="490" spans="1:15" ht="15.75" hidden="1" customHeight="1">
      <c r="A490" s="3299"/>
      <c r="B490" s="256"/>
      <c r="C490" s="119"/>
      <c r="D490" s="149"/>
      <c r="E490" s="129"/>
      <c r="F490" s="69"/>
      <c r="G490" s="129"/>
      <c r="H490" s="149"/>
      <c r="I490" s="149"/>
      <c r="J490" s="149"/>
      <c r="K490" s="149"/>
      <c r="L490" s="149"/>
      <c r="M490" s="129"/>
      <c r="N490" s="69"/>
      <c r="O490" s="30">
        <f>SUM(O481:O489)</f>
        <v>290000</v>
      </c>
    </row>
    <row r="491" spans="1:15" ht="15.75" hidden="1" customHeight="1">
      <c r="A491" s="3299"/>
      <c r="B491" s="256"/>
      <c r="C491" s="256"/>
      <c r="D491" s="292" t="s">
        <v>34</v>
      </c>
      <c r="E491" s="293">
        <f>SUM(E481:E490)</f>
        <v>8600000</v>
      </c>
      <c r="F491" s="292" t="s">
        <v>34</v>
      </c>
      <c r="G491" s="25">
        <f>SUM(G481:G490)</f>
        <v>564000</v>
      </c>
      <c r="H491" s="3433"/>
      <c r="I491" s="3433"/>
      <c r="J491" s="3433"/>
      <c r="K491" s="3433"/>
      <c r="L491" s="3298" t="s">
        <v>35</v>
      </c>
      <c r="M491" s="3298"/>
      <c r="N491" s="3298"/>
      <c r="O491" s="547">
        <f>O490+G491</f>
        <v>854000</v>
      </c>
    </row>
    <row r="492" spans="1:15" ht="15.75" hidden="1" customHeight="1">
      <c r="A492" s="85"/>
      <c r="B492" s="424"/>
      <c r="C492" s="424"/>
      <c r="D492" s="425"/>
      <c r="E492" s="426"/>
      <c r="F492" s="425"/>
      <c r="G492" s="427"/>
      <c r="H492" s="2"/>
      <c r="I492" s="2"/>
      <c r="J492" s="2"/>
      <c r="K492" s="2"/>
      <c r="L492" s="428"/>
      <c r="M492" s="428"/>
      <c r="N492" s="428"/>
      <c r="O492" s="429"/>
    </row>
    <row r="493" spans="1:15" ht="15.75" hidden="1" customHeight="1">
      <c r="A493" s="3275" t="s">
        <v>267</v>
      </c>
      <c r="B493" s="3275"/>
      <c r="C493" s="3275"/>
      <c r="D493" s="3275"/>
      <c r="E493" s="3275"/>
      <c r="F493" s="3275"/>
      <c r="G493" s="3275"/>
      <c r="H493" s="3275"/>
      <c r="I493" s="3275"/>
      <c r="J493" s="3275"/>
      <c r="K493" s="3275"/>
      <c r="L493" s="3275"/>
      <c r="M493" s="3275"/>
      <c r="N493" s="3275"/>
      <c r="O493" s="3275"/>
    </row>
    <row r="494" spans="1:15" ht="15.75" hidden="1" customHeight="1">
      <c r="A494" s="2121" t="s">
        <v>37</v>
      </c>
      <c r="B494" s="24" t="s">
        <v>3</v>
      </c>
      <c r="C494" s="8" t="s">
        <v>4</v>
      </c>
      <c r="D494" s="24" t="s">
        <v>5</v>
      </c>
      <c r="E494" s="9" t="s">
        <v>6</v>
      </c>
      <c r="F494" s="24" t="s">
        <v>7</v>
      </c>
      <c r="G494" s="9" t="s">
        <v>8</v>
      </c>
      <c r="H494" s="24" t="s">
        <v>9</v>
      </c>
      <c r="I494" s="24" t="s">
        <v>10</v>
      </c>
      <c r="J494" s="24" t="s">
        <v>11</v>
      </c>
      <c r="K494" s="24" t="s">
        <v>3</v>
      </c>
      <c r="L494" s="24" t="s">
        <v>5</v>
      </c>
      <c r="M494" s="24" t="s">
        <v>12</v>
      </c>
      <c r="N494" s="24" t="s">
        <v>7</v>
      </c>
      <c r="O494" s="30"/>
    </row>
    <row r="495" spans="1:15" ht="15.75" hidden="1" customHeight="1">
      <c r="A495" s="3299" t="s">
        <v>13</v>
      </c>
      <c r="B495" s="396" t="s">
        <v>171</v>
      </c>
      <c r="C495" s="392">
        <v>0.1</v>
      </c>
      <c r="D495" s="434" t="s">
        <v>268</v>
      </c>
      <c r="E495" s="430"/>
      <c r="F495" s="397">
        <v>0.1</v>
      </c>
      <c r="G495" s="430">
        <f>E495*F495</f>
        <v>0</v>
      </c>
      <c r="H495" s="399" t="s">
        <v>267</v>
      </c>
      <c r="I495" s="399" t="s">
        <v>209</v>
      </c>
      <c r="J495" s="398"/>
      <c r="K495" s="149"/>
      <c r="L495" s="149"/>
      <c r="M495" s="129"/>
      <c r="N495" s="69"/>
      <c r="O495" s="97"/>
    </row>
    <row r="496" spans="1:15" ht="15.75" hidden="1" customHeight="1">
      <c r="A496" s="3299"/>
      <c r="B496" s="391"/>
      <c r="C496" s="503"/>
      <c r="D496" s="398"/>
      <c r="E496" s="394"/>
      <c r="F496" s="395"/>
      <c r="G496" s="394"/>
      <c r="H496" s="393"/>
      <c r="I496" s="391"/>
      <c r="J496" s="393"/>
      <c r="K496" s="149"/>
      <c r="L496" s="149"/>
      <c r="M496" s="129"/>
      <c r="N496" s="69"/>
      <c r="O496" s="30"/>
    </row>
    <row r="497" spans="1:15" ht="15.75" hidden="1" customHeight="1">
      <c r="A497" s="3299"/>
      <c r="B497" s="391"/>
      <c r="C497" s="392"/>
      <c r="D497" s="393"/>
      <c r="E497" s="394"/>
      <c r="F497" s="395"/>
      <c r="G497" s="394"/>
      <c r="H497" s="393"/>
      <c r="I497" s="393"/>
      <c r="J497" s="393"/>
      <c r="K497" s="149"/>
      <c r="L497" s="149"/>
      <c r="M497" s="129"/>
      <c r="N497" s="69"/>
      <c r="O497" s="30">
        <f>SUM(O495:O495)</f>
        <v>0</v>
      </c>
    </row>
    <row r="498" spans="1:15" ht="15.75" hidden="1" customHeight="1">
      <c r="A498" s="3299"/>
      <c r="B498" s="256"/>
      <c r="C498" s="256"/>
      <c r="D498" s="292" t="s">
        <v>34</v>
      </c>
      <c r="E498" s="293">
        <f>SUM(E495:E497)</f>
        <v>0</v>
      </c>
      <c r="F498" s="292" t="s">
        <v>34</v>
      </c>
      <c r="G498" s="25">
        <f>SUM(G495:G497)</f>
        <v>0</v>
      </c>
      <c r="H498" s="3433"/>
      <c r="I498" s="3433"/>
      <c r="J498" s="3433"/>
      <c r="K498" s="3433"/>
      <c r="L498" s="3298" t="s">
        <v>35</v>
      </c>
      <c r="M498" s="3298"/>
      <c r="N498" s="3298"/>
      <c r="O498" s="294">
        <f>O497+G498</f>
        <v>0</v>
      </c>
    </row>
    <row r="499" spans="1:15" ht="12.75" hidden="1">
      <c r="B499" s="295"/>
      <c r="C499" s="295"/>
      <c r="E499" s="52"/>
      <c r="G499" s="52"/>
      <c r="O499" s="52"/>
    </row>
    <row r="500" spans="1:15" ht="12.75" hidden="1">
      <c r="B500" s="295"/>
      <c r="C500" s="295"/>
      <c r="E500" s="52"/>
      <c r="G500" s="52"/>
      <c r="O500" s="52"/>
    </row>
    <row r="501" spans="1:15" ht="12.75" hidden="1">
      <c r="A501" s="3275" t="s">
        <v>19</v>
      </c>
      <c r="B501" s="3275"/>
      <c r="C501" s="3275"/>
      <c r="D501" s="3275"/>
      <c r="E501" s="3275"/>
      <c r="F501" s="3275"/>
      <c r="G501" s="3275"/>
      <c r="H501" s="3275"/>
      <c r="I501" s="3275"/>
      <c r="J501" s="3275"/>
      <c r="K501" s="3275"/>
      <c r="L501" s="3275"/>
      <c r="M501" s="3275"/>
      <c r="N501" s="3275"/>
      <c r="O501" s="3275"/>
    </row>
    <row r="502" spans="1:15" ht="12.75" hidden="1">
      <c r="A502" s="2121" t="s">
        <v>37</v>
      </c>
      <c r="B502" s="463" t="s">
        <v>3</v>
      </c>
      <c r="C502" s="464" t="s">
        <v>4</v>
      </c>
      <c r="D502" s="463" t="s">
        <v>5</v>
      </c>
      <c r="E502" s="465" t="s">
        <v>6</v>
      </c>
      <c r="F502" s="463" t="s">
        <v>7</v>
      </c>
      <c r="G502" s="465" t="s">
        <v>8</v>
      </c>
      <c r="H502" s="463" t="s">
        <v>9</v>
      </c>
      <c r="I502" s="463" t="s">
        <v>10</v>
      </c>
      <c r="J502" s="24" t="s">
        <v>11</v>
      </c>
      <c r="K502" s="24" t="s">
        <v>3</v>
      </c>
      <c r="L502" s="24" t="s">
        <v>5</v>
      </c>
      <c r="M502" s="24" t="s">
        <v>12</v>
      </c>
      <c r="N502" s="24" t="s">
        <v>7</v>
      </c>
      <c r="O502" s="30"/>
    </row>
    <row r="503" spans="1:15" ht="12.75" hidden="1">
      <c r="A503" s="3434"/>
      <c r="B503" s="407"/>
      <c r="C503" s="407"/>
      <c r="D503" s="407"/>
      <c r="E503" s="407"/>
      <c r="F503" s="407"/>
      <c r="G503" s="1688"/>
      <c r="H503" s="407"/>
      <c r="I503" s="407"/>
      <c r="J503" s="149"/>
      <c r="K503" s="291"/>
      <c r="L503" s="149"/>
      <c r="M503" s="157"/>
      <c r="N503" s="119"/>
      <c r="O503" s="97"/>
    </row>
    <row r="504" spans="1:15" ht="12.75" hidden="1">
      <c r="A504" s="3434"/>
      <c r="B504" s="315"/>
      <c r="C504" s="462"/>
      <c r="D504" s="308"/>
      <c r="E504" s="47"/>
      <c r="F504" s="462"/>
      <c r="G504" s="505">
        <f>E504*F504</f>
        <v>0</v>
      </c>
      <c r="H504" s="308"/>
      <c r="I504" s="308"/>
      <c r="J504" s="149"/>
      <c r="K504" s="291"/>
      <c r="L504" s="129"/>
      <c r="M504" s="149"/>
      <c r="N504" s="119"/>
      <c r="O504" s="97"/>
    </row>
    <row r="505" spans="1:15" ht="12.75" hidden="1">
      <c r="A505" s="3434"/>
      <c r="B505" s="315"/>
      <c r="C505" s="314"/>
      <c r="D505" s="308"/>
      <c r="E505" s="47"/>
      <c r="F505" s="314"/>
      <c r="G505" s="506">
        <f>E505*F505</f>
        <v>0</v>
      </c>
      <c r="H505" s="308"/>
      <c r="I505" s="308"/>
      <c r="J505" s="149"/>
      <c r="K505" s="256"/>
      <c r="L505" s="149"/>
      <c r="M505" s="129"/>
      <c r="N505" s="119"/>
      <c r="O505" s="30"/>
    </row>
    <row r="506" spans="1:15" ht="12.75" hidden="1">
      <c r="A506" s="3434"/>
      <c r="B506" s="256"/>
      <c r="C506" s="119"/>
      <c r="D506" s="706"/>
      <c r="E506" s="129"/>
      <c r="F506" s="149"/>
      <c r="G506" s="129"/>
      <c r="H506" s="149"/>
      <c r="I506" s="149"/>
      <c r="J506" s="149"/>
      <c r="K506" s="256"/>
      <c r="L506" s="149"/>
      <c r="M506" s="129"/>
      <c r="N506" s="119"/>
      <c r="O506" s="30"/>
    </row>
    <row r="507" spans="1:15" ht="12.75" hidden="1">
      <c r="A507" s="3434"/>
      <c r="B507" s="256"/>
      <c r="C507" s="119"/>
      <c r="D507" s="149"/>
      <c r="E507" s="129"/>
      <c r="F507" s="69"/>
      <c r="G507" s="129"/>
      <c r="H507" s="149"/>
      <c r="I507" s="149"/>
      <c r="J507" s="149"/>
      <c r="K507" s="256"/>
      <c r="L507" s="149"/>
      <c r="M507" s="129"/>
      <c r="N507" s="119"/>
      <c r="O507" s="99">
        <f>SUM(O503:O506)</f>
        <v>0</v>
      </c>
    </row>
    <row r="508" spans="1:15" ht="12.75" hidden="1">
      <c r="A508" s="3434"/>
      <c r="B508" s="256"/>
      <c r="C508" s="256"/>
      <c r="D508" s="292" t="s">
        <v>34</v>
      </c>
      <c r="E508" s="293">
        <f>SUM(E503:E507)</f>
        <v>0</v>
      </c>
      <c r="F508" s="292" t="s">
        <v>34</v>
      </c>
      <c r="G508" s="25">
        <f>SUM(G503:G507)</f>
        <v>0</v>
      </c>
      <c r="H508" s="3423"/>
      <c r="I508" s="3423"/>
      <c r="J508" s="3423"/>
      <c r="K508" s="3423"/>
      <c r="L508" s="3277" t="s">
        <v>35</v>
      </c>
      <c r="M508" s="3277"/>
      <c r="N508" s="3277"/>
      <c r="O508" s="296">
        <f>O507+G508</f>
        <v>0</v>
      </c>
    </row>
    <row r="509" spans="1:15" ht="12.75" hidden="1">
      <c r="B509" s="295"/>
      <c r="C509" s="295"/>
      <c r="E509" s="52"/>
      <c r="G509" s="52"/>
      <c r="O509" s="52"/>
    </row>
    <row r="510" spans="1:15" ht="12.75" hidden="1">
      <c r="A510" s="3431" t="s">
        <v>69</v>
      </c>
      <c r="B510" s="3431"/>
      <c r="C510" s="2113"/>
      <c r="D510" s="310">
        <f>E508+E498+E491+E477+E462</f>
        <v>35000000</v>
      </c>
      <c r="E510" s="52"/>
      <c r="G510" s="52"/>
      <c r="O510" s="52"/>
    </row>
    <row r="511" spans="1:15" ht="12.75" hidden="1">
      <c r="A511" s="3432" t="s">
        <v>70</v>
      </c>
      <c r="B511" s="3432"/>
      <c r="C511" s="2112"/>
      <c r="D511" s="326"/>
      <c r="E511" s="52"/>
      <c r="G511" s="52"/>
      <c r="O511" s="52"/>
    </row>
    <row r="512" spans="1:15" ht="12.75" hidden="1">
      <c r="A512" s="3427" t="s">
        <v>71</v>
      </c>
      <c r="B512" s="3427"/>
      <c r="C512" s="142"/>
      <c r="D512" s="706"/>
      <c r="E512" s="52"/>
      <c r="G512" s="52"/>
      <c r="O512" s="52"/>
    </row>
    <row r="513" spans="1:15" ht="12.75" hidden="1">
      <c r="A513" s="3423"/>
      <c r="B513" s="3423"/>
      <c r="C513" s="151"/>
      <c r="D513" s="129"/>
      <c r="E513" s="52"/>
      <c r="G513" s="52"/>
      <c r="O513" s="52"/>
    </row>
    <row r="514" spans="1:15" ht="12.75" hidden="1">
      <c r="B514" s="295"/>
      <c r="C514" s="295"/>
      <c r="E514" s="52"/>
      <c r="G514" s="52"/>
      <c r="O514" s="52"/>
    </row>
    <row r="515" spans="1:15" ht="15.75" hidden="1" customHeight="1">
      <c r="A515" s="3289" t="s">
        <v>103</v>
      </c>
      <c r="B515" s="2116" t="s">
        <v>88</v>
      </c>
      <c r="C515" s="286" t="s">
        <v>104</v>
      </c>
      <c r="D515" s="286" t="s">
        <v>105</v>
      </c>
      <c r="E515" s="52"/>
      <c r="G515" s="52"/>
      <c r="O515" s="52"/>
    </row>
    <row r="516" spans="1:15" ht="15.75" hidden="1" customHeight="1">
      <c r="A516" s="3289"/>
      <c r="B516" s="2115">
        <f>SUM(B517:B548)</f>
        <v>100</v>
      </c>
      <c r="C516" s="667">
        <f>C517+C521+C523+C525+C534+C536+C538+C539+C540+C543+C547+C548</f>
        <v>35000000</v>
      </c>
      <c r="D516" s="2115">
        <f>SUM(D517:D548)</f>
        <v>19</v>
      </c>
      <c r="E516" s="52"/>
      <c r="G516" s="52"/>
      <c r="O516" s="52"/>
    </row>
    <row r="517" spans="1:15" ht="15.75" hidden="1" customHeight="1">
      <c r="A517" s="3283" t="s">
        <v>269</v>
      </c>
      <c r="B517" s="3283">
        <v>4</v>
      </c>
      <c r="C517" s="3285">
        <v>1200000</v>
      </c>
      <c r="D517" s="3288">
        <v>1</v>
      </c>
      <c r="E517" s="52"/>
      <c r="G517" s="52"/>
      <c r="O517" s="52"/>
    </row>
    <row r="518" spans="1:15" ht="15.75" hidden="1" customHeight="1">
      <c r="A518" s="3283"/>
      <c r="B518" s="3283"/>
      <c r="C518" s="3285"/>
      <c r="D518" s="3288"/>
      <c r="E518" s="52"/>
      <c r="G518" s="52"/>
      <c r="O518" s="52"/>
    </row>
    <row r="519" spans="1:15" ht="15.75" hidden="1" customHeight="1">
      <c r="A519" s="3283" t="s">
        <v>98</v>
      </c>
      <c r="B519" s="3283">
        <v>3</v>
      </c>
      <c r="C519" s="3284"/>
      <c r="D519" s="3429"/>
      <c r="E519" s="52"/>
      <c r="G519" s="52"/>
      <c r="O519" s="52"/>
    </row>
    <row r="520" spans="1:15" ht="15.75" hidden="1" customHeight="1">
      <c r="A520" s="3283"/>
      <c r="B520" s="3283"/>
      <c r="C520" s="3284"/>
      <c r="D520" s="3429"/>
      <c r="E520" s="52"/>
      <c r="G520" s="52"/>
      <c r="O520" s="52"/>
    </row>
    <row r="521" spans="1:15" ht="15.75" hidden="1" customHeight="1">
      <c r="A521" s="3283" t="s">
        <v>89</v>
      </c>
      <c r="B521" s="3283">
        <v>5</v>
      </c>
      <c r="C521" s="3285">
        <v>4100000</v>
      </c>
      <c r="D521" s="3288">
        <v>2</v>
      </c>
      <c r="E521" s="52"/>
      <c r="G521" s="52"/>
      <c r="O521" s="52"/>
    </row>
    <row r="522" spans="1:15" ht="15.75" hidden="1" customHeight="1">
      <c r="A522" s="3283"/>
      <c r="B522" s="3283"/>
      <c r="C522" s="3285"/>
      <c r="D522" s="3288"/>
      <c r="E522" s="52"/>
      <c r="G522" s="52"/>
      <c r="O522" s="52"/>
    </row>
    <row r="523" spans="1:15" ht="15.75" hidden="1" customHeight="1">
      <c r="A523" s="3283" t="s">
        <v>107</v>
      </c>
      <c r="B523" s="3283">
        <v>4</v>
      </c>
      <c r="C523" s="3285">
        <v>5650000</v>
      </c>
      <c r="D523" s="3288">
        <v>3</v>
      </c>
      <c r="E523" s="52"/>
      <c r="G523" s="52"/>
      <c r="O523" s="52"/>
    </row>
    <row r="524" spans="1:15" ht="15.75" hidden="1" customHeight="1">
      <c r="A524" s="3283"/>
      <c r="B524" s="3283"/>
      <c r="C524" s="3285"/>
      <c r="D524" s="3288"/>
      <c r="E524" s="52"/>
      <c r="G524" s="52"/>
      <c r="O524" s="52"/>
    </row>
    <row r="525" spans="1:15" ht="15.75" hidden="1" customHeight="1">
      <c r="A525" s="3283" t="s">
        <v>91</v>
      </c>
      <c r="B525" s="3283">
        <v>17</v>
      </c>
      <c r="C525" s="3285">
        <v>1800000</v>
      </c>
      <c r="D525" s="3288">
        <v>1</v>
      </c>
      <c r="E525" s="52"/>
      <c r="G525" s="52"/>
      <c r="O525" s="52"/>
    </row>
    <row r="526" spans="1:15" ht="15.75" hidden="1" customHeight="1">
      <c r="A526" s="3283"/>
      <c r="B526" s="3283"/>
      <c r="C526" s="3285"/>
      <c r="D526" s="3288"/>
      <c r="E526" s="52"/>
      <c r="G526" s="52"/>
      <c r="O526" s="52"/>
    </row>
    <row r="527" spans="1:15" ht="15.75" hidden="1" customHeight="1">
      <c r="A527" s="3283" t="s">
        <v>108</v>
      </c>
      <c r="B527" s="3283">
        <v>5</v>
      </c>
      <c r="C527" s="3284"/>
      <c r="D527" s="3288"/>
      <c r="E527" s="52"/>
      <c r="G527" s="52"/>
      <c r="O527" s="52"/>
    </row>
    <row r="528" spans="1:15" ht="15.75" hidden="1" customHeight="1">
      <c r="A528" s="3283"/>
      <c r="B528" s="3283"/>
      <c r="C528" s="3284"/>
      <c r="D528" s="3288"/>
      <c r="E528" s="52"/>
      <c r="G528" s="52"/>
      <c r="O528" s="52"/>
    </row>
    <row r="529" spans="1:15" ht="15.75" hidden="1" customHeight="1">
      <c r="A529" s="3283" t="s">
        <v>109</v>
      </c>
      <c r="B529" s="3283">
        <v>3</v>
      </c>
      <c r="C529" s="3430"/>
      <c r="D529" s="3429"/>
      <c r="E529" s="52"/>
      <c r="G529" s="52"/>
      <c r="O529" s="52"/>
    </row>
    <row r="530" spans="1:15" ht="15.75" hidden="1" customHeight="1">
      <c r="A530" s="3283"/>
      <c r="B530" s="3283"/>
      <c r="C530" s="3430"/>
      <c r="D530" s="3429"/>
      <c r="E530" s="52"/>
      <c r="G530" s="52"/>
      <c r="O530" s="52"/>
    </row>
    <row r="531" spans="1:15" ht="15.75" hidden="1" customHeight="1">
      <c r="A531" s="2112" t="s">
        <v>110</v>
      </c>
      <c r="B531" s="2112"/>
      <c r="C531" s="326"/>
      <c r="D531" s="143"/>
      <c r="E531" s="52"/>
      <c r="G531" s="52"/>
      <c r="O531" s="52"/>
    </row>
    <row r="532" spans="1:15" ht="15.75" hidden="1" customHeight="1">
      <c r="A532" s="2112" t="s">
        <v>111</v>
      </c>
      <c r="B532" s="2112"/>
      <c r="C532" s="326"/>
      <c r="D532" s="143"/>
      <c r="E532" s="52"/>
      <c r="G532" s="52"/>
      <c r="O532" s="52"/>
    </row>
    <row r="533" spans="1:15" ht="15.75" hidden="1" customHeight="1">
      <c r="A533" s="141" t="s">
        <v>112</v>
      </c>
      <c r="B533" s="142"/>
      <c r="C533" s="30"/>
      <c r="D533" s="706"/>
      <c r="E533" s="52"/>
      <c r="G533" s="52"/>
      <c r="O533" s="52"/>
    </row>
    <row r="534" spans="1:15" ht="15.75" hidden="1" customHeight="1">
      <c r="A534" s="141" t="s">
        <v>93</v>
      </c>
      <c r="B534" s="142">
        <v>1</v>
      </c>
      <c r="C534" s="717">
        <v>2500000</v>
      </c>
      <c r="D534" s="706">
        <v>1</v>
      </c>
      <c r="E534" s="52"/>
      <c r="G534" s="52"/>
      <c r="O534" s="52"/>
    </row>
    <row r="535" spans="1:15" ht="15.75" hidden="1" customHeight="1">
      <c r="A535" s="141" t="s">
        <v>100</v>
      </c>
      <c r="B535" s="142"/>
      <c r="C535" s="78"/>
      <c r="D535" s="706"/>
      <c r="E535" s="52"/>
      <c r="G535" s="52"/>
      <c r="O535" s="52"/>
    </row>
    <row r="536" spans="1:15" ht="15.75" hidden="1" customHeight="1">
      <c r="A536" s="141" t="s">
        <v>94</v>
      </c>
      <c r="B536" s="142">
        <v>8</v>
      </c>
      <c r="C536" s="717">
        <v>6450000</v>
      </c>
      <c r="D536" s="132">
        <v>3</v>
      </c>
      <c r="E536" s="52"/>
      <c r="G536" s="52"/>
      <c r="O536" s="52"/>
    </row>
    <row r="537" spans="1:15" ht="15.75" hidden="1" customHeight="1">
      <c r="A537" s="141" t="s">
        <v>113</v>
      </c>
      <c r="B537" s="142">
        <v>2</v>
      </c>
      <c r="C537" s="78"/>
      <c r="D537" s="706"/>
      <c r="E537" s="52"/>
      <c r="G537" s="52"/>
      <c r="O537" s="52"/>
    </row>
    <row r="538" spans="1:15" ht="15.75" hidden="1" customHeight="1">
      <c r="A538" s="141" t="s">
        <v>95</v>
      </c>
      <c r="B538" s="142">
        <v>4</v>
      </c>
      <c r="C538" s="717">
        <v>1500000</v>
      </c>
      <c r="D538" s="132">
        <v>1</v>
      </c>
      <c r="E538" s="52"/>
      <c r="G538" s="52"/>
      <c r="O538" s="52"/>
    </row>
    <row r="539" spans="1:15" ht="15.75" hidden="1" customHeight="1">
      <c r="A539" s="141" t="s">
        <v>114</v>
      </c>
      <c r="B539" s="142">
        <v>3</v>
      </c>
      <c r="C539" s="717">
        <v>3250000</v>
      </c>
      <c r="D539" s="706">
        <v>2</v>
      </c>
      <c r="E539" s="52"/>
      <c r="G539" s="52"/>
      <c r="O539" s="52"/>
    </row>
    <row r="540" spans="1:15" ht="15.75" hidden="1" customHeight="1">
      <c r="A540" s="141" t="s">
        <v>96</v>
      </c>
      <c r="B540" s="142">
        <v>2</v>
      </c>
      <c r="C540" s="717">
        <v>3400000</v>
      </c>
      <c r="D540" s="132">
        <v>2</v>
      </c>
      <c r="E540" s="52"/>
      <c r="G540" s="52"/>
      <c r="O540" s="52"/>
    </row>
    <row r="541" spans="1:15" ht="15.75" hidden="1" customHeight="1">
      <c r="A541" s="141" t="s">
        <v>115</v>
      </c>
      <c r="B541" s="142"/>
      <c r="C541" s="78"/>
      <c r="D541" s="706"/>
      <c r="E541" s="52"/>
      <c r="G541" s="52"/>
      <c r="O541" s="52"/>
    </row>
    <row r="542" spans="1:15" ht="15.75" hidden="1" customHeight="1">
      <c r="A542" s="141" t="s">
        <v>116</v>
      </c>
      <c r="B542" s="142">
        <v>2</v>
      </c>
      <c r="C542" s="30"/>
      <c r="D542" s="706"/>
      <c r="E542" s="52"/>
      <c r="G542" s="52"/>
      <c r="O542" s="52"/>
    </row>
    <row r="543" spans="1:15" ht="15.75" hidden="1" customHeight="1">
      <c r="A543" s="141" t="s">
        <v>117</v>
      </c>
      <c r="B543" s="142">
        <v>7</v>
      </c>
      <c r="C543" s="78">
        <v>900000</v>
      </c>
      <c r="D543" s="706">
        <v>1</v>
      </c>
      <c r="E543" s="52"/>
      <c r="G543" s="52"/>
      <c r="O543" s="52"/>
    </row>
    <row r="544" spans="1:15" ht="15.75" hidden="1" customHeight="1">
      <c r="A544" s="141" t="s">
        <v>118</v>
      </c>
      <c r="B544" s="142"/>
      <c r="C544" s="30"/>
      <c r="D544" s="706"/>
      <c r="E544" s="52"/>
      <c r="G544" s="52"/>
      <c r="O544" s="52"/>
    </row>
    <row r="545" spans="1:15" ht="15.75" hidden="1" customHeight="1">
      <c r="A545" s="141" t="s">
        <v>119</v>
      </c>
      <c r="B545" s="142">
        <v>2</v>
      </c>
      <c r="C545" s="30"/>
      <c r="D545" s="706"/>
      <c r="E545" s="52"/>
      <c r="G545" s="52"/>
      <c r="O545" s="52"/>
    </row>
    <row r="546" spans="1:15" ht="15.75" hidden="1" customHeight="1">
      <c r="A546" s="141" t="s">
        <v>120</v>
      </c>
      <c r="B546" s="142">
        <v>2</v>
      </c>
      <c r="C546" s="78"/>
      <c r="D546" s="132"/>
      <c r="E546" s="52"/>
      <c r="G546" s="52"/>
      <c r="O546" s="52"/>
    </row>
    <row r="547" spans="1:15" ht="15.75" hidden="1" customHeight="1">
      <c r="A547" s="141" t="s">
        <v>121</v>
      </c>
      <c r="B547" s="142">
        <v>3</v>
      </c>
      <c r="C547" s="78">
        <v>1500000</v>
      </c>
      <c r="D547" s="706">
        <v>1</v>
      </c>
      <c r="E547" s="52"/>
      <c r="G547" s="52"/>
      <c r="O547" s="52"/>
    </row>
    <row r="548" spans="1:15" ht="15.75" hidden="1" customHeight="1">
      <c r="A548" s="141" t="s">
        <v>122</v>
      </c>
      <c r="B548" s="142">
        <v>23</v>
      </c>
      <c r="C548" s="78">
        <v>2750000</v>
      </c>
      <c r="D548" s="132">
        <v>1</v>
      </c>
      <c r="E548" s="52"/>
      <c r="G548" s="52"/>
      <c r="O548" s="52"/>
    </row>
    <row r="549" spans="1:15" ht="15.75" hidden="1" customHeight="1">
      <c r="A549" s="141" t="s">
        <v>123</v>
      </c>
      <c r="B549" s="142">
        <v>3</v>
      </c>
      <c r="C549" s="78"/>
      <c r="D549" s="706"/>
      <c r="E549" s="52"/>
      <c r="G549" s="52"/>
      <c r="O549" s="52"/>
    </row>
    <row r="550" spans="1:15" ht="15.75" hidden="1" customHeight="1">
      <c r="A550" s="141" t="s">
        <v>124</v>
      </c>
      <c r="B550" s="706"/>
      <c r="C550" s="78"/>
      <c r="D550" s="706"/>
      <c r="E550" s="52"/>
      <c r="G550" s="52"/>
      <c r="O550" s="52"/>
    </row>
    <row r="551" spans="1:15" ht="12.75" hidden="1">
      <c r="B551" s="295"/>
      <c r="C551" s="295"/>
      <c r="E551" s="52"/>
      <c r="G551" s="52"/>
      <c r="O551" s="52"/>
    </row>
    <row r="552" spans="1:15" ht="12.75" hidden="1">
      <c r="A552" s="3274" t="s">
        <v>270</v>
      </c>
      <c r="B552" s="3274"/>
      <c r="C552" s="3274"/>
      <c r="D552" s="3274"/>
      <c r="E552" s="3274"/>
      <c r="F552" s="3274"/>
      <c r="G552" s="3274"/>
      <c r="H552" s="3274"/>
      <c r="I552" s="3274"/>
      <c r="J552" s="3274"/>
      <c r="K552" s="3274"/>
      <c r="L552" s="3274"/>
      <c r="M552" s="3274"/>
      <c r="N552" s="3274"/>
      <c r="O552" s="3274"/>
    </row>
    <row r="553" spans="1:15" ht="12.75" hidden="1">
      <c r="A553" s="3274"/>
      <c r="B553" s="3274"/>
      <c r="C553" s="3274"/>
      <c r="D553" s="3274"/>
      <c r="E553" s="3274"/>
      <c r="F553" s="3274"/>
      <c r="G553" s="3274"/>
      <c r="H553" s="3274"/>
      <c r="I553" s="3274"/>
      <c r="J553" s="3274"/>
      <c r="K553" s="3274"/>
      <c r="L553" s="3274"/>
      <c r="M553" s="3274"/>
      <c r="N553" s="3274"/>
      <c r="O553" s="3274"/>
    </row>
    <row r="554" spans="1:15" ht="12.75" hidden="1">
      <c r="A554" s="3275" t="s">
        <v>1</v>
      </c>
      <c r="B554" s="3275"/>
      <c r="C554" s="3275"/>
      <c r="D554" s="3275"/>
      <c r="E554" s="3275"/>
      <c r="F554" s="3275"/>
      <c r="G554" s="3275"/>
      <c r="H554" s="3275"/>
      <c r="I554" s="3275"/>
      <c r="J554" s="3275"/>
      <c r="K554" s="3275"/>
      <c r="L554" s="3275"/>
      <c r="M554" s="3275"/>
      <c r="N554" s="3275"/>
      <c r="O554" s="3275"/>
    </row>
    <row r="555" spans="1:15" ht="12.75" hidden="1" customHeight="1">
      <c r="A555" s="2119" t="s">
        <v>37</v>
      </c>
      <c r="B555" s="24" t="s">
        <v>3</v>
      </c>
      <c r="C555" s="8" t="s">
        <v>4</v>
      </c>
      <c r="D555" s="24" t="s">
        <v>5</v>
      </c>
      <c r="E555" s="9" t="s">
        <v>6</v>
      </c>
      <c r="F555" s="24" t="s">
        <v>7</v>
      </c>
      <c r="G555" s="9" t="s">
        <v>8</v>
      </c>
      <c r="H555" s="156" t="s">
        <v>9</v>
      </c>
      <c r="I555" s="24" t="s">
        <v>10</v>
      </c>
      <c r="J555" s="24" t="s">
        <v>11</v>
      </c>
      <c r="K555" s="24" t="s">
        <v>3</v>
      </c>
      <c r="L555" s="24" t="s">
        <v>5</v>
      </c>
      <c r="M555" s="24" t="s">
        <v>12</v>
      </c>
      <c r="N555" s="24" t="s">
        <v>7</v>
      </c>
      <c r="O555" s="30"/>
    </row>
    <row r="556" spans="1:15" ht="12.75" hidden="1" customHeight="1">
      <c r="A556" s="3276" t="s">
        <v>271</v>
      </c>
      <c r="B556" s="579">
        <v>8483</v>
      </c>
      <c r="C556" s="545">
        <v>0.1</v>
      </c>
      <c r="D556" s="1680" t="s">
        <v>272</v>
      </c>
      <c r="E556" s="564">
        <v>3900000</v>
      </c>
      <c r="F556" s="545">
        <v>0.12</v>
      </c>
      <c r="G556" s="564">
        <f>E556*F556</f>
        <v>468000</v>
      </c>
      <c r="H556" s="544" t="s">
        <v>15</v>
      </c>
      <c r="I556" s="544" t="s">
        <v>207</v>
      </c>
      <c r="J556" s="149"/>
      <c r="K556" s="387">
        <v>8491</v>
      </c>
      <c r="L556" s="497" t="s">
        <v>273</v>
      </c>
      <c r="M556" s="385">
        <v>2200000</v>
      </c>
      <c r="N556" s="383">
        <v>0.05</v>
      </c>
      <c r="O556" s="496">
        <f>M556*N556</f>
        <v>110000</v>
      </c>
    </row>
    <row r="557" spans="1:15" ht="12.75" hidden="1" customHeight="1">
      <c r="A557" s="3276"/>
      <c r="B557" s="579">
        <v>8377</v>
      </c>
      <c r="C557" s="389">
        <v>0.1</v>
      </c>
      <c r="D557" s="384" t="s">
        <v>274</v>
      </c>
      <c r="E557" s="1683">
        <v>2800000</v>
      </c>
      <c r="F557" s="389">
        <v>0.12</v>
      </c>
      <c r="G557" s="564">
        <f>E557*F557</f>
        <v>336000</v>
      </c>
      <c r="H557" s="386" t="s">
        <v>15</v>
      </c>
      <c r="I557" s="386" t="s">
        <v>207</v>
      </c>
      <c r="J557" s="149"/>
      <c r="K557" s="149"/>
      <c r="L557" s="149"/>
      <c r="M557" s="129"/>
      <c r="N557" s="69"/>
      <c r="O557" s="30"/>
    </row>
    <row r="558" spans="1:15" ht="12.75" hidden="1" customHeight="1">
      <c r="A558" s="3276"/>
      <c r="B558" s="579">
        <v>8413</v>
      </c>
      <c r="C558" s="545">
        <v>0.1</v>
      </c>
      <c r="D558" s="1680" t="s">
        <v>275</v>
      </c>
      <c r="E558" s="564">
        <v>5200000</v>
      </c>
      <c r="F558" s="545">
        <v>7.0000000000000007E-2</v>
      </c>
      <c r="G558" s="564">
        <f>E558*F558</f>
        <v>364000.00000000006</v>
      </c>
      <c r="H558" s="386" t="s">
        <v>15</v>
      </c>
      <c r="I558" s="544" t="s">
        <v>207</v>
      </c>
      <c r="J558" s="149"/>
      <c r="K558" s="149"/>
      <c r="L558" s="149"/>
      <c r="M558" s="129"/>
      <c r="N558" s="69"/>
      <c r="O558" s="30"/>
    </row>
    <row r="559" spans="1:15" ht="12.75" hidden="1" customHeight="1">
      <c r="A559" s="3276"/>
      <c r="B559" s="418">
        <v>8411</v>
      </c>
      <c r="C559" s="560">
        <v>0.1</v>
      </c>
      <c r="D559" s="561" t="s">
        <v>276</v>
      </c>
      <c r="E559" s="563">
        <v>1900000</v>
      </c>
      <c r="F559" s="560">
        <v>7.0000000000000007E-2</v>
      </c>
      <c r="G559" s="564">
        <f>E559*F559</f>
        <v>133000</v>
      </c>
      <c r="H559" s="562" t="s">
        <v>19</v>
      </c>
      <c r="I559" s="562" t="s">
        <v>277</v>
      </c>
      <c r="J559" s="149"/>
      <c r="K559" s="149"/>
      <c r="L559" s="149"/>
      <c r="M559" s="129"/>
      <c r="N559" s="69"/>
      <c r="O559" s="30"/>
    </row>
    <row r="560" spans="1:15" ht="12.75" hidden="1" customHeight="1">
      <c r="A560" s="3276"/>
      <c r="B560" s="579">
        <v>8412</v>
      </c>
      <c r="C560" s="545">
        <v>0.1</v>
      </c>
      <c r="D560" s="1680" t="s">
        <v>278</v>
      </c>
      <c r="E560" s="564">
        <v>2500000</v>
      </c>
      <c r="F560" s="545">
        <v>0.12</v>
      </c>
      <c r="G560" s="564">
        <f>E560*F560</f>
        <v>300000</v>
      </c>
      <c r="H560" s="544" t="s">
        <v>15</v>
      </c>
      <c r="I560" s="544" t="s">
        <v>277</v>
      </c>
      <c r="J560" s="149"/>
      <c r="K560" s="149"/>
      <c r="L560" s="149"/>
      <c r="M560" s="129"/>
      <c r="N560" s="69"/>
      <c r="O560" s="30"/>
    </row>
    <row r="561" spans="1:15" ht="12.75" hidden="1" customHeight="1">
      <c r="A561" s="3276"/>
      <c r="B561" s="2116"/>
      <c r="C561" s="508"/>
      <c r="D561" s="143"/>
      <c r="E561" s="326"/>
      <c r="F561" s="508"/>
      <c r="G561" s="326"/>
      <c r="H561" s="2112"/>
      <c r="I561" s="2112"/>
      <c r="J561" s="149"/>
      <c r="K561" s="149"/>
      <c r="L561" s="149"/>
      <c r="M561" s="129"/>
      <c r="N561" s="69"/>
      <c r="O561" s="30"/>
    </row>
    <row r="562" spans="1:15" ht="12.75" hidden="1" customHeight="1">
      <c r="A562" s="3276"/>
      <c r="B562" s="431" t="s">
        <v>171</v>
      </c>
      <c r="C562" s="392">
        <v>0.1</v>
      </c>
      <c r="D562" s="393" t="s">
        <v>279</v>
      </c>
      <c r="E562" s="567"/>
      <c r="F562" s="392"/>
      <c r="G562" s="394"/>
      <c r="H562" s="406"/>
      <c r="I562" s="391" t="s">
        <v>209</v>
      </c>
      <c r="J562" s="149"/>
      <c r="K562" s="149"/>
      <c r="L562" s="149"/>
      <c r="M562" s="129"/>
      <c r="N562" s="69"/>
      <c r="O562" s="30"/>
    </row>
    <row r="563" spans="1:15" ht="12.75" hidden="1" customHeight="1">
      <c r="A563" s="3276"/>
      <c r="B563" s="580" t="s">
        <v>171</v>
      </c>
      <c r="C563" s="397">
        <v>0.1</v>
      </c>
      <c r="D563" s="398" t="s">
        <v>280</v>
      </c>
      <c r="E563" s="565"/>
      <c r="F563" s="397"/>
      <c r="G563" s="430"/>
      <c r="H563" s="399"/>
      <c r="I563" s="399" t="s">
        <v>207</v>
      </c>
      <c r="J563" s="149"/>
      <c r="K563" s="149"/>
      <c r="L563" s="149"/>
      <c r="M563" s="129"/>
      <c r="N563" s="69"/>
      <c r="O563" s="30"/>
    </row>
    <row r="564" spans="1:15" ht="15.75" hidden="1" customHeight="1">
      <c r="A564" s="3276"/>
      <c r="B564" s="581" t="s">
        <v>171</v>
      </c>
      <c r="C564" s="397">
        <v>0.1</v>
      </c>
      <c r="D564" s="483" t="s">
        <v>281</v>
      </c>
      <c r="E564" s="430"/>
      <c r="F564" s="397"/>
      <c r="G564" s="430"/>
      <c r="H564" s="399"/>
      <c r="I564" s="399" t="s">
        <v>22</v>
      </c>
      <c r="J564" s="149"/>
      <c r="K564" s="149"/>
      <c r="L564" s="149"/>
      <c r="M564" s="129"/>
      <c r="N564" s="69"/>
      <c r="O564" s="30"/>
    </row>
    <row r="565" spans="1:15" ht="12.75" hidden="1">
      <c r="A565" s="3276"/>
      <c r="B565" s="431"/>
      <c r="C565" s="392"/>
      <c r="D565" s="393"/>
      <c r="E565" s="394"/>
      <c r="F565" s="392"/>
      <c r="G565" s="394"/>
      <c r="H565" s="391"/>
      <c r="I565" s="391"/>
      <c r="J565" s="149"/>
      <c r="K565" s="149"/>
      <c r="L565" s="149"/>
      <c r="M565" s="129"/>
      <c r="N565" s="69"/>
      <c r="O565" s="30">
        <f>SUM(O556:O564)</f>
        <v>110000</v>
      </c>
    </row>
    <row r="566" spans="1:15" ht="12.75" hidden="1">
      <c r="A566" s="3276"/>
      <c r="B566" s="256"/>
      <c r="C566" s="256"/>
      <c r="D566" s="292" t="s">
        <v>34</v>
      </c>
      <c r="E566" s="293">
        <f>SUM(E556:E565)</f>
        <v>16300000</v>
      </c>
      <c r="F566" s="292" t="s">
        <v>34</v>
      </c>
      <c r="G566" s="25">
        <f>SUM(G556:G565)</f>
        <v>1601000</v>
      </c>
      <c r="H566" s="3423"/>
      <c r="I566" s="3423"/>
      <c r="J566" s="3423"/>
      <c r="K566" s="3423"/>
      <c r="L566" s="3277" t="s">
        <v>35</v>
      </c>
      <c r="M566" s="3277"/>
      <c r="N566" s="3277"/>
      <c r="O566" s="294">
        <f>O565+G566</f>
        <v>1711000</v>
      </c>
    </row>
    <row r="567" spans="1:15" ht="12.75" hidden="1">
      <c r="B567" s="295"/>
      <c r="C567" s="295"/>
      <c r="E567" s="52"/>
      <c r="G567" s="52"/>
      <c r="O567" s="52"/>
    </row>
    <row r="568" spans="1:15" ht="12.75" hidden="1">
      <c r="A568" s="3275" t="s">
        <v>43</v>
      </c>
      <c r="B568" s="3275"/>
      <c r="C568" s="3275"/>
      <c r="D568" s="3275"/>
      <c r="E568" s="3275"/>
      <c r="F568" s="3275"/>
      <c r="G568" s="3275"/>
      <c r="H568" s="3275"/>
      <c r="I568" s="3275"/>
      <c r="J568" s="3275"/>
      <c r="K568" s="3275"/>
      <c r="L568" s="3275"/>
      <c r="M568" s="3275"/>
      <c r="N568" s="3275"/>
      <c r="O568" s="3275"/>
    </row>
    <row r="569" spans="1:15" ht="12.75" hidden="1">
      <c r="A569" s="2121" t="s">
        <v>37</v>
      </c>
      <c r="B569" s="24" t="s">
        <v>3</v>
      </c>
      <c r="C569" s="8" t="s">
        <v>4</v>
      </c>
      <c r="D569" s="24" t="s">
        <v>5</v>
      </c>
      <c r="E569" s="9" t="s">
        <v>6</v>
      </c>
      <c r="F569" s="24" t="s">
        <v>7</v>
      </c>
      <c r="G569" s="9" t="s">
        <v>8</v>
      </c>
      <c r="H569" s="156" t="s">
        <v>9</v>
      </c>
      <c r="I569" s="24" t="s">
        <v>10</v>
      </c>
      <c r="J569" s="24" t="s">
        <v>11</v>
      </c>
      <c r="K569" s="24" t="s">
        <v>3</v>
      </c>
      <c r="L569" s="24" t="s">
        <v>5</v>
      </c>
      <c r="M569" s="24" t="s">
        <v>12</v>
      </c>
      <c r="N569" s="24" t="s">
        <v>7</v>
      </c>
      <c r="O569" s="30"/>
    </row>
    <row r="570" spans="1:15" ht="12.75" hidden="1">
      <c r="A570" s="3286" t="s">
        <v>282</v>
      </c>
      <c r="B570" s="504">
        <v>8493</v>
      </c>
      <c r="C570" s="389">
        <v>0.1</v>
      </c>
      <c r="D570" s="384" t="s">
        <v>283</v>
      </c>
      <c r="E570" s="1683">
        <v>2000000</v>
      </c>
      <c r="F570" s="389">
        <v>0.12</v>
      </c>
      <c r="G570" s="1683">
        <f t="shared" ref="G570:G577" si="44">E570*F570</f>
        <v>240000</v>
      </c>
      <c r="H570" s="386" t="s">
        <v>43</v>
      </c>
      <c r="I570" s="386" t="s">
        <v>22</v>
      </c>
      <c r="J570" s="149"/>
      <c r="K570" s="149"/>
      <c r="L570" s="159"/>
      <c r="M570" s="129"/>
      <c r="N570" s="69"/>
      <c r="O570" s="97"/>
    </row>
    <row r="571" spans="1:15" ht="12.75" hidden="1">
      <c r="A571" s="3286"/>
      <c r="B571" s="388">
        <v>8426</v>
      </c>
      <c r="C571" s="389">
        <v>0.1</v>
      </c>
      <c r="D571" s="1685" t="s">
        <v>284</v>
      </c>
      <c r="E571" s="1683">
        <v>1150000</v>
      </c>
      <c r="F571" s="389">
        <v>7.0000000000000007E-2</v>
      </c>
      <c r="G571" s="1683">
        <f t="shared" si="44"/>
        <v>80500.000000000015</v>
      </c>
      <c r="H571" s="386" t="s">
        <v>19</v>
      </c>
      <c r="I571" s="386" t="s">
        <v>207</v>
      </c>
      <c r="J571" s="149"/>
      <c r="K571" s="149"/>
      <c r="L571" s="149"/>
      <c r="M571" s="129"/>
      <c r="N571" s="69"/>
      <c r="O571" s="129"/>
    </row>
    <row r="572" spans="1:15" ht="12.75" hidden="1">
      <c r="A572" s="3286"/>
      <c r="B572" s="504">
        <v>8398</v>
      </c>
      <c r="C572" s="545">
        <v>0.1</v>
      </c>
      <c r="D572" s="1680" t="s">
        <v>285</v>
      </c>
      <c r="E572" s="564">
        <v>1500000</v>
      </c>
      <c r="F572" s="545">
        <v>0.12</v>
      </c>
      <c r="G572" s="1683">
        <f t="shared" si="44"/>
        <v>180000</v>
      </c>
      <c r="H572" s="544" t="s">
        <v>43</v>
      </c>
      <c r="I572" s="544" t="s">
        <v>209</v>
      </c>
      <c r="J572" s="149"/>
      <c r="K572" s="149"/>
      <c r="L572" s="149"/>
      <c r="M572" s="129"/>
      <c r="N572" s="69"/>
      <c r="O572" s="30"/>
    </row>
    <row r="573" spans="1:15" ht="12.75" hidden="1">
      <c r="A573" s="3286"/>
      <c r="B573" s="504">
        <v>8435</v>
      </c>
      <c r="C573" s="545">
        <v>0.1</v>
      </c>
      <c r="D573" s="1680" t="s">
        <v>286</v>
      </c>
      <c r="E573" s="564">
        <v>1200000</v>
      </c>
      <c r="F573" s="545">
        <v>7.0000000000000007E-2</v>
      </c>
      <c r="G573" s="1683">
        <f t="shared" si="44"/>
        <v>84000.000000000015</v>
      </c>
      <c r="H573" s="544" t="s">
        <v>19</v>
      </c>
      <c r="I573" s="544" t="s">
        <v>207</v>
      </c>
      <c r="J573" s="149"/>
      <c r="K573" s="149"/>
      <c r="L573" s="149"/>
      <c r="M573" s="129"/>
      <c r="N573" s="69"/>
      <c r="O573" s="30"/>
    </row>
    <row r="574" spans="1:15" ht="12.75" hidden="1">
      <c r="A574" s="3286"/>
      <c r="B574" s="504">
        <v>8460</v>
      </c>
      <c r="C574" s="545">
        <v>0.1</v>
      </c>
      <c r="D574" s="1680" t="s">
        <v>287</v>
      </c>
      <c r="E574" s="564">
        <v>2900000</v>
      </c>
      <c r="F574" s="545">
        <v>0.12</v>
      </c>
      <c r="G574" s="1683">
        <f t="shared" si="44"/>
        <v>348000</v>
      </c>
      <c r="H574" s="544" t="s">
        <v>43</v>
      </c>
      <c r="I574" s="544" t="s">
        <v>22</v>
      </c>
      <c r="J574" s="149"/>
      <c r="K574" s="149"/>
      <c r="L574" s="149"/>
      <c r="M574" s="129"/>
      <c r="N574" s="69"/>
      <c r="O574" s="30"/>
    </row>
    <row r="575" spans="1:15" ht="12.75" hidden="1">
      <c r="A575" s="3286"/>
      <c r="B575" s="388">
        <v>8446</v>
      </c>
      <c r="C575" s="389">
        <v>0.1</v>
      </c>
      <c r="D575" s="1685" t="s">
        <v>288</v>
      </c>
      <c r="E575" s="1683">
        <v>1870000</v>
      </c>
      <c r="F575" s="389">
        <v>7.0000000000000007E-2</v>
      </c>
      <c r="G575" s="1683">
        <f t="shared" si="44"/>
        <v>130900.00000000001</v>
      </c>
      <c r="H575" s="386" t="s">
        <v>19</v>
      </c>
      <c r="I575" s="386" t="s">
        <v>207</v>
      </c>
      <c r="J575" s="149"/>
      <c r="K575" s="149"/>
      <c r="L575" s="149"/>
      <c r="M575" s="129"/>
      <c r="N575" s="69"/>
      <c r="O575" s="30"/>
    </row>
    <row r="576" spans="1:15" ht="12.75" hidden="1">
      <c r="A576" s="3286"/>
      <c r="B576" s="504">
        <v>8484</v>
      </c>
      <c r="C576" s="389">
        <v>0.1</v>
      </c>
      <c r="D576" s="1680" t="s">
        <v>289</v>
      </c>
      <c r="E576" s="1683">
        <v>4000000</v>
      </c>
      <c r="F576" s="389">
        <v>0.12</v>
      </c>
      <c r="G576" s="1683">
        <f t="shared" si="44"/>
        <v>480000</v>
      </c>
      <c r="H576" s="386" t="s">
        <v>43</v>
      </c>
      <c r="I576" s="544" t="s">
        <v>209</v>
      </c>
      <c r="J576" s="149"/>
      <c r="K576" s="149"/>
      <c r="L576" s="149"/>
      <c r="M576" s="129"/>
      <c r="N576" s="69"/>
      <c r="O576" s="30"/>
    </row>
    <row r="577" spans="1:15" ht="12.75" hidden="1">
      <c r="A577" s="3286"/>
      <c r="B577" s="504">
        <v>8498</v>
      </c>
      <c r="C577" s="545">
        <v>0.1</v>
      </c>
      <c r="D577" s="1680" t="s">
        <v>290</v>
      </c>
      <c r="E577" s="1683">
        <v>1350000</v>
      </c>
      <c r="F577" s="545">
        <v>0.12</v>
      </c>
      <c r="G577" s="1683">
        <f t="shared" si="44"/>
        <v>162000</v>
      </c>
      <c r="H577" s="544" t="s">
        <v>43</v>
      </c>
      <c r="I577" s="544" t="s">
        <v>199</v>
      </c>
      <c r="J577" s="149"/>
      <c r="K577" s="149"/>
      <c r="L577" s="149"/>
      <c r="M577" s="129"/>
      <c r="N577" s="69"/>
      <c r="O577" s="30"/>
    </row>
    <row r="578" spans="1:15" ht="12.75" hidden="1">
      <c r="A578" s="3286"/>
      <c r="B578" s="507"/>
      <c r="C578" s="508"/>
      <c r="D578" s="2112"/>
      <c r="E578" s="566"/>
      <c r="F578" s="327"/>
      <c r="G578" s="326"/>
      <c r="H578" s="2112"/>
      <c r="I578" s="2112"/>
      <c r="J578" s="149"/>
      <c r="K578" s="149"/>
      <c r="L578" s="149"/>
      <c r="M578" s="129"/>
      <c r="N578" s="69"/>
      <c r="O578" s="30"/>
    </row>
    <row r="579" spans="1:15" ht="12.75" hidden="1">
      <c r="A579" s="3286"/>
      <c r="B579" s="447" t="s">
        <v>171</v>
      </c>
      <c r="C579" s="397">
        <v>0.1</v>
      </c>
      <c r="D579" s="550" t="s">
        <v>291</v>
      </c>
      <c r="E579" s="565"/>
      <c r="F579" s="397"/>
      <c r="G579" s="430"/>
      <c r="H579" s="399"/>
      <c r="I579" s="399" t="s">
        <v>207</v>
      </c>
      <c r="J579" s="149"/>
      <c r="K579" s="149"/>
      <c r="L579" s="149"/>
      <c r="M579" s="129"/>
      <c r="N579" s="69"/>
      <c r="O579" s="30"/>
    </row>
    <row r="580" spans="1:15" ht="12.75" hidden="1">
      <c r="A580" s="3286"/>
      <c r="B580" s="2116" t="s">
        <v>292</v>
      </c>
      <c r="C580" s="508">
        <v>0.1</v>
      </c>
      <c r="D580" s="143" t="s">
        <v>293</v>
      </c>
      <c r="E580" s="566"/>
      <c r="F580" s="143"/>
      <c r="G580" s="143"/>
      <c r="H580" s="143"/>
      <c r="I580" s="2112" t="s">
        <v>199</v>
      </c>
      <c r="J580" s="149"/>
      <c r="K580" s="149"/>
      <c r="L580" s="149"/>
      <c r="M580" s="129"/>
      <c r="N580" s="69"/>
      <c r="O580" s="30"/>
    </row>
    <row r="581" spans="1:15" ht="12.75" hidden="1">
      <c r="A581" s="3286"/>
      <c r="B581" s="396"/>
      <c r="C581" s="397"/>
      <c r="D581" s="398"/>
      <c r="E581" s="430"/>
      <c r="F581" s="397"/>
      <c r="G581" s="430"/>
      <c r="H581" s="399"/>
      <c r="I581" s="399"/>
      <c r="J581" s="149"/>
      <c r="K581" s="149"/>
      <c r="L581" s="149"/>
      <c r="M581" s="129"/>
      <c r="N581" s="69"/>
      <c r="O581" s="30"/>
    </row>
    <row r="582" spans="1:15" ht="12.75" hidden="1">
      <c r="A582" s="3286"/>
      <c r="B582" s="256"/>
      <c r="C582" s="256"/>
      <c r="D582" s="292" t="s">
        <v>34</v>
      </c>
      <c r="E582" s="293">
        <f>SUM(E570:E581)</f>
        <v>15970000</v>
      </c>
      <c r="F582" s="292" t="s">
        <v>34</v>
      </c>
      <c r="G582" s="25">
        <f>SUM(G570:G581)</f>
        <v>1705400</v>
      </c>
      <c r="H582" s="3423"/>
      <c r="I582" s="3423"/>
      <c r="J582" s="3423"/>
      <c r="K582" s="3423"/>
      <c r="L582" s="3277" t="s">
        <v>35</v>
      </c>
      <c r="M582" s="3277"/>
      <c r="N582" s="3277"/>
      <c r="O582" s="294">
        <f>O581+G582</f>
        <v>1705400</v>
      </c>
    </row>
    <row r="583" spans="1:15" ht="12.75" hidden="1">
      <c r="B583" s="295"/>
      <c r="C583" s="295"/>
      <c r="E583" s="52"/>
      <c r="G583" s="52"/>
      <c r="O583" s="52"/>
    </row>
    <row r="584" spans="1:15" ht="12.75" hidden="1">
      <c r="A584" s="3275" t="s">
        <v>30</v>
      </c>
      <c r="B584" s="3275"/>
      <c r="C584" s="3275"/>
      <c r="D584" s="3275"/>
      <c r="E584" s="3275"/>
      <c r="F584" s="3275"/>
      <c r="G584" s="3275"/>
      <c r="H584" s="3275"/>
      <c r="I584" s="3275"/>
      <c r="J584" s="3275"/>
      <c r="K584" s="3275"/>
      <c r="L584" s="3275"/>
      <c r="M584" s="3275"/>
      <c r="N584" s="3275"/>
      <c r="O584" s="3275"/>
    </row>
    <row r="585" spans="1:15" ht="12.75" hidden="1">
      <c r="A585" s="2121" t="s">
        <v>37</v>
      </c>
      <c r="B585" s="463" t="s">
        <v>3</v>
      </c>
      <c r="C585" s="464" t="s">
        <v>4</v>
      </c>
      <c r="D585" s="463" t="s">
        <v>5</v>
      </c>
      <c r="E585" s="465" t="s">
        <v>6</v>
      </c>
      <c r="F585" s="463" t="s">
        <v>7</v>
      </c>
      <c r="G585" s="465" t="s">
        <v>8</v>
      </c>
      <c r="H585" s="509" t="s">
        <v>9</v>
      </c>
      <c r="I585" s="463" t="s">
        <v>10</v>
      </c>
      <c r="J585" s="24" t="s">
        <v>11</v>
      </c>
      <c r="K585" s="24" t="s">
        <v>3</v>
      </c>
      <c r="L585" s="24" t="s">
        <v>5</v>
      </c>
      <c r="M585" s="24" t="s">
        <v>12</v>
      </c>
      <c r="N585" s="24" t="s">
        <v>7</v>
      </c>
      <c r="O585" s="30"/>
    </row>
    <row r="586" spans="1:15" ht="12.75" hidden="1">
      <c r="A586" s="3301" t="s">
        <v>13</v>
      </c>
      <c r="B586" s="504">
        <v>8470</v>
      </c>
      <c r="C586" s="389">
        <v>0.1</v>
      </c>
      <c r="D586" s="384" t="s">
        <v>294</v>
      </c>
      <c r="E586" s="1683">
        <v>1830000</v>
      </c>
      <c r="F586" s="389">
        <v>0.1</v>
      </c>
      <c r="G586" s="2114">
        <f>F586*E586</f>
        <v>183000</v>
      </c>
      <c r="H586" s="386" t="s">
        <v>30</v>
      </c>
      <c r="I586" s="386" t="s">
        <v>22</v>
      </c>
      <c r="J586" s="149"/>
      <c r="K586" s="149"/>
      <c r="L586" s="159"/>
      <c r="M586" s="129"/>
      <c r="N586" s="69"/>
      <c r="O586" s="97"/>
    </row>
    <row r="587" spans="1:15" ht="12.75" hidden="1">
      <c r="A587" s="3301"/>
      <c r="B587" s="388">
        <v>8395</v>
      </c>
      <c r="C587" s="389">
        <v>0.1</v>
      </c>
      <c r="D587" s="1685" t="s">
        <v>295</v>
      </c>
      <c r="E587" s="531">
        <v>1800000</v>
      </c>
      <c r="F587" s="389">
        <v>0.05</v>
      </c>
      <c r="G587" s="386">
        <f>E587*F587</f>
        <v>90000</v>
      </c>
      <c r="H587" s="386" t="s">
        <v>19</v>
      </c>
      <c r="I587" s="386" t="s">
        <v>207</v>
      </c>
      <c r="J587" s="149"/>
      <c r="K587" s="149"/>
      <c r="L587" s="149"/>
      <c r="M587" s="129"/>
      <c r="N587" s="69"/>
      <c r="O587" s="30"/>
    </row>
    <row r="588" spans="1:15" ht="12.75" hidden="1">
      <c r="A588" s="3301"/>
      <c r="B588" s="504">
        <v>8471</v>
      </c>
      <c r="C588" s="545">
        <v>0.1</v>
      </c>
      <c r="D588" s="1680" t="s">
        <v>296</v>
      </c>
      <c r="E588" s="564">
        <v>2550000</v>
      </c>
      <c r="F588" s="545">
        <v>0.05</v>
      </c>
      <c r="G588" s="623">
        <f>E588*F588</f>
        <v>127500</v>
      </c>
      <c r="H588" s="544" t="s">
        <v>297</v>
      </c>
      <c r="I588" s="544" t="s">
        <v>207</v>
      </c>
      <c r="J588" s="149"/>
      <c r="K588" s="149"/>
      <c r="L588" s="149"/>
      <c r="M588" s="129"/>
      <c r="N588" s="69"/>
      <c r="O588" s="30"/>
    </row>
    <row r="589" spans="1:15" ht="12.75" hidden="1">
      <c r="A589" s="3301"/>
      <c r="B589" s="504">
        <v>8436</v>
      </c>
      <c r="C589" s="545">
        <v>0.1</v>
      </c>
      <c r="D589" s="1680" t="s">
        <v>298</v>
      </c>
      <c r="E589" s="564">
        <v>2100000</v>
      </c>
      <c r="F589" s="545">
        <v>0.1</v>
      </c>
      <c r="G589" s="578">
        <f>E589*F589</f>
        <v>210000</v>
      </c>
      <c r="H589" s="544" t="s">
        <v>30</v>
      </c>
      <c r="I589" s="544" t="s">
        <v>277</v>
      </c>
      <c r="J589" s="149"/>
      <c r="K589" s="149"/>
      <c r="L589" s="149"/>
      <c r="M589" s="129"/>
      <c r="N589" s="69"/>
      <c r="O589" s="30"/>
    </row>
    <row r="590" spans="1:15" ht="12.75" hidden="1">
      <c r="A590" s="3301"/>
      <c r="B590" s="504">
        <v>8491</v>
      </c>
      <c r="C590" s="545">
        <v>0.1</v>
      </c>
      <c r="D590" s="1680" t="s">
        <v>273</v>
      </c>
      <c r="E590" s="564">
        <v>2200000</v>
      </c>
      <c r="F590" s="545">
        <v>0.05</v>
      </c>
      <c r="G590" s="578">
        <f>E590*F590</f>
        <v>110000</v>
      </c>
      <c r="H590" s="544" t="s">
        <v>15</v>
      </c>
      <c r="I590" s="544" t="s">
        <v>209</v>
      </c>
      <c r="J590" s="149"/>
      <c r="K590" s="149"/>
      <c r="L590" s="149"/>
      <c r="M590" s="129"/>
      <c r="N590" s="69"/>
      <c r="O590" s="30"/>
    </row>
    <row r="591" spans="1:15" ht="12.75" hidden="1">
      <c r="A591" s="3301"/>
      <c r="B591" s="504">
        <v>8495</v>
      </c>
      <c r="C591" s="545">
        <v>0.1</v>
      </c>
      <c r="D591" s="1680" t="s">
        <v>299</v>
      </c>
      <c r="E591" s="564">
        <v>1600000</v>
      </c>
      <c r="F591" s="545">
        <v>0.05</v>
      </c>
      <c r="G591" s="578">
        <f>E591*F591</f>
        <v>80000</v>
      </c>
      <c r="H591" s="544" t="s">
        <v>19</v>
      </c>
      <c r="I591" s="544" t="s">
        <v>22</v>
      </c>
      <c r="J591" s="149"/>
      <c r="K591" s="149"/>
      <c r="L591" s="149"/>
      <c r="M591" s="129"/>
      <c r="N591" s="69"/>
      <c r="O591" s="30"/>
    </row>
    <row r="592" spans="1:15" ht="12.75" hidden="1">
      <c r="A592" s="3301"/>
      <c r="B592" s="484"/>
      <c r="C592" s="482"/>
      <c r="D592" s="483"/>
      <c r="E592" s="483"/>
      <c r="F592" s="483"/>
      <c r="G592" s="483"/>
      <c r="H592" s="483"/>
      <c r="I592" s="484"/>
      <c r="J592" s="149"/>
      <c r="K592" s="149"/>
      <c r="L592" s="149"/>
      <c r="M592" s="129"/>
      <c r="N592" s="69"/>
      <c r="O592" s="30"/>
    </row>
    <row r="593" spans="1:15" ht="12.75" hidden="1">
      <c r="A593" s="3301"/>
      <c r="B593" s="447" t="s">
        <v>171</v>
      </c>
      <c r="C593" s="482">
        <v>0.1</v>
      </c>
      <c r="D593" s="483" t="s">
        <v>300</v>
      </c>
      <c r="E593" s="583"/>
      <c r="F593" s="482"/>
      <c r="G593" s="483"/>
      <c r="H593" s="484"/>
      <c r="I593" s="484" t="s">
        <v>277</v>
      </c>
      <c r="J593" s="149"/>
      <c r="K593" s="149"/>
      <c r="L593" s="149"/>
      <c r="M593" s="129"/>
      <c r="N593" s="69"/>
      <c r="O593" s="30"/>
    </row>
    <row r="594" spans="1:15" ht="12.75" hidden="1">
      <c r="A594" s="3301"/>
      <c r="B594" s="2116" t="s">
        <v>171</v>
      </c>
      <c r="C594" s="508">
        <v>0.1</v>
      </c>
      <c r="D594" s="143" t="s">
        <v>301</v>
      </c>
      <c r="E594" s="566"/>
      <c r="F594" s="327"/>
      <c r="G594" s="326"/>
      <c r="H594" s="143"/>
      <c r="I594" s="2112" t="s">
        <v>207</v>
      </c>
      <c r="J594" s="149"/>
      <c r="K594" s="149"/>
      <c r="L594" s="149"/>
      <c r="M594" s="129"/>
      <c r="N594" s="69"/>
      <c r="O594" s="30"/>
    </row>
    <row r="595" spans="1:15" ht="12.75" hidden="1">
      <c r="A595" s="3301"/>
      <c r="B595" s="431"/>
      <c r="C595" s="392"/>
      <c r="D595" s="393"/>
      <c r="E595" s="394"/>
      <c r="F595" s="392"/>
      <c r="G595" s="394"/>
      <c r="H595" s="391"/>
      <c r="I595" s="391"/>
      <c r="J595" s="149"/>
      <c r="K595" s="149"/>
      <c r="L595" s="149"/>
      <c r="M595" s="129"/>
      <c r="N595" s="69"/>
      <c r="O595" s="30"/>
    </row>
    <row r="596" spans="1:15" ht="12.75" hidden="1">
      <c r="A596" s="3301"/>
      <c r="B596" s="256"/>
      <c r="C596" s="256"/>
      <c r="D596" s="292" t="s">
        <v>34</v>
      </c>
      <c r="E596" s="293">
        <f>SUM(E586:E595)</f>
        <v>12080000</v>
      </c>
      <c r="F596" s="292" t="s">
        <v>34</v>
      </c>
      <c r="G596" s="25">
        <f>SUM(G586:G595)</f>
        <v>800500</v>
      </c>
      <c r="H596" s="3423"/>
      <c r="I596" s="3423"/>
      <c r="J596" s="3423"/>
      <c r="K596" s="3423"/>
      <c r="L596" s="3277" t="s">
        <v>35</v>
      </c>
      <c r="M596" s="3277"/>
      <c r="N596" s="3277"/>
      <c r="O596" s="294">
        <f>O595+G596</f>
        <v>800500</v>
      </c>
    </row>
    <row r="597" spans="1:15" ht="12.75" hidden="1">
      <c r="B597" s="295"/>
      <c r="C597" s="295"/>
      <c r="E597" s="52"/>
      <c r="G597" s="52"/>
      <c r="O597" s="52"/>
    </row>
    <row r="598" spans="1:15" ht="12.75" hidden="1">
      <c r="B598" s="295"/>
      <c r="C598" s="295"/>
      <c r="E598" s="52"/>
      <c r="G598" s="52"/>
      <c r="O598" s="52"/>
    </row>
    <row r="599" spans="1:15" ht="12.75" hidden="1">
      <c r="A599" s="3275" t="s">
        <v>19</v>
      </c>
      <c r="B599" s="3275"/>
      <c r="C599" s="3275"/>
      <c r="D599" s="3275"/>
      <c r="E599" s="3275"/>
      <c r="F599" s="3275"/>
      <c r="G599" s="3275"/>
      <c r="H599" s="3275"/>
      <c r="I599" s="3275"/>
      <c r="J599" s="3275"/>
      <c r="K599" s="3275"/>
      <c r="L599" s="3275"/>
      <c r="M599" s="3275"/>
      <c r="N599" s="3275"/>
      <c r="O599" s="3275"/>
    </row>
    <row r="600" spans="1:15" ht="12.75" hidden="1">
      <c r="A600" s="2121" t="s">
        <v>37</v>
      </c>
      <c r="B600" s="463" t="s">
        <v>3</v>
      </c>
      <c r="C600" s="464" t="s">
        <v>4</v>
      </c>
      <c r="D600" s="463" t="s">
        <v>5</v>
      </c>
      <c r="E600" s="465" t="s">
        <v>6</v>
      </c>
      <c r="F600" s="463" t="s">
        <v>7</v>
      </c>
      <c r="G600" s="465" t="s">
        <v>8</v>
      </c>
      <c r="H600" s="463" t="s">
        <v>9</v>
      </c>
      <c r="I600" s="463" t="s">
        <v>10</v>
      </c>
      <c r="J600" s="24" t="s">
        <v>11</v>
      </c>
      <c r="K600" s="24" t="s">
        <v>3</v>
      </c>
      <c r="L600" s="24" t="s">
        <v>5</v>
      </c>
      <c r="M600" s="24" t="s">
        <v>12</v>
      </c>
      <c r="N600" s="24" t="s">
        <v>7</v>
      </c>
      <c r="O600" s="30"/>
    </row>
    <row r="601" spans="1:15" ht="12.75" hidden="1">
      <c r="A601" s="3287">
        <v>7</v>
      </c>
      <c r="B601" s="504">
        <v>8457</v>
      </c>
      <c r="C601" s="389">
        <v>0.1</v>
      </c>
      <c r="D601" s="384" t="s">
        <v>302</v>
      </c>
      <c r="E601" s="390">
        <v>1650000</v>
      </c>
      <c r="F601" s="389">
        <v>0.05</v>
      </c>
      <c r="G601" s="390">
        <f>E601*F601</f>
        <v>82500</v>
      </c>
      <c r="H601" s="386" t="s">
        <v>267</v>
      </c>
      <c r="I601" s="386" t="s">
        <v>209</v>
      </c>
      <c r="J601" s="149"/>
      <c r="K601" s="418"/>
      <c r="L601" s="1680" t="s">
        <v>299</v>
      </c>
      <c r="M601" s="564">
        <v>1600000</v>
      </c>
      <c r="N601" s="545">
        <v>0.05</v>
      </c>
      <c r="O601" s="578">
        <f t="shared" ref="O601:O605" si="45">M601*N601</f>
        <v>80000</v>
      </c>
    </row>
    <row r="602" spans="1:15" ht="12.75" hidden="1">
      <c r="A602" s="3287"/>
      <c r="B602" s="315"/>
      <c r="C602" s="462"/>
      <c r="D602" s="308"/>
      <c r="E602" s="47"/>
      <c r="F602" s="462"/>
      <c r="G602" s="505">
        <f>E602*F602</f>
        <v>0</v>
      </c>
      <c r="H602" s="308"/>
      <c r="I602" s="308"/>
      <c r="J602" s="149"/>
      <c r="K602" s="418"/>
      <c r="L602" s="1685" t="s">
        <v>295</v>
      </c>
      <c r="M602" s="531">
        <v>1800000</v>
      </c>
      <c r="N602" s="389">
        <v>0.05</v>
      </c>
      <c r="O602" s="578">
        <f t="shared" si="45"/>
        <v>90000</v>
      </c>
    </row>
    <row r="603" spans="1:15" ht="12.75" hidden="1">
      <c r="A603" s="3287"/>
      <c r="B603" s="315"/>
      <c r="C603" s="314"/>
      <c r="D603" s="308"/>
      <c r="E603" s="47"/>
      <c r="F603" s="314"/>
      <c r="G603" s="506">
        <f>E603*F603</f>
        <v>0</v>
      </c>
      <c r="H603" s="308"/>
      <c r="I603" s="308"/>
      <c r="J603" s="149"/>
      <c r="K603" s="387"/>
      <c r="L603" s="1685" t="s">
        <v>288</v>
      </c>
      <c r="M603" s="1683">
        <v>1870000</v>
      </c>
      <c r="N603" s="389">
        <v>0.05</v>
      </c>
      <c r="O603" s="578">
        <f t="shared" si="45"/>
        <v>93500</v>
      </c>
    </row>
    <row r="604" spans="1:15" ht="12.75" hidden="1">
      <c r="A604" s="3287"/>
      <c r="B604" s="256"/>
      <c r="C604" s="119"/>
      <c r="D604" s="706"/>
      <c r="E604" s="129"/>
      <c r="F604" s="149"/>
      <c r="G604" s="129"/>
      <c r="H604" s="149"/>
      <c r="I604" s="149"/>
      <c r="J604" s="149"/>
      <c r="K604" s="387"/>
      <c r="L604" s="1685" t="s">
        <v>284</v>
      </c>
      <c r="M604" s="1683">
        <v>1150000</v>
      </c>
      <c r="N604" s="389">
        <v>0.05</v>
      </c>
      <c r="O604" s="639">
        <f t="shared" si="45"/>
        <v>57500</v>
      </c>
    </row>
    <row r="605" spans="1:15" ht="12.75" hidden="1">
      <c r="A605" s="3287"/>
      <c r="B605" s="256"/>
      <c r="C605" s="119"/>
      <c r="D605" s="706"/>
      <c r="E605" s="129"/>
      <c r="F605" s="149"/>
      <c r="G605" s="129"/>
      <c r="H605" s="149"/>
      <c r="I605" s="149"/>
      <c r="J605" s="149"/>
      <c r="K605" s="387"/>
      <c r="L605" s="1680" t="s">
        <v>286</v>
      </c>
      <c r="M605" s="564">
        <v>1200000</v>
      </c>
      <c r="N605" s="545">
        <v>0.05</v>
      </c>
      <c r="O605" s="578">
        <f t="shared" si="45"/>
        <v>60000</v>
      </c>
    </row>
    <row r="606" spans="1:15" ht="12.75" hidden="1">
      <c r="A606" s="3287"/>
      <c r="B606" s="256"/>
      <c r="C606" s="119"/>
      <c r="D606" s="149"/>
      <c r="E606" s="129"/>
      <c r="F606" s="69"/>
      <c r="G606" s="129"/>
      <c r="H606" s="149"/>
      <c r="I606" s="149"/>
      <c r="J606" s="149"/>
      <c r="K606" s="256"/>
      <c r="L606" s="149"/>
      <c r="M606" s="129"/>
      <c r="N606" s="119"/>
      <c r="O606" s="99">
        <f>SUM(O601:O603)</f>
        <v>263500</v>
      </c>
    </row>
    <row r="607" spans="1:15" ht="12.75" hidden="1">
      <c r="A607" s="3287"/>
      <c r="B607" s="256"/>
      <c r="C607" s="256"/>
      <c r="D607" s="292" t="s">
        <v>34</v>
      </c>
      <c r="E607" s="293">
        <f>SUM(E601:E606)</f>
        <v>1650000</v>
      </c>
      <c r="F607" s="292" t="s">
        <v>34</v>
      </c>
      <c r="G607" s="25">
        <f>SUM(G601:G606)</f>
        <v>82500</v>
      </c>
      <c r="H607" s="3423"/>
      <c r="I607" s="3423"/>
      <c r="J607" s="3423"/>
      <c r="K607" s="3423"/>
      <c r="L607" s="3277" t="s">
        <v>35</v>
      </c>
      <c r="M607" s="3277"/>
      <c r="N607" s="3277"/>
      <c r="O607" s="296">
        <f>O606+G607</f>
        <v>346000</v>
      </c>
    </row>
    <row r="608" spans="1:15" ht="12.75" hidden="1">
      <c r="B608" s="295"/>
      <c r="C608" s="295"/>
      <c r="E608" s="52"/>
      <c r="G608" s="52"/>
      <c r="O608" s="52"/>
    </row>
    <row r="609" spans="1:15" ht="12.75" hidden="1">
      <c r="A609" s="3431" t="s">
        <v>69</v>
      </c>
      <c r="B609" s="3431"/>
      <c r="C609" s="2113"/>
      <c r="D609" s="568">
        <f>E607+E596+E582+E566</f>
        <v>46000000</v>
      </c>
      <c r="E609" s="52"/>
      <c r="G609" s="52"/>
      <c r="O609" s="52"/>
    </row>
    <row r="610" spans="1:15" ht="12.75" hidden="1">
      <c r="A610" s="3432" t="s">
        <v>70</v>
      </c>
      <c r="B610" s="3432"/>
      <c r="C610" s="569"/>
      <c r="D610" s="326"/>
      <c r="E610" s="52"/>
      <c r="G610" s="52"/>
      <c r="O610" s="52"/>
    </row>
    <row r="611" spans="1:15" ht="12.75" hidden="1">
      <c r="A611" s="3427" t="s">
        <v>71</v>
      </c>
      <c r="B611" s="3427"/>
      <c r="C611" s="142"/>
      <c r="D611" s="706"/>
      <c r="E611" s="52"/>
      <c r="G611" s="52"/>
      <c r="O611" s="52"/>
    </row>
    <row r="612" spans="1:15" ht="12.75" hidden="1">
      <c r="A612" s="3423"/>
      <c r="B612" s="3423"/>
      <c r="C612" s="151"/>
      <c r="D612" s="129"/>
      <c r="E612" s="52"/>
      <c r="G612" s="52"/>
      <c r="O612" s="52"/>
    </row>
    <row r="613" spans="1:15" ht="12.75" hidden="1">
      <c r="B613" s="295"/>
      <c r="C613" s="295"/>
      <c r="E613" s="52"/>
      <c r="G613" s="52"/>
      <c r="O613" s="52"/>
    </row>
    <row r="614" spans="1:15" ht="12.75" hidden="1">
      <c r="A614" s="3281" t="s">
        <v>103</v>
      </c>
      <c r="B614" s="2122" t="s">
        <v>88</v>
      </c>
      <c r="C614" s="303" t="s">
        <v>104</v>
      </c>
      <c r="D614" s="303" t="s">
        <v>105</v>
      </c>
      <c r="E614" s="52"/>
      <c r="G614" s="52"/>
      <c r="O614" s="52"/>
    </row>
    <row r="615" spans="1:15" ht="12.75" hidden="1">
      <c r="A615" s="3281"/>
      <c r="B615" s="706">
        <f>SUM(B616:B647)</f>
        <v>74</v>
      </c>
      <c r="C615" s="30">
        <f>C616+C618+C620+C624+C626+C628+C630+C622+C631+C632+C633+C634+C635+C636+C637+C638+C639+C640+C641+C642+C643+C644+C645+C646+C647+C648+C649</f>
        <v>46000000</v>
      </c>
      <c r="D615" s="706">
        <f>SUM(D616:D647)</f>
        <v>19</v>
      </c>
      <c r="E615" s="52"/>
      <c r="G615" s="52"/>
      <c r="O615" s="52"/>
    </row>
    <row r="616" spans="1:15" ht="12.75" hidden="1">
      <c r="A616" s="3283" t="s">
        <v>86</v>
      </c>
      <c r="B616" s="3283">
        <v>10</v>
      </c>
      <c r="C616" s="3285">
        <f>E571+E573+E577</f>
        <v>3700000</v>
      </c>
      <c r="D616" s="3429">
        <v>3</v>
      </c>
      <c r="E616" s="52"/>
      <c r="G616" s="52"/>
      <c r="O616" s="52"/>
    </row>
    <row r="617" spans="1:15" ht="12.75" hidden="1">
      <c r="A617" s="3283"/>
      <c r="B617" s="3283"/>
      <c r="C617" s="3285"/>
      <c r="D617" s="3429"/>
      <c r="E617" s="52"/>
      <c r="G617" s="52"/>
      <c r="O617" s="52"/>
    </row>
    <row r="618" spans="1:15" ht="12.75" hidden="1">
      <c r="A618" s="3283" t="s">
        <v>98</v>
      </c>
      <c r="B618" s="3283">
        <v>3</v>
      </c>
      <c r="C618" s="3284"/>
      <c r="D618" s="3429"/>
      <c r="E618" s="52"/>
      <c r="G618" s="52"/>
      <c r="O618" s="52"/>
    </row>
    <row r="619" spans="1:15" ht="12.75" hidden="1">
      <c r="A619" s="3283"/>
      <c r="B619" s="3283"/>
      <c r="C619" s="3284"/>
      <c r="D619" s="3429"/>
      <c r="E619" s="52"/>
      <c r="G619" s="52"/>
      <c r="O619" s="52"/>
    </row>
    <row r="620" spans="1:15" ht="12.75" hidden="1">
      <c r="A620" s="3283" t="s">
        <v>89</v>
      </c>
      <c r="B620" s="3283">
        <v>5</v>
      </c>
      <c r="C620" s="3285">
        <f>E588+E574</f>
        <v>5450000</v>
      </c>
      <c r="D620" s="3429">
        <v>2</v>
      </c>
      <c r="E620" s="52"/>
      <c r="G620" s="52"/>
      <c r="O620" s="52"/>
    </row>
    <row r="621" spans="1:15" ht="12.75" hidden="1">
      <c r="A621" s="3283"/>
      <c r="B621" s="3283"/>
      <c r="C621" s="3285"/>
      <c r="D621" s="3429"/>
      <c r="E621" s="52"/>
      <c r="G621" s="52"/>
      <c r="O621" s="52"/>
    </row>
    <row r="622" spans="1:15" ht="12.75" hidden="1">
      <c r="A622" s="3283" t="s">
        <v>107</v>
      </c>
      <c r="B622" s="3283">
        <v>6</v>
      </c>
      <c r="C622" s="3285">
        <f>E589+E591</f>
        <v>3700000</v>
      </c>
      <c r="D622" s="3429">
        <v>2</v>
      </c>
      <c r="E622" s="52"/>
      <c r="G622" s="52"/>
      <c r="O622" s="52"/>
    </row>
    <row r="623" spans="1:15" ht="12.75" hidden="1">
      <c r="A623" s="3283"/>
      <c r="B623" s="3283"/>
      <c r="C623" s="3285"/>
      <c r="D623" s="3429"/>
      <c r="E623" s="52"/>
      <c r="G623" s="52"/>
      <c r="O623" s="52"/>
    </row>
    <row r="624" spans="1:15" ht="12.75" hidden="1">
      <c r="A624" s="3283" t="s">
        <v>91</v>
      </c>
      <c r="B624" s="3283">
        <v>7</v>
      </c>
      <c r="C624" s="3285">
        <f>E559+E570+E572</f>
        <v>5400000</v>
      </c>
      <c r="D624" s="3429">
        <v>3</v>
      </c>
      <c r="E624" s="52"/>
      <c r="G624" s="52"/>
      <c r="O624" s="52"/>
    </row>
    <row r="625" spans="1:15" ht="12.75" hidden="1">
      <c r="A625" s="3283"/>
      <c r="B625" s="3283"/>
      <c r="C625" s="3285"/>
      <c r="D625" s="3429"/>
      <c r="E625" s="52"/>
      <c r="G625" s="52"/>
      <c r="O625" s="52"/>
    </row>
    <row r="626" spans="1:15" ht="12.75" hidden="1">
      <c r="A626" s="3283" t="s">
        <v>108</v>
      </c>
      <c r="B626" s="3283">
        <v>5</v>
      </c>
      <c r="C626" s="3285">
        <f>E576</f>
        <v>4000000</v>
      </c>
      <c r="D626" s="3429">
        <v>1</v>
      </c>
      <c r="E626" s="52"/>
      <c r="G626" s="52"/>
      <c r="O626" s="52"/>
    </row>
    <row r="627" spans="1:15" ht="12.75" hidden="1">
      <c r="A627" s="3283"/>
      <c r="B627" s="3283"/>
      <c r="C627" s="3285"/>
      <c r="D627" s="3429"/>
      <c r="E627" s="52"/>
      <c r="G627" s="52"/>
      <c r="O627" s="52"/>
    </row>
    <row r="628" spans="1:15" ht="12.75" hidden="1">
      <c r="A628" s="3283" t="s">
        <v>109</v>
      </c>
      <c r="B628" s="3283"/>
      <c r="C628" s="3284"/>
      <c r="D628" s="3429"/>
      <c r="E628" s="52"/>
      <c r="G628" s="52"/>
      <c r="O628" s="52"/>
    </row>
    <row r="629" spans="1:15" ht="12.75" hidden="1">
      <c r="A629" s="3283"/>
      <c r="B629" s="3283"/>
      <c r="C629" s="3284"/>
      <c r="D629" s="3429"/>
      <c r="E629" s="52"/>
      <c r="G629" s="52"/>
      <c r="O629" s="52"/>
    </row>
    <row r="630" spans="1:15" ht="12.75" hidden="1">
      <c r="A630" s="2112" t="s">
        <v>110</v>
      </c>
      <c r="B630" s="2112"/>
      <c r="C630" s="2113"/>
      <c r="D630" s="143"/>
      <c r="E630" s="52"/>
      <c r="G630" s="52"/>
      <c r="O630" s="52"/>
    </row>
    <row r="631" spans="1:15" ht="12.75" hidden="1">
      <c r="A631" s="2112" t="s">
        <v>111</v>
      </c>
      <c r="B631" s="2112"/>
      <c r="C631" s="2113"/>
      <c r="D631" s="143"/>
      <c r="E631" s="52"/>
      <c r="G631" s="52"/>
      <c r="O631" s="52"/>
    </row>
    <row r="632" spans="1:15" ht="12.75" hidden="1">
      <c r="A632" s="2112" t="s">
        <v>112</v>
      </c>
      <c r="B632" s="2112"/>
      <c r="C632" s="2113"/>
      <c r="D632" s="143"/>
      <c r="E632" s="52"/>
      <c r="G632" s="52"/>
      <c r="O632" s="52"/>
    </row>
    <row r="633" spans="1:15" ht="12.75" hidden="1">
      <c r="A633" s="2112" t="s">
        <v>93</v>
      </c>
      <c r="B633" s="2112">
        <v>3</v>
      </c>
      <c r="C633" s="2114">
        <f>E556+E557</f>
        <v>6700000</v>
      </c>
      <c r="D633" s="143">
        <v>2</v>
      </c>
      <c r="E633" s="52"/>
      <c r="G633" s="52"/>
      <c r="O633" s="52"/>
    </row>
    <row r="634" spans="1:15" ht="12.75" hidden="1">
      <c r="A634" s="2112" t="s">
        <v>100</v>
      </c>
      <c r="B634" s="2112">
        <v>1</v>
      </c>
      <c r="C634" s="2113"/>
      <c r="D634" s="143"/>
      <c r="E634" s="52"/>
      <c r="G634" s="52"/>
      <c r="O634" s="52"/>
    </row>
    <row r="635" spans="1:15" ht="12.75" hidden="1">
      <c r="A635" s="2112" t="s">
        <v>94</v>
      </c>
      <c r="B635" s="2112">
        <v>5</v>
      </c>
      <c r="C635" s="2114">
        <f>E590+E560</f>
        <v>4700000</v>
      </c>
      <c r="D635" s="143">
        <v>2</v>
      </c>
      <c r="E635" s="52"/>
      <c r="G635" s="52"/>
      <c r="O635" s="52"/>
    </row>
    <row r="636" spans="1:15" ht="12.75" hidden="1">
      <c r="A636" s="2112" t="s">
        <v>113</v>
      </c>
      <c r="B636" s="2112"/>
      <c r="C636" s="2113"/>
      <c r="D636" s="143"/>
      <c r="E636" s="52"/>
      <c r="G636" s="52"/>
      <c r="O636" s="52"/>
    </row>
    <row r="637" spans="1:15" ht="12.75" hidden="1">
      <c r="A637" s="2112" t="s">
        <v>95</v>
      </c>
      <c r="B637" s="2112">
        <v>3</v>
      </c>
      <c r="C637" s="2114">
        <f>E587</f>
        <v>1800000</v>
      </c>
      <c r="D637" s="143"/>
      <c r="E637" s="52"/>
      <c r="G637" s="52"/>
      <c r="O637" s="52"/>
    </row>
    <row r="638" spans="1:15" ht="12.75" hidden="1">
      <c r="A638" s="2112" t="s">
        <v>114</v>
      </c>
      <c r="B638" s="2112">
        <v>3</v>
      </c>
      <c r="C638" s="2113"/>
      <c r="D638" s="143"/>
      <c r="E638" s="52"/>
      <c r="G638" s="52"/>
      <c r="O638" s="52"/>
    </row>
    <row r="639" spans="1:15" ht="12.75" hidden="1">
      <c r="A639" s="2112" t="s">
        <v>96</v>
      </c>
      <c r="B639" s="2112">
        <v>2</v>
      </c>
      <c r="C639" s="2114">
        <f>E586+E575</f>
        <v>3700000</v>
      </c>
      <c r="D639" s="143">
        <v>2</v>
      </c>
      <c r="E639" s="52"/>
      <c r="G639" s="52"/>
      <c r="O639" s="52"/>
    </row>
    <row r="640" spans="1:15" ht="12.75" hidden="1">
      <c r="A640" s="2112" t="s">
        <v>115</v>
      </c>
      <c r="B640" s="2112"/>
      <c r="C640" s="2113"/>
      <c r="D640" s="143"/>
      <c r="E640" s="52"/>
      <c r="G640" s="52"/>
      <c r="O640" s="52"/>
    </row>
    <row r="641" spans="1:15" ht="12.75" hidden="1">
      <c r="A641" s="2112" t="s">
        <v>116</v>
      </c>
      <c r="B641" s="2112"/>
      <c r="C641" s="2113"/>
      <c r="D641" s="143"/>
      <c r="E641" s="52"/>
      <c r="G641" s="52"/>
      <c r="O641" s="52"/>
    </row>
    <row r="642" spans="1:15" ht="12.75" hidden="1">
      <c r="A642" s="2112" t="s">
        <v>117</v>
      </c>
      <c r="B642" s="2112"/>
      <c r="C642" s="2113"/>
      <c r="D642" s="143"/>
      <c r="E642" s="52"/>
      <c r="G642" s="52"/>
      <c r="O642" s="52"/>
    </row>
    <row r="643" spans="1:15" ht="12.75" hidden="1">
      <c r="A643" s="2112" t="s">
        <v>118</v>
      </c>
      <c r="B643" s="2112"/>
      <c r="C643" s="2113"/>
      <c r="D643" s="143"/>
      <c r="E643" s="52"/>
      <c r="G643" s="52"/>
      <c r="O643" s="52"/>
    </row>
    <row r="644" spans="1:15" ht="12.75" hidden="1">
      <c r="A644" s="2112" t="s">
        <v>119</v>
      </c>
      <c r="B644" s="2112"/>
      <c r="C644" s="2113"/>
      <c r="D644" s="143"/>
      <c r="E644" s="52"/>
      <c r="G644" s="52"/>
      <c r="O644" s="52"/>
    </row>
    <row r="645" spans="1:15" ht="12.75" hidden="1">
      <c r="A645" s="2112" t="s">
        <v>120</v>
      </c>
      <c r="B645" s="2112"/>
      <c r="C645" s="2113"/>
      <c r="D645" s="143"/>
      <c r="E645" s="52"/>
      <c r="G645" s="52"/>
      <c r="O645" s="52"/>
    </row>
    <row r="646" spans="1:15" ht="12.75" hidden="1">
      <c r="A646" s="2112" t="s">
        <v>121</v>
      </c>
      <c r="B646" s="2112"/>
      <c r="C646" s="2113"/>
      <c r="D646" s="143"/>
      <c r="E646" s="52"/>
      <c r="G646" s="52"/>
      <c r="O646" s="52"/>
    </row>
    <row r="647" spans="1:15" ht="12.75" hidden="1">
      <c r="A647" s="2112" t="s">
        <v>122</v>
      </c>
      <c r="B647" s="2112">
        <v>21</v>
      </c>
      <c r="C647" s="2114">
        <v>6850000</v>
      </c>
      <c r="D647" s="143">
        <v>2</v>
      </c>
      <c r="E647" s="52"/>
      <c r="G647" s="52"/>
      <c r="O647" s="52"/>
    </row>
    <row r="648" spans="1:15" ht="12.75" hidden="1">
      <c r="A648" s="143"/>
      <c r="B648" s="2112"/>
      <c r="C648" s="2112"/>
      <c r="D648" s="143"/>
      <c r="E648" s="52"/>
      <c r="G648" s="52"/>
      <c r="O648" s="52"/>
    </row>
    <row r="649" spans="1:15" ht="12.75" hidden="1">
      <c r="A649" s="143"/>
      <c r="B649" s="2112"/>
      <c r="C649" s="2112"/>
      <c r="D649" s="143"/>
      <c r="E649" s="52"/>
      <c r="G649" s="52"/>
      <c r="O649" s="52"/>
    </row>
    <row r="650" spans="1:15" ht="12.75" hidden="1">
      <c r="B650" s="295"/>
      <c r="C650" s="295"/>
      <c r="E650" s="52"/>
      <c r="G650" s="52"/>
      <c r="O650" s="52"/>
    </row>
    <row r="651" spans="1:15" ht="12.75" hidden="1">
      <c r="A651" s="3274" t="s">
        <v>303</v>
      </c>
      <c r="B651" s="3274"/>
      <c r="C651" s="3274"/>
      <c r="D651" s="3274"/>
      <c r="E651" s="3274"/>
      <c r="F651" s="3274"/>
      <c r="G651" s="3274"/>
      <c r="H651" s="3274"/>
      <c r="I651" s="3274"/>
      <c r="J651" s="3274"/>
      <c r="K651" s="3274"/>
      <c r="L651" s="3274"/>
      <c r="M651" s="3274"/>
      <c r="N651" s="3274"/>
      <c r="O651" s="3274"/>
    </row>
    <row r="652" spans="1:15" ht="12.75" hidden="1">
      <c r="A652" s="3274"/>
      <c r="B652" s="3274"/>
      <c r="C652" s="3274"/>
      <c r="D652" s="3274"/>
      <c r="E652" s="3274"/>
      <c r="F652" s="3274"/>
      <c r="G652" s="3274"/>
      <c r="H652" s="3274"/>
      <c r="I652" s="3274"/>
      <c r="J652" s="3274"/>
      <c r="K652" s="3274"/>
      <c r="L652" s="3274"/>
      <c r="M652" s="3274"/>
      <c r="N652" s="3274"/>
      <c r="O652" s="3274"/>
    </row>
    <row r="653" spans="1:15" ht="12.75" hidden="1">
      <c r="A653" s="3275" t="s">
        <v>1</v>
      </c>
      <c r="B653" s="3275"/>
      <c r="C653" s="3275"/>
      <c r="D653" s="3275"/>
      <c r="E653" s="3275"/>
      <c r="F653" s="3275"/>
      <c r="G653" s="3275"/>
      <c r="H653" s="3275"/>
      <c r="I653" s="3275"/>
      <c r="J653" s="3275"/>
      <c r="K653" s="3275"/>
      <c r="L653" s="3275"/>
      <c r="M653" s="3275"/>
      <c r="N653" s="3275"/>
      <c r="O653" s="3275"/>
    </row>
    <row r="654" spans="1:15" ht="12.75" hidden="1" customHeight="1">
      <c r="A654" s="2119" t="s">
        <v>37</v>
      </c>
      <c r="B654" s="24" t="s">
        <v>3</v>
      </c>
      <c r="C654" s="8" t="s">
        <v>4</v>
      </c>
      <c r="D654" s="24" t="s">
        <v>5</v>
      </c>
      <c r="E654" s="9" t="s">
        <v>6</v>
      </c>
      <c r="F654" s="24" t="s">
        <v>7</v>
      </c>
      <c r="G654" s="9" t="s">
        <v>8</v>
      </c>
      <c r="H654" s="156" t="s">
        <v>9</v>
      </c>
      <c r="I654" s="24" t="s">
        <v>10</v>
      </c>
      <c r="J654" s="24" t="s">
        <v>11</v>
      </c>
      <c r="K654" s="24" t="s">
        <v>3</v>
      </c>
      <c r="L654" s="24" t="s">
        <v>5</v>
      </c>
      <c r="M654" s="24" t="s">
        <v>12</v>
      </c>
      <c r="N654" s="24" t="s">
        <v>7</v>
      </c>
      <c r="O654" s="30"/>
    </row>
    <row r="655" spans="1:15" ht="12.75" hidden="1" customHeight="1">
      <c r="A655" s="3276" t="s">
        <v>304</v>
      </c>
      <c r="B655" s="504">
        <v>8521</v>
      </c>
      <c r="C655" s="649">
        <v>0.08</v>
      </c>
      <c r="D655" s="1680" t="s">
        <v>305</v>
      </c>
      <c r="E655" s="564">
        <v>1850000</v>
      </c>
      <c r="F655" s="545">
        <v>0.06</v>
      </c>
      <c r="G655" s="564">
        <f>E655*F655</f>
        <v>111000</v>
      </c>
      <c r="H655" s="544" t="s">
        <v>19</v>
      </c>
      <c r="I655" s="544" t="s">
        <v>199</v>
      </c>
      <c r="J655" s="149"/>
      <c r="K655" s="418">
        <v>8588</v>
      </c>
      <c r="L655" s="561" t="s">
        <v>306</v>
      </c>
      <c r="M655" s="563">
        <v>1900000</v>
      </c>
      <c r="N655" s="383">
        <v>0.05</v>
      </c>
      <c r="O655" s="496">
        <f>M655*N655</f>
        <v>95000</v>
      </c>
    </row>
    <row r="656" spans="1:15" ht="12.75" hidden="1" customHeight="1">
      <c r="A656" s="3276"/>
      <c r="B656" s="579">
        <v>8512</v>
      </c>
      <c r="C656" s="389">
        <v>0.1</v>
      </c>
      <c r="D656" s="384" t="s">
        <v>307</v>
      </c>
      <c r="E656" s="1683">
        <v>1450000</v>
      </c>
      <c r="F656" s="389">
        <v>7.0000000000000007E-2</v>
      </c>
      <c r="G656" s="564">
        <f>E656*F656</f>
        <v>101500.00000000001</v>
      </c>
      <c r="H656" s="386" t="s">
        <v>19</v>
      </c>
      <c r="I656" s="386" t="s">
        <v>207</v>
      </c>
      <c r="J656" s="149"/>
      <c r="K656" s="418">
        <v>8619</v>
      </c>
      <c r="L656" s="419" t="s">
        <v>308</v>
      </c>
      <c r="M656" s="385">
        <v>2000000</v>
      </c>
      <c r="N656" s="383">
        <v>0.05</v>
      </c>
      <c r="O656" s="385">
        <f>M656*N656</f>
        <v>100000</v>
      </c>
    </row>
    <row r="657" spans="1:15" ht="12.75" hidden="1" customHeight="1">
      <c r="A657" s="3276"/>
      <c r="B657" s="579">
        <v>8564</v>
      </c>
      <c r="C657" s="545">
        <v>0.1</v>
      </c>
      <c r="D657" s="1680" t="s">
        <v>309</v>
      </c>
      <c r="E657" s="564">
        <v>2350000</v>
      </c>
      <c r="F657" s="545">
        <v>0.12</v>
      </c>
      <c r="G657" s="564">
        <f>E657*F657</f>
        <v>282000</v>
      </c>
      <c r="H657" s="386" t="s">
        <v>1</v>
      </c>
      <c r="I657" s="544" t="s">
        <v>209</v>
      </c>
      <c r="J657" s="149"/>
      <c r="K657" s="149"/>
      <c r="L657" s="149"/>
      <c r="M657" s="129"/>
      <c r="N657" s="69"/>
      <c r="O657" s="30"/>
    </row>
    <row r="658" spans="1:15" ht="12.75" hidden="1" customHeight="1">
      <c r="A658" s="3276"/>
      <c r="B658" s="382">
        <v>8568</v>
      </c>
      <c r="C658" s="661">
        <v>0.08</v>
      </c>
      <c r="D658" s="657" t="s">
        <v>310</v>
      </c>
      <c r="E658" s="658">
        <v>1850000</v>
      </c>
      <c r="F658" s="656">
        <v>0.06</v>
      </c>
      <c r="G658" s="1683">
        <f>E658*F658</f>
        <v>111000</v>
      </c>
      <c r="H658" s="562" t="s">
        <v>19</v>
      </c>
      <c r="I658" s="659" t="s">
        <v>209</v>
      </c>
      <c r="J658" s="149"/>
      <c r="K658" s="149"/>
      <c r="L658" s="149"/>
      <c r="M658" s="129"/>
      <c r="N658" s="69"/>
      <c r="O658" s="30"/>
    </row>
    <row r="659" spans="1:15" ht="12.75" hidden="1" customHeight="1">
      <c r="A659" s="3276"/>
      <c r="B659" s="418">
        <v>8548</v>
      </c>
      <c r="C659" s="560">
        <v>0.1</v>
      </c>
      <c r="D659" s="561" t="s">
        <v>311</v>
      </c>
      <c r="E659" s="563">
        <v>1550000</v>
      </c>
      <c r="F659" s="560">
        <v>7.0000000000000007E-2</v>
      </c>
      <c r="G659" s="1683">
        <f>F659*E659</f>
        <v>108500.00000000001</v>
      </c>
      <c r="H659" s="562" t="s">
        <v>19</v>
      </c>
      <c r="I659" s="562" t="s">
        <v>207</v>
      </c>
      <c r="J659" s="149"/>
      <c r="K659" s="149"/>
      <c r="L659" s="149"/>
      <c r="M659" s="129"/>
      <c r="N659" s="69"/>
      <c r="O659" s="30"/>
    </row>
    <row r="660" spans="1:15" ht="12.75" hidden="1" customHeight="1">
      <c r="A660" s="3276"/>
      <c r="B660" s="418">
        <v>8610</v>
      </c>
      <c r="C660" s="560">
        <v>0.1</v>
      </c>
      <c r="D660" s="561" t="s">
        <v>312</v>
      </c>
      <c r="E660" s="563">
        <v>2500000</v>
      </c>
      <c r="F660" s="560">
        <v>7.0000000000000007E-2</v>
      </c>
      <c r="G660" s="1683">
        <f>E660*F660</f>
        <v>175000.00000000003</v>
      </c>
      <c r="H660" s="562" t="s">
        <v>19</v>
      </c>
      <c r="I660" s="562" t="s">
        <v>209</v>
      </c>
      <c r="J660" s="149"/>
      <c r="K660" s="149"/>
      <c r="L660" s="149"/>
      <c r="M660" s="129"/>
      <c r="N660" s="69"/>
      <c r="O660" s="30"/>
    </row>
    <row r="661" spans="1:15" ht="12.75" hidden="1" customHeight="1">
      <c r="A661" s="3276"/>
      <c r="B661" s="504">
        <v>8591</v>
      </c>
      <c r="C661" s="545">
        <v>0.1</v>
      </c>
      <c r="D661" s="1680" t="s">
        <v>313</v>
      </c>
      <c r="E661" s="563">
        <v>2000000</v>
      </c>
      <c r="F661" s="545">
        <v>0.12</v>
      </c>
      <c r="G661" s="564">
        <f>E661*F661</f>
        <v>240000</v>
      </c>
      <c r="H661" s="544" t="s">
        <v>1</v>
      </c>
      <c r="I661" s="544" t="s">
        <v>209</v>
      </c>
      <c r="J661" s="149"/>
      <c r="K661" s="149"/>
      <c r="L661" s="149"/>
      <c r="M661" s="129"/>
      <c r="N661" s="69"/>
      <c r="O661" s="30"/>
    </row>
    <row r="662" spans="1:15" ht="12.75" hidden="1" customHeight="1">
      <c r="A662" s="3276"/>
      <c r="B662" s="504">
        <v>8637</v>
      </c>
      <c r="C662" s="649">
        <v>0.08</v>
      </c>
      <c r="D662" s="1680" t="s">
        <v>314</v>
      </c>
      <c r="E662" s="564">
        <v>2500000</v>
      </c>
      <c r="F662" s="545">
        <v>0.1</v>
      </c>
      <c r="G662" s="564">
        <f>E662*F662</f>
        <v>250000</v>
      </c>
      <c r="H662" s="544" t="s">
        <v>1</v>
      </c>
      <c r="I662" s="544" t="s">
        <v>207</v>
      </c>
      <c r="J662" s="149"/>
      <c r="K662" s="149"/>
      <c r="L662" s="149"/>
      <c r="M662" s="129"/>
      <c r="N662" s="69"/>
      <c r="O662" s="30"/>
    </row>
    <row r="663" spans="1:15" ht="12.75" hidden="1" customHeight="1">
      <c r="A663" s="3276"/>
      <c r="B663" s="584" t="s">
        <v>315</v>
      </c>
      <c r="C663" s="482"/>
      <c r="D663" s="483" t="s">
        <v>316</v>
      </c>
      <c r="E663" s="326"/>
      <c r="F663" s="508"/>
      <c r="G663" s="326"/>
      <c r="H663" s="2112"/>
      <c r="I663" s="2112" t="s">
        <v>209</v>
      </c>
      <c r="J663" s="149"/>
      <c r="K663" s="149"/>
      <c r="L663" s="149"/>
      <c r="M663" s="129"/>
      <c r="N663" s="69"/>
      <c r="O663" s="30"/>
    </row>
    <row r="664" spans="1:15" ht="12.75" hidden="1" customHeight="1">
      <c r="A664" s="3276"/>
      <c r="B664" s="431"/>
      <c r="C664" s="392"/>
      <c r="D664" s="393"/>
      <c r="E664" s="394"/>
      <c r="F664" s="392"/>
      <c r="G664" s="394"/>
      <c r="H664" s="391"/>
      <c r="I664" s="391"/>
      <c r="J664" s="149"/>
      <c r="K664" s="149"/>
      <c r="L664" s="149"/>
      <c r="M664" s="129"/>
      <c r="N664" s="69"/>
      <c r="O664" s="30">
        <f>SUM(O655:O663)</f>
        <v>195000</v>
      </c>
    </row>
    <row r="665" spans="1:15" ht="12.75" hidden="1" customHeight="1">
      <c r="A665" s="3276"/>
      <c r="B665" s="256"/>
      <c r="C665" s="256"/>
      <c r="D665" s="292" t="s">
        <v>34</v>
      </c>
      <c r="E665" s="293">
        <f>SUM(E655:E664)</f>
        <v>16050000</v>
      </c>
      <c r="F665" s="292" t="s">
        <v>34</v>
      </c>
      <c r="G665" s="25">
        <f>SUM(G655:G664)</f>
        <v>1379000</v>
      </c>
      <c r="H665" s="3423"/>
      <c r="I665" s="3423"/>
      <c r="J665" s="3423"/>
      <c r="K665" s="3423"/>
      <c r="L665" s="3277" t="s">
        <v>35</v>
      </c>
      <c r="M665" s="3277"/>
      <c r="N665" s="3277"/>
      <c r="O665" s="294">
        <f>O664+G665</f>
        <v>1574000</v>
      </c>
    </row>
    <row r="666" spans="1:15" ht="12.75" hidden="1">
      <c r="B666" s="295"/>
      <c r="C666" s="295"/>
      <c r="E666" s="52"/>
      <c r="G666" s="52"/>
      <c r="O666" s="52"/>
    </row>
    <row r="667" spans="1:15" ht="12.75" hidden="1">
      <c r="A667" s="3275" t="s">
        <v>46</v>
      </c>
      <c r="B667" s="3275"/>
      <c r="C667" s="3275"/>
      <c r="D667" s="3275"/>
      <c r="E667" s="3275"/>
      <c r="F667" s="3275"/>
      <c r="G667" s="3275"/>
      <c r="H667" s="3275"/>
      <c r="I667" s="3275"/>
      <c r="J667" s="3275"/>
      <c r="K667" s="3275"/>
      <c r="L667" s="3275"/>
      <c r="M667" s="3275"/>
      <c r="N667" s="3275"/>
      <c r="O667" s="3275"/>
    </row>
    <row r="668" spans="1:15" ht="12.75" hidden="1" customHeight="1">
      <c r="A668" s="2119" t="s">
        <v>37</v>
      </c>
      <c r="B668" s="24" t="s">
        <v>3</v>
      </c>
      <c r="C668" s="8" t="s">
        <v>4</v>
      </c>
      <c r="D668" s="24" t="s">
        <v>5</v>
      </c>
      <c r="E668" s="9" t="s">
        <v>6</v>
      </c>
      <c r="F668" s="24" t="s">
        <v>7</v>
      </c>
      <c r="G668" s="9" t="s">
        <v>8</v>
      </c>
      <c r="H668" s="156" t="s">
        <v>9</v>
      </c>
      <c r="I668" s="24" t="s">
        <v>10</v>
      </c>
      <c r="J668" s="24" t="s">
        <v>11</v>
      </c>
      <c r="K668" s="24" t="s">
        <v>3</v>
      </c>
      <c r="L668" s="24" t="s">
        <v>5</v>
      </c>
      <c r="M668" s="24" t="s">
        <v>12</v>
      </c>
      <c r="N668" s="24" t="s">
        <v>7</v>
      </c>
      <c r="O668" s="30"/>
    </row>
    <row r="669" spans="1:15" ht="12.75" hidden="1" customHeight="1">
      <c r="A669" s="2119"/>
      <c r="B669" s="382">
        <v>8510</v>
      </c>
      <c r="C669" s="650">
        <v>0.1</v>
      </c>
      <c r="D669" s="651" t="s">
        <v>317</v>
      </c>
      <c r="E669" s="655">
        <v>2000000</v>
      </c>
      <c r="F669" s="653">
        <v>7.0000000000000007E-2</v>
      </c>
      <c r="G669" s="652">
        <f>E669*F669</f>
        <v>140000</v>
      </c>
      <c r="H669" s="544" t="s">
        <v>19</v>
      </c>
      <c r="I669" s="654" t="s">
        <v>207</v>
      </c>
      <c r="J669" s="24"/>
      <c r="K669" s="418">
        <v>8537</v>
      </c>
      <c r="L669" s="497" t="s">
        <v>318</v>
      </c>
      <c r="M669" s="385">
        <v>1000000</v>
      </c>
      <c r="N669" s="383">
        <v>0.05</v>
      </c>
      <c r="O669" s="385">
        <f>M669*N669</f>
        <v>50000</v>
      </c>
    </row>
    <row r="670" spans="1:15" ht="12.75" hidden="1" customHeight="1">
      <c r="A670" s="3276" t="s">
        <v>319</v>
      </c>
      <c r="B670" s="504">
        <v>8535</v>
      </c>
      <c r="C670" s="649">
        <v>0.08</v>
      </c>
      <c r="D670" s="1680" t="s">
        <v>320</v>
      </c>
      <c r="E670" s="564">
        <v>1400000</v>
      </c>
      <c r="F670" s="545">
        <v>0.1</v>
      </c>
      <c r="G670" s="564">
        <f>E670*F670</f>
        <v>140000</v>
      </c>
      <c r="H670" s="544" t="s">
        <v>43</v>
      </c>
      <c r="I670" s="544" t="s">
        <v>207</v>
      </c>
      <c r="J670" s="149"/>
      <c r="K670" s="407"/>
      <c r="L670" s="407"/>
      <c r="M670" s="407"/>
      <c r="N670" s="407"/>
      <c r="O670" s="407"/>
    </row>
    <row r="671" spans="1:15" ht="12.75" hidden="1" customHeight="1">
      <c r="A671" s="3276"/>
      <c r="B671" s="504">
        <v>8579</v>
      </c>
      <c r="C671" s="545">
        <v>0.1</v>
      </c>
      <c r="D671" s="1680" t="s">
        <v>321</v>
      </c>
      <c r="E671" s="564">
        <v>1250000</v>
      </c>
      <c r="F671" s="545">
        <v>0.12</v>
      </c>
      <c r="G671" s="564">
        <f>F671*E671</f>
        <v>150000</v>
      </c>
      <c r="H671" s="544" t="s">
        <v>43</v>
      </c>
      <c r="I671" s="544" t="s">
        <v>199</v>
      </c>
      <c r="J671" s="149"/>
      <c r="K671" s="308"/>
      <c r="L671" s="147"/>
      <c r="M671" s="47"/>
      <c r="N671" s="316"/>
      <c r="O671" s="318"/>
    </row>
    <row r="672" spans="1:15" ht="12.75" hidden="1" customHeight="1">
      <c r="A672" s="3276"/>
      <c r="B672" s="579">
        <v>8595</v>
      </c>
      <c r="C672" s="389">
        <v>0.1</v>
      </c>
      <c r="D672" s="384" t="s">
        <v>322</v>
      </c>
      <c r="E672" s="1683">
        <v>1300000</v>
      </c>
      <c r="F672" s="389">
        <v>0.12</v>
      </c>
      <c r="G672" s="1683">
        <f t="shared" ref="G672:G679" si="46">E672*F672</f>
        <v>156000</v>
      </c>
      <c r="H672" s="386" t="s">
        <v>43</v>
      </c>
      <c r="I672" s="386" t="s">
        <v>207</v>
      </c>
      <c r="J672" s="149"/>
      <c r="K672" s="308"/>
      <c r="L672" s="308"/>
      <c r="M672" s="47"/>
      <c r="N672" s="316"/>
      <c r="O672" s="326"/>
    </row>
    <row r="673" spans="1:15" ht="12.75" hidden="1" customHeight="1">
      <c r="A673" s="3276"/>
      <c r="B673" s="579">
        <v>8608</v>
      </c>
      <c r="C673" s="545">
        <v>0.1</v>
      </c>
      <c r="D673" s="1680" t="s">
        <v>323</v>
      </c>
      <c r="E673" s="564">
        <v>3500000</v>
      </c>
      <c r="F673" s="545">
        <v>7.0000000000000007E-2</v>
      </c>
      <c r="G673" s="1683">
        <f t="shared" si="46"/>
        <v>245000.00000000003</v>
      </c>
      <c r="H673" s="386" t="s">
        <v>19</v>
      </c>
      <c r="I673" s="544" t="s">
        <v>209</v>
      </c>
      <c r="J673" s="149"/>
      <c r="K673" s="149"/>
      <c r="L673" s="149"/>
      <c r="M673" s="129"/>
      <c r="N673" s="69"/>
      <c r="O673" s="30"/>
    </row>
    <row r="674" spans="1:15" ht="12.75" hidden="1" customHeight="1">
      <c r="A674" s="3276"/>
      <c r="B674" s="418">
        <v>8588</v>
      </c>
      <c r="C674" s="560">
        <v>0.1</v>
      </c>
      <c r="D674" s="561" t="s">
        <v>306</v>
      </c>
      <c r="E674" s="563">
        <v>1900000</v>
      </c>
      <c r="F674" s="560">
        <v>7.0000000000000007E-2</v>
      </c>
      <c r="G674" s="390">
        <f t="shared" si="46"/>
        <v>133000</v>
      </c>
      <c r="H674" s="562" t="s">
        <v>1</v>
      </c>
      <c r="I674" s="562" t="s">
        <v>209</v>
      </c>
      <c r="J674" s="149"/>
      <c r="K674" s="149"/>
      <c r="L674" s="149"/>
      <c r="M674" s="129"/>
      <c r="N674" s="69"/>
      <c r="O674" s="30"/>
    </row>
    <row r="675" spans="1:15" ht="12.75" hidden="1" customHeight="1">
      <c r="A675" s="3276"/>
      <c r="B675" s="579">
        <v>8592</v>
      </c>
      <c r="C675" s="545">
        <v>0.1</v>
      </c>
      <c r="D675" s="1680" t="s">
        <v>324</v>
      </c>
      <c r="E675" s="564">
        <v>1200000</v>
      </c>
      <c r="F675" s="545">
        <v>0.12</v>
      </c>
      <c r="G675" s="390">
        <f t="shared" si="46"/>
        <v>144000</v>
      </c>
      <c r="H675" s="544" t="s">
        <v>43</v>
      </c>
      <c r="I675" s="544" t="s">
        <v>207</v>
      </c>
      <c r="J675" s="149"/>
      <c r="K675" s="149"/>
      <c r="L675" s="149"/>
      <c r="M675" s="129"/>
      <c r="N675" s="69"/>
      <c r="O675" s="30"/>
    </row>
    <row r="676" spans="1:15" ht="12.75" hidden="1" customHeight="1">
      <c r="A676" s="3276"/>
      <c r="B676" s="504">
        <v>8586</v>
      </c>
      <c r="C676" s="545">
        <v>0.1</v>
      </c>
      <c r="D676" s="1680" t="s">
        <v>325</v>
      </c>
      <c r="E676" s="564">
        <v>1650000</v>
      </c>
      <c r="F676" s="545">
        <v>7.0000000000000007E-2</v>
      </c>
      <c r="G676" s="564">
        <f t="shared" si="46"/>
        <v>115500.00000000001</v>
      </c>
      <c r="H676" s="544" t="s">
        <v>30</v>
      </c>
      <c r="I676" s="544" t="s">
        <v>199</v>
      </c>
      <c r="J676" s="149"/>
      <c r="K676" s="149"/>
      <c r="L676" s="149"/>
      <c r="M676" s="129"/>
      <c r="N676" s="69"/>
      <c r="O676" s="30"/>
    </row>
    <row r="677" spans="1:15" ht="12.75" hidden="1" customHeight="1">
      <c r="A677" s="3276"/>
      <c r="B677" s="504">
        <v>8578</v>
      </c>
      <c r="C677" s="545">
        <v>0.1</v>
      </c>
      <c r="D677" s="1680" t="s">
        <v>326</v>
      </c>
      <c r="E677" s="564">
        <v>1850000</v>
      </c>
      <c r="F677" s="545">
        <v>0.12</v>
      </c>
      <c r="G677" s="564">
        <f t="shared" si="46"/>
        <v>222000</v>
      </c>
      <c r="H677" s="544" t="s">
        <v>43</v>
      </c>
      <c r="I677" s="544" t="s">
        <v>209</v>
      </c>
      <c r="J677" s="149"/>
      <c r="K677" s="149"/>
      <c r="L677" s="149"/>
      <c r="M677" s="129"/>
      <c r="N677" s="69"/>
      <c r="O677" s="30"/>
    </row>
    <row r="678" spans="1:15" ht="12.75" hidden="1" customHeight="1">
      <c r="A678" s="3276"/>
      <c r="B678" s="504">
        <v>8589</v>
      </c>
      <c r="C678" s="545">
        <v>0.1</v>
      </c>
      <c r="D678" s="1680" t="s">
        <v>327</v>
      </c>
      <c r="E678" s="564">
        <v>1980000</v>
      </c>
      <c r="F678" s="545">
        <v>7.0000000000000007E-2</v>
      </c>
      <c r="G678" s="564">
        <f t="shared" si="46"/>
        <v>138600</v>
      </c>
      <c r="H678" s="544" t="s">
        <v>19</v>
      </c>
      <c r="I678" s="544" t="s">
        <v>209</v>
      </c>
      <c r="J678" s="149"/>
      <c r="K678" s="149"/>
      <c r="L678" s="149"/>
      <c r="M678" s="129"/>
      <c r="N678" s="69"/>
      <c r="O678" s="30"/>
    </row>
    <row r="679" spans="1:15" ht="12.75" hidden="1" customHeight="1">
      <c r="A679" s="3276"/>
      <c r="B679" s="388">
        <v>8613</v>
      </c>
      <c r="C679" s="389">
        <v>0.1</v>
      </c>
      <c r="D679" s="1685" t="s">
        <v>328</v>
      </c>
      <c r="E679" s="1683">
        <v>1300000</v>
      </c>
      <c r="F679" s="389">
        <v>0.12</v>
      </c>
      <c r="G679" s="390">
        <f t="shared" si="46"/>
        <v>156000</v>
      </c>
      <c r="H679" s="386" t="s">
        <v>43</v>
      </c>
      <c r="I679" s="386" t="s">
        <v>207</v>
      </c>
      <c r="J679" s="149"/>
      <c r="K679" s="149"/>
      <c r="L679" s="149"/>
      <c r="M679" s="129"/>
      <c r="N679" s="69"/>
      <c r="O679" s="30"/>
    </row>
    <row r="680" spans="1:15" ht="12.75" hidden="1" customHeight="1">
      <c r="A680" s="3276"/>
      <c r="B680" s="418">
        <v>8643</v>
      </c>
      <c r="C680" s="383">
        <v>0.1</v>
      </c>
      <c r="D680" s="419" t="s">
        <v>329</v>
      </c>
      <c r="E680" s="663">
        <v>1200000</v>
      </c>
      <c r="F680" s="383">
        <v>0.12</v>
      </c>
      <c r="G680" s="385">
        <f>E680*F680</f>
        <v>144000</v>
      </c>
      <c r="H680" s="562" t="s">
        <v>43</v>
      </c>
      <c r="I680" s="387" t="s">
        <v>207</v>
      </c>
      <c r="J680" s="149"/>
      <c r="K680" s="149"/>
      <c r="L680" s="149"/>
      <c r="M680" s="129"/>
      <c r="N680" s="69"/>
      <c r="O680" s="30"/>
    </row>
    <row r="681" spans="1:15" ht="12.75" hidden="1" customHeight="1">
      <c r="A681" s="3276"/>
      <c r="B681" s="664">
        <v>8636</v>
      </c>
      <c r="C681" s="389">
        <v>0.1</v>
      </c>
      <c r="D681" s="1685" t="s">
        <v>330</v>
      </c>
      <c r="E681" s="1683">
        <v>1250000</v>
      </c>
      <c r="F681" s="389">
        <v>0.12</v>
      </c>
      <c r="G681" s="390">
        <f>E681*F681</f>
        <v>150000</v>
      </c>
      <c r="H681" s="386" t="s">
        <v>207</v>
      </c>
      <c r="I681" s="386" t="s">
        <v>199</v>
      </c>
      <c r="J681" s="149"/>
      <c r="K681" s="149"/>
      <c r="L681" s="149"/>
      <c r="M681" s="129"/>
      <c r="N681" s="69"/>
      <c r="O681" s="30"/>
    </row>
    <row r="682" spans="1:15" ht="12.75" hidden="1" customHeight="1">
      <c r="A682" s="3276"/>
      <c r="B682" s="664">
        <v>8647</v>
      </c>
      <c r="C682" s="389">
        <v>0.1</v>
      </c>
      <c r="D682" s="1685" t="s">
        <v>331</v>
      </c>
      <c r="E682" s="1683">
        <v>3250000</v>
      </c>
      <c r="F682" s="389">
        <v>7.0000000000000007E-2</v>
      </c>
      <c r="G682" s="390">
        <f>E682*F682</f>
        <v>227500.00000000003</v>
      </c>
      <c r="H682" s="386" t="s">
        <v>19</v>
      </c>
      <c r="I682" s="386" t="s">
        <v>209</v>
      </c>
      <c r="J682" s="149"/>
      <c r="K682" s="149"/>
      <c r="L682" s="149"/>
      <c r="M682" s="129"/>
      <c r="N682" s="69"/>
      <c r="O682" s="30"/>
    </row>
    <row r="683" spans="1:15" ht="12.75" hidden="1" customHeight="1">
      <c r="A683" s="3276"/>
      <c r="B683" s="2116" t="s">
        <v>171</v>
      </c>
      <c r="C683" s="508">
        <v>0.1</v>
      </c>
      <c r="D683" s="143" t="s">
        <v>332</v>
      </c>
      <c r="E683" s="326"/>
      <c r="F683" s="508"/>
      <c r="G683" s="326"/>
      <c r="H683" s="2112"/>
      <c r="I683" s="399"/>
      <c r="J683" s="149"/>
      <c r="K683" s="149"/>
      <c r="L683" s="149"/>
      <c r="M683" s="129"/>
      <c r="N683" s="69"/>
      <c r="O683" s="30"/>
    </row>
    <row r="684" spans="1:15" ht="12.75" hidden="1">
      <c r="A684" s="3276"/>
      <c r="B684" s="431"/>
      <c r="C684" s="392"/>
      <c r="D684" s="393"/>
      <c r="E684" s="394"/>
      <c r="F684" s="392"/>
      <c r="G684" s="394"/>
      <c r="H684" s="391"/>
      <c r="I684" s="391"/>
      <c r="J684" s="149"/>
      <c r="K684" s="149"/>
      <c r="L684" s="149"/>
      <c r="M684" s="129"/>
      <c r="N684" s="69"/>
      <c r="O684" s="30">
        <f>SUM(O669:O683)</f>
        <v>50000</v>
      </c>
    </row>
    <row r="685" spans="1:15" ht="12.75" hidden="1">
      <c r="A685" s="3276"/>
      <c r="B685" s="256"/>
      <c r="C685" s="256"/>
      <c r="D685" s="292" t="s">
        <v>34</v>
      </c>
      <c r="E685" s="293">
        <f>SUM(E669:E684)</f>
        <v>25030000</v>
      </c>
      <c r="F685" s="292" t="s">
        <v>34</v>
      </c>
      <c r="G685" s="25">
        <f>SUM(G670:G684)</f>
        <v>2121600</v>
      </c>
      <c r="H685" s="3423"/>
      <c r="I685" s="3423"/>
      <c r="J685" s="3423"/>
      <c r="K685" s="3423"/>
      <c r="L685" s="3277" t="s">
        <v>35</v>
      </c>
      <c r="M685" s="3277"/>
      <c r="N685" s="3277"/>
      <c r="O685" s="294">
        <f>O684+G685</f>
        <v>2171600</v>
      </c>
    </row>
    <row r="686" spans="1:15" ht="12.75" hidden="1">
      <c r="B686" s="295"/>
      <c r="C686" s="295"/>
      <c r="E686" s="52"/>
      <c r="G686" s="52"/>
      <c r="O686" s="52"/>
    </row>
    <row r="687" spans="1:15" ht="12.75" hidden="1">
      <c r="A687" s="3275" t="s">
        <v>30</v>
      </c>
      <c r="B687" s="3275"/>
      <c r="C687" s="3275"/>
      <c r="D687" s="3275"/>
      <c r="E687" s="3275"/>
      <c r="F687" s="3275"/>
      <c r="G687" s="3275"/>
      <c r="H687" s="3275"/>
      <c r="I687" s="3275"/>
      <c r="J687" s="3275"/>
      <c r="K687" s="3275"/>
      <c r="L687" s="3275"/>
      <c r="M687" s="3275"/>
      <c r="N687" s="3275"/>
      <c r="O687" s="3275"/>
    </row>
    <row r="688" spans="1:15" ht="12.75" hidden="1" customHeight="1">
      <c r="A688" s="2119" t="s">
        <v>37</v>
      </c>
      <c r="B688" s="463" t="s">
        <v>3</v>
      </c>
      <c r="C688" s="464" t="s">
        <v>4</v>
      </c>
      <c r="D688" s="463" t="s">
        <v>5</v>
      </c>
      <c r="E688" s="465" t="s">
        <v>6</v>
      </c>
      <c r="F688" s="463" t="s">
        <v>7</v>
      </c>
      <c r="G688" s="465" t="s">
        <v>8</v>
      </c>
      <c r="H688" s="509" t="s">
        <v>9</v>
      </c>
      <c r="I688" s="463" t="s">
        <v>10</v>
      </c>
      <c r="J688" s="24" t="s">
        <v>11</v>
      </c>
      <c r="K688" s="24" t="s">
        <v>3</v>
      </c>
      <c r="L688" s="24" t="s">
        <v>5</v>
      </c>
      <c r="M688" s="24" t="s">
        <v>12</v>
      </c>
      <c r="N688" s="24" t="s">
        <v>7</v>
      </c>
      <c r="O688" s="30"/>
    </row>
    <row r="689" spans="1:15" ht="12.75" hidden="1" customHeight="1">
      <c r="A689" s="3276" t="s">
        <v>333</v>
      </c>
      <c r="B689" s="504">
        <v>8570</v>
      </c>
      <c r="C689" s="545">
        <v>0.1</v>
      </c>
      <c r="D689" s="1680" t="s">
        <v>334</v>
      </c>
      <c r="E689" s="564">
        <v>1700000</v>
      </c>
      <c r="F689" s="545">
        <v>0.1</v>
      </c>
      <c r="G689" s="578">
        <f>E689*F689</f>
        <v>170000</v>
      </c>
      <c r="H689" s="544" t="s">
        <v>30</v>
      </c>
      <c r="I689" s="544" t="s">
        <v>209</v>
      </c>
      <c r="J689" s="149"/>
      <c r="K689" s="418">
        <v>8586</v>
      </c>
      <c r="L689" s="1680" t="s">
        <v>325</v>
      </c>
      <c r="M689" s="564">
        <v>1650000</v>
      </c>
      <c r="N689" s="383">
        <v>0.05</v>
      </c>
      <c r="O689" s="496">
        <f>M689*N689</f>
        <v>82500</v>
      </c>
    </row>
    <row r="690" spans="1:15" ht="12.75" hidden="1" customHeight="1">
      <c r="A690" s="3276"/>
      <c r="B690" s="382">
        <v>8584</v>
      </c>
      <c r="C690" s="656">
        <v>0.1</v>
      </c>
      <c r="D690" s="657" t="s">
        <v>335</v>
      </c>
      <c r="E690" s="658">
        <v>920000</v>
      </c>
      <c r="F690" s="656">
        <v>0.05</v>
      </c>
      <c r="G690" s="578">
        <f>E690*F690</f>
        <v>46000</v>
      </c>
      <c r="H690" s="659" t="s">
        <v>19</v>
      </c>
      <c r="I690" s="659" t="s">
        <v>209</v>
      </c>
      <c r="J690" s="149"/>
      <c r="K690" s="407"/>
      <c r="L690" s="407"/>
      <c r="M690" s="407"/>
      <c r="N690" s="407"/>
      <c r="O690" s="407"/>
    </row>
    <row r="691" spans="1:15" ht="12.75" hidden="1" customHeight="1">
      <c r="A691" s="3276"/>
      <c r="B691" s="579">
        <v>8666</v>
      </c>
      <c r="C691" s="545">
        <v>0.1</v>
      </c>
      <c r="D691" s="1680" t="s">
        <v>336</v>
      </c>
      <c r="E691" s="564">
        <v>1700000</v>
      </c>
      <c r="F691" s="545">
        <v>0.1</v>
      </c>
      <c r="G691" s="639">
        <f>E691*F691</f>
        <v>170000</v>
      </c>
      <c r="H691" s="544" t="s">
        <v>30</v>
      </c>
      <c r="I691" s="544" t="s">
        <v>209</v>
      </c>
      <c r="J691" s="149"/>
      <c r="K691" s="308"/>
      <c r="L691" s="308"/>
      <c r="M691" s="47"/>
      <c r="N691" s="316"/>
      <c r="O691" s="326"/>
    </row>
    <row r="692" spans="1:15" ht="12.75" hidden="1" customHeight="1">
      <c r="A692" s="3276"/>
      <c r="B692" s="504">
        <v>8668</v>
      </c>
      <c r="C692" s="545">
        <v>0.1</v>
      </c>
      <c r="D692" s="1680" t="s">
        <v>337</v>
      </c>
      <c r="E692" s="564">
        <v>1450000</v>
      </c>
      <c r="F692" s="545">
        <v>0.1</v>
      </c>
      <c r="G692" s="578">
        <f>E692*F692</f>
        <v>145000</v>
      </c>
      <c r="H692" s="544" t="s">
        <v>30</v>
      </c>
      <c r="I692" s="544" t="s">
        <v>199</v>
      </c>
      <c r="J692" s="149"/>
      <c r="K692" s="149"/>
      <c r="L692" s="149"/>
      <c r="M692" s="129"/>
      <c r="N692" s="69"/>
      <c r="O692" s="30"/>
    </row>
    <row r="693" spans="1:15" ht="12.75" hidden="1" customHeight="1">
      <c r="A693" s="3276"/>
      <c r="B693" s="431" t="s">
        <v>315</v>
      </c>
      <c r="C693" s="403">
        <v>0.1</v>
      </c>
      <c r="D693" s="405" t="s">
        <v>338</v>
      </c>
      <c r="E693" s="585"/>
      <c r="F693" s="403"/>
      <c r="G693" s="430"/>
      <c r="H693" s="406"/>
      <c r="I693" s="406" t="s">
        <v>209</v>
      </c>
      <c r="J693" s="149"/>
      <c r="K693" s="149"/>
      <c r="L693" s="149"/>
      <c r="M693" s="129"/>
      <c r="N693" s="69"/>
      <c r="O693" s="30"/>
    </row>
    <row r="694" spans="1:15" ht="12.75" hidden="1" customHeight="1">
      <c r="A694" s="3276"/>
      <c r="B694" s="581" t="s">
        <v>339</v>
      </c>
      <c r="C694" s="397">
        <v>0.1</v>
      </c>
      <c r="D694" s="550" t="s">
        <v>340</v>
      </c>
      <c r="E694" s="565"/>
      <c r="F694" s="397"/>
      <c r="G694" s="430"/>
      <c r="H694" s="399"/>
      <c r="I694" s="399" t="s">
        <v>207</v>
      </c>
      <c r="J694" s="149"/>
      <c r="K694" s="149"/>
      <c r="L694" s="149"/>
      <c r="M694" s="129"/>
      <c r="N694" s="69"/>
      <c r="O694" s="30"/>
    </row>
    <row r="695" spans="1:15" ht="12.75" hidden="1" customHeight="1">
      <c r="A695" s="3276"/>
      <c r="B695" s="402" t="s">
        <v>171</v>
      </c>
      <c r="C695" s="403">
        <v>0.1</v>
      </c>
      <c r="D695" s="405" t="s">
        <v>341</v>
      </c>
      <c r="E695" s="585"/>
      <c r="F695" s="403"/>
      <c r="G695" s="404"/>
      <c r="H695" s="406"/>
      <c r="I695" s="406" t="s">
        <v>207</v>
      </c>
      <c r="J695" s="149"/>
      <c r="K695" s="149"/>
      <c r="L695" s="149"/>
      <c r="M695" s="129"/>
      <c r="N695" s="69"/>
      <c r="O695" s="30"/>
    </row>
    <row r="696" spans="1:15" ht="12.75" hidden="1" customHeight="1">
      <c r="A696" s="3276"/>
      <c r="B696" s="580"/>
      <c r="C696" s="397"/>
      <c r="D696" s="398"/>
      <c r="E696" s="565"/>
      <c r="F696" s="397"/>
      <c r="G696" s="430"/>
      <c r="H696" s="399"/>
      <c r="I696" s="399"/>
      <c r="J696" s="149"/>
      <c r="K696" s="149"/>
      <c r="L696" s="149"/>
      <c r="M696" s="129"/>
      <c r="N696" s="69"/>
      <c r="O696" s="30"/>
    </row>
    <row r="697" spans="1:15" ht="12.75" hidden="1">
      <c r="A697" s="3276"/>
      <c r="B697" s="581"/>
      <c r="C697" s="397"/>
      <c r="D697" s="483"/>
      <c r="E697" s="430"/>
      <c r="F697" s="397"/>
      <c r="G697" s="430"/>
      <c r="H697" s="399"/>
      <c r="I697" s="399"/>
      <c r="J697" s="149"/>
      <c r="K697" s="149"/>
      <c r="L697" s="149"/>
      <c r="M697" s="129"/>
      <c r="N697" s="69"/>
      <c r="O697" s="30"/>
    </row>
    <row r="698" spans="1:15" ht="12.75" hidden="1">
      <c r="A698" s="3276"/>
      <c r="B698" s="431"/>
      <c r="C698" s="392"/>
      <c r="D698" s="393"/>
      <c r="E698" s="394"/>
      <c r="F698" s="392"/>
      <c r="G698" s="394"/>
      <c r="H698" s="391"/>
      <c r="I698" s="391"/>
      <c r="J698" s="149"/>
      <c r="K698" s="149"/>
      <c r="L698" s="149"/>
      <c r="M698" s="129"/>
      <c r="N698" s="69"/>
      <c r="O698" s="30">
        <f>SUM(O689:O697)</f>
        <v>82500</v>
      </c>
    </row>
    <row r="699" spans="1:15" ht="12.75" hidden="1">
      <c r="A699" s="3276"/>
      <c r="B699" s="256"/>
      <c r="C699" s="256"/>
      <c r="D699" s="292" t="s">
        <v>34</v>
      </c>
      <c r="E699" s="293">
        <f>SUM(E689:E698)</f>
        <v>5770000</v>
      </c>
      <c r="F699" s="292" t="s">
        <v>34</v>
      </c>
      <c r="G699" s="25">
        <f>SUM(G689:G698)</f>
        <v>531000</v>
      </c>
      <c r="H699" s="3423"/>
      <c r="I699" s="3423"/>
      <c r="J699" s="3423"/>
      <c r="K699" s="3423"/>
      <c r="L699" s="3277" t="s">
        <v>35</v>
      </c>
      <c r="M699" s="3277"/>
      <c r="N699" s="3277"/>
      <c r="O699" s="294">
        <f>O698+G699</f>
        <v>613500</v>
      </c>
    </row>
    <row r="700" spans="1:15" s="407" customFormat="1" ht="13.5" hidden="1" customHeight="1">
      <c r="A700" s="2109"/>
      <c r="B700" s="315"/>
      <c r="C700" s="315"/>
      <c r="D700" s="668"/>
      <c r="E700" s="669"/>
      <c r="F700" s="668"/>
      <c r="G700" s="670"/>
      <c r="H700" s="143"/>
      <c r="I700" s="143"/>
      <c r="J700" s="143"/>
      <c r="K700" s="143"/>
      <c r="L700" s="2125"/>
      <c r="M700" s="2125"/>
      <c r="N700" s="2125"/>
      <c r="O700" s="671"/>
    </row>
    <row r="701" spans="1:15" ht="19.5" hidden="1" customHeight="1">
      <c r="A701" s="3275" t="s">
        <v>19</v>
      </c>
      <c r="B701" s="3275"/>
      <c r="C701" s="3275"/>
      <c r="D701" s="3275"/>
      <c r="E701" s="3275"/>
      <c r="F701" s="3275"/>
      <c r="G701" s="3275"/>
      <c r="H701" s="3275"/>
      <c r="I701" s="3275"/>
      <c r="J701" s="3275"/>
      <c r="K701" s="3275"/>
      <c r="L701" s="3275"/>
      <c r="M701" s="3275"/>
      <c r="N701" s="3275"/>
      <c r="O701" s="3275"/>
    </row>
    <row r="702" spans="1:15" ht="19.5" hidden="1" customHeight="1">
      <c r="A702" s="2119" t="s">
        <v>37</v>
      </c>
      <c r="B702" s="463" t="s">
        <v>3</v>
      </c>
      <c r="C702" s="464" t="s">
        <v>4</v>
      </c>
      <c r="D702" s="463" t="s">
        <v>5</v>
      </c>
      <c r="E702" s="465" t="s">
        <v>6</v>
      </c>
      <c r="F702" s="463" t="s">
        <v>7</v>
      </c>
      <c r="G702" s="465" t="s">
        <v>8</v>
      </c>
      <c r="H702" s="509" t="s">
        <v>9</v>
      </c>
      <c r="I702" s="463" t="s">
        <v>10</v>
      </c>
      <c r="J702" s="24" t="s">
        <v>11</v>
      </c>
      <c r="K702" s="24" t="s">
        <v>3</v>
      </c>
      <c r="L702" s="24" t="s">
        <v>5</v>
      </c>
      <c r="M702" s="24" t="s">
        <v>12</v>
      </c>
      <c r="N702" s="24" t="s">
        <v>7</v>
      </c>
      <c r="O702" s="30"/>
    </row>
    <row r="703" spans="1:15" s="483" customFormat="1" ht="12.75" hidden="1" customHeight="1">
      <c r="A703" s="3302" t="s">
        <v>342</v>
      </c>
      <c r="B703" s="447"/>
      <c r="C703" s="447"/>
      <c r="D703" s="447"/>
      <c r="E703" s="447"/>
      <c r="F703" s="447"/>
      <c r="G703" s="447"/>
      <c r="H703" s="447"/>
      <c r="I703" s="447"/>
      <c r="J703" s="447"/>
      <c r="K703" s="447"/>
      <c r="L703" s="447"/>
      <c r="M703" s="447"/>
      <c r="N703" s="447"/>
      <c r="O703" s="447"/>
    </row>
    <row r="704" spans="1:15" s="483" customFormat="1" ht="12" hidden="1" customHeight="1">
      <c r="A704" s="3302"/>
      <c r="B704" s="447"/>
      <c r="C704" s="447"/>
      <c r="D704" s="447"/>
      <c r="E704" s="447"/>
      <c r="F704" s="447"/>
      <c r="G704" s="447"/>
      <c r="H704" s="447"/>
      <c r="I704" s="447"/>
      <c r="J704" s="447"/>
      <c r="K704" s="447"/>
      <c r="L704" s="447"/>
      <c r="M704" s="447"/>
      <c r="N704" s="447"/>
      <c r="O704" s="447"/>
    </row>
    <row r="705" spans="1:15" s="483" customFormat="1" ht="15" hidden="1" customHeight="1">
      <c r="A705" s="3302"/>
      <c r="B705" s="447"/>
      <c r="C705" s="447"/>
      <c r="D705" s="447"/>
      <c r="E705" s="447"/>
      <c r="F705" s="447"/>
      <c r="G705" s="447"/>
      <c r="H705" s="447"/>
      <c r="I705" s="447"/>
      <c r="J705" s="447"/>
      <c r="K705" s="447"/>
      <c r="L705" s="447"/>
      <c r="M705" s="447"/>
      <c r="N705" s="447"/>
      <c r="O705" s="447"/>
    </row>
    <row r="706" spans="1:15" s="483" customFormat="1" ht="16.5" hidden="1" customHeight="1">
      <c r="A706" s="3302"/>
      <c r="B706" s="447"/>
      <c r="C706" s="447"/>
      <c r="D706" s="447"/>
      <c r="E706" s="447"/>
      <c r="F706" s="447"/>
      <c r="G706" s="447"/>
      <c r="H706" s="447"/>
      <c r="I706" s="447"/>
      <c r="J706" s="447"/>
      <c r="K706" s="447"/>
      <c r="L706" s="447"/>
      <c r="M706" s="447"/>
      <c r="N706" s="447"/>
      <c r="O706" s="447"/>
    </row>
    <row r="707" spans="1:15" s="483" customFormat="1" ht="19.5" hidden="1" customHeight="1">
      <c r="A707" s="3302"/>
      <c r="B707" s="447"/>
      <c r="C707" s="447"/>
      <c r="D707" s="447"/>
      <c r="E707" s="447"/>
      <c r="F707" s="447"/>
      <c r="G707" s="447"/>
      <c r="H707" s="447"/>
      <c r="I707" s="447"/>
      <c r="J707" s="447"/>
      <c r="K707" s="447"/>
      <c r="L707" s="447"/>
      <c r="M707" s="447"/>
      <c r="N707" s="447"/>
      <c r="O707" s="447"/>
    </row>
    <row r="708" spans="1:15" ht="12.75" hidden="1">
      <c r="B708" s="295"/>
      <c r="C708" s="295"/>
      <c r="E708" s="52"/>
      <c r="G708" s="52"/>
      <c r="O708" s="52"/>
    </row>
    <row r="709" spans="1:15" ht="12.75" hidden="1">
      <c r="A709" s="3435" t="s">
        <v>69</v>
      </c>
      <c r="B709" s="3435"/>
      <c r="C709" s="2113"/>
      <c r="D709" s="568">
        <f>E699+E685+E665</f>
        <v>46850000</v>
      </c>
      <c r="E709" s="52"/>
      <c r="G709" s="52"/>
      <c r="O709" s="52"/>
    </row>
    <row r="710" spans="1:15" ht="12.75" hidden="1">
      <c r="A710" s="3436" t="s">
        <v>70</v>
      </c>
      <c r="B710" s="3436"/>
      <c r="C710" s="569"/>
      <c r="D710" s="326"/>
      <c r="E710" s="52"/>
      <c r="G710" s="52"/>
      <c r="O710" s="52"/>
    </row>
    <row r="711" spans="1:15" ht="12.75" hidden="1">
      <c r="A711" s="3437" t="s">
        <v>71</v>
      </c>
      <c r="B711" s="3437"/>
      <c r="C711" s="142"/>
      <c r="D711" s="706"/>
      <c r="E711" s="52"/>
      <c r="G711" s="52"/>
      <c r="O711" s="52"/>
    </row>
    <row r="712" spans="1:15" ht="12.75" hidden="1">
      <c r="A712" s="3438"/>
      <c r="B712" s="3438"/>
      <c r="C712" s="151"/>
      <c r="D712" s="129"/>
      <c r="E712" s="52"/>
      <c r="G712" s="52"/>
      <c r="O712" s="52"/>
    </row>
    <row r="713" spans="1:15" ht="12.75" hidden="1">
      <c r="B713" s="295"/>
      <c r="C713" s="295"/>
      <c r="E713" s="52"/>
      <c r="G713" s="52"/>
      <c r="O713" s="52"/>
    </row>
    <row r="714" spans="1:15" ht="12.75" hidden="1">
      <c r="A714" s="3289" t="s">
        <v>103</v>
      </c>
      <c r="B714" s="2116" t="s">
        <v>88</v>
      </c>
      <c r="C714" s="286" t="s">
        <v>104</v>
      </c>
      <c r="D714" s="286" t="s">
        <v>105</v>
      </c>
      <c r="E714" s="52"/>
      <c r="G714" s="52"/>
      <c r="O714" s="52"/>
    </row>
    <row r="715" spans="1:15" ht="12.75" hidden="1">
      <c r="A715" s="3289"/>
      <c r="B715" s="143">
        <f>SUM(B716:B747)</f>
        <v>97</v>
      </c>
      <c r="C715" s="143"/>
      <c r="D715" s="566">
        <f>SUM(D716:D747)</f>
        <v>46850000</v>
      </c>
      <c r="E715" s="52"/>
      <c r="G715" s="52"/>
      <c r="O715" s="52"/>
    </row>
    <row r="716" spans="1:15" ht="12.75" hidden="1">
      <c r="A716" s="3283" t="s">
        <v>86</v>
      </c>
      <c r="B716" s="3283">
        <v>16</v>
      </c>
      <c r="C716" s="3284">
        <v>6</v>
      </c>
      <c r="D716" s="3439">
        <v>7500000</v>
      </c>
      <c r="E716" s="52"/>
      <c r="G716" s="52"/>
      <c r="O716" s="52"/>
    </row>
    <row r="717" spans="1:15" ht="12.75" hidden="1">
      <c r="A717" s="3283"/>
      <c r="B717" s="3283"/>
      <c r="C717" s="3284"/>
      <c r="D717" s="3439"/>
      <c r="E717" s="52"/>
      <c r="G717" s="52"/>
      <c r="O717" s="52"/>
    </row>
    <row r="718" spans="1:15" ht="12.75" hidden="1">
      <c r="A718" s="3283" t="s">
        <v>98</v>
      </c>
      <c r="B718" s="3283">
        <v>0</v>
      </c>
      <c r="C718" s="3284">
        <v>1</v>
      </c>
      <c r="D718" s="3440">
        <v>1400000</v>
      </c>
      <c r="E718" s="52"/>
      <c r="G718" s="52"/>
      <c r="O718" s="52"/>
    </row>
    <row r="719" spans="1:15" ht="12.75" hidden="1">
      <c r="A719" s="3283"/>
      <c r="B719" s="3283"/>
      <c r="C719" s="3284"/>
      <c r="D719" s="3440"/>
      <c r="E719" s="52"/>
      <c r="G719" s="52"/>
      <c r="O719" s="52"/>
    </row>
    <row r="720" spans="1:15" ht="12.75" hidden="1">
      <c r="A720" s="3283" t="s">
        <v>89</v>
      </c>
      <c r="B720" s="3283">
        <v>2</v>
      </c>
      <c r="C720" s="3284">
        <v>0</v>
      </c>
      <c r="D720" s="3439">
        <v>0</v>
      </c>
      <c r="E720" s="52"/>
      <c r="G720" s="52"/>
      <c r="O720" s="52"/>
    </row>
    <row r="721" spans="1:15" ht="12.75" hidden="1">
      <c r="A721" s="3283"/>
      <c r="B721" s="3283"/>
      <c r="C721" s="3284"/>
      <c r="D721" s="3439"/>
      <c r="E721" s="52"/>
      <c r="G721" s="52"/>
      <c r="O721" s="52"/>
    </row>
    <row r="722" spans="1:15" ht="12.75" hidden="1">
      <c r="A722" s="3283" t="s">
        <v>107</v>
      </c>
      <c r="B722" s="3283">
        <v>5</v>
      </c>
      <c r="C722" s="3284">
        <v>4</v>
      </c>
      <c r="D722" s="3439">
        <v>7230000</v>
      </c>
      <c r="E722" s="52"/>
      <c r="G722" s="52"/>
      <c r="O722" s="52"/>
    </row>
    <row r="723" spans="1:15" ht="12.75" hidden="1">
      <c r="A723" s="3283"/>
      <c r="B723" s="3283"/>
      <c r="C723" s="3284"/>
      <c r="D723" s="3439"/>
      <c r="E723" s="52"/>
      <c r="G723" s="52"/>
      <c r="O723" s="52"/>
    </row>
    <row r="724" spans="1:15" ht="12.75" hidden="1">
      <c r="A724" s="3283" t="s">
        <v>91</v>
      </c>
      <c r="B724" s="3283">
        <v>18</v>
      </c>
      <c r="C724" s="3284">
        <v>6</v>
      </c>
      <c r="D724" s="3439">
        <v>12500000</v>
      </c>
      <c r="E724" s="52"/>
      <c r="G724" s="52"/>
      <c r="O724" s="52"/>
    </row>
    <row r="725" spans="1:15" ht="12.75" hidden="1">
      <c r="A725" s="3283"/>
      <c r="B725" s="3283"/>
      <c r="C725" s="3284"/>
      <c r="D725" s="3439"/>
      <c r="E725" s="52"/>
      <c r="G725" s="52"/>
      <c r="O725" s="52"/>
    </row>
    <row r="726" spans="1:15" ht="12.75" hidden="1">
      <c r="A726" s="3283" t="s">
        <v>108</v>
      </c>
      <c r="B726" s="3283">
        <v>7</v>
      </c>
      <c r="C726" s="3284">
        <v>2</v>
      </c>
      <c r="D726" s="3439">
        <v>4500000</v>
      </c>
      <c r="E726" s="52"/>
      <c r="G726" s="52"/>
      <c r="O726" s="52"/>
    </row>
    <row r="727" spans="1:15" ht="12.75" hidden="1">
      <c r="A727" s="3283"/>
      <c r="B727" s="3283"/>
      <c r="C727" s="3284"/>
      <c r="D727" s="3439"/>
      <c r="E727" s="52"/>
      <c r="G727" s="52"/>
      <c r="O727" s="52"/>
    </row>
    <row r="728" spans="1:15" ht="12.75" hidden="1">
      <c r="A728" s="3283" t="s">
        <v>109</v>
      </c>
      <c r="B728" s="3283">
        <v>1</v>
      </c>
      <c r="C728" s="3284">
        <v>1</v>
      </c>
      <c r="D728" s="3439">
        <v>3500000</v>
      </c>
      <c r="E728" s="52"/>
      <c r="G728" s="52"/>
      <c r="O728" s="52"/>
    </row>
    <row r="729" spans="1:15" ht="12.75" hidden="1">
      <c r="A729" s="3283"/>
      <c r="B729" s="3283"/>
      <c r="C729" s="3284"/>
      <c r="D729" s="3439"/>
      <c r="E729" s="52"/>
      <c r="G729" s="52"/>
      <c r="O729" s="52"/>
    </row>
    <row r="730" spans="1:15" ht="12.75" hidden="1">
      <c r="A730" s="2112" t="s">
        <v>110</v>
      </c>
      <c r="B730" s="2112">
        <v>0</v>
      </c>
      <c r="C730" s="2113">
        <v>0</v>
      </c>
      <c r="D730" s="566">
        <v>0</v>
      </c>
      <c r="E730" s="52"/>
      <c r="G730" s="52"/>
      <c r="O730" s="52"/>
    </row>
    <row r="731" spans="1:15" ht="12.75" hidden="1">
      <c r="A731" s="2112" t="s">
        <v>111</v>
      </c>
      <c r="B731" s="2112">
        <v>1</v>
      </c>
      <c r="C731" s="2113">
        <v>0</v>
      </c>
      <c r="D731" s="566">
        <v>0</v>
      </c>
      <c r="E731" s="52"/>
      <c r="G731" s="52"/>
      <c r="O731" s="52"/>
    </row>
    <row r="732" spans="1:15" ht="12.75" hidden="1">
      <c r="A732" s="2112" t="s">
        <v>112</v>
      </c>
      <c r="B732" s="2112">
        <v>2</v>
      </c>
      <c r="C732" s="2113">
        <v>0</v>
      </c>
      <c r="D732" s="566">
        <v>0</v>
      </c>
      <c r="E732" s="52"/>
      <c r="G732" s="52"/>
      <c r="O732" s="52"/>
    </row>
    <row r="733" spans="1:15" ht="12.75" hidden="1">
      <c r="A733" s="2112" t="s">
        <v>93</v>
      </c>
      <c r="B733" s="2112">
        <v>1</v>
      </c>
      <c r="C733" s="2113">
        <v>0</v>
      </c>
      <c r="D733" s="1683">
        <v>0</v>
      </c>
      <c r="E733" s="52"/>
      <c r="G733" s="52"/>
      <c r="O733" s="52"/>
    </row>
    <row r="734" spans="1:15" ht="12.75" hidden="1">
      <c r="A734" s="2112" t="s">
        <v>100</v>
      </c>
      <c r="B734" s="2112">
        <v>1</v>
      </c>
      <c r="C734" s="2113">
        <v>0</v>
      </c>
      <c r="D734" s="566">
        <v>0</v>
      </c>
      <c r="E734" s="52"/>
      <c r="G734" s="52"/>
      <c r="O734" s="52"/>
    </row>
    <row r="735" spans="1:15" ht="12.75" hidden="1">
      <c r="A735" s="2112" t="s">
        <v>94</v>
      </c>
      <c r="B735" s="2112">
        <v>14</v>
      </c>
      <c r="C735" s="2113">
        <v>1</v>
      </c>
      <c r="D735" s="1683">
        <v>2000000</v>
      </c>
      <c r="E735" s="52"/>
      <c r="G735" s="52"/>
      <c r="O735" s="52"/>
    </row>
    <row r="736" spans="1:15" ht="12.75" hidden="1">
      <c r="A736" s="2112" t="s">
        <v>113</v>
      </c>
      <c r="B736" s="2112">
        <v>1</v>
      </c>
      <c r="C736" s="2113">
        <v>0</v>
      </c>
      <c r="D736" s="566">
        <v>0</v>
      </c>
      <c r="E736" s="52"/>
      <c r="G736" s="52"/>
      <c r="O736" s="52"/>
    </row>
    <row r="737" spans="1:15" ht="12.75" hidden="1">
      <c r="A737" s="2112" t="s">
        <v>95</v>
      </c>
      <c r="B737" s="2112">
        <v>0</v>
      </c>
      <c r="C737" s="2113">
        <v>0</v>
      </c>
      <c r="D737" s="566">
        <v>0</v>
      </c>
      <c r="E737" s="52"/>
      <c r="G737" s="52"/>
      <c r="O737" s="52"/>
    </row>
    <row r="738" spans="1:15" ht="12.75" hidden="1">
      <c r="A738" s="2112" t="s">
        <v>114</v>
      </c>
      <c r="B738" s="2112">
        <v>3</v>
      </c>
      <c r="C738" s="2113">
        <v>3</v>
      </c>
      <c r="D738" s="566">
        <v>4800000</v>
      </c>
      <c r="E738" s="52"/>
      <c r="G738" s="52"/>
      <c r="O738" s="52"/>
    </row>
    <row r="739" spans="1:15" ht="12.75" hidden="1">
      <c r="A739" s="2112" t="s">
        <v>96</v>
      </c>
      <c r="B739" s="2112">
        <v>4</v>
      </c>
      <c r="C739" s="2113">
        <v>0</v>
      </c>
      <c r="D739" s="566">
        <v>0</v>
      </c>
      <c r="E739" s="52"/>
      <c r="G739" s="52"/>
      <c r="O739" s="52"/>
    </row>
    <row r="740" spans="1:15" ht="12.75" hidden="1">
      <c r="A740" s="2112" t="s">
        <v>115</v>
      </c>
      <c r="B740" s="2112">
        <v>0</v>
      </c>
      <c r="C740" s="2113">
        <v>0</v>
      </c>
      <c r="D740" s="566">
        <v>0</v>
      </c>
      <c r="E740" s="52"/>
      <c r="G740" s="52"/>
      <c r="O740" s="52"/>
    </row>
    <row r="741" spans="1:15" ht="12.75" hidden="1">
      <c r="A741" s="2112" t="s">
        <v>116</v>
      </c>
      <c r="B741" s="2112">
        <v>1</v>
      </c>
      <c r="C741" s="2113">
        <v>0</v>
      </c>
      <c r="D741" s="566">
        <v>0</v>
      </c>
      <c r="E741" s="52"/>
      <c r="G741" s="52"/>
      <c r="O741" s="52"/>
    </row>
    <row r="742" spans="1:15" ht="12.75" hidden="1">
      <c r="A742" s="2112" t="s">
        <v>117</v>
      </c>
      <c r="B742" s="2112">
        <v>2</v>
      </c>
      <c r="C742" s="2113">
        <v>1</v>
      </c>
      <c r="D742" s="1683">
        <v>920000</v>
      </c>
      <c r="E742" s="52"/>
      <c r="G742" s="52"/>
      <c r="O742" s="52"/>
    </row>
    <row r="743" spans="1:15" ht="12.75" hidden="1">
      <c r="A743" s="2112" t="s">
        <v>118</v>
      </c>
      <c r="B743" s="2112">
        <v>0</v>
      </c>
      <c r="C743" s="2113">
        <v>0</v>
      </c>
      <c r="D743" s="566">
        <v>0</v>
      </c>
      <c r="E743" s="52"/>
      <c r="G743" s="52"/>
      <c r="O743" s="52"/>
    </row>
    <row r="744" spans="1:15" ht="12.75" hidden="1">
      <c r="A744" s="2112" t="s">
        <v>119</v>
      </c>
      <c r="B744" s="2112">
        <v>1</v>
      </c>
      <c r="C744" s="2113">
        <v>0</v>
      </c>
      <c r="D744" s="566">
        <v>0</v>
      </c>
      <c r="E744" s="52"/>
      <c r="G744" s="52"/>
      <c r="O744" s="52"/>
    </row>
    <row r="745" spans="1:15" ht="12.75" hidden="1">
      <c r="A745" s="2112" t="s">
        <v>120</v>
      </c>
      <c r="B745" s="2112">
        <v>1</v>
      </c>
      <c r="C745" s="2113">
        <v>0</v>
      </c>
      <c r="D745" s="566">
        <v>0</v>
      </c>
      <c r="E745" s="52"/>
      <c r="G745" s="52"/>
      <c r="O745" s="52"/>
    </row>
    <row r="746" spans="1:15" ht="12.75" hidden="1">
      <c r="A746" s="2112" t="s">
        <v>121</v>
      </c>
      <c r="B746" s="2112">
        <v>0</v>
      </c>
      <c r="C746" s="2113">
        <v>0</v>
      </c>
      <c r="D746" s="566">
        <v>0</v>
      </c>
      <c r="E746" s="52"/>
      <c r="G746" s="52"/>
      <c r="O746" s="52"/>
    </row>
    <row r="747" spans="1:15" ht="12.75" hidden="1">
      <c r="A747" s="2112" t="s">
        <v>122</v>
      </c>
      <c r="B747" s="2112">
        <v>16</v>
      </c>
      <c r="C747" s="2113">
        <v>1</v>
      </c>
      <c r="D747" s="566">
        <v>2500000</v>
      </c>
      <c r="E747" s="52"/>
      <c r="G747" s="52"/>
      <c r="O747" s="52"/>
    </row>
    <row r="748" spans="1:15" ht="12.75" hidden="1">
      <c r="A748" s="143"/>
      <c r="B748" s="2112"/>
      <c r="C748" s="2112"/>
      <c r="D748" s="566"/>
      <c r="E748" s="52"/>
      <c r="G748" s="52"/>
      <c r="O748" s="52"/>
    </row>
    <row r="749" spans="1:15" ht="12.75" hidden="1">
      <c r="A749" s="143"/>
      <c r="B749" s="2112"/>
      <c r="C749" s="2112"/>
      <c r="D749" s="143"/>
      <c r="E749" s="52"/>
      <c r="G749" s="52"/>
      <c r="O749" s="52"/>
    </row>
    <row r="750" spans="1:15" ht="12.75" hidden="1">
      <c r="B750" s="295"/>
      <c r="C750" s="295"/>
      <c r="E750" s="52"/>
      <c r="G750" s="52"/>
      <c r="O750" s="52"/>
    </row>
    <row r="751" spans="1:15" ht="12.75" hidden="1">
      <c r="B751" s="295"/>
      <c r="C751" s="295"/>
      <c r="E751" s="52"/>
      <c r="G751" s="52"/>
      <c r="O751" s="52"/>
    </row>
    <row r="752" spans="1:15" ht="12.75" hidden="1">
      <c r="A752" s="3274" t="s">
        <v>343</v>
      </c>
      <c r="B752" s="3274"/>
      <c r="C752" s="3274"/>
      <c r="D752" s="3274"/>
      <c r="E752" s="3274"/>
      <c r="F752" s="3274"/>
      <c r="G752" s="3274"/>
      <c r="H752" s="3274"/>
      <c r="I752" s="3274"/>
      <c r="J752" s="3274"/>
      <c r="K752" s="3274"/>
      <c r="L752" s="3274"/>
      <c r="M752" s="3274"/>
      <c r="N752" s="3274"/>
      <c r="O752" s="3274"/>
    </row>
    <row r="753" spans="1:15" ht="12.75" hidden="1">
      <c r="A753" s="3274"/>
      <c r="B753" s="3274"/>
      <c r="C753" s="3274"/>
      <c r="D753" s="3274"/>
      <c r="E753" s="3274"/>
      <c r="F753" s="3274"/>
      <c r="G753" s="3274"/>
      <c r="H753" s="3274"/>
      <c r="I753" s="3274"/>
      <c r="J753" s="3274"/>
      <c r="K753" s="3274"/>
      <c r="L753" s="3274"/>
      <c r="M753" s="3274"/>
      <c r="N753" s="3274"/>
      <c r="O753" s="3274"/>
    </row>
    <row r="754" spans="1:15" ht="12.75" hidden="1">
      <c r="A754" s="3275" t="s">
        <v>1</v>
      </c>
      <c r="B754" s="3275"/>
      <c r="C754" s="3275"/>
      <c r="D754" s="3275"/>
      <c r="E754" s="3275"/>
      <c r="F754" s="3275"/>
      <c r="G754" s="3275"/>
      <c r="H754" s="3275"/>
      <c r="I754" s="3275"/>
      <c r="J754" s="3275"/>
      <c r="K754" s="3275"/>
      <c r="L754" s="3275"/>
      <c r="M754" s="3275"/>
      <c r="N754" s="3275"/>
      <c r="O754" s="3275"/>
    </row>
    <row r="755" spans="1:15" ht="12.75" hidden="1" customHeight="1">
      <c r="A755" s="2119" t="s">
        <v>37</v>
      </c>
      <c r="B755" s="24" t="s">
        <v>3</v>
      </c>
      <c r="C755" s="8" t="s">
        <v>4</v>
      </c>
      <c r="D755" s="24" t="s">
        <v>5</v>
      </c>
      <c r="E755" s="9" t="s">
        <v>6</v>
      </c>
      <c r="F755" s="24" t="s">
        <v>7</v>
      </c>
      <c r="G755" s="9" t="s">
        <v>8</v>
      </c>
      <c r="H755" s="156" t="s">
        <v>9</v>
      </c>
      <c r="I755" s="24" t="s">
        <v>10</v>
      </c>
      <c r="J755" s="24" t="s">
        <v>11</v>
      </c>
      <c r="K755" s="24" t="s">
        <v>3</v>
      </c>
      <c r="L755" s="24" t="s">
        <v>5</v>
      </c>
      <c r="M755" s="24" t="s">
        <v>12</v>
      </c>
      <c r="N755" s="24" t="s">
        <v>7</v>
      </c>
      <c r="O755" s="30"/>
    </row>
    <row r="756" spans="1:15" ht="12.75" hidden="1" customHeight="1">
      <c r="A756" s="2119"/>
      <c r="B756" s="382">
        <v>8779</v>
      </c>
      <c r="C756" s="650">
        <v>0.1</v>
      </c>
      <c r="D756" s="651" t="s">
        <v>344</v>
      </c>
      <c r="E756" s="655">
        <v>1750000</v>
      </c>
      <c r="F756" s="653">
        <v>0.12</v>
      </c>
      <c r="G756" s="655">
        <f>E756*F756</f>
        <v>210000</v>
      </c>
      <c r="H756" s="544" t="s">
        <v>15</v>
      </c>
      <c r="I756" s="654" t="s">
        <v>277</v>
      </c>
      <c r="J756" s="24"/>
      <c r="K756" s="382">
        <v>8741</v>
      </c>
      <c r="L756" s="1680" t="s">
        <v>345</v>
      </c>
      <c r="M756" s="564">
        <v>2100000</v>
      </c>
      <c r="N756" s="707">
        <v>0.05</v>
      </c>
      <c r="O756" s="663">
        <f>M756*N756</f>
        <v>105000</v>
      </c>
    </row>
    <row r="757" spans="1:15" ht="12.75" hidden="1" customHeight="1">
      <c r="A757" s="3276" t="s">
        <v>131</v>
      </c>
      <c r="B757" s="504">
        <v>8694</v>
      </c>
      <c r="C757" s="545">
        <v>0.1</v>
      </c>
      <c r="D757" s="1680" t="s">
        <v>346</v>
      </c>
      <c r="E757" s="564">
        <v>1950000</v>
      </c>
      <c r="F757" s="545">
        <v>0.12</v>
      </c>
      <c r="G757" s="655">
        <f t="shared" ref="G757:G759" si="47">E757*F757</f>
        <v>234000</v>
      </c>
      <c r="H757" s="544" t="s">
        <v>1</v>
      </c>
      <c r="I757" s="544" t="s">
        <v>209</v>
      </c>
      <c r="J757" s="149"/>
      <c r="K757" s="418">
        <v>8783</v>
      </c>
      <c r="L757" s="419" t="s">
        <v>347</v>
      </c>
      <c r="M757" s="564">
        <v>2200000</v>
      </c>
      <c r="N757" s="707">
        <v>0.05</v>
      </c>
      <c r="O757" s="663">
        <f>M757*N757</f>
        <v>110000</v>
      </c>
    </row>
    <row r="758" spans="1:15" ht="12.75" hidden="1" customHeight="1">
      <c r="A758" s="3276"/>
      <c r="B758" s="504">
        <v>8734</v>
      </c>
      <c r="C758" s="649">
        <v>0.08</v>
      </c>
      <c r="D758" s="1680" t="s">
        <v>348</v>
      </c>
      <c r="E758" s="564">
        <v>3400000</v>
      </c>
      <c r="F758" s="545">
        <v>0.06</v>
      </c>
      <c r="G758" s="655">
        <f t="shared" si="47"/>
        <v>204000</v>
      </c>
      <c r="H758" s="544" t="s">
        <v>19</v>
      </c>
      <c r="I758" s="544" t="s">
        <v>209</v>
      </c>
      <c r="J758" s="149"/>
      <c r="K758" s="418">
        <v>8785</v>
      </c>
      <c r="L758" s="419" t="s">
        <v>349</v>
      </c>
      <c r="M758" s="564">
        <v>2050000</v>
      </c>
      <c r="N758" s="383">
        <v>0.05</v>
      </c>
      <c r="O758" s="663">
        <f>M758*N758</f>
        <v>102500</v>
      </c>
    </row>
    <row r="759" spans="1:15" ht="12.75" hidden="1" customHeight="1">
      <c r="A759" s="3276"/>
      <c r="B759" s="418">
        <v>8787</v>
      </c>
      <c r="C759" s="560">
        <v>0.1</v>
      </c>
      <c r="D759" s="561" t="s">
        <v>350</v>
      </c>
      <c r="E759" s="563">
        <v>2200000</v>
      </c>
      <c r="F759" s="560">
        <v>0.12</v>
      </c>
      <c r="G759" s="655">
        <f t="shared" si="47"/>
        <v>264000</v>
      </c>
      <c r="H759" s="562" t="s">
        <v>1</v>
      </c>
      <c r="I759" s="562" t="s">
        <v>209</v>
      </c>
      <c r="J759" s="149"/>
      <c r="K759" s="149"/>
      <c r="L759" s="149"/>
      <c r="M759" s="129"/>
      <c r="N759" s="69"/>
      <c r="O759" s="30"/>
    </row>
    <row r="760" spans="1:15" ht="12.75" hidden="1" customHeight="1">
      <c r="A760" s="3276"/>
      <c r="B760" s="700" t="s">
        <v>351</v>
      </c>
      <c r="C760" s="701"/>
      <c r="D760" s="702" t="s">
        <v>352</v>
      </c>
      <c r="E760" s="703"/>
      <c r="F760" s="701"/>
      <c r="G760" s="704"/>
      <c r="H760" s="705" t="s">
        <v>1</v>
      </c>
      <c r="I760" s="705" t="s">
        <v>207</v>
      </c>
      <c r="J760" s="149"/>
      <c r="K760" s="149"/>
      <c r="L760" s="149"/>
      <c r="M760" s="129"/>
      <c r="N760" s="69"/>
      <c r="O760" s="30"/>
    </row>
    <row r="761" spans="1:15" ht="12.75" hidden="1" customHeight="1">
      <c r="A761" s="3276"/>
      <c r="B761" s="431" t="s">
        <v>351</v>
      </c>
      <c r="C761" s="403"/>
      <c r="D761" s="405" t="s">
        <v>353</v>
      </c>
      <c r="E761" s="585"/>
      <c r="F761" s="403"/>
      <c r="G761" s="697"/>
      <c r="H761" s="406" t="s">
        <v>1</v>
      </c>
      <c r="I761" s="406" t="s">
        <v>209</v>
      </c>
      <c r="J761" s="149"/>
      <c r="K761" s="149"/>
      <c r="L761" s="149"/>
      <c r="M761" s="129"/>
      <c r="N761" s="69"/>
      <c r="O761" s="30"/>
    </row>
    <row r="762" spans="1:15" ht="12.75" hidden="1" customHeight="1">
      <c r="A762" s="3276"/>
      <c r="B762" s="581"/>
      <c r="C762" s="397"/>
      <c r="D762" s="483"/>
      <c r="E762" s="430"/>
      <c r="F762" s="397"/>
      <c r="G762" s="697"/>
      <c r="H762" s="399"/>
      <c r="I762" s="399"/>
      <c r="J762" s="149"/>
      <c r="K762" s="149"/>
      <c r="L762" s="149"/>
      <c r="M762" s="129"/>
      <c r="N762" s="69"/>
      <c r="O762" s="30"/>
    </row>
    <row r="763" spans="1:15" ht="12.75" hidden="1" customHeight="1">
      <c r="A763" s="3276"/>
      <c r="B763" s="431"/>
      <c r="C763" s="392"/>
      <c r="D763" s="393"/>
      <c r="E763" s="394"/>
      <c r="F763" s="392"/>
      <c r="G763" s="394"/>
      <c r="H763" s="391"/>
      <c r="I763" s="391"/>
      <c r="J763" s="149"/>
      <c r="K763" s="149"/>
      <c r="L763" s="149"/>
      <c r="M763" s="129"/>
      <c r="N763" s="69"/>
      <c r="O763" s="30">
        <f>SUM(O756:O762)</f>
        <v>317500</v>
      </c>
    </row>
    <row r="764" spans="1:15" ht="12.75" hidden="1" customHeight="1">
      <c r="A764" s="3276"/>
      <c r="B764" s="256"/>
      <c r="C764" s="256"/>
      <c r="D764" s="292" t="s">
        <v>34</v>
      </c>
      <c r="E764" s="293">
        <f>SUM(E756:E763)</f>
        <v>9300000</v>
      </c>
      <c r="F764" s="292" t="s">
        <v>34</v>
      </c>
      <c r="G764" s="25">
        <f>SUM(G756:G763)</f>
        <v>912000</v>
      </c>
      <c r="H764" s="3423"/>
      <c r="I764" s="3423"/>
      <c r="J764" s="3423"/>
      <c r="K764" s="3423"/>
      <c r="L764" s="3277" t="s">
        <v>35</v>
      </c>
      <c r="M764" s="3277"/>
      <c r="N764" s="3277"/>
      <c r="O764" s="294">
        <f>O763+G764</f>
        <v>1229500</v>
      </c>
    </row>
    <row r="765" spans="1:15" ht="12.75" hidden="1">
      <c r="B765" s="295"/>
      <c r="C765" s="295"/>
      <c r="E765" s="52"/>
      <c r="G765" s="52"/>
      <c r="O765" s="52"/>
    </row>
    <row r="766" spans="1:15" ht="12.75" hidden="1">
      <c r="A766" s="3275" t="s">
        <v>354</v>
      </c>
      <c r="B766" s="3275"/>
      <c r="C766" s="3275"/>
      <c r="D766" s="3275"/>
      <c r="E766" s="3275"/>
      <c r="F766" s="3275"/>
      <c r="G766" s="3275"/>
      <c r="H766" s="3275"/>
      <c r="I766" s="3275"/>
      <c r="J766" s="3275"/>
      <c r="K766" s="3275"/>
      <c r="L766" s="3275"/>
      <c r="M766" s="3275"/>
      <c r="N766" s="3275"/>
      <c r="O766" s="3275"/>
    </row>
    <row r="767" spans="1:15" ht="12.75" hidden="1" customHeight="1">
      <c r="A767" s="2119" t="s">
        <v>37</v>
      </c>
      <c r="B767" s="24" t="s">
        <v>3</v>
      </c>
      <c r="C767" s="8" t="s">
        <v>4</v>
      </c>
      <c r="D767" s="24" t="s">
        <v>5</v>
      </c>
      <c r="E767" s="9" t="s">
        <v>6</v>
      </c>
      <c r="F767" s="24" t="s">
        <v>7</v>
      </c>
      <c r="G767" s="9" t="s">
        <v>8</v>
      </c>
      <c r="H767" s="156" t="s">
        <v>9</v>
      </c>
      <c r="I767" s="24" t="s">
        <v>10</v>
      </c>
      <c r="J767" s="24" t="s">
        <v>11</v>
      </c>
      <c r="K767" s="24" t="s">
        <v>3</v>
      </c>
      <c r="L767" s="24" t="s">
        <v>5</v>
      </c>
      <c r="M767" s="24" t="s">
        <v>12</v>
      </c>
      <c r="N767" s="24" t="s">
        <v>7</v>
      </c>
      <c r="O767" s="30"/>
    </row>
    <row r="768" spans="1:15" ht="12.75" hidden="1" customHeight="1">
      <c r="A768" s="3303" t="s">
        <v>355</v>
      </c>
      <c r="B768" s="579">
        <v>8682</v>
      </c>
      <c r="C768" s="545">
        <v>0.1</v>
      </c>
      <c r="D768" s="1680" t="s">
        <v>356</v>
      </c>
      <c r="E768" s="564">
        <v>1500000</v>
      </c>
      <c r="F768" s="545">
        <v>0.12</v>
      </c>
      <c r="G768" s="1683">
        <f>E768*F768</f>
        <v>180000</v>
      </c>
      <c r="H768" s="386" t="s">
        <v>43</v>
      </c>
      <c r="I768" s="544" t="s">
        <v>209</v>
      </c>
      <c r="J768" s="149"/>
      <c r="K768" s="418">
        <v>8786</v>
      </c>
      <c r="L768" s="497" t="s">
        <v>357</v>
      </c>
      <c r="M768" s="663">
        <v>1000000</v>
      </c>
      <c r="N768" s="383">
        <v>0.05</v>
      </c>
      <c r="O768" s="708">
        <f>M768*N768</f>
        <v>50000</v>
      </c>
    </row>
    <row r="769" spans="1:15" ht="12.75" hidden="1" customHeight="1">
      <c r="A769" s="3303"/>
      <c r="B769" s="418">
        <v>8737</v>
      </c>
      <c r="C769" s="560">
        <v>0.1</v>
      </c>
      <c r="D769" s="561" t="s">
        <v>358</v>
      </c>
      <c r="E769" s="563">
        <v>1200000</v>
      </c>
      <c r="F769" s="560">
        <v>7.0000000000000007E-2</v>
      </c>
      <c r="G769" s="1683">
        <f t="shared" ref="G769:G771" si="48">E769*F769</f>
        <v>84000.000000000015</v>
      </c>
      <c r="H769" s="562" t="s">
        <v>43</v>
      </c>
      <c r="I769" s="562" t="s">
        <v>207</v>
      </c>
      <c r="J769" s="149"/>
      <c r="K769" s="418">
        <v>8703</v>
      </c>
      <c r="L769" s="1680" t="s">
        <v>359</v>
      </c>
      <c r="M769" s="564">
        <v>3000000</v>
      </c>
      <c r="N769" s="545">
        <v>0.05</v>
      </c>
      <c r="O769" s="663">
        <f>N769*M769</f>
        <v>150000</v>
      </c>
    </row>
    <row r="770" spans="1:15" ht="12.75" hidden="1" customHeight="1">
      <c r="A770" s="3303"/>
      <c r="B770" s="688">
        <v>8699</v>
      </c>
      <c r="C770" s="689">
        <v>0.1</v>
      </c>
      <c r="D770" s="690" t="s">
        <v>360</v>
      </c>
      <c r="E770" s="698">
        <v>1300000</v>
      </c>
      <c r="F770" s="689">
        <v>7.0000000000000007E-2</v>
      </c>
      <c r="G770" s="1683">
        <f t="shared" si="48"/>
        <v>91000.000000000015</v>
      </c>
      <c r="H770" s="691" t="s">
        <v>43</v>
      </c>
      <c r="I770" s="691" t="s">
        <v>207</v>
      </c>
      <c r="J770" s="149"/>
      <c r="K770" s="149"/>
      <c r="L770" s="149"/>
      <c r="M770" s="129"/>
      <c r="N770" s="69"/>
      <c r="O770" s="30"/>
    </row>
    <row r="771" spans="1:15" ht="12.75" hidden="1" customHeight="1">
      <c r="A771" s="3303"/>
      <c r="B771" s="418">
        <v>8724</v>
      </c>
      <c r="C771" s="560">
        <v>0.1</v>
      </c>
      <c r="D771" s="561" t="s">
        <v>361</v>
      </c>
      <c r="E771" s="563">
        <v>2050000</v>
      </c>
      <c r="F771" s="560">
        <v>7.0000000000000007E-2</v>
      </c>
      <c r="G771" s="1683">
        <f t="shared" si="48"/>
        <v>143500</v>
      </c>
      <c r="H771" s="562" t="s">
        <v>43</v>
      </c>
      <c r="I771" s="562" t="s">
        <v>207</v>
      </c>
      <c r="J771" s="149"/>
      <c r="K771" s="149"/>
      <c r="L771" s="149"/>
      <c r="M771" s="129"/>
      <c r="N771" s="69"/>
      <c r="O771" s="30"/>
    </row>
    <row r="772" spans="1:15" ht="12.75" hidden="1" customHeight="1">
      <c r="A772" s="3303"/>
      <c r="B772" s="418">
        <v>8796</v>
      </c>
      <c r="C772" s="560">
        <v>0.1</v>
      </c>
      <c r="D772" s="561" t="s">
        <v>362</v>
      </c>
      <c r="E772" s="563">
        <v>2200000</v>
      </c>
      <c r="F772" s="560">
        <v>7.0000000000000007E-2</v>
      </c>
      <c r="G772" s="1683">
        <f>E772*F772</f>
        <v>154000.00000000003</v>
      </c>
      <c r="H772" s="562" t="s">
        <v>363</v>
      </c>
      <c r="I772" s="562" t="s">
        <v>207</v>
      </c>
      <c r="J772" s="706"/>
      <c r="K772" s="706"/>
      <c r="L772" s="706"/>
      <c r="M772" s="30"/>
      <c r="N772" s="69"/>
      <c r="O772" s="30"/>
    </row>
    <row r="773" spans="1:15" ht="12.75" hidden="1" customHeight="1">
      <c r="A773" s="3303"/>
      <c r="B773" s="504">
        <v>8741</v>
      </c>
      <c r="C773" s="545">
        <v>0.1</v>
      </c>
      <c r="D773" s="1680" t="s">
        <v>345</v>
      </c>
      <c r="E773" s="564">
        <v>2100000</v>
      </c>
      <c r="F773" s="545">
        <v>7.0000000000000007E-2</v>
      </c>
      <c r="G773" s="1683">
        <f>E773*F773</f>
        <v>147000</v>
      </c>
      <c r="H773" s="544" t="s">
        <v>1</v>
      </c>
      <c r="I773" s="544" t="s">
        <v>209</v>
      </c>
      <c r="J773" s="706"/>
      <c r="K773" s="706"/>
      <c r="L773" s="706"/>
      <c r="M773" s="30"/>
      <c r="N773" s="69"/>
      <c r="O773" s="30"/>
    </row>
    <row r="774" spans="1:15" ht="12.75" hidden="1" customHeight="1">
      <c r="A774" s="3303"/>
      <c r="B774" s="504">
        <v>8798</v>
      </c>
      <c r="C774" s="545">
        <v>0.1</v>
      </c>
      <c r="D774" s="1680" t="s">
        <v>364</v>
      </c>
      <c r="E774" s="564">
        <v>1300000</v>
      </c>
      <c r="F774" s="545">
        <v>0.12</v>
      </c>
      <c r="G774" s="1683">
        <f>E774*F774</f>
        <v>156000</v>
      </c>
      <c r="H774" s="544" t="s">
        <v>43</v>
      </c>
      <c r="I774" s="544" t="s">
        <v>207</v>
      </c>
      <c r="J774" s="149"/>
      <c r="K774" s="149"/>
      <c r="L774" s="149"/>
      <c r="M774" s="129"/>
      <c r="N774" s="69"/>
      <c r="O774" s="30"/>
    </row>
    <row r="775" spans="1:15" ht="12.75" hidden="1" customHeight="1">
      <c r="A775" s="3303"/>
      <c r="B775" s="504">
        <v>8793</v>
      </c>
      <c r="C775" s="545">
        <v>0.1</v>
      </c>
      <c r="D775" s="1680" t="s">
        <v>365</v>
      </c>
      <c r="E775" s="564">
        <v>1300000</v>
      </c>
      <c r="F775" s="545">
        <v>0.12</v>
      </c>
      <c r="G775" s="564">
        <f>E775*F775</f>
        <v>156000</v>
      </c>
      <c r="H775" s="544" t="s">
        <v>43</v>
      </c>
      <c r="I775" s="544" t="s">
        <v>209</v>
      </c>
      <c r="J775" s="149"/>
      <c r="K775" s="149"/>
      <c r="L775" s="149"/>
      <c r="M775" s="129"/>
      <c r="N775" s="69"/>
      <c r="O775" s="30"/>
    </row>
    <row r="776" spans="1:15" ht="12.75" hidden="1" customHeight="1">
      <c r="A776" s="3303"/>
      <c r="B776" s="447" t="s">
        <v>366</v>
      </c>
      <c r="C776" s="482"/>
      <c r="D776" s="483" t="s">
        <v>367</v>
      </c>
      <c r="E776" s="483"/>
      <c r="F776" s="699"/>
      <c r="G776" s="483"/>
      <c r="H776" s="484" t="s">
        <v>43</v>
      </c>
      <c r="I776" s="399" t="s">
        <v>209</v>
      </c>
      <c r="J776" s="149"/>
      <c r="K776" s="149"/>
      <c r="L776" s="149"/>
      <c r="M776" s="129"/>
      <c r="N776" s="69"/>
      <c r="O776" s="30"/>
    </row>
    <row r="777" spans="1:15" ht="12.75" hidden="1" customHeight="1">
      <c r="A777" s="3303"/>
      <c r="B777" s="431" t="s">
        <v>368</v>
      </c>
      <c r="C777" s="403"/>
      <c r="D777" s="405" t="s">
        <v>369</v>
      </c>
      <c r="E777" s="585"/>
      <c r="F777" s="403"/>
      <c r="G777" s="430"/>
      <c r="H777" s="406" t="s">
        <v>43</v>
      </c>
      <c r="I777" s="406" t="s">
        <v>207</v>
      </c>
      <c r="J777" s="149"/>
      <c r="K777" s="149"/>
      <c r="L777" s="149"/>
      <c r="M777" s="129"/>
      <c r="N777" s="69"/>
      <c r="O777" s="30"/>
    </row>
    <row r="778" spans="1:15" ht="12.75" hidden="1" customHeight="1">
      <c r="A778" s="3303"/>
      <c r="B778" s="447" t="s">
        <v>351</v>
      </c>
      <c r="C778" s="482"/>
      <c r="D778" s="483" t="s">
        <v>370</v>
      </c>
      <c r="E778" s="483"/>
      <c r="F778" s="482"/>
      <c r="G778" s="483"/>
      <c r="H778" s="484" t="s">
        <v>43</v>
      </c>
      <c r="I778" s="484" t="s">
        <v>277</v>
      </c>
      <c r="J778" s="149"/>
      <c r="K778" s="149"/>
      <c r="L778" s="149"/>
      <c r="M778" s="129"/>
      <c r="N778" s="69"/>
      <c r="O778" s="30"/>
    </row>
    <row r="779" spans="1:15" ht="12.75" hidden="1" customHeight="1">
      <c r="A779" s="3303"/>
      <c r="B779" s="581"/>
      <c r="C779" s="397"/>
      <c r="D779" s="483"/>
      <c r="E779" s="430"/>
      <c r="F779" s="397"/>
      <c r="G779" s="430"/>
      <c r="H779" s="399"/>
      <c r="I779" s="399"/>
      <c r="J779" s="149"/>
      <c r="K779" s="149"/>
      <c r="L779" s="149"/>
      <c r="M779" s="129"/>
      <c r="N779" s="69"/>
      <c r="O779" s="30"/>
    </row>
    <row r="780" spans="1:15" ht="12.75" hidden="1" customHeight="1">
      <c r="A780" s="3303"/>
      <c r="B780" s="431"/>
      <c r="C780" s="392"/>
      <c r="D780" s="393"/>
      <c r="E780" s="394"/>
      <c r="F780" s="392"/>
      <c r="G780" s="394"/>
      <c r="H780" s="391"/>
      <c r="I780" s="391"/>
      <c r="J780" s="149"/>
      <c r="K780" s="149"/>
      <c r="L780" s="149"/>
      <c r="M780" s="129"/>
      <c r="N780" s="69"/>
      <c r="O780" s="30">
        <f>SUM(O768:O779)</f>
        <v>200000</v>
      </c>
    </row>
    <row r="781" spans="1:15" ht="12.75" hidden="1" customHeight="1">
      <c r="A781" s="3303"/>
      <c r="B781" s="256"/>
      <c r="C781" s="256"/>
      <c r="D781" s="292" t="s">
        <v>34</v>
      </c>
      <c r="E781" s="293">
        <f>SUM(E768:E780)</f>
        <v>12950000</v>
      </c>
      <c r="F781" s="292" t="s">
        <v>34</v>
      </c>
      <c r="G781" s="25">
        <f>SUM(G768:G780)</f>
        <v>1111500</v>
      </c>
      <c r="H781" s="3433"/>
      <c r="I781" s="3433"/>
      <c r="J781" s="3433"/>
      <c r="K781" s="3433"/>
      <c r="L781" s="3298" t="s">
        <v>35</v>
      </c>
      <c r="M781" s="3298"/>
      <c r="N781" s="3298"/>
      <c r="O781" s="294">
        <f>O780+G781</f>
        <v>1311500</v>
      </c>
    </row>
    <row r="782" spans="1:15" ht="12.75" hidden="1">
      <c r="B782" s="295"/>
      <c r="C782" s="295"/>
      <c r="E782" s="52"/>
      <c r="G782" s="52"/>
      <c r="O782" s="52"/>
    </row>
    <row r="783" spans="1:15" ht="12.75" hidden="1">
      <c r="A783" s="3275" t="s">
        <v>30</v>
      </c>
      <c r="B783" s="3275"/>
      <c r="C783" s="3275"/>
      <c r="D783" s="3275"/>
      <c r="E783" s="3275"/>
      <c r="F783" s="3275"/>
      <c r="G783" s="3275"/>
      <c r="H783" s="3275"/>
      <c r="I783" s="3275"/>
      <c r="J783" s="3275"/>
      <c r="K783" s="3275"/>
      <c r="L783" s="3275"/>
      <c r="M783" s="3275"/>
      <c r="N783" s="3275"/>
      <c r="O783" s="3275"/>
    </row>
    <row r="784" spans="1:15" ht="12.75" hidden="1" customHeight="1">
      <c r="A784" s="2119" t="s">
        <v>37</v>
      </c>
      <c r="B784" s="24" t="s">
        <v>3</v>
      </c>
      <c r="C784" s="8" t="s">
        <v>4</v>
      </c>
      <c r="D784" s="24" t="s">
        <v>5</v>
      </c>
      <c r="E784" s="9" t="s">
        <v>6</v>
      </c>
      <c r="F784" s="24" t="s">
        <v>7</v>
      </c>
      <c r="G784" s="9" t="s">
        <v>8</v>
      </c>
      <c r="H784" s="156" t="s">
        <v>9</v>
      </c>
      <c r="I784" s="24" t="s">
        <v>10</v>
      </c>
      <c r="J784" s="24" t="s">
        <v>11</v>
      </c>
      <c r="K784" s="24" t="s">
        <v>3</v>
      </c>
      <c r="L784" s="24" t="s">
        <v>5</v>
      </c>
      <c r="M784" s="24" t="s">
        <v>12</v>
      </c>
      <c r="N784" s="24" t="s">
        <v>7</v>
      </c>
      <c r="O784" s="30"/>
    </row>
    <row r="785" spans="1:15" ht="12.75" hidden="1" customHeight="1">
      <c r="A785" s="3276" t="s">
        <v>13</v>
      </c>
      <c r="B785" s="504">
        <v>8703</v>
      </c>
      <c r="C785" s="545">
        <v>0.1</v>
      </c>
      <c r="D785" s="1680" t="s">
        <v>359</v>
      </c>
      <c r="E785" s="564">
        <v>3000000</v>
      </c>
      <c r="F785" s="545">
        <v>0.05</v>
      </c>
      <c r="G785" s="564">
        <f>F785*E785</f>
        <v>150000</v>
      </c>
      <c r="H785" s="544" t="s">
        <v>43</v>
      </c>
      <c r="I785" s="386" t="s">
        <v>207</v>
      </c>
      <c r="J785" s="149"/>
      <c r="K785" s="149"/>
      <c r="L785" s="149"/>
      <c r="M785" s="129"/>
      <c r="N785" s="69"/>
      <c r="O785" s="30"/>
    </row>
    <row r="786" spans="1:15" ht="12.75" hidden="1" customHeight="1">
      <c r="A786" s="3276"/>
      <c r="B786" s="504">
        <v>8727</v>
      </c>
      <c r="C786" s="545">
        <v>0.1</v>
      </c>
      <c r="D786" s="1680" t="s">
        <v>371</v>
      </c>
      <c r="E786" s="564">
        <v>2600000</v>
      </c>
      <c r="F786" s="545">
        <v>0.1</v>
      </c>
      <c r="G786" s="564">
        <f>F786*E786</f>
        <v>260000</v>
      </c>
      <c r="H786" s="544" t="s">
        <v>30</v>
      </c>
      <c r="I786" s="544" t="s">
        <v>209</v>
      </c>
      <c r="J786" s="149"/>
      <c r="K786" s="149"/>
      <c r="L786" s="149"/>
      <c r="M786" s="129"/>
      <c r="N786" s="69"/>
      <c r="O786" s="30"/>
    </row>
    <row r="787" spans="1:15" ht="12.75" hidden="1" customHeight="1">
      <c r="A787" s="3276"/>
      <c r="B787" s="418">
        <v>8748</v>
      </c>
      <c r="C787" s="560">
        <v>0.1</v>
      </c>
      <c r="D787" s="561" t="s">
        <v>372</v>
      </c>
      <c r="E787" s="563">
        <v>1750000</v>
      </c>
      <c r="F787" s="560">
        <v>0.1</v>
      </c>
      <c r="G787" s="564">
        <f>F787*E787</f>
        <v>175000</v>
      </c>
      <c r="H787" s="562" t="s">
        <v>30</v>
      </c>
      <c r="I787" s="562" t="s">
        <v>277</v>
      </c>
      <c r="J787" s="149"/>
      <c r="K787" s="149"/>
      <c r="L787" s="149"/>
      <c r="M787" s="129"/>
      <c r="N787" s="69"/>
      <c r="O787" s="30"/>
    </row>
    <row r="788" spans="1:15" ht="12.75" hidden="1" customHeight="1">
      <c r="A788" s="3276"/>
      <c r="B788" s="418">
        <v>8783</v>
      </c>
      <c r="C788" s="560">
        <v>0.1</v>
      </c>
      <c r="D788" s="561" t="s">
        <v>373</v>
      </c>
      <c r="E788" s="563">
        <v>2200000</v>
      </c>
      <c r="F788" s="560">
        <v>0.05</v>
      </c>
      <c r="G788" s="564">
        <f>F788*E788</f>
        <v>110000</v>
      </c>
      <c r="H788" s="562" t="s">
        <v>1</v>
      </c>
      <c r="I788" s="562" t="s">
        <v>209</v>
      </c>
      <c r="J788" s="149"/>
      <c r="K788" s="149"/>
      <c r="L788" s="149"/>
      <c r="M788" s="129"/>
      <c r="N788" s="69"/>
      <c r="O788" s="30"/>
    </row>
    <row r="789" spans="1:15" ht="12.75" hidden="1" customHeight="1">
      <c r="A789" s="3276"/>
      <c r="B789" s="418">
        <v>8785</v>
      </c>
      <c r="C789" s="560">
        <v>0.1</v>
      </c>
      <c r="D789" s="561" t="s">
        <v>374</v>
      </c>
      <c r="E789" s="563">
        <v>2050000</v>
      </c>
      <c r="F789" s="560">
        <v>0.05</v>
      </c>
      <c r="G789" s="564">
        <f>F789*E789</f>
        <v>102500</v>
      </c>
      <c r="H789" s="562" t="s">
        <v>15</v>
      </c>
      <c r="I789" s="562" t="s">
        <v>207</v>
      </c>
      <c r="J789" s="149"/>
      <c r="K789" s="149"/>
      <c r="L789" s="149"/>
      <c r="M789" s="129"/>
      <c r="N789" s="69"/>
      <c r="O789" s="30"/>
    </row>
    <row r="790" spans="1:15" ht="12.75" hidden="1" customHeight="1">
      <c r="A790" s="3276"/>
      <c r="B790" s="581" t="s">
        <v>351</v>
      </c>
      <c r="C790" s="482"/>
      <c r="D790" s="483" t="s">
        <v>375</v>
      </c>
      <c r="E790" s="583"/>
      <c r="F790" s="482"/>
      <c r="G790" s="430"/>
      <c r="H790" s="399"/>
      <c r="I790" s="484" t="s">
        <v>207</v>
      </c>
      <c r="J790" s="149"/>
      <c r="K790" s="149"/>
      <c r="L790" s="149"/>
      <c r="M790" s="129"/>
      <c r="N790" s="69"/>
      <c r="O790" s="30"/>
    </row>
    <row r="791" spans="1:15" ht="12.75" hidden="1" customHeight="1">
      <c r="A791" s="3276"/>
      <c r="B791" s="431" t="s">
        <v>351</v>
      </c>
      <c r="C791" s="403"/>
      <c r="D791" s="405" t="s">
        <v>376</v>
      </c>
      <c r="E791" s="585"/>
      <c r="F791" s="403"/>
      <c r="G791" s="430"/>
      <c r="H791" s="406"/>
      <c r="I791" s="406" t="s">
        <v>209</v>
      </c>
      <c r="J791" s="149"/>
      <c r="K791" s="149"/>
      <c r="L791" s="149"/>
      <c r="M791" s="129"/>
      <c r="N791" s="69"/>
      <c r="O791" s="30"/>
    </row>
    <row r="792" spans="1:15" ht="12.75" hidden="1" customHeight="1">
      <c r="A792" s="3276"/>
      <c r="B792" s="584"/>
      <c r="C792" s="482"/>
      <c r="D792" s="483"/>
      <c r="E792" s="326"/>
      <c r="F792" s="508"/>
      <c r="G792" s="326"/>
      <c r="H792" s="2112"/>
      <c r="I792" s="2112"/>
      <c r="J792" s="149"/>
      <c r="K792" s="149"/>
      <c r="L792" s="149"/>
      <c r="M792" s="129"/>
      <c r="N792" s="69"/>
      <c r="O792" s="30"/>
    </row>
    <row r="793" spans="1:15" ht="12.75" hidden="1" customHeight="1">
      <c r="A793" s="3276"/>
      <c r="B793" s="431"/>
      <c r="C793" s="392"/>
      <c r="D793" s="393"/>
      <c r="E793" s="567"/>
      <c r="F793" s="392"/>
      <c r="G793" s="394"/>
      <c r="H793" s="406"/>
      <c r="I793" s="391"/>
      <c r="J793" s="149"/>
      <c r="K793" s="149"/>
      <c r="L793" s="149"/>
      <c r="M793" s="129"/>
      <c r="N793" s="69"/>
      <c r="O793" s="30"/>
    </row>
    <row r="794" spans="1:15" ht="12.75" hidden="1" customHeight="1">
      <c r="A794" s="3276"/>
      <c r="B794" s="580"/>
      <c r="C794" s="397"/>
      <c r="D794" s="398"/>
      <c r="E794" s="565"/>
      <c r="F794" s="397"/>
      <c r="G794" s="430"/>
      <c r="H794" s="399"/>
      <c r="I794" s="399"/>
      <c r="J794" s="149"/>
      <c r="K794" s="149"/>
      <c r="L794" s="149"/>
      <c r="M794" s="129"/>
      <c r="N794" s="69"/>
      <c r="O794" s="30"/>
    </row>
    <row r="795" spans="1:15" ht="12.75" hidden="1" customHeight="1">
      <c r="A795" s="3276"/>
      <c r="B795" s="581"/>
      <c r="C795" s="397"/>
      <c r="D795" s="483"/>
      <c r="E795" s="430"/>
      <c r="F795" s="397"/>
      <c r="G795" s="430"/>
      <c r="H795" s="399"/>
      <c r="I795" s="399"/>
      <c r="J795" s="149"/>
      <c r="K795" s="149"/>
      <c r="L795" s="149"/>
      <c r="M795" s="129"/>
      <c r="N795" s="69"/>
      <c r="O795" s="30"/>
    </row>
    <row r="796" spans="1:15" ht="12.75" hidden="1" customHeight="1">
      <c r="A796" s="3276"/>
      <c r="B796" s="431"/>
      <c r="C796" s="392"/>
      <c r="D796" s="393"/>
      <c r="E796" s="394"/>
      <c r="F796" s="392"/>
      <c r="G796" s="394"/>
      <c r="H796" s="391"/>
      <c r="I796" s="391"/>
      <c r="J796" s="149"/>
      <c r="K796" s="149"/>
      <c r="L796" s="149"/>
      <c r="M796" s="129"/>
      <c r="N796" s="69"/>
      <c r="O796" s="30"/>
    </row>
    <row r="797" spans="1:15" ht="12.75" hidden="1" customHeight="1">
      <c r="A797" s="3276"/>
      <c r="B797" s="256"/>
      <c r="C797" s="256"/>
      <c r="D797" s="292" t="s">
        <v>34</v>
      </c>
      <c r="E797" s="293">
        <f>SUM(E785:E796)</f>
        <v>11600000</v>
      </c>
      <c r="F797" s="292" t="s">
        <v>34</v>
      </c>
      <c r="G797" s="25">
        <f>SUM(G785:G793)</f>
        <v>797500</v>
      </c>
      <c r="H797" s="3423"/>
      <c r="I797" s="3423"/>
      <c r="J797" s="3423"/>
      <c r="K797" s="3423"/>
      <c r="L797" s="3277" t="s">
        <v>35</v>
      </c>
      <c r="M797" s="3277"/>
      <c r="N797" s="3277"/>
      <c r="O797" s="294">
        <f>O796+G797</f>
        <v>797500</v>
      </c>
    </row>
    <row r="798" spans="1:15" ht="12.75" hidden="1">
      <c r="B798" s="295"/>
      <c r="C798" s="295"/>
      <c r="E798" s="52"/>
      <c r="G798" s="52"/>
      <c r="O798" s="52"/>
    </row>
    <row r="799" spans="1:15" ht="12.75" hidden="1">
      <c r="A799" s="3275" t="s">
        <v>363</v>
      </c>
      <c r="B799" s="3275"/>
      <c r="C799" s="3275"/>
      <c r="D799" s="3275"/>
      <c r="E799" s="3275"/>
      <c r="F799" s="3275"/>
      <c r="G799" s="3275"/>
      <c r="H799" s="3275"/>
      <c r="I799" s="3275"/>
      <c r="J799" s="3275"/>
      <c r="K799" s="3275"/>
      <c r="L799" s="3275"/>
      <c r="M799" s="3275"/>
      <c r="N799" s="3275"/>
      <c r="O799" s="3275"/>
    </row>
    <row r="800" spans="1:15" ht="12.75" hidden="1" customHeight="1">
      <c r="A800" s="2119" t="s">
        <v>37</v>
      </c>
      <c r="B800" s="24" t="s">
        <v>3</v>
      </c>
      <c r="C800" s="8" t="s">
        <v>4</v>
      </c>
      <c r="D800" s="24" t="s">
        <v>5</v>
      </c>
      <c r="E800" s="9" t="s">
        <v>6</v>
      </c>
      <c r="F800" s="24" t="s">
        <v>7</v>
      </c>
      <c r="G800" s="9" t="s">
        <v>8</v>
      </c>
      <c r="H800" s="156" t="s">
        <v>9</v>
      </c>
      <c r="I800" s="24" t="s">
        <v>10</v>
      </c>
      <c r="J800" s="24" t="s">
        <v>11</v>
      </c>
      <c r="K800" s="24" t="s">
        <v>3</v>
      </c>
      <c r="L800" s="24" t="s">
        <v>5</v>
      </c>
      <c r="M800" s="24" t="s">
        <v>12</v>
      </c>
      <c r="N800" s="24" t="s">
        <v>7</v>
      </c>
      <c r="O800" s="30"/>
    </row>
    <row r="801" spans="1:15" ht="12.75" hidden="1" customHeight="1">
      <c r="A801" s="3276" t="s">
        <v>377</v>
      </c>
      <c r="B801" s="674"/>
      <c r="C801" s="675"/>
      <c r="D801" s="407"/>
      <c r="E801" s="618"/>
      <c r="F801" s="675"/>
      <c r="G801" s="326"/>
      <c r="H801" s="2112"/>
      <c r="I801" s="676"/>
      <c r="J801" s="149"/>
      <c r="K801" s="418">
        <v>8796</v>
      </c>
      <c r="L801" s="561" t="s">
        <v>362</v>
      </c>
      <c r="M801" s="563">
        <v>2200000</v>
      </c>
      <c r="N801" s="383">
        <v>0.04</v>
      </c>
      <c r="O801" s="496">
        <f>M801*N801</f>
        <v>88000</v>
      </c>
    </row>
    <row r="802" spans="1:15" ht="12.75" hidden="1" customHeight="1">
      <c r="A802" s="3276"/>
      <c r="B802" s="507"/>
      <c r="C802" s="407"/>
      <c r="D802" s="407"/>
      <c r="E802" s="407"/>
      <c r="F802" s="407"/>
      <c r="G802" s="407"/>
      <c r="H802" s="676"/>
      <c r="I802" s="2112"/>
      <c r="J802" s="149"/>
      <c r="K802" s="387">
        <v>8737</v>
      </c>
      <c r="L802" s="387" t="s">
        <v>378</v>
      </c>
      <c r="M802" s="717">
        <v>1200000</v>
      </c>
      <c r="N802" s="383">
        <v>0.04</v>
      </c>
      <c r="O802" s="496">
        <f>M802*N802</f>
        <v>48000</v>
      </c>
    </row>
    <row r="803" spans="1:15" ht="12.75" hidden="1" customHeight="1">
      <c r="A803" s="3276"/>
      <c r="B803" s="302"/>
      <c r="C803" s="677"/>
      <c r="D803" s="678"/>
      <c r="E803" s="679"/>
      <c r="F803" s="677"/>
      <c r="G803" s="326"/>
      <c r="H803" s="141"/>
      <c r="I803" s="141"/>
      <c r="J803" s="149"/>
      <c r="K803" s="149"/>
      <c r="L803" s="149"/>
      <c r="M803" s="129"/>
      <c r="N803" s="69"/>
      <c r="O803" s="30"/>
    </row>
    <row r="804" spans="1:15" ht="12.75" hidden="1" customHeight="1">
      <c r="A804" s="3276"/>
      <c r="B804" s="581"/>
      <c r="C804" s="397"/>
      <c r="D804" s="483"/>
      <c r="E804" s="430"/>
      <c r="F804" s="397"/>
      <c r="G804" s="430"/>
      <c r="H804" s="399"/>
      <c r="I804" s="399"/>
      <c r="J804" s="149"/>
      <c r="K804" s="149"/>
      <c r="L804" s="149"/>
      <c r="M804" s="129"/>
      <c r="N804" s="69"/>
      <c r="O804" s="30"/>
    </row>
    <row r="805" spans="1:15" ht="12.75" hidden="1" customHeight="1">
      <c r="A805" s="3276"/>
      <c r="B805" s="431"/>
      <c r="C805" s="392"/>
      <c r="D805" s="393"/>
      <c r="E805" s="394"/>
      <c r="F805" s="392"/>
      <c r="G805" s="394"/>
      <c r="H805" s="391"/>
      <c r="I805" s="391"/>
      <c r="J805" s="149"/>
      <c r="K805" s="149"/>
      <c r="L805" s="149"/>
      <c r="M805" s="129"/>
      <c r="N805" s="69"/>
      <c r="O805" s="30">
        <f>SUM(O801:O804)</f>
        <v>136000</v>
      </c>
    </row>
    <row r="806" spans="1:15" ht="12.75" hidden="1" customHeight="1">
      <c r="A806" s="3276"/>
      <c r="B806" s="256"/>
      <c r="C806" s="256"/>
      <c r="D806" s="292" t="s">
        <v>34</v>
      </c>
      <c r="E806" s="293">
        <f>SUM(E801:E805)</f>
        <v>0</v>
      </c>
      <c r="F806" s="292" t="s">
        <v>34</v>
      </c>
      <c r="G806" s="25">
        <f>SUM(G801:G802)</f>
        <v>0</v>
      </c>
      <c r="H806" s="3423"/>
      <c r="I806" s="3423"/>
      <c r="J806" s="3423"/>
      <c r="K806" s="3423"/>
      <c r="L806" s="3277" t="s">
        <v>35</v>
      </c>
      <c r="M806" s="3277"/>
      <c r="N806" s="3277"/>
      <c r="O806" s="294">
        <f>O805+G806</f>
        <v>136000</v>
      </c>
    </row>
    <row r="807" spans="1:15" ht="12.75" hidden="1">
      <c r="B807" s="295"/>
      <c r="C807" s="295"/>
      <c r="E807" s="52"/>
      <c r="G807" s="52"/>
      <c r="O807" s="52"/>
    </row>
    <row r="808" spans="1:15" ht="12.75" hidden="1">
      <c r="A808" s="3275" t="s">
        <v>25</v>
      </c>
      <c r="B808" s="3275"/>
      <c r="C808" s="3275"/>
      <c r="D808" s="3275"/>
      <c r="E808" s="3275"/>
      <c r="F808" s="3275"/>
      <c r="G808" s="3275"/>
      <c r="H808" s="3275"/>
      <c r="I808" s="3275"/>
      <c r="J808" s="3275"/>
      <c r="K808" s="3275"/>
      <c r="L808" s="3275"/>
      <c r="M808" s="3275"/>
      <c r="N808" s="3275"/>
      <c r="O808" s="3275"/>
    </row>
    <row r="809" spans="1:15" ht="12.75" hidden="1" customHeight="1">
      <c r="A809" s="2119" t="s">
        <v>37</v>
      </c>
      <c r="B809" s="24" t="s">
        <v>3</v>
      </c>
      <c r="C809" s="8" t="s">
        <v>4</v>
      </c>
      <c r="D809" s="24" t="s">
        <v>5</v>
      </c>
      <c r="E809" s="9" t="s">
        <v>6</v>
      </c>
      <c r="F809" s="24" t="s">
        <v>7</v>
      </c>
      <c r="G809" s="9" t="s">
        <v>8</v>
      </c>
      <c r="H809" s="156" t="s">
        <v>9</v>
      </c>
      <c r="I809" s="24" t="s">
        <v>10</v>
      </c>
      <c r="J809" s="24" t="s">
        <v>11</v>
      </c>
      <c r="K809" s="24" t="s">
        <v>3</v>
      </c>
      <c r="L809" s="24" t="s">
        <v>5</v>
      </c>
      <c r="M809" s="24" t="s">
        <v>12</v>
      </c>
      <c r="N809" s="24" t="s">
        <v>7</v>
      </c>
      <c r="O809" s="30"/>
    </row>
    <row r="810" spans="1:15" ht="12.75" hidden="1" customHeight="1">
      <c r="A810" s="3276"/>
      <c r="B810" s="674"/>
      <c r="C810" s="675"/>
      <c r="D810" s="407"/>
      <c r="E810" s="618"/>
      <c r="F810" s="675"/>
      <c r="G810" s="326"/>
      <c r="H810" s="2112"/>
      <c r="I810" s="676"/>
      <c r="J810" s="149"/>
      <c r="K810" s="418">
        <v>8734</v>
      </c>
      <c r="L810" s="1680" t="s">
        <v>348</v>
      </c>
      <c r="M810" s="564">
        <v>3400000</v>
      </c>
      <c r="N810" s="383">
        <v>0.05</v>
      </c>
      <c r="O810" s="496">
        <f>N810*M810</f>
        <v>170000</v>
      </c>
    </row>
    <row r="811" spans="1:15" ht="12.75" hidden="1" customHeight="1">
      <c r="A811" s="3276"/>
      <c r="B811" s="507"/>
      <c r="C811" s="407"/>
      <c r="D811" s="407"/>
      <c r="E811" s="407"/>
      <c r="F811" s="407"/>
      <c r="G811" s="407"/>
      <c r="H811" s="676"/>
      <c r="I811" s="2112"/>
      <c r="J811" s="149"/>
      <c r="K811" s="149"/>
      <c r="L811" s="149"/>
      <c r="M811" s="129"/>
      <c r="N811" s="69"/>
      <c r="O811" s="30"/>
    </row>
    <row r="812" spans="1:15" ht="12.75" hidden="1" customHeight="1">
      <c r="A812" s="3276"/>
      <c r="B812" s="483"/>
      <c r="C812" s="483"/>
      <c r="D812" s="483"/>
      <c r="E812" s="483"/>
      <c r="F812" s="483"/>
      <c r="G812" s="483"/>
      <c r="H812" s="483"/>
      <c r="I812" s="483"/>
      <c r="J812" s="149"/>
      <c r="K812" s="149"/>
      <c r="L812" s="149"/>
      <c r="M812" s="129"/>
      <c r="N812" s="69"/>
      <c r="O812" s="30"/>
    </row>
    <row r="813" spans="1:15" ht="12.75" hidden="1" customHeight="1">
      <c r="A813" s="3276"/>
      <c r="B813" s="396"/>
      <c r="C813" s="397"/>
      <c r="D813" s="398"/>
      <c r="E813" s="430"/>
      <c r="F813" s="397"/>
      <c r="G813" s="430"/>
      <c r="H813" s="399"/>
      <c r="I813" s="399"/>
      <c r="J813" s="149"/>
      <c r="K813" s="149"/>
      <c r="L813" s="149"/>
      <c r="M813" s="129"/>
      <c r="N813" s="69"/>
      <c r="O813" s="30"/>
    </row>
    <row r="814" spans="1:15" ht="12.75" hidden="1" customHeight="1">
      <c r="A814" s="3276"/>
      <c r="B814" s="584"/>
      <c r="C814" s="482"/>
      <c r="D814" s="483"/>
      <c r="E814" s="326"/>
      <c r="F814" s="508"/>
      <c r="G814" s="326"/>
      <c r="H814" s="2112"/>
      <c r="I814" s="2112"/>
      <c r="J814" s="149"/>
      <c r="K814" s="149"/>
      <c r="L814" s="149"/>
      <c r="M814" s="129"/>
      <c r="N814" s="69"/>
      <c r="O814" s="30"/>
    </row>
    <row r="815" spans="1:15" ht="12.75" hidden="1" customHeight="1">
      <c r="A815" s="3276"/>
      <c r="B815" s="431"/>
      <c r="C815" s="392"/>
      <c r="D815" s="393"/>
      <c r="E815" s="567"/>
      <c r="F815" s="392"/>
      <c r="G815" s="394"/>
      <c r="H815" s="406"/>
      <c r="I815" s="391"/>
      <c r="J815" s="149"/>
      <c r="K815" s="149"/>
      <c r="L815" s="149"/>
      <c r="M815" s="129"/>
      <c r="N815" s="69"/>
      <c r="O815" s="30"/>
    </row>
    <row r="816" spans="1:15" ht="12.75" hidden="1" customHeight="1">
      <c r="A816" s="3276"/>
      <c r="B816" s="580"/>
      <c r="C816" s="397"/>
      <c r="D816" s="398"/>
      <c r="E816" s="565"/>
      <c r="F816" s="397"/>
      <c r="G816" s="430"/>
      <c r="H816" s="399"/>
      <c r="I816" s="399"/>
      <c r="J816" s="149"/>
      <c r="K816" s="149"/>
      <c r="L816" s="149"/>
      <c r="M816" s="129"/>
      <c r="N816" s="69"/>
      <c r="O816" s="30"/>
    </row>
    <row r="817" spans="1:15" ht="12.75" hidden="1" customHeight="1">
      <c r="A817" s="3276"/>
      <c r="B817" s="581"/>
      <c r="C817" s="397"/>
      <c r="D817" s="483"/>
      <c r="E817" s="430"/>
      <c r="F817" s="397"/>
      <c r="G817" s="430"/>
      <c r="H817" s="399"/>
      <c r="I817" s="399"/>
      <c r="J817" s="149"/>
      <c r="K817" s="149"/>
      <c r="L817" s="149"/>
      <c r="M817" s="129"/>
      <c r="N817" s="69"/>
      <c r="O817" s="30"/>
    </row>
    <row r="818" spans="1:15" ht="12.75" hidden="1" customHeight="1">
      <c r="A818" s="3276"/>
      <c r="B818" s="431"/>
      <c r="C818" s="392"/>
      <c r="D818" s="393"/>
      <c r="E818" s="394"/>
      <c r="F818" s="392"/>
      <c r="G818" s="394"/>
      <c r="H818" s="391"/>
      <c r="I818" s="391"/>
      <c r="J818" s="149"/>
      <c r="K818" s="149"/>
      <c r="L818" s="149"/>
      <c r="M818" s="129"/>
      <c r="N818" s="69"/>
      <c r="O818" s="30">
        <f>SUM(O810:O817)</f>
        <v>170000</v>
      </c>
    </row>
    <row r="819" spans="1:15" ht="12.75" hidden="1" customHeight="1">
      <c r="A819" s="3276"/>
      <c r="B819" s="256"/>
      <c r="C819" s="256"/>
      <c r="D819" s="292" t="s">
        <v>34</v>
      </c>
      <c r="E819" s="293">
        <f>SUM(E810:E818)</f>
        <v>0</v>
      </c>
      <c r="F819" s="292" t="s">
        <v>34</v>
      </c>
      <c r="G819" s="25">
        <f>SUM(G810:G811)</f>
        <v>0</v>
      </c>
      <c r="H819" s="3423"/>
      <c r="I819" s="3423"/>
      <c r="J819" s="3423"/>
      <c r="K819" s="3423"/>
      <c r="L819" s="3277" t="s">
        <v>35</v>
      </c>
      <c r="M819" s="3277"/>
      <c r="N819" s="3277"/>
      <c r="O819" s="294">
        <f>O818+G819</f>
        <v>170000</v>
      </c>
    </row>
    <row r="820" spans="1:15" ht="12.75" hidden="1">
      <c r="B820" s="295"/>
      <c r="C820" s="295"/>
      <c r="E820" s="52"/>
      <c r="G820" s="52"/>
      <c r="O820" s="52"/>
    </row>
    <row r="821" spans="1:15" ht="12.75" hidden="1">
      <c r="A821" s="3435" t="s">
        <v>69</v>
      </c>
      <c r="B821" s="3435"/>
      <c r="C821" s="2113"/>
      <c r="D821" s="568">
        <f>E819+E806+E797+E781+E764</f>
        <v>33850000</v>
      </c>
      <c r="E821" s="52"/>
      <c r="G821" s="52"/>
      <c r="O821" s="52"/>
    </row>
    <row r="822" spans="1:15" ht="12.75" hidden="1">
      <c r="A822" s="3436" t="s">
        <v>70</v>
      </c>
      <c r="B822" s="3436"/>
      <c r="C822" s="569"/>
      <c r="D822" s="326"/>
      <c r="E822" s="52"/>
      <c r="G822" s="52"/>
      <c r="O822" s="52"/>
    </row>
    <row r="823" spans="1:15" ht="12.75" hidden="1">
      <c r="A823" s="3437" t="s">
        <v>71</v>
      </c>
      <c r="B823" s="3437"/>
      <c r="C823" s="142"/>
      <c r="D823" s="706"/>
      <c r="E823" s="52"/>
      <c r="G823" s="52"/>
      <c r="O823" s="52"/>
    </row>
    <row r="824" spans="1:15" ht="12.75" hidden="1">
      <c r="A824" s="3438"/>
      <c r="B824" s="3438"/>
      <c r="C824" s="151"/>
      <c r="D824" s="129"/>
      <c r="E824" s="52"/>
      <c r="G824" s="52"/>
      <c r="O824" s="52"/>
    </row>
    <row r="825" spans="1:15" ht="12.75" hidden="1">
      <c r="B825" s="295"/>
      <c r="C825" s="295"/>
      <c r="E825" s="52"/>
      <c r="G825" s="52"/>
      <c r="O825" s="52"/>
    </row>
    <row r="826" spans="1:15" ht="12.75" hidden="1">
      <c r="A826" s="3281" t="s">
        <v>103</v>
      </c>
      <c r="B826" s="2122" t="s">
        <v>88</v>
      </c>
      <c r="C826" s="303" t="s">
        <v>104</v>
      </c>
      <c r="D826" s="303" t="s">
        <v>105</v>
      </c>
      <c r="E826" s="52"/>
      <c r="G826" s="52"/>
      <c r="O826" s="52"/>
    </row>
    <row r="827" spans="1:15" ht="12.75" hidden="1">
      <c r="A827" s="3281"/>
      <c r="B827" s="706">
        <f>SUM(B828:B859)</f>
        <v>0</v>
      </c>
      <c r="C827" s="30">
        <f>C828+C834+C838+C847+C859</f>
        <v>30850000</v>
      </c>
      <c r="D827" s="809">
        <f>D828+D834+D838+D847+D859</f>
        <v>16</v>
      </c>
      <c r="E827" s="52"/>
      <c r="G827" s="52"/>
      <c r="O827" s="52"/>
    </row>
    <row r="828" spans="1:15" ht="12.75" hidden="1">
      <c r="A828" s="3283" t="s">
        <v>86</v>
      </c>
      <c r="B828" s="3283"/>
      <c r="C828" s="3285">
        <f>E768+E770+E774+E775+E787</f>
        <v>7150000</v>
      </c>
      <c r="D828" s="3441">
        <v>5</v>
      </c>
      <c r="E828" s="52"/>
      <c r="G828" s="52"/>
      <c r="O828" s="52"/>
    </row>
    <row r="829" spans="1:15" ht="12.75" hidden="1">
      <c r="A829" s="3283"/>
      <c r="B829" s="3283"/>
      <c r="C829" s="3285"/>
      <c r="D829" s="3441"/>
      <c r="E829" s="52"/>
      <c r="G829" s="52"/>
      <c r="O829" s="52"/>
    </row>
    <row r="830" spans="1:15" ht="12.75" hidden="1">
      <c r="A830" s="3283" t="s">
        <v>98</v>
      </c>
      <c r="B830" s="3283"/>
      <c r="C830" s="3284"/>
      <c r="D830" s="3441"/>
      <c r="E830" s="52"/>
      <c r="G830" s="52"/>
      <c r="O830" s="52"/>
    </row>
    <row r="831" spans="1:15" ht="12.75" hidden="1">
      <c r="A831" s="3283"/>
      <c r="B831" s="3283"/>
      <c r="C831" s="3284"/>
      <c r="D831" s="3441"/>
      <c r="E831" s="52"/>
      <c r="G831" s="52"/>
      <c r="O831" s="52"/>
    </row>
    <row r="832" spans="1:15" ht="12.75" hidden="1">
      <c r="A832" s="3283" t="s">
        <v>89</v>
      </c>
      <c r="B832" s="3283"/>
      <c r="C832" s="3284"/>
      <c r="D832" s="3441"/>
      <c r="E832" s="52"/>
      <c r="G832" s="52"/>
      <c r="O832" s="52"/>
    </row>
    <row r="833" spans="1:15" ht="12.75" hidden="1">
      <c r="A833" s="3283"/>
      <c r="B833" s="3283"/>
      <c r="C833" s="3284"/>
      <c r="D833" s="3441"/>
      <c r="E833" s="52"/>
      <c r="G833" s="52"/>
      <c r="O833" s="52"/>
    </row>
    <row r="834" spans="1:15" ht="12.75" hidden="1">
      <c r="A834" s="3283" t="s">
        <v>107</v>
      </c>
      <c r="B834" s="3283"/>
      <c r="C834" s="3285">
        <f>E757+E759+E769</f>
        <v>5350000</v>
      </c>
      <c r="D834" s="3441">
        <v>3</v>
      </c>
      <c r="E834" s="52"/>
      <c r="G834" s="52"/>
      <c r="O834" s="52"/>
    </row>
    <row r="835" spans="1:15" ht="12.75" hidden="1">
      <c r="A835" s="3283"/>
      <c r="B835" s="3283"/>
      <c r="C835" s="3285"/>
      <c r="D835" s="3441"/>
      <c r="E835" s="52"/>
      <c r="G835" s="52"/>
      <c r="O835" s="52"/>
    </row>
    <row r="836" spans="1:15" ht="12.75" hidden="1">
      <c r="A836" s="3283" t="s">
        <v>91</v>
      </c>
      <c r="B836" s="3283"/>
      <c r="C836" s="3284"/>
      <c r="D836" s="3441"/>
      <c r="E836" s="52"/>
      <c r="G836" s="52"/>
      <c r="O836" s="52"/>
    </row>
    <row r="837" spans="1:15" ht="12.75" hidden="1">
      <c r="A837" s="3283"/>
      <c r="B837" s="3283"/>
      <c r="C837" s="3284"/>
      <c r="D837" s="3441"/>
      <c r="E837" s="52"/>
      <c r="G837" s="52"/>
      <c r="O837" s="52"/>
    </row>
    <row r="838" spans="1:15" ht="12.75" hidden="1">
      <c r="A838" s="3283" t="s">
        <v>108</v>
      </c>
      <c r="B838" s="3283"/>
      <c r="C838" s="3285">
        <f>E771+E788</f>
        <v>4250000</v>
      </c>
      <c r="D838" s="3441">
        <v>2</v>
      </c>
      <c r="E838" s="52"/>
      <c r="G838" s="52"/>
      <c r="O838" s="52"/>
    </row>
    <row r="839" spans="1:15" ht="12.75" hidden="1">
      <c r="A839" s="3283"/>
      <c r="B839" s="3283"/>
      <c r="C839" s="3285"/>
      <c r="D839" s="3441"/>
      <c r="E839" s="52"/>
      <c r="G839" s="52"/>
      <c r="O839" s="52"/>
    </row>
    <row r="840" spans="1:15" ht="12.75" hidden="1">
      <c r="A840" s="3283" t="s">
        <v>109</v>
      </c>
      <c r="B840" s="3283"/>
      <c r="C840" s="3284"/>
      <c r="D840" s="3441"/>
      <c r="E840" s="52"/>
      <c r="G840" s="52"/>
      <c r="O840" s="52"/>
    </row>
    <row r="841" spans="1:15" ht="12.75" hidden="1">
      <c r="A841" s="3283"/>
      <c r="B841" s="3283"/>
      <c r="C841" s="3284"/>
      <c r="D841" s="3441"/>
      <c r="E841" s="52"/>
      <c r="G841" s="52"/>
      <c r="O841" s="52"/>
    </row>
    <row r="842" spans="1:15" ht="12.75" hidden="1">
      <c r="A842" s="2112" t="s">
        <v>110</v>
      </c>
      <c r="B842" s="2112"/>
      <c r="C842" s="2113"/>
      <c r="D842" s="1682"/>
      <c r="E842" s="52"/>
      <c r="G842" s="52"/>
      <c r="O842" s="52"/>
    </row>
    <row r="843" spans="1:15" ht="12.75" hidden="1">
      <c r="A843" s="2112" t="s">
        <v>111</v>
      </c>
      <c r="B843" s="2112"/>
      <c r="C843" s="2113"/>
      <c r="D843" s="1682"/>
      <c r="E843" s="52"/>
      <c r="G843" s="52"/>
      <c r="O843" s="52"/>
    </row>
    <row r="844" spans="1:15" ht="12.75" hidden="1">
      <c r="A844" s="2112" t="s">
        <v>112</v>
      </c>
      <c r="B844" s="2112"/>
      <c r="C844" s="2113"/>
      <c r="D844" s="1682"/>
      <c r="E844" s="52"/>
      <c r="G844" s="52"/>
      <c r="O844" s="52"/>
    </row>
    <row r="845" spans="1:15" ht="12.75" hidden="1">
      <c r="A845" s="2112" t="s">
        <v>93</v>
      </c>
      <c r="B845" s="2112"/>
      <c r="C845" s="2113"/>
      <c r="D845" s="1682"/>
      <c r="E845" s="52"/>
      <c r="G845" s="52"/>
      <c r="O845" s="52"/>
    </row>
    <row r="846" spans="1:15" ht="12.75" hidden="1">
      <c r="A846" s="2112" t="s">
        <v>100</v>
      </c>
      <c r="B846" s="2112"/>
      <c r="C846" s="2113"/>
      <c r="D846" s="1682"/>
      <c r="E846" s="52"/>
      <c r="G846" s="52"/>
      <c r="O846" s="52"/>
    </row>
    <row r="847" spans="1:15" ht="12.75" hidden="1">
      <c r="A847" s="2112" t="s">
        <v>94</v>
      </c>
      <c r="B847" s="2112"/>
      <c r="C847" s="2114">
        <f>E758+E773+E786+E789</f>
        <v>10150000</v>
      </c>
      <c r="D847" s="1682">
        <v>4</v>
      </c>
      <c r="E847" s="52"/>
      <c r="G847" s="52"/>
      <c r="O847" s="52"/>
    </row>
    <row r="848" spans="1:15" ht="12.75" hidden="1">
      <c r="A848" s="2112" t="s">
        <v>113</v>
      </c>
      <c r="B848" s="2112"/>
      <c r="C848" s="2113"/>
      <c r="D848" s="1682"/>
      <c r="E848" s="52"/>
      <c r="G848" s="52"/>
      <c r="O848" s="52"/>
    </row>
    <row r="849" spans="1:15" ht="12.75" hidden="1">
      <c r="A849" s="2112" t="s">
        <v>95</v>
      </c>
      <c r="B849" s="2112"/>
      <c r="C849" s="2113"/>
      <c r="D849" s="1682"/>
      <c r="E849" s="52"/>
      <c r="G849" s="52"/>
      <c r="O849" s="52"/>
    </row>
    <row r="850" spans="1:15" ht="12.75" hidden="1">
      <c r="A850" s="2112" t="s">
        <v>114</v>
      </c>
      <c r="B850" s="2112"/>
      <c r="C850" s="2113"/>
      <c r="D850" s="1682"/>
      <c r="E850" s="52"/>
      <c r="G850" s="52"/>
      <c r="O850" s="52"/>
    </row>
    <row r="851" spans="1:15" ht="12.75" hidden="1">
      <c r="A851" s="2112" t="s">
        <v>96</v>
      </c>
      <c r="B851" s="2112"/>
      <c r="C851" s="2113"/>
      <c r="D851" s="1682"/>
      <c r="E851" s="52"/>
      <c r="G851" s="52"/>
      <c r="O851" s="52"/>
    </row>
    <row r="852" spans="1:15" ht="12.75" hidden="1">
      <c r="A852" s="2112" t="s">
        <v>115</v>
      </c>
      <c r="B852" s="2112"/>
      <c r="C852" s="2113"/>
      <c r="D852" s="1682"/>
      <c r="E852" s="52"/>
      <c r="G852" s="52"/>
      <c r="O852" s="52"/>
    </row>
    <row r="853" spans="1:15" ht="12.75" hidden="1">
      <c r="A853" s="2112" t="s">
        <v>116</v>
      </c>
      <c r="B853" s="2112"/>
      <c r="C853" s="2113"/>
      <c r="D853" s="1682"/>
      <c r="E853" s="52"/>
      <c r="G853" s="52"/>
      <c r="O853" s="52"/>
    </row>
    <row r="854" spans="1:15" ht="12.75" hidden="1">
      <c r="A854" s="2112" t="s">
        <v>117</v>
      </c>
      <c r="B854" s="2112"/>
      <c r="C854" s="2113"/>
      <c r="D854" s="1682"/>
      <c r="E854" s="52"/>
      <c r="G854" s="52"/>
      <c r="O854" s="52"/>
    </row>
    <row r="855" spans="1:15" ht="12.75" hidden="1">
      <c r="A855" s="2112" t="s">
        <v>118</v>
      </c>
      <c r="B855" s="2112"/>
      <c r="C855" s="2113"/>
      <c r="D855" s="1682"/>
      <c r="E855" s="52"/>
      <c r="G855" s="52"/>
      <c r="O855" s="52"/>
    </row>
    <row r="856" spans="1:15" ht="12.75" hidden="1">
      <c r="A856" s="2112" t="s">
        <v>119</v>
      </c>
      <c r="B856" s="2112"/>
      <c r="C856" s="2113"/>
      <c r="D856" s="1682"/>
      <c r="E856" s="52"/>
      <c r="G856" s="52"/>
      <c r="O856" s="52"/>
    </row>
    <row r="857" spans="1:15" ht="12.75" hidden="1">
      <c r="A857" s="2112" t="s">
        <v>120</v>
      </c>
      <c r="B857" s="2112"/>
      <c r="C857" s="2113"/>
      <c r="D857" s="1682"/>
      <c r="E857" s="52"/>
      <c r="G857" s="52"/>
      <c r="O857" s="52"/>
    </row>
    <row r="858" spans="1:15" ht="12.75" hidden="1">
      <c r="A858" s="2112" t="s">
        <v>121</v>
      </c>
      <c r="B858" s="2112"/>
      <c r="C858" s="2113"/>
      <c r="D858" s="1682"/>
      <c r="E858" s="52"/>
      <c r="G858" s="52"/>
      <c r="O858" s="52"/>
    </row>
    <row r="859" spans="1:15" ht="12.75" hidden="1">
      <c r="A859" s="2112" t="s">
        <v>122</v>
      </c>
      <c r="B859" s="2112"/>
      <c r="C859" s="2114">
        <v>3950000</v>
      </c>
      <c r="D859" s="1682">
        <v>2</v>
      </c>
      <c r="E859" s="52"/>
      <c r="G859" s="52"/>
      <c r="O859" s="52"/>
    </row>
    <row r="860" spans="1:15" ht="12.75" hidden="1">
      <c r="A860" s="143"/>
      <c r="B860" s="2112"/>
      <c r="C860" s="2112"/>
      <c r="D860" s="822"/>
      <c r="E860" s="52"/>
      <c r="G860" s="52"/>
      <c r="O860" s="52"/>
    </row>
    <row r="861" spans="1:15" ht="12.75" hidden="1">
      <c r="A861" s="143"/>
      <c r="B861" s="2112"/>
      <c r="C861" s="2112"/>
      <c r="D861" s="822"/>
      <c r="E861" s="52"/>
      <c r="G861" s="52"/>
      <c r="O861" s="52"/>
    </row>
    <row r="862" spans="1:15" ht="12.75" hidden="1">
      <c r="B862" s="295"/>
      <c r="C862" s="295"/>
      <c r="E862" s="52"/>
      <c r="G862" s="52"/>
      <c r="O862" s="52"/>
    </row>
    <row r="863" spans="1:15" ht="12.75" hidden="1">
      <c r="B863" s="295"/>
      <c r="C863" s="295"/>
      <c r="E863" s="52"/>
      <c r="G863" s="52"/>
      <c r="O863" s="52"/>
    </row>
    <row r="864" spans="1:15" ht="12.75">
      <c r="B864" s="295"/>
      <c r="C864" s="295"/>
      <c r="E864" s="52"/>
      <c r="G864" s="52"/>
      <c r="O864" s="52"/>
    </row>
    <row r="865" spans="1:16" ht="12.75">
      <c r="A865" s="3274" t="s">
        <v>379</v>
      </c>
      <c r="B865" s="3274"/>
      <c r="C865" s="3274"/>
      <c r="D865" s="3274"/>
      <c r="E865" s="3274"/>
      <c r="F865" s="3274"/>
      <c r="G865" s="3274"/>
      <c r="H865" s="3274"/>
      <c r="I865" s="3274"/>
      <c r="J865" s="3274"/>
      <c r="K865" s="3274"/>
      <c r="L865" s="3274"/>
      <c r="M865" s="3274"/>
      <c r="N865" s="3274"/>
      <c r="O865" s="3274"/>
    </row>
    <row r="866" spans="1:16" ht="12.75">
      <c r="A866" s="3274"/>
      <c r="B866" s="3274"/>
      <c r="C866" s="3274"/>
      <c r="D866" s="3274"/>
      <c r="E866" s="3274"/>
      <c r="F866" s="3274"/>
      <c r="G866" s="3274"/>
      <c r="H866" s="3274"/>
      <c r="I866" s="3274"/>
      <c r="J866" s="3274"/>
      <c r="K866" s="3274"/>
      <c r="L866" s="3274"/>
      <c r="M866" s="3274"/>
      <c r="N866" s="3274"/>
      <c r="O866" s="3274"/>
    </row>
    <row r="867" spans="1:16" ht="12.75">
      <c r="A867" s="3275" t="s">
        <v>15</v>
      </c>
      <c r="B867" s="3275"/>
      <c r="C867" s="3275"/>
      <c r="D867" s="3275"/>
      <c r="E867" s="3275"/>
      <c r="F867" s="3275"/>
      <c r="G867" s="3275"/>
      <c r="H867" s="3275"/>
      <c r="I867" s="3275"/>
      <c r="J867" s="3275"/>
      <c r="K867" s="3275"/>
      <c r="L867" s="3275"/>
      <c r="M867" s="3275"/>
      <c r="N867" s="3275"/>
      <c r="O867" s="3275"/>
    </row>
    <row r="868" spans="1:16" ht="12.75" customHeight="1">
      <c r="A868" s="2119" t="s">
        <v>37</v>
      </c>
      <c r="B868" s="24" t="s">
        <v>3</v>
      </c>
      <c r="C868" s="8" t="s">
        <v>4</v>
      </c>
      <c r="D868" s="24" t="s">
        <v>5</v>
      </c>
      <c r="E868" s="9" t="s">
        <v>6</v>
      </c>
      <c r="F868" s="24" t="s">
        <v>7</v>
      </c>
      <c r="G868" s="9" t="s">
        <v>8</v>
      </c>
      <c r="H868" s="156" t="s">
        <v>9</v>
      </c>
      <c r="I868" s="24" t="s">
        <v>10</v>
      </c>
      <c r="J868" s="24" t="s">
        <v>11</v>
      </c>
      <c r="K868" s="24" t="s">
        <v>3</v>
      </c>
      <c r="L868" s="24" t="s">
        <v>5</v>
      </c>
      <c r="M868" s="24" t="s">
        <v>12</v>
      </c>
      <c r="N868" s="24" t="s">
        <v>7</v>
      </c>
      <c r="O868" s="30"/>
    </row>
    <row r="869" spans="1:16" ht="12.75" customHeight="1">
      <c r="A869" s="3276" t="s">
        <v>380</v>
      </c>
      <c r="B869" s="504">
        <v>8811</v>
      </c>
      <c r="C869" s="613">
        <v>0.1</v>
      </c>
      <c r="D869" s="709" t="s">
        <v>381</v>
      </c>
      <c r="E869" s="564">
        <v>2100000</v>
      </c>
      <c r="F869" s="613">
        <v>0.06</v>
      </c>
      <c r="G869" s="564">
        <f>F869*E869</f>
        <v>126000</v>
      </c>
      <c r="H869" s="544" t="s">
        <v>382</v>
      </c>
      <c r="I869" s="388" t="s">
        <v>209</v>
      </c>
      <c r="J869" s="149"/>
      <c r="K869" s="387">
        <v>8922</v>
      </c>
      <c r="L869" s="561" t="s">
        <v>383</v>
      </c>
      <c r="M869" s="563">
        <v>3200000</v>
      </c>
      <c r="N869" s="560">
        <v>0.05</v>
      </c>
      <c r="O869" s="385">
        <f>M869*N869</f>
        <v>160000</v>
      </c>
      <c r="P869" s="747"/>
    </row>
    <row r="870" spans="1:16" ht="12.75" customHeight="1">
      <c r="A870" s="3276"/>
      <c r="B870" s="504">
        <v>8863</v>
      </c>
      <c r="C870" s="545">
        <v>0.1</v>
      </c>
      <c r="D870" s="1680" t="s">
        <v>384</v>
      </c>
      <c r="E870" s="564">
        <v>1850000</v>
      </c>
      <c r="F870" s="545">
        <v>7.0000000000000007E-2</v>
      </c>
      <c r="G870" s="564">
        <f>E870*F870</f>
        <v>129500.00000000001</v>
      </c>
      <c r="H870" s="544" t="s">
        <v>363</v>
      </c>
      <c r="I870" s="544" t="s">
        <v>277</v>
      </c>
      <c r="J870" s="149"/>
      <c r="K870" s="387">
        <v>8904</v>
      </c>
      <c r="L870" s="419" t="s">
        <v>385</v>
      </c>
      <c r="M870" s="385">
        <v>900000</v>
      </c>
      <c r="N870" s="383">
        <v>0.05</v>
      </c>
      <c r="O870" s="385">
        <f>M870*N870</f>
        <v>45000</v>
      </c>
    </row>
    <row r="871" spans="1:16" ht="12.75" customHeight="1">
      <c r="A871" s="3276"/>
      <c r="B871" s="504">
        <v>8853</v>
      </c>
      <c r="C871" s="545">
        <v>0.1</v>
      </c>
      <c r="D871" s="1680" t="s">
        <v>386</v>
      </c>
      <c r="E871" s="564">
        <v>1100000</v>
      </c>
      <c r="F871" s="545">
        <v>7.0000000000000007E-2</v>
      </c>
      <c r="G871" s="564">
        <f>E871*F871</f>
        <v>77000.000000000015</v>
      </c>
      <c r="H871" s="544" t="s">
        <v>43</v>
      </c>
      <c r="I871" s="544" t="s">
        <v>199</v>
      </c>
      <c r="J871" s="149"/>
      <c r="K871" s="149"/>
      <c r="L871" s="149"/>
      <c r="M871" s="129"/>
      <c r="N871" s="69"/>
      <c r="O871" s="30"/>
    </row>
    <row r="872" spans="1:16" ht="12.75" customHeight="1">
      <c r="A872" s="3276"/>
      <c r="B872" s="418">
        <v>8873</v>
      </c>
      <c r="C872" s="560">
        <v>0.1</v>
      </c>
      <c r="D872" s="561" t="s">
        <v>387</v>
      </c>
      <c r="E872" s="563">
        <v>1800000</v>
      </c>
      <c r="F872" s="560">
        <v>7.0000000000000007E-2</v>
      </c>
      <c r="G872" s="1683">
        <f>E872*F872</f>
        <v>126000.00000000001</v>
      </c>
      <c r="H872" s="562" t="s">
        <v>19</v>
      </c>
      <c r="I872" s="562" t="s">
        <v>199</v>
      </c>
      <c r="J872" s="149"/>
      <c r="K872" s="149"/>
      <c r="L872" s="149"/>
      <c r="M872" s="129"/>
      <c r="N872" s="69"/>
      <c r="O872" s="30"/>
    </row>
    <row r="873" spans="1:16" ht="12.75" customHeight="1">
      <c r="A873" s="3276"/>
      <c r="B873" s="418">
        <v>8882</v>
      </c>
      <c r="C873" s="560">
        <v>0.1</v>
      </c>
      <c r="D873" s="561" t="s">
        <v>388</v>
      </c>
      <c r="E873" s="563">
        <v>3000000</v>
      </c>
      <c r="F873" s="560">
        <v>0.12</v>
      </c>
      <c r="G873" s="1683">
        <f>E873*F873</f>
        <v>360000</v>
      </c>
      <c r="H873" s="562" t="s">
        <v>1</v>
      </c>
      <c r="I873" s="562" t="s">
        <v>209</v>
      </c>
      <c r="J873" s="149"/>
      <c r="K873" s="149"/>
      <c r="L873" s="149"/>
      <c r="M873" s="129"/>
      <c r="N873" s="69"/>
      <c r="O873" s="30"/>
    </row>
    <row r="874" spans="1:16" ht="12.75" customHeight="1">
      <c r="A874" s="3276"/>
      <c r="B874" s="418">
        <v>8870</v>
      </c>
      <c r="C874" s="560">
        <v>0.1</v>
      </c>
      <c r="D874" s="561" t="s">
        <v>389</v>
      </c>
      <c r="E874" s="563">
        <v>2350000</v>
      </c>
      <c r="F874" s="560">
        <v>0.12</v>
      </c>
      <c r="G874" s="1683">
        <f>E874*F874</f>
        <v>282000</v>
      </c>
      <c r="H874" s="562" t="s">
        <v>1</v>
      </c>
      <c r="I874" s="562" t="s">
        <v>277</v>
      </c>
      <c r="J874" s="149"/>
      <c r="K874" s="149"/>
      <c r="L874" s="149"/>
      <c r="M874" s="129"/>
      <c r="N874" s="69"/>
      <c r="O874" s="30"/>
    </row>
    <row r="875" spans="1:16" ht="12.75" customHeight="1">
      <c r="A875" s="3276"/>
      <c r="B875" s="447" t="s">
        <v>31</v>
      </c>
      <c r="C875" s="482">
        <v>0.1</v>
      </c>
      <c r="D875" s="673" t="s">
        <v>390</v>
      </c>
      <c r="E875" s="483"/>
      <c r="F875" s="482"/>
      <c r="G875" s="483"/>
      <c r="H875" s="447"/>
      <c r="I875" s="484" t="s">
        <v>209</v>
      </c>
      <c r="J875" s="149"/>
      <c r="K875" s="149"/>
      <c r="L875" s="149"/>
      <c r="M875" s="129"/>
      <c r="N875" s="69"/>
      <c r="O875" s="30"/>
    </row>
    <row r="876" spans="1:16" ht="12.75" customHeight="1">
      <c r="A876" s="3276"/>
      <c r="B876" s="700" t="s">
        <v>31</v>
      </c>
      <c r="C876" s="718">
        <v>0.1</v>
      </c>
      <c r="D876" s="719" t="s">
        <v>391</v>
      </c>
      <c r="E876" s="720"/>
      <c r="F876" s="721"/>
      <c r="G876" s="720"/>
      <c r="H876" s="447"/>
      <c r="I876" s="700" t="s">
        <v>209</v>
      </c>
      <c r="J876" s="149"/>
      <c r="K876" s="149"/>
      <c r="L876" s="149"/>
      <c r="M876" s="129"/>
      <c r="N876" s="69"/>
      <c r="O876" s="30"/>
    </row>
    <row r="877" spans="1:16" ht="12.75" customHeight="1">
      <c r="A877" s="3276"/>
      <c r="B877" s="431"/>
      <c r="C877" s="392"/>
      <c r="D877" s="393"/>
      <c r="E877" s="394"/>
      <c r="F877" s="392"/>
      <c r="G877" s="394"/>
      <c r="H877" s="391"/>
      <c r="I877" s="391"/>
      <c r="J877" s="149"/>
      <c r="K877" s="149"/>
      <c r="L877" s="149"/>
      <c r="M877" s="129"/>
      <c r="N877" s="69"/>
      <c r="O877" s="30">
        <f>SUM(O869:O876)</f>
        <v>205000</v>
      </c>
    </row>
    <row r="878" spans="1:16" ht="12.75" customHeight="1">
      <c r="A878" s="3276"/>
      <c r="B878" s="256"/>
      <c r="C878" s="256"/>
      <c r="D878" s="292" t="s">
        <v>34</v>
      </c>
      <c r="E878" s="293">
        <f>SUM(E869:E877)</f>
        <v>12200000</v>
      </c>
      <c r="F878" s="292" t="s">
        <v>34</v>
      </c>
      <c r="G878" s="25">
        <f>SUM(G869:G877)</f>
        <v>1100500</v>
      </c>
      <c r="H878" s="3423"/>
      <c r="I878" s="3423"/>
      <c r="J878" s="3423"/>
      <c r="K878" s="3423"/>
      <c r="L878" s="3277" t="s">
        <v>35</v>
      </c>
      <c r="M878" s="3277"/>
      <c r="N878" s="3277"/>
      <c r="O878" s="294">
        <f>O877+G878</f>
        <v>1305500</v>
      </c>
    </row>
    <row r="879" spans="1:16" ht="12.75">
      <c r="B879" s="295"/>
      <c r="C879" s="295"/>
      <c r="E879" s="52"/>
      <c r="G879" s="52"/>
      <c r="O879" s="52"/>
    </row>
    <row r="880" spans="1:16" ht="12.75">
      <c r="A880" s="3275" t="s">
        <v>43</v>
      </c>
      <c r="B880" s="3275"/>
      <c r="C880" s="3275"/>
      <c r="D880" s="3275"/>
      <c r="E880" s="3275"/>
      <c r="F880" s="3275"/>
      <c r="G880" s="3275"/>
      <c r="H880" s="3275"/>
      <c r="I880" s="3275"/>
      <c r="J880" s="3275"/>
      <c r="K880" s="3275"/>
      <c r="L880" s="3275"/>
      <c r="M880" s="3275"/>
      <c r="N880" s="3275"/>
      <c r="O880" s="3275"/>
    </row>
    <row r="881" spans="1:15" ht="12.75" customHeight="1">
      <c r="A881" s="2119" t="s">
        <v>37</v>
      </c>
      <c r="B881" s="24" t="s">
        <v>3</v>
      </c>
      <c r="C881" s="8" t="s">
        <v>4</v>
      </c>
      <c r="D881" s="24" t="s">
        <v>5</v>
      </c>
      <c r="E881" s="9" t="s">
        <v>6</v>
      </c>
      <c r="F881" s="24" t="s">
        <v>7</v>
      </c>
      <c r="G881" s="9" t="s">
        <v>8</v>
      </c>
      <c r="H881" s="156" t="s">
        <v>9</v>
      </c>
      <c r="I881" s="24" t="s">
        <v>10</v>
      </c>
      <c r="J881" s="24" t="s">
        <v>11</v>
      </c>
      <c r="K881" s="24" t="s">
        <v>3</v>
      </c>
      <c r="L881" s="24" t="s">
        <v>5</v>
      </c>
      <c r="M881" s="24" t="s">
        <v>12</v>
      </c>
      <c r="N881" s="24" t="s">
        <v>7</v>
      </c>
      <c r="O881" s="30"/>
    </row>
    <row r="882" spans="1:15" ht="12.75" customHeight="1">
      <c r="A882" s="3276" t="s">
        <v>232</v>
      </c>
      <c r="B882" s="579">
        <v>8790</v>
      </c>
      <c r="C882" s="545">
        <v>0.1</v>
      </c>
      <c r="D882" s="1680" t="s">
        <v>63</v>
      </c>
      <c r="E882" s="722">
        <v>1500000</v>
      </c>
      <c r="F882" s="545">
        <v>7.0000000000000007E-2</v>
      </c>
      <c r="G882" s="1683">
        <f t="shared" ref="G882:G887" si="49">E882*F882</f>
        <v>105000.00000000001</v>
      </c>
      <c r="H882" s="386" t="s">
        <v>19</v>
      </c>
      <c r="I882" s="544" t="s">
        <v>199</v>
      </c>
      <c r="J882" s="149"/>
      <c r="K882" s="387">
        <v>8853</v>
      </c>
      <c r="L882" s="1680" t="s">
        <v>386</v>
      </c>
      <c r="M882" s="564">
        <v>1100000</v>
      </c>
      <c r="N882" s="545">
        <v>0.05</v>
      </c>
      <c r="O882" s="496">
        <f>M882*N882</f>
        <v>55000</v>
      </c>
    </row>
    <row r="883" spans="1:15" ht="12.75" customHeight="1">
      <c r="A883" s="3276"/>
      <c r="B883" s="504">
        <v>8836</v>
      </c>
      <c r="C883" s="545">
        <v>0.1</v>
      </c>
      <c r="D883" s="1680" t="s">
        <v>392</v>
      </c>
      <c r="E883" s="564">
        <v>1700000</v>
      </c>
      <c r="F883" s="545">
        <v>0.12</v>
      </c>
      <c r="G883" s="564">
        <f t="shared" si="49"/>
        <v>204000</v>
      </c>
      <c r="H883" s="544" t="s">
        <v>43</v>
      </c>
      <c r="I883" s="544" t="s">
        <v>209</v>
      </c>
      <c r="J883" s="149"/>
      <c r="K883" s="149"/>
      <c r="L883" s="149"/>
      <c r="M883" s="129"/>
      <c r="N883" s="69"/>
      <c r="O883" s="30"/>
    </row>
    <row r="884" spans="1:15" ht="12.75" customHeight="1">
      <c r="A884" s="3276"/>
      <c r="B884" s="418">
        <v>8831</v>
      </c>
      <c r="C884" s="560">
        <v>0.1</v>
      </c>
      <c r="D884" s="561" t="s">
        <v>393</v>
      </c>
      <c r="E884" s="563">
        <v>1350000</v>
      </c>
      <c r="F884" s="560">
        <v>0.12</v>
      </c>
      <c r="G884" s="1683">
        <f t="shared" si="49"/>
        <v>162000</v>
      </c>
      <c r="H884" s="562" t="s">
        <v>43</v>
      </c>
      <c r="I884" s="562" t="s">
        <v>209</v>
      </c>
      <c r="J884" s="149"/>
      <c r="K884" s="149"/>
      <c r="L884" s="149"/>
      <c r="M884" s="129"/>
      <c r="N884" s="69"/>
      <c r="O884" s="30"/>
    </row>
    <row r="885" spans="1:15" ht="12.75" customHeight="1">
      <c r="A885" s="3276"/>
      <c r="B885" s="418">
        <v>8922</v>
      </c>
      <c r="C885" s="560">
        <v>0.1</v>
      </c>
      <c r="D885" s="561" t="s">
        <v>394</v>
      </c>
      <c r="E885" s="563">
        <v>3200000</v>
      </c>
      <c r="F885" s="560">
        <v>0.12</v>
      </c>
      <c r="G885" s="1683">
        <f t="shared" si="49"/>
        <v>384000</v>
      </c>
      <c r="H885" s="562" t="s">
        <v>1</v>
      </c>
      <c r="I885" s="562" t="s">
        <v>199</v>
      </c>
      <c r="J885" s="149"/>
      <c r="K885" s="149"/>
      <c r="L885" s="149"/>
      <c r="M885" s="129"/>
      <c r="N885" s="69"/>
      <c r="O885" s="30"/>
    </row>
    <row r="886" spans="1:15" ht="12.75" customHeight="1">
      <c r="A886" s="3276"/>
      <c r="B886" s="418">
        <v>8296</v>
      </c>
      <c r="C886" s="560">
        <v>0.1</v>
      </c>
      <c r="D886" s="561" t="s">
        <v>395</v>
      </c>
      <c r="E886" s="563">
        <v>1500000</v>
      </c>
      <c r="F886" s="560">
        <v>0.12</v>
      </c>
      <c r="G886" s="1683">
        <f t="shared" si="49"/>
        <v>180000</v>
      </c>
      <c r="H886" s="562" t="s">
        <v>43</v>
      </c>
      <c r="I886" s="562" t="s">
        <v>277</v>
      </c>
      <c r="J886" s="149"/>
      <c r="K886" s="149"/>
      <c r="L886" s="149"/>
      <c r="M886" s="129"/>
      <c r="N886" s="69"/>
      <c r="O886" s="30"/>
    </row>
    <row r="887" spans="1:15" ht="12.75" customHeight="1">
      <c r="A887" s="3276"/>
      <c r="B887" s="504">
        <v>8935</v>
      </c>
      <c r="C887" s="545">
        <v>0.1</v>
      </c>
      <c r="D887" s="1680" t="s">
        <v>396</v>
      </c>
      <c r="E887" s="564">
        <v>1300000</v>
      </c>
      <c r="F887" s="545">
        <v>0.12</v>
      </c>
      <c r="G887" s="564">
        <f t="shared" si="49"/>
        <v>156000</v>
      </c>
      <c r="H887" s="544" t="s">
        <v>43</v>
      </c>
      <c r="I887" s="544" t="s">
        <v>199</v>
      </c>
      <c r="J887" s="149"/>
      <c r="K887" s="149"/>
      <c r="L887" s="149"/>
      <c r="M887" s="129"/>
      <c r="N887" s="69"/>
      <c r="O887" s="30"/>
    </row>
    <row r="888" spans="1:15" ht="12.75" customHeight="1">
      <c r="A888" s="3276"/>
      <c r="B888" s="580"/>
      <c r="C888" s="397"/>
      <c r="D888" s="398"/>
      <c r="E888" s="565"/>
      <c r="F888" s="397"/>
      <c r="G888" s="565"/>
      <c r="H888" s="399"/>
      <c r="I888" s="399"/>
      <c r="J888" s="149"/>
      <c r="K888" s="149"/>
      <c r="L888" s="149"/>
      <c r="M888" s="129"/>
      <c r="N888" s="69"/>
      <c r="O888" s="30"/>
    </row>
    <row r="889" spans="1:15" ht="12.75" customHeight="1">
      <c r="A889" s="3276"/>
      <c r="B889" s="581"/>
      <c r="C889" s="397"/>
      <c r="D889" s="483"/>
      <c r="E889" s="430"/>
      <c r="F889" s="397"/>
      <c r="G889" s="565"/>
      <c r="H889" s="399"/>
      <c r="I889" s="399"/>
      <c r="J889" s="149"/>
      <c r="K889" s="149"/>
      <c r="L889" s="149"/>
      <c r="M889" s="129"/>
      <c r="N889" s="69"/>
      <c r="O889" s="30"/>
    </row>
    <row r="890" spans="1:15" ht="12.75" customHeight="1">
      <c r="A890" s="3276"/>
      <c r="B890" s="431"/>
      <c r="C890" s="392"/>
      <c r="D890" s="393"/>
      <c r="E890" s="394"/>
      <c r="F890" s="392"/>
      <c r="G890" s="567"/>
      <c r="H890" s="446"/>
      <c r="I890" s="446"/>
      <c r="J890" s="219"/>
      <c r="K890" s="219"/>
      <c r="L890" s="149"/>
      <c r="M890" s="129"/>
      <c r="N890" s="69"/>
      <c r="O890" s="30">
        <f>SUM(O882:O889)</f>
        <v>55000</v>
      </c>
    </row>
    <row r="891" spans="1:15" ht="12.75" customHeight="1">
      <c r="A891" s="3276"/>
      <c r="B891" s="256"/>
      <c r="C891" s="256"/>
      <c r="D891" s="292" t="s">
        <v>34</v>
      </c>
      <c r="E891" s="293">
        <f>SUM(E882:E890)</f>
        <v>10550000</v>
      </c>
      <c r="F891" s="292" t="s">
        <v>34</v>
      </c>
      <c r="G891" s="728">
        <f>SUM(G882:G890)</f>
        <v>1191000</v>
      </c>
      <c r="H891" s="3429"/>
      <c r="I891" s="3429"/>
      <c r="J891" s="3429"/>
      <c r="K891" s="3429"/>
      <c r="L891" s="3277" t="s">
        <v>35</v>
      </c>
      <c r="M891" s="3277"/>
      <c r="N891" s="3277"/>
      <c r="O891" s="294">
        <f>O890+G891</f>
        <v>1246000</v>
      </c>
    </row>
    <row r="892" spans="1:15" ht="12.75">
      <c r="B892" s="295"/>
      <c r="C892" s="295"/>
      <c r="E892" s="52"/>
      <c r="G892" s="52"/>
      <c r="O892" s="52"/>
    </row>
    <row r="893" spans="1:15" ht="12.75">
      <c r="A893" s="3275" t="s">
        <v>30</v>
      </c>
      <c r="B893" s="3275"/>
      <c r="C893" s="3275"/>
      <c r="D893" s="3275"/>
      <c r="E893" s="3275"/>
      <c r="F893" s="3275"/>
      <c r="G893" s="3275"/>
      <c r="H893" s="3275"/>
      <c r="I893" s="3275"/>
      <c r="J893" s="3275"/>
      <c r="K893" s="3275"/>
      <c r="L893" s="3275"/>
      <c r="M893" s="3275"/>
      <c r="N893" s="3275"/>
      <c r="O893" s="3275"/>
    </row>
    <row r="894" spans="1:15" ht="12.75" customHeight="1">
      <c r="A894" s="2119" t="s">
        <v>37</v>
      </c>
      <c r="B894" s="24" t="s">
        <v>3</v>
      </c>
      <c r="C894" s="8" t="s">
        <v>4</v>
      </c>
      <c r="D894" s="24" t="s">
        <v>5</v>
      </c>
      <c r="E894" s="9" t="s">
        <v>6</v>
      </c>
      <c r="F894" s="24" t="s">
        <v>7</v>
      </c>
      <c r="G894" s="9" t="s">
        <v>8</v>
      </c>
      <c r="H894" s="156" t="s">
        <v>9</v>
      </c>
      <c r="I894" s="24" t="s">
        <v>10</v>
      </c>
      <c r="J894" s="24" t="s">
        <v>11</v>
      </c>
      <c r="K894" s="24" t="s">
        <v>3</v>
      </c>
      <c r="L894" s="24" t="s">
        <v>5</v>
      </c>
      <c r="M894" s="24" t="s">
        <v>12</v>
      </c>
      <c r="N894" s="24" t="s">
        <v>7</v>
      </c>
      <c r="O894" s="30"/>
    </row>
    <row r="895" spans="1:15" ht="12.75" customHeight="1">
      <c r="A895" s="3276" t="s">
        <v>13</v>
      </c>
      <c r="B895" s="674"/>
      <c r="C895" s="675"/>
      <c r="D895" s="407"/>
      <c r="E895" s="618"/>
      <c r="F895" s="675"/>
      <c r="G895" s="326"/>
      <c r="H895" s="2112"/>
      <c r="I895" s="676"/>
      <c r="J895" s="149"/>
      <c r="K895" s="149"/>
      <c r="L895" s="159"/>
      <c r="M895" s="129"/>
      <c r="N895" s="69"/>
      <c r="O895" s="97"/>
    </row>
    <row r="896" spans="1:15" ht="12.75" customHeight="1">
      <c r="A896" s="3276"/>
      <c r="B896" s="507"/>
      <c r="C896" s="407"/>
      <c r="D896" s="407"/>
      <c r="E896" s="407"/>
      <c r="F896" s="407"/>
      <c r="G896" s="407"/>
      <c r="H896" s="676"/>
      <c r="I896" s="2112"/>
      <c r="J896" s="149"/>
      <c r="K896" s="149"/>
      <c r="L896" s="149"/>
      <c r="M896" s="129"/>
      <c r="N896" s="69"/>
      <c r="O896" s="30"/>
    </row>
    <row r="897" spans="1:15" ht="12.75" customHeight="1">
      <c r="A897" s="3276"/>
      <c r="B897" s="302"/>
      <c r="C897" s="677"/>
      <c r="D897" s="678"/>
      <c r="E897" s="679"/>
      <c r="F897" s="677"/>
      <c r="G897" s="326"/>
      <c r="H897" s="141"/>
      <c r="I897" s="141"/>
      <c r="J897" s="149"/>
      <c r="K897" s="149"/>
      <c r="L897" s="149"/>
      <c r="M897" s="129"/>
      <c r="N897" s="69"/>
      <c r="O897" s="30"/>
    </row>
    <row r="898" spans="1:15" ht="12.75" customHeight="1">
      <c r="A898" s="3276"/>
      <c r="B898" s="507"/>
      <c r="C898" s="675"/>
      <c r="D898" s="407"/>
      <c r="E898" s="407"/>
      <c r="F898" s="675"/>
      <c r="G898" s="407"/>
      <c r="H898" s="676"/>
      <c r="I898" s="676"/>
      <c r="J898" s="149"/>
      <c r="K898" s="149"/>
      <c r="L898" s="149"/>
      <c r="M898" s="129"/>
      <c r="N898" s="69"/>
      <c r="O898" s="30"/>
    </row>
    <row r="899" spans="1:15" ht="12.75" customHeight="1">
      <c r="A899" s="3276"/>
      <c r="B899" s="581"/>
      <c r="C899" s="397"/>
      <c r="D899" s="483"/>
      <c r="E899" s="430"/>
      <c r="F899" s="397"/>
      <c r="G899" s="430"/>
      <c r="H899" s="399"/>
      <c r="I899" s="399"/>
      <c r="J899" s="149"/>
      <c r="K899" s="149"/>
      <c r="L899" s="149"/>
      <c r="M899" s="129"/>
      <c r="N899" s="69"/>
      <c r="O899" s="30"/>
    </row>
    <row r="900" spans="1:15" ht="12.75" customHeight="1">
      <c r="A900" s="3276"/>
      <c r="B900" s="431"/>
      <c r="C900" s="392"/>
      <c r="D900" s="393"/>
      <c r="E900" s="394"/>
      <c r="F900" s="392"/>
      <c r="G900" s="394"/>
      <c r="H900" s="391"/>
      <c r="I900" s="391"/>
      <c r="J900" s="149"/>
      <c r="K900" s="149"/>
      <c r="L900" s="149"/>
      <c r="M900" s="129"/>
      <c r="N900" s="69"/>
      <c r="O900" s="30"/>
    </row>
    <row r="901" spans="1:15" ht="12.75" customHeight="1">
      <c r="A901" s="3276"/>
      <c r="B901" s="256"/>
      <c r="C901" s="256"/>
      <c r="D901" s="292" t="s">
        <v>34</v>
      </c>
      <c r="E901" s="293">
        <f>SUM(E895:E900)</f>
        <v>0</v>
      </c>
      <c r="F901" s="292" t="s">
        <v>34</v>
      </c>
      <c r="G901" s="25">
        <f>SUM(G895:G896)</f>
        <v>0</v>
      </c>
      <c r="H901" s="3423"/>
      <c r="I901" s="3423"/>
      <c r="J901" s="3423"/>
      <c r="K901" s="3423"/>
      <c r="L901" s="3277" t="s">
        <v>35</v>
      </c>
      <c r="M901" s="3277"/>
      <c r="N901" s="3277"/>
      <c r="O901" s="294"/>
    </row>
    <row r="902" spans="1:15" ht="12.75">
      <c r="B902" s="295"/>
      <c r="C902" s="295"/>
      <c r="E902" s="52"/>
      <c r="G902" s="52"/>
      <c r="O902" s="52"/>
    </row>
    <row r="903" spans="1:15" ht="12.75">
      <c r="A903" s="3275" t="s">
        <v>363</v>
      </c>
      <c r="B903" s="3275"/>
      <c r="C903" s="3275"/>
      <c r="D903" s="3275"/>
      <c r="E903" s="3275"/>
      <c r="F903" s="3275"/>
      <c r="G903" s="3275"/>
      <c r="H903" s="3275"/>
      <c r="I903" s="3275"/>
      <c r="J903" s="3275"/>
      <c r="K903" s="3275"/>
      <c r="L903" s="3275"/>
      <c r="M903" s="3275"/>
      <c r="N903" s="3275"/>
      <c r="O903" s="3275"/>
    </row>
    <row r="904" spans="1:15" ht="12.75">
      <c r="A904" s="2119" t="s">
        <v>37</v>
      </c>
      <c r="B904" s="24" t="s">
        <v>3</v>
      </c>
      <c r="C904" s="8" t="s">
        <v>4</v>
      </c>
      <c r="D904" s="24" t="s">
        <v>5</v>
      </c>
      <c r="E904" s="9" t="s">
        <v>6</v>
      </c>
      <c r="F904" s="24" t="s">
        <v>7</v>
      </c>
      <c r="G904" s="9" t="s">
        <v>8</v>
      </c>
      <c r="H904" s="156" t="s">
        <v>9</v>
      </c>
      <c r="I904" s="24" t="s">
        <v>10</v>
      </c>
      <c r="J904" s="24" t="s">
        <v>11</v>
      </c>
      <c r="K904" s="24" t="s">
        <v>3</v>
      </c>
      <c r="L904" s="24" t="s">
        <v>5</v>
      </c>
      <c r="M904" s="24" t="s">
        <v>12</v>
      </c>
      <c r="N904" s="24" t="s">
        <v>7</v>
      </c>
      <c r="O904" s="30"/>
    </row>
    <row r="905" spans="1:15" ht="12.75">
      <c r="A905" s="3276" t="s">
        <v>397</v>
      </c>
      <c r="B905" s="581" t="s">
        <v>31</v>
      </c>
      <c r="C905" s="482">
        <v>0.1</v>
      </c>
      <c r="D905" s="483" t="s">
        <v>398</v>
      </c>
      <c r="E905" s="583"/>
      <c r="F905" s="482">
        <v>0.1</v>
      </c>
      <c r="G905" s="430"/>
      <c r="H905" s="399" t="s">
        <v>363</v>
      </c>
      <c r="I905" s="484" t="s">
        <v>277</v>
      </c>
      <c r="J905" s="149"/>
      <c r="K905" s="387">
        <v>8836</v>
      </c>
      <c r="L905" s="1680" t="s">
        <v>384</v>
      </c>
      <c r="M905" s="564">
        <v>1850000</v>
      </c>
      <c r="N905" s="545">
        <v>0.04</v>
      </c>
      <c r="O905" s="496">
        <f>M905*N905</f>
        <v>74000</v>
      </c>
    </row>
    <row r="906" spans="1:15" ht="12.75">
      <c r="A906" s="3276"/>
      <c r="B906" s="504">
        <v>8896</v>
      </c>
      <c r="C906" s="545">
        <v>0.1</v>
      </c>
      <c r="D906" s="1680" t="s">
        <v>399</v>
      </c>
      <c r="E906" s="564">
        <v>800000</v>
      </c>
      <c r="F906" s="545">
        <v>0.04</v>
      </c>
      <c r="G906" s="564">
        <f>E906*F906</f>
        <v>32000</v>
      </c>
      <c r="H906" s="544" t="s">
        <v>363</v>
      </c>
      <c r="I906" s="386" t="s">
        <v>209</v>
      </c>
      <c r="J906" s="149"/>
      <c r="K906" s="387">
        <v>8845</v>
      </c>
      <c r="L906" s="419" t="s">
        <v>400</v>
      </c>
      <c r="M906" s="385">
        <v>680000</v>
      </c>
      <c r="N906" s="383">
        <v>0.04</v>
      </c>
      <c r="O906" s="385">
        <f>M906*N906</f>
        <v>27200</v>
      </c>
    </row>
    <row r="907" spans="1:15" ht="12.75">
      <c r="A907" s="3276"/>
      <c r="B907" s="302"/>
      <c r="C907" s="677"/>
      <c r="D907" s="678"/>
      <c r="E907" s="679"/>
      <c r="F907" s="677"/>
      <c r="G907" s="326"/>
      <c r="H907" s="141"/>
      <c r="I907" s="141"/>
      <c r="J907" s="149"/>
      <c r="K907" s="149"/>
      <c r="L907" s="149"/>
      <c r="M907" s="129"/>
      <c r="N907" s="69"/>
      <c r="O907" s="30"/>
    </row>
    <row r="908" spans="1:15" ht="12.75">
      <c r="A908" s="3276"/>
      <c r="B908" s="507"/>
      <c r="C908" s="675"/>
      <c r="D908" s="407"/>
      <c r="E908" s="407"/>
      <c r="F908" s="675"/>
      <c r="G908" s="407"/>
      <c r="H908" s="676"/>
      <c r="I908" s="676"/>
      <c r="J908" s="149"/>
      <c r="K908" s="149"/>
      <c r="L908" s="149"/>
      <c r="M908" s="129"/>
      <c r="N908" s="69"/>
      <c r="O908" s="30"/>
    </row>
    <row r="909" spans="1:15" ht="12.75">
      <c r="A909" s="3276"/>
      <c r="B909" s="431"/>
      <c r="C909" s="403"/>
      <c r="D909" s="405"/>
      <c r="E909" s="585"/>
      <c r="F909" s="403"/>
      <c r="G909" s="430"/>
      <c r="H909" s="406"/>
      <c r="I909" s="406"/>
      <c r="J909" s="149"/>
      <c r="K909" s="149"/>
      <c r="L909" s="149"/>
      <c r="M909" s="129"/>
      <c r="N909" s="69"/>
      <c r="O909" s="30"/>
    </row>
    <row r="910" spans="1:15" ht="15.75" customHeight="1">
      <c r="A910" s="3276"/>
      <c r="B910" s="581"/>
      <c r="C910" s="397"/>
      <c r="D910" s="483"/>
      <c r="E910" s="430"/>
      <c r="F910" s="397"/>
      <c r="G910" s="430"/>
      <c r="H910" s="399"/>
      <c r="I910" s="399"/>
      <c r="J910" s="149"/>
      <c r="K910" s="149"/>
      <c r="L910" s="149"/>
      <c r="M910" s="129"/>
      <c r="N910" s="69"/>
      <c r="O910" s="30"/>
    </row>
    <row r="911" spans="1:15" ht="15.75" customHeight="1">
      <c r="A911" s="3276"/>
      <c r="B911" s="431"/>
      <c r="C911" s="392"/>
      <c r="D911" s="393"/>
      <c r="E911" s="394"/>
      <c r="F911" s="392"/>
      <c r="G911" s="394"/>
      <c r="H911" s="391"/>
      <c r="I911" s="391"/>
      <c r="J911" s="149"/>
      <c r="K911" s="149"/>
      <c r="L911" s="149"/>
      <c r="M911" s="129"/>
      <c r="N911" s="69"/>
      <c r="O911" s="30">
        <f>SUM(O905:O910)</f>
        <v>101200</v>
      </c>
    </row>
    <row r="912" spans="1:15" ht="15.75" customHeight="1">
      <c r="A912" s="3276"/>
      <c r="B912" s="256"/>
      <c r="C912" s="256"/>
      <c r="D912" s="292" t="s">
        <v>34</v>
      </c>
      <c r="E912" s="293">
        <f>SUM(E905:E911)</f>
        <v>800000</v>
      </c>
      <c r="F912" s="292" t="s">
        <v>34</v>
      </c>
      <c r="G912" s="25">
        <f>SUM(G905:G906)</f>
        <v>32000</v>
      </c>
      <c r="H912" s="3423"/>
      <c r="I912" s="3423"/>
      <c r="J912" s="3423"/>
      <c r="K912" s="3423"/>
      <c r="L912" s="3277" t="s">
        <v>35</v>
      </c>
      <c r="M912" s="3277"/>
      <c r="N912" s="3277"/>
      <c r="O912" s="294">
        <f>O911+G912</f>
        <v>133200</v>
      </c>
    </row>
    <row r="914" spans="1:15" ht="15.75" customHeight="1">
      <c r="A914" s="3275" t="s">
        <v>19</v>
      </c>
      <c r="B914" s="3275"/>
      <c r="C914" s="3275"/>
      <c r="D914" s="3275"/>
      <c r="E914" s="3275"/>
      <c r="F914" s="3275"/>
      <c r="G914" s="3275"/>
      <c r="H914" s="3275"/>
      <c r="I914" s="3275"/>
      <c r="J914" s="3275"/>
      <c r="K914" s="3275"/>
      <c r="L914" s="3275"/>
      <c r="M914" s="3275"/>
      <c r="N914" s="3275"/>
      <c r="O914" s="3275"/>
    </row>
    <row r="915" spans="1:15" ht="15.75" customHeight="1">
      <c r="A915" s="2119" t="s">
        <v>37</v>
      </c>
      <c r="B915" s="24" t="s">
        <v>3</v>
      </c>
      <c r="C915" s="8" t="s">
        <v>4</v>
      </c>
      <c r="D915" s="24" t="s">
        <v>5</v>
      </c>
      <c r="E915" s="9" t="s">
        <v>6</v>
      </c>
      <c r="F915" s="24" t="s">
        <v>7</v>
      </c>
      <c r="G915" s="9" t="s">
        <v>8</v>
      </c>
      <c r="H915" s="156" t="s">
        <v>9</v>
      </c>
      <c r="I915" s="24" t="s">
        <v>10</v>
      </c>
      <c r="J915" s="24" t="s">
        <v>11</v>
      </c>
      <c r="K915" s="463" t="s">
        <v>3</v>
      </c>
      <c r="L915" s="24" t="s">
        <v>5</v>
      </c>
      <c r="M915" s="24" t="s">
        <v>12</v>
      </c>
      <c r="N915" s="24" t="s">
        <v>7</v>
      </c>
      <c r="O915" s="30"/>
    </row>
    <row r="916" spans="1:15" ht="15.75" customHeight="1">
      <c r="A916" s="3276">
        <v>2</v>
      </c>
      <c r="B916" s="579">
        <v>8791</v>
      </c>
      <c r="C916" s="545">
        <v>0.1</v>
      </c>
      <c r="D916" s="1680" t="s">
        <v>401</v>
      </c>
      <c r="E916" s="564">
        <v>1800000</v>
      </c>
      <c r="F916" s="545"/>
      <c r="G916" s="390"/>
      <c r="H916" s="386"/>
      <c r="I916" s="544" t="s">
        <v>199</v>
      </c>
      <c r="J916" s="735" t="s">
        <v>402</v>
      </c>
      <c r="K916" s="544">
        <v>8873</v>
      </c>
      <c r="L916" s="419" t="s">
        <v>387</v>
      </c>
      <c r="M916" s="563">
        <v>1800000</v>
      </c>
      <c r="N916" s="560">
        <v>0.05</v>
      </c>
      <c r="O916" s="496">
        <f>M916*N916</f>
        <v>90000</v>
      </c>
    </row>
    <row r="917" spans="1:15" ht="15.75" customHeight="1">
      <c r="A917" s="3276"/>
      <c r="B917" s="507"/>
      <c r="C917" s="407"/>
      <c r="D917" s="407"/>
      <c r="E917" s="407"/>
      <c r="F917" s="407"/>
      <c r="G917" s="407"/>
      <c r="H917" s="676"/>
      <c r="I917" s="2112"/>
      <c r="J917" s="727"/>
      <c r="K917" s="386">
        <v>8790</v>
      </c>
      <c r="L917" s="1680" t="s">
        <v>63</v>
      </c>
      <c r="M917" s="722">
        <v>1500000</v>
      </c>
      <c r="N917" s="545">
        <v>0.05</v>
      </c>
      <c r="O917" s="496">
        <f>M917*N917</f>
        <v>75000</v>
      </c>
    </row>
    <row r="918" spans="1:15" ht="15.75" customHeight="1">
      <c r="A918" s="3276"/>
      <c r="B918" s="580"/>
      <c r="C918" s="397"/>
      <c r="D918" s="398"/>
      <c r="E918" s="565"/>
      <c r="F918" s="397"/>
      <c r="G918" s="430"/>
      <c r="H918" s="399"/>
      <c r="I918" s="399"/>
      <c r="J918" s="149"/>
      <c r="K918" s="149"/>
      <c r="L918" s="149"/>
      <c r="M918" s="129"/>
      <c r="N918" s="69"/>
      <c r="O918" s="30"/>
    </row>
    <row r="919" spans="1:15" ht="15.75" customHeight="1">
      <c r="A919" s="3276"/>
      <c r="B919" s="581"/>
      <c r="C919" s="397"/>
      <c r="D919" s="483"/>
      <c r="E919" s="430"/>
      <c r="F919" s="397"/>
      <c r="G919" s="430"/>
      <c r="H919" s="399"/>
      <c r="I919" s="399"/>
      <c r="J919" s="149"/>
      <c r="K919" s="149"/>
      <c r="L919" s="149"/>
      <c r="M919" s="129"/>
      <c r="N919" s="69"/>
      <c r="O919" s="30"/>
    </row>
    <row r="920" spans="1:15" ht="15.75" customHeight="1">
      <c r="A920" s="3276"/>
      <c r="B920" s="431"/>
      <c r="C920" s="392"/>
      <c r="D920" s="393"/>
      <c r="E920" s="394"/>
      <c r="F920" s="392"/>
      <c r="G920" s="394"/>
      <c r="H920" s="391"/>
      <c r="I920" s="391"/>
      <c r="J920" s="149"/>
      <c r="K920" s="149"/>
      <c r="L920" s="149"/>
      <c r="M920" s="129"/>
      <c r="N920" s="69"/>
      <c r="O920" s="30"/>
    </row>
    <row r="921" spans="1:15" ht="15.75" customHeight="1">
      <c r="A921" s="3276"/>
      <c r="B921" s="256"/>
      <c r="C921" s="256"/>
      <c r="D921" s="292" t="s">
        <v>34</v>
      </c>
      <c r="E921" s="293"/>
      <c r="F921" s="292" t="s">
        <v>34</v>
      </c>
      <c r="G921" s="25">
        <f>SUM(G916:G917)</f>
        <v>0</v>
      </c>
      <c r="H921" s="3423"/>
      <c r="I921" s="3423"/>
      <c r="J921" s="3423"/>
      <c r="K921" s="3423"/>
      <c r="L921" s="3277" t="s">
        <v>35</v>
      </c>
      <c r="M921" s="3277"/>
      <c r="N921" s="3277"/>
      <c r="O921" s="294">
        <f>SUM(O916:O920)</f>
        <v>165000</v>
      </c>
    </row>
    <row r="923" spans="1:15" ht="15.75" customHeight="1">
      <c r="A923" s="3435" t="s">
        <v>69</v>
      </c>
      <c r="B923" s="3435"/>
      <c r="C923" s="2113"/>
      <c r="D923" s="568">
        <f>E921+E912+E901+E891+E878</f>
        <v>23550000</v>
      </c>
      <c r="E923" s="52"/>
      <c r="G923" s="52"/>
      <c r="O923" s="52"/>
    </row>
    <row r="924" spans="1:15" ht="15.75" customHeight="1">
      <c r="A924" s="3436" t="s">
        <v>70</v>
      </c>
      <c r="B924" s="3436"/>
      <c r="C924" s="569"/>
      <c r="D924" s="326"/>
      <c r="E924" s="52"/>
      <c r="G924" s="52"/>
      <c r="O924" s="52"/>
    </row>
    <row r="925" spans="1:15" ht="15.75" customHeight="1">
      <c r="A925" s="3437" t="s">
        <v>71</v>
      </c>
      <c r="B925" s="3437"/>
      <c r="C925" s="142"/>
      <c r="D925" s="706"/>
      <c r="E925" s="52"/>
      <c r="G925" s="52"/>
      <c r="O925" s="52"/>
    </row>
    <row r="926" spans="1:15" ht="15.75" customHeight="1">
      <c r="A926" s="3438"/>
      <c r="B926" s="3438"/>
      <c r="C926" s="151"/>
      <c r="D926" s="129"/>
      <c r="E926" s="52"/>
      <c r="G926" s="52"/>
      <c r="O926" s="52"/>
    </row>
    <row r="928" spans="1:15" ht="15.75" customHeight="1">
      <c r="A928" s="3289" t="s">
        <v>103</v>
      </c>
      <c r="B928" s="2116" t="s">
        <v>88</v>
      </c>
      <c r="C928" s="286" t="s">
        <v>104</v>
      </c>
      <c r="D928" s="286" t="s">
        <v>105</v>
      </c>
      <c r="E928" s="52"/>
      <c r="G928" s="52"/>
      <c r="O928" s="52"/>
    </row>
    <row r="929" spans="1:15" ht="15.75" customHeight="1">
      <c r="A929" s="3289"/>
      <c r="B929" s="143">
        <f>SUM(B930:B961)</f>
        <v>0</v>
      </c>
      <c r="C929" s="326">
        <f>C930+C932+C934+C936+C938+C940+C942+C944+C945+C946+C947+C948+C949+C950+C951+C953+C954+C955+C956+C957+C958+C959+C960+C961+C962</f>
        <v>23550000</v>
      </c>
      <c r="D929" s="1682">
        <f>SUM(D930:D961)</f>
        <v>14</v>
      </c>
      <c r="E929" s="52"/>
      <c r="G929" s="52"/>
      <c r="O929" s="52"/>
    </row>
    <row r="930" spans="1:15" ht="15.75" customHeight="1">
      <c r="A930" s="3283" t="s">
        <v>86</v>
      </c>
      <c r="B930" s="3283"/>
      <c r="C930" s="3284">
        <v>5450000</v>
      </c>
      <c r="D930" s="3441">
        <v>4</v>
      </c>
      <c r="E930" s="52"/>
      <c r="G930" s="52"/>
      <c r="O930" s="52"/>
    </row>
    <row r="931" spans="1:15" ht="15.75" customHeight="1">
      <c r="A931" s="3283"/>
      <c r="B931" s="3283"/>
      <c r="C931" s="3284"/>
      <c r="D931" s="3441"/>
      <c r="E931" s="52"/>
      <c r="G931" s="52"/>
      <c r="O931" s="52"/>
    </row>
    <row r="932" spans="1:15" ht="15.75" customHeight="1">
      <c r="A932" s="3283" t="s">
        <v>98</v>
      </c>
      <c r="B932" s="3283"/>
      <c r="C932" s="3284">
        <v>1300000</v>
      </c>
      <c r="D932" s="3441">
        <v>1</v>
      </c>
      <c r="E932" s="52"/>
      <c r="G932" s="52"/>
      <c r="O932" s="52"/>
    </row>
    <row r="933" spans="1:15" ht="15.75" customHeight="1">
      <c r="A933" s="3283"/>
      <c r="B933" s="3283"/>
      <c r="C933" s="3284"/>
      <c r="D933" s="3441"/>
      <c r="E933" s="52"/>
      <c r="G933" s="52"/>
      <c r="O933" s="52"/>
    </row>
    <row r="934" spans="1:15" ht="15.75" customHeight="1">
      <c r="A934" s="3283" t="s">
        <v>89</v>
      </c>
      <c r="B934" s="3283"/>
      <c r="C934" s="3284">
        <v>800000</v>
      </c>
      <c r="D934" s="3441">
        <v>1</v>
      </c>
      <c r="E934" s="52"/>
      <c r="G934" s="52"/>
      <c r="O934" s="52"/>
    </row>
    <row r="935" spans="1:15" ht="15.75" customHeight="1">
      <c r="A935" s="3283"/>
      <c r="B935" s="3283"/>
      <c r="C935" s="3284"/>
      <c r="D935" s="3441"/>
      <c r="E935" s="52"/>
      <c r="G935" s="52"/>
      <c r="O935" s="52"/>
    </row>
    <row r="936" spans="1:15" ht="15.75" customHeight="1">
      <c r="A936" s="3283" t="s">
        <v>107</v>
      </c>
      <c r="B936" s="3283"/>
      <c r="C936" s="3284">
        <v>2100000</v>
      </c>
      <c r="D936" s="3441">
        <v>1</v>
      </c>
      <c r="E936" s="52"/>
      <c r="G936" s="52"/>
      <c r="O936" s="52"/>
    </row>
    <row r="937" spans="1:15" ht="15.75" customHeight="1">
      <c r="A937" s="3283"/>
      <c r="B937" s="3283"/>
      <c r="C937" s="3284"/>
      <c r="D937" s="3441"/>
      <c r="E937" s="52"/>
      <c r="G937" s="52"/>
      <c r="O937" s="52"/>
    </row>
    <row r="938" spans="1:15" ht="15.75" customHeight="1">
      <c r="A938" s="3283" t="s">
        <v>91</v>
      </c>
      <c r="B938" s="3283"/>
      <c r="C938" s="3284">
        <v>3550000</v>
      </c>
      <c r="D938" s="3441">
        <v>2</v>
      </c>
      <c r="E938" s="52"/>
      <c r="G938" s="52"/>
      <c r="O938" s="52"/>
    </row>
    <row r="939" spans="1:15" ht="15.75" customHeight="1">
      <c r="A939" s="3283"/>
      <c r="B939" s="3283"/>
      <c r="C939" s="3284"/>
      <c r="D939" s="3441"/>
      <c r="E939" s="52"/>
      <c r="G939" s="52"/>
      <c r="O939" s="52"/>
    </row>
    <row r="940" spans="1:15" ht="15.75" customHeight="1">
      <c r="A940" s="3283" t="s">
        <v>108</v>
      </c>
      <c r="B940" s="3283"/>
      <c r="C940" s="3284">
        <v>2350000</v>
      </c>
      <c r="D940" s="3441">
        <v>1</v>
      </c>
      <c r="E940" s="52"/>
      <c r="G940" s="52"/>
      <c r="O940" s="52"/>
    </row>
    <row r="941" spans="1:15" ht="15.75" customHeight="1">
      <c r="A941" s="3283"/>
      <c r="B941" s="3283"/>
      <c r="C941" s="3284"/>
      <c r="D941" s="3441"/>
      <c r="E941" s="52"/>
      <c r="G941" s="52"/>
      <c r="O941" s="52"/>
    </row>
    <row r="942" spans="1:15" ht="15.75" customHeight="1">
      <c r="A942" s="3283" t="s">
        <v>109</v>
      </c>
      <c r="B942" s="3283"/>
      <c r="C942" s="3284"/>
      <c r="D942" s="3441"/>
      <c r="E942" s="52"/>
      <c r="G942" s="52"/>
      <c r="O942" s="52"/>
    </row>
    <row r="943" spans="1:15" ht="15.75" customHeight="1">
      <c r="A943" s="3283"/>
      <c r="B943" s="3283"/>
      <c r="C943" s="3284"/>
      <c r="D943" s="3441"/>
      <c r="E943" s="52"/>
      <c r="G943" s="52"/>
      <c r="O943" s="52"/>
    </row>
    <row r="944" spans="1:15" ht="15.75" customHeight="1">
      <c r="A944" s="2112" t="s">
        <v>110</v>
      </c>
      <c r="B944" s="2112"/>
      <c r="C944" s="2113"/>
      <c r="D944" s="1682"/>
      <c r="E944" s="52"/>
      <c r="G944" s="52"/>
      <c r="O944" s="52"/>
    </row>
    <row r="945" spans="1:15" ht="15.75" customHeight="1">
      <c r="A945" s="2112" t="s">
        <v>111</v>
      </c>
      <c r="B945" s="2112"/>
      <c r="C945" s="2113"/>
      <c r="D945" s="1682"/>
      <c r="E945" s="52"/>
      <c r="G945" s="52"/>
      <c r="O945" s="52"/>
    </row>
    <row r="946" spans="1:15" ht="15.75" customHeight="1">
      <c r="A946" s="2112" t="s">
        <v>112</v>
      </c>
      <c r="B946" s="2112"/>
      <c r="C946" s="2113"/>
      <c r="D946" s="1682"/>
      <c r="E946" s="52"/>
      <c r="G946" s="52"/>
      <c r="O946" s="52"/>
    </row>
    <row r="947" spans="1:15" ht="15.75" customHeight="1">
      <c r="A947" s="2112" t="s">
        <v>93</v>
      </c>
      <c r="B947" s="2112"/>
      <c r="C947" s="2113"/>
      <c r="D947" s="1682"/>
      <c r="E947" s="52"/>
      <c r="G947" s="52"/>
      <c r="O947" s="52"/>
    </row>
    <row r="948" spans="1:15" ht="15.75" customHeight="1">
      <c r="A948" s="2112" t="s">
        <v>100</v>
      </c>
      <c r="B948" s="2112"/>
      <c r="C948" s="2113"/>
      <c r="D948" s="1682"/>
      <c r="E948" s="52"/>
      <c r="G948" s="52"/>
      <c r="O948" s="52"/>
    </row>
    <row r="949" spans="1:15" ht="15.75" customHeight="1">
      <c r="A949" s="2112" t="s">
        <v>94</v>
      </c>
      <c r="B949" s="2112"/>
      <c r="C949" s="2113">
        <v>5000000</v>
      </c>
      <c r="D949" s="1682">
        <v>2</v>
      </c>
      <c r="E949" s="52"/>
      <c r="G949" s="52"/>
      <c r="O949" s="52"/>
    </row>
    <row r="950" spans="1:15" ht="15.75" customHeight="1">
      <c r="A950" s="2112" t="s">
        <v>113</v>
      </c>
      <c r="B950" s="2112"/>
      <c r="C950" s="2113"/>
      <c r="D950" s="1682"/>
      <c r="E950" s="52"/>
      <c r="G950" s="52"/>
      <c r="O950" s="52"/>
    </row>
    <row r="951" spans="1:15" ht="15.75" customHeight="1">
      <c r="A951" s="2112" t="s">
        <v>95</v>
      </c>
      <c r="B951" s="2112"/>
      <c r="C951" s="2113"/>
      <c r="D951" s="1682"/>
      <c r="E951" s="52"/>
      <c r="G951" s="52"/>
      <c r="O951" s="52"/>
    </row>
    <row r="952" spans="1:15" ht="15.75" customHeight="1">
      <c r="A952" s="2112" t="s">
        <v>114</v>
      </c>
      <c r="B952" s="2112"/>
      <c r="C952" s="2113"/>
      <c r="D952" s="1682"/>
      <c r="E952" s="52"/>
      <c r="G952" s="52"/>
      <c r="O952" s="52"/>
    </row>
    <row r="953" spans="1:15" ht="15.75" customHeight="1">
      <c r="A953" s="2112" t="s">
        <v>96</v>
      </c>
      <c r="B953" s="2112"/>
      <c r="C953" s="2113"/>
      <c r="D953" s="1682"/>
      <c r="E953" s="52"/>
      <c r="G953" s="52"/>
      <c r="O953" s="52"/>
    </row>
    <row r="954" spans="1:15" ht="15.75" customHeight="1">
      <c r="A954" s="2112" t="s">
        <v>115</v>
      </c>
      <c r="B954" s="2112"/>
      <c r="C954" s="2113"/>
      <c r="D954" s="1682"/>
      <c r="E954" s="52"/>
      <c r="G954" s="52"/>
      <c r="O954" s="52"/>
    </row>
    <row r="955" spans="1:15" ht="15.75" customHeight="1">
      <c r="A955" s="2112" t="s">
        <v>116</v>
      </c>
      <c r="B955" s="2112"/>
      <c r="C955" s="2113"/>
      <c r="D955" s="1682"/>
      <c r="E955" s="52"/>
      <c r="G955" s="52"/>
      <c r="O955" s="52"/>
    </row>
    <row r="956" spans="1:15" ht="15.75" customHeight="1">
      <c r="A956" s="2112" t="s">
        <v>117</v>
      </c>
      <c r="B956" s="2112"/>
      <c r="C956" s="2113"/>
      <c r="D956" s="1682"/>
      <c r="E956" s="52"/>
      <c r="G956" s="52"/>
      <c r="O956" s="52"/>
    </row>
    <row r="957" spans="1:15" ht="15.75" customHeight="1">
      <c r="A957" s="2112" t="s">
        <v>118</v>
      </c>
      <c r="B957" s="2112"/>
      <c r="C957" s="2113"/>
      <c r="D957" s="1682"/>
      <c r="E957" s="52"/>
      <c r="G957" s="52"/>
      <c r="O957" s="52"/>
    </row>
    <row r="958" spans="1:15" ht="15.75" customHeight="1">
      <c r="A958" s="2112" t="s">
        <v>119</v>
      </c>
      <c r="B958" s="2112"/>
      <c r="C958" s="2113"/>
      <c r="D958" s="1682"/>
      <c r="E958" s="52"/>
      <c r="G958" s="52"/>
      <c r="O958" s="52"/>
    </row>
    <row r="959" spans="1:15" ht="15.75" customHeight="1">
      <c r="A959" s="2112" t="s">
        <v>120</v>
      </c>
      <c r="B959" s="2112"/>
      <c r="C959" s="2113">
        <v>1500000</v>
      </c>
      <c r="D959" s="1682">
        <v>1</v>
      </c>
      <c r="E959" s="52"/>
      <c r="G959" s="52"/>
      <c r="O959" s="52"/>
    </row>
    <row r="960" spans="1:15" ht="15.75" customHeight="1">
      <c r="A960" s="2112" t="s">
        <v>121</v>
      </c>
      <c r="B960" s="2112"/>
      <c r="C960" s="2113">
        <v>1500000</v>
      </c>
      <c r="D960" s="1682">
        <v>1</v>
      </c>
      <c r="E960" s="52"/>
      <c r="G960" s="52"/>
      <c r="O960" s="52"/>
    </row>
    <row r="961" spans="1:15" ht="15.75" customHeight="1">
      <c r="A961" s="2112" t="s">
        <v>122</v>
      </c>
      <c r="B961" s="2112"/>
      <c r="C961" s="2113"/>
      <c r="D961" s="1682"/>
      <c r="E961" s="52"/>
      <c r="G961" s="52"/>
      <c r="O961" s="52"/>
    </row>
    <row r="962" spans="1:15" ht="15.75" customHeight="1">
      <c r="A962" s="143"/>
      <c r="B962" s="2112"/>
      <c r="C962" s="2112"/>
      <c r="D962" s="1682"/>
      <c r="E962" s="52"/>
      <c r="G962" s="52"/>
      <c r="O962" s="52"/>
    </row>
    <row r="963" spans="1:15" ht="15.75" customHeight="1">
      <c r="A963" s="143"/>
      <c r="B963" s="2112"/>
      <c r="C963" s="2112"/>
      <c r="D963" s="1682"/>
      <c r="E963" s="52"/>
      <c r="G963" s="52"/>
      <c r="O963" s="52"/>
    </row>
    <row r="964" spans="1:15" ht="15.75" customHeight="1">
      <c r="A964" s="2"/>
      <c r="B964" s="295"/>
      <c r="C964" s="295"/>
      <c r="D964" s="734"/>
      <c r="E964" s="52"/>
      <c r="G964" s="52"/>
      <c r="O964" s="52"/>
    </row>
    <row r="965" spans="1:15" ht="12.75">
      <c r="A965" s="3274" t="s">
        <v>403</v>
      </c>
      <c r="B965" s="3274"/>
      <c r="C965" s="3274"/>
      <c r="D965" s="3274"/>
      <c r="E965" s="3274"/>
      <c r="F965" s="3274"/>
      <c r="G965" s="3274"/>
      <c r="H965" s="3274"/>
      <c r="I965" s="3274"/>
      <c r="J965" s="3274"/>
      <c r="K965" s="3274"/>
      <c r="L965" s="3274"/>
      <c r="M965" s="3274"/>
      <c r="N965" s="3274"/>
      <c r="O965" s="3274"/>
    </row>
    <row r="966" spans="1:15" ht="12.75">
      <c r="A966" s="3274"/>
      <c r="B966" s="3274"/>
      <c r="C966" s="3274"/>
      <c r="D966" s="3274"/>
      <c r="E966" s="3274"/>
      <c r="F966" s="3274"/>
      <c r="G966" s="3274"/>
      <c r="H966" s="3274"/>
      <c r="I966" s="3274"/>
      <c r="J966" s="3274"/>
      <c r="K966" s="3274"/>
      <c r="L966" s="3274"/>
      <c r="M966" s="3274"/>
      <c r="N966" s="3274"/>
      <c r="O966" s="3274"/>
    </row>
    <row r="967" spans="1:15" ht="15.75" customHeight="1">
      <c r="A967" s="3275" t="s">
        <v>15</v>
      </c>
      <c r="B967" s="3275"/>
      <c r="C967" s="3275"/>
      <c r="D967" s="3275"/>
      <c r="E967" s="3275"/>
      <c r="F967" s="3275"/>
      <c r="G967" s="3275"/>
      <c r="H967" s="3275"/>
      <c r="I967" s="3275"/>
      <c r="J967" s="3275"/>
      <c r="K967" s="3275"/>
      <c r="L967" s="3275"/>
      <c r="M967" s="3275"/>
      <c r="N967" s="3275"/>
      <c r="O967" s="3275"/>
    </row>
    <row r="968" spans="1:15" ht="15.75" customHeight="1">
      <c r="A968" s="2119" t="s">
        <v>37</v>
      </c>
      <c r="B968" s="24" t="s">
        <v>3</v>
      </c>
      <c r="C968" s="8" t="s">
        <v>4</v>
      </c>
      <c r="D968" s="24" t="s">
        <v>5</v>
      </c>
      <c r="E968" s="9" t="s">
        <v>6</v>
      </c>
      <c r="F968" s="24" t="s">
        <v>7</v>
      </c>
      <c r="G968" s="9" t="s">
        <v>8</v>
      </c>
      <c r="H968" s="156" t="s">
        <v>9</v>
      </c>
      <c r="I968" s="24" t="s">
        <v>10</v>
      </c>
      <c r="J968" s="24" t="s">
        <v>11</v>
      </c>
      <c r="K968" s="24" t="s">
        <v>3</v>
      </c>
      <c r="L968" s="24" t="s">
        <v>5</v>
      </c>
      <c r="M968" s="24" t="s">
        <v>12</v>
      </c>
      <c r="N968" s="24" t="s">
        <v>7</v>
      </c>
      <c r="O968" s="30"/>
    </row>
    <row r="969" spans="1:15" ht="15.75" customHeight="1">
      <c r="A969" s="3276">
        <v>20</v>
      </c>
      <c r="B969" s="504">
        <v>9008</v>
      </c>
      <c r="C969" s="649">
        <v>0.08</v>
      </c>
      <c r="D969" s="1680" t="s">
        <v>404</v>
      </c>
      <c r="E969" s="564">
        <v>2900000</v>
      </c>
      <c r="F969" s="545">
        <v>0.04</v>
      </c>
      <c r="G969" s="564">
        <f>E969*F969</f>
        <v>116000</v>
      </c>
      <c r="H969" s="544" t="s">
        <v>19</v>
      </c>
      <c r="I969" s="386" t="s">
        <v>199</v>
      </c>
      <c r="J969" s="387" t="s">
        <v>405</v>
      </c>
      <c r="K969" s="149"/>
      <c r="L969" s="149"/>
      <c r="M969" s="129"/>
      <c r="N969" s="69"/>
      <c r="O969" s="30"/>
    </row>
    <row r="970" spans="1:15" ht="15.75" customHeight="1">
      <c r="A970" s="3276"/>
      <c r="B970" s="418">
        <v>9053</v>
      </c>
      <c r="C970" s="560">
        <v>0.1</v>
      </c>
      <c r="D970" s="561" t="s">
        <v>406</v>
      </c>
      <c r="E970" s="563">
        <v>3400000</v>
      </c>
      <c r="F970" s="560">
        <v>0.1</v>
      </c>
      <c r="G970" s="390">
        <f>E970*F970</f>
        <v>340000</v>
      </c>
      <c r="H970" s="562" t="s">
        <v>15</v>
      </c>
      <c r="I970" s="562" t="s">
        <v>199</v>
      </c>
      <c r="J970" s="387" t="s">
        <v>407</v>
      </c>
      <c r="K970" s="149"/>
      <c r="L970" s="149"/>
      <c r="M970" s="129"/>
      <c r="N970" s="69"/>
      <c r="O970" s="30"/>
    </row>
    <row r="971" spans="1:15" ht="15.75" customHeight="1">
      <c r="A971" s="3276"/>
      <c r="B971" s="674" t="s">
        <v>408</v>
      </c>
      <c r="C971" s="675"/>
      <c r="D971" s="407" t="s">
        <v>409</v>
      </c>
      <c r="E971" s="618"/>
      <c r="F971" s="675"/>
      <c r="G971" s="326"/>
      <c r="H971" s="2112"/>
      <c r="I971" s="676" t="s">
        <v>199</v>
      </c>
      <c r="J971" s="256" t="s">
        <v>410</v>
      </c>
      <c r="K971" s="149"/>
      <c r="L971" s="149"/>
      <c r="M971" s="129"/>
      <c r="N971" s="69"/>
      <c r="O971" s="30"/>
    </row>
    <row r="972" spans="1:15" ht="15.75" customHeight="1">
      <c r="A972" s="3276"/>
      <c r="B972" s="447" t="s">
        <v>411</v>
      </c>
      <c r="C972" s="482"/>
      <c r="D972" s="483" t="s">
        <v>412</v>
      </c>
      <c r="E972" s="483"/>
      <c r="F972" s="482"/>
      <c r="G972" s="483"/>
      <c r="H972" s="484"/>
      <c r="I972" s="484" t="s">
        <v>199</v>
      </c>
      <c r="J972" s="391" t="s">
        <v>413</v>
      </c>
      <c r="K972" s="149"/>
      <c r="L972" s="149"/>
      <c r="M972" s="129"/>
      <c r="N972" s="69"/>
      <c r="O972" s="30"/>
    </row>
    <row r="973" spans="1:15" ht="15.75" customHeight="1">
      <c r="A973" s="3276"/>
      <c r="B973" s="302" t="s">
        <v>171</v>
      </c>
      <c r="C973" s="677"/>
      <c r="D973" s="678" t="s">
        <v>414</v>
      </c>
      <c r="E973" s="679"/>
      <c r="F973" s="677"/>
      <c r="G973" s="326"/>
      <c r="H973" s="141"/>
      <c r="I973" s="141" t="s">
        <v>22</v>
      </c>
      <c r="J973" s="142" t="s">
        <v>407</v>
      </c>
      <c r="K973" s="149"/>
      <c r="L973" s="149"/>
      <c r="M973" s="129"/>
      <c r="N973" s="69"/>
      <c r="O973" s="30">
        <f>SUM(O969:O971)</f>
        <v>0</v>
      </c>
    </row>
    <row r="974" spans="1:15" ht="15.75" customHeight="1">
      <c r="A974" s="3276"/>
      <c r="B974" s="256"/>
      <c r="C974" s="256"/>
      <c r="D974" s="292" t="s">
        <v>34</v>
      </c>
      <c r="E974" s="293">
        <f>SUM(E969:E973)</f>
        <v>6300000</v>
      </c>
      <c r="F974" s="292" t="s">
        <v>34</v>
      </c>
      <c r="G974" s="25">
        <f>SUM(G969:G973)</f>
        <v>456000</v>
      </c>
      <c r="H974" s="3423"/>
      <c r="I974" s="3423"/>
      <c r="J974" s="3423"/>
      <c r="K974" s="3423"/>
      <c r="L974" s="3277" t="s">
        <v>35</v>
      </c>
      <c r="M974" s="3277"/>
      <c r="N974" s="3277"/>
      <c r="O974" s="294">
        <f>O973+G974</f>
        <v>456000</v>
      </c>
    </row>
    <row r="976" spans="1:15" ht="15.75" customHeight="1">
      <c r="A976" s="3275" t="s">
        <v>415</v>
      </c>
      <c r="B976" s="3275"/>
      <c r="C976" s="3275"/>
      <c r="D976" s="3275"/>
      <c r="E976" s="3275"/>
      <c r="F976" s="3275"/>
      <c r="G976" s="3275"/>
      <c r="H976" s="3275"/>
      <c r="I976" s="3275"/>
      <c r="J976" s="3275"/>
      <c r="K976" s="3275"/>
      <c r="L976" s="3275"/>
      <c r="M976" s="3275"/>
      <c r="N976" s="3275"/>
      <c r="O976" s="3275"/>
    </row>
    <row r="977" spans="1:15" ht="15.75" customHeight="1">
      <c r="A977" s="2119" t="s">
        <v>37</v>
      </c>
      <c r="B977" s="24" t="s">
        <v>3</v>
      </c>
      <c r="C977" s="8" t="s">
        <v>4</v>
      </c>
      <c r="D977" s="24" t="s">
        <v>5</v>
      </c>
      <c r="E977" s="9" t="s">
        <v>6</v>
      </c>
      <c r="F977" s="24" t="s">
        <v>7</v>
      </c>
      <c r="G977" s="9" t="s">
        <v>8</v>
      </c>
      <c r="H977" s="156" t="s">
        <v>9</v>
      </c>
      <c r="I977" s="24" t="s">
        <v>10</v>
      </c>
      <c r="J977" s="24" t="s">
        <v>11</v>
      </c>
      <c r="K977" s="24" t="s">
        <v>3</v>
      </c>
      <c r="L977" s="24" t="s">
        <v>5</v>
      </c>
      <c r="M977" s="24" t="s">
        <v>12</v>
      </c>
      <c r="N977" s="24" t="s">
        <v>7</v>
      </c>
      <c r="O977" s="30"/>
    </row>
    <row r="978" spans="1:15" ht="15.75" customHeight="1">
      <c r="A978" s="3276">
        <v>23</v>
      </c>
      <c r="B978" s="418">
        <v>8975</v>
      </c>
      <c r="C978" s="661">
        <v>0.08</v>
      </c>
      <c r="D978" s="561" t="s">
        <v>416</v>
      </c>
      <c r="E978" s="563">
        <v>2600000</v>
      </c>
      <c r="F978" s="560">
        <v>0.1</v>
      </c>
      <c r="G978" s="1683">
        <f>F978*E978</f>
        <v>260000</v>
      </c>
      <c r="H978" s="562" t="s">
        <v>43</v>
      </c>
      <c r="I978" s="562" t="s">
        <v>199</v>
      </c>
      <c r="J978" s="256" t="s">
        <v>417</v>
      </c>
      <c r="K978" s="387">
        <v>8954</v>
      </c>
      <c r="L978" s="497" t="s">
        <v>418</v>
      </c>
      <c r="M978" s="663">
        <v>1450000</v>
      </c>
      <c r="N978" s="383">
        <v>0.05</v>
      </c>
      <c r="O978" s="496">
        <f>M978*N978</f>
        <v>72500</v>
      </c>
    </row>
    <row r="979" spans="1:15" ht="15.75" customHeight="1">
      <c r="A979" s="3276"/>
      <c r="B979" s="504">
        <v>8943</v>
      </c>
      <c r="C979" s="545">
        <v>0.1</v>
      </c>
      <c r="D979" s="1680" t="s">
        <v>419</v>
      </c>
      <c r="E979" s="564">
        <v>1350000</v>
      </c>
      <c r="F979" s="545">
        <v>0.12</v>
      </c>
      <c r="G979" s="564">
        <f>F979*E979</f>
        <v>162000</v>
      </c>
      <c r="H979" s="544" t="s">
        <v>43</v>
      </c>
      <c r="I979" s="544" t="s">
        <v>199</v>
      </c>
      <c r="J979" s="256" t="s">
        <v>420</v>
      </c>
      <c r="K979" s="149"/>
      <c r="L979" s="149"/>
      <c r="M979" s="129"/>
      <c r="N979" s="69"/>
      <c r="O979" s="30"/>
    </row>
    <row r="980" spans="1:15" ht="15.75" customHeight="1">
      <c r="A980" s="3276"/>
      <c r="B980" s="418">
        <v>8984</v>
      </c>
      <c r="C980" s="661">
        <v>0.09</v>
      </c>
      <c r="D980" s="561" t="s">
        <v>421</v>
      </c>
      <c r="E980" s="563">
        <v>2900000</v>
      </c>
      <c r="F980" s="560">
        <v>0.1</v>
      </c>
      <c r="G980" s="564">
        <f>F980*E980</f>
        <v>290000</v>
      </c>
      <c r="H980" s="562" t="s">
        <v>43</v>
      </c>
      <c r="I980" s="562" t="s">
        <v>199</v>
      </c>
      <c r="J980" s="256" t="s">
        <v>417</v>
      </c>
      <c r="K980" s="149"/>
      <c r="L980" s="149"/>
      <c r="M980" s="129"/>
      <c r="N980" s="69"/>
      <c r="O980" s="30"/>
    </row>
    <row r="981" spans="1:15" ht="15.75" customHeight="1">
      <c r="A981" s="3276"/>
      <c r="B981" s="418">
        <v>9010</v>
      </c>
      <c r="C981" s="560">
        <v>0.1</v>
      </c>
      <c r="D981" s="561" t="s">
        <v>422</v>
      </c>
      <c r="E981" s="563">
        <v>1400000</v>
      </c>
      <c r="F981" s="560">
        <v>0.12</v>
      </c>
      <c r="G981" s="564">
        <f>F981*E981</f>
        <v>168000</v>
      </c>
      <c r="H981" s="562" t="s">
        <v>43</v>
      </c>
      <c r="I981" s="562" t="s">
        <v>199</v>
      </c>
      <c r="J981" s="256" t="s">
        <v>423</v>
      </c>
      <c r="K981" s="149"/>
      <c r="L981" s="149"/>
      <c r="M981" s="129"/>
      <c r="N981" s="69"/>
      <c r="O981" s="30"/>
    </row>
    <row r="982" spans="1:15" ht="15.75" customHeight="1">
      <c r="A982" s="3276"/>
      <c r="B982" s="418">
        <v>9016</v>
      </c>
      <c r="C982" s="560">
        <v>0.1</v>
      </c>
      <c r="D982" s="561" t="s">
        <v>424</v>
      </c>
      <c r="E982" s="563">
        <v>1550000</v>
      </c>
      <c r="F982" s="560">
        <v>7.0000000000000007E-2</v>
      </c>
      <c r="G982" s="390">
        <f>E982*F982</f>
        <v>108500.00000000001</v>
      </c>
      <c r="H982" s="562" t="s">
        <v>30</v>
      </c>
      <c r="I982" s="562" t="s">
        <v>199</v>
      </c>
      <c r="J982" s="256" t="s">
        <v>407</v>
      </c>
      <c r="K982" s="149"/>
      <c r="L982" s="149"/>
      <c r="M982" s="129"/>
      <c r="N982" s="69"/>
      <c r="O982" s="30"/>
    </row>
    <row r="983" spans="1:15" ht="15.75" customHeight="1">
      <c r="A983" s="3276"/>
      <c r="B983" s="504">
        <v>9031</v>
      </c>
      <c r="C983" s="545">
        <v>0.1</v>
      </c>
      <c r="D983" s="1680" t="s">
        <v>425</v>
      </c>
      <c r="E983" s="564">
        <v>3650000</v>
      </c>
      <c r="F983" s="545">
        <v>7.0000000000000007E-2</v>
      </c>
      <c r="G983" s="564">
        <f>E983*F983</f>
        <v>255500.00000000003</v>
      </c>
      <c r="H983" s="544" t="s">
        <v>19</v>
      </c>
      <c r="I983" s="544" t="s">
        <v>22</v>
      </c>
      <c r="J983" s="256" t="s">
        <v>417</v>
      </c>
      <c r="K983" s="149"/>
      <c r="L983" s="149"/>
      <c r="M983" s="129"/>
      <c r="N983" s="69"/>
      <c r="O983" s="30"/>
    </row>
    <row r="984" spans="1:15" s="605" customFormat="1" ht="15.75" customHeight="1">
      <c r="A984" s="3276"/>
      <c r="B984" s="382">
        <v>9052</v>
      </c>
      <c r="C984" s="653">
        <v>0.1</v>
      </c>
      <c r="D984" s="497" t="s">
        <v>426</v>
      </c>
      <c r="E984" s="763">
        <v>1750000</v>
      </c>
      <c r="F984" s="653">
        <v>7.0000000000000007E-2</v>
      </c>
      <c r="G984" s="564">
        <f>E984*F984</f>
        <v>122500.00000000001</v>
      </c>
      <c r="H984" s="654" t="s">
        <v>30</v>
      </c>
      <c r="I984" s="654" t="s">
        <v>22</v>
      </c>
      <c r="J984" s="391" t="s">
        <v>427</v>
      </c>
      <c r="K984" s="393"/>
      <c r="L984" s="393"/>
      <c r="M984" s="394"/>
      <c r="N984" s="395"/>
      <c r="O984" s="394"/>
    </row>
    <row r="985" spans="1:15" ht="15.75" customHeight="1">
      <c r="A985" s="3276"/>
      <c r="B985" s="447" t="s">
        <v>171</v>
      </c>
      <c r="C985" s="482">
        <v>0.1</v>
      </c>
      <c r="D985" s="483" t="s">
        <v>428</v>
      </c>
      <c r="E985" s="483"/>
      <c r="F985" s="482"/>
      <c r="G985" s="483"/>
      <c r="H985" s="484"/>
      <c r="I985" s="484" t="s">
        <v>199</v>
      </c>
      <c r="J985" s="149"/>
      <c r="K985" s="149"/>
      <c r="L985" s="149"/>
      <c r="M985" s="129"/>
      <c r="N985" s="69"/>
      <c r="O985" s="30"/>
    </row>
    <row r="986" spans="1:15" ht="15.75" customHeight="1">
      <c r="A986" s="3276"/>
      <c r="B986" s="447" t="s">
        <v>171</v>
      </c>
      <c r="C986" s="482">
        <v>0.1</v>
      </c>
      <c r="D986" s="483" t="s">
        <v>429</v>
      </c>
      <c r="E986" s="748"/>
      <c r="F986" s="482"/>
      <c r="G986" s="483"/>
      <c r="H986" s="484"/>
      <c r="I986" s="484" t="s">
        <v>199</v>
      </c>
      <c r="J986" s="149"/>
      <c r="K986" s="149"/>
      <c r="L986" s="149"/>
      <c r="M986" s="129"/>
      <c r="N986" s="69"/>
      <c r="O986" s="30"/>
    </row>
    <row r="987" spans="1:15" ht="15.75" customHeight="1">
      <c r="A987" s="3276"/>
      <c r="B987" s="407"/>
      <c r="C987" s="407"/>
      <c r="D987" s="407"/>
      <c r="E987" s="407"/>
      <c r="F987" s="407"/>
      <c r="G987" s="407"/>
      <c r="H987" s="407"/>
      <c r="I987" s="407"/>
      <c r="J987" s="308"/>
      <c r="K987" s="308"/>
      <c r="L987" s="149"/>
      <c r="M987" s="129"/>
      <c r="N987" s="69"/>
      <c r="O987" s="30">
        <f>SUM(O978:O986)</f>
        <v>72500</v>
      </c>
    </row>
    <row r="988" spans="1:15" ht="15.75" customHeight="1">
      <c r="A988" s="3276"/>
      <c r="B988" s="315"/>
      <c r="C988" s="315"/>
      <c r="D988" s="668" t="s">
        <v>34</v>
      </c>
      <c r="E988" s="669">
        <f>SUM(E978:E987)</f>
        <v>15200000</v>
      </c>
      <c r="F988" s="668" t="s">
        <v>34</v>
      </c>
      <c r="G988" s="670">
        <f>SUM(G978:G987)</f>
        <v>1366500</v>
      </c>
      <c r="H988" s="3429"/>
      <c r="I988" s="3429"/>
      <c r="J988" s="3429"/>
      <c r="K988" s="3429"/>
      <c r="L988" s="3277" t="s">
        <v>35</v>
      </c>
      <c r="M988" s="3277"/>
      <c r="N988" s="3277"/>
      <c r="O988" s="294">
        <f>O987+G988</f>
        <v>1439000</v>
      </c>
    </row>
    <row r="990" spans="1:15" ht="15.75" customHeight="1">
      <c r="A990" s="3275" t="s">
        <v>30</v>
      </c>
      <c r="B990" s="3275"/>
      <c r="C990" s="3275"/>
      <c r="D990" s="3275"/>
      <c r="E990" s="3275"/>
      <c r="F990" s="3275"/>
      <c r="G990" s="3275"/>
      <c r="H990" s="3275"/>
      <c r="I990" s="3275"/>
      <c r="J990" s="3275"/>
      <c r="K990" s="3275"/>
      <c r="L990" s="3275"/>
      <c r="M990" s="3275"/>
      <c r="N990" s="3275"/>
      <c r="O990" s="3275"/>
    </row>
    <row r="991" spans="1:15" ht="15.75" customHeight="1">
      <c r="A991" s="2119" t="s">
        <v>37</v>
      </c>
      <c r="B991" s="24" t="s">
        <v>3</v>
      </c>
      <c r="C991" s="8" t="s">
        <v>4</v>
      </c>
      <c r="D991" s="24" t="s">
        <v>5</v>
      </c>
      <c r="E991" s="9" t="s">
        <v>6</v>
      </c>
      <c r="F991" s="24" t="s">
        <v>7</v>
      </c>
      <c r="G991" s="9" t="s">
        <v>8</v>
      </c>
      <c r="H991" s="156" t="s">
        <v>9</v>
      </c>
      <c r="I991" s="24" t="s">
        <v>10</v>
      </c>
      <c r="J991" s="24" t="s">
        <v>11</v>
      </c>
      <c r="K991" s="24" t="s">
        <v>3</v>
      </c>
      <c r="L991" s="24" t="s">
        <v>5</v>
      </c>
      <c r="M991" s="24" t="s">
        <v>12</v>
      </c>
      <c r="N991" s="24" t="s">
        <v>7</v>
      </c>
      <c r="O991" s="30"/>
    </row>
    <row r="992" spans="1:15" ht="15.75" customHeight="1">
      <c r="A992" s="3276">
        <v>21</v>
      </c>
      <c r="B992" s="579">
        <v>8957</v>
      </c>
      <c r="C992" s="545">
        <v>0.1</v>
      </c>
      <c r="D992" s="1680" t="s">
        <v>430</v>
      </c>
      <c r="E992" s="564">
        <v>1900000</v>
      </c>
      <c r="F992" s="545">
        <v>0.1</v>
      </c>
      <c r="G992" s="390">
        <f>E992*F992</f>
        <v>190000</v>
      </c>
      <c r="H992" s="386" t="s">
        <v>30</v>
      </c>
      <c r="I992" s="544" t="s">
        <v>199</v>
      </c>
      <c r="J992" s="256" t="s">
        <v>405</v>
      </c>
      <c r="K992" s="387">
        <v>9016</v>
      </c>
      <c r="L992" s="497" t="s">
        <v>424</v>
      </c>
      <c r="M992" s="385">
        <v>1550000</v>
      </c>
      <c r="N992" s="383">
        <v>0.05</v>
      </c>
      <c r="O992" s="496">
        <f>M992*N992</f>
        <v>77500</v>
      </c>
    </row>
    <row r="993" spans="1:15" ht="15.75" customHeight="1">
      <c r="A993" s="3276"/>
      <c r="B993" s="504">
        <v>9025</v>
      </c>
      <c r="C993" s="545">
        <v>0.1</v>
      </c>
      <c r="D993" s="1680" t="s">
        <v>431</v>
      </c>
      <c r="E993" s="564">
        <v>2400000</v>
      </c>
      <c r="F993" s="545">
        <v>0.1</v>
      </c>
      <c r="G993" s="564">
        <f>E993*F993</f>
        <v>240000</v>
      </c>
      <c r="H993" s="544" t="s">
        <v>30</v>
      </c>
      <c r="I993" s="386" t="s">
        <v>199</v>
      </c>
      <c r="J993" s="256" t="s">
        <v>427</v>
      </c>
      <c r="K993" s="387">
        <v>8993</v>
      </c>
      <c r="L993" s="419" t="s">
        <v>432</v>
      </c>
      <c r="M993" s="385">
        <v>2300000</v>
      </c>
      <c r="N993" s="383">
        <v>0.05</v>
      </c>
      <c r="O993" s="385">
        <f>M993*N993</f>
        <v>115000</v>
      </c>
    </row>
    <row r="994" spans="1:15" ht="15.75" customHeight="1">
      <c r="A994" s="3276"/>
      <c r="B994" s="418">
        <v>9034</v>
      </c>
      <c r="C994" s="560">
        <v>0.1</v>
      </c>
      <c r="D994" s="561" t="s">
        <v>433</v>
      </c>
      <c r="E994" s="563">
        <v>1750000</v>
      </c>
      <c r="F994" s="560">
        <v>0.05</v>
      </c>
      <c r="G994" s="390">
        <f>E994*F994</f>
        <v>87500</v>
      </c>
      <c r="H994" s="562" t="s">
        <v>19</v>
      </c>
      <c r="I994" s="562" t="s">
        <v>22</v>
      </c>
      <c r="J994" s="256" t="s">
        <v>434</v>
      </c>
      <c r="K994" s="387">
        <v>9052</v>
      </c>
      <c r="L994" s="419" t="s">
        <v>426</v>
      </c>
      <c r="M994" s="385">
        <v>1750000</v>
      </c>
      <c r="N994" s="383">
        <v>0.05</v>
      </c>
      <c r="O994" s="385">
        <f>M994*N994</f>
        <v>87500</v>
      </c>
    </row>
    <row r="995" spans="1:15" ht="15.75" customHeight="1">
      <c r="A995" s="3276"/>
      <c r="B995" s="418">
        <v>9032</v>
      </c>
      <c r="C995" s="560">
        <v>0.1</v>
      </c>
      <c r="D995" s="561" t="s">
        <v>435</v>
      </c>
      <c r="E995" s="563">
        <v>1450000</v>
      </c>
      <c r="F995" s="560">
        <v>0.1</v>
      </c>
      <c r="G995" s="390">
        <f>E995*F995</f>
        <v>145000</v>
      </c>
      <c r="H995" s="562" t="s">
        <v>30</v>
      </c>
      <c r="I995" s="562" t="s">
        <v>199</v>
      </c>
      <c r="J995" s="256" t="s">
        <v>436</v>
      </c>
      <c r="K995" s="149"/>
      <c r="L995" s="149"/>
      <c r="M995" s="129"/>
      <c r="N995" s="69"/>
      <c r="O995" s="30"/>
    </row>
    <row r="996" spans="1:15" ht="15.75" customHeight="1">
      <c r="A996" s="3276"/>
      <c r="B996" s="431"/>
      <c r="C996" s="403"/>
      <c r="D996" s="405"/>
      <c r="E996" s="585"/>
      <c r="F996" s="403"/>
      <c r="G996" s="430"/>
      <c r="H996" s="406"/>
      <c r="I996" s="406"/>
      <c r="J996" s="149"/>
      <c r="K996" s="149"/>
      <c r="L996" s="149"/>
      <c r="M996" s="129"/>
      <c r="N996" s="69"/>
      <c r="O996" s="30"/>
    </row>
    <row r="997" spans="1:15" ht="15.75" customHeight="1">
      <c r="A997" s="3276"/>
      <c r="B997" s="581"/>
      <c r="C997" s="397"/>
      <c r="D997" s="483"/>
      <c r="E997" s="430"/>
      <c r="F997" s="397"/>
      <c r="G997" s="430"/>
      <c r="H997" s="399"/>
      <c r="I997" s="399"/>
      <c r="J997" s="149"/>
      <c r="K997" s="149"/>
      <c r="L997" s="149"/>
      <c r="M997" s="129"/>
      <c r="N997" s="69"/>
      <c r="O997" s="30"/>
    </row>
    <row r="998" spans="1:15" ht="15.75" customHeight="1">
      <c r="A998" s="3276"/>
      <c r="B998" s="431"/>
      <c r="C998" s="392"/>
      <c r="D998" s="393"/>
      <c r="E998" s="394"/>
      <c r="F998" s="392"/>
      <c r="G998" s="394"/>
      <c r="H998" s="391"/>
      <c r="I998" s="391"/>
      <c r="J998" s="149"/>
      <c r="K998" s="149"/>
      <c r="L998" s="149"/>
      <c r="M998" s="129"/>
      <c r="N998" s="69"/>
      <c r="O998" s="30">
        <f>SUM(O992:O997)</f>
        <v>280000</v>
      </c>
    </row>
    <row r="999" spans="1:15" ht="15.75" customHeight="1">
      <c r="A999" s="3276"/>
      <c r="B999" s="256"/>
      <c r="C999" s="256"/>
      <c r="D999" s="292" t="s">
        <v>34</v>
      </c>
      <c r="E999" s="293">
        <f>SUM(E992:E998)</f>
        <v>7500000</v>
      </c>
      <c r="F999" s="292" t="s">
        <v>34</v>
      </c>
      <c r="G999" s="25">
        <f>SUM(G992:G998)</f>
        <v>662500</v>
      </c>
      <c r="H999" s="3423"/>
      <c r="I999" s="3423"/>
      <c r="J999" s="3423"/>
      <c r="K999" s="3423"/>
      <c r="L999" s="3277" t="s">
        <v>35</v>
      </c>
      <c r="M999" s="3277"/>
      <c r="N999" s="3277"/>
      <c r="O999" s="294">
        <f>O998+G999</f>
        <v>942500</v>
      </c>
    </row>
    <row r="1002" spans="1:15" ht="15.75" customHeight="1">
      <c r="A1002" s="3275" t="s">
        <v>19</v>
      </c>
      <c r="B1002" s="3275"/>
      <c r="C1002" s="3275"/>
      <c r="D1002" s="3275"/>
      <c r="E1002" s="3275"/>
      <c r="F1002" s="3275"/>
      <c r="G1002" s="3275"/>
      <c r="H1002" s="3275"/>
      <c r="I1002" s="3275"/>
      <c r="J1002" s="3275"/>
      <c r="K1002" s="3275"/>
      <c r="L1002" s="3275"/>
      <c r="M1002" s="3275"/>
      <c r="N1002" s="3275"/>
      <c r="O1002" s="3275"/>
    </row>
    <row r="1003" spans="1:15" ht="15.75" customHeight="1">
      <c r="A1003" s="2119" t="s">
        <v>37</v>
      </c>
      <c r="B1003" s="24" t="s">
        <v>3</v>
      </c>
      <c r="C1003" s="8" t="s">
        <v>4</v>
      </c>
      <c r="D1003" s="24" t="s">
        <v>5</v>
      </c>
      <c r="E1003" s="9" t="s">
        <v>6</v>
      </c>
      <c r="F1003" s="24" t="s">
        <v>7</v>
      </c>
      <c r="G1003" s="9" t="s">
        <v>8</v>
      </c>
      <c r="H1003" s="156" t="s">
        <v>9</v>
      </c>
      <c r="I1003" s="24" t="s">
        <v>10</v>
      </c>
      <c r="J1003" s="24" t="s">
        <v>11</v>
      </c>
      <c r="K1003" s="24" t="s">
        <v>3</v>
      </c>
      <c r="L1003" s="24" t="s">
        <v>5</v>
      </c>
      <c r="M1003" s="24" t="s">
        <v>12</v>
      </c>
      <c r="N1003" s="24" t="s">
        <v>7</v>
      </c>
      <c r="O1003" s="30"/>
    </row>
    <row r="1004" spans="1:15" ht="15.75" customHeight="1">
      <c r="A1004" s="3276">
        <v>2</v>
      </c>
      <c r="B1004" s="674"/>
      <c r="C1004" s="675"/>
      <c r="D1004" s="407"/>
      <c r="E1004" s="618"/>
      <c r="F1004" s="675"/>
      <c r="G1004" s="326"/>
      <c r="H1004" s="2112"/>
      <c r="I1004" s="676"/>
      <c r="J1004" s="149"/>
      <c r="K1004" s="759"/>
      <c r="L1004" s="759"/>
      <c r="M1004" s="760"/>
      <c r="N1004" s="761"/>
      <c r="O1004" s="762"/>
    </row>
    <row r="1005" spans="1:15" ht="15.75" customHeight="1">
      <c r="A1005" s="3276"/>
      <c r="B1005" s="507"/>
      <c r="C1005" s="407"/>
      <c r="D1005" s="407"/>
      <c r="E1005" s="407"/>
      <c r="F1005" s="407"/>
      <c r="G1005" s="407"/>
      <c r="H1005" s="676"/>
      <c r="I1005" s="2112"/>
      <c r="J1005" s="149"/>
      <c r="K1005" s="149"/>
      <c r="L1005" s="149"/>
      <c r="M1005" s="129"/>
      <c r="N1005" s="69"/>
      <c r="O1005" s="30"/>
    </row>
    <row r="1006" spans="1:15" ht="15.75" customHeight="1">
      <c r="A1006" s="3276"/>
      <c r="B1006" s="581"/>
      <c r="C1006" s="397"/>
      <c r="D1006" s="483"/>
      <c r="E1006" s="430"/>
      <c r="F1006" s="397"/>
      <c r="G1006" s="430"/>
      <c r="H1006" s="399"/>
      <c r="I1006" s="399"/>
      <c r="J1006" s="149"/>
      <c r="K1006" s="149"/>
      <c r="L1006" s="149"/>
      <c r="M1006" s="129"/>
      <c r="N1006" s="69"/>
      <c r="O1006" s="30"/>
    </row>
    <row r="1007" spans="1:15" ht="15.75" customHeight="1">
      <c r="A1007" s="3276"/>
      <c r="B1007" s="431"/>
      <c r="C1007" s="392"/>
      <c r="D1007" s="393"/>
      <c r="E1007" s="394"/>
      <c r="F1007" s="392"/>
      <c r="G1007" s="394"/>
      <c r="H1007" s="391"/>
      <c r="I1007" s="391"/>
      <c r="J1007" s="149"/>
      <c r="K1007" s="149"/>
      <c r="L1007" s="149"/>
      <c r="M1007" s="129"/>
      <c r="N1007" s="69"/>
      <c r="O1007" s="30"/>
    </row>
    <row r="1008" spans="1:15" ht="15.75" customHeight="1">
      <c r="A1008" s="3276"/>
      <c r="B1008" s="256"/>
      <c r="C1008" s="256"/>
      <c r="D1008" s="292" t="s">
        <v>34</v>
      </c>
      <c r="E1008" s="293">
        <f>SUM(E1004:E1007)</f>
        <v>0</v>
      </c>
      <c r="F1008" s="292" t="s">
        <v>34</v>
      </c>
      <c r="G1008" s="25">
        <f>SUM(G1004:G1005)</f>
        <v>0</v>
      </c>
      <c r="H1008" s="3423"/>
      <c r="I1008" s="3423"/>
      <c r="J1008" s="3423"/>
      <c r="K1008" s="3423"/>
      <c r="L1008" s="3277" t="s">
        <v>35</v>
      </c>
      <c r="M1008" s="3277"/>
      <c r="N1008" s="3277"/>
      <c r="O1008" s="294"/>
    </row>
    <row r="1010" spans="1:15" ht="15.75" customHeight="1">
      <c r="A1010" s="3435" t="s">
        <v>69</v>
      </c>
      <c r="B1010" s="3435"/>
      <c r="C1010" s="2113"/>
      <c r="D1010" s="568">
        <f>E999+E988+E974</f>
        <v>29000000</v>
      </c>
      <c r="E1010" s="52"/>
      <c r="G1010" s="52"/>
      <c r="O1010" s="52"/>
    </row>
    <row r="1011" spans="1:15" ht="15.75" customHeight="1">
      <c r="A1011" s="3436" t="s">
        <v>70</v>
      </c>
      <c r="B1011" s="3436"/>
      <c r="C1011" s="569"/>
      <c r="D1011" s="326"/>
      <c r="E1011" s="52"/>
      <c r="G1011" s="52"/>
      <c r="O1011" s="52"/>
    </row>
    <row r="1012" spans="1:15" ht="15.75" customHeight="1">
      <c r="A1012" s="3437" t="s">
        <v>71</v>
      </c>
      <c r="B1012" s="3437"/>
      <c r="C1012" s="142"/>
      <c r="D1012" s="706"/>
      <c r="E1012" s="52"/>
      <c r="G1012" s="52"/>
      <c r="O1012" s="52"/>
    </row>
    <row r="1013" spans="1:15" ht="15.75" customHeight="1">
      <c r="A1013" s="3438"/>
      <c r="B1013" s="3438"/>
      <c r="C1013" s="151"/>
      <c r="D1013" s="129"/>
      <c r="E1013" s="52"/>
      <c r="G1013" s="52"/>
      <c r="O1013" s="52"/>
    </row>
    <row r="1014" spans="1:15" ht="15.75" customHeight="1">
      <c r="A1014" s="407"/>
      <c r="B1014" s="407"/>
      <c r="C1014" s="407"/>
      <c r="D1014" s="407"/>
    </row>
    <row r="1015" spans="1:15" ht="15.75" customHeight="1">
      <c r="A1015" s="3289" t="s">
        <v>103</v>
      </c>
      <c r="B1015" s="2116" t="s">
        <v>88</v>
      </c>
      <c r="C1015" s="286" t="s">
        <v>104</v>
      </c>
      <c r="D1015" s="286" t="s">
        <v>105</v>
      </c>
      <c r="E1015" s="52"/>
      <c r="G1015" s="52"/>
      <c r="O1015" s="52"/>
    </row>
    <row r="1016" spans="1:15" ht="15.75" customHeight="1">
      <c r="A1016" s="3289"/>
      <c r="B1016" s="143">
        <f>SUM(B1017:B1048)</f>
        <v>0</v>
      </c>
      <c r="C1016" s="326">
        <v>29</v>
      </c>
      <c r="D1016" s="1682">
        <f>SUM(D1017:D1048)</f>
        <v>11</v>
      </c>
      <c r="E1016" s="52"/>
      <c r="G1016" s="52"/>
      <c r="O1016" s="52"/>
    </row>
    <row r="1017" spans="1:15" ht="15.75" customHeight="1">
      <c r="A1017" s="3283" t="s">
        <v>86</v>
      </c>
      <c r="B1017" s="3283"/>
      <c r="C1017" s="3284">
        <v>2750000</v>
      </c>
      <c r="D1017" s="3441">
        <v>2</v>
      </c>
      <c r="E1017" s="52"/>
      <c r="G1017" s="52"/>
      <c r="O1017" s="52"/>
    </row>
    <row r="1018" spans="1:15" ht="15.75" customHeight="1">
      <c r="A1018" s="3283"/>
      <c r="B1018" s="3283"/>
      <c r="C1018" s="3284"/>
      <c r="D1018" s="3441"/>
      <c r="E1018" s="52"/>
      <c r="G1018" s="52"/>
      <c r="O1018" s="52"/>
    </row>
    <row r="1019" spans="1:15" ht="15.75" customHeight="1">
      <c r="A1019" s="3283" t="s">
        <v>98</v>
      </c>
      <c r="B1019" s="3283"/>
      <c r="C1019" s="3284"/>
      <c r="D1019" s="3441"/>
      <c r="E1019" s="52"/>
      <c r="G1019" s="52"/>
      <c r="O1019" s="52"/>
    </row>
    <row r="1020" spans="1:15" ht="15.75" customHeight="1">
      <c r="A1020" s="3283"/>
      <c r="B1020" s="3283"/>
      <c r="C1020" s="3284"/>
      <c r="D1020" s="3441"/>
      <c r="E1020" s="52"/>
      <c r="G1020" s="52"/>
      <c r="O1020" s="52"/>
    </row>
    <row r="1021" spans="1:15" ht="15.75" customHeight="1">
      <c r="A1021" s="3283" t="s">
        <v>89</v>
      </c>
      <c r="B1021" s="3283"/>
      <c r="C1021" s="3284">
        <v>2900000</v>
      </c>
      <c r="D1021" s="3441">
        <v>1</v>
      </c>
      <c r="E1021" s="52"/>
      <c r="G1021" s="52"/>
      <c r="O1021" s="52"/>
    </row>
    <row r="1022" spans="1:15" ht="15.75" customHeight="1">
      <c r="A1022" s="3283"/>
      <c r="B1022" s="3283"/>
      <c r="C1022" s="3284"/>
      <c r="D1022" s="3441"/>
      <c r="E1022" s="52"/>
      <c r="G1022" s="52"/>
      <c r="O1022" s="52"/>
    </row>
    <row r="1023" spans="1:15" ht="15.75" customHeight="1">
      <c r="A1023" s="3283" t="s">
        <v>107</v>
      </c>
      <c r="B1023" s="3283"/>
      <c r="C1023" s="3284"/>
      <c r="D1023" s="3441"/>
      <c r="E1023" s="52"/>
      <c r="G1023" s="52"/>
      <c r="O1023" s="52"/>
    </row>
    <row r="1024" spans="1:15" ht="15.75" customHeight="1">
      <c r="A1024" s="3283"/>
      <c r="B1024" s="3283"/>
      <c r="C1024" s="3284"/>
      <c r="D1024" s="3441"/>
      <c r="E1024" s="52"/>
      <c r="G1024" s="52"/>
      <c r="O1024" s="52"/>
    </row>
    <row r="1025" spans="1:15" ht="15.75" customHeight="1">
      <c r="A1025" s="3283" t="s">
        <v>91</v>
      </c>
      <c r="B1025" s="3283"/>
      <c r="C1025" s="3284">
        <v>9150000</v>
      </c>
      <c r="D1025" s="3441">
        <v>3</v>
      </c>
      <c r="E1025" s="52"/>
      <c r="G1025" s="52"/>
      <c r="O1025" s="52"/>
    </row>
    <row r="1026" spans="1:15" ht="15.75" customHeight="1">
      <c r="A1026" s="3283"/>
      <c r="B1026" s="3283"/>
      <c r="C1026" s="3284"/>
      <c r="D1026" s="3441"/>
      <c r="E1026" s="52"/>
      <c r="G1026" s="52"/>
      <c r="O1026" s="52"/>
    </row>
    <row r="1027" spans="1:15" ht="15.75" customHeight="1">
      <c r="A1027" s="3283" t="s">
        <v>108</v>
      </c>
      <c r="B1027" s="3283"/>
      <c r="C1027" s="3284">
        <v>1750000</v>
      </c>
      <c r="D1027" s="3441">
        <v>1</v>
      </c>
      <c r="E1027" s="52"/>
      <c r="G1027" s="52"/>
      <c r="O1027" s="52"/>
    </row>
    <row r="1028" spans="1:15" ht="15.75" customHeight="1">
      <c r="A1028" s="3283"/>
      <c r="B1028" s="3283"/>
      <c r="C1028" s="3284"/>
      <c r="D1028" s="3441"/>
      <c r="E1028" s="52"/>
      <c r="G1028" s="52"/>
      <c r="O1028" s="52"/>
    </row>
    <row r="1029" spans="1:15" ht="15.75" customHeight="1">
      <c r="A1029" s="3283" t="s">
        <v>109</v>
      </c>
      <c r="B1029" s="3283"/>
      <c r="C1029" s="3284"/>
      <c r="D1029" s="3441"/>
      <c r="E1029" s="52"/>
      <c r="G1029" s="52"/>
      <c r="O1029" s="52"/>
    </row>
    <row r="1030" spans="1:15" ht="15.75" customHeight="1">
      <c r="A1030" s="3283"/>
      <c r="B1030" s="3283"/>
      <c r="C1030" s="3284"/>
      <c r="D1030" s="3441"/>
      <c r="E1030" s="52"/>
      <c r="G1030" s="52"/>
      <c r="O1030" s="52"/>
    </row>
    <row r="1031" spans="1:15" ht="15.75" customHeight="1">
      <c r="A1031" s="2112" t="s">
        <v>110</v>
      </c>
      <c r="B1031" s="2112"/>
      <c r="C1031" s="2113"/>
      <c r="D1031" s="1682"/>
      <c r="E1031" s="52"/>
      <c r="G1031" s="52"/>
      <c r="O1031" s="52"/>
    </row>
    <row r="1032" spans="1:15" ht="15.75" customHeight="1">
      <c r="A1032" s="2112" t="s">
        <v>111</v>
      </c>
      <c r="B1032" s="2112"/>
      <c r="C1032" s="2113"/>
      <c r="D1032" s="1682"/>
      <c r="E1032" s="52"/>
      <c r="G1032" s="52"/>
      <c r="O1032" s="52"/>
    </row>
    <row r="1033" spans="1:15" ht="15.75" customHeight="1">
      <c r="A1033" s="2112" t="s">
        <v>112</v>
      </c>
      <c r="B1033" s="2112"/>
      <c r="C1033" s="2113"/>
      <c r="D1033" s="1682"/>
      <c r="E1033" s="52"/>
      <c r="G1033" s="52"/>
      <c r="O1033" s="52"/>
    </row>
    <row r="1034" spans="1:15" ht="15.75" customHeight="1">
      <c r="A1034" s="2112" t="s">
        <v>93</v>
      </c>
      <c r="B1034" s="2112"/>
      <c r="C1034" s="2113"/>
      <c r="D1034" s="1682"/>
      <c r="E1034" s="52"/>
      <c r="G1034" s="52"/>
      <c r="O1034" s="52"/>
    </row>
    <row r="1035" spans="1:15" ht="15.75" customHeight="1">
      <c r="A1035" s="2112" t="s">
        <v>100</v>
      </c>
      <c r="B1035" s="2112"/>
      <c r="C1035" s="2113"/>
      <c r="D1035" s="1682"/>
      <c r="E1035" s="52"/>
      <c r="G1035" s="52"/>
      <c r="O1035" s="52"/>
    </row>
    <row r="1036" spans="1:15" ht="15.75" customHeight="1">
      <c r="A1036" s="2112" t="s">
        <v>94</v>
      </c>
      <c r="B1036" s="2112"/>
      <c r="C1036" s="2113">
        <v>5100000</v>
      </c>
      <c r="D1036" s="1682">
        <v>2</v>
      </c>
      <c r="E1036" s="52"/>
      <c r="G1036" s="52"/>
      <c r="O1036" s="52"/>
    </row>
    <row r="1037" spans="1:15" ht="15.75" customHeight="1">
      <c r="A1037" s="2112" t="s">
        <v>113</v>
      </c>
      <c r="B1037" s="2112"/>
      <c r="C1037" s="2113"/>
      <c r="D1037" s="1682"/>
      <c r="E1037" s="52"/>
      <c r="G1037" s="52"/>
      <c r="O1037" s="52"/>
    </row>
    <row r="1038" spans="1:15" ht="15.75" customHeight="1">
      <c r="A1038" s="2112" t="s">
        <v>95</v>
      </c>
      <c r="B1038" s="2112"/>
      <c r="C1038" s="2113"/>
      <c r="D1038" s="1682"/>
      <c r="E1038" s="52"/>
      <c r="G1038" s="52"/>
      <c r="O1038" s="52"/>
    </row>
    <row r="1039" spans="1:15" ht="15.75" customHeight="1">
      <c r="A1039" s="2112" t="s">
        <v>114</v>
      </c>
      <c r="B1039" s="2112"/>
      <c r="C1039" s="2113">
        <v>2800000</v>
      </c>
      <c r="D1039" s="1682">
        <v>1</v>
      </c>
      <c r="E1039" s="52"/>
      <c r="G1039" s="52"/>
      <c r="O1039" s="52"/>
    </row>
    <row r="1040" spans="1:15" ht="15.75" customHeight="1">
      <c r="A1040" s="2112" t="s">
        <v>96</v>
      </c>
      <c r="B1040" s="2112"/>
      <c r="C1040" s="2113"/>
      <c r="D1040" s="1682"/>
      <c r="E1040" s="52"/>
      <c r="G1040" s="52"/>
      <c r="O1040" s="52"/>
    </row>
    <row r="1041" spans="1:15" ht="15.75" customHeight="1">
      <c r="A1041" s="2112" t="s">
        <v>115</v>
      </c>
      <c r="B1041" s="2112"/>
      <c r="C1041" s="2113"/>
      <c r="D1041" s="1682"/>
      <c r="E1041" s="52"/>
      <c r="G1041" s="52"/>
      <c r="O1041" s="52"/>
    </row>
    <row r="1042" spans="1:15" ht="15.75" customHeight="1">
      <c r="A1042" s="2112" t="s">
        <v>116</v>
      </c>
      <c r="B1042" s="2112"/>
      <c r="C1042" s="2113"/>
      <c r="D1042" s="1682"/>
      <c r="E1042" s="52"/>
      <c r="G1042" s="52"/>
      <c r="O1042" s="52"/>
    </row>
    <row r="1043" spans="1:15" ht="15.75" customHeight="1">
      <c r="A1043" s="2112" t="s">
        <v>117</v>
      </c>
      <c r="B1043" s="2112"/>
      <c r="C1043" s="2113"/>
      <c r="D1043" s="1682"/>
      <c r="E1043" s="52"/>
      <c r="G1043" s="52"/>
      <c r="O1043" s="52"/>
    </row>
    <row r="1044" spans="1:15" ht="15.75" customHeight="1">
      <c r="A1044" s="2112" t="s">
        <v>118</v>
      </c>
      <c r="B1044" s="2112"/>
      <c r="C1044" s="2113"/>
      <c r="D1044" s="1682"/>
      <c r="E1044" s="52"/>
      <c r="G1044" s="52"/>
      <c r="O1044" s="52"/>
    </row>
    <row r="1045" spans="1:15" ht="15.75" customHeight="1">
      <c r="A1045" s="2112" t="s">
        <v>119</v>
      </c>
      <c r="B1045" s="2112"/>
      <c r="C1045" s="2113"/>
      <c r="D1045" s="1682"/>
      <c r="E1045" s="52"/>
      <c r="G1045" s="52"/>
      <c r="O1045" s="52"/>
    </row>
    <row r="1046" spans="1:15" ht="15.75" customHeight="1">
      <c r="A1046" s="2112" t="s">
        <v>120</v>
      </c>
      <c r="B1046" s="2112"/>
      <c r="C1046" s="2113">
        <v>1450000</v>
      </c>
      <c r="D1046" s="1682">
        <v>1</v>
      </c>
      <c r="E1046" s="52"/>
      <c r="G1046" s="52"/>
      <c r="O1046" s="52"/>
    </row>
    <row r="1047" spans="1:15" ht="15.75" customHeight="1">
      <c r="A1047" s="2112" t="s">
        <v>121</v>
      </c>
      <c r="B1047" s="2112"/>
      <c r="C1047" s="2113"/>
      <c r="D1047" s="1682"/>
      <c r="E1047" s="52"/>
      <c r="G1047" s="52"/>
      <c r="O1047" s="52"/>
    </row>
    <row r="1048" spans="1:15" ht="15.75" customHeight="1">
      <c r="A1048" s="2112" t="s">
        <v>122</v>
      </c>
      <c r="B1048" s="2112"/>
      <c r="C1048" s="2113"/>
      <c r="D1048" s="1682"/>
      <c r="E1048" s="52"/>
      <c r="G1048" s="52"/>
      <c r="O1048" s="52"/>
    </row>
    <row r="1049" spans="1:15" ht="15.75" customHeight="1">
      <c r="A1049" s="143"/>
      <c r="B1049" s="2112"/>
      <c r="C1049" s="2112"/>
      <c r="D1049" s="1682"/>
      <c r="E1049" s="52"/>
      <c r="G1049" s="52"/>
      <c r="O1049" s="52"/>
    </row>
    <row r="1050" spans="1:15" ht="15.75" customHeight="1">
      <c r="A1050" s="143"/>
      <c r="B1050" s="2112"/>
      <c r="C1050" s="2112"/>
      <c r="D1050" s="1682"/>
      <c r="E1050" s="52"/>
      <c r="G1050" s="52"/>
      <c r="O1050" s="52"/>
    </row>
    <row r="1052" spans="1:15" ht="12.75">
      <c r="A1052" s="3274" t="s">
        <v>437</v>
      </c>
      <c r="B1052" s="3274"/>
      <c r="C1052" s="3274"/>
      <c r="D1052" s="3274"/>
      <c r="E1052" s="3274"/>
      <c r="F1052" s="3274"/>
      <c r="G1052" s="3274"/>
      <c r="H1052" s="3274"/>
      <c r="I1052" s="3274"/>
      <c r="J1052" s="3274"/>
      <c r="K1052" s="3274"/>
      <c r="L1052" s="3274"/>
      <c r="M1052" s="3274"/>
      <c r="N1052" s="3274"/>
      <c r="O1052" s="3274"/>
    </row>
    <row r="1053" spans="1:15" ht="12.75">
      <c r="A1053" s="3274"/>
      <c r="B1053" s="3274"/>
      <c r="C1053" s="3274"/>
      <c r="D1053" s="3274"/>
      <c r="E1053" s="3274"/>
      <c r="F1053" s="3274"/>
      <c r="G1053" s="3274"/>
      <c r="H1053" s="3274"/>
      <c r="I1053" s="3274"/>
      <c r="J1053" s="3274"/>
      <c r="K1053" s="3274"/>
      <c r="L1053" s="3274"/>
      <c r="M1053" s="3274"/>
      <c r="N1053" s="3274"/>
      <c r="O1053" s="3274"/>
    </row>
    <row r="1054" spans="1:15" ht="15.75" customHeight="1">
      <c r="A1054" s="3275" t="s">
        <v>15</v>
      </c>
      <c r="B1054" s="3275"/>
      <c r="C1054" s="3275"/>
      <c r="D1054" s="3275"/>
      <c r="E1054" s="3275"/>
      <c r="F1054" s="3275"/>
      <c r="G1054" s="3275"/>
      <c r="H1054" s="3275"/>
      <c r="I1054" s="3275"/>
      <c r="J1054" s="3275"/>
      <c r="K1054" s="3275"/>
      <c r="L1054" s="3275"/>
      <c r="M1054" s="3275"/>
      <c r="N1054" s="3275"/>
      <c r="O1054" s="3275"/>
    </row>
    <row r="1055" spans="1:15" ht="15.75" customHeight="1">
      <c r="A1055" s="2119" t="s">
        <v>37</v>
      </c>
      <c r="B1055" s="24" t="s">
        <v>3</v>
      </c>
      <c r="C1055" s="8" t="s">
        <v>4</v>
      </c>
      <c r="D1055" s="24" t="s">
        <v>5</v>
      </c>
      <c r="E1055" s="9" t="s">
        <v>6</v>
      </c>
      <c r="F1055" s="24" t="s">
        <v>7</v>
      </c>
      <c r="G1055" s="9" t="s">
        <v>8</v>
      </c>
      <c r="H1055" s="156" t="s">
        <v>9</v>
      </c>
      <c r="I1055" s="24" t="s">
        <v>10</v>
      </c>
      <c r="J1055" s="24" t="s">
        <v>11</v>
      </c>
      <c r="K1055" s="24" t="s">
        <v>3</v>
      </c>
      <c r="L1055" s="24" t="s">
        <v>5</v>
      </c>
      <c r="M1055" s="24" t="s">
        <v>12</v>
      </c>
      <c r="N1055" s="24" t="s">
        <v>7</v>
      </c>
      <c r="O1055" s="30"/>
    </row>
    <row r="1056" spans="1:15" ht="15.75" customHeight="1">
      <c r="A1056" s="3276" t="s">
        <v>131</v>
      </c>
      <c r="B1056" s="579">
        <v>9128</v>
      </c>
      <c r="C1056" s="545">
        <v>0.1</v>
      </c>
      <c r="D1056" s="1680" t="s">
        <v>438</v>
      </c>
      <c r="E1056" s="564">
        <v>2300000</v>
      </c>
      <c r="F1056" s="545">
        <v>7.0000000000000007E-2</v>
      </c>
      <c r="G1056" s="1683">
        <f t="shared" ref="G1056:G1061" si="50">E1056*F1056</f>
        <v>161000.00000000003</v>
      </c>
      <c r="H1056" s="386" t="s">
        <v>19</v>
      </c>
      <c r="I1056" s="544" t="s">
        <v>22</v>
      </c>
      <c r="J1056" s="149"/>
      <c r="K1056" s="387">
        <v>9093</v>
      </c>
      <c r="L1056" s="497" t="s">
        <v>439</v>
      </c>
      <c r="M1056" s="663">
        <v>2700000</v>
      </c>
      <c r="N1056" s="383">
        <v>0.05</v>
      </c>
      <c r="O1056" s="496">
        <f>M1056*N1056</f>
        <v>135000</v>
      </c>
    </row>
    <row r="1057" spans="1:15" ht="15.75" customHeight="1">
      <c r="A1057" s="3276"/>
      <c r="B1057" s="504">
        <v>9068</v>
      </c>
      <c r="C1057" s="613">
        <v>0.1</v>
      </c>
      <c r="D1057" s="1680" t="s">
        <v>440</v>
      </c>
      <c r="E1057" s="564">
        <v>3200000</v>
      </c>
      <c r="F1057" s="545">
        <v>7.0000000000000007E-2</v>
      </c>
      <c r="G1057" s="564">
        <f t="shared" si="50"/>
        <v>224000.00000000003</v>
      </c>
      <c r="H1057" s="544" t="s">
        <v>19</v>
      </c>
      <c r="I1057" s="386" t="s">
        <v>207</v>
      </c>
      <c r="J1057" s="149"/>
      <c r="K1057" s="387">
        <v>9130</v>
      </c>
      <c r="L1057" s="1680" t="s">
        <v>441</v>
      </c>
      <c r="M1057" s="564">
        <v>2900000</v>
      </c>
      <c r="N1057" s="545">
        <v>0.05</v>
      </c>
      <c r="O1057" s="496">
        <f>M1057*N1057</f>
        <v>145000</v>
      </c>
    </row>
    <row r="1058" spans="1:15" ht="15.75" customHeight="1">
      <c r="A1058" s="3276"/>
      <c r="B1058" s="724">
        <v>9111</v>
      </c>
      <c r="C1058" s="744">
        <v>0.1</v>
      </c>
      <c r="D1058" s="692" t="s">
        <v>442</v>
      </c>
      <c r="E1058" s="751">
        <v>2300000</v>
      </c>
      <c r="F1058" s="744">
        <v>0.12</v>
      </c>
      <c r="G1058" s="751">
        <f t="shared" si="50"/>
        <v>276000</v>
      </c>
      <c r="H1058" s="745" t="s">
        <v>15</v>
      </c>
      <c r="I1058" s="745" t="s">
        <v>207</v>
      </c>
      <c r="J1058" s="407"/>
      <c r="K1058" s="419"/>
      <c r="L1058" s="1680"/>
      <c r="M1058" s="564"/>
      <c r="N1058" s="545"/>
      <c r="O1058" s="496"/>
    </row>
    <row r="1059" spans="1:15" ht="15.75" customHeight="1">
      <c r="A1059" s="3276"/>
      <c r="B1059" s="504">
        <v>9121</v>
      </c>
      <c r="C1059" s="545">
        <v>0.1</v>
      </c>
      <c r="D1059" s="1680" t="s">
        <v>443</v>
      </c>
      <c r="E1059" s="564">
        <v>2200000</v>
      </c>
      <c r="F1059" s="545">
        <v>0.12</v>
      </c>
      <c r="G1059" s="564">
        <f t="shared" si="50"/>
        <v>264000</v>
      </c>
      <c r="H1059" s="544" t="s">
        <v>15</v>
      </c>
      <c r="I1059" s="544" t="s">
        <v>22</v>
      </c>
      <c r="J1059" s="407"/>
      <c r="K1059" s="419"/>
      <c r="L1059" s="419"/>
      <c r="M1059" s="385"/>
      <c r="N1059" s="780"/>
      <c r="O1059" s="385"/>
    </row>
    <row r="1060" spans="1:15" ht="15.75" customHeight="1">
      <c r="A1060" s="3276"/>
      <c r="B1060" s="504">
        <v>9109</v>
      </c>
      <c r="C1060" s="649">
        <v>0.08</v>
      </c>
      <c r="D1060" s="1680" t="s">
        <v>444</v>
      </c>
      <c r="E1060" s="564">
        <v>2500000</v>
      </c>
      <c r="F1060" s="545">
        <v>0.06</v>
      </c>
      <c r="G1060" s="564">
        <f t="shared" si="50"/>
        <v>150000</v>
      </c>
      <c r="H1060" s="544" t="s">
        <v>445</v>
      </c>
      <c r="I1060" s="544" t="s">
        <v>207</v>
      </c>
      <c r="J1060" s="308"/>
      <c r="K1060" s="419"/>
      <c r="L1060" s="419"/>
      <c r="M1060" s="385"/>
      <c r="N1060" s="780"/>
      <c r="O1060" s="385"/>
    </row>
    <row r="1061" spans="1:15" ht="15.75" customHeight="1">
      <c r="A1061" s="3276"/>
      <c r="B1061" s="504">
        <v>9119</v>
      </c>
      <c r="C1061" s="545">
        <v>0.1</v>
      </c>
      <c r="D1061" s="1680" t="s">
        <v>446</v>
      </c>
      <c r="E1061" s="564">
        <v>2300000</v>
      </c>
      <c r="F1061" s="545">
        <v>0.12</v>
      </c>
      <c r="G1061" s="564">
        <f t="shared" si="50"/>
        <v>276000</v>
      </c>
      <c r="H1061" s="544" t="s">
        <v>15</v>
      </c>
      <c r="I1061" s="544" t="s">
        <v>22</v>
      </c>
      <c r="J1061" s="149"/>
      <c r="K1061" s="419"/>
      <c r="L1061" s="419"/>
      <c r="M1061" s="385"/>
      <c r="N1061" s="780"/>
      <c r="O1061" s="385"/>
    </row>
    <row r="1062" spans="1:15" ht="15.75" customHeight="1">
      <c r="A1062" s="3276"/>
      <c r="B1062" s="2122" t="s">
        <v>171</v>
      </c>
      <c r="C1062" s="508">
        <v>0.1</v>
      </c>
      <c r="D1062" s="143" t="s">
        <v>447</v>
      </c>
      <c r="E1062" s="566"/>
      <c r="F1062" s="508"/>
      <c r="G1062" s="326"/>
      <c r="H1062" s="2112"/>
      <c r="I1062" s="2112" t="s">
        <v>22</v>
      </c>
      <c r="J1062" s="149"/>
      <c r="K1062" s="149"/>
      <c r="L1062" s="149"/>
      <c r="M1062" s="129"/>
      <c r="N1062" s="69"/>
      <c r="O1062" s="30"/>
    </row>
    <row r="1063" spans="1:15" ht="15.75" customHeight="1">
      <c r="A1063" s="3276"/>
      <c r="B1063" s="581"/>
      <c r="C1063" s="397"/>
      <c r="D1063" s="483"/>
      <c r="E1063" s="430"/>
      <c r="F1063" s="397"/>
      <c r="G1063" s="430"/>
      <c r="H1063" s="399"/>
      <c r="I1063" s="399"/>
      <c r="J1063" s="149"/>
      <c r="K1063" s="149"/>
      <c r="L1063" s="149"/>
      <c r="M1063" s="129"/>
      <c r="N1063" s="69"/>
      <c r="O1063" s="30"/>
    </row>
    <row r="1064" spans="1:15" ht="15.75" customHeight="1">
      <c r="A1064" s="3276"/>
      <c r="B1064" s="431"/>
      <c r="C1064" s="392"/>
      <c r="D1064" s="393"/>
      <c r="E1064" s="394"/>
      <c r="F1064" s="392"/>
      <c r="G1064" s="394"/>
      <c r="H1064" s="391"/>
      <c r="I1064" s="391"/>
      <c r="J1064" s="149"/>
      <c r="K1064" s="149"/>
      <c r="L1064" s="149"/>
      <c r="M1064" s="129"/>
      <c r="N1064" s="69"/>
      <c r="O1064" s="30">
        <f>SUM(O1056:O1063)</f>
        <v>280000</v>
      </c>
    </row>
    <row r="1065" spans="1:15" ht="15.75" customHeight="1">
      <c r="A1065" s="3276"/>
      <c r="B1065" s="256"/>
      <c r="C1065" s="256"/>
      <c r="D1065" s="292" t="s">
        <v>34</v>
      </c>
      <c r="E1065" s="293">
        <f>SUM(E1056:E1064)</f>
        <v>14800000</v>
      </c>
      <c r="F1065" s="292" t="s">
        <v>34</v>
      </c>
      <c r="G1065" s="25">
        <f>SUM(G1056:G1064)</f>
        <v>1351000</v>
      </c>
      <c r="H1065" s="3423"/>
      <c r="I1065" s="3423"/>
      <c r="J1065" s="3423"/>
      <c r="K1065" s="3423"/>
      <c r="L1065" s="3277" t="s">
        <v>35</v>
      </c>
      <c r="M1065" s="3277"/>
      <c r="N1065" s="3277"/>
      <c r="O1065" s="294">
        <f>O1064+G1065</f>
        <v>1631000</v>
      </c>
    </row>
    <row r="1067" spans="1:15" ht="15.75" customHeight="1">
      <c r="A1067" s="3275" t="s">
        <v>415</v>
      </c>
      <c r="B1067" s="3275"/>
      <c r="C1067" s="3275"/>
      <c r="D1067" s="3275"/>
      <c r="E1067" s="3275"/>
      <c r="F1067" s="3275"/>
      <c r="G1067" s="3275"/>
      <c r="H1067" s="3275"/>
      <c r="I1067" s="3275"/>
      <c r="J1067" s="3275"/>
      <c r="K1067" s="3275"/>
      <c r="L1067" s="3275"/>
      <c r="M1067" s="3275"/>
      <c r="N1067" s="3275"/>
      <c r="O1067" s="3275"/>
    </row>
    <row r="1068" spans="1:15" ht="15.75" customHeight="1">
      <c r="A1068" s="2119" t="s">
        <v>37</v>
      </c>
      <c r="B1068" s="24" t="s">
        <v>3</v>
      </c>
      <c r="C1068" s="8" t="s">
        <v>4</v>
      </c>
      <c r="D1068" s="24" t="s">
        <v>5</v>
      </c>
      <c r="E1068" s="9" t="s">
        <v>6</v>
      </c>
      <c r="F1068" s="24" t="s">
        <v>7</v>
      </c>
      <c r="G1068" s="9" t="s">
        <v>8</v>
      </c>
      <c r="H1068" s="156" t="s">
        <v>9</v>
      </c>
      <c r="I1068" s="24" t="s">
        <v>10</v>
      </c>
      <c r="J1068" s="24" t="s">
        <v>11</v>
      </c>
      <c r="K1068" s="24" t="s">
        <v>3</v>
      </c>
      <c r="L1068" s="24" t="s">
        <v>5</v>
      </c>
      <c r="M1068" s="24" t="s">
        <v>12</v>
      </c>
      <c r="N1068" s="24" t="s">
        <v>7</v>
      </c>
      <c r="O1068" s="30"/>
    </row>
    <row r="1069" spans="1:15" ht="15.75" customHeight="1">
      <c r="A1069" s="3276" t="s">
        <v>131</v>
      </c>
      <c r="B1069" s="579">
        <v>9067</v>
      </c>
      <c r="C1069" s="389">
        <v>0.1</v>
      </c>
      <c r="D1069" s="1680" t="s">
        <v>448</v>
      </c>
      <c r="E1069" s="390">
        <v>2800000</v>
      </c>
      <c r="F1069" s="389">
        <v>7.0000000000000007E-2</v>
      </c>
      <c r="G1069" s="390">
        <f>E1069*F1069</f>
        <v>196000.00000000003</v>
      </c>
      <c r="H1069" s="386" t="s">
        <v>445</v>
      </c>
      <c r="I1069" s="386" t="s">
        <v>199</v>
      </c>
      <c r="J1069" s="256"/>
      <c r="K1069" s="149"/>
      <c r="L1069" s="159"/>
      <c r="M1069" s="129"/>
      <c r="N1069" s="69"/>
      <c r="O1069" s="97"/>
    </row>
    <row r="1070" spans="1:15" ht="15.75" customHeight="1">
      <c r="A1070" s="3276"/>
      <c r="B1070" s="504">
        <v>9105</v>
      </c>
      <c r="C1070" s="545">
        <v>0.1</v>
      </c>
      <c r="D1070" s="1680" t="s">
        <v>449</v>
      </c>
      <c r="E1070" s="564">
        <v>3500000</v>
      </c>
      <c r="F1070" s="545">
        <v>0.12</v>
      </c>
      <c r="G1070" s="564">
        <f>F1070*E1070</f>
        <v>420000</v>
      </c>
      <c r="H1070" s="544" t="s">
        <v>43</v>
      </c>
      <c r="I1070" s="544" t="s">
        <v>207</v>
      </c>
      <c r="J1070" s="256"/>
      <c r="K1070" s="149"/>
      <c r="L1070" s="149"/>
      <c r="M1070" s="129"/>
      <c r="N1070" s="69"/>
      <c r="O1070" s="30"/>
    </row>
    <row r="1071" spans="1:15" ht="15.75" customHeight="1">
      <c r="A1071" s="3276"/>
      <c r="B1071" s="388">
        <v>9093</v>
      </c>
      <c r="C1071" s="545">
        <v>0.1</v>
      </c>
      <c r="D1071" s="1685" t="s">
        <v>450</v>
      </c>
      <c r="E1071" s="1683">
        <v>2700000</v>
      </c>
      <c r="F1071" s="389">
        <v>7.0000000000000007E-2</v>
      </c>
      <c r="G1071" s="564">
        <f>F1071*E1071</f>
        <v>189000.00000000003</v>
      </c>
      <c r="H1071" s="386" t="s">
        <v>15</v>
      </c>
      <c r="I1071" s="386" t="s">
        <v>207</v>
      </c>
      <c r="J1071" s="256"/>
      <c r="K1071" s="149"/>
      <c r="L1071" s="149"/>
      <c r="M1071" s="129"/>
      <c r="N1071" s="69"/>
      <c r="O1071" s="30"/>
    </row>
    <row r="1072" spans="1:15" ht="15.75" customHeight="1">
      <c r="A1072" s="3276"/>
      <c r="B1072" s="388">
        <v>9142</v>
      </c>
      <c r="C1072" s="389">
        <v>0.1</v>
      </c>
      <c r="D1072" s="1685" t="s">
        <v>451</v>
      </c>
      <c r="E1072" s="1683">
        <v>1250000</v>
      </c>
      <c r="F1072" s="389">
        <v>7.0000000000000007E-2</v>
      </c>
      <c r="G1072" s="390">
        <f>E1072*F1072</f>
        <v>87500.000000000015</v>
      </c>
      <c r="H1072" s="386" t="s">
        <v>127</v>
      </c>
      <c r="I1072" s="386" t="s">
        <v>22</v>
      </c>
      <c r="J1072" s="256"/>
      <c r="K1072" s="149"/>
      <c r="L1072" s="149"/>
      <c r="M1072" s="129"/>
      <c r="N1072" s="69"/>
      <c r="O1072" s="30"/>
    </row>
    <row r="1073" spans="1:15" s="605" customFormat="1" ht="15.75" customHeight="1">
      <c r="A1073" s="3276"/>
      <c r="B1073" s="504">
        <v>9152</v>
      </c>
      <c r="C1073" s="545">
        <v>0.1</v>
      </c>
      <c r="D1073" s="1680" t="s">
        <v>452</v>
      </c>
      <c r="E1073" s="564">
        <v>2100000</v>
      </c>
      <c r="F1073" s="545">
        <v>0.12</v>
      </c>
      <c r="G1073" s="564">
        <f>E1073*F1073</f>
        <v>252000</v>
      </c>
      <c r="H1073" s="544" t="s">
        <v>43</v>
      </c>
      <c r="I1073" s="544" t="s">
        <v>22</v>
      </c>
      <c r="J1073" s="393"/>
      <c r="K1073" s="393"/>
      <c r="L1073" s="393"/>
      <c r="M1073" s="394"/>
      <c r="N1073" s="395"/>
      <c r="O1073" s="394"/>
    </row>
    <row r="1074" spans="1:15" ht="15.75" customHeight="1">
      <c r="A1074" s="3276"/>
      <c r="B1074" s="2116" t="s">
        <v>453</v>
      </c>
      <c r="C1074" s="508">
        <v>0.1</v>
      </c>
      <c r="D1074" s="143" t="s">
        <v>454</v>
      </c>
      <c r="E1074" s="566"/>
      <c r="F1074" s="508"/>
      <c r="G1074" s="618">
        <f>F1074*E1074</f>
        <v>0</v>
      </c>
      <c r="H1074" s="2112"/>
      <c r="I1074" s="2112" t="s">
        <v>22</v>
      </c>
      <c r="J1074" s="308"/>
      <c r="K1074" s="308"/>
      <c r="L1074" s="149"/>
      <c r="M1074" s="129"/>
      <c r="N1074" s="69"/>
      <c r="O1074" s="30"/>
    </row>
    <row r="1075" spans="1:15" ht="15.75" customHeight="1">
      <c r="A1075" s="3276"/>
      <c r="B1075" s="774" t="s">
        <v>455</v>
      </c>
      <c r="C1075" s="701">
        <v>0.1</v>
      </c>
      <c r="D1075" s="775" t="s">
        <v>452</v>
      </c>
      <c r="E1075" s="705"/>
      <c r="F1075" s="705"/>
      <c r="G1075" s="705"/>
      <c r="H1075" s="705"/>
      <c r="I1075" s="705" t="s">
        <v>22</v>
      </c>
      <c r="J1075" s="308"/>
      <c r="K1075" s="308"/>
      <c r="L1075" s="149"/>
      <c r="M1075" s="129"/>
      <c r="N1075" s="69"/>
      <c r="O1075" s="30"/>
    </row>
    <row r="1076" spans="1:15" ht="15.75" customHeight="1">
      <c r="A1076" s="3276"/>
      <c r="B1076" s="315"/>
      <c r="C1076" s="315"/>
      <c r="D1076" s="668" t="s">
        <v>34</v>
      </c>
      <c r="E1076" s="669">
        <f>SUM(E1069:E1075)</f>
        <v>12350000</v>
      </c>
      <c r="F1076" s="668" t="s">
        <v>34</v>
      </c>
      <c r="G1076" s="670">
        <f>SUM(G1069:G1075)</f>
        <v>1144500</v>
      </c>
      <c r="H1076" s="3429"/>
      <c r="I1076" s="3429"/>
      <c r="J1076" s="3429"/>
      <c r="K1076" s="3429"/>
      <c r="L1076" s="3277" t="s">
        <v>35</v>
      </c>
      <c r="M1076" s="3277"/>
      <c r="N1076" s="3277"/>
      <c r="O1076" s="294">
        <f>O1075+G1076</f>
        <v>1144500</v>
      </c>
    </row>
    <row r="1078" spans="1:15" ht="15.75" customHeight="1">
      <c r="A1078" s="3275" t="s">
        <v>30</v>
      </c>
      <c r="B1078" s="3275"/>
      <c r="C1078" s="3275"/>
      <c r="D1078" s="3275"/>
      <c r="E1078" s="3275"/>
      <c r="F1078" s="3275"/>
      <c r="G1078" s="3275"/>
      <c r="H1078" s="3275"/>
      <c r="I1078" s="3275"/>
      <c r="J1078" s="3275"/>
      <c r="K1078" s="3275"/>
      <c r="L1078" s="3275"/>
      <c r="M1078" s="3275"/>
      <c r="N1078" s="3275"/>
      <c r="O1078" s="3275"/>
    </row>
    <row r="1079" spans="1:15" ht="15.75" customHeight="1">
      <c r="A1079" s="2119" t="s">
        <v>37</v>
      </c>
      <c r="B1079" s="24" t="s">
        <v>3</v>
      </c>
      <c r="C1079" s="8" t="s">
        <v>4</v>
      </c>
      <c r="D1079" s="24" t="s">
        <v>5</v>
      </c>
      <c r="E1079" s="9" t="s">
        <v>6</v>
      </c>
      <c r="F1079" s="24" t="s">
        <v>7</v>
      </c>
      <c r="G1079" s="9" t="s">
        <v>8</v>
      </c>
      <c r="H1079" s="156" t="s">
        <v>9</v>
      </c>
      <c r="I1079" s="24" t="s">
        <v>10</v>
      </c>
      <c r="J1079" s="24" t="s">
        <v>11</v>
      </c>
      <c r="K1079" s="24" t="s">
        <v>3</v>
      </c>
      <c r="L1079" s="24" t="s">
        <v>5</v>
      </c>
      <c r="M1079" s="24" t="s">
        <v>12</v>
      </c>
      <c r="N1079" s="24" t="s">
        <v>7</v>
      </c>
      <c r="O1079" s="30"/>
    </row>
    <row r="1080" spans="1:15" ht="15.75" customHeight="1">
      <c r="A1080" s="3276" t="s">
        <v>131</v>
      </c>
      <c r="B1080" s="579">
        <v>9066</v>
      </c>
      <c r="C1080" s="389">
        <v>0.1</v>
      </c>
      <c r="D1080" s="1680" t="s">
        <v>456</v>
      </c>
      <c r="E1080" s="390">
        <v>1500000</v>
      </c>
      <c r="F1080" s="389">
        <v>0.1</v>
      </c>
      <c r="G1080" s="390">
        <f>F1080*E1080</f>
        <v>150000</v>
      </c>
      <c r="H1080" s="386" t="s">
        <v>30</v>
      </c>
      <c r="I1080" s="386" t="s">
        <v>199</v>
      </c>
      <c r="J1080" s="256"/>
      <c r="K1080" s="149"/>
      <c r="L1080" s="159"/>
      <c r="M1080" s="129"/>
      <c r="N1080" s="69"/>
      <c r="O1080" s="97"/>
    </row>
    <row r="1081" spans="1:15" ht="15.75" customHeight="1">
      <c r="A1081" s="3276"/>
      <c r="B1081" s="504">
        <v>9113</v>
      </c>
      <c r="C1081" s="545">
        <v>0.1</v>
      </c>
      <c r="D1081" s="1680" t="s">
        <v>441</v>
      </c>
      <c r="E1081" s="564">
        <v>2900000</v>
      </c>
      <c r="F1081" s="545">
        <v>0.05</v>
      </c>
      <c r="G1081" s="564">
        <f>F1081*E1081</f>
        <v>145000</v>
      </c>
      <c r="H1081" s="544" t="s">
        <v>15</v>
      </c>
      <c r="I1081" s="544" t="s">
        <v>22</v>
      </c>
      <c r="J1081" s="256"/>
      <c r="K1081" s="149"/>
      <c r="L1081" s="149"/>
      <c r="M1081" s="129"/>
      <c r="N1081" s="69"/>
      <c r="O1081" s="30"/>
    </row>
    <row r="1082" spans="1:15" ht="15.75" customHeight="1">
      <c r="A1082" s="3276"/>
      <c r="B1082" s="418">
        <v>9130</v>
      </c>
      <c r="C1082" s="779">
        <v>0.1</v>
      </c>
      <c r="D1082" s="561" t="s">
        <v>457</v>
      </c>
      <c r="E1082" s="563">
        <v>1650000</v>
      </c>
      <c r="F1082" s="560">
        <v>0.1</v>
      </c>
      <c r="G1082" s="564">
        <f>F1082*E1082</f>
        <v>165000</v>
      </c>
      <c r="H1082" s="562" t="s">
        <v>30</v>
      </c>
      <c r="I1082" s="562" t="s">
        <v>207</v>
      </c>
      <c r="J1082" s="256"/>
      <c r="K1082" s="149"/>
      <c r="L1082" s="149"/>
      <c r="M1082" s="129"/>
      <c r="N1082" s="69"/>
      <c r="O1082" s="30"/>
    </row>
    <row r="1083" spans="1:15" ht="15.75" customHeight="1">
      <c r="A1083" s="3276"/>
      <c r="B1083" s="388">
        <v>9162</v>
      </c>
      <c r="C1083" s="389">
        <v>0.1</v>
      </c>
      <c r="D1083" s="1685" t="s">
        <v>458</v>
      </c>
      <c r="E1083" s="1683">
        <v>1850000</v>
      </c>
      <c r="F1083" s="389">
        <v>0.1</v>
      </c>
      <c r="G1083" s="564">
        <f>F1083*E1083</f>
        <v>185000</v>
      </c>
      <c r="H1083" s="386" t="s">
        <v>30</v>
      </c>
      <c r="I1083" s="386" t="s">
        <v>22</v>
      </c>
      <c r="J1083" s="256"/>
      <c r="K1083" s="149"/>
      <c r="L1083" s="149"/>
      <c r="M1083" s="129"/>
      <c r="N1083" s="69"/>
      <c r="O1083" s="30"/>
    </row>
    <row r="1084" spans="1:15" s="605" customFormat="1" ht="15.75" customHeight="1">
      <c r="A1084" s="3276"/>
      <c r="B1084" s="431" t="s">
        <v>171</v>
      </c>
      <c r="C1084" s="403">
        <v>0.1</v>
      </c>
      <c r="D1084" s="405" t="s">
        <v>459</v>
      </c>
      <c r="E1084" s="585"/>
      <c r="F1084" s="403">
        <v>0.1</v>
      </c>
      <c r="G1084" s="583">
        <f>F1084*E1084</f>
        <v>0</v>
      </c>
      <c r="H1084" s="406"/>
      <c r="I1084" s="406" t="s">
        <v>207</v>
      </c>
      <c r="J1084" s="393"/>
      <c r="K1084" s="393"/>
      <c r="L1084" s="393"/>
      <c r="M1084" s="394"/>
      <c r="N1084" s="395"/>
      <c r="O1084" s="394"/>
    </row>
    <row r="1085" spans="1:15" ht="15.75" customHeight="1">
      <c r="A1085" s="3276"/>
      <c r="B1085" s="447"/>
      <c r="C1085" s="482"/>
      <c r="D1085" s="483"/>
      <c r="E1085" s="483"/>
      <c r="F1085" s="482"/>
      <c r="G1085" s="483"/>
      <c r="H1085" s="484"/>
      <c r="I1085" s="484"/>
      <c r="J1085" s="149"/>
      <c r="K1085" s="149"/>
      <c r="L1085" s="149"/>
      <c r="M1085" s="129"/>
      <c r="N1085" s="69"/>
      <c r="O1085" s="30"/>
    </row>
    <row r="1086" spans="1:15" ht="15.75" customHeight="1">
      <c r="A1086" s="3276"/>
      <c r="B1086" s="447"/>
      <c r="C1086" s="482"/>
      <c r="D1086" s="483"/>
      <c r="E1086" s="748"/>
      <c r="F1086" s="482"/>
      <c r="G1086" s="483"/>
      <c r="H1086" s="484"/>
      <c r="I1086" s="484"/>
      <c r="J1086" s="149"/>
      <c r="K1086" s="149"/>
      <c r="L1086" s="149"/>
      <c r="M1086" s="129"/>
      <c r="N1086" s="69"/>
      <c r="O1086" s="30"/>
    </row>
    <row r="1087" spans="1:15" ht="15.75" customHeight="1">
      <c r="A1087" s="3276"/>
      <c r="B1087" s="407"/>
      <c r="C1087" s="407"/>
      <c r="D1087" s="407"/>
      <c r="E1087" s="407"/>
      <c r="F1087" s="407"/>
      <c r="G1087" s="407"/>
      <c r="H1087" s="407"/>
      <c r="I1087" s="407"/>
      <c r="J1087" s="308"/>
      <c r="K1087" s="308"/>
      <c r="L1087" s="149"/>
      <c r="M1087" s="129"/>
      <c r="N1087" s="69"/>
      <c r="O1087" s="30"/>
    </row>
    <row r="1088" spans="1:15" ht="15.75" customHeight="1">
      <c r="A1088" s="3276"/>
      <c r="B1088" s="407"/>
      <c r="C1088" s="407"/>
      <c r="D1088" s="407"/>
      <c r="E1088" s="407"/>
      <c r="F1088" s="407"/>
      <c r="G1088" s="407"/>
      <c r="H1088" s="407"/>
      <c r="I1088" s="407"/>
      <c r="J1088" s="308"/>
      <c r="K1088" s="308"/>
      <c r="L1088" s="149"/>
      <c r="M1088" s="129"/>
      <c r="N1088" s="69"/>
      <c r="O1088" s="30"/>
    </row>
    <row r="1089" spans="1:15" ht="15.75" customHeight="1">
      <c r="A1089" s="3276"/>
      <c r="B1089" s="315"/>
      <c r="C1089" s="315"/>
      <c r="D1089" s="668" t="s">
        <v>34</v>
      </c>
      <c r="E1089" s="669">
        <f>SUM(E1080:E1088)</f>
        <v>7900000</v>
      </c>
      <c r="F1089" s="668" t="s">
        <v>34</v>
      </c>
      <c r="G1089" s="670">
        <f>SUM(G1080:G1088)</f>
        <v>645000</v>
      </c>
      <c r="H1089" s="3429"/>
      <c r="I1089" s="3429"/>
      <c r="J1089" s="3429"/>
      <c r="K1089" s="3429"/>
      <c r="L1089" s="3277" t="s">
        <v>35</v>
      </c>
      <c r="M1089" s="3277"/>
      <c r="N1089" s="3277"/>
      <c r="O1089" s="294">
        <f>O1088+G1089</f>
        <v>645000</v>
      </c>
    </row>
    <row r="1090" spans="1:15" ht="15.75" customHeight="1">
      <c r="A1090" s="771"/>
      <c r="B1090" s="424"/>
      <c r="C1090" s="424"/>
      <c r="D1090" s="425"/>
      <c r="E1090" s="426"/>
      <c r="F1090" s="425"/>
      <c r="G1090" s="427"/>
      <c r="H1090" s="2"/>
      <c r="I1090" s="2"/>
      <c r="J1090" s="2"/>
      <c r="K1090" s="2"/>
      <c r="L1090" s="428"/>
      <c r="M1090" s="2"/>
      <c r="N1090" s="2"/>
      <c r="O1090" s="429"/>
    </row>
    <row r="1091" spans="1:15" ht="15.75" customHeight="1">
      <c r="A1091" s="3275" t="s">
        <v>19</v>
      </c>
      <c r="B1091" s="3275"/>
      <c r="C1091" s="3275"/>
      <c r="D1091" s="3275"/>
      <c r="E1091" s="3275"/>
      <c r="F1091" s="3275"/>
      <c r="G1091" s="3275"/>
      <c r="H1091" s="3275"/>
      <c r="I1091" s="3275"/>
      <c r="J1091" s="3275"/>
      <c r="K1091" s="3275"/>
      <c r="L1091" s="3275"/>
      <c r="M1091" s="3275"/>
      <c r="N1091" s="3275"/>
      <c r="O1091" s="3275"/>
    </row>
    <row r="1092" spans="1:15" ht="15.75" customHeight="1">
      <c r="A1092" s="2119" t="s">
        <v>37</v>
      </c>
      <c r="B1092" s="24" t="s">
        <v>3</v>
      </c>
      <c r="C1092" s="8" t="s">
        <v>4</v>
      </c>
      <c r="D1092" s="24" t="s">
        <v>5</v>
      </c>
      <c r="E1092" s="9" t="s">
        <v>6</v>
      </c>
      <c r="F1092" s="24" t="s">
        <v>7</v>
      </c>
      <c r="G1092" s="9" t="s">
        <v>8</v>
      </c>
      <c r="H1092" s="156" t="s">
        <v>9</v>
      </c>
      <c r="I1092" s="24" t="s">
        <v>10</v>
      </c>
      <c r="J1092" s="24" t="s">
        <v>11</v>
      </c>
      <c r="K1092" s="24" t="s">
        <v>3</v>
      </c>
      <c r="L1092" s="24" t="s">
        <v>5</v>
      </c>
      <c r="M1092" s="24" t="s">
        <v>12</v>
      </c>
      <c r="N1092" s="24" t="s">
        <v>7</v>
      </c>
      <c r="O1092" s="30"/>
    </row>
    <row r="1093" spans="1:15" ht="15.75" customHeight="1">
      <c r="A1093" s="3276"/>
      <c r="B1093" s="579">
        <v>9064</v>
      </c>
      <c r="C1093" s="545">
        <v>0.1</v>
      </c>
      <c r="D1093" s="1680" t="s">
        <v>460</v>
      </c>
      <c r="E1093" s="564">
        <v>2000000</v>
      </c>
      <c r="F1093" s="545">
        <v>0.1</v>
      </c>
      <c r="G1093" s="390">
        <f>E1093*F1093</f>
        <v>200000</v>
      </c>
      <c r="H1093" s="386" t="s">
        <v>19</v>
      </c>
      <c r="I1093" s="544" t="s">
        <v>461</v>
      </c>
      <c r="J1093" s="149"/>
      <c r="K1093" s="654">
        <v>9128</v>
      </c>
      <c r="L1093" s="1680" t="s">
        <v>438</v>
      </c>
      <c r="M1093" s="564">
        <v>2300000</v>
      </c>
      <c r="N1093" s="545">
        <v>0.05</v>
      </c>
      <c r="O1093" s="652">
        <f>N1093*M1093</f>
        <v>115000</v>
      </c>
    </row>
    <row r="1094" spans="1:15" ht="15.75" customHeight="1">
      <c r="A1094" s="3276"/>
      <c r="B1094" s="507"/>
      <c r="C1094" s="407"/>
      <c r="D1094" s="407"/>
      <c r="E1094" s="407"/>
      <c r="F1094" s="407"/>
      <c r="G1094" s="407"/>
      <c r="H1094" s="676"/>
      <c r="I1094" s="2112"/>
      <c r="J1094" s="149"/>
      <c r="K1094" s="387">
        <v>9068</v>
      </c>
      <c r="L1094" s="1680" t="s">
        <v>440</v>
      </c>
      <c r="M1094" s="564">
        <v>3200000</v>
      </c>
      <c r="N1094" s="545">
        <v>0.05</v>
      </c>
      <c r="O1094" s="652">
        <f>N1094*M1094</f>
        <v>160000</v>
      </c>
    </row>
    <row r="1095" spans="1:15" ht="15.75" customHeight="1">
      <c r="A1095" s="3276"/>
      <c r="B1095" s="674"/>
      <c r="C1095" s="407"/>
      <c r="D1095" s="407"/>
      <c r="E1095" s="407"/>
      <c r="F1095" s="407"/>
      <c r="G1095" s="407"/>
      <c r="H1095" s="676"/>
      <c r="I1095" s="2112"/>
      <c r="J1095" s="149"/>
      <c r="K1095" s="419"/>
      <c r="L1095" s="419"/>
      <c r="M1095" s="385"/>
      <c r="N1095" s="780"/>
      <c r="O1095" s="385"/>
    </row>
    <row r="1096" spans="1:15" ht="15.75" customHeight="1">
      <c r="A1096" s="3276"/>
      <c r="B1096" s="674"/>
      <c r="C1096" s="407"/>
      <c r="D1096" s="407"/>
      <c r="E1096" s="407"/>
      <c r="F1096" s="407"/>
      <c r="G1096" s="407"/>
      <c r="H1096" s="676"/>
      <c r="I1096" s="2112"/>
      <c r="J1096" s="149"/>
      <c r="K1096" s="419"/>
      <c r="L1096" s="419"/>
      <c r="M1096" s="385"/>
      <c r="N1096" s="780"/>
      <c r="O1096" s="385"/>
    </row>
    <row r="1097" spans="1:15" ht="15.75" customHeight="1">
      <c r="A1097" s="3276"/>
      <c r="B1097" s="581"/>
      <c r="C1097" s="397"/>
      <c r="D1097" s="483"/>
      <c r="E1097" s="430"/>
      <c r="F1097" s="397"/>
      <c r="G1097" s="430"/>
      <c r="H1097" s="399"/>
      <c r="I1097" s="399"/>
      <c r="J1097" s="149"/>
      <c r="K1097" s="149"/>
      <c r="L1097" s="149"/>
      <c r="M1097" s="129"/>
      <c r="N1097" s="69"/>
      <c r="O1097" s="30"/>
    </row>
    <row r="1098" spans="1:15" ht="15.75" customHeight="1">
      <c r="A1098" s="3276"/>
      <c r="B1098" s="431"/>
      <c r="C1098" s="392"/>
      <c r="D1098" s="393"/>
      <c r="E1098" s="394"/>
      <c r="F1098" s="392"/>
      <c r="G1098" s="394"/>
      <c r="H1098" s="391"/>
      <c r="I1098" s="391"/>
      <c r="J1098" s="149"/>
      <c r="K1098" s="149"/>
      <c r="L1098" s="149"/>
      <c r="M1098" s="129"/>
      <c r="N1098" s="69"/>
      <c r="O1098" s="30">
        <f>SUM(O1093:O1097)</f>
        <v>275000</v>
      </c>
    </row>
    <row r="1099" spans="1:15" ht="15.75" customHeight="1">
      <c r="A1099" s="3276"/>
      <c r="B1099" s="256"/>
      <c r="C1099" s="256"/>
      <c r="D1099" s="292" t="s">
        <v>34</v>
      </c>
      <c r="E1099" s="293">
        <f>SUM(E1093:E1098)</f>
        <v>2000000</v>
      </c>
      <c r="F1099" s="292" t="s">
        <v>34</v>
      </c>
      <c r="G1099" s="25">
        <f>SUM(G1093:G1094)</f>
        <v>200000</v>
      </c>
      <c r="H1099" s="3423"/>
      <c r="I1099" s="3423"/>
      <c r="J1099" s="3423"/>
      <c r="K1099" s="3423"/>
      <c r="L1099" s="3277" t="s">
        <v>35</v>
      </c>
      <c r="M1099" s="3277"/>
      <c r="N1099" s="3277"/>
      <c r="O1099" s="294">
        <f>O1098+G1099</f>
        <v>475000</v>
      </c>
    </row>
    <row r="1100" spans="1:15" ht="15.75" customHeight="1">
      <c r="A1100" s="3435" t="s">
        <v>69</v>
      </c>
      <c r="B1100" s="3435"/>
      <c r="C1100" s="2113"/>
      <c r="D1100" s="568">
        <f>E1099+E1089+E1076+E1065</f>
        <v>37050000</v>
      </c>
    </row>
    <row r="1101" spans="1:15" ht="15.75" customHeight="1">
      <c r="A1101" s="3436" t="s">
        <v>70</v>
      </c>
      <c r="B1101" s="3436"/>
      <c r="C1101" s="569"/>
      <c r="D1101" s="326"/>
    </row>
    <row r="1102" spans="1:15" ht="15.75" customHeight="1">
      <c r="A1102" s="3437" t="s">
        <v>71</v>
      </c>
      <c r="B1102" s="3437"/>
      <c r="C1102" s="142"/>
      <c r="D1102" s="706"/>
    </row>
    <row r="1103" spans="1:15" ht="15.75" customHeight="1">
      <c r="A1103" s="3438"/>
      <c r="B1103" s="3438"/>
      <c r="C1103" s="151"/>
      <c r="D1103" s="129"/>
    </row>
    <row r="1104" spans="1:15" ht="15.75" customHeight="1">
      <c r="A1104" s="407"/>
      <c r="B1104" s="407"/>
      <c r="C1104" s="407"/>
      <c r="D1104" s="407"/>
    </row>
    <row r="1105" spans="1:4" ht="15.75" customHeight="1">
      <c r="A1105" s="3289" t="s">
        <v>103</v>
      </c>
      <c r="B1105" s="2116" t="s">
        <v>88</v>
      </c>
      <c r="C1105" s="286" t="s">
        <v>104</v>
      </c>
      <c r="D1105" s="286" t="s">
        <v>105</v>
      </c>
    </row>
    <row r="1106" spans="1:4" ht="15.75" customHeight="1">
      <c r="A1106" s="3289"/>
      <c r="B1106" s="143">
        <f>SUM(B1107:B1138)</f>
        <v>0</v>
      </c>
      <c r="C1106" s="326"/>
      <c r="D1106" s="566">
        <f>D1107+D1109+D1113+D1115+D1119+D1127+D1128+D1129+D1130+D1131+D1132+D1133+D1134+D1135+D1136+D1137+D1138+D1111-D1121+D1122+D1123+D1124+D1125+D1126+D1117</f>
        <v>37050000</v>
      </c>
    </row>
    <row r="1107" spans="1:4" ht="15.75" customHeight="1">
      <c r="A1107" s="3283" t="s">
        <v>86</v>
      </c>
      <c r="B1107" s="3283"/>
      <c r="C1107" s="3284">
        <v>1</v>
      </c>
      <c r="D1107" s="3440">
        <v>1250000</v>
      </c>
    </row>
    <row r="1108" spans="1:4" ht="15.75" customHeight="1">
      <c r="A1108" s="3283"/>
      <c r="B1108" s="3283"/>
      <c r="C1108" s="3284"/>
      <c r="D1108" s="3440"/>
    </row>
    <row r="1109" spans="1:4" ht="15.75" customHeight="1">
      <c r="A1109" s="3283" t="s">
        <v>98</v>
      </c>
      <c r="B1109" s="3283"/>
      <c r="C1109" s="3284"/>
      <c r="D1109" s="3440"/>
    </row>
    <row r="1110" spans="1:4" ht="15.75" customHeight="1">
      <c r="A1110" s="3283"/>
      <c r="B1110" s="3283"/>
      <c r="C1110" s="3284"/>
      <c r="D1110" s="3440"/>
    </row>
    <row r="1111" spans="1:4" ht="15" customHeight="1">
      <c r="A1111" s="3283" t="s">
        <v>89</v>
      </c>
      <c r="B1111" s="3283"/>
      <c r="C1111" s="3284">
        <v>1</v>
      </c>
      <c r="D1111" s="3440">
        <v>2300000</v>
      </c>
    </row>
    <row r="1112" spans="1:4" ht="15.75" customHeight="1">
      <c r="A1112" s="3283"/>
      <c r="B1112" s="3283"/>
      <c r="C1112" s="3284"/>
      <c r="D1112" s="3440"/>
    </row>
    <row r="1113" spans="1:4" ht="15.75" customHeight="1">
      <c r="A1113" s="3283" t="s">
        <v>107</v>
      </c>
      <c r="B1113" s="3283"/>
      <c r="C1113" s="3284">
        <v>3</v>
      </c>
      <c r="D1113" s="3440">
        <f>E1093+E1081+E1082</f>
        <v>6550000</v>
      </c>
    </row>
    <row r="1114" spans="1:4" ht="15.75" customHeight="1">
      <c r="A1114" s="3283"/>
      <c r="B1114" s="3283"/>
      <c r="C1114" s="3284"/>
      <c r="D1114" s="3440"/>
    </row>
    <row r="1115" spans="1:4" ht="15.75" customHeight="1">
      <c r="A1115" s="3283" t="s">
        <v>91</v>
      </c>
      <c r="B1115" s="3283"/>
      <c r="C1115" s="3284">
        <v>1</v>
      </c>
      <c r="D1115" s="3440">
        <v>2100000</v>
      </c>
    </row>
    <row r="1116" spans="1:4" ht="15.75" customHeight="1">
      <c r="A1116" s="3283"/>
      <c r="B1116" s="3283"/>
      <c r="C1116" s="3284"/>
      <c r="D1116" s="3440"/>
    </row>
    <row r="1117" spans="1:4" ht="15.75" customHeight="1">
      <c r="A1117" s="3283" t="s">
        <v>108</v>
      </c>
      <c r="B1117" s="3283"/>
      <c r="C1117" s="3284">
        <v>2</v>
      </c>
      <c r="D1117" s="3440">
        <v>4150000</v>
      </c>
    </row>
    <row r="1118" spans="1:4" ht="15.75" customHeight="1">
      <c r="A1118" s="3283"/>
      <c r="B1118" s="3283"/>
      <c r="C1118" s="3284"/>
      <c r="D1118" s="3440"/>
    </row>
    <row r="1119" spans="1:4" ht="15.75" customHeight="1">
      <c r="A1119" s="3283" t="s">
        <v>109</v>
      </c>
      <c r="B1119" s="3283"/>
      <c r="C1119" s="3284"/>
      <c r="D1119" s="3440"/>
    </row>
    <row r="1120" spans="1:4" ht="15.75" customHeight="1">
      <c r="A1120" s="3283"/>
      <c r="B1120" s="3283"/>
      <c r="C1120" s="3284"/>
      <c r="D1120" s="3440"/>
    </row>
    <row r="1121" spans="1:4" ht="15.75" customHeight="1">
      <c r="A1121" s="2112" t="s">
        <v>110</v>
      </c>
      <c r="B1121" s="2112"/>
      <c r="C1121" s="2113"/>
      <c r="D1121" s="566"/>
    </row>
    <row r="1122" spans="1:4" ht="15.75" customHeight="1">
      <c r="A1122" s="2112" t="s">
        <v>111</v>
      </c>
      <c r="B1122" s="2112"/>
      <c r="C1122" s="2113"/>
      <c r="D1122" s="566"/>
    </row>
    <row r="1123" spans="1:4" ht="15.75" customHeight="1">
      <c r="A1123" s="2112" t="s">
        <v>112</v>
      </c>
      <c r="B1123" s="2112"/>
      <c r="C1123" s="2113"/>
      <c r="D1123" s="566"/>
    </row>
    <row r="1124" spans="1:4" ht="15.75" customHeight="1">
      <c r="A1124" s="2112" t="s">
        <v>93</v>
      </c>
      <c r="B1124" s="2112"/>
      <c r="C1124" s="2113"/>
      <c r="D1124" s="566"/>
    </row>
    <row r="1125" spans="1:4" ht="15.75" customHeight="1">
      <c r="A1125" s="2112" t="s">
        <v>100</v>
      </c>
      <c r="B1125" s="2112"/>
      <c r="C1125" s="2113">
        <v>1</v>
      </c>
      <c r="D1125" s="566">
        <v>1500000</v>
      </c>
    </row>
    <row r="1126" spans="1:4" ht="15.75" customHeight="1">
      <c r="A1126" s="2112" t="s">
        <v>94</v>
      </c>
      <c r="B1126" s="2112"/>
      <c r="C1126" s="2113">
        <v>5</v>
      </c>
      <c r="D1126" s="566">
        <f>E1071+E1070+E1069+E1059+E1057</f>
        <v>14400000</v>
      </c>
    </row>
    <row r="1127" spans="1:4" ht="15.75" customHeight="1">
      <c r="A1127" s="2112" t="s">
        <v>113</v>
      </c>
      <c r="B1127" s="2112"/>
      <c r="C1127" s="2113"/>
      <c r="D1127" s="566"/>
    </row>
    <row r="1128" spans="1:4" ht="15.75" customHeight="1">
      <c r="A1128" s="2112" t="s">
        <v>95</v>
      </c>
      <c r="B1128" s="2112"/>
      <c r="C1128" s="2113"/>
      <c r="D1128" s="566"/>
    </row>
    <row r="1129" spans="1:4" ht="15.75" customHeight="1">
      <c r="A1129" s="2112" t="s">
        <v>114</v>
      </c>
      <c r="B1129" s="2112"/>
      <c r="C1129" s="2113"/>
      <c r="D1129" s="566"/>
    </row>
    <row r="1130" spans="1:4" ht="15.75" customHeight="1">
      <c r="A1130" s="2112" t="s">
        <v>96</v>
      </c>
      <c r="B1130" s="2112"/>
      <c r="C1130" s="2113"/>
      <c r="D1130" s="566"/>
    </row>
    <row r="1131" spans="1:4" ht="15.75" customHeight="1">
      <c r="A1131" s="2112" t="s">
        <v>115</v>
      </c>
      <c r="B1131" s="2112"/>
      <c r="C1131" s="2113"/>
      <c r="D1131" s="566"/>
    </row>
    <row r="1132" spans="1:4" ht="15.75" customHeight="1">
      <c r="A1132" s="2112" t="s">
        <v>116</v>
      </c>
      <c r="B1132" s="2112"/>
      <c r="C1132" s="2113"/>
      <c r="D1132" s="1682"/>
    </row>
    <row r="1133" spans="1:4" ht="15.75" customHeight="1">
      <c r="A1133" s="2112" t="s">
        <v>117</v>
      </c>
      <c r="B1133" s="2112"/>
      <c r="C1133" s="2113"/>
      <c r="D1133" s="1682"/>
    </row>
    <row r="1134" spans="1:4" ht="15.75" customHeight="1">
      <c r="A1134" s="2112" t="s">
        <v>118</v>
      </c>
      <c r="B1134" s="2112"/>
      <c r="C1134" s="2113"/>
      <c r="D1134" s="1682"/>
    </row>
    <row r="1135" spans="1:4" ht="15.75" customHeight="1">
      <c r="A1135" s="2112" t="s">
        <v>119</v>
      </c>
      <c r="B1135" s="2112"/>
      <c r="C1135" s="2113"/>
      <c r="D1135" s="1682"/>
    </row>
    <row r="1136" spans="1:4" ht="15.75" customHeight="1">
      <c r="A1136" s="2112" t="s">
        <v>120</v>
      </c>
      <c r="B1136" s="2112"/>
      <c r="C1136" s="2113"/>
      <c r="D1136" s="1682"/>
    </row>
    <row r="1137" spans="1:15" ht="15.75" customHeight="1">
      <c r="A1137" s="2112" t="s">
        <v>121</v>
      </c>
      <c r="B1137" s="2112"/>
      <c r="C1137" s="2113"/>
      <c r="D1137" s="1682"/>
    </row>
    <row r="1138" spans="1:15" ht="15.75" customHeight="1">
      <c r="A1138" s="2112" t="s">
        <v>122</v>
      </c>
      <c r="B1138" s="2112"/>
      <c r="C1138" s="2113">
        <v>3</v>
      </c>
      <c r="D1138" s="566">
        <f>E1058+E1060</f>
        <v>4800000</v>
      </c>
    </row>
    <row r="1139" spans="1:15" ht="15.75" customHeight="1">
      <c r="A1139" s="143"/>
      <c r="B1139" s="2112"/>
      <c r="C1139" s="2112"/>
      <c r="D1139" s="1682"/>
    </row>
    <row r="1140" spans="1:15" ht="15.75" customHeight="1">
      <c r="A1140" s="143"/>
      <c r="B1140" s="2112"/>
      <c r="C1140" s="2112"/>
      <c r="D1140" s="1682"/>
    </row>
    <row r="1142" spans="1:15" ht="17.25" customHeight="1"/>
    <row r="1143" spans="1:15" ht="15.75" customHeight="1">
      <c r="A1143" s="3274" t="s">
        <v>462</v>
      </c>
      <c r="B1143" s="3274"/>
      <c r="C1143" s="3274"/>
      <c r="D1143" s="3274"/>
      <c r="E1143" s="3274"/>
      <c r="F1143" s="3274"/>
      <c r="G1143" s="3274"/>
      <c r="H1143" s="3274"/>
      <c r="I1143" s="3274"/>
      <c r="J1143" s="3274"/>
      <c r="K1143" s="3274"/>
      <c r="L1143" s="3274"/>
      <c r="M1143" s="3274"/>
      <c r="N1143" s="3274"/>
      <c r="O1143" s="3274"/>
    </row>
    <row r="1144" spans="1:15" ht="15.75" customHeight="1">
      <c r="A1144" s="3274"/>
      <c r="B1144" s="3274"/>
      <c r="C1144" s="3274"/>
      <c r="D1144" s="3274"/>
      <c r="E1144" s="3274"/>
      <c r="F1144" s="3274"/>
      <c r="G1144" s="3274"/>
      <c r="H1144" s="3274"/>
      <c r="I1144" s="3274"/>
      <c r="J1144" s="3274"/>
      <c r="K1144" s="3274"/>
      <c r="L1144" s="3274"/>
      <c r="M1144" s="3274"/>
      <c r="N1144" s="3274"/>
      <c r="O1144" s="3274"/>
    </row>
    <row r="1145" spans="1:15" ht="15.75" customHeight="1">
      <c r="A1145" s="3275" t="s">
        <v>15</v>
      </c>
      <c r="B1145" s="3275"/>
      <c r="C1145" s="3275"/>
      <c r="D1145" s="3275"/>
      <c r="E1145" s="3275"/>
      <c r="F1145" s="3275"/>
      <c r="G1145" s="3275"/>
      <c r="H1145" s="3275"/>
      <c r="I1145" s="3275"/>
      <c r="J1145" s="3275"/>
      <c r="K1145" s="3275"/>
      <c r="L1145" s="3275"/>
      <c r="M1145" s="3275"/>
      <c r="N1145" s="3275"/>
      <c r="O1145" s="3275"/>
    </row>
    <row r="1146" spans="1:15" ht="15.75" customHeight="1">
      <c r="A1146" s="2119" t="s">
        <v>37</v>
      </c>
      <c r="B1146" s="24" t="s">
        <v>3</v>
      </c>
      <c r="C1146" s="8" t="s">
        <v>4</v>
      </c>
      <c r="D1146" s="24" t="s">
        <v>5</v>
      </c>
      <c r="E1146" s="9" t="s">
        <v>6</v>
      </c>
      <c r="F1146" s="24" t="s">
        <v>7</v>
      </c>
      <c r="G1146" s="9" t="s">
        <v>8</v>
      </c>
      <c r="H1146" s="156" t="s">
        <v>9</v>
      </c>
      <c r="I1146" s="24" t="s">
        <v>10</v>
      </c>
      <c r="J1146" s="24" t="s">
        <v>11</v>
      </c>
      <c r="K1146" s="24" t="s">
        <v>3</v>
      </c>
      <c r="L1146" s="24" t="s">
        <v>5</v>
      </c>
      <c r="M1146" s="24" t="s">
        <v>12</v>
      </c>
      <c r="N1146" s="24" t="s">
        <v>7</v>
      </c>
      <c r="O1146" s="30"/>
    </row>
    <row r="1147" spans="1:15" ht="15.75" customHeight="1">
      <c r="A1147" s="3276" t="s">
        <v>131</v>
      </c>
      <c r="B1147" s="579">
        <v>9218</v>
      </c>
      <c r="C1147" s="545">
        <v>0.1</v>
      </c>
      <c r="D1147" s="1680" t="s">
        <v>463</v>
      </c>
      <c r="E1147" s="564">
        <v>1560000</v>
      </c>
      <c r="F1147" s="545">
        <v>0.05</v>
      </c>
      <c r="G1147" s="1683">
        <f>E1147*F1147</f>
        <v>78000</v>
      </c>
      <c r="H1147" s="386" t="s">
        <v>19</v>
      </c>
      <c r="I1147" s="544" t="s">
        <v>22</v>
      </c>
      <c r="J1147" s="149"/>
      <c r="K1147" s="391"/>
      <c r="L1147" s="777"/>
      <c r="M1147" s="567"/>
      <c r="N1147" s="392"/>
      <c r="O1147" s="778"/>
    </row>
    <row r="1148" spans="1:15" ht="15.75" customHeight="1">
      <c r="A1148" s="3276"/>
      <c r="B1148" s="724">
        <v>9276</v>
      </c>
      <c r="C1148" s="824">
        <v>0.1</v>
      </c>
      <c r="D1148" s="692" t="s">
        <v>464</v>
      </c>
      <c r="E1148" s="751">
        <v>2700000</v>
      </c>
      <c r="F1148" s="744">
        <v>0.1</v>
      </c>
      <c r="G1148" s="751">
        <f>E1148*F1148</f>
        <v>270000</v>
      </c>
      <c r="H1148" s="745" t="s">
        <v>15</v>
      </c>
      <c r="I1148" s="825" t="s">
        <v>22</v>
      </c>
      <c r="J1148" s="149"/>
      <c r="K1148" s="149"/>
      <c r="L1148" s="149"/>
      <c r="M1148" s="129"/>
      <c r="N1148" s="69"/>
      <c r="O1148" s="30"/>
    </row>
    <row r="1149" spans="1:15" ht="15.75" customHeight="1">
      <c r="A1149" s="3276"/>
      <c r="B1149" s="504">
        <v>9275</v>
      </c>
      <c r="C1149" s="613">
        <v>0.1</v>
      </c>
      <c r="D1149" s="1680" t="s">
        <v>465</v>
      </c>
      <c r="E1149" s="564">
        <v>1400000</v>
      </c>
      <c r="F1149" s="545">
        <v>0.05</v>
      </c>
      <c r="G1149" s="564">
        <f>E1149*F1149</f>
        <v>70000</v>
      </c>
      <c r="H1149" s="544" t="s">
        <v>466</v>
      </c>
      <c r="I1149" s="544" t="s">
        <v>207</v>
      </c>
      <c r="J1149" s="407"/>
      <c r="K1149" s="149"/>
      <c r="L1149" s="149"/>
      <c r="M1149" s="129"/>
      <c r="N1149" s="69"/>
      <c r="O1149" s="30"/>
    </row>
    <row r="1150" spans="1:15" ht="15.75" customHeight="1">
      <c r="A1150" s="3276"/>
      <c r="B1150" s="581"/>
      <c r="C1150" s="397"/>
      <c r="D1150" s="483"/>
      <c r="E1150" s="430"/>
      <c r="F1150" s="397"/>
      <c r="G1150" s="430"/>
      <c r="H1150" s="399"/>
      <c r="I1150" s="399"/>
      <c r="J1150" s="149"/>
      <c r="K1150" s="149"/>
      <c r="L1150" s="149"/>
      <c r="M1150" s="129"/>
      <c r="N1150" s="69"/>
      <c r="O1150" s="30"/>
    </row>
    <row r="1151" spans="1:15" ht="15.75" customHeight="1">
      <c r="A1151" s="3276"/>
      <c r="B1151" s="431"/>
      <c r="C1151" s="392"/>
      <c r="D1151" s="393"/>
      <c r="E1151" s="394"/>
      <c r="F1151" s="392"/>
      <c r="G1151" s="394"/>
      <c r="H1151" s="391"/>
      <c r="I1151" s="391"/>
      <c r="J1151" s="149"/>
      <c r="K1151" s="149"/>
      <c r="L1151" s="149"/>
      <c r="M1151" s="129"/>
      <c r="N1151" s="69"/>
      <c r="O1151" s="30">
        <f>SUM(O1147:O1150)</f>
        <v>0</v>
      </c>
    </row>
    <row r="1152" spans="1:15" ht="15.75" customHeight="1">
      <c r="A1152" s="3276"/>
      <c r="B1152" s="256"/>
      <c r="C1152" s="256"/>
      <c r="D1152" s="292" t="s">
        <v>34</v>
      </c>
      <c r="E1152" s="293">
        <f>SUM(E1147:E1151)</f>
        <v>5660000</v>
      </c>
      <c r="F1152" s="292" t="s">
        <v>34</v>
      </c>
      <c r="G1152" s="25">
        <f>SUM(G1147:G1151)</f>
        <v>418000</v>
      </c>
      <c r="H1152" s="3423"/>
      <c r="I1152" s="3423"/>
      <c r="J1152" s="3423"/>
      <c r="K1152" s="3423"/>
      <c r="L1152" s="3277" t="s">
        <v>35</v>
      </c>
      <c r="M1152" s="3277"/>
      <c r="N1152" s="3277"/>
      <c r="O1152" s="547">
        <f>O1151+G1152</f>
        <v>418000</v>
      </c>
    </row>
    <row r="1154" spans="1:15" ht="15.75" customHeight="1">
      <c r="A1154" s="3275" t="s">
        <v>46</v>
      </c>
      <c r="B1154" s="3275"/>
      <c r="C1154" s="3275"/>
      <c r="D1154" s="3275"/>
      <c r="E1154" s="3275"/>
      <c r="F1154" s="3275"/>
      <c r="G1154" s="3275"/>
      <c r="H1154" s="3275"/>
      <c r="I1154" s="3275"/>
      <c r="J1154" s="3275"/>
      <c r="K1154" s="3275"/>
      <c r="L1154" s="3275"/>
      <c r="M1154" s="3275"/>
      <c r="N1154" s="3275"/>
      <c r="O1154" s="3275"/>
    </row>
    <row r="1155" spans="1:15" ht="15.75" customHeight="1">
      <c r="A1155" s="2119" t="s">
        <v>37</v>
      </c>
      <c r="B1155" s="24" t="s">
        <v>3</v>
      </c>
      <c r="C1155" s="8" t="s">
        <v>4</v>
      </c>
      <c r="D1155" s="24" t="s">
        <v>5</v>
      </c>
      <c r="E1155" s="9" t="s">
        <v>6</v>
      </c>
      <c r="F1155" s="24" t="s">
        <v>7</v>
      </c>
      <c r="G1155" s="9" t="s">
        <v>8</v>
      </c>
      <c r="H1155" s="156" t="s">
        <v>9</v>
      </c>
      <c r="I1155" s="24" t="s">
        <v>10</v>
      </c>
      <c r="J1155" s="24" t="s">
        <v>11</v>
      </c>
      <c r="K1155" s="24" t="s">
        <v>3</v>
      </c>
      <c r="L1155" s="24" t="s">
        <v>5</v>
      </c>
      <c r="M1155" s="24" t="s">
        <v>12</v>
      </c>
      <c r="N1155" s="24" t="s">
        <v>7</v>
      </c>
      <c r="O1155" s="30"/>
    </row>
    <row r="1156" spans="1:15" ht="15.75" customHeight="1">
      <c r="A1156" s="3276" t="s">
        <v>467</v>
      </c>
      <c r="B1156" s="504">
        <v>9230</v>
      </c>
      <c r="C1156" s="545">
        <v>0.1</v>
      </c>
      <c r="D1156" s="1680" t="s">
        <v>468</v>
      </c>
      <c r="E1156" s="722">
        <v>2100000</v>
      </c>
      <c r="F1156" s="545">
        <v>0.12</v>
      </c>
      <c r="G1156" s="564">
        <f t="shared" ref="G1156:G1162" si="51">E1156*F1156</f>
        <v>252000</v>
      </c>
      <c r="H1156" s="544" t="s">
        <v>43</v>
      </c>
      <c r="I1156" s="544" t="s">
        <v>22</v>
      </c>
      <c r="J1156" s="149"/>
      <c r="K1156" s="391"/>
      <c r="L1156" s="777" t="s">
        <v>469</v>
      </c>
      <c r="M1156" s="567">
        <v>2000000</v>
      </c>
      <c r="N1156" s="392">
        <v>0.05</v>
      </c>
      <c r="O1156" s="778"/>
    </row>
    <row r="1157" spans="1:15" ht="15.75" customHeight="1">
      <c r="A1157" s="3276"/>
      <c r="B1157" s="504">
        <v>9203</v>
      </c>
      <c r="C1157" s="545">
        <v>0.1</v>
      </c>
      <c r="D1157" s="1680" t="s">
        <v>470</v>
      </c>
      <c r="E1157" s="722">
        <v>2000000</v>
      </c>
      <c r="F1157" s="545">
        <v>0.12</v>
      </c>
      <c r="G1157" s="564">
        <f t="shared" si="51"/>
        <v>240000</v>
      </c>
      <c r="H1157" s="544" t="s">
        <v>43</v>
      </c>
      <c r="I1157" s="544" t="s">
        <v>207</v>
      </c>
      <c r="J1157" s="149"/>
      <c r="K1157" s="149"/>
      <c r="L1157" s="149"/>
      <c r="M1157" s="129"/>
      <c r="N1157" s="69"/>
      <c r="O1157" s="30"/>
    </row>
    <row r="1158" spans="1:15" ht="15.75" customHeight="1">
      <c r="A1158" s="3276"/>
      <c r="B1158" s="504">
        <v>9186</v>
      </c>
      <c r="C1158" s="545">
        <v>0.1</v>
      </c>
      <c r="D1158" s="1680" t="s">
        <v>471</v>
      </c>
      <c r="E1158" s="722">
        <v>1950000</v>
      </c>
      <c r="F1158" s="545">
        <v>7.0000000000000007E-2</v>
      </c>
      <c r="G1158" s="564">
        <f t="shared" si="51"/>
        <v>136500</v>
      </c>
      <c r="H1158" s="544" t="s">
        <v>30</v>
      </c>
      <c r="I1158" s="544" t="s">
        <v>22</v>
      </c>
      <c r="J1158" s="407"/>
      <c r="K1158" s="149"/>
      <c r="L1158" s="149"/>
      <c r="M1158" s="129"/>
      <c r="N1158" s="69"/>
      <c r="O1158" s="30"/>
    </row>
    <row r="1159" spans="1:15" ht="15.75" customHeight="1">
      <c r="A1159" s="3276"/>
      <c r="B1159" s="504">
        <v>9221</v>
      </c>
      <c r="C1159" s="545">
        <v>0.1</v>
      </c>
      <c r="D1159" s="1680" t="s">
        <v>472</v>
      </c>
      <c r="E1159" s="722">
        <v>1600000</v>
      </c>
      <c r="F1159" s="545">
        <v>7.0000000000000007E-2</v>
      </c>
      <c r="G1159" s="564">
        <f t="shared" si="51"/>
        <v>112000.00000000001</v>
      </c>
      <c r="H1159" s="544" t="s">
        <v>19</v>
      </c>
      <c r="I1159" s="544" t="s">
        <v>22</v>
      </c>
      <c r="J1159" s="308"/>
      <c r="K1159" s="149"/>
      <c r="L1159" s="149"/>
      <c r="M1159" s="129"/>
      <c r="N1159" s="69"/>
      <c r="O1159" s="30"/>
    </row>
    <row r="1160" spans="1:15" ht="15.75" customHeight="1">
      <c r="A1160" s="3276"/>
      <c r="B1160" s="504">
        <v>9238</v>
      </c>
      <c r="C1160" s="545">
        <v>0.1</v>
      </c>
      <c r="D1160" s="1680" t="s">
        <v>473</v>
      </c>
      <c r="E1160" s="722">
        <v>1500000</v>
      </c>
      <c r="F1160" s="545">
        <v>7.0000000000000007E-2</v>
      </c>
      <c r="G1160" s="564">
        <f t="shared" si="51"/>
        <v>105000.00000000001</v>
      </c>
      <c r="H1160" s="544" t="s">
        <v>30</v>
      </c>
      <c r="I1160" s="544" t="s">
        <v>22</v>
      </c>
      <c r="J1160" s="149"/>
      <c r="K1160" s="149"/>
      <c r="L1160" s="149"/>
      <c r="M1160" s="129"/>
      <c r="N1160" s="69"/>
      <c r="O1160" s="30"/>
    </row>
    <row r="1161" spans="1:15" ht="15.75" customHeight="1">
      <c r="A1161" s="3282"/>
      <c r="B1161" s="504">
        <v>9231</v>
      </c>
      <c r="C1161" s="389">
        <v>0.1</v>
      </c>
      <c r="D1161" s="1680" t="s">
        <v>474</v>
      </c>
      <c r="E1161" s="531">
        <v>2450000</v>
      </c>
      <c r="F1161" s="389">
        <v>0.12</v>
      </c>
      <c r="G1161" s="1683">
        <f t="shared" si="51"/>
        <v>294000</v>
      </c>
      <c r="H1161" s="387" t="s">
        <v>43</v>
      </c>
      <c r="I1161" s="387" t="s">
        <v>207</v>
      </c>
      <c r="J1161" s="149"/>
      <c r="K1161" s="149"/>
      <c r="L1161" s="149"/>
      <c r="M1161" s="129"/>
      <c r="N1161" s="69"/>
      <c r="O1161" s="30"/>
    </row>
    <row r="1162" spans="1:15" ht="15.75" customHeight="1">
      <c r="A1162" s="3276"/>
      <c r="B1162" s="504">
        <v>9235</v>
      </c>
      <c r="C1162" s="649">
        <v>0.08</v>
      </c>
      <c r="D1162" s="1680" t="s">
        <v>475</v>
      </c>
      <c r="E1162" s="531">
        <v>2050000</v>
      </c>
      <c r="F1162" s="649">
        <v>0.06</v>
      </c>
      <c r="G1162" s="1683">
        <f t="shared" si="51"/>
        <v>123000</v>
      </c>
      <c r="H1162" s="562" t="s">
        <v>19</v>
      </c>
      <c r="I1162" s="562" t="s">
        <v>22</v>
      </c>
      <c r="J1162" s="149"/>
      <c r="K1162" s="149"/>
      <c r="L1162" s="149"/>
      <c r="M1162" s="129"/>
      <c r="N1162" s="69"/>
      <c r="O1162" s="30"/>
    </row>
    <row r="1163" spans="1:15" ht="15.75" customHeight="1">
      <c r="A1163" s="3282"/>
      <c r="B1163" s="540">
        <v>9251</v>
      </c>
      <c r="C1163" s="409">
        <v>0.1</v>
      </c>
      <c r="D1163" s="542" t="s">
        <v>476</v>
      </c>
      <c r="E1163" s="530">
        <v>2250000</v>
      </c>
      <c r="F1163" s="409">
        <v>0.12</v>
      </c>
      <c r="G1163" s="856">
        <f>E1163*F1163</f>
        <v>270000</v>
      </c>
      <c r="H1163" s="438" t="s">
        <v>43</v>
      </c>
      <c r="I1163" s="438" t="s">
        <v>22</v>
      </c>
      <c r="J1163" s="149"/>
      <c r="K1163" s="149"/>
      <c r="L1163" s="149"/>
      <c r="M1163" s="129"/>
      <c r="N1163" s="69"/>
      <c r="O1163" s="30"/>
    </row>
    <row r="1164" spans="1:15" ht="15.75" customHeight="1">
      <c r="A1164" s="3282"/>
      <c r="B1164" s="504">
        <v>9247</v>
      </c>
      <c r="C1164" s="545">
        <v>0.1</v>
      </c>
      <c r="D1164" s="1680" t="s">
        <v>477</v>
      </c>
      <c r="E1164" s="564">
        <v>2000000</v>
      </c>
      <c r="F1164" s="545">
        <v>7.0000000000000007E-2</v>
      </c>
      <c r="G1164" s="564">
        <f>E1164*F1164</f>
        <v>140000</v>
      </c>
      <c r="H1164" s="544" t="s">
        <v>19</v>
      </c>
      <c r="I1164" s="1680"/>
      <c r="J1164" s="149"/>
      <c r="K1164" s="149"/>
      <c r="L1164" s="149"/>
      <c r="M1164" s="129"/>
      <c r="N1164" s="69"/>
      <c r="O1164" s="30"/>
    </row>
    <row r="1165" spans="1:15" ht="15.75" customHeight="1">
      <c r="A1165" s="3282"/>
      <c r="B1165" s="774" t="s">
        <v>315</v>
      </c>
      <c r="C1165" s="403"/>
      <c r="D1165" s="702" t="s">
        <v>478</v>
      </c>
      <c r="E1165" s="855"/>
      <c r="F1165" s="403"/>
      <c r="G1165" s="404"/>
      <c r="H1165" s="406"/>
      <c r="I1165" s="406" t="s">
        <v>207</v>
      </c>
      <c r="J1165" s="149"/>
      <c r="K1165" s="149"/>
      <c r="L1165" s="149"/>
      <c r="M1165" s="129"/>
      <c r="N1165" s="69"/>
      <c r="O1165" s="30"/>
    </row>
    <row r="1166" spans="1:15" ht="15.75" customHeight="1">
      <c r="A1166" s="3276"/>
      <c r="B1166" s="811" t="s">
        <v>315</v>
      </c>
      <c r="C1166" s="812">
        <v>0.1</v>
      </c>
      <c r="D1166" s="813" t="s">
        <v>479</v>
      </c>
      <c r="E1166" s="814"/>
      <c r="F1166" s="812"/>
      <c r="G1166" s="815"/>
      <c r="H1166" s="816"/>
      <c r="I1166" s="816" t="s">
        <v>22</v>
      </c>
      <c r="J1166" s="149"/>
      <c r="K1166" s="149"/>
      <c r="L1166" s="149"/>
      <c r="M1166" s="129"/>
      <c r="N1166" s="69"/>
      <c r="O1166" s="30"/>
    </row>
    <row r="1167" spans="1:15" ht="15.75" customHeight="1">
      <c r="A1167" s="3276"/>
      <c r="B1167" s="580" t="s">
        <v>315</v>
      </c>
      <c r="C1167" s="397">
        <v>0.1</v>
      </c>
      <c r="D1167" s="398" t="s">
        <v>480</v>
      </c>
      <c r="E1167" s="565"/>
      <c r="F1167" s="397"/>
      <c r="G1167" s="430"/>
      <c r="H1167" s="399"/>
      <c r="I1167" s="399" t="s">
        <v>22</v>
      </c>
      <c r="J1167" s="149"/>
      <c r="K1167" s="149"/>
      <c r="L1167" s="149"/>
      <c r="M1167" s="129"/>
      <c r="N1167" s="69"/>
      <c r="O1167" s="30">
        <f>SUM(O1156:O1162)</f>
        <v>0</v>
      </c>
    </row>
    <row r="1168" spans="1:15" ht="15.75" customHeight="1">
      <c r="A1168" s="3276"/>
      <c r="B1168" s="256"/>
      <c r="C1168" s="256"/>
      <c r="D1168" s="292" t="s">
        <v>34</v>
      </c>
      <c r="E1168" s="293">
        <f>SUM(E1156:E1167)</f>
        <v>17900000</v>
      </c>
      <c r="F1168" s="292" t="s">
        <v>34</v>
      </c>
      <c r="G1168" s="25">
        <f>SUM(G1156:G1167)</f>
        <v>1672500</v>
      </c>
      <c r="H1168" s="3423"/>
      <c r="I1168" s="3423"/>
      <c r="J1168" s="3423"/>
      <c r="K1168" s="3423"/>
      <c r="L1168" s="3277" t="s">
        <v>35</v>
      </c>
      <c r="M1168" s="3277"/>
      <c r="N1168" s="3277"/>
      <c r="O1168" s="857">
        <f>O1167+G1168</f>
        <v>1672500</v>
      </c>
    </row>
    <row r="1170" spans="1:15" ht="15.75" customHeight="1">
      <c r="A1170" s="3275" t="s">
        <v>30</v>
      </c>
      <c r="B1170" s="3275"/>
      <c r="C1170" s="3275"/>
      <c r="D1170" s="3275"/>
      <c r="E1170" s="3275"/>
      <c r="F1170" s="3275"/>
      <c r="G1170" s="3275"/>
      <c r="H1170" s="3275"/>
      <c r="I1170" s="3275"/>
      <c r="J1170" s="3275"/>
      <c r="K1170" s="3275"/>
      <c r="L1170" s="3275"/>
      <c r="M1170" s="3275"/>
      <c r="N1170" s="3275"/>
      <c r="O1170" s="3275"/>
    </row>
    <row r="1171" spans="1:15" ht="15.75" customHeight="1">
      <c r="A1171" s="2119" t="s">
        <v>37</v>
      </c>
      <c r="B1171" s="24" t="s">
        <v>3</v>
      </c>
      <c r="C1171" s="8" t="s">
        <v>4</v>
      </c>
      <c r="D1171" s="24" t="s">
        <v>5</v>
      </c>
      <c r="E1171" s="9" t="s">
        <v>6</v>
      </c>
      <c r="F1171" s="24" t="s">
        <v>7</v>
      </c>
      <c r="G1171" s="9" t="s">
        <v>8</v>
      </c>
      <c r="H1171" s="156" t="s">
        <v>9</v>
      </c>
      <c r="I1171" s="24" t="s">
        <v>10</v>
      </c>
      <c r="J1171" s="24" t="s">
        <v>11</v>
      </c>
      <c r="K1171" s="24" t="s">
        <v>3</v>
      </c>
      <c r="L1171" s="24" t="s">
        <v>5</v>
      </c>
      <c r="M1171" s="24" t="s">
        <v>12</v>
      </c>
      <c r="N1171" s="24" t="s">
        <v>7</v>
      </c>
      <c r="O1171" s="30"/>
    </row>
    <row r="1172" spans="1:15" ht="15.75" customHeight="1">
      <c r="A1172" s="3276" t="s">
        <v>481</v>
      </c>
      <c r="B1172" s="418">
        <v>9188</v>
      </c>
      <c r="C1172" s="661">
        <v>0.08</v>
      </c>
      <c r="D1172" s="561" t="s">
        <v>478</v>
      </c>
      <c r="E1172" s="563">
        <v>1300000</v>
      </c>
      <c r="F1172" s="661">
        <v>0.04</v>
      </c>
      <c r="G1172" s="564">
        <f>F1172*E1172</f>
        <v>52000</v>
      </c>
      <c r="H1172" s="562" t="s">
        <v>19</v>
      </c>
      <c r="I1172" s="562" t="s">
        <v>207</v>
      </c>
      <c r="J1172" s="149"/>
      <c r="K1172" s="418">
        <v>9186</v>
      </c>
      <c r="L1172" s="1680" t="s">
        <v>482</v>
      </c>
      <c r="M1172" s="722">
        <v>1950000</v>
      </c>
      <c r="N1172" s="545">
        <v>0.05</v>
      </c>
      <c r="O1172" s="496">
        <f>M1172*N1172</f>
        <v>97500</v>
      </c>
    </row>
    <row r="1173" spans="1:15" ht="15.75" customHeight="1">
      <c r="A1173" s="3276"/>
      <c r="B1173" s="504">
        <v>9222</v>
      </c>
      <c r="C1173" s="613">
        <v>0.1</v>
      </c>
      <c r="D1173" s="1680" t="s">
        <v>483</v>
      </c>
      <c r="E1173" s="564">
        <v>1500000</v>
      </c>
      <c r="F1173" s="545">
        <v>0.1</v>
      </c>
      <c r="G1173" s="564">
        <f>E1173*F1173</f>
        <v>150000</v>
      </c>
      <c r="H1173" s="544" t="s">
        <v>30</v>
      </c>
      <c r="I1173" s="386" t="s">
        <v>207</v>
      </c>
      <c r="J1173" s="149"/>
      <c r="K1173" s="418">
        <v>9238</v>
      </c>
      <c r="L1173" s="1680" t="s">
        <v>459</v>
      </c>
      <c r="M1173" s="722">
        <v>1500000</v>
      </c>
      <c r="N1173" s="545">
        <v>0.05</v>
      </c>
      <c r="O1173" s="496">
        <f>M1173*N1173</f>
        <v>75000</v>
      </c>
    </row>
    <row r="1174" spans="1:15" ht="15.75" customHeight="1">
      <c r="A1174" s="3276"/>
      <c r="B1174" s="540">
        <v>9260</v>
      </c>
      <c r="C1174" s="541">
        <v>0.1</v>
      </c>
      <c r="D1174" s="542" t="s">
        <v>484</v>
      </c>
      <c r="E1174" s="858">
        <v>2200000</v>
      </c>
      <c r="F1174" s="541">
        <v>0.1</v>
      </c>
      <c r="G1174" s="858">
        <f>E1174*F1174</f>
        <v>220000</v>
      </c>
      <c r="H1174" s="543" t="s">
        <v>30</v>
      </c>
      <c r="I1174" s="543" t="s">
        <v>207</v>
      </c>
      <c r="J1174" s="407"/>
      <c r="K1174" s="149"/>
      <c r="L1174" s="149"/>
      <c r="M1174" s="129"/>
      <c r="N1174" s="69"/>
      <c r="O1174" s="30"/>
    </row>
    <row r="1175" spans="1:15" ht="15.75" customHeight="1">
      <c r="A1175" s="3282"/>
      <c r="B1175" s="504">
        <v>9272</v>
      </c>
      <c r="C1175" s="545">
        <v>0.1</v>
      </c>
      <c r="D1175" s="1680" t="s">
        <v>485</v>
      </c>
      <c r="E1175" s="564">
        <v>2000000</v>
      </c>
      <c r="F1175" s="545">
        <v>0.05</v>
      </c>
      <c r="G1175" s="564">
        <f>E1175*F1175</f>
        <v>100000</v>
      </c>
      <c r="H1175" s="544" t="s">
        <v>43</v>
      </c>
      <c r="I1175" s="544" t="s">
        <v>22</v>
      </c>
      <c r="J1175" s="823"/>
      <c r="K1175" s="149"/>
      <c r="L1175" s="149"/>
      <c r="M1175" s="129"/>
      <c r="N1175" s="69"/>
      <c r="O1175" s="30"/>
    </row>
    <row r="1176" spans="1:15" ht="15.75" customHeight="1">
      <c r="A1176" s="3276"/>
      <c r="B1176" s="407"/>
      <c r="C1176" s="407"/>
      <c r="D1176" s="407"/>
      <c r="E1176" s="407"/>
      <c r="F1176" s="407"/>
      <c r="G1176" s="407"/>
      <c r="H1176" s="407"/>
      <c r="I1176" s="407"/>
      <c r="J1176" s="149"/>
      <c r="K1176" s="149"/>
      <c r="L1176" s="149"/>
      <c r="M1176" s="129"/>
      <c r="N1176" s="69"/>
      <c r="O1176" s="30"/>
    </row>
    <row r="1177" spans="1:15" ht="15.75" customHeight="1">
      <c r="A1177" s="3276"/>
      <c r="B1177" s="2116"/>
      <c r="C1177" s="508"/>
      <c r="D1177" s="143"/>
      <c r="E1177" s="566"/>
      <c r="F1177" s="508"/>
      <c r="G1177" s="326"/>
      <c r="H1177" s="2112"/>
      <c r="I1177" s="2112"/>
      <c r="J1177" s="149"/>
      <c r="K1177" s="149"/>
      <c r="L1177" s="149"/>
      <c r="M1177" s="129"/>
      <c r="N1177" s="69"/>
      <c r="O1177" s="30"/>
    </row>
    <row r="1178" spans="1:15" ht="15.75" customHeight="1">
      <c r="A1178" s="3276"/>
      <c r="B1178" s="774" t="s">
        <v>31</v>
      </c>
      <c r="C1178" s="701">
        <v>0.1</v>
      </c>
      <c r="D1178" s="702" t="s">
        <v>486</v>
      </c>
      <c r="E1178" s="703"/>
      <c r="F1178" s="701"/>
      <c r="G1178" s="703"/>
      <c r="H1178" s="705"/>
      <c r="I1178" s="705" t="s">
        <v>22</v>
      </c>
      <c r="J1178" s="149"/>
      <c r="K1178" s="149"/>
      <c r="L1178" s="149"/>
      <c r="M1178" s="129"/>
      <c r="N1178" s="69"/>
      <c r="O1178" s="30"/>
    </row>
    <row r="1179" spans="1:15" ht="15.75" customHeight="1">
      <c r="A1179" s="3276"/>
      <c r="B1179" s="431"/>
      <c r="C1179" s="392"/>
      <c r="D1179" s="393"/>
      <c r="E1179" s="394"/>
      <c r="F1179" s="392"/>
      <c r="G1179" s="394"/>
      <c r="H1179" s="391"/>
      <c r="I1179" s="391"/>
      <c r="J1179" s="149"/>
      <c r="K1179" s="149"/>
      <c r="L1179" s="149"/>
      <c r="M1179" s="129"/>
      <c r="N1179" s="69"/>
      <c r="O1179" s="30">
        <f>SUM(O1172:O1178)</f>
        <v>172500</v>
      </c>
    </row>
    <row r="1180" spans="1:15" ht="15.75" customHeight="1">
      <c r="A1180" s="3276"/>
      <c r="B1180" s="256"/>
      <c r="C1180" s="256"/>
      <c r="D1180" s="292" t="s">
        <v>34</v>
      </c>
      <c r="E1180" s="293">
        <f>SUM(E1172:E1179)</f>
        <v>7000000</v>
      </c>
      <c r="F1180" s="292" t="s">
        <v>34</v>
      </c>
      <c r="G1180" s="25">
        <f>SUM(G1172:G1179)</f>
        <v>522000</v>
      </c>
      <c r="H1180" s="3423"/>
      <c r="I1180" s="3423"/>
      <c r="J1180" s="3423"/>
      <c r="K1180" s="3423"/>
      <c r="L1180" s="3277" t="s">
        <v>35</v>
      </c>
      <c r="M1180" s="3277"/>
      <c r="N1180" s="3277"/>
      <c r="O1180" s="547">
        <f>O1179+G1180</f>
        <v>694500</v>
      </c>
    </row>
    <row r="1181" spans="1:15" ht="15.75" customHeight="1">
      <c r="A1181" s="771"/>
      <c r="B1181" s="424"/>
      <c r="C1181" s="424"/>
      <c r="D1181" s="425"/>
      <c r="E1181" s="426"/>
      <c r="F1181" s="425"/>
      <c r="G1181" s="427"/>
      <c r="H1181" s="2"/>
      <c r="I1181" s="2"/>
      <c r="J1181" s="2"/>
      <c r="K1181" s="2"/>
      <c r="L1181" s="428"/>
      <c r="M1181" s="428"/>
      <c r="N1181" s="428"/>
      <c r="O1181" s="429"/>
    </row>
    <row r="1182" spans="1:15" ht="15.75" customHeight="1">
      <c r="A1182" s="3275" t="s">
        <v>487</v>
      </c>
      <c r="B1182" s="3275"/>
      <c r="C1182" s="3275"/>
      <c r="D1182" s="3275"/>
      <c r="E1182" s="3275"/>
      <c r="F1182" s="3275"/>
      <c r="G1182" s="3275"/>
      <c r="H1182" s="3275"/>
      <c r="I1182" s="3275"/>
      <c r="J1182" s="3275"/>
      <c r="K1182" s="3275"/>
      <c r="L1182" s="3275"/>
      <c r="M1182" s="3275"/>
      <c r="N1182" s="3275"/>
      <c r="O1182" s="3275"/>
    </row>
    <row r="1183" spans="1:15" ht="15.75" customHeight="1">
      <c r="A1183" s="2119" t="s">
        <v>37</v>
      </c>
      <c r="B1183" s="24" t="s">
        <v>3</v>
      </c>
      <c r="C1183" s="8" t="s">
        <v>4</v>
      </c>
      <c r="D1183" s="24" t="s">
        <v>5</v>
      </c>
      <c r="E1183" s="9" t="s">
        <v>6</v>
      </c>
      <c r="F1183" s="24" t="s">
        <v>7</v>
      </c>
      <c r="G1183" s="9" t="s">
        <v>8</v>
      </c>
      <c r="H1183" s="156" t="s">
        <v>9</v>
      </c>
      <c r="I1183" s="24" t="s">
        <v>10</v>
      </c>
      <c r="J1183" s="24" t="s">
        <v>11</v>
      </c>
      <c r="K1183" s="24" t="s">
        <v>3</v>
      </c>
      <c r="L1183" s="24" t="s">
        <v>5</v>
      </c>
      <c r="M1183" s="24" t="s">
        <v>12</v>
      </c>
      <c r="N1183" s="24" t="s">
        <v>7</v>
      </c>
      <c r="O1183" s="30"/>
    </row>
    <row r="1184" spans="1:15" ht="15.75" customHeight="1">
      <c r="A1184" s="3276" t="s">
        <v>488</v>
      </c>
      <c r="B1184" s="581"/>
      <c r="C1184" s="482"/>
      <c r="D1184" s="483"/>
      <c r="E1184" s="583"/>
      <c r="F1184" s="482"/>
      <c r="G1184" s="565"/>
      <c r="H1184" s="399"/>
      <c r="I1184" s="484"/>
      <c r="J1184" s="149"/>
      <c r="K1184" s="391"/>
      <c r="L1184" s="777"/>
      <c r="M1184" s="567"/>
      <c r="N1184" s="392"/>
      <c r="O1184" s="778"/>
    </row>
    <row r="1185" spans="1:15" ht="15.75" customHeight="1">
      <c r="A1185" s="3276"/>
      <c r="B1185" s="2122"/>
      <c r="C1185" s="508"/>
      <c r="D1185" s="143"/>
      <c r="E1185" s="566"/>
      <c r="F1185" s="508"/>
      <c r="G1185" s="326"/>
      <c r="H1185" s="2112"/>
      <c r="I1185" s="2112"/>
      <c r="J1185" s="149"/>
      <c r="K1185" s="149"/>
      <c r="L1185" s="149"/>
      <c r="M1185" s="129"/>
      <c r="N1185" s="69"/>
      <c r="O1185" s="30"/>
    </row>
    <row r="1186" spans="1:15" ht="15.75" customHeight="1">
      <c r="A1186" s="3276"/>
      <c r="B1186" s="581"/>
      <c r="C1186" s="397"/>
      <c r="D1186" s="483"/>
      <c r="E1186" s="430"/>
      <c r="F1186" s="397"/>
      <c r="G1186" s="430"/>
      <c r="H1186" s="399"/>
      <c r="I1186" s="399"/>
      <c r="J1186" s="149"/>
      <c r="K1186" s="149"/>
      <c r="L1186" s="149"/>
      <c r="M1186" s="129"/>
      <c r="N1186" s="69"/>
      <c r="O1186" s="30"/>
    </row>
    <row r="1187" spans="1:15" ht="15.75" customHeight="1">
      <c r="A1187" s="3276"/>
      <c r="B1187" s="431"/>
      <c r="C1187" s="392"/>
      <c r="D1187" s="393"/>
      <c r="E1187" s="394"/>
      <c r="F1187" s="392"/>
      <c r="G1187" s="394"/>
      <c r="H1187" s="391"/>
      <c r="I1187" s="391"/>
      <c r="J1187" s="149"/>
      <c r="K1187" s="149"/>
      <c r="L1187" s="149"/>
      <c r="M1187" s="129"/>
      <c r="N1187" s="69"/>
      <c r="O1187" s="30">
        <f>SUM(O1184:O1186)</f>
        <v>0</v>
      </c>
    </row>
    <row r="1188" spans="1:15" ht="15.75" customHeight="1">
      <c r="A1188" s="3276"/>
      <c r="B1188" s="256"/>
      <c r="C1188" s="256"/>
      <c r="D1188" s="292" t="s">
        <v>34</v>
      </c>
      <c r="E1188" s="293">
        <f>SUM(E1184:E1186)</f>
        <v>0</v>
      </c>
      <c r="F1188" s="292" t="s">
        <v>34</v>
      </c>
      <c r="G1188" s="25">
        <f>SUM(G1184:G1187)</f>
        <v>0</v>
      </c>
      <c r="H1188" s="3423"/>
      <c r="I1188" s="3423"/>
      <c r="J1188" s="3423"/>
      <c r="K1188" s="3442"/>
      <c r="L1188" s="3277" t="s">
        <v>35</v>
      </c>
      <c r="M1188" s="3423"/>
      <c r="N1188" s="3442"/>
      <c r="O1188" s="294">
        <f>O1187+G1188</f>
        <v>0</v>
      </c>
    </row>
    <row r="1190" spans="1:15" ht="15.75" customHeight="1">
      <c r="A1190" s="3275" t="s">
        <v>25</v>
      </c>
      <c r="B1190" s="3275"/>
      <c r="C1190" s="3275"/>
      <c r="D1190" s="3275"/>
      <c r="E1190" s="3275"/>
      <c r="F1190" s="3275"/>
      <c r="G1190" s="3275"/>
      <c r="H1190" s="3275"/>
      <c r="I1190" s="3275"/>
      <c r="J1190" s="3275"/>
      <c r="K1190" s="3275"/>
      <c r="L1190" s="3275"/>
      <c r="M1190" s="3275"/>
      <c r="N1190" s="3275"/>
      <c r="O1190" s="3275"/>
    </row>
    <row r="1191" spans="1:15" ht="15.75" customHeight="1">
      <c r="A1191" s="2119" t="s">
        <v>37</v>
      </c>
      <c r="B1191" s="24" t="s">
        <v>3</v>
      </c>
      <c r="C1191" s="8" t="s">
        <v>4</v>
      </c>
      <c r="D1191" s="24" t="s">
        <v>5</v>
      </c>
      <c r="E1191" s="9" t="s">
        <v>6</v>
      </c>
      <c r="F1191" s="24" t="s">
        <v>7</v>
      </c>
      <c r="G1191" s="9" t="s">
        <v>8</v>
      </c>
      <c r="H1191" s="156" t="s">
        <v>9</v>
      </c>
      <c r="I1191" s="24" t="s">
        <v>10</v>
      </c>
      <c r="J1191" s="24" t="s">
        <v>11</v>
      </c>
      <c r="K1191" s="24" t="s">
        <v>3</v>
      </c>
      <c r="L1191" s="24" t="s">
        <v>5</v>
      </c>
      <c r="M1191" s="24" t="s">
        <v>12</v>
      </c>
      <c r="N1191" s="24" t="s">
        <v>7</v>
      </c>
      <c r="O1191" s="30"/>
    </row>
    <row r="1192" spans="1:15" ht="15.75" customHeight="1">
      <c r="A1192" s="3276"/>
      <c r="B1192" s="581"/>
      <c r="C1192" s="482"/>
      <c r="D1192" s="483"/>
      <c r="E1192" s="583"/>
      <c r="F1192" s="482"/>
      <c r="G1192" s="565"/>
      <c r="H1192" s="399"/>
      <c r="I1192" s="484"/>
      <c r="J1192" s="149"/>
      <c r="K1192" s="391"/>
      <c r="L1192" s="777"/>
      <c r="M1192" s="567"/>
      <c r="N1192" s="392"/>
      <c r="O1192" s="778"/>
    </row>
    <row r="1193" spans="1:15" ht="15.75" customHeight="1">
      <c r="A1193" s="3276"/>
      <c r="B1193" s="581"/>
      <c r="C1193" s="397"/>
      <c r="D1193" s="483"/>
      <c r="E1193" s="430"/>
      <c r="F1193" s="397"/>
      <c r="G1193" s="430"/>
      <c r="H1193" s="399"/>
      <c r="I1193" s="399"/>
      <c r="J1193" s="149"/>
      <c r="K1193" s="149"/>
      <c r="L1193" s="149"/>
      <c r="M1193" s="129"/>
      <c r="N1193" s="69"/>
      <c r="O1193" s="30"/>
    </row>
    <row r="1194" spans="1:15" ht="15.75" customHeight="1">
      <c r="A1194" s="3276"/>
      <c r="B1194" s="431"/>
      <c r="C1194" s="392"/>
      <c r="D1194" s="393"/>
      <c r="E1194" s="394"/>
      <c r="F1194" s="392"/>
      <c r="G1194" s="394"/>
      <c r="H1194" s="391"/>
      <c r="I1194" s="391"/>
      <c r="J1194" s="149"/>
      <c r="K1194" s="149"/>
      <c r="L1194" s="149"/>
      <c r="M1194" s="129"/>
      <c r="N1194" s="69"/>
      <c r="O1194" s="30">
        <f>SUM(O1192:O1193)</f>
        <v>0</v>
      </c>
    </row>
    <row r="1195" spans="1:15" ht="15.75" customHeight="1">
      <c r="A1195" s="3276"/>
      <c r="B1195" s="256"/>
      <c r="C1195" s="256"/>
      <c r="D1195" s="292" t="s">
        <v>34</v>
      </c>
      <c r="E1195" s="293">
        <f>SUM(E1192:E1193)</f>
        <v>0</v>
      </c>
      <c r="F1195" s="292" t="s">
        <v>34</v>
      </c>
      <c r="G1195" s="25">
        <f>SUM(G1192:G1194)</f>
        <v>0</v>
      </c>
      <c r="H1195" s="3423"/>
      <c r="I1195" s="3423"/>
      <c r="J1195" s="3423"/>
      <c r="K1195" s="3442"/>
      <c r="L1195" s="3277" t="s">
        <v>35</v>
      </c>
      <c r="M1195" s="3423"/>
      <c r="N1195" s="3442"/>
      <c r="O1195" s="294">
        <f>O1194+G1195</f>
        <v>0</v>
      </c>
    </row>
    <row r="1197" spans="1:15" ht="15.75" customHeight="1">
      <c r="A1197" s="3435" t="s">
        <v>69</v>
      </c>
      <c r="B1197" s="3443"/>
      <c r="C1197" s="2113"/>
      <c r="D1197" s="568">
        <f>E1195+E1180+E1168+E1152</f>
        <v>30560000</v>
      </c>
    </row>
    <row r="1198" spans="1:15" ht="15.75" customHeight="1">
      <c r="A1198" s="3436" t="s">
        <v>70</v>
      </c>
      <c r="B1198" s="3444"/>
      <c r="C1198" s="569"/>
      <c r="D1198" s="326"/>
    </row>
    <row r="1199" spans="1:15" ht="15.75" customHeight="1">
      <c r="A1199" s="3437" t="s">
        <v>71</v>
      </c>
      <c r="B1199" s="3445"/>
      <c r="C1199" s="142"/>
      <c r="D1199" s="706"/>
    </row>
    <row r="1200" spans="1:15" ht="15.75" customHeight="1">
      <c r="A1200" s="3438"/>
      <c r="B1200" s="3429"/>
      <c r="C1200" s="151"/>
      <c r="D1200" s="129"/>
    </row>
    <row r="1202" spans="1:4" ht="15.75" customHeight="1">
      <c r="A1202" s="3281" t="s">
        <v>103</v>
      </c>
      <c r="B1202" s="2122" t="s">
        <v>88</v>
      </c>
      <c r="C1202" s="303" t="s">
        <v>104</v>
      </c>
      <c r="D1202" s="303" t="s">
        <v>105</v>
      </c>
    </row>
    <row r="1203" spans="1:4" ht="15.75" customHeight="1">
      <c r="A1203" s="3446"/>
      <c r="B1203" s="706">
        <f>SUM(B1204:B1235)</f>
        <v>0</v>
      </c>
      <c r="C1203" s="30">
        <v>27860000</v>
      </c>
      <c r="D1203" s="1686"/>
    </row>
    <row r="1204" spans="1:4" ht="15.75" customHeight="1">
      <c r="A1204" s="3278" t="s">
        <v>86</v>
      </c>
      <c r="B1204" s="3279"/>
      <c r="C1204" s="3280">
        <f>E1172+E1173</f>
        <v>2800000</v>
      </c>
      <c r="D1204" s="3447">
        <v>2</v>
      </c>
    </row>
    <row r="1205" spans="1:4" ht="15.75" customHeight="1">
      <c r="A1205" s="3446"/>
      <c r="B1205" s="3442"/>
      <c r="C1205" s="3442"/>
      <c r="D1205" s="3448"/>
    </row>
    <row r="1206" spans="1:4" ht="15.75" customHeight="1">
      <c r="A1206" s="3278" t="s">
        <v>98</v>
      </c>
      <c r="B1206" s="3279"/>
      <c r="C1206" s="3280">
        <f>E1147</f>
        <v>1560000</v>
      </c>
      <c r="D1206" s="3447">
        <v>1</v>
      </c>
    </row>
    <row r="1207" spans="1:4" ht="15.75" customHeight="1">
      <c r="A1207" s="3446"/>
      <c r="B1207" s="3442"/>
      <c r="C1207" s="3442"/>
      <c r="D1207" s="3448"/>
    </row>
    <row r="1208" spans="1:4" ht="15.75" customHeight="1">
      <c r="A1208" s="3278" t="s">
        <v>89</v>
      </c>
      <c r="B1208" s="3279"/>
      <c r="C1208" s="3280">
        <f>E1163+E1161+E1164+E1156</f>
        <v>8800000</v>
      </c>
      <c r="D1208" s="3447">
        <v>4</v>
      </c>
    </row>
    <row r="1209" spans="1:4" ht="15.75" customHeight="1">
      <c r="A1209" s="3446"/>
      <c r="B1209" s="3442"/>
      <c r="C1209" s="3442"/>
      <c r="D1209" s="3448"/>
    </row>
    <row r="1210" spans="1:4" ht="15.75" customHeight="1">
      <c r="A1210" s="3278" t="s">
        <v>107</v>
      </c>
      <c r="B1210" s="3279"/>
      <c r="C1210" s="3280">
        <f>E1158+E1159+E1162</f>
        <v>5600000</v>
      </c>
      <c r="D1210" s="3447">
        <v>3</v>
      </c>
    </row>
    <row r="1211" spans="1:4" ht="15.75" customHeight="1">
      <c r="A1211" s="3446"/>
      <c r="B1211" s="3442"/>
      <c r="C1211" s="3442"/>
      <c r="D1211" s="3448"/>
    </row>
    <row r="1212" spans="1:4" ht="15.75" customHeight="1">
      <c r="A1212" s="3278" t="s">
        <v>91</v>
      </c>
      <c r="B1212" s="3279"/>
      <c r="C1212" s="3280">
        <f>E1175+E1174+E1157+E1160</f>
        <v>7700000</v>
      </c>
      <c r="D1212" s="3447">
        <v>4</v>
      </c>
    </row>
    <row r="1213" spans="1:4" ht="15.75" customHeight="1">
      <c r="A1213" s="3446"/>
      <c r="B1213" s="3442"/>
      <c r="C1213" s="3442"/>
      <c r="D1213" s="3448"/>
    </row>
    <row r="1214" spans="1:4" ht="15.75" customHeight="1">
      <c r="A1214" s="3278" t="s">
        <v>108</v>
      </c>
      <c r="B1214" s="3279"/>
      <c r="C1214" s="3280"/>
      <c r="D1214" s="3447"/>
    </row>
    <row r="1215" spans="1:4" ht="15.75" customHeight="1">
      <c r="A1215" s="3446"/>
      <c r="B1215" s="3442"/>
      <c r="C1215" s="3442"/>
      <c r="D1215" s="3448"/>
    </row>
    <row r="1216" spans="1:4" ht="15.75" customHeight="1">
      <c r="A1216" s="3278" t="s">
        <v>109</v>
      </c>
      <c r="B1216" s="3279"/>
      <c r="C1216" s="3280"/>
      <c r="D1216" s="3447"/>
    </row>
    <row r="1217" spans="1:4" ht="15.75" customHeight="1">
      <c r="A1217" s="3446"/>
      <c r="B1217" s="3442"/>
      <c r="C1217" s="3442"/>
      <c r="D1217" s="3448"/>
    </row>
    <row r="1218" spans="1:4" ht="15.75" customHeight="1">
      <c r="A1218" s="2112" t="s">
        <v>110</v>
      </c>
      <c r="B1218" s="2112"/>
      <c r="C1218" s="2113"/>
      <c r="D1218" s="1682"/>
    </row>
    <row r="1219" spans="1:4" ht="15.75" customHeight="1">
      <c r="A1219" s="2112" t="s">
        <v>111</v>
      </c>
      <c r="B1219" s="2112"/>
      <c r="C1219" s="2113"/>
      <c r="D1219" s="1682"/>
    </row>
    <row r="1220" spans="1:4" ht="15.75" customHeight="1">
      <c r="A1220" s="2112" t="s">
        <v>112</v>
      </c>
      <c r="B1220" s="2112"/>
      <c r="C1220" s="2113"/>
      <c r="D1220" s="1682"/>
    </row>
    <row r="1221" spans="1:4" ht="15.75" customHeight="1">
      <c r="A1221" s="2112" t="s">
        <v>93</v>
      </c>
      <c r="B1221" s="2112"/>
      <c r="C1221" s="2113"/>
      <c r="D1221" s="1682"/>
    </row>
    <row r="1222" spans="1:4" ht="15.75" customHeight="1">
      <c r="A1222" s="2112" t="s">
        <v>100</v>
      </c>
      <c r="B1222" s="2112"/>
      <c r="C1222" s="2113"/>
      <c r="D1222" s="1682"/>
    </row>
    <row r="1223" spans="1:4" ht="15.75" customHeight="1">
      <c r="A1223" s="2112" t="s">
        <v>94</v>
      </c>
      <c r="B1223" s="2112"/>
      <c r="C1223" s="2113"/>
      <c r="D1223" s="1682"/>
    </row>
    <row r="1224" spans="1:4" ht="15.75" customHeight="1">
      <c r="A1224" s="2112" t="s">
        <v>113</v>
      </c>
      <c r="B1224" s="2112"/>
      <c r="C1224" s="2113"/>
      <c r="D1224" s="1682"/>
    </row>
    <row r="1225" spans="1:4" ht="15.75" customHeight="1">
      <c r="A1225" s="2112" t="s">
        <v>95</v>
      </c>
      <c r="B1225" s="2112"/>
      <c r="C1225" s="2113"/>
      <c r="D1225" s="1682"/>
    </row>
    <row r="1226" spans="1:4" ht="15.75" customHeight="1">
      <c r="A1226" s="2112" t="s">
        <v>114</v>
      </c>
      <c r="B1226" s="2112"/>
      <c r="C1226" s="2113"/>
      <c r="D1226" s="1682"/>
    </row>
    <row r="1227" spans="1:4" ht="15.75" customHeight="1">
      <c r="A1227" s="2112" t="s">
        <v>96</v>
      </c>
      <c r="B1227" s="2112"/>
      <c r="C1227" s="2113"/>
      <c r="D1227" s="1682"/>
    </row>
    <row r="1228" spans="1:4" ht="15.75" customHeight="1">
      <c r="A1228" s="2112" t="s">
        <v>115</v>
      </c>
      <c r="B1228" s="2112"/>
      <c r="C1228" s="2113"/>
      <c r="D1228" s="1682"/>
    </row>
    <row r="1229" spans="1:4" ht="15.75" customHeight="1">
      <c r="A1229" s="2112" t="s">
        <v>116</v>
      </c>
      <c r="B1229" s="2112"/>
      <c r="C1229" s="2113"/>
      <c r="D1229" s="1682"/>
    </row>
    <row r="1230" spans="1:4" ht="15.75" customHeight="1">
      <c r="A1230" s="2112" t="s">
        <v>117</v>
      </c>
      <c r="B1230" s="2112"/>
      <c r="C1230" s="2113"/>
      <c r="D1230" s="1682"/>
    </row>
    <row r="1231" spans="1:4" ht="15.75" customHeight="1">
      <c r="A1231" s="2112" t="s">
        <v>118</v>
      </c>
      <c r="B1231" s="2112"/>
      <c r="C1231" s="2113"/>
      <c r="D1231" s="1682"/>
    </row>
    <row r="1232" spans="1:4" ht="15.75" customHeight="1">
      <c r="A1232" s="2112" t="s">
        <v>119</v>
      </c>
      <c r="B1232" s="2112"/>
      <c r="C1232" s="2113"/>
      <c r="D1232" s="1682"/>
    </row>
    <row r="1233" spans="1:15" ht="15.75" customHeight="1">
      <c r="A1233" s="2112" t="s">
        <v>120</v>
      </c>
      <c r="B1233" s="2112"/>
      <c r="C1233" s="2113"/>
      <c r="D1233" s="1682"/>
    </row>
    <row r="1234" spans="1:15" ht="15.75" customHeight="1">
      <c r="A1234" s="2112" t="s">
        <v>121</v>
      </c>
      <c r="B1234" s="2112"/>
      <c r="C1234" s="2113"/>
      <c r="D1234" s="1682"/>
    </row>
    <row r="1235" spans="1:15" ht="15.75" customHeight="1">
      <c r="A1235" s="2112" t="s">
        <v>122</v>
      </c>
      <c r="B1235" s="2112"/>
      <c r="C1235" s="2113">
        <v>1400000</v>
      </c>
      <c r="D1235" s="1682"/>
    </row>
    <row r="1236" spans="1:15" ht="15.75" customHeight="1">
      <c r="A1236" s="143"/>
      <c r="B1236" s="2112"/>
      <c r="C1236" s="2112"/>
      <c r="D1236" s="1682"/>
    </row>
    <row r="1237" spans="1:15" ht="15.75" customHeight="1">
      <c r="A1237" s="143"/>
      <c r="B1237" s="2112"/>
      <c r="C1237" s="2112"/>
      <c r="D1237" s="1682"/>
    </row>
    <row r="1239" spans="1:15" ht="17.25" customHeight="1">
      <c r="A1239" s="3274" t="s">
        <v>489</v>
      </c>
      <c r="B1239" s="3274"/>
      <c r="C1239" s="3274"/>
      <c r="D1239" s="3274"/>
      <c r="E1239" s="3274"/>
      <c r="F1239" s="3274"/>
      <c r="G1239" s="3274"/>
      <c r="H1239" s="3274"/>
      <c r="I1239" s="3274"/>
      <c r="J1239" s="3274"/>
      <c r="K1239" s="3274"/>
      <c r="L1239" s="3274"/>
      <c r="M1239" s="3274"/>
      <c r="N1239" s="3274"/>
      <c r="O1239" s="3274"/>
    </row>
    <row r="1240" spans="1:15" ht="15.75" customHeight="1">
      <c r="A1240" s="3274"/>
      <c r="B1240" s="3274"/>
      <c r="C1240" s="3274"/>
      <c r="D1240" s="3274"/>
      <c r="E1240" s="3274"/>
      <c r="F1240" s="3274"/>
      <c r="G1240" s="3274"/>
      <c r="H1240" s="3274"/>
      <c r="I1240" s="3274"/>
      <c r="J1240" s="3274"/>
      <c r="K1240" s="3274"/>
      <c r="L1240" s="3274"/>
      <c r="M1240" s="3274"/>
      <c r="N1240" s="3274"/>
      <c r="O1240" s="3274"/>
    </row>
    <row r="1241" spans="1:15" ht="15.75" customHeight="1">
      <c r="A1241" s="3275" t="s">
        <v>15</v>
      </c>
      <c r="B1241" s="3275"/>
      <c r="C1241" s="3275"/>
      <c r="D1241" s="3275"/>
      <c r="E1241" s="3275"/>
      <c r="F1241" s="3275"/>
      <c r="G1241" s="3275"/>
      <c r="H1241" s="3275"/>
      <c r="I1241" s="3275"/>
      <c r="J1241" s="3275"/>
      <c r="K1241" s="3275"/>
      <c r="L1241" s="3275"/>
      <c r="M1241" s="3275"/>
      <c r="N1241" s="3275"/>
      <c r="O1241" s="3275"/>
    </row>
    <row r="1242" spans="1:15" ht="15.75" customHeight="1">
      <c r="A1242" s="2119" t="s">
        <v>37</v>
      </c>
      <c r="B1242" s="24" t="s">
        <v>3</v>
      </c>
      <c r="C1242" s="8" t="s">
        <v>4</v>
      </c>
      <c r="D1242" s="24" t="s">
        <v>5</v>
      </c>
      <c r="E1242" s="9" t="s">
        <v>6</v>
      </c>
      <c r="F1242" s="24" t="s">
        <v>7</v>
      </c>
      <c r="G1242" s="9" t="s">
        <v>8</v>
      </c>
      <c r="H1242" s="156" t="s">
        <v>9</v>
      </c>
      <c r="I1242" s="24" t="s">
        <v>10</v>
      </c>
      <c r="J1242" s="24" t="s">
        <v>11</v>
      </c>
      <c r="K1242" s="24" t="s">
        <v>3</v>
      </c>
      <c r="L1242" s="24" t="s">
        <v>5</v>
      </c>
      <c r="M1242" s="24" t="s">
        <v>12</v>
      </c>
      <c r="N1242" s="24" t="s">
        <v>7</v>
      </c>
      <c r="O1242" s="30"/>
    </row>
    <row r="1243" spans="1:15" ht="15.75" customHeight="1">
      <c r="A1243" s="3276" t="s">
        <v>131</v>
      </c>
      <c r="B1243" s="504">
        <v>9330</v>
      </c>
      <c r="C1243" s="545">
        <v>0.1</v>
      </c>
      <c r="D1243" s="1680" t="s">
        <v>490</v>
      </c>
      <c r="E1243" s="564">
        <v>1350000</v>
      </c>
      <c r="F1243" s="545">
        <v>7.0000000000000007E-2</v>
      </c>
      <c r="G1243" s="564">
        <f>E1243*F1243</f>
        <v>94500.000000000015</v>
      </c>
      <c r="H1243" s="544" t="s">
        <v>46</v>
      </c>
      <c r="I1243" s="544" t="s">
        <v>207</v>
      </c>
      <c r="J1243" s="149"/>
      <c r="K1243" s="391"/>
      <c r="L1243" s="777"/>
      <c r="M1243" s="567"/>
      <c r="N1243" s="392"/>
      <c r="O1243" s="778"/>
    </row>
    <row r="1244" spans="1:15" ht="15.75" customHeight="1">
      <c r="A1244" s="3276"/>
      <c r="B1244" s="504">
        <v>9353</v>
      </c>
      <c r="C1244" s="613">
        <v>0.1</v>
      </c>
      <c r="D1244" s="1680" t="s">
        <v>491</v>
      </c>
      <c r="E1244" s="564">
        <v>3800000</v>
      </c>
      <c r="F1244" s="545">
        <v>7.0000000000000007E-2</v>
      </c>
      <c r="G1244" s="564">
        <f>E1244*F1244</f>
        <v>266000</v>
      </c>
      <c r="H1244" s="544" t="s">
        <v>30</v>
      </c>
      <c r="I1244" s="386" t="s">
        <v>207</v>
      </c>
      <c r="J1244" s="149"/>
      <c r="K1244" s="149"/>
      <c r="L1244" s="149"/>
      <c r="M1244" s="129"/>
      <c r="N1244" s="69"/>
      <c r="O1244" s="30"/>
    </row>
    <row r="1245" spans="1:15" ht="15.75" customHeight="1">
      <c r="A1245" s="3276"/>
      <c r="B1245" s="724" t="s">
        <v>168</v>
      </c>
      <c r="C1245" s="744">
        <v>0.1</v>
      </c>
      <c r="D1245" s="692" t="s">
        <v>492</v>
      </c>
      <c r="E1245" s="751">
        <v>1900000</v>
      </c>
      <c r="F1245" s="744"/>
      <c r="G1245" s="751"/>
      <c r="H1245" s="745"/>
      <c r="I1245" s="745" t="s">
        <v>493</v>
      </c>
      <c r="J1245" s="407"/>
      <c r="K1245" s="149"/>
      <c r="L1245" s="149"/>
      <c r="M1245" s="129"/>
      <c r="N1245" s="69"/>
      <c r="O1245" s="30"/>
    </row>
    <row r="1246" spans="1:15" ht="15.75" customHeight="1">
      <c r="A1246" s="3276"/>
      <c r="B1246" s="504">
        <v>9286</v>
      </c>
      <c r="C1246" s="545">
        <v>0.1</v>
      </c>
      <c r="D1246" s="1680" t="s">
        <v>494</v>
      </c>
      <c r="E1246" s="564">
        <v>2100000</v>
      </c>
      <c r="F1246" s="545">
        <v>0.12</v>
      </c>
      <c r="G1246" s="564">
        <f>E1246*F1246</f>
        <v>252000</v>
      </c>
      <c r="H1246" s="544" t="s">
        <v>15</v>
      </c>
      <c r="I1246" s="544" t="s">
        <v>22</v>
      </c>
      <c r="J1246" s="407"/>
      <c r="K1246" s="149"/>
      <c r="L1246" s="149"/>
      <c r="M1246" s="129"/>
      <c r="N1246" s="69"/>
      <c r="O1246" s="30"/>
    </row>
    <row r="1247" spans="1:15" ht="15.75" customHeight="1">
      <c r="A1247" s="3276"/>
      <c r="B1247" s="504">
        <v>9303</v>
      </c>
      <c r="C1247" s="545">
        <v>0.1</v>
      </c>
      <c r="D1247" s="1680" t="s">
        <v>495</v>
      </c>
      <c r="E1247" s="564">
        <v>1700000</v>
      </c>
      <c r="F1247" s="545">
        <v>7.0000000000000007E-2</v>
      </c>
      <c r="G1247" s="564">
        <f>E1247*F1247</f>
        <v>119000.00000000001</v>
      </c>
      <c r="H1247" s="544" t="s">
        <v>46</v>
      </c>
      <c r="I1247" s="544" t="s">
        <v>207</v>
      </c>
      <c r="J1247" s="308"/>
      <c r="K1247" s="149"/>
      <c r="L1247" s="149"/>
      <c r="M1247" s="129"/>
      <c r="N1247" s="69"/>
      <c r="O1247" s="30"/>
    </row>
    <row r="1248" spans="1:15" ht="15.75" customHeight="1">
      <c r="A1248" s="3276"/>
      <c r="B1248" s="504">
        <v>9399</v>
      </c>
      <c r="C1248" s="545">
        <v>0.1</v>
      </c>
      <c r="D1248" s="1680" t="s">
        <v>496</v>
      </c>
      <c r="E1248" s="564">
        <v>2050000</v>
      </c>
      <c r="F1248" s="545">
        <v>7.0000000000000007E-2</v>
      </c>
      <c r="G1248" s="564">
        <f>E1248*F1248</f>
        <v>143500</v>
      </c>
      <c r="H1248" s="544" t="s">
        <v>46</v>
      </c>
      <c r="I1248" s="544" t="s">
        <v>207</v>
      </c>
      <c r="J1248" s="149"/>
      <c r="K1248" s="149"/>
      <c r="L1248" s="149"/>
      <c r="M1248" s="129"/>
      <c r="N1248" s="69"/>
      <c r="O1248" s="30"/>
    </row>
    <row r="1249" spans="1:15" ht="15.75" customHeight="1">
      <c r="A1249" s="3276"/>
      <c r="B1249" s="870" t="s">
        <v>168</v>
      </c>
      <c r="C1249" s="820">
        <v>0.1</v>
      </c>
      <c r="D1249" s="871" t="s">
        <v>497</v>
      </c>
      <c r="E1249" s="872">
        <v>2300000</v>
      </c>
      <c r="F1249" s="820"/>
      <c r="G1249" s="737"/>
      <c r="H1249" s="825"/>
      <c r="I1249" s="825" t="s">
        <v>22</v>
      </c>
      <c r="J1249" s="149"/>
      <c r="K1249" s="149"/>
      <c r="L1249" s="149"/>
      <c r="M1249" s="129"/>
      <c r="N1249" s="69"/>
      <c r="O1249" s="30"/>
    </row>
    <row r="1250" spans="1:15" ht="15.75" customHeight="1">
      <c r="A1250" s="3276"/>
      <c r="B1250" s="581"/>
      <c r="C1250" s="397"/>
      <c r="D1250" s="483"/>
      <c r="E1250" s="430"/>
      <c r="F1250" s="397"/>
      <c r="G1250" s="430"/>
      <c r="H1250" s="399"/>
      <c r="I1250" s="399"/>
      <c r="J1250" s="149"/>
      <c r="K1250" s="149"/>
      <c r="L1250" s="149"/>
      <c r="M1250" s="129"/>
      <c r="N1250" s="69"/>
      <c r="O1250" s="30"/>
    </row>
    <row r="1251" spans="1:15" ht="15.75" customHeight="1">
      <c r="A1251" s="3276"/>
      <c r="B1251" s="431"/>
      <c r="C1251" s="392"/>
      <c r="D1251" s="393"/>
      <c r="E1251" s="394"/>
      <c r="F1251" s="392"/>
      <c r="G1251" s="394"/>
      <c r="H1251" s="391"/>
      <c r="I1251" s="391"/>
      <c r="J1251" s="149"/>
      <c r="K1251" s="149"/>
      <c r="L1251" s="149"/>
      <c r="M1251" s="129"/>
      <c r="N1251" s="69"/>
      <c r="O1251" s="30">
        <f>SUM(O1243:O1250)</f>
        <v>0</v>
      </c>
    </row>
    <row r="1252" spans="1:15" ht="15.75" customHeight="1">
      <c r="A1252" s="3276"/>
      <c r="B1252" s="256"/>
      <c r="C1252" s="256"/>
      <c r="D1252" s="292" t="s">
        <v>34</v>
      </c>
      <c r="E1252" s="293">
        <f>SUM(E1243:E1251)</f>
        <v>15200000</v>
      </c>
      <c r="F1252" s="292" t="s">
        <v>34</v>
      </c>
      <c r="G1252" s="25">
        <f>SUM(G1243:G1251)</f>
        <v>875000</v>
      </c>
      <c r="H1252" s="3423"/>
      <c r="I1252" s="3423"/>
      <c r="J1252" s="3423"/>
      <c r="K1252" s="3442"/>
      <c r="L1252" s="3277" t="s">
        <v>35</v>
      </c>
      <c r="M1252" s="3423"/>
      <c r="N1252" s="3442"/>
      <c r="O1252" s="294">
        <f>O1251+G1252</f>
        <v>875000</v>
      </c>
    </row>
    <row r="1254" spans="1:15" ht="15.75" customHeight="1">
      <c r="A1254" s="3275" t="s">
        <v>43</v>
      </c>
      <c r="B1254" s="3275"/>
      <c r="C1254" s="3275"/>
      <c r="D1254" s="3275"/>
      <c r="E1254" s="3275"/>
      <c r="F1254" s="3275"/>
      <c r="G1254" s="3275"/>
      <c r="H1254" s="3275"/>
      <c r="I1254" s="3275"/>
      <c r="J1254" s="3275"/>
      <c r="K1254" s="3275"/>
      <c r="L1254" s="3275"/>
      <c r="M1254" s="3275"/>
      <c r="N1254" s="3275"/>
      <c r="O1254" s="3275"/>
    </row>
    <row r="1255" spans="1:15" ht="15.75" customHeight="1">
      <c r="A1255" s="2119" t="s">
        <v>37</v>
      </c>
      <c r="B1255" s="24" t="s">
        <v>3</v>
      </c>
      <c r="C1255" s="8" t="s">
        <v>4</v>
      </c>
      <c r="D1255" s="24" t="s">
        <v>5</v>
      </c>
      <c r="E1255" s="9" t="s">
        <v>6</v>
      </c>
      <c r="F1255" s="24" t="s">
        <v>7</v>
      </c>
      <c r="G1255" s="9" t="s">
        <v>8</v>
      </c>
      <c r="H1255" s="156" t="s">
        <v>9</v>
      </c>
      <c r="I1255" s="24" t="s">
        <v>10</v>
      </c>
      <c r="J1255" s="24" t="s">
        <v>11</v>
      </c>
      <c r="K1255" s="24" t="s">
        <v>3</v>
      </c>
      <c r="L1255" s="24" t="s">
        <v>5</v>
      </c>
      <c r="M1255" s="24" t="s">
        <v>12</v>
      </c>
      <c r="N1255" s="24" t="s">
        <v>7</v>
      </c>
      <c r="O1255" s="30"/>
    </row>
    <row r="1256" spans="1:15" ht="15.75" customHeight="1">
      <c r="A1256" s="3276" t="s">
        <v>498</v>
      </c>
      <c r="B1256" s="504">
        <v>9328</v>
      </c>
      <c r="C1256" s="545">
        <v>0.1</v>
      </c>
      <c r="D1256" s="1680" t="s">
        <v>499</v>
      </c>
      <c r="E1256" s="722">
        <v>2100000</v>
      </c>
      <c r="F1256" s="545">
        <v>7.0000000000000007E-2</v>
      </c>
      <c r="G1256" s="564">
        <f t="shared" ref="G1256:G1261" si="52">E1256*F1256</f>
        <v>147000</v>
      </c>
      <c r="H1256" s="544" t="s">
        <v>15</v>
      </c>
      <c r="I1256" s="544" t="s">
        <v>207</v>
      </c>
      <c r="J1256" s="149"/>
      <c r="K1256" s="418">
        <v>9303</v>
      </c>
      <c r="L1256" s="1680" t="s">
        <v>495</v>
      </c>
      <c r="M1256" s="564">
        <v>1700000</v>
      </c>
      <c r="N1256" s="383">
        <v>0.05</v>
      </c>
      <c r="O1256" s="496">
        <f>M1256*N1256</f>
        <v>85000</v>
      </c>
    </row>
    <row r="1257" spans="1:15" ht="15.75" customHeight="1">
      <c r="A1257" s="3276"/>
      <c r="B1257" s="504">
        <v>9315</v>
      </c>
      <c r="C1257" s="389">
        <v>0.1</v>
      </c>
      <c r="D1257" s="1680" t="s">
        <v>500</v>
      </c>
      <c r="E1257" s="866">
        <v>1900000</v>
      </c>
      <c r="F1257" s="389">
        <v>7.0000000000000007E-2</v>
      </c>
      <c r="G1257" s="390">
        <f t="shared" si="52"/>
        <v>133000</v>
      </c>
      <c r="H1257" s="438" t="s">
        <v>19</v>
      </c>
      <c r="I1257" s="438" t="s">
        <v>207</v>
      </c>
      <c r="J1257" s="407"/>
      <c r="K1257" s="418">
        <v>9330</v>
      </c>
      <c r="L1257" s="1680" t="s">
        <v>490</v>
      </c>
      <c r="M1257" s="564">
        <v>1350000</v>
      </c>
      <c r="N1257" s="383">
        <v>0.05</v>
      </c>
      <c r="O1257" s="496">
        <f>M1257*N1257</f>
        <v>67500</v>
      </c>
    </row>
    <row r="1258" spans="1:15" ht="15.75" customHeight="1">
      <c r="A1258" s="3276"/>
      <c r="B1258" s="504">
        <v>9339</v>
      </c>
      <c r="C1258" s="545">
        <v>0.1</v>
      </c>
      <c r="D1258" s="1680" t="s">
        <v>501</v>
      </c>
      <c r="E1258" s="564">
        <v>1700000</v>
      </c>
      <c r="F1258" s="545">
        <v>7.0000000000000007E-2</v>
      </c>
      <c r="G1258" s="564">
        <f t="shared" si="52"/>
        <v>119000.00000000001</v>
      </c>
      <c r="H1258" s="544" t="s">
        <v>19</v>
      </c>
      <c r="I1258" s="544" t="s">
        <v>22</v>
      </c>
      <c r="J1258" s="407"/>
      <c r="K1258" s="418">
        <v>9350</v>
      </c>
      <c r="L1258" s="1680" t="s">
        <v>502</v>
      </c>
      <c r="M1258" s="564">
        <v>1600000</v>
      </c>
      <c r="N1258" s="383">
        <v>0.05</v>
      </c>
      <c r="O1258" s="496">
        <f>M1258*N1258</f>
        <v>80000</v>
      </c>
    </row>
    <row r="1259" spans="1:15" ht="15.75" customHeight="1">
      <c r="A1259" s="3276"/>
      <c r="B1259" s="504">
        <v>9337</v>
      </c>
      <c r="C1259" s="545">
        <v>0.1</v>
      </c>
      <c r="D1259" s="1680" t="s">
        <v>503</v>
      </c>
      <c r="E1259" s="564">
        <v>1500000</v>
      </c>
      <c r="F1259" s="545">
        <v>7.0000000000000007E-2</v>
      </c>
      <c r="G1259" s="564">
        <f t="shared" si="52"/>
        <v>105000.00000000001</v>
      </c>
      <c r="H1259" s="544" t="s">
        <v>504</v>
      </c>
      <c r="I1259" s="544" t="s">
        <v>22</v>
      </c>
      <c r="J1259" s="308"/>
      <c r="K1259" s="873"/>
      <c r="L1259" s="873" t="s">
        <v>505</v>
      </c>
      <c r="M1259" s="874">
        <v>2050000</v>
      </c>
      <c r="N1259" s="862">
        <v>0.05</v>
      </c>
      <c r="O1259" s="864"/>
    </row>
    <row r="1260" spans="1:15" ht="15.75" customHeight="1">
      <c r="A1260" s="3276"/>
      <c r="B1260" s="504">
        <v>9347</v>
      </c>
      <c r="C1260" s="545">
        <v>0.1</v>
      </c>
      <c r="D1260" s="1680" t="s">
        <v>506</v>
      </c>
      <c r="E1260" s="564">
        <v>1500000</v>
      </c>
      <c r="F1260" s="545">
        <v>0.12</v>
      </c>
      <c r="G1260" s="564">
        <f t="shared" si="52"/>
        <v>180000</v>
      </c>
      <c r="H1260" s="544" t="s">
        <v>46</v>
      </c>
      <c r="I1260" s="544" t="s">
        <v>207</v>
      </c>
      <c r="J1260" s="149"/>
      <c r="K1260" s="149"/>
      <c r="L1260" s="149"/>
      <c r="M1260" s="129"/>
      <c r="N1260" s="69"/>
      <c r="O1260" s="30"/>
    </row>
    <row r="1261" spans="1:15" ht="15.75" customHeight="1">
      <c r="A1261" s="3276"/>
      <c r="B1261" s="664">
        <v>9349</v>
      </c>
      <c r="C1261" s="389">
        <v>0.1</v>
      </c>
      <c r="D1261" s="1685" t="s">
        <v>507</v>
      </c>
      <c r="E1261" s="1683">
        <v>2300000</v>
      </c>
      <c r="F1261" s="389">
        <v>7.0000000000000007E-2</v>
      </c>
      <c r="G1261" s="390">
        <f t="shared" si="52"/>
        <v>161000.00000000003</v>
      </c>
      <c r="H1261" s="386" t="s">
        <v>30</v>
      </c>
      <c r="I1261" s="386" t="s">
        <v>207</v>
      </c>
      <c r="J1261" s="149"/>
      <c r="K1261" s="149"/>
      <c r="L1261" s="149"/>
      <c r="M1261" s="129"/>
      <c r="N1261" s="69"/>
      <c r="O1261" s="30"/>
    </row>
    <row r="1262" spans="1:15" ht="15.75" customHeight="1">
      <c r="A1262" s="3276"/>
      <c r="B1262" s="861" t="s">
        <v>168</v>
      </c>
      <c r="C1262" s="862">
        <v>0.09</v>
      </c>
      <c r="D1262" s="863" t="s">
        <v>508</v>
      </c>
      <c r="E1262" s="864">
        <v>2350000</v>
      </c>
      <c r="F1262" s="862">
        <v>0.1</v>
      </c>
      <c r="G1262" s="864"/>
      <c r="H1262" s="810" t="s">
        <v>46</v>
      </c>
      <c r="I1262" s="810" t="s">
        <v>22</v>
      </c>
      <c r="J1262" s="149"/>
      <c r="K1262" s="149"/>
      <c r="L1262" s="149"/>
      <c r="M1262" s="129"/>
      <c r="N1262" s="69"/>
      <c r="O1262" s="30"/>
    </row>
    <row r="1263" spans="1:15" ht="15.75" customHeight="1">
      <c r="A1263" s="3276"/>
      <c r="B1263" s="418">
        <v>9390</v>
      </c>
      <c r="C1263" s="383">
        <v>0.1</v>
      </c>
      <c r="D1263" s="419" t="s">
        <v>509</v>
      </c>
      <c r="E1263" s="385">
        <v>1600000</v>
      </c>
      <c r="F1263" s="383">
        <v>7.0000000000000007E-2</v>
      </c>
      <c r="G1263" s="385">
        <f>E1263*F1263</f>
        <v>112000.00000000001</v>
      </c>
      <c r="H1263" s="387" t="s">
        <v>30</v>
      </c>
      <c r="I1263" s="387" t="s">
        <v>22</v>
      </c>
      <c r="J1263" s="149"/>
      <c r="K1263" s="149"/>
      <c r="L1263" s="149"/>
      <c r="M1263" s="129"/>
      <c r="N1263" s="69"/>
      <c r="O1263" s="30">
        <f>SUM(O1256:O1261)</f>
        <v>232500</v>
      </c>
    </row>
    <row r="1264" spans="1:15" ht="15.75" customHeight="1">
      <c r="A1264" s="3276"/>
      <c r="B1264" s="256"/>
      <c r="C1264" s="256"/>
      <c r="D1264" s="292" t="s">
        <v>34</v>
      </c>
      <c r="E1264" s="293">
        <f>SUM(E1256:E1263)</f>
        <v>14950000</v>
      </c>
      <c r="F1264" s="292" t="s">
        <v>34</v>
      </c>
      <c r="G1264" s="25">
        <f>SUM(G1256:G1263)</f>
        <v>957000</v>
      </c>
      <c r="H1264" s="3423"/>
      <c r="I1264" s="3423"/>
      <c r="J1264" s="3423"/>
      <c r="K1264" s="3442"/>
      <c r="L1264" s="3277" t="s">
        <v>35</v>
      </c>
      <c r="M1264" s="3423"/>
      <c r="N1264" s="3442"/>
      <c r="O1264" s="294">
        <f>O1263+G1264</f>
        <v>1189500</v>
      </c>
    </row>
    <row r="1266" spans="1:16" ht="15.75" customHeight="1">
      <c r="A1266" s="3275" t="s">
        <v>30</v>
      </c>
      <c r="B1266" s="3275"/>
      <c r="C1266" s="3275"/>
      <c r="D1266" s="3275"/>
      <c r="E1266" s="3275"/>
      <c r="F1266" s="3275"/>
      <c r="G1266" s="3275"/>
      <c r="H1266" s="3275"/>
      <c r="I1266" s="3275"/>
      <c r="J1266" s="3275"/>
      <c r="K1266" s="3275"/>
      <c r="L1266" s="3275"/>
      <c r="M1266" s="3275"/>
      <c r="N1266" s="3275"/>
      <c r="O1266" s="3275"/>
    </row>
    <row r="1267" spans="1:16" ht="15.75" customHeight="1">
      <c r="A1267" s="2119" t="s">
        <v>37</v>
      </c>
      <c r="B1267" s="24" t="s">
        <v>3</v>
      </c>
      <c r="C1267" s="8" t="s">
        <v>4</v>
      </c>
      <c r="D1267" s="24" t="s">
        <v>5</v>
      </c>
      <c r="E1267" s="9" t="s">
        <v>6</v>
      </c>
      <c r="F1267" s="24" t="s">
        <v>7</v>
      </c>
      <c r="G1267" s="9" t="s">
        <v>8</v>
      </c>
      <c r="H1267" s="156" t="s">
        <v>9</v>
      </c>
      <c r="I1267" s="24" t="s">
        <v>10</v>
      </c>
      <c r="J1267" s="24" t="s">
        <v>11</v>
      </c>
      <c r="K1267" s="24" t="s">
        <v>3</v>
      </c>
      <c r="L1267" s="24" t="s">
        <v>5</v>
      </c>
      <c r="M1267" s="24" t="s">
        <v>12</v>
      </c>
      <c r="N1267" s="24" t="s">
        <v>7</v>
      </c>
      <c r="O1267" s="30"/>
    </row>
    <row r="1268" spans="1:16" ht="15.75" customHeight="1">
      <c r="A1268" s="3276" t="s">
        <v>131</v>
      </c>
      <c r="B1268" s="504">
        <v>9291</v>
      </c>
      <c r="C1268" s="613">
        <v>0.1</v>
      </c>
      <c r="D1268" s="1680" t="s">
        <v>510</v>
      </c>
      <c r="E1268" s="564">
        <v>1450000</v>
      </c>
      <c r="F1268" s="545">
        <v>0.05</v>
      </c>
      <c r="G1268" s="564">
        <f>E1268*F1268</f>
        <v>72500</v>
      </c>
      <c r="H1268" s="544" t="s">
        <v>19</v>
      </c>
      <c r="I1268" s="386" t="s">
        <v>207</v>
      </c>
      <c r="J1268" s="149"/>
      <c r="K1268" s="418">
        <v>9390</v>
      </c>
      <c r="L1268" s="419" t="s">
        <v>509</v>
      </c>
      <c r="M1268" s="385">
        <v>1600000</v>
      </c>
      <c r="N1268" s="383">
        <v>0.05</v>
      </c>
      <c r="O1268" s="385">
        <f>M1268*N1268</f>
        <v>80000</v>
      </c>
      <c r="P1268" s="394"/>
    </row>
    <row r="1269" spans="1:16" ht="15.75" customHeight="1">
      <c r="A1269" s="3276"/>
      <c r="B1269" s="504">
        <v>9321</v>
      </c>
      <c r="C1269" s="545">
        <v>0.1</v>
      </c>
      <c r="D1269" s="1680" t="s">
        <v>511</v>
      </c>
      <c r="E1269" s="564">
        <v>900000</v>
      </c>
      <c r="F1269" s="545">
        <v>0.05</v>
      </c>
      <c r="G1269" s="564">
        <f>E1269*F1269</f>
        <v>45000</v>
      </c>
      <c r="H1269" s="544" t="s">
        <v>19</v>
      </c>
      <c r="I1269" s="544" t="s">
        <v>22</v>
      </c>
      <c r="J1269" s="407"/>
      <c r="K1269" s="418">
        <v>9349</v>
      </c>
      <c r="L1269" s="1685" t="s">
        <v>507</v>
      </c>
      <c r="M1269" s="1683">
        <v>2300000</v>
      </c>
      <c r="N1269" s="389">
        <v>0.05</v>
      </c>
      <c r="O1269" s="385">
        <f>M1269*N1269</f>
        <v>115000</v>
      </c>
    </row>
    <row r="1270" spans="1:16" ht="15.75" customHeight="1">
      <c r="A1270" s="3276"/>
      <c r="B1270" s="504">
        <v>9344</v>
      </c>
      <c r="C1270" s="545">
        <v>0.1</v>
      </c>
      <c r="D1270" s="1680" t="s">
        <v>512</v>
      </c>
      <c r="E1270" s="564">
        <v>1200000</v>
      </c>
      <c r="F1270" s="545">
        <v>0.05</v>
      </c>
      <c r="G1270" s="564">
        <f>E1270*F1270</f>
        <v>60000</v>
      </c>
      <c r="H1270" s="544" t="s">
        <v>513</v>
      </c>
      <c r="I1270" s="544" t="s">
        <v>22</v>
      </c>
      <c r="J1270" s="407"/>
      <c r="K1270" s="418">
        <v>9353</v>
      </c>
      <c r="L1270" s="1680" t="s">
        <v>491</v>
      </c>
      <c r="M1270" s="564">
        <v>3800000</v>
      </c>
      <c r="N1270" s="383">
        <v>0.05</v>
      </c>
      <c r="O1270" s="385">
        <f>M1270*N1270</f>
        <v>190000</v>
      </c>
    </row>
    <row r="1271" spans="1:16" ht="15.75" customHeight="1">
      <c r="A1271" s="3276"/>
      <c r="B1271" s="504">
        <v>9350</v>
      </c>
      <c r="C1271" s="545">
        <v>0.1</v>
      </c>
      <c r="D1271" s="1680" t="s">
        <v>514</v>
      </c>
      <c r="E1271" s="564">
        <v>1600000</v>
      </c>
      <c r="F1271" s="545">
        <v>0.05</v>
      </c>
      <c r="G1271" s="564">
        <f>E1271*F1271</f>
        <v>80000</v>
      </c>
      <c r="H1271" s="544" t="s">
        <v>46</v>
      </c>
      <c r="I1271" s="544" t="s">
        <v>22</v>
      </c>
      <c r="J1271" s="308"/>
      <c r="K1271" s="149"/>
      <c r="L1271" s="149"/>
      <c r="M1271" s="129"/>
      <c r="N1271" s="69"/>
      <c r="O1271" s="30"/>
    </row>
    <row r="1272" spans="1:16" ht="15.75" customHeight="1">
      <c r="A1272" s="3276"/>
      <c r="B1272" s="504">
        <v>9352</v>
      </c>
      <c r="C1272" s="545">
        <v>0.1</v>
      </c>
      <c r="D1272" s="1680" t="s">
        <v>515</v>
      </c>
      <c r="E1272" s="564">
        <v>1700000</v>
      </c>
      <c r="F1272" s="545">
        <v>0.1</v>
      </c>
      <c r="G1272" s="564">
        <f>E1272*F1272</f>
        <v>170000</v>
      </c>
      <c r="H1272" s="544" t="s">
        <v>30</v>
      </c>
      <c r="I1272" s="544" t="s">
        <v>207</v>
      </c>
      <c r="J1272" s="149"/>
      <c r="K1272" s="149"/>
      <c r="L1272" s="149"/>
      <c r="M1272" s="129"/>
      <c r="N1272" s="69"/>
      <c r="O1272" s="30"/>
    </row>
    <row r="1273" spans="1:16" ht="15.75" customHeight="1">
      <c r="A1273" s="3276"/>
      <c r="B1273" s="2122"/>
      <c r="C1273" s="508"/>
      <c r="D1273" s="143"/>
      <c r="E1273" s="566"/>
      <c r="F1273" s="508"/>
      <c r="G1273" s="326"/>
      <c r="H1273" s="2112"/>
      <c r="I1273" s="2112"/>
      <c r="J1273" s="149"/>
      <c r="K1273" s="149"/>
      <c r="L1273" s="149"/>
      <c r="M1273" s="129"/>
      <c r="N1273" s="69"/>
      <c r="O1273" s="30"/>
    </row>
    <row r="1274" spans="1:16" ht="15.75" customHeight="1">
      <c r="A1274" s="3276"/>
      <c r="B1274" s="581"/>
      <c r="C1274" s="397"/>
      <c r="D1274" s="483"/>
      <c r="E1274" s="430"/>
      <c r="F1274" s="397"/>
      <c r="G1274" s="430"/>
      <c r="H1274" s="399"/>
      <c r="I1274" s="399"/>
      <c r="J1274" s="149"/>
      <c r="K1274" s="149"/>
      <c r="L1274" s="149"/>
      <c r="M1274" s="129"/>
      <c r="N1274" s="69"/>
      <c r="O1274" s="30"/>
    </row>
    <row r="1275" spans="1:16" ht="15.75" customHeight="1">
      <c r="A1275" s="3276"/>
      <c r="B1275" s="431"/>
      <c r="C1275" s="392"/>
      <c r="D1275" s="393"/>
      <c r="E1275" s="394"/>
      <c r="F1275" s="392"/>
      <c r="G1275" s="394"/>
      <c r="H1275" s="391"/>
      <c r="I1275" s="391"/>
      <c r="J1275" s="149"/>
      <c r="K1275" s="149"/>
      <c r="L1275" s="149"/>
      <c r="M1275" s="129"/>
      <c r="N1275" s="69"/>
      <c r="O1275" s="30">
        <f>SUM(O1268:O1274)</f>
        <v>385000</v>
      </c>
    </row>
    <row r="1276" spans="1:16" ht="15.75" customHeight="1">
      <c r="A1276" s="3276"/>
      <c r="B1276" s="256"/>
      <c r="C1276" s="256"/>
      <c r="D1276" s="292" t="s">
        <v>34</v>
      </c>
      <c r="E1276" s="293">
        <f>SUM(E1268:E1274)</f>
        <v>6850000</v>
      </c>
      <c r="F1276" s="292" t="s">
        <v>34</v>
      </c>
      <c r="G1276" s="25">
        <f>SUM(G1268:G1275)</f>
        <v>427500</v>
      </c>
      <c r="H1276" s="3423"/>
      <c r="I1276" s="3423"/>
      <c r="J1276" s="3423"/>
      <c r="K1276" s="3442"/>
      <c r="L1276" s="3277" t="s">
        <v>35</v>
      </c>
      <c r="M1276" s="3423"/>
      <c r="N1276" s="3442"/>
      <c r="O1276" s="294">
        <f>O1275+G1276</f>
        <v>812500</v>
      </c>
    </row>
    <row r="1278" spans="1:16" ht="15.75" customHeight="1">
      <c r="A1278" s="3275" t="s">
        <v>487</v>
      </c>
      <c r="B1278" s="3275"/>
      <c r="C1278" s="3275"/>
      <c r="D1278" s="3275"/>
      <c r="E1278" s="3275"/>
      <c r="F1278" s="3275"/>
      <c r="G1278" s="3275"/>
      <c r="H1278" s="3275"/>
      <c r="I1278" s="3275"/>
      <c r="J1278" s="3275"/>
      <c r="K1278" s="3275"/>
      <c r="L1278" s="3275"/>
      <c r="M1278" s="3275"/>
      <c r="N1278" s="3275"/>
      <c r="O1278" s="3275"/>
    </row>
    <row r="1279" spans="1:16" ht="15.75" customHeight="1">
      <c r="A1279" s="2119" t="s">
        <v>37</v>
      </c>
      <c r="B1279" s="24" t="s">
        <v>3</v>
      </c>
      <c r="C1279" s="8" t="s">
        <v>4</v>
      </c>
      <c r="D1279" s="24" t="s">
        <v>5</v>
      </c>
      <c r="E1279" s="9" t="s">
        <v>6</v>
      </c>
      <c r="F1279" s="24" t="s">
        <v>7</v>
      </c>
      <c r="G1279" s="9" t="s">
        <v>8</v>
      </c>
      <c r="H1279" s="156" t="s">
        <v>9</v>
      </c>
      <c r="I1279" s="24" t="s">
        <v>10</v>
      </c>
      <c r="J1279" s="24" t="s">
        <v>11</v>
      </c>
      <c r="K1279" s="24" t="s">
        <v>3</v>
      </c>
      <c r="L1279" s="24" t="s">
        <v>5</v>
      </c>
      <c r="M1279" s="24" t="s">
        <v>12</v>
      </c>
      <c r="N1279" s="24" t="s">
        <v>7</v>
      </c>
      <c r="O1279" s="30"/>
    </row>
    <row r="1280" spans="1:16" ht="15.75" customHeight="1">
      <c r="A1280" s="3276" t="s">
        <v>516</v>
      </c>
      <c r="B1280" s="579">
        <v>9323</v>
      </c>
      <c r="C1280" s="545">
        <v>0.1</v>
      </c>
      <c r="D1280" s="1680" t="s">
        <v>517</v>
      </c>
      <c r="E1280" s="564">
        <v>1650000</v>
      </c>
      <c r="F1280" s="545">
        <v>0.04</v>
      </c>
      <c r="G1280" s="1683">
        <f>E1280*F1280</f>
        <v>66000</v>
      </c>
      <c r="H1280" s="386"/>
      <c r="I1280" s="544" t="s">
        <v>493</v>
      </c>
      <c r="J1280" s="149"/>
      <c r="K1280" s="391"/>
      <c r="L1280" s="777"/>
      <c r="M1280" s="567"/>
      <c r="N1280" s="392"/>
      <c r="O1280" s="778"/>
    </row>
    <row r="1281" spans="1:15" ht="15.75" customHeight="1">
      <c r="A1281" s="3276"/>
      <c r="B1281" s="447" t="s">
        <v>315</v>
      </c>
      <c r="C1281" s="776">
        <v>0.1</v>
      </c>
      <c r="D1281" s="483" t="s">
        <v>518</v>
      </c>
      <c r="E1281" s="583"/>
      <c r="F1281" s="482"/>
      <c r="G1281" s="583"/>
      <c r="H1281" s="484"/>
      <c r="I1281" s="399" t="s">
        <v>22</v>
      </c>
      <c r="J1281" s="149"/>
      <c r="K1281" s="149"/>
      <c r="L1281" s="149"/>
      <c r="M1281" s="129"/>
      <c r="N1281" s="69"/>
      <c r="O1281" s="30"/>
    </row>
    <row r="1282" spans="1:15" ht="15.75" customHeight="1">
      <c r="A1282" s="3276"/>
      <c r="B1282" s="447"/>
      <c r="C1282" s="482"/>
      <c r="D1282" s="483"/>
      <c r="E1282" s="583"/>
      <c r="F1282" s="482"/>
      <c r="G1282" s="583"/>
      <c r="H1282" s="484"/>
      <c r="I1282" s="484"/>
      <c r="J1282" s="407"/>
      <c r="K1282" s="149"/>
      <c r="L1282" s="149"/>
      <c r="M1282" s="129"/>
      <c r="N1282" s="69"/>
      <c r="O1282" s="30"/>
    </row>
    <row r="1283" spans="1:15" ht="15.75" customHeight="1">
      <c r="A1283" s="3276"/>
      <c r="B1283" s="581"/>
      <c r="C1283" s="397"/>
      <c r="D1283" s="483"/>
      <c r="E1283" s="430"/>
      <c r="F1283" s="397"/>
      <c r="G1283" s="430"/>
      <c r="H1283" s="399"/>
      <c r="I1283" s="399"/>
      <c r="J1283" s="149"/>
      <c r="K1283" s="149"/>
      <c r="L1283" s="149"/>
      <c r="M1283" s="129"/>
      <c r="N1283" s="69"/>
      <c r="O1283" s="30"/>
    </row>
    <row r="1284" spans="1:15" ht="15.75" customHeight="1">
      <c r="A1284" s="3276"/>
      <c r="B1284" s="431"/>
      <c r="C1284" s="392"/>
      <c r="D1284" s="393"/>
      <c r="E1284" s="394"/>
      <c r="F1284" s="392"/>
      <c r="G1284" s="394"/>
      <c r="H1284" s="391"/>
      <c r="I1284" s="391"/>
      <c r="J1284" s="149"/>
      <c r="K1284" s="149"/>
      <c r="L1284" s="149"/>
      <c r="M1284" s="129"/>
      <c r="N1284" s="69"/>
      <c r="O1284" s="30">
        <f>SUM(O1280:O1283)</f>
        <v>0</v>
      </c>
    </row>
    <row r="1285" spans="1:15" ht="15.75" customHeight="1">
      <c r="A1285" s="3276"/>
      <c r="B1285" s="256"/>
      <c r="C1285" s="256"/>
      <c r="D1285" s="292" t="s">
        <v>34</v>
      </c>
      <c r="E1285" s="293">
        <f>SUM(E1280:E1283)</f>
        <v>1650000</v>
      </c>
      <c r="F1285" s="292" t="s">
        <v>34</v>
      </c>
      <c r="G1285" s="25">
        <f>SUM(G1280:G1284)</f>
        <v>66000</v>
      </c>
      <c r="H1285" s="3423"/>
      <c r="I1285" s="3423"/>
      <c r="J1285" s="3423"/>
      <c r="K1285" s="3442"/>
      <c r="L1285" s="3277" t="s">
        <v>35</v>
      </c>
      <c r="M1285" s="3423"/>
      <c r="N1285" s="3442"/>
      <c r="O1285" s="294">
        <f>O1284+G1285</f>
        <v>66000</v>
      </c>
    </row>
    <row r="1287" spans="1:15" ht="15.75" customHeight="1">
      <c r="A1287" s="3275" t="s">
        <v>25</v>
      </c>
      <c r="B1287" s="3275"/>
      <c r="C1287" s="3275"/>
      <c r="D1287" s="3275"/>
      <c r="E1287" s="3275"/>
      <c r="F1287" s="3275"/>
      <c r="G1287" s="3275"/>
      <c r="H1287" s="3275"/>
      <c r="I1287" s="3275"/>
      <c r="J1287" s="3275"/>
      <c r="K1287" s="3275"/>
      <c r="L1287" s="3275"/>
      <c r="M1287" s="3275"/>
      <c r="N1287" s="3275"/>
      <c r="O1287" s="3275"/>
    </row>
    <row r="1288" spans="1:15" ht="15.75" customHeight="1">
      <c r="A1288" s="2119" t="s">
        <v>37</v>
      </c>
      <c r="B1288" s="24" t="s">
        <v>3</v>
      </c>
      <c r="C1288" s="8" t="s">
        <v>4</v>
      </c>
      <c r="D1288" s="24" t="s">
        <v>5</v>
      </c>
      <c r="E1288" s="9" t="s">
        <v>6</v>
      </c>
      <c r="F1288" s="24" t="s">
        <v>7</v>
      </c>
      <c r="G1288" s="9" t="s">
        <v>8</v>
      </c>
      <c r="H1288" s="156" t="s">
        <v>9</v>
      </c>
      <c r="I1288" s="24" t="s">
        <v>10</v>
      </c>
      <c r="J1288" s="24" t="s">
        <v>11</v>
      </c>
      <c r="K1288" s="24" t="s">
        <v>3</v>
      </c>
      <c r="L1288" s="24" t="s">
        <v>5</v>
      </c>
      <c r="M1288" s="24" t="s">
        <v>12</v>
      </c>
      <c r="N1288" s="24" t="s">
        <v>7</v>
      </c>
      <c r="O1288" s="30"/>
    </row>
    <row r="1289" spans="1:15" ht="15.75" customHeight="1">
      <c r="A1289" s="3276"/>
      <c r="B1289" s="581"/>
      <c r="C1289" s="482"/>
      <c r="D1289" s="483"/>
      <c r="E1289" s="583"/>
      <c r="F1289" s="482"/>
      <c r="G1289" s="565"/>
      <c r="H1289" s="399"/>
      <c r="I1289" s="484"/>
      <c r="J1289" s="149"/>
      <c r="K1289" s="391"/>
      <c r="L1289" s="777"/>
      <c r="M1289" s="567"/>
      <c r="N1289" s="392"/>
      <c r="O1289" s="778"/>
    </row>
    <row r="1290" spans="1:15" ht="15.75" customHeight="1">
      <c r="A1290" s="3276"/>
      <c r="B1290" s="447"/>
      <c r="C1290" s="776"/>
      <c r="D1290" s="483"/>
      <c r="E1290" s="583"/>
      <c r="F1290" s="482"/>
      <c r="G1290" s="583"/>
      <c r="H1290" s="484"/>
      <c r="I1290" s="399"/>
      <c r="J1290" s="149"/>
      <c r="K1290" s="149"/>
      <c r="L1290" s="149"/>
      <c r="M1290" s="129"/>
      <c r="N1290" s="69"/>
      <c r="O1290" s="30"/>
    </row>
    <row r="1291" spans="1:15" ht="15.75" customHeight="1">
      <c r="A1291" s="3276"/>
      <c r="B1291" s="447"/>
      <c r="C1291" s="482"/>
      <c r="D1291" s="483"/>
      <c r="E1291" s="583"/>
      <c r="F1291" s="482"/>
      <c r="G1291" s="583"/>
      <c r="H1291" s="484"/>
      <c r="I1291" s="484"/>
      <c r="J1291" s="407"/>
      <c r="K1291" s="149"/>
      <c r="L1291" s="149"/>
      <c r="M1291" s="129"/>
      <c r="N1291" s="69"/>
      <c r="O1291" s="30"/>
    </row>
    <row r="1292" spans="1:15" ht="15.75" customHeight="1">
      <c r="A1292" s="3276"/>
      <c r="B1292" s="447"/>
      <c r="C1292" s="482"/>
      <c r="D1292" s="483"/>
      <c r="E1292" s="583"/>
      <c r="F1292" s="482"/>
      <c r="G1292" s="583"/>
      <c r="H1292" s="484"/>
      <c r="I1292" s="484"/>
      <c r="J1292" s="407"/>
      <c r="K1292" s="149"/>
      <c r="L1292" s="149"/>
      <c r="M1292" s="129"/>
      <c r="N1292" s="69"/>
      <c r="O1292" s="30"/>
    </row>
    <row r="1293" spans="1:15" ht="15.75" customHeight="1">
      <c r="A1293" s="3276"/>
      <c r="B1293" s="447"/>
      <c r="C1293" s="482"/>
      <c r="D1293" s="483"/>
      <c r="E1293" s="583"/>
      <c r="F1293" s="482"/>
      <c r="G1293" s="583"/>
      <c r="H1293" s="484"/>
      <c r="I1293" s="484"/>
      <c r="J1293" s="308"/>
      <c r="K1293" s="149"/>
      <c r="L1293" s="149"/>
      <c r="M1293" s="129"/>
      <c r="N1293" s="69"/>
      <c r="O1293" s="30"/>
    </row>
    <row r="1294" spans="1:15" ht="15.75" customHeight="1">
      <c r="A1294" s="3276"/>
      <c r="B1294" s="447"/>
      <c r="C1294" s="482"/>
      <c r="D1294" s="483"/>
      <c r="E1294" s="583"/>
      <c r="F1294" s="482"/>
      <c r="G1294" s="583"/>
      <c r="H1294" s="484"/>
      <c r="I1294" s="484"/>
      <c r="J1294" s="149"/>
      <c r="K1294" s="149"/>
      <c r="L1294" s="149"/>
      <c r="M1294" s="129"/>
      <c r="N1294" s="69"/>
      <c r="O1294" s="30"/>
    </row>
    <row r="1295" spans="1:15" ht="15.75" customHeight="1">
      <c r="A1295" s="3276"/>
      <c r="B1295" s="2122"/>
      <c r="C1295" s="508"/>
      <c r="D1295" s="143"/>
      <c r="E1295" s="566"/>
      <c r="F1295" s="508"/>
      <c r="G1295" s="326"/>
      <c r="H1295" s="2112"/>
      <c r="I1295" s="2112"/>
      <c r="J1295" s="149"/>
      <c r="K1295" s="149"/>
      <c r="L1295" s="149"/>
      <c r="M1295" s="129"/>
      <c r="N1295" s="69"/>
      <c r="O1295" s="30"/>
    </row>
    <row r="1296" spans="1:15" ht="15.75" customHeight="1">
      <c r="A1296" s="3276"/>
      <c r="B1296" s="581"/>
      <c r="C1296" s="397"/>
      <c r="D1296" s="483"/>
      <c r="E1296" s="430"/>
      <c r="F1296" s="397"/>
      <c r="G1296" s="430"/>
      <c r="H1296" s="399"/>
      <c r="I1296" s="399"/>
      <c r="J1296" s="149"/>
      <c r="K1296" s="149"/>
      <c r="L1296" s="149"/>
      <c r="M1296" s="129"/>
      <c r="N1296" s="69"/>
      <c r="O1296" s="30"/>
    </row>
    <row r="1297" spans="1:15" ht="15.75" customHeight="1">
      <c r="A1297" s="3276"/>
      <c r="B1297" s="431"/>
      <c r="C1297" s="392"/>
      <c r="D1297" s="393"/>
      <c r="E1297" s="394"/>
      <c r="F1297" s="392"/>
      <c r="G1297" s="394"/>
      <c r="H1297" s="391"/>
      <c r="I1297" s="391"/>
      <c r="J1297" s="149"/>
      <c r="K1297" s="149"/>
      <c r="L1297" s="149"/>
      <c r="M1297" s="129"/>
      <c r="N1297" s="69"/>
      <c r="O1297" s="30">
        <f>SUM(O1289:O1296)</f>
        <v>0</v>
      </c>
    </row>
    <row r="1298" spans="1:15" ht="15.75" customHeight="1">
      <c r="A1298" s="3276"/>
      <c r="B1298" s="256"/>
      <c r="C1298" s="256"/>
      <c r="D1298" s="292" t="s">
        <v>34</v>
      </c>
      <c r="E1298" s="293">
        <f>SUM(E1289:E1296)</f>
        <v>0</v>
      </c>
      <c r="F1298" s="292" t="s">
        <v>34</v>
      </c>
      <c r="G1298" s="25">
        <f>SUM(G1289:G1297)</f>
        <v>0</v>
      </c>
      <c r="H1298" s="3423"/>
      <c r="I1298" s="3423"/>
      <c r="J1298" s="3423"/>
      <c r="K1298" s="3442"/>
      <c r="L1298" s="3277" t="s">
        <v>35</v>
      </c>
      <c r="M1298" s="3423"/>
      <c r="N1298" s="3442"/>
      <c r="O1298" s="294">
        <f>O1297+G1298</f>
        <v>0</v>
      </c>
    </row>
    <row r="1300" spans="1:15" ht="15.75" customHeight="1">
      <c r="A1300" s="3435" t="s">
        <v>69</v>
      </c>
      <c r="B1300" s="3443"/>
      <c r="C1300" s="2113"/>
      <c r="D1300" s="568">
        <f>E1298+E1285+E1276+E1264+E1252</f>
        <v>38650000</v>
      </c>
    </row>
    <row r="1301" spans="1:15" ht="15.75" customHeight="1">
      <c r="A1301" s="3436" t="s">
        <v>70</v>
      </c>
      <c r="B1301" s="3444"/>
      <c r="C1301" s="569"/>
      <c r="D1301" s="326"/>
    </row>
    <row r="1302" spans="1:15" ht="15.75" customHeight="1">
      <c r="A1302" s="3437" t="s">
        <v>71</v>
      </c>
      <c r="B1302" s="3445"/>
      <c r="C1302" s="142"/>
      <c r="D1302" s="706"/>
    </row>
    <row r="1303" spans="1:15" ht="15.75" customHeight="1">
      <c r="A1303" s="3438"/>
      <c r="B1303" s="3429"/>
      <c r="C1303" s="151"/>
      <c r="D1303" s="129"/>
    </row>
    <row r="1305" spans="1:15" ht="15.75" customHeight="1">
      <c r="A1305" s="3281" t="s">
        <v>103</v>
      </c>
      <c r="B1305" s="2122" t="s">
        <v>88</v>
      </c>
      <c r="C1305" s="303" t="s">
        <v>104</v>
      </c>
      <c r="D1305" s="303" t="s">
        <v>105</v>
      </c>
    </row>
    <row r="1306" spans="1:15" ht="15.75" customHeight="1">
      <c r="A1306" s="3446"/>
      <c r="B1306" s="706">
        <f>SUM(B1307:B1338)</f>
        <v>0</v>
      </c>
      <c r="C1306" s="30"/>
      <c r="D1306" s="1686"/>
    </row>
    <row r="1307" spans="1:15" ht="15.75" customHeight="1">
      <c r="A1307" s="3278" t="s">
        <v>86</v>
      </c>
      <c r="B1307" s="3279"/>
      <c r="C1307" s="3280"/>
      <c r="D1307" s="3447"/>
    </row>
    <row r="1308" spans="1:15" ht="15.75" customHeight="1">
      <c r="A1308" s="3446"/>
      <c r="B1308" s="3442"/>
      <c r="C1308" s="3442"/>
      <c r="D1308" s="3448"/>
    </row>
    <row r="1309" spans="1:15" ht="15.75" customHeight="1">
      <c r="A1309" s="3278" t="s">
        <v>98</v>
      </c>
      <c r="B1309" s="3279"/>
      <c r="C1309" s="3280"/>
      <c r="D1309" s="3447"/>
    </row>
    <row r="1310" spans="1:15" ht="15.75" customHeight="1">
      <c r="A1310" s="3446"/>
      <c r="B1310" s="3442"/>
      <c r="C1310" s="3442"/>
      <c r="D1310" s="3448"/>
    </row>
    <row r="1311" spans="1:15" ht="15.75" customHeight="1">
      <c r="A1311" s="3278" t="s">
        <v>89</v>
      </c>
      <c r="B1311" s="3279"/>
      <c r="C1311" s="3280"/>
      <c r="D1311" s="3447"/>
    </row>
    <row r="1312" spans="1:15" ht="15.75" customHeight="1">
      <c r="A1312" s="3446"/>
      <c r="B1312" s="3442"/>
      <c r="C1312" s="3442"/>
      <c r="D1312" s="3448"/>
    </row>
    <row r="1313" spans="1:4" ht="15.75" customHeight="1">
      <c r="A1313" s="3278" t="s">
        <v>107</v>
      </c>
      <c r="B1313" s="3279"/>
      <c r="C1313" s="3280"/>
      <c r="D1313" s="3447"/>
    </row>
    <row r="1314" spans="1:4" ht="15.75" customHeight="1">
      <c r="A1314" s="3446"/>
      <c r="B1314" s="3442"/>
      <c r="C1314" s="3442"/>
      <c r="D1314" s="3448"/>
    </row>
    <row r="1315" spans="1:4" ht="15.75" customHeight="1">
      <c r="A1315" s="3278" t="s">
        <v>91</v>
      </c>
      <c r="B1315" s="3279"/>
      <c r="C1315" s="3280"/>
      <c r="D1315" s="3447"/>
    </row>
    <row r="1316" spans="1:4" ht="15.75" customHeight="1">
      <c r="A1316" s="3446"/>
      <c r="B1316" s="3442"/>
      <c r="C1316" s="3442"/>
      <c r="D1316" s="3448"/>
    </row>
    <row r="1317" spans="1:4" ht="15.75" customHeight="1">
      <c r="A1317" s="3278" t="s">
        <v>108</v>
      </c>
      <c r="B1317" s="3279"/>
      <c r="C1317" s="3280"/>
      <c r="D1317" s="3447"/>
    </row>
    <row r="1318" spans="1:4" ht="15.75" customHeight="1">
      <c r="A1318" s="3446"/>
      <c r="B1318" s="3442"/>
      <c r="C1318" s="3442"/>
      <c r="D1318" s="3448"/>
    </row>
    <row r="1319" spans="1:4" ht="15.75" customHeight="1">
      <c r="A1319" s="3278" t="s">
        <v>109</v>
      </c>
      <c r="B1319" s="3279"/>
      <c r="C1319" s="3280"/>
      <c r="D1319" s="3447"/>
    </row>
    <row r="1320" spans="1:4" ht="15.75" customHeight="1">
      <c r="A1320" s="3446"/>
      <c r="B1320" s="3442"/>
      <c r="C1320" s="3442"/>
      <c r="D1320" s="3448"/>
    </row>
    <row r="1321" spans="1:4" ht="15.75" customHeight="1">
      <c r="A1321" s="2112" t="s">
        <v>110</v>
      </c>
      <c r="B1321" s="2112"/>
      <c r="C1321" s="2113"/>
      <c r="D1321" s="1682"/>
    </row>
    <row r="1322" spans="1:4" ht="15.75" customHeight="1">
      <c r="A1322" s="2112" t="s">
        <v>111</v>
      </c>
      <c r="B1322" s="2112"/>
      <c r="C1322" s="2113"/>
      <c r="D1322" s="1682"/>
    </row>
    <row r="1323" spans="1:4" ht="15.75" customHeight="1">
      <c r="A1323" s="2112" t="s">
        <v>112</v>
      </c>
      <c r="B1323" s="2112"/>
      <c r="C1323" s="2113"/>
      <c r="D1323" s="1682"/>
    </row>
    <row r="1324" spans="1:4" ht="15.75" customHeight="1">
      <c r="A1324" s="2112" t="s">
        <v>93</v>
      </c>
      <c r="B1324" s="2112"/>
      <c r="C1324" s="2113"/>
      <c r="D1324" s="1682"/>
    </row>
    <row r="1325" spans="1:4" ht="15.75" customHeight="1">
      <c r="A1325" s="2112" t="s">
        <v>100</v>
      </c>
      <c r="B1325" s="2112"/>
      <c r="C1325" s="2113"/>
      <c r="D1325" s="1682"/>
    </row>
    <row r="1326" spans="1:4" ht="15.75" customHeight="1">
      <c r="A1326" s="2112" t="s">
        <v>94</v>
      </c>
      <c r="B1326" s="2112"/>
      <c r="C1326" s="2113"/>
      <c r="D1326" s="1682"/>
    </row>
    <row r="1327" spans="1:4" ht="15.75" customHeight="1">
      <c r="A1327" s="2112" t="s">
        <v>113</v>
      </c>
      <c r="B1327" s="2112"/>
      <c r="C1327" s="2113"/>
      <c r="D1327" s="1682"/>
    </row>
    <row r="1328" spans="1:4" ht="15.75" customHeight="1">
      <c r="A1328" s="2112" t="s">
        <v>95</v>
      </c>
      <c r="B1328" s="2112"/>
      <c r="C1328" s="2113"/>
      <c r="D1328" s="1682"/>
    </row>
    <row r="1329" spans="1:15" ht="15.75" customHeight="1">
      <c r="A1329" s="2112" t="s">
        <v>114</v>
      </c>
      <c r="B1329" s="2112"/>
      <c r="C1329" s="2113"/>
      <c r="D1329" s="1682"/>
    </row>
    <row r="1330" spans="1:15" ht="15.75" customHeight="1">
      <c r="A1330" s="2112" t="s">
        <v>96</v>
      </c>
      <c r="B1330" s="2112"/>
      <c r="C1330" s="2113"/>
      <c r="D1330" s="1682"/>
    </row>
    <row r="1331" spans="1:15" ht="15.75" customHeight="1">
      <c r="A1331" s="2112" t="s">
        <v>115</v>
      </c>
      <c r="B1331" s="2112"/>
      <c r="C1331" s="2113"/>
      <c r="D1331" s="1682"/>
    </row>
    <row r="1332" spans="1:15" ht="15.75" customHeight="1">
      <c r="A1332" s="2112" t="s">
        <v>116</v>
      </c>
      <c r="B1332" s="2112"/>
      <c r="C1332" s="2113"/>
      <c r="D1332" s="1682"/>
    </row>
    <row r="1333" spans="1:15" ht="15.75" customHeight="1">
      <c r="A1333" s="2112" t="s">
        <v>117</v>
      </c>
      <c r="B1333" s="2112"/>
      <c r="C1333" s="2113"/>
      <c r="D1333" s="1682"/>
    </row>
    <row r="1334" spans="1:15" ht="15.75" customHeight="1">
      <c r="A1334" s="2112" t="s">
        <v>118</v>
      </c>
      <c r="B1334" s="2112"/>
      <c r="C1334" s="2113"/>
      <c r="D1334" s="1682"/>
    </row>
    <row r="1335" spans="1:15" ht="15.75" customHeight="1">
      <c r="A1335" s="2112" t="s">
        <v>119</v>
      </c>
      <c r="B1335" s="2112"/>
      <c r="C1335" s="2113"/>
      <c r="D1335" s="1682"/>
    </row>
    <row r="1336" spans="1:15" ht="15.75" customHeight="1">
      <c r="A1336" s="2112" t="s">
        <v>120</v>
      </c>
      <c r="B1336" s="2112"/>
      <c r="C1336" s="2113"/>
      <c r="D1336" s="1682"/>
    </row>
    <row r="1337" spans="1:15" ht="15.75" customHeight="1">
      <c r="A1337" s="2112" t="s">
        <v>121</v>
      </c>
      <c r="B1337" s="2112"/>
      <c r="C1337" s="2113"/>
      <c r="D1337" s="1682"/>
    </row>
    <row r="1338" spans="1:15" ht="15.75" customHeight="1">
      <c r="A1338" s="2112" t="s">
        <v>122</v>
      </c>
      <c r="B1338" s="2112"/>
      <c r="C1338" s="2113"/>
      <c r="D1338" s="1682"/>
    </row>
    <row r="1339" spans="1:15" ht="15.75" customHeight="1">
      <c r="A1339" s="143"/>
      <c r="B1339" s="2112"/>
      <c r="C1339" s="2112"/>
      <c r="D1339" s="1682"/>
    </row>
    <row r="1340" spans="1:15" ht="15.75" customHeight="1">
      <c r="A1340" s="143"/>
      <c r="B1340" s="2112"/>
      <c r="C1340" s="2112"/>
      <c r="D1340" s="1682"/>
    </row>
    <row r="1342" spans="1:15" ht="17.25" customHeight="1">
      <c r="A1342" s="3274" t="s">
        <v>519</v>
      </c>
      <c r="B1342" s="3274"/>
      <c r="C1342" s="3274"/>
      <c r="D1342" s="3274"/>
      <c r="E1342" s="3274"/>
      <c r="F1342" s="3274"/>
      <c r="G1342" s="3274"/>
      <c r="H1342" s="3274"/>
      <c r="I1342" s="3274"/>
      <c r="J1342" s="3274"/>
      <c r="K1342" s="3274"/>
      <c r="L1342" s="3274"/>
      <c r="M1342" s="3274"/>
      <c r="N1342" s="3274"/>
      <c r="O1342" s="3274"/>
    </row>
    <row r="1343" spans="1:15" ht="15.75" customHeight="1">
      <c r="A1343" s="3274"/>
      <c r="B1343" s="3274"/>
      <c r="C1343" s="3274"/>
      <c r="D1343" s="3274"/>
      <c r="E1343" s="3274"/>
      <c r="F1343" s="3274"/>
      <c r="G1343" s="3274"/>
      <c r="H1343" s="3274"/>
      <c r="I1343" s="3274"/>
      <c r="J1343" s="3274"/>
      <c r="K1343" s="3274"/>
      <c r="L1343" s="3274"/>
      <c r="M1343" s="3274"/>
      <c r="N1343" s="3274"/>
      <c r="O1343" s="3274"/>
    </row>
    <row r="1344" spans="1:15" ht="15.75" customHeight="1">
      <c r="A1344" s="3275" t="s">
        <v>15</v>
      </c>
      <c r="B1344" s="3275"/>
      <c r="C1344" s="3275"/>
      <c r="D1344" s="3275"/>
      <c r="E1344" s="3275"/>
      <c r="F1344" s="3275"/>
      <c r="G1344" s="3275"/>
      <c r="H1344" s="3275"/>
      <c r="I1344" s="3275"/>
      <c r="J1344" s="3275"/>
      <c r="K1344" s="3275"/>
      <c r="L1344" s="3275"/>
      <c r="M1344" s="3275"/>
      <c r="N1344" s="3275"/>
      <c r="O1344" s="3275"/>
    </row>
    <row r="1345" spans="1:15" ht="15.75" customHeight="1">
      <c r="A1345" s="2119" t="s">
        <v>37</v>
      </c>
      <c r="B1345" s="24" t="s">
        <v>3</v>
      </c>
      <c r="C1345" s="8" t="s">
        <v>4</v>
      </c>
      <c r="D1345" s="24" t="s">
        <v>5</v>
      </c>
      <c r="E1345" s="9" t="s">
        <v>6</v>
      </c>
      <c r="F1345" s="24" t="s">
        <v>7</v>
      </c>
      <c r="G1345" s="9" t="s">
        <v>8</v>
      </c>
      <c r="H1345" s="156" t="s">
        <v>9</v>
      </c>
      <c r="I1345" s="24" t="s">
        <v>10</v>
      </c>
      <c r="J1345" s="24" t="s">
        <v>11</v>
      </c>
      <c r="K1345" s="24" t="s">
        <v>3</v>
      </c>
      <c r="L1345" s="24" t="s">
        <v>5</v>
      </c>
      <c r="M1345" s="24" t="s">
        <v>12</v>
      </c>
      <c r="N1345" s="24" t="s">
        <v>7</v>
      </c>
      <c r="O1345" s="30"/>
    </row>
    <row r="1346" spans="1:15" ht="15.75" customHeight="1">
      <c r="A1346" s="3276"/>
      <c r="B1346" s="724" t="s">
        <v>292</v>
      </c>
      <c r="C1346" s="820">
        <v>0.1</v>
      </c>
      <c r="D1346" s="692" t="s">
        <v>520</v>
      </c>
      <c r="E1346" s="821"/>
      <c r="F1346" s="820"/>
      <c r="G1346" s="737"/>
      <c r="H1346" s="810"/>
      <c r="I1346" s="810" t="s">
        <v>207</v>
      </c>
      <c r="J1346" s="149"/>
      <c r="K1346" s="391"/>
      <c r="L1346" s="777"/>
      <c r="M1346" s="567"/>
      <c r="N1346" s="392"/>
      <c r="O1346" s="778"/>
    </row>
    <row r="1347" spans="1:15" ht="15.75" customHeight="1">
      <c r="A1347" s="3276"/>
      <c r="B1347" s="860" t="s">
        <v>168</v>
      </c>
      <c r="C1347" s="820">
        <v>0.1</v>
      </c>
      <c r="D1347" s="692" t="s">
        <v>521</v>
      </c>
      <c r="E1347" s="737"/>
      <c r="F1347" s="820"/>
      <c r="G1347" s="737"/>
      <c r="H1347" s="825"/>
      <c r="I1347" s="825" t="s">
        <v>22</v>
      </c>
      <c r="J1347" s="149"/>
      <c r="K1347" s="149"/>
      <c r="L1347" s="149"/>
      <c r="M1347" s="129"/>
      <c r="N1347" s="69"/>
      <c r="O1347" s="30"/>
    </row>
    <row r="1348" spans="1:15" ht="15.75" customHeight="1">
      <c r="A1348" s="3276"/>
      <c r="B1348" s="447"/>
      <c r="C1348" s="482"/>
      <c r="D1348" s="483"/>
      <c r="E1348" s="583"/>
      <c r="F1348" s="482"/>
      <c r="G1348" s="583"/>
      <c r="H1348" s="484"/>
      <c r="I1348" s="484"/>
      <c r="J1348" s="407"/>
      <c r="K1348" s="149"/>
      <c r="L1348" s="149"/>
      <c r="M1348" s="129"/>
      <c r="N1348" s="69"/>
      <c r="O1348" s="30"/>
    </row>
    <row r="1349" spans="1:15" ht="15.75" customHeight="1">
      <c r="A1349" s="3276"/>
      <c r="B1349" s="447"/>
      <c r="C1349" s="482"/>
      <c r="D1349" s="483"/>
      <c r="E1349" s="583"/>
      <c r="F1349" s="482"/>
      <c r="G1349" s="583"/>
      <c r="H1349" s="484"/>
      <c r="I1349" s="484"/>
      <c r="J1349" s="407"/>
      <c r="K1349" s="149"/>
      <c r="L1349" s="149"/>
      <c r="M1349" s="129"/>
      <c r="N1349" s="69"/>
      <c r="O1349" s="30"/>
    </row>
    <row r="1350" spans="1:15" ht="15.75" customHeight="1">
      <c r="A1350" s="3276"/>
      <c r="B1350" s="447"/>
      <c r="C1350" s="482"/>
      <c r="D1350" s="483"/>
      <c r="E1350" s="583"/>
      <c r="F1350" s="482"/>
      <c r="G1350" s="583"/>
      <c r="H1350" s="484"/>
      <c r="I1350" s="484"/>
      <c r="J1350" s="308"/>
      <c r="K1350" s="149"/>
      <c r="L1350" s="149"/>
      <c r="M1350" s="129"/>
      <c r="N1350" s="69"/>
      <c r="O1350" s="30"/>
    </row>
    <row r="1351" spans="1:15" ht="15.75" customHeight="1">
      <c r="A1351" s="3276"/>
      <c r="B1351" s="447"/>
      <c r="C1351" s="482"/>
      <c r="D1351" s="483"/>
      <c r="E1351" s="583"/>
      <c r="F1351" s="482"/>
      <c r="G1351" s="583"/>
      <c r="H1351" s="484"/>
      <c r="I1351" s="484"/>
      <c r="J1351" s="149"/>
      <c r="K1351" s="149"/>
      <c r="L1351" s="149"/>
      <c r="M1351" s="129"/>
      <c r="N1351" s="69"/>
      <c r="O1351" s="30"/>
    </row>
    <row r="1352" spans="1:15" ht="15.75" customHeight="1">
      <c r="A1352" s="3276"/>
      <c r="B1352" s="580"/>
      <c r="C1352" s="397"/>
      <c r="D1352" s="398"/>
      <c r="E1352" s="565"/>
      <c r="F1352" s="397"/>
      <c r="G1352" s="430"/>
      <c r="H1352" s="399"/>
      <c r="I1352" s="399"/>
      <c r="J1352" s="149"/>
      <c r="K1352" s="149"/>
      <c r="L1352" s="149"/>
      <c r="M1352" s="129"/>
      <c r="N1352" s="69"/>
      <c r="O1352" s="30"/>
    </row>
    <row r="1353" spans="1:15" ht="15.75" customHeight="1">
      <c r="A1353" s="3276"/>
      <c r="B1353" s="581"/>
      <c r="C1353" s="397"/>
      <c r="D1353" s="483"/>
      <c r="E1353" s="430"/>
      <c r="F1353" s="397"/>
      <c r="G1353" s="430"/>
      <c r="H1353" s="399"/>
      <c r="I1353" s="399"/>
      <c r="J1353" s="149"/>
      <c r="K1353" s="149"/>
      <c r="L1353" s="149"/>
      <c r="M1353" s="129"/>
      <c r="N1353" s="69"/>
      <c r="O1353" s="30"/>
    </row>
    <row r="1354" spans="1:15" ht="15.75" customHeight="1">
      <c r="A1354" s="3276"/>
      <c r="B1354" s="431"/>
      <c r="C1354" s="392"/>
      <c r="D1354" s="393"/>
      <c r="E1354" s="394"/>
      <c r="F1354" s="392"/>
      <c r="G1354" s="394"/>
      <c r="H1354" s="391"/>
      <c r="I1354" s="391"/>
      <c r="J1354" s="149"/>
      <c r="K1354" s="149"/>
      <c r="L1354" s="149"/>
      <c r="M1354" s="129"/>
      <c r="N1354" s="69"/>
      <c r="O1354" s="30">
        <f>SUM(O1346:O1353)</f>
        <v>0</v>
      </c>
    </row>
    <row r="1355" spans="1:15" ht="15.75" customHeight="1">
      <c r="A1355" s="3276"/>
      <c r="B1355" s="256"/>
      <c r="C1355" s="256"/>
      <c r="D1355" s="292" t="s">
        <v>34</v>
      </c>
      <c r="E1355" s="293">
        <f>SUM(E1346:E1354)</f>
        <v>0</v>
      </c>
      <c r="F1355" s="292" t="s">
        <v>34</v>
      </c>
      <c r="G1355" s="25">
        <f>SUM(G1346:G1354)</f>
        <v>0</v>
      </c>
      <c r="H1355" s="3423"/>
      <c r="I1355" s="3423"/>
      <c r="J1355" s="3423"/>
      <c r="K1355" s="3442"/>
      <c r="L1355" s="3277" t="s">
        <v>35</v>
      </c>
      <c r="M1355" s="3423"/>
      <c r="N1355" s="3442"/>
      <c r="O1355" s="294">
        <f>O1354+G1355</f>
        <v>0</v>
      </c>
    </row>
    <row r="1406" spans="4:4" ht="15.75" customHeight="1">
      <c r="D1406" t="s">
        <v>522</v>
      </c>
    </row>
  </sheetData>
  <mergeCells count="714">
    <mergeCell ref="A1091:O1091"/>
    <mergeCell ref="A1093:A1099"/>
    <mergeCell ref="H1099:K1099"/>
    <mergeCell ref="L1099:N1099"/>
    <mergeCell ref="A1115:A1116"/>
    <mergeCell ref="B1115:B1116"/>
    <mergeCell ref="C1115:C1116"/>
    <mergeCell ref="D1115:D1116"/>
    <mergeCell ref="A1117:A1118"/>
    <mergeCell ref="B1117:B1118"/>
    <mergeCell ref="C1117:C1118"/>
    <mergeCell ref="D1117:D1118"/>
    <mergeCell ref="A1100:B1100"/>
    <mergeCell ref="A1101:B1101"/>
    <mergeCell ref="A1102:B1102"/>
    <mergeCell ref="A1103:B1103"/>
    <mergeCell ref="A1105:A1106"/>
    <mergeCell ref="A1107:A1108"/>
    <mergeCell ref="B1107:B1108"/>
    <mergeCell ref="C1107:C1108"/>
    <mergeCell ref="D1107:D1108"/>
    <mergeCell ref="A1119:A1120"/>
    <mergeCell ref="B1119:B1120"/>
    <mergeCell ref="C1119:C1120"/>
    <mergeCell ref="D1119:D1120"/>
    <mergeCell ref="A1109:A1110"/>
    <mergeCell ref="B1109:B1110"/>
    <mergeCell ref="C1109:C1110"/>
    <mergeCell ref="D1109:D1110"/>
    <mergeCell ref="A1111:A1112"/>
    <mergeCell ref="B1111:B1112"/>
    <mergeCell ref="C1111:C1112"/>
    <mergeCell ref="D1111:D1112"/>
    <mergeCell ref="A1113:A1114"/>
    <mergeCell ref="B1113:B1114"/>
    <mergeCell ref="C1113:C1114"/>
    <mergeCell ref="D1113:D1114"/>
    <mergeCell ref="A1019:A1020"/>
    <mergeCell ref="B1019:B1020"/>
    <mergeCell ref="C1019:C1020"/>
    <mergeCell ref="D1019:D1020"/>
    <mergeCell ref="A1021:A1022"/>
    <mergeCell ref="B1021:B1022"/>
    <mergeCell ref="C1021:C1022"/>
    <mergeCell ref="D1021:D1022"/>
    <mergeCell ref="A1010:B1010"/>
    <mergeCell ref="A1011:B1011"/>
    <mergeCell ref="A1012:B1012"/>
    <mergeCell ref="A1013:B1013"/>
    <mergeCell ref="A1004:A1008"/>
    <mergeCell ref="H1008:K1008"/>
    <mergeCell ref="L1008:N1008"/>
    <mergeCell ref="A1015:A1016"/>
    <mergeCell ref="A1017:A1018"/>
    <mergeCell ref="B1017:B1018"/>
    <mergeCell ref="C1017:C1018"/>
    <mergeCell ref="D1017:D1018"/>
    <mergeCell ref="A990:O990"/>
    <mergeCell ref="A992:A999"/>
    <mergeCell ref="H999:K999"/>
    <mergeCell ref="L999:N999"/>
    <mergeCell ref="A1002:O1002"/>
    <mergeCell ref="A967:O967"/>
    <mergeCell ref="A969:A974"/>
    <mergeCell ref="H974:K974"/>
    <mergeCell ref="L974:N974"/>
    <mergeCell ref="A965:O966"/>
    <mergeCell ref="A976:O976"/>
    <mergeCell ref="A978:A988"/>
    <mergeCell ref="H988:K988"/>
    <mergeCell ref="L988:N988"/>
    <mergeCell ref="A942:A943"/>
    <mergeCell ref="B942:B943"/>
    <mergeCell ref="C942:C943"/>
    <mergeCell ref="D942:D943"/>
    <mergeCell ref="A936:A937"/>
    <mergeCell ref="B936:B937"/>
    <mergeCell ref="C936:C937"/>
    <mergeCell ref="D936:D937"/>
    <mergeCell ref="A938:A939"/>
    <mergeCell ref="B938:B939"/>
    <mergeCell ref="C938:C939"/>
    <mergeCell ref="D938:D939"/>
    <mergeCell ref="A940:A941"/>
    <mergeCell ref="B940:B941"/>
    <mergeCell ref="C940:C941"/>
    <mergeCell ref="D940:D941"/>
    <mergeCell ref="A930:A931"/>
    <mergeCell ref="B930:B931"/>
    <mergeCell ref="C930:C931"/>
    <mergeCell ref="D930:D931"/>
    <mergeCell ref="A932:A933"/>
    <mergeCell ref="B932:B933"/>
    <mergeCell ref="C932:C933"/>
    <mergeCell ref="D932:D933"/>
    <mergeCell ref="A934:A935"/>
    <mergeCell ref="B934:B935"/>
    <mergeCell ref="C934:C935"/>
    <mergeCell ref="D934:D935"/>
    <mergeCell ref="A914:O914"/>
    <mergeCell ref="A916:A921"/>
    <mergeCell ref="H921:K921"/>
    <mergeCell ref="L921:N921"/>
    <mergeCell ref="A923:B923"/>
    <mergeCell ref="A924:B924"/>
    <mergeCell ref="A925:B925"/>
    <mergeCell ref="A926:B926"/>
    <mergeCell ref="A928:A929"/>
    <mergeCell ref="A838:A839"/>
    <mergeCell ref="B838:B839"/>
    <mergeCell ref="C838:C839"/>
    <mergeCell ref="D838:D839"/>
    <mergeCell ref="A840:A841"/>
    <mergeCell ref="B840:B841"/>
    <mergeCell ref="C840:C841"/>
    <mergeCell ref="D840:D841"/>
    <mergeCell ref="A832:A833"/>
    <mergeCell ref="B832:B833"/>
    <mergeCell ref="C832:C833"/>
    <mergeCell ref="D832:D833"/>
    <mergeCell ref="A834:A835"/>
    <mergeCell ref="B834:B835"/>
    <mergeCell ref="C834:C835"/>
    <mergeCell ref="D834:D835"/>
    <mergeCell ref="A836:A837"/>
    <mergeCell ref="B836:B837"/>
    <mergeCell ref="C836:C837"/>
    <mergeCell ref="D836:D837"/>
    <mergeCell ref="A823:B823"/>
    <mergeCell ref="A824:B824"/>
    <mergeCell ref="A826:A827"/>
    <mergeCell ref="A828:A829"/>
    <mergeCell ref="B828:B829"/>
    <mergeCell ref="C828:C829"/>
    <mergeCell ref="D828:D829"/>
    <mergeCell ref="A830:A831"/>
    <mergeCell ref="B830:B831"/>
    <mergeCell ref="C830:C831"/>
    <mergeCell ref="D830:D831"/>
    <mergeCell ref="A801:A806"/>
    <mergeCell ref="H806:K806"/>
    <mergeCell ref="L806:N806"/>
    <mergeCell ref="A808:O808"/>
    <mergeCell ref="A810:A819"/>
    <mergeCell ref="H819:K819"/>
    <mergeCell ref="L819:N819"/>
    <mergeCell ref="A821:B821"/>
    <mergeCell ref="A822:B822"/>
    <mergeCell ref="A766:O766"/>
    <mergeCell ref="A768:A781"/>
    <mergeCell ref="H781:K781"/>
    <mergeCell ref="L781:N781"/>
    <mergeCell ref="A783:O783"/>
    <mergeCell ref="A785:A797"/>
    <mergeCell ref="H797:K797"/>
    <mergeCell ref="L797:N797"/>
    <mergeCell ref="A799:O799"/>
    <mergeCell ref="A718:A719"/>
    <mergeCell ref="B718:B719"/>
    <mergeCell ref="C718:C719"/>
    <mergeCell ref="D718:D719"/>
    <mergeCell ref="A720:A721"/>
    <mergeCell ref="B720:B721"/>
    <mergeCell ref="C720:C721"/>
    <mergeCell ref="D720:D721"/>
    <mergeCell ref="A728:A729"/>
    <mergeCell ref="B728:B729"/>
    <mergeCell ref="C728:C729"/>
    <mergeCell ref="D728:D729"/>
    <mergeCell ref="A722:A723"/>
    <mergeCell ref="B722:B723"/>
    <mergeCell ref="C722:C723"/>
    <mergeCell ref="D722:D723"/>
    <mergeCell ref="A724:A725"/>
    <mergeCell ref="B724:B725"/>
    <mergeCell ref="C724:C725"/>
    <mergeCell ref="D724:D725"/>
    <mergeCell ref="A726:A727"/>
    <mergeCell ref="B726:B727"/>
    <mergeCell ref="C726:C727"/>
    <mergeCell ref="D726:D727"/>
    <mergeCell ref="A711:B711"/>
    <mergeCell ref="A712:B712"/>
    <mergeCell ref="A714:A715"/>
    <mergeCell ref="A701:O701"/>
    <mergeCell ref="A703:A707"/>
    <mergeCell ref="A716:A717"/>
    <mergeCell ref="B716:B717"/>
    <mergeCell ref="C716:C717"/>
    <mergeCell ref="D716:D717"/>
    <mergeCell ref="A670:A685"/>
    <mergeCell ref="H685:K685"/>
    <mergeCell ref="L685:N685"/>
    <mergeCell ref="A687:O687"/>
    <mergeCell ref="A689:A699"/>
    <mergeCell ref="H699:K699"/>
    <mergeCell ref="L699:N699"/>
    <mergeCell ref="A709:B709"/>
    <mergeCell ref="A710:B710"/>
    <mergeCell ref="C527:C528"/>
    <mergeCell ref="A517:A518"/>
    <mergeCell ref="A651:O652"/>
    <mergeCell ref="A653:O653"/>
    <mergeCell ref="A655:A665"/>
    <mergeCell ref="H665:K665"/>
    <mergeCell ref="L665:N665"/>
    <mergeCell ref="D525:D526"/>
    <mergeCell ref="D527:D528"/>
    <mergeCell ref="B527:B528"/>
    <mergeCell ref="A527:A528"/>
    <mergeCell ref="A529:A530"/>
    <mergeCell ref="A618:A619"/>
    <mergeCell ref="B618:B619"/>
    <mergeCell ref="C618:C619"/>
    <mergeCell ref="D529:D530"/>
    <mergeCell ref="B529:B530"/>
    <mergeCell ref="C529:C530"/>
    <mergeCell ref="A622:A623"/>
    <mergeCell ref="B622:B623"/>
    <mergeCell ref="C622:C623"/>
    <mergeCell ref="A584:O584"/>
    <mergeCell ref="A586:A596"/>
    <mergeCell ref="H596:K596"/>
    <mergeCell ref="A335:A336"/>
    <mergeCell ref="C337:C338"/>
    <mergeCell ref="H399:K399"/>
    <mergeCell ref="A396:A399"/>
    <mergeCell ref="A394:O394"/>
    <mergeCell ref="L374:N374"/>
    <mergeCell ref="H374:K374"/>
    <mergeCell ref="A389:A392"/>
    <mergeCell ref="C347:C348"/>
    <mergeCell ref="B343:B344"/>
    <mergeCell ref="H392:K392"/>
    <mergeCell ref="H385:K385"/>
    <mergeCell ref="A376:O376"/>
    <mergeCell ref="A365:O365"/>
    <mergeCell ref="L385:N385"/>
    <mergeCell ref="A347:A348"/>
    <mergeCell ref="A339:A340"/>
    <mergeCell ref="A343:A344"/>
    <mergeCell ref="C343:C344"/>
    <mergeCell ref="C345:C346"/>
    <mergeCell ref="A300:O300"/>
    <mergeCell ref="A319:O319"/>
    <mergeCell ref="L317:N317"/>
    <mergeCell ref="H317:K317"/>
    <mergeCell ref="A310:A317"/>
    <mergeCell ref="A332:B332"/>
    <mergeCell ref="A333:B333"/>
    <mergeCell ref="A330:B330"/>
    <mergeCell ref="A331:B331"/>
    <mergeCell ref="A321:A328"/>
    <mergeCell ref="A302:A306"/>
    <mergeCell ref="A308:O308"/>
    <mergeCell ref="H306:K306"/>
    <mergeCell ref="L306:N306"/>
    <mergeCell ref="H328:K328"/>
    <mergeCell ref="L328:N328"/>
    <mergeCell ref="L491:N491"/>
    <mergeCell ref="H491:K491"/>
    <mergeCell ref="A481:A491"/>
    <mergeCell ref="A493:O493"/>
    <mergeCell ref="A495:A498"/>
    <mergeCell ref="H498:K498"/>
    <mergeCell ref="L498:N498"/>
    <mergeCell ref="D337:D338"/>
    <mergeCell ref="B337:B338"/>
    <mergeCell ref="A401:O401"/>
    <mergeCell ref="L399:N399"/>
    <mergeCell ref="A387:O387"/>
    <mergeCell ref="A378:A385"/>
    <mergeCell ref="A337:A338"/>
    <mergeCell ref="A367:A374"/>
    <mergeCell ref="L392:N392"/>
    <mergeCell ref="C424:C425"/>
    <mergeCell ref="B428:B429"/>
    <mergeCell ref="A428:A429"/>
    <mergeCell ref="A426:A427"/>
    <mergeCell ref="A424:A425"/>
    <mergeCell ref="B424:B425"/>
    <mergeCell ref="C426:C427"/>
    <mergeCell ref="L407:N407"/>
    <mergeCell ref="B120:B121"/>
    <mergeCell ref="A82:A83"/>
    <mergeCell ref="A80:A81"/>
    <mergeCell ref="D120:D121"/>
    <mergeCell ref="D118:D119"/>
    <mergeCell ref="A86:A87"/>
    <mergeCell ref="A88:A89"/>
    <mergeCell ref="A92:A93"/>
    <mergeCell ref="A102:A103"/>
    <mergeCell ref="B116:B117"/>
    <mergeCell ref="B118:B119"/>
    <mergeCell ref="C116:C117"/>
    <mergeCell ref="D116:D117"/>
    <mergeCell ref="C120:C121"/>
    <mergeCell ref="A120:A121"/>
    <mergeCell ref="A104:A105"/>
    <mergeCell ref="A96:A97"/>
    <mergeCell ref="A94:A95"/>
    <mergeCell ref="A3:O3"/>
    <mergeCell ref="A1:O2"/>
    <mergeCell ref="L17:N17"/>
    <mergeCell ref="A19:O19"/>
    <mergeCell ref="H169:K169"/>
    <mergeCell ref="L169:N169"/>
    <mergeCell ref="A154:O154"/>
    <mergeCell ref="H160:K160"/>
    <mergeCell ref="A162:O162"/>
    <mergeCell ref="L160:N160"/>
    <mergeCell ref="A152:O153"/>
    <mergeCell ref="A84:A85"/>
    <mergeCell ref="C118:C119"/>
    <mergeCell ref="A116:A117"/>
    <mergeCell ref="C128:C129"/>
    <mergeCell ref="A122:A123"/>
    <mergeCell ref="C122:C123"/>
    <mergeCell ref="B122:B123"/>
    <mergeCell ref="A114:A115"/>
    <mergeCell ref="A21:A27"/>
    <mergeCell ref="A5:A17"/>
    <mergeCell ref="A90:A91"/>
    <mergeCell ref="A100:A101"/>
    <mergeCell ref="A98:A99"/>
    <mergeCell ref="D227:D228"/>
    <mergeCell ref="B227:B228"/>
    <mergeCell ref="H286:K286"/>
    <mergeCell ref="A290:A298"/>
    <mergeCell ref="L286:N286"/>
    <mergeCell ref="H298:K298"/>
    <mergeCell ref="L298:N298"/>
    <mergeCell ref="A260:O260"/>
    <mergeCell ref="A258:O259"/>
    <mergeCell ref="A229:A230"/>
    <mergeCell ref="B233:B234"/>
    <mergeCell ref="C229:C230"/>
    <mergeCell ref="A227:A228"/>
    <mergeCell ref="D233:D234"/>
    <mergeCell ref="C233:C234"/>
    <mergeCell ref="D229:D230"/>
    <mergeCell ref="D231:D232"/>
    <mergeCell ref="C231:C232"/>
    <mergeCell ref="C227:C228"/>
    <mergeCell ref="A262:A272"/>
    <mergeCell ref="L272:N272"/>
    <mergeCell ref="H272:K272"/>
    <mergeCell ref="A233:A234"/>
    <mergeCell ref="B231:B232"/>
    <mergeCell ref="A288:O288"/>
    <mergeCell ref="A274:O274"/>
    <mergeCell ref="L27:N27"/>
    <mergeCell ref="L58:N58"/>
    <mergeCell ref="H69:K69"/>
    <mergeCell ref="L69:N69"/>
    <mergeCell ref="L48:N48"/>
    <mergeCell ref="A50:O50"/>
    <mergeCell ref="H35:K35"/>
    <mergeCell ref="A37:O37"/>
    <mergeCell ref="A31:A35"/>
    <mergeCell ref="A39:A48"/>
    <mergeCell ref="H48:K48"/>
    <mergeCell ref="A29:O29"/>
    <mergeCell ref="A60:O60"/>
    <mergeCell ref="L35:N35"/>
    <mergeCell ref="A106:A107"/>
    <mergeCell ref="A108:A109"/>
    <mergeCell ref="B225:B226"/>
    <mergeCell ref="D223:D224"/>
    <mergeCell ref="D124:D125"/>
    <mergeCell ref="D126:D127"/>
    <mergeCell ref="C126:C127"/>
    <mergeCell ref="C124:C125"/>
    <mergeCell ref="A126:A127"/>
    <mergeCell ref="A156:A160"/>
    <mergeCell ref="A124:A125"/>
    <mergeCell ref="A195:O195"/>
    <mergeCell ref="A187:A193"/>
    <mergeCell ref="A164:A169"/>
    <mergeCell ref="A171:O171"/>
    <mergeCell ref="B126:B127"/>
    <mergeCell ref="B128:B129"/>
    <mergeCell ref="L183:N183"/>
    <mergeCell ref="D225:D226"/>
    <mergeCell ref="C225:C226"/>
    <mergeCell ref="A225:A226"/>
    <mergeCell ref="A202:O202"/>
    <mergeCell ref="A173:A183"/>
    <mergeCell ref="H200:K200"/>
    <mergeCell ref="A213:B213"/>
    <mergeCell ref="A204:A211"/>
    <mergeCell ref="A216:B216"/>
    <mergeCell ref="A185:O185"/>
    <mergeCell ref="L193:N193"/>
    <mergeCell ref="L211:N211"/>
    <mergeCell ref="H211:K211"/>
    <mergeCell ref="H193:K193"/>
    <mergeCell ref="A223:A224"/>
    <mergeCell ref="A197:A200"/>
    <mergeCell ref="B221:B222"/>
    <mergeCell ref="A221:A222"/>
    <mergeCell ref="L200:N200"/>
    <mergeCell ref="D221:D222"/>
    <mergeCell ref="C223:C224"/>
    <mergeCell ref="A214:B214"/>
    <mergeCell ref="C221:C222"/>
    <mergeCell ref="A219:A220"/>
    <mergeCell ref="H407:K407"/>
    <mergeCell ref="A414:A415"/>
    <mergeCell ref="A418:A419"/>
    <mergeCell ref="A410:B410"/>
    <mergeCell ref="A411:B411"/>
    <mergeCell ref="A412:B412"/>
    <mergeCell ref="A416:A417"/>
    <mergeCell ref="A422:A423"/>
    <mergeCell ref="C420:C421"/>
    <mergeCell ref="D420:D421"/>
    <mergeCell ref="B420:B421"/>
    <mergeCell ref="D422:D423"/>
    <mergeCell ref="C422:C423"/>
    <mergeCell ref="C418:C419"/>
    <mergeCell ref="C416:C417"/>
    <mergeCell ref="B416:B417"/>
    <mergeCell ref="A403:A407"/>
    <mergeCell ref="B418:B419"/>
    <mergeCell ref="A420:A421"/>
    <mergeCell ref="D418:D419"/>
    <mergeCell ref="D416:D417"/>
    <mergeCell ref="A231:A232"/>
    <mergeCell ref="B229:B230"/>
    <mergeCell ref="A276:A286"/>
    <mergeCell ref="A363:O364"/>
    <mergeCell ref="B124:B125"/>
    <mergeCell ref="B223:B224"/>
    <mergeCell ref="D122:D123"/>
    <mergeCell ref="D128:D129"/>
    <mergeCell ref="H183:K183"/>
    <mergeCell ref="A128:A129"/>
    <mergeCell ref="A215:B215"/>
    <mergeCell ref="A341:A342"/>
    <mergeCell ref="C341:C342"/>
    <mergeCell ref="C339:C340"/>
    <mergeCell ref="B347:B348"/>
    <mergeCell ref="B345:B346"/>
    <mergeCell ref="D343:D344"/>
    <mergeCell ref="D345:D346"/>
    <mergeCell ref="D347:D348"/>
    <mergeCell ref="B339:B340"/>
    <mergeCell ref="B341:B342"/>
    <mergeCell ref="A345:A346"/>
    <mergeCell ref="D339:D340"/>
    <mergeCell ref="D341:D342"/>
    <mergeCell ref="A62:A69"/>
    <mergeCell ref="A52:A58"/>
    <mergeCell ref="A72:B72"/>
    <mergeCell ref="A73:B73"/>
    <mergeCell ref="A71:B71"/>
    <mergeCell ref="A118:A119"/>
    <mergeCell ref="H27:K27"/>
    <mergeCell ref="H58:K58"/>
    <mergeCell ref="H17:K17"/>
    <mergeCell ref="A78:A79"/>
    <mergeCell ref="A74:B74"/>
    <mergeCell ref="A76:B77"/>
    <mergeCell ref="D424:D425"/>
    <mergeCell ref="D428:D429"/>
    <mergeCell ref="C428:C429"/>
    <mergeCell ref="B426:B427"/>
    <mergeCell ref="A409:B409"/>
    <mergeCell ref="B422:B423"/>
    <mergeCell ref="D426:D427"/>
    <mergeCell ref="A519:A520"/>
    <mergeCell ref="B519:B520"/>
    <mergeCell ref="D517:D518"/>
    <mergeCell ref="C517:C518"/>
    <mergeCell ref="A451:O452"/>
    <mergeCell ref="A455:A462"/>
    <mergeCell ref="A453:O453"/>
    <mergeCell ref="A512:B512"/>
    <mergeCell ref="A513:B513"/>
    <mergeCell ref="B517:B518"/>
    <mergeCell ref="L477:N477"/>
    <mergeCell ref="A464:O464"/>
    <mergeCell ref="L462:N462"/>
    <mergeCell ref="H462:K462"/>
    <mergeCell ref="H477:K477"/>
    <mergeCell ref="A466:A477"/>
    <mergeCell ref="A479:O479"/>
    <mergeCell ref="L508:N508"/>
    <mergeCell ref="H508:K508"/>
    <mergeCell ref="A501:O501"/>
    <mergeCell ref="A511:B511"/>
    <mergeCell ref="A503:A508"/>
    <mergeCell ref="B523:B524"/>
    <mergeCell ref="B521:B522"/>
    <mergeCell ref="B525:B526"/>
    <mergeCell ref="C525:C526"/>
    <mergeCell ref="A521:A522"/>
    <mergeCell ref="A523:A524"/>
    <mergeCell ref="A525:A526"/>
    <mergeCell ref="D523:D524"/>
    <mergeCell ref="D521:D522"/>
    <mergeCell ref="C521:C522"/>
    <mergeCell ref="C523:C524"/>
    <mergeCell ref="A510:B510"/>
    <mergeCell ref="D519:D520"/>
    <mergeCell ref="A515:A516"/>
    <mergeCell ref="C519:C520"/>
    <mergeCell ref="L596:N596"/>
    <mergeCell ref="D618:D619"/>
    <mergeCell ref="B628:B629"/>
    <mergeCell ref="A616:A617"/>
    <mergeCell ref="B616:B617"/>
    <mergeCell ref="C616:C617"/>
    <mergeCell ref="D616:D617"/>
    <mergeCell ref="A552:O553"/>
    <mergeCell ref="A554:O554"/>
    <mergeCell ref="A556:A566"/>
    <mergeCell ref="H566:K566"/>
    <mergeCell ref="L566:N566"/>
    <mergeCell ref="A568:O568"/>
    <mergeCell ref="A570:A582"/>
    <mergeCell ref="H582:K582"/>
    <mergeCell ref="L582:N582"/>
    <mergeCell ref="A611:B611"/>
    <mergeCell ref="A612:B612"/>
    <mergeCell ref="A614:A615"/>
    <mergeCell ref="A599:O599"/>
    <mergeCell ref="A601:A607"/>
    <mergeCell ref="H607:K607"/>
    <mergeCell ref="L607:N607"/>
    <mergeCell ref="A609:B609"/>
    <mergeCell ref="A610:B610"/>
    <mergeCell ref="A626:A627"/>
    <mergeCell ref="B626:B627"/>
    <mergeCell ref="C626:C627"/>
    <mergeCell ref="D626:D627"/>
    <mergeCell ref="C628:C629"/>
    <mergeCell ref="D628:D629"/>
    <mergeCell ref="A620:A621"/>
    <mergeCell ref="B620:B621"/>
    <mergeCell ref="C620:C621"/>
    <mergeCell ref="D620:D621"/>
    <mergeCell ref="D622:D623"/>
    <mergeCell ref="A624:A625"/>
    <mergeCell ref="B624:B625"/>
    <mergeCell ref="C624:C625"/>
    <mergeCell ref="D624:D625"/>
    <mergeCell ref="A865:O866"/>
    <mergeCell ref="A867:O867"/>
    <mergeCell ref="A869:A878"/>
    <mergeCell ref="H878:K878"/>
    <mergeCell ref="L878:N878"/>
    <mergeCell ref="A628:A629"/>
    <mergeCell ref="A905:A912"/>
    <mergeCell ref="H912:K912"/>
    <mergeCell ref="L912:N912"/>
    <mergeCell ref="A880:O880"/>
    <mergeCell ref="A882:A891"/>
    <mergeCell ref="H891:K891"/>
    <mergeCell ref="L891:N891"/>
    <mergeCell ref="A893:O893"/>
    <mergeCell ref="A895:A901"/>
    <mergeCell ref="H901:K901"/>
    <mergeCell ref="L901:N901"/>
    <mergeCell ref="A903:O903"/>
    <mergeCell ref="A752:O753"/>
    <mergeCell ref="A754:O754"/>
    <mergeCell ref="A757:A764"/>
    <mergeCell ref="H764:K764"/>
    <mergeCell ref="L764:N764"/>
    <mergeCell ref="A667:O667"/>
    <mergeCell ref="A1023:A1024"/>
    <mergeCell ref="B1023:B1024"/>
    <mergeCell ref="C1023:C1024"/>
    <mergeCell ref="D1023:D1024"/>
    <mergeCell ref="A1025:A1026"/>
    <mergeCell ref="B1025:B1026"/>
    <mergeCell ref="C1025:C1026"/>
    <mergeCell ref="D1025:D1026"/>
    <mergeCell ref="A1054:O1054"/>
    <mergeCell ref="A1078:O1078"/>
    <mergeCell ref="A1080:A1089"/>
    <mergeCell ref="H1089:K1089"/>
    <mergeCell ref="L1089:N1089"/>
    <mergeCell ref="A1056:A1065"/>
    <mergeCell ref="H1065:K1065"/>
    <mergeCell ref="L1065:N1065"/>
    <mergeCell ref="A1027:A1028"/>
    <mergeCell ref="B1027:B1028"/>
    <mergeCell ref="C1027:C1028"/>
    <mergeCell ref="D1027:D1028"/>
    <mergeCell ref="A1029:A1030"/>
    <mergeCell ref="B1029:B1030"/>
    <mergeCell ref="C1029:C1030"/>
    <mergeCell ref="D1029:D1030"/>
    <mergeCell ref="A1052:O1053"/>
    <mergeCell ref="A1067:O1067"/>
    <mergeCell ref="A1069:A1076"/>
    <mergeCell ref="H1076:K1076"/>
    <mergeCell ref="L1076:N1076"/>
    <mergeCell ref="A1143:O1144"/>
    <mergeCell ref="A1145:O1145"/>
    <mergeCell ref="A1147:A1152"/>
    <mergeCell ref="H1152:K1152"/>
    <mergeCell ref="L1152:N1152"/>
    <mergeCell ref="A1154:O1154"/>
    <mergeCell ref="A1156:A1168"/>
    <mergeCell ref="H1168:K1168"/>
    <mergeCell ref="L1168:N1168"/>
    <mergeCell ref="A1170:O1170"/>
    <mergeCell ref="A1172:A1180"/>
    <mergeCell ref="H1180:K1180"/>
    <mergeCell ref="L1180:N1180"/>
    <mergeCell ref="A1190:O1190"/>
    <mergeCell ref="A1192:A1195"/>
    <mergeCell ref="H1195:K1195"/>
    <mergeCell ref="L1195:N1195"/>
    <mergeCell ref="A1197:B1197"/>
    <mergeCell ref="A1182:O1182"/>
    <mergeCell ref="A1184:A1188"/>
    <mergeCell ref="H1188:K1188"/>
    <mergeCell ref="L1188:N1188"/>
    <mergeCell ref="A1198:B1198"/>
    <mergeCell ref="A1199:B1199"/>
    <mergeCell ref="A1200:B1200"/>
    <mergeCell ref="A1202:A1203"/>
    <mergeCell ref="A1204:A1205"/>
    <mergeCell ref="B1204:B1205"/>
    <mergeCell ref="C1204:C1205"/>
    <mergeCell ref="D1204:D1205"/>
    <mergeCell ref="A1206:A1207"/>
    <mergeCell ref="B1206:B1207"/>
    <mergeCell ref="C1206:C1207"/>
    <mergeCell ref="D1206:D1207"/>
    <mergeCell ref="A1214:A1215"/>
    <mergeCell ref="B1214:B1215"/>
    <mergeCell ref="C1214:C1215"/>
    <mergeCell ref="D1214:D1215"/>
    <mergeCell ref="A1216:A1217"/>
    <mergeCell ref="B1216:B1217"/>
    <mergeCell ref="C1216:C1217"/>
    <mergeCell ref="D1216:D1217"/>
    <mergeCell ref="A1208:A1209"/>
    <mergeCell ref="B1208:B1209"/>
    <mergeCell ref="C1208:C1209"/>
    <mergeCell ref="D1208:D1209"/>
    <mergeCell ref="A1210:A1211"/>
    <mergeCell ref="B1210:B1211"/>
    <mergeCell ref="C1210:C1211"/>
    <mergeCell ref="D1210:D1211"/>
    <mergeCell ref="A1212:A1213"/>
    <mergeCell ref="B1212:B1213"/>
    <mergeCell ref="C1212:C1213"/>
    <mergeCell ref="D1212:D1213"/>
    <mergeCell ref="A1241:O1241"/>
    <mergeCell ref="A1243:A1252"/>
    <mergeCell ref="H1252:K1252"/>
    <mergeCell ref="L1252:N1252"/>
    <mergeCell ref="A1239:O1240"/>
    <mergeCell ref="A1254:O1254"/>
    <mergeCell ref="A1256:A1264"/>
    <mergeCell ref="H1264:K1264"/>
    <mergeCell ref="L1264:N1264"/>
    <mergeCell ref="A1266:O1266"/>
    <mergeCell ref="A1268:A1276"/>
    <mergeCell ref="H1276:K1276"/>
    <mergeCell ref="L1276:N1276"/>
    <mergeCell ref="A1278:O1278"/>
    <mergeCell ref="A1280:A1285"/>
    <mergeCell ref="H1285:K1285"/>
    <mergeCell ref="L1285:N1285"/>
    <mergeCell ref="A1287:O1287"/>
    <mergeCell ref="A1289:A1298"/>
    <mergeCell ref="H1298:K1298"/>
    <mergeCell ref="L1298:N1298"/>
    <mergeCell ref="A1300:B1300"/>
    <mergeCell ref="A1301:B1301"/>
    <mergeCell ref="A1302:B1302"/>
    <mergeCell ref="A1303:B1303"/>
    <mergeCell ref="A1305:A1306"/>
    <mergeCell ref="A1307:A1308"/>
    <mergeCell ref="B1307:B1308"/>
    <mergeCell ref="C1307:C1308"/>
    <mergeCell ref="D1307:D1308"/>
    <mergeCell ref="A1309:A1310"/>
    <mergeCell ref="B1309:B1310"/>
    <mergeCell ref="C1309:C1310"/>
    <mergeCell ref="D1309:D1310"/>
    <mergeCell ref="A1311:A1312"/>
    <mergeCell ref="B1311:B1312"/>
    <mergeCell ref="C1311:C1312"/>
    <mergeCell ref="D1311:D1312"/>
    <mergeCell ref="A1313:A1314"/>
    <mergeCell ref="B1313:B1314"/>
    <mergeCell ref="C1313:C1314"/>
    <mergeCell ref="D1313:D1314"/>
    <mergeCell ref="A1342:O1343"/>
    <mergeCell ref="A1344:O1344"/>
    <mergeCell ref="A1346:A1355"/>
    <mergeCell ref="H1355:K1355"/>
    <mergeCell ref="L1355:N1355"/>
    <mergeCell ref="A1315:A1316"/>
    <mergeCell ref="B1315:B1316"/>
    <mergeCell ref="C1315:C1316"/>
    <mergeCell ref="D1315:D1316"/>
    <mergeCell ref="A1317:A1318"/>
    <mergeCell ref="B1317:B1318"/>
    <mergeCell ref="C1317:C1318"/>
    <mergeCell ref="D1317:D1318"/>
    <mergeCell ref="A1319:A1320"/>
    <mergeCell ref="B1319:B1320"/>
    <mergeCell ref="C1319:C1320"/>
    <mergeCell ref="D1319:D1320"/>
  </mergeCells>
  <printOptions horizontalCentered="1" gridLines="1"/>
  <pageMargins left="0.7" right="0.7" top="0.75" bottom="0.75" header="0" footer="0"/>
  <pageSetup paperSize="8" fitToHeight="0" pageOrder="overThenDown" orientation="landscape" cellComments="atEnd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R785"/>
  <sheetViews>
    <sheetView topLeftCell="A726" workbookViewId="0">
      <selection activeCell="E740" sqref="E740"/>
    </sheetView>
  </sheetViews>
  <sheetFormatPr defaultColWidth="14.42578125" defaultRowHeight="15.75" customHeight="1"/>
  <cols>
    <col min="1" max="1" width="18.5703125" customWidth="1"/>
    <col min="2" max="2" width="18" customWidth="1"/>
    <col min="3" max="3" width="58.140625" customWidth="1"/>
    <col min="4" max="4" width="47.28515625" customWidth="1"/>
    <col min="5" max="5" width="22.85546875" customWidth="1"/>
    <col min="6" max="6" width="18.85546875" customWidth="1"/>
    <col min="7" max="7" width="16.28515625" customWidth="1"/>
    <col min="8" max="8" width="19.5703125" customWidth="1"/>
    <col min="9" max="9" width="27.28515625" customWidth="1"/>
  </cols>
  <sheetData>
    <row r="1" spans="1:16" ht="12.75">
      <c r="A1" s="3305"/>
      <c r="B1" s="3305"/>
      <c r="C1" s="3305"/>
      <c r="D1" s="3305"/>
      <c r="E1" s="3305"/>
      <c r="F1" s="3305"/>
      <c r="G1" s="3305"/>
      <c r="H1" s="3305"/>
      <c r="I1" s="3305"/>
      <c r="J1" s="2"/>
      <c r="K1" s="2"/>
      <c r="L1" s="2"/>
      <c r="M1" s="2"/>
      <c r="N1" s="2"/>
      <c r="O1" s="2"/>
      <c r="P1" s="2"/>
    </row>
    <row r="2" spans="1:16" ht="12.75">
      <c r="A2" s="3305"/>
      <c r="B2" s="3305"/>
      <c r="C2" s="3305"/>
      <c r="D2" s="3305"/>
      <c r="E2" s="3305"/>
      <c r="F2" s="3305"/>
      <c r="G2" s="3305"/>
      <c r="H2" s="3305"/>
      <c r="I2" s="3305"/>
      <c r="J2" s="2"/>
      <c r="K2" s="2"/>
      <c r="L2" s="2"/>
      <c r="M2" s="2"/>
      <c r="N2" s="2"/>
      <c r="O2" s="2"/>
      <c r="P2" s="2"/>
    </row>
    <row r="3" spans="1:16" ht="42.75">
      <c r="A3" s="3" t="s">
        <v>523</v>
      </c>
      <c r="B3" s="4" t="s">
        <v>524</v>
      </c>
      <c r="C3" s="4" t="s">
        <v>525</v>
      </c>
      <c r="D3" s="4" t="s">
        <v>526</v>
      </c>
      <c r="E3" s="5" t="s">
        <v>6</v>
      </c>
      <c r="F3" s="5" t="s">
        <v>7</v>
      </c>
      <c r="G3" s="5" t="s">
        <v>527</v>
      </c>
      <c r="H3" s="6" t="s">
        <v>11</v>
      </c>
      <c r="I3" s="7" t="s">
        <v>528</v>
      </c>
      <c r="J3" s="2"/>
      <c r="K3" s="2"/>
      <c r="L3" s="2"/>
      <c r="M3" s="2"/>
      <c r="N3" s="2"/>
      <c r="O3" s="2"/>
      <c r="P3" s="2"/>
    </row>
    <row r="4" spans="1:16" ht="12.75">
      <c r="A4" s="31">
        <v>7730</v>
      </c>
      <c r="B4" s="17">
        <v>0.1</v>
      </c>
      <c r="C4" s="19" t="s">
        <v>49</v>
      </c>
      <c r="D4" s="41"/>
      <c r="E4" s="118">
        <v>1400000</v>
      </c>
      <c r="F4" s="10">
        <v>0.06</v>
      </c>
      <c r="G4" s="706">
        <f t="shared" ref="G4:G18" si="0">E4*F4</f>
        <v>84000</v>
      </c>
      <c r="H4" s="706"/>
      <c r="I4" s="11"/>
      <c r="J4" s="2"/>
      <c r="K4" s="2"/>
      <c r="L4" s="2"/>
      <c r="M4" s="2"/>
      <c r="N4" s="2"/>
      <c r="O4" s="2"/>
      <c r="P4" s="2"/>
    </row>
    <row r="5" spans="1:16" ht="12.75">
      <c r="A5" s="31">
        <v>7752</v>
      </c>
      <c r="B5" s="17">
        <v>0.1</v>
      </c>
      <c r="C5" s="19" t="s">
        <v>42</v>
      </c>
      <c r="D5" s="19"/>
      <c r="E5" s="118">
        <v>1450000</v>
      </c>
      <c r="F5" s="10">
        <v>0.06</v>
      </c>
      <c r="G5" s="706">
        <f t="shared" si="0"/>
        <v>87000</v>
      </c>
      <c r="H5" s="706"/>
      <c r="I5" s="706"/>
      <c r="J5" s="2"/>
      <c r="K5" s="2"/>
      <c r="L5" s="2"/>
      <c r="M5" s="2"/>
      <c r="N5" s="2"/>
      <c r="O5" s="2"/>
      <c r="P5" s="2"/>
    </row>
    <row r="6" spans="1:16" ht="12.75">
      <c r="A6" s="31">
        <v>7762</v>
      </c>
      <c r="B6" s="17">
        <v>0.1</v>
      </c>
      <c r="C6" s="19" t="s">
        <v>529</v>
      </c>
      <c r="D6" s="41"/>
      <c r="E6" s="118">
        <v>1850000</v>
      </c>
      <c r="F6" s="10">
        <v>0.06</v>
      </c>
      <c r="G6" s="706">
        <f t="shared" si="0"/>
        <v>111000</v>
      </c>
      <c r="H6" s="706"/>
      <c r="I6" s="706"/>
      <c r="J6" s="2"/>
      <c r="K6" s="2"/>
      <c r="L6" s="2"/>
      <c r="M6" s="2"/>
      <c r="N6" s="2"/>
      <c r="O6" s="2"/>
      <c r="P6" s="2"/>
    </row>
    <row r="7" spans="1:16" ht="12.75">
      <c r="A7" s="31">
        <v>7749</v>
      </c>
      <c r="B7" s="17">
        <v>0.1</v>
      </c>
      <c r="C7" s="19" t="s">
        <v>530</v>
      </c>
      <c r="D7" s="19"/>
      <c r="E7" s="118">
        <v>1350000</v>
      </c>
      <c r="F7" s="10">
        <v>0.06</v>
      </c>
      <c r="G7" s="706">
        <f t="shared" si="0"/>
        <v>81000</v>
      </c>
      <c r="H7" s="706"/>
      <c r="I7" s="706"/>
      <c r="J7" s="2"/>
      <c r="K7" s="2"/>
      <c r="L7" s="2"/>
      <c r="M7" s="2"/>
      <c r="N7" s="2"/>
      <c r="O7" s="2"/>
      <c r="P7" s="2"/>
    </row>
    <row r="8" spans="1:16" ht="12.75">
      <c r="A8" s="36">
        <v>7738</v>
      </c>
      <c r="B8" s="17">
        <v>0.1</v>
      </c>
      <c r="C8" s="19" t="s">
        <v>531</v>
      </c>
      <c r="D8" s="41"/>
      <c r="E8" s="118">
        <v>2500000</v>
      </c>
      <c r="F8" s="10">
        <v>0.06</v>
      </c>
      <c r="G8" s="706">
        <f t="shared" si="0"/>
        <v>150000</v>
      </c>
      <c r="H8" s="706"/>
      <c r="I8" s="706"/>
      <c r="J8" s="2"/>
      <c r="K8" s="2"/>
      <c r="L8" s="2"/>
      <c r="M8" s="2"/>
      <c r="N8" s="2"/>
      <c r="O8" s="2"/>
      <c r="P8" s="2"/>
    </row>
    <row r="9" spans="1:16" ht="12.75">
      <c r="A9" s="31">
        <v>7785</v>
      </c>
      <c r="B9" s="17">
        <v>0.1</v>
      </c>
      <c r="C9" s="19" t="s">
        <v>532</v>
      </c>
      <c r="D9" s="41"/>
      <c r="E9" s="118">
        <v>1800000</v>
      </c>
      <c r="F9" s="10">
        <v>0.06</v>
      </c>
      <c r="G9" s="706">
        <f t="shared" si="0"/>
        <v>108000</v>
      </c>
      <c r="H9" s="706"/>
      <c r="I9" s="706"/>
      <c r="J9" s="2"/>
      <c r="K9" s="2"/>
      <c r="L9" s="2"/>
      <c r="M9" s="2"/>
      <c r="N9" s="2"/>
      <c r="O9" s="2"/>
      <c r="P9" s="2"/>
    </row>
    <row r="10" spans="1:16" ht="12.75">
      <c r="A10" s="36">
        <v>7781</v>
      </c>
      <c r="B10" s="17">
        <v>0.1</v>
      </c>
      <c r="C10" s="19" t="s">
        <v>533</v>
      </c>
      <c r="D10" s="41"/>
      <c r="E10" s="118">
        <v>1800000</v>
      </c>
      <c r="F10" s="10">
        <v>0.06</v>
      </c>
      <c r="G10" s="706">
        <f t="shared" si="0"/>
        <v>108000</v>
      </c>
      <c r="H10" s="706"/>
      <c r="I10" s="706"/>
      <c r="J10" s="2"/>
      <c r="K10" s="2"/>
      <c r="L10" s="2"/>
      <c r="M10" s="2"/>
      <c r="N10" s="2"/>
      <c r="O10" s="2"/>
      <c r="P10" s="2"/>
    </row>
    <row r="11" spans="1:16" ht="12.75">
      <c r="A11" s="36">
        <v>7792</v>
      </c>
      <c r="B11" s="17">
        <v>0.1</v>
      </c>
      <c r="C11" s="19" t="s">
        <v>534</v>
      </c>
      <c r="D11" s="41"/>
      <c r="E11" s="118">
        <v>1200000</v>
      </c>
      <c r="F11" s="10">
        <v>0.06</v>
      </c>
      <c r="G11" s="706">
        <f t="shared" si="0"/>
        <v>72000</v>
      </c>
      <c r="H11" s="706"/>
      <c r="I11" s="706"/>
      <c r="J11" s="2"/>
      <c r="K11" s="2"/>
      <c r="L11" s="2"/>
      <c r="M11" s="2"/>
      <c r="N11" s="2"/>
      <c r="O11" s="2"/>
      <c r="P11" s="2"/>
    </row>
    <row r="12" spans="1:16" ht="12.75">
      <c r="A12" s="36">
        <v>7813</v>
      </c>
      <c r="B12" s="17">
        <v>0.1</v>
      </c>
      <c r="C12" s="19" t="s">
        <v>535</v>
      </c>
      <c r="D12" s="41"/>
      <c r="E12" s="118">
        <v>3750000</v>
      </c>
      <c r="F12" s="10">
        <v>0.06</v>
      </c>
      <c r="G12" s="706">
        <f t="shared" si="0"/>
        <v>225000</v>
      </c>
      <c r="H12" s="706"/>
      <c r="I12" s="706"/>
      <c r="J12" s="2"/>
      <c r="K12" s="2"/>
      <c r="L12" s="2"/>
      <c r="M12" s="2"/>
      <c r="N12" s="2"/>
      <c r="O12" s="2"/>
      <c r="P12" s="2"/>
    </row>
    <row r="13" spans="1:16" ht="12.75">
      <c r="A13" s="321">
        <v>7836</v>
      </c>
      <c r="B13" s="17">
        <v>0.1</v>
      </c>
      <c r="C13" s="19" t="s">
        <v>536</v>
      </c>
      <c r="D13" s="77"/>
      <c r="E13" s="21">
        <v>1800000</v>
      </c>
      <c r="F13" s="10">
        <v>0.06</v>
      </c>
      <c r="G13" s="706">
        <f t="shared" si="0"/>
        <v>108000</v>
      </c>
      <c r="H13" s="706"/>
      <c r="I13" s="706"/>
      <c r="J13" s="2"/>
      <c r="K13" s="2"/>
      <c r="L13" s="2"/>
      <c r="M13" s="2"/>
      <c r="N13" s="2"/>
      <c r="O13" s="2"/>
      <c r="P13" s="2"/>
    </row>
    <row r="14" spans="1:16" ht="12.75">
      <c r="A14" s="321">
        <v>7816</v>
      </c>
      <c r="B14" s="17">
        <v>0.1</v>
      </c>
      <c r="C14" s="19" t="s">
        <v>537</v>
      </c>
      <c r="D14" s="77"/>
      <c r="E14" s="21">
        <v>1320500</v>
      </c>
      <c r="F14" s="10">
        <v>0.06</v>
      </c>
      <c r="G14" s="706">
        <f t="shared" si="0"/>
        <v>79230</v>
      </c>
      <c r="H14" s="706"/>
      <c r="I14" s="706"/>
      <c r="J14" s="2"/>
      <c r="K14" s="2"/>
      <c r="L14" s="2"/>
      <c r="M14" s="2"/>
      <c r="N14" s="2"/>
      <c r="O14" s="2"/>
      <c r="P14" s="2"/>
    </row>
    <row r="15" spans="1:16" ht="12.75">
      <c r="A15" s="2116">
        <v>7834</v>
      </c>
      <c r="B15" s="15">
        <v>0.08</v>
      </c>
      <c r="C15" s="16" t="s">
        <v>538</v>
      </c>
      <c r="D15" s="115"/>
      <c r="E15" s="14">
        <v>2500000</v>
      </c>
      <c r="F15" s="10">
        <v>0.05</v>
      </c>
      <c r="G15" s="706">
        <f t="shared" si="0"/>
        <v>125000</v>
      </c>
      <c r="H15" s="143"/>
      <c r="I15" s="143"/>
      <c r="J15" s="2"/>
      <c r="K15" s="2"/>
      <c r="L15" s="2"/>
      <c r="M15" s="2"/>
      <c r="N15" s="2"/>
      <c r="O15" s="2"/>
      <c r="P15" s="2"/>
    </row>
    <row r="16" spans="1:16" ht="12.75">
      <c r="A16" s="2116">
        <v>7830</v>
      </c>
      <c r="B16" s="15">
        <v>0.1</v>
      </c>
      <c r="C16" s="16" t="s">
        <v>64</v>
      </c>
      <c r="D16" s="115"/>
      <c r="E16" s="14">
        <v>1100000</v>
      </c>
      <c r="F16" s="10">
        <v>0.06</v>
      </c>
      <c r="G16" s="706">
        <f t="shared" si="0"/>
        <v>66000</v>
      </c>
      <c r="H16" s="143"/>
      <c r="I16" s="143"/>
      <c r="J16" s="2"/>
      <c r="K16" s="2"/>
      <c r="L16" s="2"/>
      <c r="M16" s="2"/>
      <c r="N16" s="2"/>
      <c r="O16" s="2"/>
      <c r="P16" s="2"/>
    </row>
    <row r="17" spans="1:16" ht="12.75">
      <c r="A17" s="321">
        <v>7829</v>
      </c>
      <c r="B17" s="17">
        <v>0.1</v>
      </c>
      <c r="C17" s="19" t="s">
        <v>539</v>
      </c>
      <c r="D17" s="77"/>
      <c r="E17" s="21">
        <v>2600000</v>
      </c>
      <c r="F17" s="10">
        <v>0.06</v>
      </c>
      <c r="G17" s="706">
        <f t="shared" si="0"/>
        <v>156000</v>
      </c>
      <c r="H17" s="143"/>
      <c r="I17" s="143"/>
      <c r="J17" s="2"/>
      <c r="K17" s="2"/>
      <c r="L17" s="2"/>
      <c r="M17" s="2"/>
      <c r="N17" s="2"/>
      <c r="O17" s="2"/>
      <c r="P17" s="2"/>
    </row>
    <row r="18" spans="1:16" ht="12.75">
      <c r="A18" s="321">
        <v>7854</v>
      </c>
      <c r="B18" s="17">
        <v>0.1</v>
      </c>
      <c r="C18" s="19" t="s">
        <v>540</v>
      </c>
      <c r="D18" s="77"/>
      <c r="E18" s="21">
        <v>1800000</v>
      </c>
      <c r="F18" s="10">
        <v>0.06</v>
      </c>
      <c r="G18" s="706">
        <f t="shared" si="0"/>
        <v>108000</v>
      </c>
      <c r="H18" s="143"/>
      <c r="I18" s="143"/>
      <c r="J18" s="2"/>
      <c r="K18" s="2"/>
      <c r="L18" s="2"/>
      <c r="M18" s="2"/>
      <c r="N18" s="2"/>
      <c r="O18" s="2"/>
      <c r="P18" s="2"/>
    </row>
    <row r="19" spans="1:16" ht="12.75">
      <c r="A19" s="678"/>
      <c r="B19" s="17">
        <v>0.1</v>
      </c>
      <c r="C19" s="19"/>
      <c r="D19" s="77"/>
      <c r="E19" s="21"/>
      <c r="F19" s="41"/>
      <c r="G19" s="706"/>
      <c r="H19" s="143"/>
      <c r="I19" s="143"/>
      <c r="J19" s="2"/>
      <c r="K19" s="2"/>
      <c r="L19" s="2"/>
      <c r="M19" s="2"/>
      <c r="N19" s="2"/>
      <c r="O19" s="2"/>
      <c r="P19" s="2"/>
    </row>
    <row r="20" spans="1:16" ht="12.75">
      <c r="A20" s="678"/>
      <c r="B20" s="17">
        <v>0.1</v>
      </c>
      <c r="C20" s="19"/>
      <c r="D20" s="77"/>
      <c r="E20" s="21"/>
      <c r="F20" s="41"/>
      <c r="G20" s="706"/>
      <c r="H20" s="143"/>
      <c r="I20" s="143"/>
      <c r="J20" s="2"/>
      <c r="K20" s="2"/>
      <c r="L20" s="2"/>
      <c r="M20" s="2"/>
      <c r="N20" s="2"/>
      <c r="O20" s="2"/>
      <c r="P20" s="2"/>
    </row>
    <row r="21" spans="1:16" ht="12.75">
      <c r="A21" s="678"/>
      <c r="B21" s="17">
        <v>0.1</v>
      </c>
      <c r="C21" s="19"/>
      <c r="D21" s="77"/>
      <c r="E21" s="21"/>
      <c r="F21" s="41"/>
      <c r="G21" s="706"/>
      <c r="H21" s="143"/>
      <c r="I21" s="143"/>
      <c r="J21" s="2"/>
      <c r="K21" s="2"/>
      <c r="L21" s="2"/>
      <c r="M21" s="2"/>
      <c r="N21" s="2"/>
      <c r="O21" s="2"/>
      <c r="P21" s="2"/>
    </row>
    <row r="22" spans="1:16" ht="12.75">
      <c r="A22" s="678"/>
      <c r="B22" s="17"/>
      <c r="C22" s="19"/>
      <c r="D22" s="77"/>
      <c r="E22" s="21"/>
      <c r="F22" s="41"/>
      <c r="G22" s="706"/>
      <c r="H22" s="143"/>
      <c r="I22" s="143"/>
      <c r="J22" s="2"/>
      <c r="K22" s="2"/>
      <c r="L22" s="2"/>
      <c r="M22" s="2"/>
      <c r="N22" s="2"/>
      <c r="O22" s="2"/>
      <c r="P22" s="2"/>
    </row>
    <row r="23" spans="1:16" ht="12.75">
      <c r="A23" s="678"/>
      <c r="B23" s="706"/>
      <c r="C23" s="706"/>
      <c r="D23" s="706"/>
      <c r="E23" s="30">
        <f>SUM(E4:E19)</f>
        <v>28220500</v>
      </c>
      <c r="F23" s="706"/>
      <c r="G23" s="30">
        <f>SUM(G4:G18)</f>
        <v>1668230</v>
      </c>
      <c r="H23" s="143"/>
      <c r="I23" s="143"/>
      <c r="J23" s="2"/>
      <c r="K23" s="2"/>
      <c r="L23" s="2"/>
      <c r="M23" s="2"/>
      <c r="N23" s="2"/>
      <c r="O23" s="2"/>
      <c r="P23" s="2"/>
    </row>
    <row r="24" spans="1:16" ht="12.75"/>
    <row r="25" spans="1:16" ht="12.75"/>
    <row r="26" spans="1:16" ht="12.75">
      <c r="A26" s="3307" t="s">
        <v>541</v>
      </c>
      <c r="B26" s="3307"/>
      <c r="C26" s="3307"/>
      <c r="D26" s="3307"/>
      <c r="E26" s="3307"/>
      <c r="F26" s="3307"/>
      <c r="G26" s="3307"/>
      <c r="H26" s="3307"/>
      <c r="I26" s="3307"/>
    </row>
    <row r="27" spans="1:16" ht="12.75">
      <c r="A27" s="3307"/>
      <c r="B27" s="3307"/>
      <c r="C27" s="3307"/>
      <c r="D27" s="3307"/>
      <c r="E27" s="3307"/>
      <c r="F27" s="3307"/>
      <c r="G27" s="3307"/>
      <c r="H27" s="3307"/>
      <c r="I27" s="3307"/>
    </row>
    <row r="28" spans="1:16" ht="42.75">
      <c r="A28" s="3" t="s">
        <v>523</v>
      </c>
      <c r="B28" s="4" t="s">
        <v>524</v>
      </c>
      <c r="C28" s="4" t="s">
        <v>525</v>
      </c>
      <c r="D28" s="4" t="s">
        <v>526</v>
      </c>
      <c r="E28" s="5" t="s">
        <v>6</v>
      </c>
      <c r="F28" s="5" t="s">
        <v>7</v>
      </c>
      <c r="G28" s="5" t="s">
        <v>527</v>
      </c>
      <c r="H28" s="6" t="s">
        <v>11</v>
      </c>
      <c r="I28" s="7" t="s">
        <v>528</v>
      </c>
      <c r="J28" s="2"/>
      <c r="K28" s="2"/>
      <c r="L28" s="2"/>
      <c r="M28" s="2"/>
      <c r="N28" s="2"/>
      <c r="O28" s="2"/>
      <c r="P28" s="2"/>
    </row>
    <row r="29" spans="1:16" ht="12.75">
      <c r="A29" s="31">
        <v>7812</v>
      </c>
      <c r="B29" s="17">
        <v>0.1</v>
      </c>
      <c r="C29" s="19" t="s">
        <v>21</v>
      </c>
      <c r="D29" s="41"/>
      <c r="E29" s="118">
        <v>1770000</v>
      </c>
      <c r="F29" s="32">
        <v>0.02</v>
      </c>
      <c r="G29" s="41">
        <f t="shared" ref="G29:G38" si="1">F29*E29</f>
        <v>35400</v>
      </c>
      <c r="H29" s="41"/>
      <c r="I29" s="77"/>
      <c r="J29" s="2"/>
      <c r="K29" s="2"/>
      <c r="L29" s="2"/>
      <c r="M29" s="2"/>
      <c r="N29" s="2"/>
      <c r="O29" s="2"/>
      <c r="P29" s="2"/>
    </row>
    <row r="30" spans="1:16" ht="12.75">
      <c r="A30" s="31">
        <v>7782</v>
      </c>
      <c r="B30" s="17">
        <v>0.1</v>
      </c>
      <c r="C30" s="19" t="s">
        <v>542</v>
      </c>
      <c r="D30" s="19"/>
      <c r="E30" s="118">
        <v>2000000</v>
      </c>
      <c r="F30" s="32">
        <v>0.02</v>
      </c>
      <c r="G30" s="41">
        <f t="shared" si="1"/>
        <v>40000</v>
      </c>
      <c r="H30" s="41"/>
      <c r="I30" s="41"/>
      <c r="J30" s="2"/>
      <c r="K30" s="2"/>
      <c r="L30" s="2"/>
      <c r="M30" s="2"/>
      <c r="N30" s="2"/>
      <c r="O30" s="2"/>
      <c r="P30" s="2"/>
    </row>
    <row r="31" spans="1:16" ht="12.75">
      <c r="A31" s="31">
        <v>7789</v>
      </c>
      <c r="B31" s="17">
        <v>0.1</v>
      </c>
      <c r="C31" s="19" t="s">
        <v>543</v>
      </c>
      <c r="D31" s="41"/>
      <c r="E31" s="118">
        <v>1850000</v>
      </c>
      <c r="F31" s="32">
        <v>0.02</v>
      </c>
      <c r="G31" s="41">
        <f t="shared" si="1"/>
        <v>37000</v>
      </c>
      <c r="H31" s="41"/>
      <c r="I31" s="41"/>
      <c r="J31" s="2"/>
      <c r="K31" s="2"/>
      <c r="L31" s="2"/>
      <c r="M31" s="2"/>
      <c r="N31" s="2"/>
      <c r="O31" s="2"/>
      <c r="P31" s="2"/>
    </row>
    <row r="32" spans="1:16" ht="12.75">
      <c r="A32" s="31">
        <v>7768</v>
      </c>
      <c r="B32" s="17">
        <v>0.1</v>
      </c>
      <c r="C32" s="19" t="s">
        <v>544</v>
      </c>
      <c r="D32" s="19"/>
      <c r="E32" s="118">
        <v>2500000</v>
      </c>
      <c r="F32" s="32">
        <v>0.02</v>
      </c>
      <c r="G32" s="41">
        <f t="shared" si="1"/>
        <v>50000</v>
      </c>
      <c r="H32" s="41"/>
      <c r="I32" s="41"/>
      <c r="J32" s="2"/>
      <c r="K32" s="2"/>
      <c r="L32" s="2"/>
      <c r="M32" s="2"/>
      <c r="N32" s="2"/>
      <c r="O32" s="2"/>
      <c r="P32" s="2"/>
    </row>
    <row r="33" spans="1:16" ht="12.75">
      <c r="A33" s="36">
        <v>7832</v>
      </c>
      <c r="B33" s="15">
        <v>0.1</v>
      </c>
      <c r="C33" s="16" t="s">
        <v>545</v>
      </c>
      <c r="D33" s="38"/>
      <c r="E33" s="118">
        <v>1450000</v>
      </c>
      <c r="F33" s="32">
        <v>0.02</v>
      </c>
      <c r="G33" s="41">
        <f t="shared" si="1"/>
        <v>29000</v>
      </c>
      <c r="H33" s="40"/>
      <c r="I33" s="40"/>
      <c r="J33" s="2"/>
      <c r="K33" s="2"/>
      <c r="L33" s="2"/>
      <c r="M33" s="2"/>
      <c r="N33" s="2"/>
      <c r="O33" s="2"/>
      <c r="P33" s="2"/>
    </row>
    <row r="34" spans="1:16" ht="12.75">
      <c r="A34" s="31">
        <v>7856</v>
      </c>
      <c r="B34" s="15">
        <v>0.1</v>
      </c>
      <c r="C34" s="16" t="s">
        <v>546</v>
      </c>
      <c r="D34" s="38"/>
      <c r="E34" s="118">
        <v>1800000</v>
      </c>
      <c r="F34" s="32">
        <v>0.02</v>
      </c>
      <c r="G34" s="41">
        <f t="shared" si="1"/>
        <v>36000</v>
      </c>
      <c r="H34" s="40"/>
      <c r="I34" s="40"/>
      <c r="J34" s="2"/>
      <c r="K34" s="2"/>
      <c r="L34" s="2"/>
      <c r="M34" s="2"/>
      <c r="N34" s="2"/>
      <c r="O34" s="2"/>
      <c r="P34" s="2"/>
    </row>
    <row r="35" spans="1:16" ht="12.75">
      <c r="A35" s="36">
        <v>7865</v>
      </c>
      <c r="B35" s="15">
        <v>0.1</v>
      </c>
      <c r="C35" s="16" t="s">
        <v>20</v>
      </c>
      <c r="D35" s="38"/>
      <c r="E35" s="118">
        <v>1500000</v>
      </c>
      <c r="F35" s="32">
        <v>0.02</v>
      </c>
      <c r="G35" s="41">
        <f t="shared" si="1"/>
        <v>30000</v>
      </c>
      <c r="H35" s="40"/>
      <c r="I35" s="40"/>
      <c r="J35" s="2"/>
      <c r="K35" s="2"/>
      <c r="L35" s="2"/>
      <c r="M35" s="2"/>
      <c r="N35" s="2"/>
      <c r="O35" s="2"/>
      <c r="P35" s="2"/>
    </row>
    <row r="36" spans="1:16" ht="12.75">
      <c r="A36" s="36"/>
      <c r="B36" s="17">
        <v>0.1</v>
      </c>
      <c r="C36" s="19"/>
      <c r="D36" s="41"/>
      <c r="E36" s="118"/>
      <c r="F36" s="32"/>
      <c r="G36" s="41">
        <f t="shared" si="1"/>
        <v>0</v>
      </c>
      <c r="H36" s="706"/>
      <c r="I36" s="706"/>
      <c r="J36" s="2"/>
      <c r="K36" s="2"/>
      <c r="L36" s="2"/>
      <c r="M36" s="2"/>
      <c r="N36" s="2"/>
      <c r="O36" s="2"/>
      <c r="P36" s="2"/>
    </row>
    <row r="37" spans="1:16" ht="12.75">
      <c r="A37" s="42"/>
      <c r="B37" s="43">
        <v>0.1</v>
      </c>
      <c r="C37" s="44"/>
      <c r="D37" s="149"/>
      <c r="E37" s="130"/>
      <c r="F37" s="69"/>
      <c r="G37" s="706">
        <f t="shared" si="1"/>
        <v>0</v>
      </c>
      <c r="H37" s="706"/>
      <c r="I37" s="706"/>
      <c r="J37" s="2"/>
      <c r="K37" s="2"/>
      <c r="L37" s="2"/>
      <c r="M37" s="2"/>
      <c r="N37" s="2"/>
      <c r="O37" s="2"/>
      <c r="P37" s="2"/>
    </row>
    <row r="38" spans="1:16" ht="12.75">
      <c r="A38" s="286"/>
      <c r="B38" s="43">
        <v>0.1</v>
      </c>
      <c r="C38" s="45"/>
      <c r="D38" s="46"/>
      <c r="E38" s="47"/>
      <c r="F38" s="69"/>
      <c r="G38" s="706">
        <f t="shared" si="1"/>
        <v>0</v>
      </c>
      <c r="H38" s="143"/>
      <c r="I38" s="143"/>
      <c r="J38" s="2"/>
      <c r="K38" s="2"/>
      <c r="L38" s="2"/>
      <c r="M38" s="2"/>
      <c r="N38" s="2"/>
      <c r="O38" s="2"/>
      <c r="P38" s="2"/>
    </row>
    <row r="39" spans="1:16" ht="12.75">
      <c r="A39" s="286"/>
      <c r="B39" s="143"/>
      <c r="C39" s="48"/>
      <c r="D39" s="49"/>
      <c r="E39" s="326">
        <f>SUM(E29:E35)</f>
        <v>12870000</v>
      </c>
      <c r="F39" s="143"/>
      <c r="G39" s="326">
        <f>SUM(G29:G38)</f>
        <v>257400</v>
      </c>
      <c r="H39" s="143"/>
      <c r="I39" s="143"/>
      <c r="J39" s="2"/>
      <c r="K39" s="2"/>
      <c r="L39" s="2"/>
      <c r="M39" s="2"/>
      <c r="N39" s="2"/>
      <c r="O39" s="2"/>
      <c r="P39" s="2"/>
    </row>
    <row r="40" spans="1:16" ht="12.75">
      <c r="A40" s="2"/>
      <c r="B40" s="2"/>
      <c r="C40" s="50"/>
      <c r="D40" s="51"/>
      <c r="E40" s="5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ht="12.75">
      <c r="A41" s="2"/>
      <c r="B41" s="2"/>
      <c r="C41" s="50"/>
      <c r="D41" s="51"/>
      <c r="E41" s="5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ht="12.75">
      <c r="A42" s="3308" t="s">
        <v>547</v>
      </c>
      <c r="B42" s="3308"/>
      <c r="C42" s="3308"/>
      <c r="D42" s="3308"/>
      <c r="E42" s="3308"/>
      <c r="F42" s="3308"/>
      <c r="G42" s="3308"/>
      <c r="H42" s="2"/>
      <c r="I42" s="2"/>
      <c r="J42" s="2"/>
      <c r="K42" s="2"/>
      <c r="L42" s="2"/>
      <c r="M42" s="2"/>
      <c r="N42" s="2"/>
      <c r="O42" s="2"/>
      <c r="P42" s="2"/>
    </row>
    <row r="43" spans="1:16" ht="12.75">
      <c r="A43" s="3308"/>
      <c r="B43" s="3308"/>
      <c r="C43" s="3308"/>
      <c r="D43" s="3308"/>
      <c r="E43" s="3308"/>
      <c r="F43" s="3308"/>
      <c r="G43" s="3308"/>
    </row>
    <row r="44" spans="1:16" ht="30">
      <c r="A44" s="53" t="s">
        <v>523</v>
      </c>
      <c r="B44" s="54" t="s">
        <v>548</v>
      </c>
      <c r="C44" s="55" t="s">
        <v>5</v>
      </c>
      <c r="D44" s="56" t="s">
        <v>549</v>
      </c>
      <c r="E44" s="57" t="s">
        <v>550</v>
      </c>
      <c r="F44" s="58" t="s">
        <v>551</v>
      </c>
      <c r="G44" s="58" t="s">
        <v>527</v>
      </c>
    </row>
    <row r="45" spans="1:16" ht="12.75">
      <c r="A45" s="322">
        <v>7730</v>
      </c>
      <c r="B45" s="43">
        <v>0.1</v>
      </c>
      <c r="C45" s="19" t="s">
        <v>49</v>
      </c>
      <c r="D45" s="129"/>
      <c r="E45" s="118">
        <v>1400000</v>
      </c>
      <c r="F45" s="59">
        <v>2.5000000000000001E-2</v>
      </c>
      <c r="G45" s="60">
        <f t="shared" ref="G45:G66" si="2">E45*F45</f>
        <v>35000</v>
      </c>
    </row>
    <row r="46" spans="1:16" ht="12.75">
      <c r="A46" s="322">
        <v>7752</v>
      </c>
      <c r="B46" s="43">
        <v>0.1</v>
      </c>
      <c r="C46" s="19" t="s">
        <v>42</v>
      </c>
      <c r="D46" s="129"/>
      <c r="E46" s="118">
        <v>1450000</v>
      </c>
      <c r="F46" s="59">
        <v>2.5000000000000001E-2</v>
      </c>
      <c r="G46" s="60">
        <f t="shared" si="2"/>
        <v>36250</v>
      </c>
    </row>
    <row r="47" spans="1:16" ht="12.75">
      <c r="A47" s="322">
        <v>7762</v>
      </c>
      <c r="B47" s="43">
        <v>0.1</v>
      </c>
      <c r="C47" s="19" t="s">
        <v>529</v>
      </c>
      <c r="D47" s="129"/>
      <c r="E47" s="118">
        <v>1850000</v>
      </c>
      <c r="F47" s="59">
        <v>2.5000000000000001E-2</v>
      </c>
      <c r="G47" s="60">
        <f t="shared" si="2"/>
        <v>46250</v>
      </c>
    </row>
    <row r="48" spans="1:16" ht="12.75">
      <c r="A48" s="322">
        <v>7749</v>
      </c>
      <c r="B48" s="43">
        <v>0.1</v>
      </c>
      <c r="C48" s="19" t="s">
        <v>530</v>
      </c>
      <c r="D48" s="129"/>
      <c r="E48" s="118">
        <v>1350000</v>
      </c>
      <c r="F48" s="59">
        <v>2.5000000000000001E-2</v>
      </c>
      <c r="G48" s="60">
        <f t="shared" si="2"/>
        <v>33750</v>
      </c>
    </row>
    <row r="49" spans="1:7" ht="12.75">
      <c r="A49" s="321">
        <v>7738</v>
      </c>
      <c r="B49" s="43">
        <v>0.1</v>
      </c>
      <c r="C49" s="19" t="s">
        <v>531</v>
      </c>
      <c r="D49" s="129"/>
      <c r="E49" s="118">
        <v>2500000</v>
      </c>
      <c r="F49" s="59">
        <v>2.5000000000000001E-2</v>
      </c>
      <c r="G49" s="60">
        <f t="shared" si="2"/>
        <v>62500</v>
      </c>
    </row>
    <row r="50" spans="1:7" ht="12.75">
      <c r="A50" s="322">
        <v>7785</v>
      </c>
      <c r="B50" s="43">
        <v>0.1</v>
      </c>
      <c r="C50" s="19" t="s">
        <v>532</v>
      </c>
      <c r="D50" s="129"/>
      <c r="E50" s="118">
        <v>1800000</v>
      </c>
      <c r="F50" s="59">
        <v>2.5000000000000001E-2</v>
      </c>
      <c r="G50" s="60">
        <f t="shared" si="2"/>
        <v>45000</v>
      </c>
    </row>
    <row r="51" spans="1:7" ht="12.75">
      <c r="A51" s="321">
        <v>7781</v>
      </c>
      <c r="B51" s="43">
        <v>0.1</v>
      </c>
      <c r="C51" s="19" t="s">
        <v>533</v>
      </c>
      <c r="D51" s="129"/>
      <c r="E51" s="118">
        <v>1800000</v>
      </c>
      <c r="F51" s="59">
        <v>2.5000000000000001E-2</v>
      </c>
      <c r="G51" s="60">
        <f t="shared" si="2"/>
        <v>45000</v>
      </c>
    </row>
    <row r="52" spans="1:7" ht="12.75">
      <c r="A52" s="321">
        <v>7792</v>
      </c>
      <c r="B52" s="43">
        <v>0.1</v>
      </c>
      <c r="C52" s="19" t="s">
        <v>534</v>
      </c>
      <c r="D52" s="129"/>
      <c r="E52" s="118">
        <v>1200000</v>
      </c>
      <c r="F52" s="59">
        <v>2.5000000000000001E-2</v>
      </c>
      <c r="G52" s="60">
        <f t="shared" si="2"/>
        <v>30000</v>
      </c>
    </row>
    <row r="53" spans="1:7" ht="12.75">
      <c r="A53" s="321">
        <v>7813</v>
      </c>
      <c r="B53" s="43">
        <v>0.1</v>
      </c>
      <c r="C53" s="19" t="s">
        <v>535</v>
      </c>
      <c r="D53" s="129"/>
      <c r="E53" s="118">
        <v>3750000</v>
      </c>
      <c r="F53" s="59">
        <v>2.5000000000000001E-2</v>
      </c>
      <c r="G53" s="60">
        <f t="shared" si="2"/>
        <v>93750</v>
      </c>
    </row>
    <row r="54" spans="1:7" ht="12.75">
      <c r="A54" s="321">
        <v>7836</v>
      </c>
      <c r="B54" s="43">
        <v>0.1</v>
      </c>
      <c r="C54" s="19" t="s">
        <v>536</v>
      </c>
      <c r="D54" s="129"/>
      <c r="E54" s="21">
        <v>1800000</v>
      </c>
      <c r="F54" s="59">
        <v>2.5000000000000001E-2</v>
      </c>
      <c r="G54" s="60">
        <f t="shared" si="2"/>
        <v>45000</v>
      </c>
    </row>
    <row r="55" spans="1:7" ht="12.75">
      <c r="A55" s="321">
        <v>7816</v>
      </c>
      <c r="B55" s="43">
        <v>0.1</v>
      </c>
      <c r="C55" s="19" t="s">
        <v>537</v>
      </c>
      <c r="D55" s="129"/>
      <c r="E55" s="21">
        <v>1320500</v>
      </c>
      <c r="F55" s="59">
        <v>2.5000000000000001E-2</v>
      </c>
      <c r="G55" s="60">
        <f t="shared" si="2"/>
        <v>33012.5</v>
      </c>
    </row>
    <row r="56" spans="1:7" ht="12.75">
      <c r="A56" s="2116">
        <v>7834</v>
      </c>
      <c r="B56" s="67">
        <v>0.08</v>
      </c>
      <c r="C56" s="16" t="s">
        <v>538</v>
      </c>
      <c r="D56" s="129"/>
      <c r="E56" s="14">
        <v>2500000</v>
      </c>
      <c r="F56" s="59">
        <v>1.4999999999999999E-2</v>
      </c>
      <c r="G56" s="60">
        <f t="shared" si="2"/>
        <v>37500</v>
      </c>
    </row>
    <row r="57" spans="1:7" ht="12.75">
      <c r="A57" s="2116">
        <v>7830</v>
      </c>
      <c r="B57" s="43">
        <v>0.1</v>
      </c>
      <c r="C57" s="16" t="s">
        <v>64</v>
      </c>
      <c r="D57" s="129"/>
      <c r="E57" s="14">
        <v>1100000</v>
      </c>
      <c r="F57" s="59">
        <v>2.5000000000000001E-2</v>
      </c>
      <c r="G57" s="60">
        <f t="shared" si="2"/>
        <v>27500</v>
      </c>
    </row>
    <row r="58" spans="1:7" ht="12.75">
      <c r="A58" s="321">
        <v>7829</v>
      </c>
      <c r="B58" s="43">
        <v>0.1</v>
      </c>
      <c r="C58" s="19" t="s">
        <v>539</v>
      </c>
      <c r="D58" s="129"/>
      <c r="E58" s="21">
        <v>2600000</v>
      </c>
      <c r="F58" s="59">
        <v>2.5000000000000001E-2</v>
      </c>
      <c r="G58" s="60">
        <f t="shared" si="2"/>
        <v>65000</v>
      </c>
    </row>
    <row r="59" spans="1:7" ht="12.75">
      <c r="A59" s="321">
        <v>7854</v>
      </c>
      <c r="B59" s="43">
        <v>0.1</v>
      </c>
      <c r="C59" s="19" t="s">
        <v>540</v>
      </c>
      <c r="D59" s="129"/>
      <c r="E59" s="21">
        <v>1800000</v>
      </c>
      <c r="F59" s="59">
        <v>2.5000000000000001E-2</v>
      </c>
      <c r="G59" s="60">
        <f t="shared" si="2"/>
        <v>45000</v>
      </c>
    </row>
    <row r="60" spans="1:7" ht="12.75">
      <c r="A60" s="322">
        <v>7812</v>
      </c>
      <c r="B60" s="43">
        <v>0.1</v>
      </c>
      <c r="C60" s="19" t="s">
        <v>21</v>
      </c>
      <c r="D60" s="129"/>
      <c r="E60" s="118">
        <v>1770000</v>
      </c>
      <c r="F60" s="59">
        <v>2.5000000000000001E-2</v>
      </c>
      <c r="G60" s="60">
        <f t="shared" si="2"/>
        <v>44250</v>
      </c>
    </row>
    <row r="61" spans="1:7" ht="12.75">
      <c r="A61" s="322">
        <v>7782</v>
      </c>
      <c r="B61" s="43">
        <v>0.1</v>
      </c>
      <c r="C61" s="19" t="s">
        <v>542</v>
      </c>
      <c r="D61" s="129"/>
      <c r="E61" s="118">
        <v>2000000</v>
      </c>
      <c r="F61" s="59">
        <v>2.5000000000000001E-2</v>
      </c>
      <c r="G61" s="60">
        <f t="shared" si="2"/>
        <v>50000</v>
      </c>
    </row>
    <row r="62" spans="1:7" ht="12.75">
      <c r="A62" s="322">
        <v>7789</v>
      </c>
      <c r="B62" s="43">
        <v>0.1</v>
      </c>
      <c r="C62" s="19" t="s">
        <v>543</v>
      </c>
      <c r="D62" s="129"/>
      <c r="E62" s="118">
        <v>1850000</v>
      </c>
      <c r="F62" s="59">
        <v>2.5000000000000001E-2</v>
      </c>
      <c r="G62" s="60">
        <f t="shared" si="2"/>
        <v>46250</v>
      </c>
    </row>
    <row r="63" spans="1:7" ht="12.75">
      <c r="A63" s="322">
        <v>7768</v>
      </c>
      <c r="B63" s="43">
        <v>0.1</v>
      </c>
      <c r="C63" s="19" t="s">
        <v>544</v>
      </c>
      <c r="D63" s="129"/>
      <c r="E63" s="118">
        <v>2500000</v>
      </c>
      <c r="F63" s="59">
        <v>2.5000000000000001E-2</v>
      </c>
      <c r="G63" s="60">
        <f t="shared" si="2"/>
        <v>62500</v>
      </c>
    </row>
    <row r="64" spans="1:7" ht="12.75">
      <c r="A64" s="321">
        <v>7832</v>
      </c>
      <c r="B64" s="43">
        <v>0.1</v>
      </c>
      <c r="C64" s="16" t="s">
        <v>545</v>
      </c>
      <c r="D64" s="129"/>
      <c r="E64" s="118">
        <v>1450000</v>
      </c>
      <c r="F64" s="59">
        <v>2.5000000000000001E-2</v>
      </c>
      <c r="G64" s="60">
        <f t="shared" si="2"/>
        <v>36250</v>
      </c>
    </row>
    <row r="65" spans="1:9" ht="12.75">
      <c r="A65" s="322">
        <v>7856</v>
      </c>
      <c r="B65" s="43">
        <v>0.1</v>
      </c>
      <c r="C65" s="16" t="s">
        <v>546</v>
      </c>
      <c r="D65" s="129"/>
      <c r="E65" s="118">
        <v>1800000</v>
      </c>
      <c r="F65" s="59">
        <v>2.5000000000000001E-2</v>
      </c>
      <c r="G65" s="60">
        <f t="shared" si="2"/>
        <v>45000</v>
      </c>
    </row>
    <row r="66" spans="1:9" ht="12.75">
      <c r="A66" s="321">
        <v>7865</v>
      </c>
      <c r="B66" s="43">
        <v>0.1</v>
      </c>
      <c r="C66" s="16" t="s">
        <v>20</v>
      </c>
      <c r="D66" s="129"/>
      <c r="E66" s="118">
        <v>1500000</v>
      </c>
      <c r="F66" s="59">
        <v>2.5000000000000001E-2</v>
      </c>
      <c r="G66" s="60">
        <f t="shared" si="2"/>
        <v>37500</v>
      </c>
    </row>
    <row r="67" spans="1:9" ht="12.75">
      <c r="A67" s="31"/>
      <c r="B67" s="69"/>
      <c r="C67" s="128"/>
      <c r="D67" s="129"/>
      <c r="E67" s="130"/>
      <c r="F67" s="70"/>
      <c r="G67" s="60"/>
    </row>
    <row r="68" spans="1:9" ht="12.75">
      <c r="A68" s="149"/>
      <c r="B68" s="149"/>
      <c r="C68" s="149"/>
      <c r="D68" s="149"/>
      <c r="E68" s="71">
        <f>SUM(E45:E67)</f>
        <v>41090500</v>
      </c>
      <c r="F68" s="72"/>
      <c r="G68" s="60">
        <f>SUM(G45:G67)</f>
        <v>1002262.5</v>
      </c>
    </row>
    <row r="69" spans="1:9" ht="12.75"/>
    <row r="70" spans="1:9" ht="12.75"/>
    <row r="71" spans="1:9" ht="12.75"/>
    <row r="72" spans="1:9" ht="12.75">
      <c r="A72" s="3305" t="s">
        <v>552</v>
      </c>
      <c r="B72" s="3305"/>
      <c r="C72" s="3305"/>
      <c r="D72" s="3305"/>
      <c r="E72" s="3305"/>
      <c r="F72" s="3305"/>
      <c r="G72" s="3305"/>
      <c r="H72" s="3305"/>
      <c r="I72" s="3305"/>
    </row>
    <row r="73" spans="1:9" ht="12.75">
      <c r="A73" s="3305"/>
      <c r="B73" s="3305"/>
      <c r="C73" s="3305"/>
      <c r="D73" s="3305"/>
      <c r="E73" s="3305"/>
      <c r="F73" s="3305"/>
      <c r="G73" s="3305"/>
      <c r="H73" s="3305"/>
      <c r="I73" s="3305"/>
    </row>
    <row r="74" spans="1:9" ht="42.75">
      <c r="A74" s="3" t="s">
        <v>523</v>
      </c>
      <c r="B74" s="4" t="s">
        <v>524</v>
      </c>
      <c r="C74" s="4" t="s">
        <v>525</v>
      </c>
      <c r="D74" s="4" t="s">
        <v>526</v>
      </c>
      <c r="E74" s="5" t="s">
        <v>6</v>
      </c>
      <c r="F74" s="5" t="s">
        <v>7</v>
      </c>
      <c r="G74" s="5" t="s">
        <v>527</v>
      </c>
      <c r="H74" s="6" t="s">
        <v>11</v>
      </c>
      <c r="I74" s="7" t="s">
        <v>528</v>
      </c>
    </row>
    <row r="75" spans="1:9" ht="12.75">
      <c r="A75" s="307">
        <v>7874</v>
      </c>
      <c r="B75" s="313">
        <v>0.1</v>
      </c>
      <c r="C75" s="307" t="s">
        <v>132</v>
      </c>
      <c r="D75" s="38"/>
      <c r="E75" s="14">
        <v>2400000</v>
      </c>
      <c r="F75" s="320">
        <v>0.02</v>
      </c>
      <c r="G75" s="38">
        <f t="shared" ref="G75:G81" si="3">E75*F75</f>
        <v>48000</v>
      </c>
      <c r="H75" s="38"/>
      <c r="I75" s="38" t="s">
        <v>553</v>
      </c>
    </row>
    <row r="76" spans="1:9" ht="12.75">
      <c r="A76" s="307">
        <v>7881</v>
      </c>
      <c r="B76" s="313">
        <v>0.1</v>
      </c>
      <c r="C76" s="307" t="s">
        <v>554</v>
      </c>
      <c r="D76" s="38"/>
      <c r="E76" s="14">
        <v>2100000</v>
      </c>
      <c r="F76" s="320">
        <v>0.02</v>
      </c>
      <c r="G76" s="38">
        <f t="shared" si="3"/>
        <v>42000</v>
      </c>
      <c r="H76" s="38"/>
      <c r="I76" s="38" t="s">
        <v>553</v>
      </c>
    </row>
    <row r="77" spans="1:9" ht="12.75">
      <c r="A77" s="307">
        <v>7893</v>
      </c>
      <c r="B77" s="313">
        <v>0.1</v>
      </c>
      <c r="C77" s="307" t="s">
        <v>140</v>
      </c>
      <c r="D77" s="38"/>
      <c r="E77" s="14">
        <v>1600000</v>
      </c>
      <c r="F77" s="320">
        <v>0.02</v>
      </c>
      <c r="G77" s="38">
        <f t="shared" si="3"/>
        <v>32000</v>
      </c>
      <c r="H77" s="38"/>
      <c r="I77" s="38" t="s">
        <v>555</v>
      </c>
    </row>
    <row r="78" spans="1:9" ht="12.75">
      <c r="A78" s="307">
        <v>7920</v>
      </c>
      <c r="B78" s="313">
        <v>0.1</v>
      </c>
      <c r="C78" s="307" t="s">
        <v>556</v>
      </c>
      <c r="D78" s="38"/>
      <c r="E78" s="14">
        <v>2400000</v>
      </c>
      <c r="F78" s="320">
        <v>0.02</v>
      </c>
      <c r="G78" s="38">
        <f t="shared" si="3"/>
        <v>48000</v>
      </c>
      <c r="H78" s="38"/>
      <c r="I78" s="38" t="s">
        <v>557</v>
      </c>
    </row>
    <row r="79" spans="1:9" ht="12.75">
      <c r="A79" s="307">
        <v>7936</v>
      </c>
      <c r="B79" s="313">
        <v>0.1</v>
      </c>
      <c r="C79" s="307" t="s">
        <v>558</v>
      </c>
      <c r="D79" s="38"/>
      <c r="E79" s="14">
        <v>1800000</v>
      </c>
      <c r="F79" s="320">
        <v>0.02</v>
      </c>
      <c r="G79" s="38">
        <f t="shared" si="3"/>
        <v>36000</v>
      </c>
      <c r="H79" s="38"/>
      <c r="I79" s="38" t="s">
        <v>559</v>
      </c>
    </row>
    <row r="80" spans="1:9" ht="12.75">
      <c r="A80" s="307">
        <v>7968</v>
      </c>
      <c r="B80" s="313">
        <v>0.1</v>
      </c>
      <c r="C80" s="307" t="s">
        <v>560</v>
      </c>
      <c r="D80" s="38"/>
      <c r="E80" s="14">
        <v>2700000</v>
      </c>
      <c r="F80" s="320">
        <v>0.02</v>
      </c>
      <c r="G80" s="38">
        <f t="shared" si="3"/>
        <v>54000</v>
      </c>
      <c r="H80" s="38"/>
      <c r="I80" s="38" t="s">
        <v>553</v>
      </c>
    </row>
    <row r="81" spans="1:9" ht="12.75">
      <c r="A81" s="307">
        <v>7971</v>
      </c>
      <c r="B81" s="313">
        <v>0.1</v>
      </c>
      <c r="C81" s="307" t="s">
        <v>561</v>
      </c>
      <c r="D81" s="38"/>
      <c r="E81" s="14">
        <v>1000000</v>
      </c>
      <c r="F81" s="320">
        <v>0.02</v>
      </c>
      <c r="G81" s="38">
        <f t="shared" si="3"/>
        <v>20000</v>
      </c>
      <c r="H81" s="38"/>
      <c r="I81" s="38" t="s">
        <v>559</v>
      </c>
    </row>
    <row r="82" spans="1:9" ht="12.75">
      <c r="A82" s="307"/>
      <c r="B82" s="313"/>
      <c r="C82" s="307"/>
      <c r="D82" s="38"/>
      <c r="E82" s="14"/>
      <c r="F82" s="38"/>
      <c r="G82" s="38"/>
      <c r="H82" s="38"/>
      <c r="I82" s="38"/>
    </row>
    <row r="83" spans="1:9" ht="12.75">
      <c r="A83" s="307"/>
      <c r="B83" s="313"/>
      <c r="C83" s="307"/>
      <c r="D83" s="38"/>
      <c r="E83" s="14"/>
      <c r="F83" s="38"/>
      <c r="G83" s="38"/>
      <c r="H83" s="38"/>
      <c r="I83" s="38"/>
    </row>
    <row r="84" spans="1:9" ht="12.75">
      <c r="A84" s="143"/>
      <c r="B84" s="143"/>
      <c r="C84" s="143"/>
      <c r="D84" s="143"/>
      <c r="E84" s="326"/>
      <c r="F84" s="143"/>
      <c r="G84" s="143"/>
      <c r="H84" s="143"/>
      <c r="I84" s="143"/>
    </row>
    <row r="85" spans="1:9" ht="12.75">
      <c r="A85" s="143"/>
      <c r="B85" s="143"/>
      <c r="C85" s="143"/>
      <c r="D85" s="143"/>
      <c r="E85" s="326">
        <f>SUM(E75:E81)</f>
        <v>14000000</v>
      </c>
      <c r="F85" s="143"/>
      <c r="G85" s="143">
        <f>SUM(G75:G82)</f>
        <v>280000</v>
      </c>
      <c r="H85" s="143"/>
      <c r="I85" s="143"/>
    </row>
    <row r="86" spans="1:9" ht="12.75"/>
    <row r="87" spans="1:9" ht="12.75">
      <c r="A87" s="3307" t="s">
        <v>562</v>
      </c>
      <c r="B87" s="3307"/>
      <c r="C87" s="3307"/>
      <c r="D87" s="3307"/>
      <c r="E87" s="3307"/>
      <c r="F87" s="3307"/>
      <c r="G87" s="3307"/>
      <c r="H87" s="3307"/>
      <c r="I87" s="3307"/>
    </row>
    <row r="88" spans="1:9" ht="12.75">
      <c r="A88" s="3307"/>
      <c r="B88" s="3307"/>
      <c r="C88" s="3307"/>
      <c r="D88" s="3307"/>
      <c r="E88" s="3307"/>
      <c r="F88" s="3307"/>
      <c r="G88" s="3307"/>
      <c r="H88" s="3307"/>
      <c r="I88" s="3307"/>
    </row>
    <row r="89" spans="1:9" ht="42.75">
      <c r="A89" s="3" t="s">
        <v>523</v>
      </c>
      <c r="B89" s="4" t="s">
        <v>524</v>
      </c>
      <c r="C89" s="4" t="s">
        <v>525</v>
      </c>
      <c r="D89" s="4" t="s">
        <v>526</v>
      </c>
      <c r="E89" s="5" t="s">
        <v>6</v>
      </c>
      <c r="F89" s="5" t="s">
        <v>7</v>
      </c>
      <c r="G89" s="5" t="s">
        <v>527</v>
      </c>
      <c r="H89" s="6" t="s">
        <v>11</v>
      </c>
      <c r="I89" s="7" t="s">
        <v>528</v>
      </c>
    </row>
    <row r="90" spans="1:9" ht="12.75">
      <c r="A90" s="31">
        <v>7925</v>
      </c>
      <c r="B90" s="17">
        <v>0.1</v>
      </c>
      <c r="C90" s="19" t="s">
        <v>563</v>
      </c>
      <c r="D90" s="41"/>
      <c r="E90" s="118">
        <v>2250000</v>
      </c>
      <c r="F90" s="32">
        <v>0.04</v>
      </c>
      <c r="G90" s="41">
        <f t="shared" ref="G90:G99" si="4">E90*F90</f>
        <v>90000</v>
      </c>
      <c r="H90" s="41"/>
      <c r="I90" s="77" t="s">
        <v>564</v>
      </c>
    </row>
    <row r="91" spans="1:9" ht="12.75">
      <c r="A91" s="31">
        <v>7902</v>
      </c>
      <c r="B91" s="17">
        <v>0.1</v>
      </c>
      <c r="C91" s="19" t="s">
        <v>565</v>
      </c>
      <c r="D91" s="41"/>
      <c r="E91" s="118">
        <v>1350000</v>
      </c>
      <c r="F91" s="32">
        <v>0.04</v>
      </c>
      <c r="G91" s="41">
        <f t="shared" si="4"/>
        <v>54000</v>
      </c>
      <c r="H91" s="41"/>
      <c r="I91" s="41" t="s">
        <v>43</v>
      </c>
    </row>
    <row r="92" spans="1:9" ht="12.75">
      <c r="A92" s="31">
        <v>7898</v>
      </c>
      <c r="B92" s="17">
        <v>0.1</v>
      </c>
      <c r="C92" s="19" t="s">
        <v>566</v>
      </c>
      <c r="D92" s="19"/>
      <c r="E92" s="118">
        <v>1350000</v>
      </c>
      <c r="F92" s="32">
        <v>0.04</v>
      </c>
      <c r="G92" s="41">
        <f t="shared" si="4"/>
        <v>54000</v>
      </c>
      <c r="H92" s="41"/>
      <c r="I92" s="41" t="s">
        <v>43</v>
      </c>
    </row>
    <row r="93" spans="1:9" ht="12.75">
      <c r="A93" s="36">
        <v>7931</v>
      </c>
      <c r="B93" s="17">
        <v>0.1</v>
      </c>
      <c r="C93" s="16" t="s">
        <v>143</v>
      </c>
      <c r="D93" s="38"/>
      <c r="E93" s="118">
        <v>2900000</v>
      </c>
      <c r="F93" s="32">
        <v>0.04</v>
      </c>
      <c r="G93" s="41">
        <f t="shared" si="4"/>
        <v>116000</v>
      </c>
      <c r="H93" s="41"/>
      <c r="I93" s="41" t="s">
        <v>43</v>
      </c>
    </row>
    <row r="94" spans="1:9" ht="12.75">
      <c r="A94" s="31">
        <v>7949</v>
      </c>
      <c r="B94" s="17">
        <v>0.1</v>
      </c>
      <c r="C94" s="16" t="s">
        <v>567</v>
      </c>
      <c r="D94" s="38"/>
      <c r="E94" s="118">
        <v>1400000</v>
      </c>
      <c r="F94" s="32">
        <v>0.04</v>
      </c>
      <c r="G94" s="41">
        <f t="shared" si="4"/>
        <v>56000</v>
      </c>
      <c r="H94" s="41"/>
      <c r="I94" s="41" t="s">
        <v>43</v>
      </c>
    </row>
    <row r="95" spans="1:9" ht="12.75">
      <c r="A95" s="36">
        <v>7962</v>
      </c>
      <c r="B95" s="17">
        <v>0.1</v>
      </c>
      <c r="C95" s="16" t="s">
        <v>568</v>
      </c>
      <c r="D95" s="38"/>
      <c r="E95" s="118">
        <v>1200000</v>
      </c>
      <c r="F95" s="32">
        <v>0.04</v>
      </c>
      <c r="G95" s="41">
        <f t="shared" si="4"/>
        <v>48000</v>
      </c>
      <c r="H95" s="41"/>
      <c r="I95" s="41" t="s">
        <v>43</v>
      </c>
    </row>
    <row r="96" spans="1:9" ht="12.75">
      <c r="A96" s="36">
        <v>7942</v>
      </c>
      <c r="B96" s="17">
        <v>0.1</v>
      </c>
      <c r="C96" s="19" t="s">
        <v>148</v>
      </c>
      <c r="D96" s="41"/>
      <c r="E96" s="118">
        <v>1100000</v>
      </c>
      <c r="F96" s="32">
        <v>0.04</v>
      </c>
      <c r="G96" s="41">
        <f t="shared" si="4"/>
        <v>44000</v>
      </c>
      <c r="H96" s="41"/>
      <c r="I96" s="41" t="s">
        <v>30</v>
      </c>
    </row>
    <row r="97" spans="1:9" ht="12.75">
      <c r="A97" s="36">
        <v>7965</v>
      </c>
      <c r="B97" s="17">
        <v>0.1</v>
      </c>
      <c r="C97" s="19" t="s">
        <v>569</v>
      </c>
      <c r="D97" s="41"/>
      <c r="E97" s="118">
        <v>1750000</v>
      </c>
      <c r="F97" s="32">
        <v>0.04</v>
      </c>
      <c r="G97" s="41">
        <f t="shared" si="4"/>
        <v>70000</v>
      </c>
      <c r="H97" s="41"/>
      <c r="I97" s="41" t="s">
        <v>30</v>
      </c>
    </row>
    <row r="98" spans="1:9" ht="12.75">
      <c r="A98" s="31">
        <v>7990</v>
      </c>
      <c r="B98" s="17">
        <v>0.1</v>
      </c>
      <c r="C98" s="19" t="s">
        <v>570</v>
      </c>
      <c r="D98" s="19"/>
      <c r="E98" s="118">
        <v>3300000</v>
      </c>
      <c r="F98" s="32">
        <v>0.04</v>
      </c>
      <c r="G98" s="41">
        <f t="shared" si="4"/>
        <v>132000</v>
      </c>
      <c r="H98" s="41"/>
      <c r="I98" s="41" t="s">
        <v>564</v>
      </c>
    </row>
    <row r="99" spans="1:9" ht="12.75">
      <c r="A99" s="36">
        <v>7930</v>
      </c>
      <c r="B99" s="17">
        <v>0.1</v>
      </c>
      <c r="C99" s="19" t="s">
        <v>145</v>
      </c>
      <c r="D99" s="41"/>
      <c r="E99" s="118">
        <v>1250000</v>
      </c>
      <c r="F99" s="32">
        <v>0.04</v>
      </c>
      <c r="G99" s="41">
        <f t="shared" si="4"/>
        <v>50000</v>
      </c>
      <c r="H99" s="41"/>
      <c r="I99" s="41" t="s">
        <v>43</v>
      </c>
    </row>
    <row r="100" spans="1:9" ht="12.75">
      <c r="A100" s="42"/>
      <c r="B100" s="43">
        <v>0.1</v>
      </c>
      <c r="C100" s="44"/>
      <c r="D100" s="149"/>
      <c r="E100" s="130"/>
      <c r="F100" s="69"/>
      <c r="G100" s="706">
        <f t="shared" ref="G100:G101" si="5">F100*E100</f>
        <v>0</v>
      </c>
      <c r="H100" s="706"/>
      <c r="I100" s="706"/>
    </row>
    <row r="101" spans="1:9" ht="12.75">
      <c r="A101" s="286"/>
      <c r="B101" s="43">
        <v>0.1</v>
      </c>
      <c r="C101" s="45"/>
      <c r="D101" s="46"/>
      <c r="E101" s="47"/>
      <c r="F101" s="69"/>
      <c r="G101" s="706">
        <f t="shared" si="5"/>
        <v>0</v>
      </c>
      <c r="H101" s="143"/>
      <c r="I101" s="143"/>
    </row>
    <row r="102" spans="1:9" ht="12.75">
      <c r="A102" s="286"/>
      <c r="B102" s="143"/>
      <c r="C102" s="48"/>
      <c r="D102" s="49"/>
      <c r="E102" s="326">
        <f>SUM(E90:E101)</f>
        <v>17850000</v>
      </c>
      <c r="F102" s="143"/>
      <c r="G102" s="326">
        <f>SUM(G90:G101)</f>
        <v>714000</v>
      </c>
      <c r="H102" s="143"/>
      <c r="I102" s="143"/>
    </row>
    <row r="103" spans="1:9" ht="12.75"/>
    <row r="104" spans="1:9" ht="12.75">
      <c r="A104" s="3308" t="s">
        <v>571</v>
      </c>
      <c r="B104" s="3308"/>
      <c r="C104" s="3308"/>
      <c r="D104" s="3308"/>
      <c r="E104" s="3308"/>
      <c r="F104" s="3308"/>
      <c r="G104" s="3308"/>
    </row>
    <row r="105" spans="1:9" ht="12.75">
      <c r="A105" s="3308"/>
      <c r="B105" s="3308"/>
      <c r="C105" s="3308"/>
      <c r="D105" s="3308"/>
      <c r="E105" s="3308"/>
      <c r="F105" s="3308"/>
      <c r="G105" s="3308"/>
    </row>
    <row r="106" spans="1:9" ht="30">
      <c r="A106" s="53" t="s">
        <v>523</v>
      </c>
      <c r="B106" s="54" t="s">
        <v>548</v>
      </c>
      <c r="C106" s="55" t="s">
        <v>5</v>
      </c>
      <c r="D106" s="56" t="s">
        <v>549</v>
      </c>
      <c r="E106" s="57" t="s">
        <v>550</v>
      </c>
      <c r="F106" s="58" t="s">
        <v>551</v>
      </c>
      <c r="G106" s="58" t="s">
        <v>527</v>
      </c>
    </row>
    <row r="107" spans="1:9" ht="12.75">
      <c r="A107" s="322">
        <v>7925</v>
      </c>
      <c r="B107" s="43">
        <v>0.1</v>
      </c>
      <c r="C107" s="19" t="s">
        <v>126</v>
      </c>
      <c r="D107" s="129"/>
      <c r="E107" s="118">
        <v>2250000</v>
      </c>
      <c r="F107" s="59">
        <v>0.02</v>
      </c>
      <c r="G107" s="60">
        <f t="shared" ref="G107:G125" si="6">E107*F107</f>
        <v>45000</v>
      </c>
    </row>
    <row r="108" spans="1:9" ht="12.75">
      <c r="A108" s="322">
        <v>7874</v>
      </c>
      <c r="B108" s="43">
        <v>0.1</v>
      </c>
      <c r="C108" s="19" t="s">
        <v>572</v>
      </c>
      <c r="D108" s="129"/>
      <c r="E108" s="118">
        <v>2400000</v>
      </c>
      <c r="F108" s="59">
        <v>0.02</v>
      </c>
      <c r="G108" s="60">
        <f t="shared" si="6"/>
        <v>48000</v>
      </c>
    </row>
    <row r="109" spans="1:9" ht="12.75">
      <c r="A109" s="322">
        <v>7881</v>
      </c>
      <c r="B109" s="43">
        <v>0.1</v>
      </c>
      <c r="C109" s="19" t="s">
        <v>573</v>
      </c>
      <c r="D109" s="129"/>
      <c r="E109" s="118">
        <v>2100000</v>
      </c>
      <c r="F109" s="59">
        <v>0.02</v>
      </c>
      <c r="G109" s="60">
        <f t="shared" si="6"/>
        <v>42000</v>
      </c>
    </row>
    <row r="110" spans="1:9" ht="12.75">
      <c r="A110" s="321">
        <v>7920</v>
      </c>
      <c r="B110" s="43">
        <v>0.1</v>
      </c>
      <c r="C110" s="19" t="s">
        <v>556</v>
      </c>
      <c r="D110" s="129"/>
      <c r="E110" s="118">
        <v>2400000</v>
      </c>
      <c r="F110" s="59">
        <v>0.02</v>
      </c>
      <c r="G110" s="60">
        <f t="shared" si="6"/>
        <v>48000</v>
      </c>
    </row>
    <row r="111" spans="1:9" ht="12.75">
      <c r="A111" s="322">
        <v>7968</v>
      </c>
      <c r="B111" s="43">
        <v>0.1</v>
      </c>
      <c r="C111" s="19" t="s">
        <v>560</v>
      </c>
      <c r="D111" s="129"/>
      <c r="E111" s="118">
        <v>2700000</v>
      </c>
      <c r="F111" s="59">
        <v>0.02</v>
      </c>
      <c r="G111" s="60">
        <f t="shared" si="6"/>
        <v>54000</v>
      </c>
    </row>
    <row r="112" spans="1:9" ht="12.75">
      <c r="A112" s="321">
        <v>7893</v>
      </c>
      <c r="B112" s="43">
        <v>0.1</v>
      </c>
      <c r="C112" s="19" t="s">
        <v>140</v>
      </c>
      <c r="D112" s="129"/>
      <c r="E112" s="118">
        <v>1600000</v>
      </c>
      <c r="F112" s="59">
        <v>0.02</v>
      </c>
      <c r="G112" s="60">
        <f t="shared" si="6"/>
        <v>32000</v>
      </c>
    </row>
    <row r="113" spans="1:7" ht="12.75">
      <c r="A113" s="321">
        <v>7902</v>
      </c>
      <c r="B113" s="43">
        <v>0.1</v>
      </c>
      <c r="C113" s="19" t="s">
        <v>141</v>
      </c>
      <c r="D113" s="129"/>
      <c r="E113" s="118">
        <v>1350000</v>
      </c>
      <c r="F113" s="59">
        <v>0.02</v>
      </c>
      <c r="G113" s="60">
        <f t="shared" si="6"/>
        <v>27000</v>
      </c>
    </row>
    <row r="114" spans="1:7" ht="12.75">
      <c r="A114" s="321">
        <v>7898</v>
      </c>
      <c r="B114" s="43">
        <v>0.1</v>
      </c>
      <c r="C114" s="19" t="s">
        <v>566</v>
      </c>
      <c r="D114" s="129"/>
      <c r="E114" s="118">
        <v>1350000</v>
      </c>
      <c r="F114" s="59">
        <v>0.02</v>
      </c>
      <c r="G114" s="60">
        <f t="shared" si="6"/>
        <v>27000</v>
      </c>
    </row>
    <row r="115" spans="1:7" ht="12.75">
      <c r="A115" s="321">
        <v>7931</v>
      </c>
      <c r="B115" s="43">
        <v>0.1</v>
      </c>
      <c r="C115" s="19" t="s">
        <v>143</v>
      </c>
      <c r="D115" s="129"/>
      <c r="E115" s="21">
        <v>2900000</v>
      </c>
      <c r="F115" s="59">
        <v>0.02</v>
      </c>
      <c r="G115" s="60">
        <f t="shared" si="6"/>
        <v>58000</v>
      </c>
    </row>
    <row r="116" spans="1:7" ht="12.75">
      <c r="A116" s="321">
        <v>7949</v>
      </c>
      <c r="B116" s="43">
        <v>0.1</v>
      </c>
      <c r="C116" s="19" t="s">
        <v>567</v>
      </c>
      <c r="D116" s="129"/>
      <c r="E116" s="21">
        <v>1400000</v>
      </c>
      <c r="F116" s="59">
        <v>0.02</v>
      </c>
      <c r="G116" s="60">
        <f t="shared" si="6"/>
        <v>28000</v>
      </c>
    </row>
    <row r="117" spans="1:7" ht="12.75">
      <c r="A117" s="2116">
        <v>7962</v>
      </c>
      <c r="B117" s="88">
        <v>0.1</v>
      </c>
      <c r="C117" s="16" t="s">
        <v>568</v>
      </c>
      <c r="D117" s="129"/>
      <c r="E117" s="14">
        <v>1200000</v>
      </c>
      <c r="F117" s="59">
        <v>0.02</v>
      </c>
      <c r="G117" s="60">
        <f t="shared" si="6"/>
        <v>24000</v>
      </c>
    </row>
    <row r="118" spans="1:7" ht="12.75">
      <c r="A118" s="2116">
        <v>7942</v>
      </c>
      <c r="B118" s="43">
        <v>0.1</v>
      </c>
      <c r="C118" s="16" t="s">
        <v>574</v>
      </c>
      <c r="D118" s="129"/>
      <c r="E118" s="14">
        <v>1100000</v>
      </c>
      <c r="F118" s="59">
        <v>0.02</v>
      </c>
      <c r="G118" s="60">
        <f t="shared" si="6"/>
        <v>22000</v>
      </c>
    </row>
    <row r="119" spans="1:7" ht="12.75">
      <c r="A119" s="321">
        <v>7936</v>
      </c>
      <c r="B119" s="43">
        <v>0.1</v>
      </c>
      <c r="C119" s="19" t="s">
        <v>137</v>
      </c>
      <c r="D119" s="129"/>
      <c r="E119" s="21">
        <v>1800000</v>
      </c>
      <c r="F119" s="59">
        <v>0.02</v>
      </c>
      <c r="G119" s="60">
        <f t="shared" si="6"/>
        <v>36000</v>
      </c>
    </row>
    <row r="120" spans="1:7" ht="12.75">
      <c r="A120" s="321">
        <v>7965</v>
      </c>
      <c r="B120" s="43">
        <v>0.1</v>
      </c>
      <c r="C120" s="19" t="s">
        <v>149</v>
      </c>
      <c r="D120" s="129"/>
      <c r="E120" s="21">
        <v>1750000</v>
      </c>
      <c r="F120" s="59">
        <v>0.02</v>
      </c>
      <c r="G120" s="60">
        <f t="shared" si="6"/>
        <v>35000</v>
      </c>
    </row>
    <row r="121" spans="1:7" ht="12.75">
      <c r="A121" s="322">
        <v>7971</v>
      </c>
      <c r="B121" s="43">
        <v>0.1</v>
      </c>
      <c r="C121" s="19" t="s">
        <v>575</v>
      </c>
      <c r="D121" s="129"/>
      <c r="E121" s="118">
        <v>1000000</v>
      </c>
      <c r="F121" s="59">
        <v>0.02</v>
      </c>
      <c r="G121" s="60">
        <f t="shared" si="6"/>
        <v>20000</v>
      </c>
    </row>
    <row r="122" spans="1:7" ht="12.75">
      <c r="A122" s="322" t="s">
        <v>576</v>
      </c>
      <c r="B122" s="43">
        <v>0.1</v>
      </c>
      <c r="C122" s="19" t="s">
        <v>577</v>
      </c>
      <c r="D122" s="129"/>
      <c r="E122" s="118">
        <v>3300000</v>
      </c>
      <c r="F122" s="59">
        <v>0.02</v>
      </c>
      <c r="G122" s="60">
        <f t="shared" si="6"/>
        <v>66000</v>
      </c>
    </row>
    <row r="123" spans="1:7" ht="12.75">
      <c r="A123" s="322">
        <v>7930</v>
      </c>
      <c r="B123" s="43">
        <v>0.1</v>
      </c>
      <c r="C123" s="19" t="s">
        <v>145</v>
      </c>
      <c r="D123" s="129"/>
      <c r="E123" s="118">
        <v>1250000</v>
      </c>
      <c r="F123" s="59">
        <v>0.02</v>
      </c>
      <c r="G123" s="60">
        <f t="shared" si="6"/>
        <v>25000</v>
      </c>
    </row>
    <row r="124" spans="1:7" ht="12.75">
      <c r="A124" s="322"/>
      <c r="B124" s="43">
        <v>0.1</v>
      </c>
      <c r="C124" s="16"/>
      <c r="D124" s="129"/>
      <c r="E124" s="118"/>
      <c r="F124" s="59"/>
      <c r="G124" s="60">
        <f t="shared" si="6"/>
        <v>0</v>
      </c>
    </row>
    <row r="125" spans="1:7" ht="12.75">
      <c r="A125" s="321"/>
      <c r="B125" s="43">
        <v>0.1</v>
      </c>
      <c r="C125" s="16"/>
      <c r="D125" s="129"/>
      <c r="E125" s="118"/>
      <c r="F125" s="59"/>
      <c r="G125" s="60">
        <f t="shared" si="6"/>
        <v>0</v>
      </c>
    </row>
    <row r="126" spans="1:7" ht="12.75">
      <c r="A126" s="31"/>
      <c r="B126" s="69"/>
      <c r="C126" s="128"/>
      <c r="D126" s="129"/>
      <c r="E126" s="130"/>
      <c r="F126" s="70"/>
      <c r="G126" s="60"/>
    </row>
    <row r="127" spans="1:7" ht="12.75">
      <c r="A127" s="149"/>
      <c r="B127" s="149"/>
      <c r="C127" s="149"/>
      <c r="D127" s="149"/>
      <c r="E127" s="71">
        <f>SUM(E107:E125)</f>
        <v>31850000</v>
      </c>
      <c r="F127" s="72"/>
      <c r="G127" s="60">
        <f>SUM(G107:G126)</f>
        <v>637000</v>
      </c>
    </row>
    <row r="128" spans="1:7" ht="12.75"/>
    <row r="129" spans="1:9" ht="12.75"/>
    <row r="130" spans="1:9" ht="12.75">
      <c r="A130" s="3305" t="s">
        <v>578</v>
      </c>
      <c r="B130" s="3305"/>
      <c r="C130" s="3305"/>
      <c r="D130" s="3305"/>
      <c r="E130" s="3305"/>
      <c r="F130" s="3305"/>
      <c r="G130" s="3305"/>
      <c r="H130" s="3305"/>
      <c r="I130" s="3305"/>
    </row>
    <row r="131" spans="1:9" ht="12.75">
      <c r="A131" s="3305"/>
      <c r="B131" s="3305"/>
      <c r="C131" s="3305"/>
      <c r="D131" s="3305"/>
      <c r="E131" s="3305"/>
      <c r="F131" s="3305"/>
      <c r="G131" s="3305"/>
      <c r="H131" s="3305"/>
      <c r="I131" s="3305"/>
    </row>
    <row r="132" spans="1:9" ht="42.75">
      <c r="A132" s="3" t="s">
        <v>523</v>
      </c>
      <c r="B132" s="4" t="s">
        <v>524</v>
      </c>
      <c r="C132" s="4" t="s">
        <v>525</v>
      </c>
      <c r="D132" s="4" t="s">
        <v>526</v>
      </c>
      <c r="E132" s="5" t="s">
        <v>6</v>
      </c>
      <c r="F132" s="5" t="s">
        <v>7</v>
      </c>
      <c r="G132" s="5" t="s">
        <v>527</v>
      </c>
      <c r="H132" s="6" t="s">
        <v>11</v>
      </c>
      <c r="I132" s="7" t="s">
        <v>528</v>
      </c>
    </row>
    <row r="133" spans="1:9" ht="12.75">
      <c r="A133" s="91">
        <v>8043</v>
      </c>
      <c r="B133" s="313">
        <v>0.1</v>
      </c>
      <c r="C133" s="319" t="s">
        <v>579</v>
      </c>
      <c r="D133" s="38"/>
      <c r="E133" s="552">
        <v>800000</v>
      </c>
      <c r="F133" s="313">
        <v>0.02</v>
      </c>
      <c r="G133" s="551">
        <f t="shared" ref="G133:G139" si="7">E133*F133</f>
        <v>16000</v>
      </c>
      <c r="H133" s="38"/>
      <c r="I133" s="38" t="s">
        <v>43</v>
      </c>
    </row>
    <row r="134" spans="1:9" ht="12.75">
      <c r="A134" s="91">
        <v>8038</v>
      </c>
      <c r="B134" s="313">
        <v>0.1</v>
      </c>
      <c r="C134" s="319" t="s">
        <v>580</v>
      </c>
      <c r="D134" s="38"/>
      <c r="E134" s="552">
        <v>800000</v>
      </c>
      <c r="F134" s="313">
        <v>0.02</v>
      </c>
      <c r="G134" s="551">
        <f t="shared" si="7"/>
        <v>16000</v>
      </c>
      <c r="H134" s="38"/>
      <c r="I134" s="38" t="s">
        <v>56</v>
      </c>
    </row>
    <row r="135" spans="1:9" ht="12.75">
      <c r="A135" s="91">
        <v>8066</v>
      </c>
      <c r="B135" s="313">
        <v>0.1</v>
      </c>
      <c r="C135" s="319" t="s">
        <v>581</v>
      </c>
      <c r="D135" s="38"/>
      <c r="E135" s="552">
        <v>1350000</v>
      </c>
      <c r="F135" s="313">
        <v>0.02</v>
      </c>
      <c r="G135" s="551">
        <f t="shared" si="7"/>
        <v>27000</v>
      </c>
      <c r="H135" s="38"/>
      <c r="I135" s="38" t="s">
        <v>46</v>
      </c>
    </row>
    <row r="136" spans="1:9" ht="12.75">
      <c r="A136" s="91">
        <v>8086</v>
      </c>
      <c r="B136" s="313">
        <v>0.1</v>
      </c>
      <c r="C136" s="319" t="s">
        <v>163</v>
      </c>
      <c r="D136" s="38"/>
      <c r="E136" s="553">
        <v>1750000</v>
      </c>
      <c r="F136" s="313">
        <v>0.02</v>
      </c>
      <c r="G136" s="551">
        <f t="shared" si="7"/>
        <v>35000</v>
      </c>
      <c r="H136" s="38"/>
      <c r="I136" s="38" t="s">
        <v>127</v>
      </c>
    </row>
    <row r="137" spans="1:9" ht="12.75">
      <c r="A137" s="91">
        <v>8112</v>
      </c>
      <c r="B137" s="313">
        <v>0.1</v>
      </c>
      <c r="C137" s="319" t="s">
        <v>180</v>
      </c>
      <c r="D137" s="38"/>
      <c r="E137" s="529" t="s">
        <v>582</v>
      </c>
      <c r="F137" s="313">
        <v>0.02</v>
      </c>
      <c r="G137" s="552">
        <v>26000</v>
      </c>
      <c r="H137" s="38"/>
      <c r="I137" s="38" t="s">
        <v>127</v>
      </c>
    </row>
    <row r="138" spans="1:9" ht="12.75">
      <c r="A138" s="323">
        <v>8113</v>
      </c>
      <c r="B138" s="324">
        <v>0.1</v>
      </c>
      <c r="C138" s="96" t="s">
        <v>193</v>
      </c>
      <c r="D138" s="325"/>
      <c r="E138" s="553" t="s">
        <v>583</v>
      </c>
      <c r="F138" s="324">
        <v>0.02</v>
      </c>
      <c r="G138" s="552">
        <v>26000</v>
      </c>
      <c r="H138" s="325"/>
      <c r="I138" s="325" t="s">
        <v>127</v>
      </c>
    </row>
    <row r="139" spans="1:9" ht="12.75">
      <c r="A139" s="91" t="s">
        <v>584</v>
      </c>
      <c r="B139" s="313">
        <v>0.1</v>
      </c>
      <c r="C139" s="96" t="s">
        <v>585</v>
      </c>
      <c r="D139" s="38"/>
      <c r="E139" s="529">
        <v>1850000</v>
      </c>
      <c r="F139" s="324">
        <v>0.02</v>
      </c>
      <c r="G139" s="14">
        <f t="shared" si="7"/>
        <v>37000</v>
      </c>
      <c r="H139" s="38"/>
      <c r="I139" s="38"/>
    </row>
    <row r="140" spans="1:9" ht="12.75">
      <c r="A140" s="143"/>
      <c r="B140" s="143"/>
      <c r="C140" s="143"/>
      <c r="D140" s="143"/>
      <c r="E140" s="326">
        <f>SUM(E133:E139)</f>
        <v>6550000</v>
      </c>
      <c r="F140" s="143"/>
      <c r="G140" s="554">
        <f>SUM(G133:G139)</f>
        <v>183000</v>
      </c>
      <c r="H140" s="143"/>
      <c r="I140" s="143"/>
    </row>
    <row r="141" spans="1:9" ht="12.75">
      <c r="E141" s="101"/>
      <c r="F141" s="101"/>
      <c r="G141" s="102"/>
    </row>
    <row r="142" spans="1:9" ht="12.75"/>
    <row r="143" spans="1:9" ht="12.75">
      <c r="A143" s="3305" t="s">
        <v>586</v>
      </c>
      <c r="B143" s="3305"/>
      <c r="C143" s="3305"/>
      <c r="D143" s="3305"/>
      <c r="E143" s="3305"/>
      <c r="F143" s="3305"/>
      <c r="G143" s="3305"/>
      <c r="H143" s="3305"/>
      <c r="I143" s="3305"/>
    </row>
    <row r="144" spans="1:9" ht="12.75">
      <c r="A144" s="3305"/>
      <c r="B144" s="3305"/>
      <c r="C144" s="3305"/>
      <c r="D144" s="3305"/>
      <c r="E144" s="3305"/>
      <c r="F144" s="3305"/>
      <c r="G144" s="3305"/>
      <c r="H144" s="3305"/>
      <c r="I144" s="3305"/>
    </row>
    <row r="145" spans="1:9" ht="42.75">
      <c r="A145" s="3" t="s">
        <v>523</v>
      </c>
      <c r="B145" s="4" t="s">
        <v>524</v>
      </c>
      <c r="C145" s="4" t="s">
        <v>525</v>
      </c>
      <c r="D145" s="4" t="s">
        <v>526</v>
      </c>
      <c r="E145" s="5" t="s">
        <v>6</v>
      </c>
      <c r="F145" s="5" t="s">
        <v>7</v>
      </c>
      <c r="G145" s="5" t="s">
        <v>527</v>
      </c>
      <c r="H145" s="6" t="s">
        <v>11</v>
      </c>
      <c r="I145" s="7" t="s">
        <v>528</v>
      </c>
    </row>
    <row r="146" spans="1:9" ht="12.75">
      <c r="A146" s="2116">
        <v>8000</v>
      </c>
      <c r="B146" s="15">
        <v>0.1</v>
      </c>
      <c r="C146" s="104" t="s">
        <v>587</v>
      </c>
      <c r="D146" s="123"/>
      <c r="E146" s="124">
        <v>2500000</v>
      </c>
      <c r="F146" s="327">
        <v>0.06</v>
      </c>
      <c r="G146" s="326">
        <f t="shared" ref="G146:G159" si="8">E146*F146</f>
        <v>150000</v>
      </c>
      <c r="H146" s="143"/>
      <c r="I146" s="143" t="s">
        <v>15</v>
      </c>
    </row>
    <row r="147" spans="1:9" ht="12.75">
      <c r="A147" s="2116">
        <v>8003</v>
      </c>
      <c r="B147" s="105">
        <v>0.1</v>
      </c>
      <c r="C147" s="106" t="s">
        <v>588</v>
      </c>
      <c r="D147" s="77"/>
      <c r="E147" s="118">
        <v>2000000</v>
      </c>
      <c r="F147" s="327">
        <v>0.06</v>
      </c>
      <c r="G147" s="326">
        <f t="shared" si="8"/>
        <v>120000</v>
      </c>
      <c r="H147" s="143"/>
      <c r="I147" s="143" t="s">
        <v>15</v>
      </c>
    </row>
    <row r="148" spans="1:9" ht="12.75">
      <c r="A148" s="2116">
        <v>8079</v>
      </c>
      <c r="B148" s="105">
        <v>0.1</v>
      </c>
      <c r="C148" s="106" t="s">
        <v>159</v>
      </c>
      <c r="D148" s="77"/>
      <c r="E148" s="21">
        <v>2300000</v>
      </c>
      <c r="F148" s="327">
        <v>0.06</v>
      </c>
      <c r="G148" s="326">
        <f t="shared" si="8"/>
        <v>138000</v>
      </c>
      <c r="H148" s="143"/>
      <c r="I148" s="143" t="s">
        <v>15</v>
      </c>
    </row>
    <row r="149" spans="1:9" ht="12.75">
      <c r="A149" s="2116">
        <v>8078</v>
      </c>
      <c r="B149" s="105">
        <v>0.1</v>
      </c>
      <c r="C149" s="106" t="s">
        <v>589</v>
      </c>
      <c r="D149" s="77"/>
      <c r="E149" s="21">
        <v>2900000</v>
      </c>
      <c r="F149" s="327">
        <v>0.06</v>
      </c>
      <c r="G149" s="326">
        <f t="shared" si="8"/>
        <v>174000</v>
      </c>
      <c r="H149" s="143"/>
      <c r="I149" s="143" t="s">
        <v>15</v>
      </c>
    </row>
    <row r="150" spans="1:9" ht="12.75">
      <c r="A150" s="2116">
        <v>8075</v>
      </c>
      <c r="B150" s="105">
        <v>0.1</v>
      </c>
      <c r="C150" s="106" t="s">
        <v>157</v>
      </c>
      <c r="D150" s="77"/>
      <c r="E150" s="21">
        <v>1800000</v>
      </c>
      <c r="F150" s="327">
        <v>0.06</v>
      </c>
      <c r="G150" s="326">
        <f t="shared" si="8"/>
        <v>108000</v>
      </c>
      <c r="H150" s="143"/>
      <c r="I150" s="143" t="s">
        <v>15</v>
      </c>
    </row>
    <row r="151" spans="1:9" ht="12.75">
      <c r="A151" s="2116">
        <v>8031</v>
      </c>
      <c r="B151" s="105">
        <v>0.1</v>
      </c>
      <c r="C151" s="106" t="s">
        <v>590</v>
      </c>
      <c r="D151" s="77"/>
      <c r="E151" s="118">
        <v>1200000</v>
      </c>
      <c r="F151" s="327">
        <v>0.06</v>
      </c>
      <c r="G151" s="326">
        <f t="shared" si="8"/>
        <v>72000</v>
      </c>
      <c r="H151" s="143"/>
      <c r="I151" s="143" t="s">
        <v>43</v>
      </c>
    </row>
    <row r="152" spans="1:9" ht="12.75">
      <c r="A152" s="2116">
        <v>8100</v>
      </c>
      <c r="B152" s="105">
        <v>0.1</v>
      </c>
      <c r="C152" s="106" t="s">
        <v>591</v>
      </c>
      <c r="D152" s="77"/>
      <c r="E152" s="118">
        <v>1900000</v>
      </c>
      <c r="F152" s="327">
        <v>0.06</v>
      </c>
      <c r="G152" s="326">
        <f t="shared" si="8"/>
        <v>114000</v>
      </c>
      <c r="H152" s="143"/>
      <c r="I152" s="143" t="s">
        <v>15</v>
      </c>
    </row>
    <row r="153" spans="1:9" ht="12.75">
      <c r="A153" s="2116">
        <v>8015</v>
      </c>
      <c r="B153" s="105">
        <v>0.1</v>
      </c>
      <c r="C153" s="106" t="s">
        <v>191</v>
      </c>
      <c r="D153" s="77"/>
      <c r="E153" s="118">
        <v>1800000</v>
      </c>
      <c r="F153" s="327">
        <v>0.06</v>
      </c>
      <c r="G153" s="326">
        <f t="shared" si="8"/>
        <v>108000</v>
      </c>
      <c r="H153" s="143"/>
      <c r="I153" s="143" t="s">
        <v>56</v>
      </c>
    </row>
    <row r="154" spans="1:9" ht="12.75">
      <c r="A154" s="2116">
        <v>8040</v>
      </c>
      <c r="B154" s="105">
        <v>0.1</v>
      </c>
      <c r="C154" s="106" t="s">
        <v>179</v>
      </c>
      <c r="D154" s="77"/>
      <c r="E154" s="118">
        <v>1700000</v>
      </c>
      <c r="F154" s="327">
        <v>0.06</v>
      </c>
      <c r="G154" s="326">
        <f t="shared" si="8"/>
        <v>102000</v>
      </c>
      <c r="H154" s="143"/>
      <c r="I154" s="143" t="s">
        <v>43</v>
      </c>
    </row>
    <row r="155" spans="1:9" ht="12.75">
      <c r="A155" s="2116">
        <v>8088</v>
      </c>
      <c r="B155" s="105">
        <v>0.1</v>
      </c>
      <c r="C155" s="319" t="s">
        <v>592</v>
      </c>
      <c r="D155" s="38"/>
      <c r="E155" s="14">
        <v>1950000</v>
      </c>
      <c r="F155" s="327">
        <v>0.06</v>
      </c>
      <c r="G155" s="326">
        <f t="shared" si="8"/>
        <v>117000</v>
      </c>
      <c r="H155" s="143"/>
      <c r="I155" s="143" t="s">
        <v>15</v>
      </c>
    </row>
    <row r="156" spans="1:9" ht="12.75">
      <c r="A156" s="2116">
        <v>8097</v>
      </c>
      <c r="B156" s="105">
        <v>0.1</v>
      </c>
      <c r="C156" s="319" t="s">
        <v>593</v>
      </c>
      <c r="D156" s="38"/>
      <c r="E156" s="14">
        <v>1350000</v>
      </c>
      <c r="F156" s="327">
        <v>0.06</v>
      </c>
      <c r="G156" s="326">
        <f t="shared" si="8"/>
        <v>81000</v>
      </c>
      <c r="H156" s="143"/>
      <c r="I156" s="143" t="s">
        <v>43</v>
      </c>
    </row>
    <row r="157" spans="1:9" ht="12.75">
      <c r="A157" s="2116">
        <v>8123</v>
      </c>
      <c r="B157" s="105">
        <v>0.1</v>
      </c>
      <c r="C157" s="319" t="s">
        <v>594</v>
      </c>
      <c r="D157" s="38"/>
      <c r="E157" s="14">
        <v>1500000</v>
      </c>
      <c r="F157" s="327">
        <v>0.06</v>
      </c>
      <c r="G157" s="326">
        <f t="shared" si="8"/>
        <v>90000</v>
      </c>
      <c r="H157" s="143"/>
      <c r="I157" s="143" t="s">
        <v>127</v>
      </c>
    </row>
    <row r="158" spans="1:9" ht="12.75">
      <c r="A158" s="2116">
        <v>8128</v>
      </c>
      <c r="B158" s="105">
        <v>0.1</v>
      </c>
      <c r="C158" s="319" t="s">
        <v>595</v>
      </c>
      <c r="D158" s="38"/>
      <c r="E158" s="14">
        <v>1848700</v>
      </c>
      <c r="F158" s="327">
        <v>0.06</v>
      </c>
      <c r="G158" s="326">
        <f t="shared" si="8"/>
        <v>110922</v>
      </c>
      <c r="H158" s="143"/>
      <c r="I158" s="143" t="s">
        <v>15</v>
      </c>
    </row>
    <row r="159" spans="1:9" ht="12.75">
      <c r="A159" s="2116">
        <v>8115</v>
      </c>
      <c r="B159" s="105">
        <v>0.1</v>
      </c>
      <c r="C159" s="319" t="s">
        <v>596</v>
      </c>
      <c r="D159" s="38"/>
      <c r="E159" s="328">
        <v>1800000</v>
      </c>
      <c r="F159" s="327">
        <v>0.06</v>
      </c>
      <c r="G159" s="326">
        <f t="shared" si="8"/>
        <v>108000</v>
      </c>
      <c r="H159" s="143"/>
      <c r="I159" s="143"/>
    </row>
    <row r="160" spans="1:9" ht="12.75">
      <c r="A160" s="143"/>
      <c r="B160" s="143"/>
      <c r="C160" s="143"/>
      <c r="D160" s="143"/>
      <c r="E160" s="143"/>
      <c r="F160" s="143"/>
      <c r="G160" s="143"/>
      <c r="H160" s="143"/>
      <c r="I160" s="143"/>
    </row>
    <row r="161" spans="1:9" ht="12.75">
      <c r="A161" s="143"/>
      <c r="B161" s="143"/>
      <c r="C161" s="143"/>
      <c r="D161" s="143"/>
      <c r="E161" s="107">
        <f>SUM(E146:E160)</f>
        <v>26548700</v>
      </c>
      <c r="F161" s="143"/>
      <c r="G161" s="107">
        <f>SUM(G146:G160)</f>
        <v>1592922</v>
      </c>
      <c r="H161" s="143"/>
      <c r="I161" s="143"/>
    </row>
    <row r="162" spans="1:9" ht="12.75">
      <c r="A162" s="308"/>
      <c r="B162" s="108" t="s">
        <v>351</v>
      </c>
      <c r="C162" s="109" t="s">
        <v>597</v>
      </c>
      <c r="D162" s="109" t="s">
        <v>351</v>
      </c>
      <c r="E162" s="129"/>
      <c r="F162" s="316">
        <v>0.04</v>
      </c>
      <c r="G162" s="308"/>
      <c r="H162" s="308"/>
      <c r="I162" s="308" t="s">
        <v>43</v>
      </c>
    </row>
    <row r="163" spans="1:9" ht="12.75">
      <c r="A163" s="308"/>
      <c r="B163" s="329" t="s">
        <v>351</v>
      </c>
      <c r="C163" s="329" t="s">
        <v>598</v>
      </c>
      <c r="D163" s="329" t="s">
        <v>351</v>
      </c>
      <c r="E163" s="329"/>
      <c r="F163" s="316">
        <v>0.04</v>
      </c>
      <c r="G163" s="308"/>
      <c r="H163" s="308"/>
      <c r="I163" s="308" t="s">
        <v>43</v>
      </c>
    </row>
    <row r="164" spans="1:9" ht="12.75">
      <c r="A164" s="308"/>
      <c r="B164" s="308" t="s">
        <v>351</v>
      </c>
      <c r="C164" s="308" t="s">
        <v>599</v>
      </c>
      <c r="D164" s="308" t="s">
        <v>351</v>
      </c>
      <c r="E164" s="308"/>
      <c r="F164" s="308"/>
      <c r="G164" s="308"/>
      <c r="H164" s="308"/>
      <c r="I164" s="308" t="s">
        <v>56</v>
      </c>
    </row>
    <row r="165" spans="1:9" ht="12.75">
      <c r="A165" s="308"/>
      <c r="B165" s="308" t="s">
        <v>600</v>
      </c>
      <c r="C165" s="308" t="s">
        <v>601</v>
      </c>
      <c r="D165" s="308" t="s">
        <v>600</v>
      </c>
      <c r="E165" s="308"/>
      <c r="F165" s="308"/>
      <c r="G165" s="308"/>
      <c r="H165" s="308"/>
      <c r="I165" s="308"/>
    </row>
    <row r="166" spans="1:9" ht="12.75">
      <c r="A166" s="143"/>
      <c r="B166" s="143"/>
      <c r="C166" s="143"/>
      <c r="D166" s="143"/>
      <c r="E166" s="143"/>
      <c r="F166" s="143"/>
      <c r="G166" s="143"/>
      <c r="H166" s="143"/>
      <c r="I166" s="143"/>
    </row>
    <row r="167" spans="1:9" ht="12.75">
      <c r="A167" s="143"/>
      <c r="B167" s="143"/>
      <c r="C167" s="143"/>
      <c r="D167" s="143"/>
      <c r="E167" s="143"/>
      <c r="F167" s="143"/>
      <c r="G167" s="143"/>
      <c r="H167" s="143"/>
      <c r="I167" s="143"/>
    </row>
    <row r="168" spans="1:9" ht="12.75"/>
    <row r="169" spans="1:9" ht="12.75"/>
    <row r="170" spans="1:9" ht="12.75"/>
    <row r="171" spans="1:9" ht="12.75">
      <c r="A171" s="3309" t="s">
        <v>602</v>
      </c>
      <c r="B171" s="3309"/>
      <c r="C171" s="3309"/>
      <c r="D171" s="3309"/>
      <c r="E171" s="3309"/>
      <c r="F171" s="3309"/>
      <c r="G171" s="3309"/>
    </row>
    <row r="172" spans="1:9" ht="12.75">
      <c r="A172" s="3309"/>
      <c r="B172" s="3309"/>
      <c r="C172" s="3309"/>
      <c r="D172" s="3309"/>
      <c r="E172" s="3309"/>
      <c r="F172" s="3309"/>
      <c r="G172" s="3309"/>
    </row>
    <row r="173" spans="1:9" ht="30">
      <c r="A173" s="53" t="s">
        <v>523</v>
      </c>
      <c r="B173" s="54" t="s">
        <v>548</v>
      </c>
      <c r="C173" s="55" t="s">
        <v>5</v>
      </c>
      <c r="D173" s="56" t="s">
        <v>549</v>
      </c>
      <c r="E173" s="57" t="s">
        <v>550</v>
      </c>
      <c r="F173" s="58" t="s">
        <v>551</v>
      </c>
      <c r="G173" s="58" t="s">
        <v>527</v>
      </c>
    </row>
    <row r="174" spans="1:9" ht="12.75">
      <c r="A174" s="322">
        <v>8043</v>
      </c>
      <c r="B174" s="43">
        <v>0.1</v>
      </c>
      <c r="C174" s="38" t="s">
        <v>579</v>
      </c>
      <c r="D174" s="129"/>
      <c r="E174" s="118">
        <v>800000</v>
      </c>
      <c r="F174" s="59">
        <v>0.03</v>
      </c>
      <c r="G174" s="60">
        <f t="shared" ref="G174:G198" si="9">E174*F174</f>
        <v>24000</v>
      </c>
    </row>
    <row r="175" spans="1:9" ht="12.75">
      <c r="A175" s="322">
        <v>8038</v>
      </c>
      <c r="B175" s="43">
        <v>0.1</v>
      </c>
      <c r="C175" s="38" t="s">
        <v>580</v>
      </c>
      <c r="D175" s="129"/>
      <c r="E175" s="118">
        <v>800000</v>
      </c>
      <c r="F175" s="59">
        <v>0.03</v>
      </c>
      <c r="G175" s="60">
        <f t="shared" si="9"/>
        <v>24000</v>
      </c>
    </row>
    <row r="176" spans="1:9" ht="12.75">
      <c r="A176" s="322">
        <v>8066</v>
      </c>
      <c r="B176" s="43">
        <v>0.1</v>
      </c>
      <c r="C176" s="38" t="s">
        <v>603</v>
      </c>
      <c r="D176" s="129"/>
      <c r="E176" s="118">
        <v>1350000</v>
      </c>
      <c r="F176" s="59">
        <v>0.03</v>
      </c>
      <c r="G176" s="60">
        <f t="shared" si="9"/>
        <v>40500</v>
      </c>
    </row>
    <row r="177" spans="1:7" ht="12.75">
      <c r="A177" s="321">
        <v>8086</v>
      </c>
      <c r="B177" s="43">
        <v>0.1</v>
      </c>
      <c r="C177" s="38" t="s">
        <v>163</v>
      </c>
      <c r="D177" s="129"/>
      <c r="E177" s="118">
        <v>1750000</v>
      </c>
      <c r="F177" s="59">
        <v>0.03</v>
      </c>
      <c r="G177" s="60">
        <f t="shared" si="9"/>
        <v>52500</v>
      </c>
    </row>
    <row r="178" spans="1:7" ht="12.75">
      <c r="A178" s="322">
        <v>8112</v>
      </c>
      <c r="B178" s="43">
        <v>0.1</v>
      </c>
      <c r="C178" s="38" t="s">
        <v>180</v>
      </c>
      <c r="D178" s="129"/>
      <c r="E178" s="118">
        <v>1300000</v>
      </c>
      <c r="F178" s="59">
        <v>0.03</v>
      </c>
      <c r="G178" s="60">
        <f t="shared" si="9"/>
        <v>39000</v>
      </c>
    </row>
    <row r="179" spans="1:7" ht="12.75">
      <c r="A179" s="321">
        <v>8113</v>
      </c>
      <c r="B179" s="43">
        <v>0.1</v>
      </c>
      <c r="C179" s="110" t="s">
        <v>193</v>
      </c>
      <c r="D179" s="129"/>
      <c r="E179" s="118">
        <v>1600000</v>
      </c>
      <c r="F179" s="59">
        <v>0.03</v>
      </c>
      <c r="G179" s="60">
        <f t="shared" si="9"/>
        <v>48000</v>
      </c>
    </row>
    <row r="180" spans="1:7" ht="12.75">
      <c r="A180" s="330" t="s">
        <v>584</v>
      </c>
      <c r="B180" s="111">
        <v>0.1</v>
      </c>
      <c r="C180" s="112" t="s">
        <v>604</v>
      </c>
      <c r="D180" s="113"/>
      <c r="E180" s="114">
        <v>1850000</v>
      </c>
      <c r="F180" s="59">
        <v>0.03</v>
      </c>
      <c r="G180" s="60">
        <f t="shared" si="9"/>
        <v>55500</v>
      </c>
    </row>
    <row r="181" spans="1:7" ht="12.75">
      <c r="A181" s="321">
        <v>8000</v>
      </c>
      <c r="B181" s="43">
        <v>0.1</v>
      </c>
      <c r="C181" s="115" t="s">
        <v>587</v>
      </c>
      <c r="D181" s="129"/>
      <c r="E181" s="118">
        <v>2500000</v>
      </c>
      <c r="F181" s="59">
        <v>0.03</v>
      </c>
      <c r="G181" s="60">
        <f t="shared" si="9"/>
        <v>75000</v>
      </c>
    </row>
    <row r="182" spans="1:7" ht="12.75">
      <c r="A182" s="321">
        <v>8003</v>
      </c>
      <c r="B182" s="43">
        <v>0.1</v>
      </c>
      <c r="C182" s="115" t="s">
        <v>588</v>
      </c>
      <c r="D182" s="129"/>
      <c r="E182" s="21">
        <v>2000000</v>
      </c>
      <c r="F182" s="59">
        <v>0.03</v>
      </c>
      <c r="G182" s="60">
        <f t="shared" si="9"/>
        <v>60000</v>
      </c>
    </row>
    <row r="183" spans="1:7" ht="12.75">
      <c r="A183" s="321">
        <v>8079</v>
      </c>
      <c r="B183" s="43">
        <v>0.1</v>
      </c>
      <c r="C183" s="115" t="s">
        <v>159</v>
      </c>
      <c r="D183" s="129"/>
      <c r="E183" s="21">
        <v>2300000</v>
      </c>
      <c r="F183" s="59">
        <v>0.03</v>
      </c>
      <c r="G183" s="60">
        <f t="shared" si="9"/>
        <v>69000</v>
      </c>
    </row>
    <row r="184" spans="1:7" ht="12.75">
      <c r="A184" s="2116">
        <v>8078</v>
      </c>
      <c r="B184" s="88">
        <v>0.1</v>
      </c>
      <c r="C184" s="115" t="s">
        <v>589</v>
      </c>
      <c r="D184" s="129"/>
      <c r="E184" s="14">
        <v>2900000</v>
      </c>
      <c r="F184" s="59">
        <v>0.03</v>
      </c>
      <c r="G184" s="60">
        <f t="shared" si="9"/>
        <v>87000</v>
      </c>
    </row>
    <row r="185" spans="1:7" ht="12.75">
      <c r="A185" s="2116">
        <v>8075</v>
      </c>
      <c r="B185" s="43">
        <v>0.1</v>
      </c>
      <c r="C185" s="115" t="s">
        <v>157</v>
      </c>
      <c r="D185" s="129"/>
      <c r="E185" s="14">
        <v>1800000</v>
      </c>
      <c r="F185" s="59">
        <v>0.03</v>
      </c>
      <c r="G185" s="60">
        <f t="shared" si="9"/>
        <v>54000</v>
      </c>
    </row>
    <row r="186" spans="1:7" ht="12.75">
      <c r="A186" s="321">
        <v>8031</v>
      </c>
      <c r="B186" s="43">
        <v>0.1</v>
      </c>
      <c r="C186" s="115" t="s">
        <v>181</v>
      </c>
      <c r="D186" s="129"/>
      <c r="E186" s="21">
        <v>1200000</v>
      </c>
      <c r="F186" s="59">
        <v>0.03</v>
      </c>
      <c r="G186" s="60">
        <f t="shared" si="9"/>
        <v>36000</v>
      </c>
    </row>
    <row r="187" spans="1:7" ht="12.75">
      <c r="A187" s="321">
        <v>8100</v>
      </c>
      <c r="B187" s="43">
        <v>0.1</v>
      </c>
      <c r="C187" s="115" t="s">
        <v>591</v>
      </c>
      <c r="D187" s="129"/>
      <c r="E187" s="21">
        <v>1900000</v>
      </c>
      <c r="F187" s="59">
        <v>0.03</v>
      </c>
      <c r="G187" s="60">
        <f t="shared" si="9"/>
        <v>57000</v>
      </c>
    </row>
    <row r="188" spans="1:7" ht="12.75">
      <c r="A188" s="322">
        <v>8015</v>
      </c>
      <c r="B188" s="43">
        <v>0.1</v>
      </c>
      <c r="C188" s="115" t="s">
        <v>191</v>
      </c>
      <c r="D188" s="129"/>
      <c r="E188" s="118">
        <v>1800000</v>
      </c>
      <c r="F188" s="59">
        <v>0.03</v>
      </c>
      <c r="G188" s="60">
        <f t="shared" si="9"/>
        <v>54000</v>
      </c>
    </row>
    <row r="189" spans="1:7" ht="12.75">
      <c r="A189" s="322">
        <v>8040</v>
      </c>
      <c r="B189" s="43">
        <v>0.1</v>
      </c>
      <c r="C189" s="115" t="s">
        <v>179</v>
      </c>
      <c r="D189" s="129"/>
      <c r="E189" s="118">
        <v>1700000</v>
      </c>
      <c r="F189" s="59">
        <v>0.03</v>
      </c>
      <c r="G189" s="60">
        <f t="shared" si="9"/>
        <v>51000</v>
      </c>
    </row>
    <row r="190" spans="1:7" ht="12.75">
      <c r="A190" s="322">
        <v>8088</v>
      </c>
      <c r="B190" s="43">
        <v>0.1</v>
      </c>
      <c r="C190" s="38" t="s">
        <v>592</v>
      </c>
      <c r="D190" s="129"/>
      <c r="E190" s="118">
        <v>1950000</v>
      </c>
      <c r="F190" s="59">
        <v>0.03</v>
      </c>
      <c r="G190" s="60">
        <f t="shared" si="9"/>
        <v>58500</v>
      </c>
    </row>
    <row r="191" spans="1:7" ht="12.75">
      <c r="A191" s="322">
        <v>8097</v>
      </c>
      <c r="B191" s="43">
        <v>0.1</v>
      </c>
      <c r="C191" s="38" t="s">
        <v>593</v>
      </c>
      <c r="D191" s="129"/>
      <c r="E191" s="118">
        <v>1350000</v>
      </c>
      <c r="F191" s="59">
        <v>0.03</v>
      </c>
      <c r="G191" s="60">
        <f t="shared" si="9"/>
        <v>40500</v>
      </c>
    </row>
    <row r="192" spans="1:7" ht="12.75">
      <c r="A192" s="321">
        <v>8123</v>
      </c>
      <c r="B192" s="43">
        <v>0.1</v>
      </c>
      <c r="C192" s="38" t="s">
        <v>594</v>
      </c>
      <c r="D192" s="129"/>
      <c r="E192" s="118">
        <v>1500000</v>
      </c>
      <c r="F192" s="59">
        <v>0.03</v>
      </c>
      <c r="G192" s="60">
        <f t="shared" si="9"/>
        <v>45000</v>
      </c>
    </row>
    <row r="193" spans="1:9" ht="12.75">
      <c r="A193" s="117">
        <v>8128</v>
      </c>
      <c r="B193" s="10">
        <v>0.1</v>
      </c>
      <c r="C193" s="38" t="s">
        <v>595</v>
      </c>
      <c r="D193" s="21"/>
      <c r="E193" s="118">
        <v>1848700</v>
      </c>
      <c r="F193" s="59">
        <v>0.03</v>
      </c>
      <c r="G193" s="60">
        <f t="shared" si="9"/>
        <v>55461</v>
      </c>
    </row>
    <row r="194" spans="1:9" ht="12.75">
      <c r="A194" s="91">
        <v>8115</v>
      </c>
      <c r="B194" s="119">
        <v>0.1</v>
      </c>
      <c r="C194" s="38" t="s">
        <v>596</v>
      </c>
      <c r="D194" s="308"/>
      <c r="E194" s="120">
        <v>1800000</v>
      </c>
      <c r="F194" s="59">
        <v>0.03</v>
      </c>
      <c r="G194" s="60">
        <f t="shared" si="9"/>
        <v>54000</v>
      </c>
    </row>
    <row r="195" spans="1:9" ht="12.75">
      <c r="A195" s="91">
        <v>7998</v>
      </c>
      <c r="B195" s="119">
        <v>0.1</v>
      </c>
      <c r="C195" s="319" t="s">
        <v>605</v>
      </c>
      <c r="D195" s="143"/>
      <c r="E195" s="14">
        <v>1950000</v>
      </c>
      <c r="F195" s="59">
        <v>0.03</v>
      </c>
      <c r="G195" s="60">
        <f t="shared" si="9"/>
        <v>58500</v>
      </c>
    </row>
    <row r="196" spans="1:9" ht="12.75">
      <c r="A196" s="91">
        <v>7999</v>
      </c>
      <c r="B196" s="119">
        <v>0.1</v>
      </c>
      <c r="C196" s="319" t="s">
        <v>606</v>
      </c>
      <c r="D196" s="143"/>
      <c r="E196" s="14">
        <v>1800000</v>
      </c>
      <c r="F196" s="59">
        <v>0.03</v>
      </c>
      <c r="G196" s="60">
        <f t="shared" si="9"/>
        <v>54000</v>
      </c>
    </row>
    <row r="197" spans="1:9" ht="12.75">
      <c r="A197" s="91">
        <v>8042</v>
      </c>
      <c r="B197" s="119">
        <v>0.1</v>
      </c>
      <c r="C197" s="319" t="s">
        <v>607</v>
      </c>
      <c r="D197" s="143"/>
      <c r="E197" s="14">
        <v>1850000</v>
      </c>
      <c r="F197" s="59">
        <v>0.03</v>
      </c>
      <c r="G197" s="60">
        <f t="shared" si="9"/>
        <v>55500</v>
      </c>
    </row>
    <row r="198" spans="1:9" ht="12.75">
      <c r="A198" s="91">
        <v>8125</v>
      </c>
      <c r="B198" s="119">
        <v>0.1</v>
      </c>
      <c r="C198" s="319" t="s">
        <v>197</v>
      </c>
      <c r="D198" s="143"/>
      <c r="E198" s="14">
        <v>1900000</v>
      </c>
      <c r="F198" s="59">
        <v>0.03</v>
      </c>
      <c r="G198" s="60">
        <f t="shared" si="9"/>
        <v>57000</v>
      </c>
    </row>
    <row r="199" spans="1:9" ht="12.75">
      <c r="A199" s="143"/>
      <c r="B199" s="143"/>
      <c r="C199" s="143"/>
      <c r="D199" s="143"/>
      <c r="E199" s="326"/>
      <c r="F199" s="143"/>
      <c r="G199" s="143"/>
    </row>
    <row r="200" spans="1:9" ht="12.75">
      <c r="A200" s="143"/>
      <c r="B200" s="143"/>
      <c r="C200" s="143"/>
      <c r="D200" s="143"/>
      <c r="E200" s="326"/>
      <c r="F200" s="143"/>
      <c r="G200" s="143"/>
    </row>
    <row r="201" spans="1:9" ht="12.75">
      <c r="E201" s="102">
        <f>SUM(E174:E199)</f>
        <v>43498700</v>
      </c>
      <c r="G201" s="121">
        <f>SUM(G174:G200)</f>
        <v>1304961</v>
      </c>
    </row>
    <row r="202" spans="1:9" ht="12.75"/>
    <row r="203" spans="1:9" ht="12.75"/>
    <row r="204" spans="1:9" ht="12.75"/>
    <row r="205" spans="1:9" ht="12.75"/>
    <row r="207" spans="1:9" ht="12.75">
      <c r="A207" s="3305" t="s">
        <v>608</v>
      </c>
      <c r="B207" s="3305"/>
      <c r="C207" s="3305"/>
      <c r="D207" s="3305"/>
      <c r="E207" s="3305"/>
      <c r="F207" s="3305"/>
      <c r="G207" s="3305"/>
      <c r="H207" s="3305"/>
      <c r="I207" s="3305"/>
    </row>
    <row r="208" spans="1:9" ht="15.75" customHeight="1">
      <c r="A208" s="3305"/>
      <c r="B208" s="3305"/>
      <c r="C208" s="3305"/>
      <c r="D208" s="3305"/>
      <c r="E208" s="3305"/>
      <c r="F208" s="3305"/>
      <c r="G208" s="3305"/>
      <c r="H208" s="3305"/>
      <c r="I208" s="3305"/>
    </row>
    <row r="209" spans="1:9" ht="42.75">
      <c r="A209" s="3" t="s">
        <v>523</v>
      </c>
      <c r="B209" s="4" t="s">
        <v>524</v>
      </c>
      <c r="C209" s="4" t="s">
        <v>525</v>
      </c>
      <c r="D209" s="4" t="s">
        <v>526</v>
      </c>
      <c r="E209" s="5" t="s">
        <v>6</v>
      </c>
      <c r="F209" s="5" t="s">
        <v>7</v>
      </c>
      <c r="G209" s="5" t="s">
        <v>527</v>
      </c>
      <c r="H209" s="6" t="s">
        <v>11</v>
      </c>
      <c r="I209" s="7" t="s">
        <v>528</v>
      </c>
    </row>
    <row r="210" spans="1:9" ht="14.25">
      <c r="A210" s="122">
        <v>8145</v>
      </c>
      <c r="B210" s="15">
        <v>0.1</v>
      </c>
      <c r="C210" s="123" t="s">
        <v>204</v>
      </c>
      <c r="D210" s="123"/>
      <c r="E210" s="124">
        <v>3500000</v>
      </c>
      <c r="F210" s="316">
        <v>0.02</v>
      </c>
      <c r="G210" s="125">
        <f t="shared" ref="G210:G216" si="10">E210*F210</f>
        <v>70000</v>
      </c>
      <c r="H210" s="308"/>
      <c r="I210" s="308" t="s">
        <v>15</v>
      </c>
    </row>
    <row r="211" spans="1:9" ht="14.25">
      <c r="A211" s="122">
        <v>8155</v>
      </c>
      <c r="B211" s="15">
        <v>0.1</v>
      </c>
      <c r="C211" s="77" t="s">
        <v>609</v>
      </c>
      <c r="D211" s="77"/>
      <c r="E211" s="118">
        <v>1500000</v>
      </c>
      <c r="F211" s="316">
        <v>0.02</v>
      </c>
      <c r="G211" s="125">
        <f t="shared" si="10"/>
        <v>30000</v>
      </c>
      <c r="H211" s="308"/>
      <c r="I211" s="308" t="s">
        <v>15</v>
      </c>
    </row>
    <row r="212" spans="1:9" ht="14.25">
      <c r="A212" s="122">
        <v>8211</v>
      </c>
      <c r="B212" s="15">
        <v>0.1</v>
      </c>
      <c r="C212" s="77" t="s">
        <v>610</v>
      </c>
      <c r="D212" s="77"/>
      <c r="E212" s="21">
        <v>1500000</v>
      </c>
      <c r="F212" s="316">
        <v>0.02</v>
      </c>
      <c r="G212" s="125">
        <f t="shared" si="10"/>
        <v>30000</v>
      </c>
      <c r="H212" s="308"/>
      <c r="I212" s="308" t="s">
        <v>43</v>
      </c>
    </row>
    <row r="213" spans="1:9" ht="14.25">
      <c r="A213" s="122">
        <v>8146</v>
      </c>
      <c r="B213" s="15">
        <v>0.1</v>
      </c>
      <c r="C213" s="77" t="s">
        <v>611</v>
      </c>
      <c r="D213" s="77"/>
      <c r="E213" s="21">
        <v>2900000</v>
      </c>
      <c r="F213" s="316">
        <v>0.02</v>
      </c>
      <c r="G213" s="125">
        <f t="shared" si="10"/>
        <v>58000</v>
      </c>
      <c r="H213" s="308"/>
      <c r="I213" s="308" t="s">
        <v>43</v>
      </c>
    </row>
    <row r="214" spans="1:9" ht="14.25">
      <c r="A214" s="122">
        <v>8175</v>
      </c>
      <c r="B214" s="15">
        <v>0.1</v>
      </c>
      <c r="C214" s="77" t="s">
        <v>612</v>
      </c>
      <c r="D214" s="77"/>
      <c r="E214" s="118">
        <v>1700000</v>
      </c>
      <c r="F214" s="316">
        <v>0.02</v>
      </c>
      <c r="G214" s="125">
        <f t="shared" si="10"/>
        <v>34000</v>
      </c>
      <c r="H214" s="308"/>
      <c r="I214" s="308" t="s">
        <v>15</v>
      </c>
    </row>
    <row r="215" spans="1:9" ht="14.25">
      <c r="A215" s="122">
        <v>8227</v>
      </c>
      <c r="B215" s="126">
        <v>0.1</v>
      </c>
      <c r="C215" s="38" t="s">
        <v>613</v>
      </c>
      <c r="D215" s="38"/>
      <c r="E215" s="14">
        <v>2100000</v>
      </c>
      <c r="F215" s="316">
        <v>0.02</v>
      </c>
      <c r="G215" s="125">
        <f t="shared" si="10"/>
        <v>42000</v>
      </c>
      <c r="H215" s="308"/>
      <c r="I215" s="308" t="s">
        <v>15</v>
      </c>
    </row>
    <row r="216" spans="1:9" ht="14.25">
      <c r="A216" s="122"/>
      <c r="B216" s="127" t="s">
        <v>351</v>
      </c>
      <c r="C216" s="308" t="s">
        <v>614</v>
      </c>
      <c r="D216" s="308" t="s">
        <v>351</v>
      </c>
      <c r="E216" s="47"/>
      <c r="F216" s="316"/>
      <c r="G216" s="125">
        <f t="shared" si="10"/>
        <v>0</v>
      </c>
      <c r="H216" s="308"/>
      <c r="I216" s="308" t="s">
        <v>30</v>
      </c>
    </row>
    <row r="217" spans="1:9" ht="14.25">
      <c r="A217" s="122"/>
      <c r="B217" s="127" t="s">
        <v>615</v>
      </c>
      <c r="C217" s="128" t="s">
        <v>616</v>
      </c>
      <c r="D217" s="128" t="s">
        <v>617</v>
      </c>
      <c r="E217" s="129"/>
      <c r="F217" s="316"/>
      <c r="G217" s="125"/>
      <c r="H217" s="308"/>
      <c r="I217" s="308" t="s">
        <v>43</v>
      </c>
    </row>
    <row r="218" spans="1:9" ht="12.75">
      <c r="A218" s="122"/>
      <c r="B218" s="127" t="s">
        <v>351</v>
      </c>
      <c r="C218" s="128" t="s">
        <v>618</v>
      </c>
      <c r="D218" s="128" t="s">
        <v>619</v>
      </c>
      <c r="E218" s="130"/>
      <c r="F218" s="316"/>
      <c r="G218" s="47"/>
      <c r="H218" s="308"/>
      <c r="I218" s="308" t="s">
        <v>30</v>
      </c>
    </row>
    <row r="219" spans="1:9" ht="12.75">
      <c r="E219" s="102">
        <f>SUM(E210:E218)</f>
        <v>13200000</v>
      </c>
      <c r="G219" s="102">
        <f>SUM(G210:G218)</f>
        <v>264000</v>
      </c>
    </row>
    <row r="222" spans="1:9" ht="12.75">
      <c r="A222" s="3306" t="s">
        <v>620</v>
      </c>
      <c r="B222" s="3306"/>
      <c r="C222" s="3306"/>
      <c r="D222" s="3306"/>
      <c r="E222" s="3306"/>
      <c r="F222" s="3306"/>
      <c r="G222" s="3306"/>
      <c r="H222" s="3306"/>
      <c r="I222" s="3306"/>
    </row>
    <row r="223" spans="1:9" ht="12.75">
      <c r="A223" s="3306"/>
      <c r="B223" s="3306"/>
      <c r="C223" s="3306"/>
      <c r="D223" s="3306"/>
      <c r="E223" s="3306"/>
      <c r="F223" s="3306"/>
      <c r="G223" s="3306"/>
      <c r="H223" s="3306"/>
      <c r="I223" s="3306"/>
    </row>
    <row r="224" spans="1:9" ht="12.75">
      <c r="A224" s="91">
        <v>8154</v>
      </c>
      <c r="B224" s="131">
        <v>0.08</v>
      </c>
      <c r="C224" s="312" t="s">
        <v>621</v>
      </c>
      <c r="D224" s="312" t="s">
        <v>622</v>
      </c>
      <c r="E224" s="331">
        <v>1300000</v>
      </c>
      <c r="F224" s="332">
        <v>5.0000000000000001E-3</v>
      </c>
      <c r="G224" s="312">
        <f t="shared" ref="G224:G227" si="11">E224*F224</f>
        <v>6500</v>
      </c>
      <c r="H224" s="312"/>
      <c r="I224" s="312" t="s">
        <v>43</v>
      </c>
    </row>
    <row r="225" spans="1:9" ht="12.75">
      <c r="A225" s="91">
        <v>8156</v>
      </c>
      <c r="B225" s="313">
        <v>0.1</v>
      </c>
      <c r="C225" s="312" t="s">
        <v>623</v>
      </c>
      <c r="D225" s="312" t="s">
        <v>622</v>
      </c>
      <c r="E225" s="331">
        <v>1300000</v>
      </c>
      <c r="F225" s="333">
        <v>0.01</v>
      </c>
      <c r="G225" s="312">
        <f t="shared" si="11"/>
        <v>13000</v>
      </c>
      <c r="H225" s="312"/>
      <c r="I225" s="312" t="s">
        <v>43</v>
      </c>
    </row>
    <row r="226" spans="1:9" ht="12.75">
      <c r="A226" s="91">
        <v>8209</v>
      </c>
      <c r="B226" s="313">
        <v>0.1</v>
      </c>
      <c r="C226" s="312" t="s">
        <v>624</v>
      </c>
      <c r="D226" s="312" t="s">
        <v>622</v>
      </c>
      <c r="E226" s="312">
        <v>2500000</v>
      </c>
      <c r="F226" s="333">
        <v>0.01</v>
      </c>
      <c r="G226" s="312">
        <f t="shared" si="11"/>
        <v>25000</v>
      </c>
      <c r="H226" s="312"/>
      <c r="I226" s="312" t="s">
        <v>1</v>
      </c>
    </row>
    <row r="227" spans="1:9" ht="12.75">
      <c r="A227" s="307">
        <v>8237</v>
      </c>
      <c r="B227" s="313">
        <v>0.1</v>
      </c>
      <c r="C227" s="312" t="s">
        <v>625</v>
      </c>
      <c r="D227" s="312" t="s">
        <v>626</v>
      </c>
      <c r="E227" s="312">
        <v>2600000</v>
      </c>
      <c r="F227" s="333">
        <v>0.01</v>
      </c>
      <c r="G227" s="312">
        <f t="shared" si="11"/>
        <v>26000</v>
      </c>
      <c r="H227" s="312"/>
      <c r="I227" s="312" t="s">
        <v>130</v>
      </c>
    </row>
    <row r="228" spans="1:9" ht="12.75">
      <c r="A228" s="334"/>
      <c r="B228" s="315" t="s">
        <v>627</v>
      </c>
      <c r="C228" s="334" t="s">
        <v>628</v>
      </c>
      <c r="D228" s="334" t="s">
        <v>627</v>
      </c>
      <c r="E228" s="335"/>
      <c r="F228" s="334"/>
      <c r="G228" s="334"/>
      <c r="H228" s="334"/>
      <c r="I228" s="334" t="s">
        <v>43</v>
      </c>
    </row>
    <row r="229" spans="1:9" ht="12.75">
      <c r="E229" s="102">
        <f>SUM(E224:E228)</f>
        <v>7700000</v>
      </c>
      <c r="G229" s="101">
        <f>SUM(G224:G227)</f>
        <v>70500</v>
      </c>
    </row>
    <row r="231" spans="1:9" ht="12.75">
      <c r="A231" s="3306" t="s">
        <v>629</v>
      </c>
      <c r="B231" s="3306"/>
      <c r="C231" s="3306"/>
      <c r="D231" s="3306"/>
      <c r="E231" s="3306"/>
      <c r="F231" s="3306"/>
      <c r="G231" s="3306"/>
      <c r="H231" s="3306"/>
      <c r="I231" s="3306"/>
    </row>
    <row r="232" spans="1:9" ht="12.75">
      <c r="A232" s="3306"/>
      <c r="B232" s="3306"/>
      <c r="C232" s="3306"/>
      <c r="D232" s="3306"/>
      <c r="E232" s="3306"/>
      <c r="F232" s="3306"/>
      <c r="G232" s="3306"/>
      <c r="H232" s="3306"/>
      <c r="I232" s="3306"/>
    </row>
    <row r="233" spans="1:9" ht="12.75">
      <c r="A233" s="122"/>
      <c r="B233" s="156" t="s">
        <v>171</v>
      </c>
      <c r="C233" s="334" t="s">
        <v>630</v>
      </c>
      <c r="D233" s="334"/>
      <c r="E233" s="335"/>
      <c r="F233" s="336"/>
      <c r="G233" s="334"/>
      <c r="H233" s="334"/>
      <c r="I233" s="334" t="s">
        <v>43</v>
      </c>
    </row>
    <row r="234" spans="1:9" ht="12.75">
      <c r="A234" s="3306" t="s">
        <v>631</v>
      </c>
      <c r="B234" s="3306"/>
      <c r="C234" s="3306"/>
      <c r="D234" s="3306"/>
      <c r="E234" s="3306"/>
      <c r="F234" s="3306"/>
      <c r="G234" s="3306"/>
      <c r="H234" s="3306"/>
      <c r="I234" s="3306"/>
    </row>
    <row r="235" spans="1:9" ht="12.75">
      <c r="A235" s="3306"/>
      <c r="B235" s="3306"/>
      <c r="C235" s="3306"/>
      <c r="D235" s="3306"/>
      <c r="E235" s="3306"/>
      <c r="F235" s="3306"/>
      <c r="G235" s="3306"/>
      <c r="H235" s="3306"/>
      <c r="I235" s="3306"/>
    </row>
    <row r="236" spans="1:9" ht="30">
      <c r="A236" s="53" t="s">
        <v>523</v>
      </c>
      <c r="B236" s="54" t="s">
        <v>548</v>
      </c>
      <c r="C236" s="55" t="s">
        <v>5</v>
      </c>
      <c r="D236" s="56" t="s">
        <v>549</v>
      </c>
      <c r="E236" s="57" t="s">
        <v>550</v>
      </c>
      <c r="F236" s="58" t="s">
        <v>551</v>
      </c>
      <c r="G236" s="58" t="s">
        <v>527</v>
      </c>
    </row>
    <row r="237" spans="1:9" ht="12.75">
      <c r="A237" s="337">
        <v>8145</v>
      </c>
      <c r="B237" s="17">
        <v>0.1</v>
      </c>
      <c r="C237" s="123" t="s">
        <v>204</v>
      </c>
      <c r="D237" s="21"/>
      <c r="E237" s="118">
        <v>3500000</v>
      </c>
      <c r="F237" s="133">
        <v>0.02</v>
      </c>
      <c r="G237" s="134">
        <f t="shared" ref="G237:G247" si="12">E237*F237</f>
        <v>70000</v>
      </c>
    </row>
    <row r="238" spans="1:9" ht="12.75">
      <c r="A238" s="337">
        <v>8155</v>
      </c>
      <c r="B238" s="17">
        <v>0.1</v>
      </c>
      <c r="C238" s="77" t="s">
        <v>609</v>
      </c>
      <c r="D238" s="21"/>
      <c r="E238" s="118">
        <v>1500000</v>
      </c>
      <c r="F238" s="133">
        <v>0.02</v>
      </c>
      <c r="G238" s="134">
        <f t="shared" si="12"/>
        <v>30000</v>
      </c>
    </row>
    <row r="239" spans="1:9" ht="12.75">
      <c r="A239" s="337">
        <v>8211</v>
      </c>
      <c r="B239" s="17">
        <v>0.1</v>
      </c>
      <c r="C239" s="77" t="s">
        <v>610</v>
      </c>
      <c r="D239" s="21"/>
      <c r="E239" s="118">
        <v>1500000</v>
      </c>
      <c r="F239" s="133">
        <v>0.02</v>
      </c>
      <c r="G239" s="134">
        <f t="shared" si="12"/>
        <v>30000</v>
      </c>
    </row>
    <row r="240" spans="1:9" ht="12.75">
      <c r="A240" s="337">
        <v>8146</v>
      </c>
      <c r="B240" s="17">
        <v>0.1</v>
      </c>
      <c r="C240" s="77" t="s">
        <v>611</v>
      </c>
      <c r="D240" s="21"/>
      <c r="E240" s="118">
        <v>2900000</v>
      </c>
      <c r="F240" s="133">
        <v>0.02</v>
      </c>
      <c r="G240" s="134">
        <f t="shared" si="12"/>
        <v>58000</v>
      </c>
    </row>
    <row r="241" spans="1:9" ht="12.75">
      <c r="A241" s="337">
        <v>8175</v>
      </c>
      <c r="B241" s="17">
        <v>0.1</v>
      </c>
      <c r="C241" s="77" t="s">
        <v>612</v>
      </c>
      <c r="D241" s="21"/>
      <c r="E241" s="118">
        <v>1700000</v>
      </c>
      <c r="F241" s="133">
        <v>0.02</v>
      </c>
      <c r="G241" s="134">
        <f t="shared" si="12"/>
        <v>34000</v>
      </c>
    </row>
    <row r="242" spans="1:9" ht="12.75">
      <c r="A242" s="337">
        <v>8227</v>
      </c>
      <c r="B242" s="17">
        <v>0.1</v>
      </c>
      <c r="C242" s="38" t="s">
        <v>613</v>
      </c>
      <c r="D242" s="21"/>
      <c r="E242" s="118">
        <v>2100000</v>
      </c>
      <c r="F242" s="133">
        <v>0.02</v>
      </c>
      <c r="G242" s="134">
        <f t="shared" si="12"/>
        <v>42000</v>
      </c>
    </row>
    <row r="243" spans="1:9" ht="12.75">
      <c r="A243" s="337">
        <v>8154</v>
      </c>
      <c r="B243" s="135">
        <v>0.08</v>
      </c>
      <c r="C243" s="312" t="s">
        <v>621</v>
      </c>
      <c r="D243" s="21"/>
      <c r="E243" s="118">
        <v>1300000</v>
      </c>
      <c r="F243" s="133">
        <v>0.01</v>
      </c>
      <c r="G243" s="134">
        <f t="shared" si="12"/>
        <v>13000</v>
      </c>
    </row>
    <row r="244" spans="1:9" ht="12.75">
      <c r="A244" s="337">
        <v>8156</v>
      </c>
      <c r="B244" s="17">
        <v>0.1</v>
      </c>
      <c r="C244" s="312" t="s">
        <v>623</v>
      </c>
      <c r="D244" s="21"/>
      <c r="E244" s="118">
        <v>1300000</v>
      </c>
      <c r="F244" s="133">
        <v>0.02</v>
      </c>
      <c r="G244" s="134">
        <f t="shared" si="12"/>
        <v>26000</v>
      </c>
    </row>
    <row r="245" spans="1:9" ht="12.75">
      <c r="A245" s="337">
        <v>8209</v>
      </c>
      <c r="B245" s="17">
        <v>0.1</v>
      </c>
      <c r="C245" s="312" t="s">
        <v>624</v>
      </c>
      <c r="D245" s="21"/>
      <c r="E245" s="21">
        <v>2500000</v>
      </c>
      <c r="F245" s="133">
        <v>0.02</v>
      </c>
      <c r="G245" s="134">
        <f t="shared" si="12"/>
        <v>50000</v>
      </c>
    </row>
    <row r="246" spans="1:9" ht="12.75">
      <c r="A246" s="337">
        <v>8237</v>
      </c>
      <c r="B246" s="17">
        <v>0.1</v>
      </c>
      <c r="C246" s="312" t="s">
        <v>625</v>
      </c>
      <c r="D246" s="21"/>
      <c r="E246" s="21">
        <v>2600000</v>
      </c>
      <c r="F246" s="133">
        <v>0.02</v>
      </c>
      <c r="G246" s="134">
        <f t="shared" si="12"/>
        <v>52000</v>
      </c>
    </row>
    <row r="247" spans="1:9" ht="12.75">
      <c r="A247" s="91"/>
      <c r="B247" s="136"/>
      <c r="C247" s="115"/>
      <c r="D247" s="21"/>
      <c r="E247" s="14"/>
      <c r="F247" s="133"/>
      <c r="G247" s="134">
        <f t="shared" si="12"/>
        <v>0</v>
      </c>
    </row>
    <row r="248" spans="1:9" ht="12.75">
      <c r="A248" s="308"/>
      <c r="B248" s="308"/>
      <c r="C248" s="308"/>
      <c r="D248" s="143"/>
      <c r="E248" s="326"/>
      <c r="F248" s="143"/>
      <c r="G248" s="143"/>
    </row>
    <row r="249" spans="1:9" ht="12.75">
      <c r="A249" s="308"/>
      <c r="B249" s="308"/>
      <c r="C249" s="308"/>
      <c r="D249" s="143"/>
      <c r="E249" s="326">
        <f>SUM(E237:E248)</f>
        <v>20900000</v>
      </c>
      <c r="F249" s="143"/>
      <c r="G249" s="338">
        <f>SUM(G237:G247)</f>
        <v>405000</v>
      </c>
    </row>
    <row r="253" spans="1:9" ht="12.75">
      <c r="A253" s="3305" t="s">
        <v>632</v>
      </c>
      <c r="B253" s="3305"/>
      <c r="C253" s="3305"/>
      <c r="D253" s="3305"/>
      <c r="E253" s="3305"/>
      <c r="F253" s="3305"/>
      <c r="G253" s="3305"/>
      <c r="H253" s="3305"/>
      <c r="I253" s="3305"/>
    </row>
    <row r="254" spans="1:9" ht="15.75" customHeight="1">
      <c r="A254" s="3305"/>
      <c r="B254" s="3305"/>
      <c r="C254" s="3305"/>
      <c r="D254" s="3305"/>
      <c r="E254" s="3305"/>
      <c r="F254" s="3305"/>
      <c r="G254" s="3305"/>
      <c r="H254" s="3305"/>
      <c r="I254" s="3305"/>
    </row>
    <row r="255" spans="1:9" ht="42.75">
      <c r="A255" s="3" t="s">
        <v>523</v>
      </c>
      <c r="B255" s="4" t="s">
        <v>524</v>
      </c>
      <c r="C255" s="4" t="s">
        <v>525</v>
      </c>
      <c r="D255" s="4" t="s">
        <v>526</v>
      </c>
      <c r="E255" s="5" t="s">
        <v>6</v>
      </c>
      <c r="F255" s="5" t="s">
        <v>7</v>
      </c>
      <c r="G255" s="5" t="s">
        <v>527</v>
      </c>
      <c r="H255" s="6" t="s">
        <v>11</v>
      </c>
      <c r="I255" s="7" t="s">
        <v>528</v>
      </c>
    </row>
    <row r="256" spans="1:9" ht="12.75">
      <c r="A256" s="122">
        <v>8262</v>
      </c>
      <c r="B256" s="381">
        <v>0.1</v>
      </c>
      <c r="C256" s="379" t="s">
        <v>633</v>
      </c>
      <c r="D256" s="379" t="s">
        <v>622</v>
      </c>
      <c r="E256" s="380">
        <v>2500000</v>
      </c>
      <c r="F256" s="316">
        <v>0.05</v>
      </c>
      <c r="G256" s="47">
        <f>F256*E256</f>
        <v>125000</v>
      </c>
      <c r="H256" s="308"/>
      <c r="I256" s="308" t="s">
        <v>15</v>
      </c>
    </row>
    <row r="257" spans="1:18" ht="12.75">
      <c r="A257" s="122">
        <v>8293</v>
      </c>
      <c r="B257" s="502">
        <v>0.1</v>
      </c>
      <c r="C257" s="414" t="s">
        <v>634</v>
      </c>
      <c r="D257" s="414" t="s">
        <v>635</v>
      </c>
      <c r="E257" s="415">
        <v>2200000</v>
      </c>
      <c r="F257" s="316">
        <v>0.05</v>
      </c>
      <c r="G257" s="47">
        <f t="shared" ref="G257:G265" si="13">F257*E257</f>
        <v>110000</v>
      </c>
      <c r="H257" s="308"/>
      <c r="I257" s="308" t="s">
        <v>130</v>
      </c>
    </row>
    <row r="258" spans="1:18" ht="12.75">
      <c r="A258" s="122">
        <v>8294</v>
      </c>
      <c r="B258" s="458">
        <v>0.1</v>
      </c>
      <c r="C258" s="416" t="s">
        <v>636</v>
      </c>
      <c r="D258" s="416" t="s">
        <v>622</v>
      </c>
      <c r="E258" s="385">
        <v>1200000</v>
      </c>
      <c r="F258" s="316">
        <v>0.05</v>
      </c>
      <c r="G258" s="47">
        <f t="shared" si="13"/>
        <v>60000</v>
      </c>
      <c r="H258" s="308"/>
      <c r="I258" s="308" t="s">
        <v>46</v>
      </c>
    </row>
    <row r="259" spans="1:18" ht="12.75">
      <c r="A259" s="122">
        <v>8283</v>
      </c>
      <c r="B259" s="458">
        <v>0.1</v>
      </c>
      <c r="C259" s="416" t="s">
        <v>637</v>
      </c>
      <c r="D259" s="416" t="s">
        <v>622</v>
      </c>
      <c r="E259" s="385">
        <v>1200000</v>
      </c>
      <c r="F259" s="316">
        <v>0.05</v>
      </c>
      <c r="G259" s="47">
        <f t="shared" si="13"/>
        <v>60000</v>
      </c>
      <c r="H259" s="308"/>
      <c r="I259" s="308" t="s">
        <v>638</v>
      </c>
    </row>
    <row r="260" spans="1:18" ht="12.75">
      <c r="A260" s="122">
        <v>8319</v>
      </c>
      <c r="B260" s="502">
        <v>0.1</v>
      </c>
      <c r="C260" s="414" t="s">
        <v>235</v>
      </c>
      <c r="D260" s="414" t="s">
        <v>622</v>
      </c>
      <c r="E260" s="435">
        <v>2100000</v>
      </c>
      <c r="F260" s="316">
        <v>0.05</v>
      </c>
      <c r="G260" s="47">
        <f t="shared" si="13"/>
        <v>105000</v>
      </c>
      <c r="H260" s="308"/>
      <c r="I260" s="308" t="s">
        <v>1</v>
      </c>
    </row>
    <row r="261" spans="1:18" ht="12.75">
      <c r="A261" s="122">
        <v>8317</v>
      </c>
      <c r="B261" s="502">
        <v>0.1</v>
      </c>
      <c r="C261" s="414" t="s">
        <v>639</v>
      </c>
      <c r="D261" s="414" t="s">
        <v>622</v>
      </c>
      <c r="E261" s="432">
        <v>1600000</v>
      </c>
      <c r="F261" s="316">
        <v>0.05</v>
      </c>
      <c r="G261" s="47">
        <f t="shared" si="13"/>
        <v>80000</v>
      </c>
      <c r="H261" s="308"/>
      <c r="I261" s="308" t="s">
        <v>130</v>
      </c>
    </row>
    <row r="262" spans="1:18" ht="12.75">
      <c r="A262" s="122">
        <v>8373</v>
      </c>
      <c r="B262" s="539">
        <v>0.08</v>
      </c>
      <c r="C262" s="1680" t="s">
        <v>640</v>
      </c>
      <c r="D262" s="1680" t="s">
        <v>622</v>
      </c>
      <c r="E262" s="501">
        <v>2100000</v>
      </c>
      <c r="F262" s="316">
        <v>0.04</v>
      </c>
      <c r="G262" s="47">
        <f t="shared" si="13"/>
        <v>84000</v>
      </c>
      <c r="H262" s="308"/>
      <c r="I262" s="308" t="s">
        <v>46</v>
      </c>
    </row>
    <row r="263" spans="1:18" ht="12.75">
      <c r="A263" s="122">
        <v>8342</v>
      </c>
      <c r="B263" s="458">
        <v>0.1</v>
      </c>
      <c r="C263" s="1685" t="s">
        <v>641</v>
      </c>
      <c r="D263" s="1685" t="s">
        <v>622</v>
      </c>
      <c r="E263" s="390">
        <v>1500000</v>
      </c>
      <c r="F263" s="316">
        <v>0.05</v>
      </c>
      <c r="G263" s="47">
        <f t="shared" si="13"/>
        <v>75000</v>
      </c>
      <c r="H263" s="308"/>
      <c r="I263" s="308" t="s">
        <v>46</v>
      </c>
    </row>
    <row r="264" spans="1:18" ht="12.75">
      <c r="A264" s="122">
        <v>8367</v>
      </c>
      <c r="B264" s="458">
        <v>0.1</v>
      </c>
      <c r="C264" s="1685" t="s">
        <v>642</v>
      </c>
      <c r="D264" s="1685" t="s">
        <v>622</v>
      </c>
      <c r="E264" s="390">
        <v>2000000</v>
      </c>
      <c r="F264" s="316">
        <v>0.05</v>
      </c>
      <c r="G264" s="47">
        <f t="shared" si="13"/>
        <v>100000</v>
      </c>
      <c r="H264" s="308"/>
      <c r="I264" s="308" t="s">
        <v>46</v>
      </c>
    </row>
    <row r="265" spans="1:18" ht="12.75">
      <c r="A265" s="122">
        <v>8345</v>
      </c>
      <c r="B265" s="458">
        <v>0.1</v>
      </c>
      <c r="C265" s="1685" t="s">
        <v>236</v>
      </c>
      <c r="D265" s="1685" t="s">
        <v>622</v>
      </c>
      <c r="E265" s="390">
        <v>1650000</v>
      </c>
      <c r="F265" s="316">
        <v>0.05</v>
      </c>
      <c r="G265" s="47">
        <f t="shared" si="13"/>
        <v>82500</v>
      </c>
      <c r="H265" s="308"/>
      <c r="I265" s="308" t="s">
        <v>1</v>
      </c>
    </row>
    <row r="266" spans="1:18" ht="12.75">
      <c r="A266" s="315"/>
      <c r="B266" s="2112" t="s">
        <v>627</v>
      </c>
      <c r="C266" s="143" t="s">
        <v>643</v>
      </c>
      <c r="D266" s="143" t="s">
        <v>627</v>
      </c>
      <c r="E266" s="143"/>
      <c r="F266" s="308"/>
      <c r="G266" s="308"/>
      <c r="H266" s="308"/>
      <c r="I266" s="308" t="s">
        <v>267</v>
      </c>
    </row>
    <row r="267" spans="1:18" ht="12.75">
      <c r="A267" s="308"/>
      <c r="B267" s="524" t="s">
        <v>351</v>
      </c>
      <c r="C267" s="11" t="s">
        <v>644</v>
      </c>
      <c r="D267" s="11" t="s">
        <v>627</v>
      </c>
      <c r="E267" s="525"/>
      <c r="F267" s="316"/>
      <c r="G267" s="47"/>
      <c r="H267" s="308"/>
      <c r="I267" s="308" t="s">
        <v>645</v>
      </c>
    </row>
    <row r="268" spans="1:18" ht="15.75" customHeight="1">
      <c r="E268" s="533">
        <f>SUM(E256:E267)</f>
        <v>18050000</v>
      </c>
      <c r="G268" s="533">
        <f>SUM(G256:G267)</f>
        <v>881500</v>
      </c>
    </row>
    <row r="270" spans="1:18" ht="12.75">
      <c r="A270" s="3310" t="s">
        <v>646</v>
      </c>
      <c r="B270" s="3310"/>
      <c r="C270" s="3310"/>
      <c r="D270" s="3310"/>
      <c r="E270" s="3310"/>
      <c r="F270" s="3310"/>
      <c r="G270" s="3310"/>
      <c r="H270" s="3310"/>
      <c r="I270" s="3310"/>
    </row>
    <row r="271" spans="1:18" ht="12.75">
      <c r="A271" s="3310"/>
      <c r="B271" s="3310"/>
      <c r="C271" s="3310"/>
      <c r="D271" s="3310"/>
      <c r="E271" s="3310"/>
      <c r="F271" s="3310"/>
      <c r="G271" s="3310"/>
      <c r="H271" s="3310"/>
      <c r="I271" s="3310"/>
    </row>
    <row r="272" spans="1:18" ht="35.25" customHeight="1">
      <c r="A272" s="3" t="s">
        <v>523</v>
      </c>
      <c r="B272" s="4" t="s">
        <v>524</v>
      </c>
      <c r="C272" s="4" t="s">
        <v>525</v>
      </c>
      <c r="D272" s="4" t="s">
        <v>526</v>
      </c>
      <c r="E272" s="528" t="s">
        <v>6</v>
      </c>
      <c r="F272" s="5" t="s">
        <v>7</v>
      </c>
      <c r="G272" s="5" t="s">
        <v>527</v>
      </c>
      <c r="H272" s="6" t="s">
        <v>11</v>
      </c>
      <c r="I272" s="538" t="s">
        <v>528</v>
      </c>
      <c r="J272" s="537"/>
      <c r="K272" s="537"/>
      <c r="L272" s="537"/>
      <c r="M272" s="537"/>
      <c r="N272" s="5" t="s">
        <v>6</v>
      </c>
      <c r="O272" s="5" t="s">
        <v>7</v>
      </c>
      <c r="P272" s="5" t="s">
        <v>527</v>
      </c>
      <c r="Q272" s="6" t="s">
        <v>11</v>
      </c>
      <c r="R272" s="7" t="s">
        <v>528</v>
      </c>
    </row>
    <row r="273" spans="1:10" ht="12.75">
      <c r="A273" s="312">
        <v>8253</v>
      </c>
      <c r="B273" s="333">
        <v>0.1</v>
      </c>
      <c r="C273" s="312" t="s">
        <v>647</v>
      </c>
      <c r="D273" s="312"/>
      <c r="E273" s="529">
        <v>1500000</v>
      </c>
      <c r="F273" s="333">
        <v>0.02</v>
      </c>
      <c r="G273" s="535">
        <f>E273*F273</f>
        <v>30000</v>
      </c>
      <c r="H273" s="312"/>
      <c r="I273" s="312" t="s">
        <v>43</v>
      </c>
    </row>
    <row r="274" spans="1:10" ht="12.75">
      <c r="A274" s="312">
        <v>8256</v>
      </c>
      <c r="B274" s="526">
        <v>0.08</v>
      </c>
      <c r="C274" s="312" t="s">
        <v>241</v>
      </c>
      <c r="D274" s="312"/>
      <c r="E274" s="529">
        <v>2750000</v>
      </c>
      <c r="F274" s="333">
        <v>0.01</v>
      </c>
      <c r="G274" s="535">
        <f t="shared" ref="G274:G281" si="14">E274*F274</f>
        <v>27500</v>
      </c>
      <c r="H274" s="312"/>
      <c r="I274" s="312" t="s">
        <v>46</v>
      </c>
    </row>
    <row r="275" spans="1:10" ht="12.75">
      <c r="A275" s="377">
        <v>8264</v>
      </c>
      <c r="B275" s="378">
        <v>0.1</v>
      </c>
      <c r="C275" s="377" t="s">
        <v>648</v>
      </c>
      <c r="D275" s="377"/>
      <c r="E275" s="530">
        <v>1600000</v>
      </c>
      <c r="F275" s="333">
        <v>0.02</v>
      </c>
      <c r="G275" s="535">
        <f t="shared" si="14"/>
        <v>32000</v>
      </c>
      <c r="H275" s="377"/>
      <c r="I275" s="377" t="s">
        <v>46</v>
      </c>
    </row>
    <row r="276" spans="1:10" ht="12.75">
      <c r="A276" s="384">
        <v>8280</v>
      </c>
      <c r="B276" s="413">
        <v>0.1</v>
      </c>
      <c r="C276" s="384" t="s">
        <v>649</v>
      </c>
      <c r="D276" s="384"/>
      <c r="E276" s="531">
        <v>1800000</v>
      </c>
      <c r="F276" s="333">
        <v>0.02</v>
      </c>
      <c r="G276" s="535">
        <f t="shared" si="14"/>
        <v>36000</v>
      </c>
      <c r="H276" s="384"/>
      <c r="I276" s="384" t="s">
        <v>130</v>
      </c>
    </row>
    <row r="277" spans="1:10" ht="12.75">
      <c r="A277" s="420">
        <v>8302</v>
      </c>
      <c r="B277" s="421">
        <v>0.1</v>
      </c>
      <c r="C277" s="420" t="s">
        <v>650</v>
      </c>
      <c r="D277" s="420"/>
      <c r="E277" s="532">
        <v>900000</v>
      </c>
      <c r="F277" s="333">
        <v>0.02</v>
      </c>
      <c r="G277" s="535">
        <f t="shared" si="14"/>
        <v>18000</v>
      </c>
      <c r="H277" s="420"/>
      <c r="I277" s="420" t="s">
        <v>130</v>
      </c>
    </row>
    <row r="278" spans="1:10" ht="12.75">
      <c r="A278" s="384">
        <v>8321</v>
      </c>
      <c r="B278" s="413">
        <v>0.1</v>
      </c>
      <c r="C278" s="384" t="s">
        <v>651</v>
      </c>
      <c r="D278" s="384"/>
      <c r="E278" s="531">
        <v>1350000</v>
      </c>
      <c r="F278" s="333">
        <v>0.02</v>
      </c>
      <c r="G278" s="535">
        <f t="shared" si="14"/>
        <v>27000</v>
      </c>
      <c r="H278" s="384"/>
      <c r="I278" s="384" t="s">
        <v>652</v>
      </c>
    </row>
    <row r="279" spans="1:10" ht="12.75">
      <c r="A279" s="384">
        <v>8336</v>
      </c>
      <c r="B279" s="413">
        <v>0.1</v>
      </c>
      <c r="C279" s="384" t="s">
        <v>653</v>
      </c>
      <c r="D279" s="384"/>
      <c r="E279" s="531">
        <v>3300000</v>
      </c>
      <c r="F279" s="333">
        <v>0.02</v>
      </c>
      <c r="G279" s="535">
        <f t="shared" si="14"/>
        <v>66000</v>
      </c>
      <c r="H279" s="384"/>
      <c r="I279" s="384" t="s">
        <v>1</v>
      </c>
    </row>
    <row r="280" spans="1:10" ht="12.75">
      <c r="A280" s="384">
        <v>8389</v>
      </c>
      <c r="B280" s="413">
        <v>0.1</v>
      </c>
      <c r="C280" s="384" t="s">
        <v>654</v>
      </c>
      <c r="D280" s="384"/>
      <c r="E280" s="531">
        <v>1800000</v>
      </c>
      <c r="F280" s="333">
        <v>0.02</v>
      </c>
      <c r="G280" s="535">
        <f t="shared" si="14"/>
        <v>36000</v>
      </c>
      <c r="H280" s="384"/>
      <c r="I280" s="384" t="s">
        <v>43</v>
      </c>
    </row>
    <row r="281" spans="1:10" ht="12.75">
      <c r="A281" s="384">
        <v>8390</v>
      </c>
      <c r="B281" s="413">
        <v>0.1</v>
      </c>
      <c r="C281" s="384" t="s">
        <v>655</v>
      </c>
      <c r="D281" s="384"/>
      <c r="E281" s="531">
        <v>1950000</v>
      </c>
      <c r="F281" s="333">
        <v>0.02</v>
      </c>
      <c r="G281" s="535">
        <f t="shared" si="14"/>
        <v>39000</v>
      </c>
      <c r="H281" s="384"/>
      <c r="I281" s="384" t="s">
        <v>15</v>
      </c>
    </row>
    <row r="282" spans="1:10" ht="12.75">
      <c r="A282" s="225"/>
      <c r="B282" s="225" t="s">
        <v>627</v>
      </c>
      <c r="C282" s="225" t="s">
        <v>656</v>
      </c>
      <c r="D282" s="225"/>
      <c r="E282" s="2115"/>
      <c r="F282" s="527"/>
      <c r="G282" s="225"/>
      <c r="H282" s="225"/>
      <c r="I282" s="225" t="s">
        <v>130</v>
      </c>
    </row>
    <row r="283" spans="1:10" ht="12.75">
      <c r="A283" s="225"/>
      <c r="B283" s="225" t="s">
        <v>31</v>
      </c>
      <c r="C283" s="225" t="s">
        <v>657</v>
      </c>
      <c r="D283" s="225"/>
      <c r="E283" s="225"/>
      <c r="F283" s="225"/>
      <c r="G283" s="225"/>
      <c r="H283" s="225"/>
      <c r="I283" s="225" t="s">
        <v>46</v>
      </c>
    </row>
    <row r="284" spans="1:10" ht="12.75">
      <c r="A284" s="498"/>
      <c r="B284" s="499" t="s">
        <v>351</v>
      </c>
      <c r="C284" s="498" t="s">
        <v>654</v>
      </c>
      <c r="D284" s="498"/>
      <c r="E284" s="500"/>
      <c r="F284" s="498"/>
      <c r="G284" s="498"/>
      <c r="H284" s="490"/>
      <c r="I284" s="490"/>
    </row>
    <row r="285" spans="1:10" ht="15.75" customHeight="1">
      <c r="A285" s="407"/>
      <c r="B285" s="407"/>
      <c r="C285" s="407"/>
      <c r="D285" s="407"/>
      <c r="E285" s="534">
        <f>SUM(E273:E284)</f>
        <v>16950000</v>
      </c>
      <c r="F285" s="407"/>
      <c r="G285" s="534">
        <f>SUM(G273:G284)</f>
        <v>311500</v>
      </c>
      <c r="H285" s="407"/>
      <c r="I285" s="407"/>
    </row>
    <row r="286" spans="1:10" ht="21" customHeight="1"/>
    <row r="287" spans="1:10" ht="21" customHeight="1">
      <c r="B287" s="3304" t="s">
        <v>658</v>
      </c>
      <c r="C287" s="3304"/>
      <c r="D287" s="3304"/>
      <c r="E287" s="3304"/>
      <c r="F287" s="3304"/>
      <c r="G287" s="3304"/>
      <c r="H287" s="3304"/>
      <c r="I287" s="2"/>
      <c r="J287" s="2"/>
    </row>
    <row r="288" spans="1:10" ht="21" customHeight="1">
      <c r="B288" s="3304"/>
      <c r="C288" s="3304"/>
      <c r="D288" s="3304"/>
      <c r="E288" s="3304"/>
      <c r="F288" s="3304"/>
      <c r="G288" s="3304"/>
      <c r="H288" s="3304"/>
      <c r="I288" s="2"/>
      <c r="J288" s="2"/>
    </row>
    <row r="289" spans="2:8" ht="29.25" customHeight="1">
      <c r="B289" s="53" t="s">
        <v>523</v>
      </c>
      <c r="C289" s="54" t="s">
        <v>548</v>
      </c>
      <c r="D289" s="55" t="s">
        <v>5</v>
      </c>
      <c r="E289" s="56" t="s">
        <v>549</v>
      </c>
      <c r="F289" s="57" t="s">
        <v>550</v>
      </c>
      <c r="G289" s="58" t="s">
        <v>551</v>
      </c>
      <c r="H289" s="58" t="s">
        <v>527</v>
      </c>
    </row>
    <row r="290" spans="2:8" ht="21" customHeight="1">
      <c r="B290" s="337">
        <v>8262</v>
      </c>
      <c r="C290" s="17">
        <v>0.1</v>
      </c>
      <c r="D290" s="379" t="s">
        <v>633</v>
      </c>
      <c r="E290" s="21"/>
      <c r="F290" s="548">
        <v>2500000</v>
      </c>
      <c r="G290" s="133">
        <v>2.5000000000000001E-2</v>
      </c>
      <c r="H290" s="134">
        <f>G290*F290</f>
        <v>62500</v>
      </c>
    </row>
    <row r="291" spans="2:8" ht="21" customHeight="1">
      <c r="B291" s="337">
        <v>8293</v>
      </c>
      <c r="C291" s="17">
        <v>0.1</v>
      </c>
      <c r="D291" s="414" t="s">
        <v>634</v>
      </c>
      <c r="E291" s="21"/>
      <c r="F291" s="548">
        <v>2200000</v>
      </c>
      <c r="G291" s="133">
        <v>2.5000000000000001E-2</v>
      </c>
      <c r="H291" s="134">
        <f t="shared" ref="H291:H308" si="15">G291*F291</f>
        <v>55000</v>
      </c>
    </row>
    <row r="292" spans="2:8" ht="21" customHeight="1">
      <c r="B292" s="337">
        <v>8294</v>
      </c>
      <c r="C292" s="17">
        <v>0.1</v>
      </c>
      <c r="D292" s="416" t="s">
        <v>636</v>
      </c>
      <c r="E292" s="21"/>
      <c r="F292" s="548">
        <v>1200000</v>
      </c>
      <c r="G292" s="133">
        <v>2.5000000000000001E-2</v>
      </c>
      <c r="H292" s="134">
        <f t="shared" si="15"/>
        <v>30000</v>
      </c>
    </row>
    <row r="293" spans="2:8" ht="21" customHeight="1">
      <c r="B293" s="337">
        <v>8283</v>
      </c>
      <c r="C293" s="17">
        <v>0.1</v>
      </c>
      <c r="D293" s="416" t="s">
        <v>659</v>
      </c>
      <c r="E293" s="21"/>
      <c r="F293" s="548">
        <v>1200000</v>
      </c>
      <c r="G293" s="133">
        <v>2.5000000000000001E-2</v>
      </c>
      <c r="H293" s="134">
        <f t="shared" si="15"/>
        <v>30000</v>
      </c>
    </row>
    <row r="294" spans="2:8" ht="21" customHeight="1">
      <c r="B294" s="337">
        <v>8319</v>
      </c>
      <c r="C294" s="17">
        <v>0.1</v>
      </c>
      <c r="D294" s="414" t="s">
        <v>235</v>
      </c>
      <c r="E294" s="21"/>
      <c r="F294" s="548">
        <v>2100000</v>
      </c>
      <c r="G294" s="133">
        <v>2.5000000000000001E-2</v>
      </c>
      <c r="H294" s="134">
        <f t="shared" si="15"/>
        <v>52500</v>
      </c>
    </row>
    <row r="295" spans="2:8" ht="21" customHeight="1">
      <c r="B295" s="337">
        <v>8317</v>
      </c>
      <c r="C295" s="17">
        <v>0.1</v>
      </c>
      <c r="D295" s="414" t="s">
        <v>639</v>
      </c>
      <c r="E295" s="21"/>
      <c r="F295" s="548">
        <v>1600000</v>
      </c>
      <c r="G295" s="133">
        <v>2.5000000000000001E-2</v>
      </c>
      <c r="H295" s="134">
        <f t="shared" si="15"/>
        <v>40000</v>
      </c>
    </row>
    <row r="296" spans="2:8" ht="21.75" customHeight="1">
      <c r="B296" s="337">
        <v>8373</v>
      </c>
      <c r="C296" s="135">
        <v>0.08</v>
      </c>
      <c r="D296" s="1680" t="s">
        <v>660</v>
      </c>
      <c r="E296" s="21"/>
      <c r="F296" s="548">
        <v>2100000</v>
      </c>
      <c r="G296" s="133">
        <v>1.4999999999999999E-2</v>
      </c>
      <c r="H296" s="134">
        <f t="shared" si="15"/>
        <v>31500</v>
      </c>
    </row>
    <row r="297" spans="2:8" ht="21" customHeight="1">
      <c r="B297" s="337">
        <v>8342</v>
      </c>
      <c r="C297" s="17">
        <v>0.1</v>
      </c>
      <c r="D297" s="1685" t="s">
        <v>641</v>
      </c>
      <c r="E297" s="21"/>
      <c r="F297" s="548">
        <v>1500000</v>
      </c>
      <c r="G297" s="133">
        <v>2.5000000000000001E-2</v>
      </c>
      <c r="H297" s="134">
        <f t="shared" si="15"/>
        <v>37500</v>
      </c>
    </row>
    <row r="298" spans="2:8" ht="21" customHeight="1">
      <c r="B298" s="337">
        <v>8367</v>
      </c>
      <c r="C298" s="17">
        <v>0.1</v>
      </c>
      <c r="D298" s="1685" t="s">
        <v>642</v>
      </c>
      <c r="E298" s="21"/>
      <c r="F298" s="549">
        <v>2000000</v>
      </c>
      <c r="G298" s="133">
        <v>2.5000000000000001E-2</v>
      </c>
      <c r="H298" s="134">
        <f t="shared" si="15"/>
        <v>50000</v>
      </c>
    </row>
    <row r="299" spans="2:8" ht="21" customHeight="1">
      <c r="B299" s="337">
        <v>8345</v>
      </c>
      <c r="C299" s="17">
        <v>0.1</v>
      </c>
      <c r="D299" s="1685" t="s">
        <v>236</v>
      </c>
      <c r="E299" s="21"/>
      <c r="F299" s="549">
        <v>1650000</v>
      </c>
      <c r="G299" s="133">
        <v>2.5000000000000001E-2</v>
      </c>
      <c r="H299" s="134">
        <f t="shared" si="15"/>
        <v>41250</v>
      </c>
    </row>
    <row r="300" spans="2:8" ht="21" customHeight="1">
      <c r="B300" s="337">
        <v>8253</v>
      </c>
      <c r="C300" s="17">
        <v>0.1</v>
      </c>
      <c r="D300" s="312" t="s">
        <v>647</v>
      </c>
      <c r="E300" s="21"/>
      <c r="F300" s="549">
        <v>1500000</v>
      </c>
      <c r="G300" s="133">
        <v>2.5000000000000001E-2</v>
      </c>
      <c r="H300" s="134">
        <f t="shared" si="15"/>
        <v>37500</v>
      </c>
    </row>
    <row r="301" spans="2:8" ht="21" customHeight="1">
      <c r="B301" s="337">
        <v>8256</v>
      </c>
      <c r="C301" s="135">
        <v>0.08</v>
      </c>
      <c r="D301" s="312" t="s">
        <v>241</v>
      </c>
      <c r="E301" s="21"/>
      <c r="F301" s="549">
        <v>2750000</v>
      </c>
      <c r="G301" s="133">
        <v>1.4999999999999999E-2</v>
      </c>
      <c r="H301" s="134">
        <f t="shared" si="15"/>
        <v>41250</v>
      </c>
    </row>
    <row r="302" spans="2:8" ht="21" customHeight="1">
      <c r="B302" s="337">
        <v>8264</v>
      </c>
      <c r="C302" s="17">
        <v>0.1</v>
      </c>
      <c r="D302" s="377" t="s">
        <v>251</v>
      </c>
      <c r="E302" s="21"/>
      <c r="F302" s="549">
        <v>1600000</v>
      </c>
      <c r="G302" s="133">
        <v>2.5000000000000001E-2</v>
      </c>
      <c r="H302" s="134">
        <f t="shared" si="15"/>
        <v>40000</v>
      </c>
    </row>
    <row r="303" spans="2:8" ht="21" customHeight="1">
      <c r="B303" s="337">
        <v>8280</v>
      </c>
      <c r="C303" s="17">
        <v>0.1</v>
      </c>
      <c r="D303" s="384" t="s">
        <v>649</v>
      </c>
      <c r="E303" s="21"/>
      <c r="F303" s="549">
        <v>1800000</v>
      </c>
      <c r="G303" s="133">
        <v>2.5000000000000001E-2</v>
      </c>
      <c r="H303" s="134">
        <f t="shared" si="15"/>
        <v>45000</v>
      </c>
    </row>
    <row r="304" spans="2:8" ht="21" customHeight="1">
      <c r="B304" s="337">
        <v>8302</v>
      </c>
      <c r="C304" s="17">
        <v>0.1</v>
      </c>
      <c r="D304" s="420" t="s">
        <v>661</v>
      </c>
      <c r="E304" s="21"/>
      <c r="F304" s="549">
        <v>900000</v>
      </c>
      <c r="G304" s="133">
        <v>2.5000000000000001E-2</v>
      </c>
      <c r="H304" s="134">
        <f t="shared" si="15"/>
        <v>22500</v>
      </c>
    </row>
    <row r="305" spans="1:9" ht="21" customHeight="1">
      <c r="B305" s="337">
        <v>8321</v>
      </c>
      <c r="C305" s="17">
        <v>0.1</v>
      </c>
      <c r="D305" s="384" t="s">
        <v>651</v>
      </c>
      <c r="E305" s="21"/>
      <c r="F305" s="549">
        <v>1350000</v>
      </c>
      <c r="G305" s="133">
        <v>2.5000000000000001E-2</v>
      </c>
      <c r="H305" s="134">
        <f t="shared" si="15"/>
        <v>33750</v>
      </c>
    </row>
    <row r="306" spans="1:9" ht="21" customHeight="1">
      <c r="B306" s="337">
        <v>8336</v>
      </c>
      <c r="C306" s="17">
        <v>0.1</v>
      </c>
      <c r="D306" s="384" t="s">
        <v>653</v>
      </c>
      <c r="E306" s="21"/>
      <c r="F306" s="549">
        <v>3300000</v>
      </c>
      <c r="G306" s="133">
        <v>2.5000000000000001E-2</v>
      </c>
      <c r="H306" s="134">
        <f t="shared" si="15"/>
        <v>82500</v>
      </c>
    </row>
    <row r="307" spans="1:9" ht="21" customHeight="1">
      <c r="B307" s="337">
        <v>8390</v>
      </c>
      <c r="C307" s="17">
        <v>0.1</v>
      </c>
      <c r="D307" s="384" t="s">
        <v>655</v>
      </c>
      <c r="E307" s="21"/>
      <c r="F307" s="549">
        <v>1950000</v>
      </c>
      <c r="G307" s="133">
        <v>2.5000000000000001E-2</v>
      </c>
      <c r="H307" s="134">
        <f t="shared" si="15"/>
        <v>48750</v>
      </c>
    </row>
    <row r="308" spans="1:9" ht="21" customHeight="1">
      <c r="B308" s="337">
        <v>8389</v>
      </c>
      <c r="C308" s="17">
        <v>0.1</v>
      </c>
      <c r="D308" s="1685" t="s">
        <v>662</v>
      </c>
      <c r="E308" s="21"/>
      <c r="F308" s="549">
        <v>1800000</v>
      </c>
      <c r="G308" s="133">
        <v>2.5000000000000001E-2</v>
      </c>
      <c r="H308" s="134">
        <f t="shared" si="15"/>
        <v>45000</v>
      </c>
    </row>
    <row r="309" spans="1:9" ht="21" customHeight="1">
      <c r="B309" s="308"/>
      <c r="C309" s="308"/>
      <c r="D309" s="308"/>
      <c r="E309" s="143"/>
      <c r="F309" s="107">
        <f>SUM(F290:F308)</f>
        <v>35000000</v>
      </c>
      <c r="G309" s="143"/>
      <c r="H309" s="536">
        <f>SUM(H290:H308)</f>
        <v>826500</v>
      </c>
    </row>
    <row r="310" spans="1:9" ht="21" customHeight="1"/>
    <row r="311" spans="1:9" ht="21" customHeight="1"/>
    <row r="313" spans="1:9" ht="15.75" customHeight="1">
      <c r="A313" s="3305" t="s">
        <v>663</v>
      </c>
      <c r="B313" s="3305"/>
      <c r="C313" s="3305"/>
      <c r="D313" s="3305"/>
      <c r="E313" s="3305"/>
      <c r="F313" s="3305"/>
      <c r="G313" s="3305"/>
      <c r="H313" s="3305"/>
      <c r="I313" s="3305"/>
    </row>
    <row r="314" spans="1:9" ht="15.75" customHeight="1">
      <c r="A314" s="3305"/>
      <c r="B314" s="3305"/>
      <c r="C314" s="3305"/>
      <c r="D314" s="3305"/>
      <c r="E314" s="3305"/>
      <c r="F314" s="3305"/>
      <c r="G314" s="3305"/>
      <c r="H314" s="3305"/>
      <c r="I314" s="3305"/>
    </row>
    <row r="315" spans="1:9" ht="15.75" customHeight="1">
      <c r="A315" s="485" t="s">
        <v>523</v>
      </c>
      <c r="B315" s="486" t="s">
        <v>524</v>
      </c>
      <c r="C315" s="486" t="s">
        <v>525</v>
      </c>
      <c r="D315" s="486" t="s">
        <v>526</v>
      </c>
      <c r="E315" s="487" t="s">
        <v>6</v>
      </c>
      <c r="F315" s="487" t="s">
        <v>7</v>
      </c>
      <c r="G315" s="487" t="s">
        <v>527</v>
      </c>
      <c r="H315" s="488" t="s">
        <v>11</v>
      </c>
      <c r="I315" s="489" t="s">
        <v>528</v>
      </c>
    </row>
    <row r="316" spans="1:9" ht="12.75">
      <c r="A316" s="122">
        <v>8398</v>
      </c>
      <c r="B316" s="381">
        <v>0.1</v>
      </c>
      <c r="C316" s="1685" t="s">
        <v>664</v>
      </c>
      <c r="D316" s="1685" t="s">
        <v>665</v>
      </c>
      <c r="E316" s="1683">
        <v>1500000</v>
      </c>
      <c r="F316" s="389">
        <v>0.04</v>
      </c>
      <c r="G316" s="390">
        <f t="shared" ref="G316:G323" si="16">E316*F316</f>
        <v>60000</v>
      </c>
      <c r="H316" s="308"/>
      <c r="I316" s="308" t="s">
        <v>46</v>
      </c>
    </row>
    <row r="317" spans="1:9" ht="15.75" customHeight="1">
      <c r="A317" s="507">
        <v>8460</v>
      </c>
      <c r="B317" s="545">
        <v>0.1</v>
      </c>
      <c r="C317" s="1680" t="s">
        <v>666</v>
      </c>
      <c r="D317" s="1680" t="s">
        <v>665</v>
      </c>
      <c r="E317" s="564">
        <v>2900000</v>
      </c>
      <c r="F317" s="389">
        <v>0.04</v>
      </c>
      <c r="G317" s="390">
        <f t="shared" si="16"/>
        <v>116000</v>
      </c>
      <c r="H317" s="407"/>
      <c r="I317" s="407" t="s">
        <v>46</v>
      </c>
    </row>
    <row r="318" spans="1:9" ht="15.75" customHeight="1">
      <c r="A318" s="507">
        <v>8457</v>
      </c>
      <c r="B318" s="545">
        <v>0.1</v>
      </c>
      <c r="C318" s="1680" t="s">
        <v>667</v>
      </c>
      <c r="D318" s="1680" t="s">
        <v>665</v>
      </c>
      <c r="E318" s="564">
        <v>1650000</v>
      </c>
      <c r="F318" s="389">
        <v>0.04</v>
      </c>
      <c r="G318" s="390">
        <f t="shared" si="16"/>
        <v>66000</v>
      </c>
      <c r="H318" s="407"/>
      <c r="I318" s="407" t="s">
        <v>267</v>
      </c>
    </row>
    <row r="319" spans="1:9" ht="15.75" customHeight="1">
      <c r="A319" s="507">
        <v>8470</v>
      </c>
      <c r="B319" s="545">
        <v>0.1</v>
      </c>
      <c r="C319" s="1680" t="s">
        <v>668</v>
      </c>
      <c r="D319" s="1680" t="s">
        <v>665</v>
      </c>
      <c r="E319" s="564">
        <v>1830000</v>
      </c>
      <c r="F319" s="389">
        <v>0.04</v>
      </c>
      <c r="G319" s="390">
        <f t="shared" si="16"/>
        <v>73200</v>
      </c>
      <c r="H319" s="407"/>
      <c r="I319" s="407" t="s">
        <v>130</v>
      </c>
    </row>
    <row r="320" spans="1:9" ht="15.75" customHeight="1">
      <c r="A320" s="634">
        <v>8484</v>
      </c>
      <c r="B320" s="545">
        <v>0.1</v>
      </c>
      <c r="C320" s="1680" t="s">
        <v>289</v>
      </c>
      <c r="D320" s="1680" t="s">
        <v>665</v>
      </c>
      <c r="E320" s="564">
        <v>4000000</v>
      </c>
      <c r="F320" s="389">
        <v>0.04</v>
      </c>
      <c r="G320" s="390">
        <f t="shared" si="16"/>
        <v>160000</v>
      </c>
      <c r="H320" s="407"/>
      <c r="I320" s="407" t="s">
        <v>46</v>
      </c>
    </row>
    <row r="321" spans="1:9" ht="15.75" customHeight="1">
      <c r="A321" s="507">
        <v>8491</v>
      </c>
      <c r="B321" s="545">
        <v>0.1</v>
      </c>
      <c r="C321" s="1680" t="s">
        <v>669</v>
      </c>
      <c r="D321" s="1680" t="s">
        <v>665</v>
      </c>
      <c r="E321" s="564">
        <v>2200000</v>
      </c>
      <c r="F321" s="389">
        <v>0.04</v>
      </c>
      <c r="G321" s="390">
        <f t="shared" si="16"/>
        <v>88000</v>
      </c>
      <c r="H321" s="407"/>
      <c r="I321" s="407" t="s">
        <v>130</v>
      </c>
    </row>
    <row r="322" spans="1:9" ht="15.75" customHeight="1">
      <c r="A322" s="507">
        <v>8493</v>
      </c>
      <c r="B322" s="545">
        <v>0.1</v>
      </c>
      <c r="C322" s="1680" t="s">
        <v>670</v>
      </c>
      <c r="D322" s="1680" t="s">
        <v>665</v>
      </c>
      <c r="E322" s="564">
        <v>2000000</v>
      </c>
      <c r="F322" s="389">
        <v>0.04</v>
      </c>
      <c r="G322" s="390">
        <f t="shared" si="16"/>
        <v>80000</v>
      </c>
      <c r="H322" s="407"/>
      <c r="I322" s="407" t="s">
        <v>46</v>
      </c>
    </row>
    <row r="323" spans="1:9" ht="15.75" customHeight="1">
      <c r="A323" s="507">
        <v>8495</v>
      </c>
      <c r="B323" s="545">
        <v>0.1</v>
      </c>
      <c r="C323" s="1680" t="s">
        <v>671</v>
      </c>
      <c r="D323" s="1680" t="s">
        <v>665</v>
      </c>
      <c r="E323" s="564">
        <v>1600000</v>
      </c>
      <c r="F323" s="389">
        <v>0.04</v>
      </c>
      <c r="G323" s="390">
        <f t="shared" si="16"/>
        <v>64000</v>
      </c>
      <c r="H323" s="407"/>
      <c r="I323" s="407" t="s">
        <v>130</v>
      </c>
    </row>
    <row r="324" spans="1:9" ht="15.75" customHeight="1">
      <c r="A324" s="614"/>
      <c r="B324" s="576" t="s">
        <v>627</v>
      </c>
      <c r="C324" s="577" t="s">
        <v>672</v>
      </c>
      <c r="D324" s="577" t="s">
        <v>351</v>
      </c>
      <c r="E324" s="616"/>
      <c r="F324" s="314"/>
      <c r="G324" s="47"/>
      <c r="H324" s="308"/>
      <c r="I324" s="308" t="s">
        <v>1</v>
      </c>
    </row>
    <row r="325" spans="1:9" ht="12.75">
      <c r="A325" s="615"/>
      <c r="B325" s="609" t="s">
        <v>627</v>
      </c>
      <c r="C325" s="558" t="s">
        <v>673</v>
      </c>
      <c r="D325" s="558" t="s">
        <v>351</v>
      </c>
      <c r="E325" s="617"/>
      <c r="F325" s="314"/>
      <c r="G325" s="550"/>
      <c r="H325" s="550"/>
      <c r="I325" s="550" t="s">
        <v>1</v>
      </c>
    </row>
    <row r="326" spans="1:9" ht="15.75" customHeight="1">
      <c r="A326" s="407"/>
      <c r="B326" s="407"/>
      <c r="C326" s="407"/>
      <c r="D326" s="407"/>
      <c r="E326" s="618"/>
      <c r="F326" s="407"/>
      <c r="G326" s="407"/>
      <c r="H326" s="407"/>
      <c r="I326" s="407"/>
    </row>
    <row r="327" spans="1:9" ht="15.75" customHeight="1">
      <c r="A327" s="407"/>
      <c r="B327" s="407"/>
      <c r="C327" s="407"/>
      <c r="D327" s="407"/>
      <c r="E327" s="606">
        <f>SUM(E316:E326)</f>
        <v>17680000</v>
      </c>
      <c r="F327" s="407"/>
      <c r="G327" s="606">
        <f>SUM(G316:G326)</f>
        <v>707200</v>
      </c>
      <c r="H327" s="407"/>
      <c r="I327" s="407"/>
    </row>
    <row r="329" spans="1:9" ht="15.75" customHeight="1">
      <c r="A329" s="3310" t="s">
        <v>674</v>
      </c>
      <c r="B329" s="3310"/>
      <c r="C329" s="3310"/>
      <c r="D329" s="3310"/>
      <c r="E329" s="3310"/>
      <c r="F329" s="3310"/>
      <c r="G329" s="3310"/>
      <c r="H329" s="3310"/>
      <c r="I329" s="3310"/>
    </row>
    <row r="330" spans="1:9" ht="15.75" customHeight="1">
      <c r="A330" s="3310"/>
      <c r="B330" s="3310"/>
      <c r="C330" s="3310"/>
      <c r="D330" s="3310"/>
      <c r="E330" s="3310"/>
      <c r="F330" s="3310"/>
      <c r="G330" s="3310"/>
      <c r="H330" s="3310"/>
      <c r="I330" s="3310"/>
    </row>
    <row r="331" spans="1:9" ht="15.75" customHeight="1">
      <c r="A331" s="3" t="s">
        <v>523</v>
      </c>
      <c r="B331" s="4" t="s">
        <v>524</v>
      </c>
      <c r="C331" s="4" t="s">
        <v>525</v>
      </c>
      <c r="D331" s="4" t="s">
        <v>526</v>
      </c>
      <c r="E331" s="5" t="s">
        <v>6</v>
      </c>
      <c r="F331" s="5" t="s">
        <v>7</v>
      </c>
      <c r="G331" s="5" t="s">
        <v>527</v>
      </c>
      <c r="H331" s="6" t="s">
        <v>11</v>
      </c>
      <c r="I331" s="7" t="s">
        <v>528</v>
      </c>
    </row>
    <row r="332" spans="1:9" ht="15.75" customHeight="1">
      <c r="A332" s="388">
        <v>8377</v>
      </c>
      <c r="B332" s="612">
        <v>0.1</v>
      </c>
      <c r="C332" s="384" t="s">
        <v>274</v>
      </c>
      <c r="D332" s="384" t="s">
        <v>665</v>
      </c>
      <c r="E332" s="607">
        <v>2800000</v>
      </c>
      <c r="F332" s="389">
        <v>0.03</v>
      </c>
      <c r="G332" s="607">
        <f t="shared" ref="G332:G340" si="17">E332*F332</f>
        <v>84000</v>
      </c>
      <c r="H332" s="384"/>
      <c r="I332" s="384" t="s">
        <v>1</v>
      </c>
    </row>
    <row r="333" spans="1:9" ht="17.25" customHeight="1">
      <c r="A333" s="388">
        <v>8395</v>
      </c>
      <c r="B333" s="612">
        <v>0.1</v>
      </c>
      <c r="C333" s="384" t="s">
        <v>656</v>
      </c>
      <c r="D333" s="384" t="s">
        <v>665</v>
      </c>
      <c r="E333" s="607">
        <v>1800000</v>
      </c>
      <c r="F333" s="389">
        <v>0.03</v>
      </c>
      <c r="G333" s="607">
        <f t="shared" si="17"/>
        <v>54000</v>
      </c>
      <c r="H333" s="384"/>
      <c r="I333" s="384" t="s">
        <v>130</v>
      </c>
    </row>
    <row r="334" spans="1:9" ht="15.75" customHeight="1">
      <c r="A334" s="388">
        <v>8413</v>
      </c>
      <c r="B334" s="612">
        <v>0.1</v>
      </c>
      <c r="C334" s="384" t="s">
        <v>675</v>
      </c>
      <c r="D334" s="384" t="s">
        <v>665</v>
      </c>
      <c r="E334" s="607">
        <v>5200000</v>
      </c>
      <c r="F334" s="389">
        <v>0.03</v>
      </c>
      <c r="G334" s="607">
        <f t="shared" si="17"/>
        <v>156000</v>
      </c>
      <c r="H334" s="384"/>
      <c r="I334" s="384" t="s">
        <v>1</v>
      </c>
    </row>
    <row r="335" spans="1:9" ht="15.75" customHeight="1">
      <c r="A335" s="504">
        <v>8426</v>
      </c>
      <c r="B335" s="613">
        <v>0.1</v>
      </c>
      <c r="C335" s="582" t="s">
        <v>676</v>
      </c>
      <c r="D335" s="582" t="s">
        <v>665</v>
      </c>
      <c r="E335" s="608">
        <v>1150000</v>
      </c>
      <c r="F335" s="389">
        <v>0.03</v>
      </c>
      <c r="G335" s="607">
        <f t="shared" si="17"/>
        <v>34500</v>
      </c>
      <c r="H335" s="582"/>
      <c r="I335" s="582" t="s">
        <v>46</v>
      </c>
    </row>
    <row r="336" spans="1:9" ht="15.75" customHeight="1">
      <c r="A336" s="504">
        <v>8435</v>
      </c>
      <c r="B336" s="613">
        <v>0.1</v>
      </c>
      <c r="C336" s="582" t="s">
        <v>677</v>
      </c>
      <c r="D336" s="582" t="s">
        <v>665</v>
      </c>
      <c r="E336" s="608">
        <v>1200000</v>
      </c>
      <c r="F336" s="389">
        <v>0.03</v>
      </c>
      <c r="G336" s="607">
        <f t="shared" si="17"/>
        <v>36000</v>
      </c>
      <c r="H336" s="582"/>
      <c r="I336" s="582" t="s">
        <v>43</v>
      </c>
    </row>
    <row r="337" spans="1:9" ht="15.75" customHeight="1">
      <c r="A337" s="504">
        <v>8446</v>
      </c>
      <c r="B337" s="613">
        <v>0.1</v>
      </c>
      <c r="C337" s="582" t="s">
        <v>678</v>
      </c>
      <c r="D337" s="582" t="s">
        <v>665</v>
      </c>
      <c r="E337" s="608">
        <v>1870000</v>
      </c>
      <c r="F337" s="389">
        <v>0.03</v>
      </c>
      <c r="G337" s="607">
        <f t="shared" si="17"/>
        <v>56100</v>
      </c>
      <c r="H337" s="582"/>
      <c r="I337" s="582" t="s">
        <v>46</v>
      </c>
    </row>
    <row r="338" spans="1:9" ht="15.75" customHeight="1">
      <c r="A338" s="540">
        <v>8483</v>
      </c>
      <c r="B338" s="619">
        <v>0.1</v>
      </c>
      <c r="C338" s="620" t="s">
        <v>679</v>
      </c>
      <c r="D338" s="620" t="s">
        <v>665</v>
      </c>
      <c r="E338" s="621">
        <v>3900000</v>
      </c>
      <c r="F338" s="389">
        <v>0.03</v>
      </c>
      <c r="G338" s="607">
        <f t="shared" si="17"/>
        <v>117000</v>
      </c>
      <c r="H338" s="620"/>
      <c r="I338" s="620" t="s">
        <v>1</v>
      </c>
    </row>
    <row r="339" spans="1:9" ht="15.75" customHeight="1">
      <c r="A339" s="504">
        <v>8471</v>
      </c>
      <c r="B339" s="613">
        <v>0.1</v>
      </c>
      <c r="C339" s="582" t="s">
        <v>680</v>
      </c>
      <c r="D339" s="582" t="s">
        <v>622</v>
      </c>
      <c r="E339" s="608">
        <v>2550000</v>
      </c>
      <c r="F339" s="389">
        <v>0.03</v>
      </c>
      <c r="G339" s="607">
        <f t="shared" si="17"/>
        <v>76500</v>
      </c>
      <c r="H339" s="1680"/>
      <c r="I339" s="1680" t="s">
        <v>130</v>
      </c>
    </row>
    <row r="340" spans="1:9" ht="15.75" customHeight="1">
      <c r="A340" s="504">
        <v>8498</v>
      </c>
      <c r="B340" s="613">
        <v>0.1</v>
      </c>
      <c r="C340" s="377" t="s">
        <v>681</v>
      </c>
      <c r="D340" s="582" t="s">
        <v>682</v>
      </c>
      <c r="E340" s="608">
        <v>1350000</v>
      </c>
      <c r="F340" s="389">
        <v>0.03</v>
      </c>
      <c r="G340" s="607">
        <f t="shared" si="17"/>
        <v>40500</v>
      </c>
      <c r="H340" s="1680"/>
      <c r="I340" s="1680" t="s">
        <v>46</v>
      </c>
    </row>
    <row r="341" spans="1:9" ht="15.75" customHeight="1">
      <c r="A341" s="637" t="s">
        <v>627</v>
      </c>
      <c r="B341" s="637"/>
      <c r="C341" s="638" t="s">
        <v>683</v>
      </c>
      <c r="D341" s="638" t="s">
        <v>684</v>
      </c>
      <c r="E341" s="645"/>
      <c r="F341" s="646"/>
      <c r="G341" s="646"/>
      <c r="H341" s="646"/>
      <c r="I341" s="646" t="s">
        <v>130</v>
      </c>
    </row>
    <row r="342" spans="1:9" ht="15.75" customHeight="1">
      <c r="A342" s="610" t="s">
        <v>31</v>
      </c>
      <c r="B342" s="610"/>
      <c r="C342" s="558" t="s">
        <v>685</v>
      </c>
      <c r="D342" s="558" t="s">
        <v>686</v>
      </c>
      <c r="E342" s="647"/>
      <c r="F342" s="854"/>
      <c r="G342" s="854"/>
      <c r="H342" s="854"/>
      <c r="I342" s="854" t="s">
        <v>43</v>
      </c>
    </row>
    <row r="343" spans="1:9" ht="15.75" customHeight="1">
      <c r="A343" s="610" t="s">
        <v>687</v>
      </c>
      <c r="B343" s="610"/>
      <c r="C343" s="558" t="s">
        <v>688</v>
      </c>
      <c r="D343" s="558" t="s">
        <v>351</v>
      </c>
      <c r="E343" s="854"/>
      <c r="F343" s="854"/>
      <c r="G343" s="854"/>
      <c r="H343" s="854"/>
      <c r="I343" s="854" t="s">
        <v>1</v>
      </c>
    </row>
    <row r="344" spans="1:9" ht="15.75" customHeight="1">
      <c r="A344" s="610" t="s">
        <v>687</v>
      </c>
      <c r="B344" s="610"/>
      <c r="C344" s="1681" t="s">
        <v>689</v>
      </c>
      <c r="D344" s="1681" t="s">
        <v>351</v>
      </c>
      <c r="E344" s="483"/>
      <c r="F344" s="483"/>
      <c r="G344" s="483"/>
      <c r="H344" s="483"/>
      <c r="I344" s="483" t="s">
        <v>43</v>
      </c>
    </row>
    <row r="345" spans="1:9" ht="15.75" customHeight="1">
      <c r="A345" s="611" t="s">
        <v>687</v>
      </c>
      <c r="B345" s="611"/>
      <c r="C345" s="559" t="s">
        <v>690</v>
      </c>
      <c r="D345" s="559" t="s">
        <v>351</v>
      </c>
      <c r="E345" s="622"/>
      <c r="F345" s="550"/>
      <c r="G345" s="550"/>
      <c r="H345" s="550"/>
      <c r="I345" s="550" t="s">
        <v>130</v>
      </c>
    </row>
    <row r="346" spans="1:9" ht="15.75" customHeight="1">
      <c r="A346" s="396"/>
      <c r="B346" s="396"/>
      <c r="C346" s="550"/>
      <c r="D346" s="550"/>
      <c r="E346" s="640">
        <f>SUM(E332:E345)</f>
        <v>21820000</v>
      </c>
      <c r="F346" s="641"/>
      <c r="G346" s="642">
        <f>SUM(G332:G345)</f>
        <v>654600</v>
      </c>
      <c r="H346" s="550"/>
      <c r="I346" s="550"/>
    </row>
    <row r="347" spans="1:9" ht="15.75" customHeight="1">
      <c r="A347" s="624"/>
      <c r="B347" s="624"/>
      <c r="C347" s="625"/>
      <c r="D347" s="625"/>
      <c r="E347" s="626"/>
      <c r="F347" s="625"/>
      <c r="G347" s="625"/>
      <c r="H347" s="625"/>
      <c r="I347" s="625"/>
    </row>
    <row r="348" spans="1:9" ht="12.75">
      <c r="A348" s="3306" t="s">
        <v>691</v>
      </c>
      <c r="B348" s="3306"/>
      <c r="C348" s="3306"/>
      <c r="D348" s="3306"/>
      <c r="E348" s="3306"/>
      <c r="F348" s="3306"/>
      <c r="G348" s="3306"/>
      <c r="H348" s="3306"/>
      <c r="I348" s="3306"/>
    </row>
    <row r="349" spans="1:9" ht="12.75">
      <c r="A349" s="3306"/>
      <c r="B349" s="3306"/>
      <c r="C349" s="3306"/>
      <c r="D349" s="3306"/>
      <c r="E349" s="3306"/>
      <c r="F349" s="3306"/>
      <c r="G349" s="3306"/>
      <c r="H349" s="3306"/>
      <c r="I349" s="3306"/>
    </row>
    <row r="350" spans="1:9" ht="42.75">
      <c r="A350" s="3" t="s">
        <v>523</v>
      </c>
      <c r="B350" s="4" t="s">
        <v>524</v>
      </c>
      <c r="C350" s="4" t="s">
        <v>525</v>
      </c>
      <c r="D350" s="4" t="s">
        <v>526</v>
      </c>
      <c r="E350" s="5" t="s">
        <v>6</v>
      </c>
      <c r="F350" s="5" t="s">
        <v>7</v>
      </c>
      <c r="G350" s="5" t="s">
        <v>527</v>
      </c>
      <c r="H350" s="6" t="s">
        <v>11</v>
      </c>
      <c r="I350" s="7" t="s">
        <v>528</v>
      </c>
    </row>
    <row r="351" spans="1:9" ht="12.75">
      <c r="A351" s="91">
        <v>8411</v>
      </c>
      <c r="B351" s="627">
        <v>0.1</v>
      </c>
      <c r="C351" s="312" t="s">
        <v>692</v>
      </c>
      <c r="D351" s="312" t="s">
        <v>665</v>
      </c>
      <c r="E351" s="535">
        <v>1900000</v>
      </c>
      <c r="F351" s="313">
        <v>0.02</v>
      </c>
      <c r="G351" s="535">
        <f t="shared" ref="G351:G354" si="18">E351*F351</f>
        <v>38000</v>
      </c>
      <c r="H351" s="312"/>
      <c r="I351" s="312"/>
    </row>
    <row r="352" spans="1:9" ht="12.75">
      <c r="A352" s="91">
        <v>8412</v>
      </c>
      <c r="B352" s="313">
        <v>0.1</v>
      </c>
      <c r="C352" s="312" t="s">
        <v>278</v>
      </c>
      <c r="D352" s="312" t="s">
        <v>665</v>
      </c>
      <c r="E352" s="535">
        <v>2500000</v>
      </c>
      <c r="F352" s="313">
        <v>0.02</v>
      </c>
      <c r="G352" s="535">
        <f t="shared" si="18"/>
        <v>50000</v>
      </c>
      <c r="H352" s="312"/>
      <c r="I352" s="312"/>
    </row>
    <row r="353" spans="1:10" ht="12.75">
      <c r="A353" s="91">
        <v>8496</v>
      </c>
      <c r="B353" s="313">
        <v>0.1</v>
      </c>
      <c r="C353" s="312" t="s">
        <v>693</v>
      </c>
      <c r="D353" s="312" t="s">
        <v>665</v>
      </c>
      <c r="E353" s="535">
        <v>2300000</v>
      </c>
      <c r="F353" s="313">
        <v>0.02</v>
      </c>
      <c r="G353" s="535">
        <f>E353*F353</f>
        <v>46000</v>
      </c>
      <c r="H353" s="648" t="s">
        <v>694</v>
      </c>
      <c r="I353" s="648"/>
    </row>
    <row r="354" spans="1:10" ht="12.75">
      <c r="A354" s="91">
        <v>8436</v>
      </c>
      <c r="B354" s="313">
        <v>0.1</v>
      </c>
      <c r="C354" s="312" t="s">
        <v>695</v>
      </c>
      <c r="D354" s="312" t="s">
        <v>665</v>
      </c>
      <c r="E354" s="535">
        <v>2100000</v>
      </c>
      <c r="F354" s="313">
        <v>0.02</v>
      </c>
      <c r="G354" s="535">
        <f t="shared" si="18"/>
        <v>42000</v>
      </c>
      <c r="H354" s="312"/>
      <c r="I354" s="312"/>
    </row>
    <row r="355" spans="1:10" ht="12.75">
      <c r="A355" s="624"/>
      <c r="B355" s="628"/>
      <c r="C355" s="625"/>
      <c r="D355" s="625"/>
      <c r="E355" s="644">
        <f>SUM(E351:E354)</f>
        <v>8800000</v>
      </c>
      <c r="F355" s="629"/>
      <c r="G355" s="644">
        <f>SUM(G351:G354)</f>
        <v>176000</v>
      </c>
      <c r="H355" s="625"/>
      <c r="I355" s="625"/>
    </row>
    <row r="356" spans="1:10" s="483" customFormat="1" ht="12.75">
      <c r="A356" s="396"/>
      <c r="B356" s="397"/>
      <c r="C356" s="550"/>
      <c r="D356" s="550"/>
      <c r="E356" s="550"/>
      <c r="F356" s="641"/>
      <c r="G356" s="550"/>
      <c r="H356" s="550"/>
      <c r="I356" s="550"/>
    </row>
    <row r="357" spans="1:10" ht="38.25" customHeight="1">
      <c r="A357" s="3304" t="s">
        <v>696</v>
      </c>
      <c r="B357" s="3304"/>
      <c r="C357" s="3304"/>
      <c r="D357" s="3304"/>
      <c r="E357" s="3304"/>
      <c r="F357" s="3304"/>
      <c r="G357" s="3304"/>
      <c r="I357" s="155"/>
    </row>
    <row r="358" spans="1:10" ht="15.75" customHeight="1">
      <c r="A358" s="2118"/>
      <c r="B358" s="2118"/>
      <c r="C358" s="2118"/>
      <c r="D358" s="2118"/>
      <c r="E358" s="2118"/>
      <c r="F358" s="2118"/>
      <c r="G358" s="2118"/>
      <c r="I358" s="2"/>
      <c r="J358" s="2"/>
    </row>
    <row r="359" spans="1:10" ht="15.75" customHeight="1">
      <c r="A359" s="53" t="s">
        <v>523</v>
      </c>
      <c r="B359" s="54" t="s">
        <v>548</v>
      </c>
      <c r="C359" s="55" t="s">
        <v>5</v>
      </c>
      <c r="D359" s="56" t="s">
        <v>549</v>
      </c>
      <c r="E359" s="57" t="s">
        <v>550</v>
      </c>
      <c r="F359" s="58" t="s">
        <v>551</v>
      </c>
      <c r="G359" s="58" t="s">
        <v>527</v>
      </c>
    </row>
    <row r="360" spans="1:10" ht="15.75" customHeight="1">
      <c r="A360" s="337">
        <v>8398</v>
      </c>
      <c r="B360" s="17">
        <v>0.1</v>
      </c>
      <c r="C360" s="1685" t="s">
        <v>664</v>
      </c>
      <c r="D360" s="21"/>
      <c r="E360" s="548">
        <v>1500000</v>
      </c>
      <c r="F360" s="643">
        <v>0.03</v>
      </c>
      <c r="G360" s="134">
        <f t="shared" ref="G360:G379" si="19">F360*E360</f>
        <v>45000</v>
      </c>
    </row>
    <row r="361" spans="1:10" ht="15.75" customHeight="1">
      <c r="A361" s="337">
        <v>8460</v>
      </c>
      <c r="B361" s="17">
        <v>0.1</v>
      </c>
      <c r="C361" s="1680" t="s">
        <v>666</v>
      </c>
      <c r="D361" s="21"/>
      <c r="E361" s="548">
        <v>2900000</v>
      </c>
      <c r="F361" s="643">
        <v>0.03</v>
      </c>
      <c r="G361" s="134">
        <f t="shared" si="19"/>
        <v>87000</v>
      </c>
    </row>
    <row r="362" spans="1:10" ht="15.75" customHeight="1">
      <c r="A362" s="337">
        <v>8457</v>
      </c>
      <c r="B362" s="17">
        <v>0.1</v>
      </c>
      <c r="C362" s="1680" t="s">
        <v>697</v>
      </c>
      <c r="D362" s="21"/>
      <c r="E362" s="548">
        <v>1650000</v>
      </c>
      <c r="F362" s="643">
        <v>0.03</v>
      </c>
      <c r="G362" s="134">
        <f t="shared" si="19"/>
        <v>49500</v>
      </c>
    </row>
    <row r="363" spans="1:10" ht="15.75" customHeight="1">
      <c r="A363" s="337">
        <v>8470</v>
      </c>
      <c r="B363" s="17">
        <v>0.1</v>
      </c>
      <c r="C363" s="1680" t="s">
        <v>668</v>
      </c>
      <c r="D363" s="21"/>
      <c r="E363" s="548">
        <v>1830000</v>
      </c>
      <c r="F363" s="643">
        <v>0.03</v>
      </c>
      <c r="G363" s="134">
        <f t="shared" si="19"/>
        <v>54900</v>
      </c>
    </row>
    <row r="364" spans="1:10" ht="15.75" customHeight="1">
      <c r="A364" s="337">
        <v>8484</v>
      </c>
      <c r="B364" s="17">
        <v>0.1</v>
      </c>
      <c r="C364" s="1680" t="s">
        <v>289</v>
      </c>
      <c r="D364" s="21"/>
      <c r="E364" s="548">
        <v>4000000</v>
      </c>
      <c r="F364" s="643">
        <v>0.03</v>
      </c>
      <c r="G364" s="134">
        <f t="shared" si="19"/>
        <v>120000</v>
      </c>
    </row>
    <row r="365" spans="1:10" ht="15.75" customHeight="1">
      <c r="A365" s="337">
        <v>8491</v>
      </c>
      <c r="B365" s="17">
        <v>0.1</v>
      </c>
      <c r="C365" s="1680" t="s">
        <v>669</v>
      </c>
      <c r="D365" s="21"/>
      <c r="E365" s="548">
        <v>2200000</v>
      </c>
      <c r="F365" s="643">
        <v>0.03</v>
      </c>
      <c r="G365" s="134">
        <f t="shared" si="19"/>
        <v>66000</v>
      </c>
    </row>
    <row r="366" spans="1:10" ht="15.75" customHeight="1">
      <c r="A366" s="337">
        <v>8493</v>
      </c>
      <c r="B366" s="136">
        <v>0.1</v>
      </c>
      <c r="C366" s="1680" t="s">
        <v>670</v>
      </c>
      <c r="D366" s="21"/>
      <c r="E366" s="548">
        <v>2000000</v>
      </c>
      <c r="F366" s="643">
        <v>0.03</v>
      </c>
      <c r="G366" s="134">
        <f t="shared" si="19"/>
        <v>60000</v>
      </c>
    </row>
    <row r="367" spans="1:10" ht="15.75" customHeight="1">
      <c r="A367" s="337">
        <v>8495</v>
      </c>
      <c r="B367" s="17">
        <v>0.1</v>
      </c>
      <c r="C367" s="1680" t="s">
        <v>671</v>
      </c>
      <c r="D367" s="21"/>
      <c r="E367" s="548">
        <v>1600000</v>
      </c>
      <c r="F367" s="643">
        <v>0.03</v>
      </c>
      <c r="G367" s="134">
        <f t="shared" si="19"/>
        <v>48000</v>
      </c>
    </row>
    <row r="368" spans="1:10" ht="15.75" customHeight="1">
      <c r="A368" s="337">
        <v>8377</v>
      </c>
      <c r="B368" s="17">
        <v>0.1</v>
      </c>
      <c r="C368" s="384" t="s">
        <v>274</v>
      </c>
      <c r="D368" s="21"/>
      <c r="E368" s="549">
        <v>2800000</v>
      </c>
      <c r="F368" s="643">
        <v>0.03</v>
      </c>
      <c r="G368" s="134">
        <f t="shared" si="19"/>
        <v>84000</v>
      </c>
    </row>
    <row r="369" spans="1:9" ht="15.75" customHeight="1">
      <c r="A369" s="337">
        <v>8395</v>
      </c>
      <c r="B369" s="17">
        <v>0.1</v>
      </c>
      <c r="C369" s="384" t="s">
        <v>656</v>
      </c>
      <c r="D369" s="21"/>
      <c r="E369" s="549">
        <v>1800000</v>
      </c>
      <c r="F369" s="643">
        <v>0.03</v>
      </c>
      <c r="G369" s="134">
        <f t="shared" si="19"/>
        <v>54000</v>
      </c>
    </row>
    <row r="370" spans="1:9" ht="15.75" customHeight="1">
      <c r="A370" s="337">
        <v>8413</v>
      </c>
      <c r="B370" s="17">
        <v>0.1</v>
      </c>
      <c r="C370" s="384" t="s">
        <v>698</v>
      </c>
      <c r="D370" s="21"/>
      <c r="E370" s="549">
        <v>5200000</v>
      </c>
      <c r="F370" s="643">
        <v>0.03</v>
      </c>
      <c r="G370" s="134">
        <f t="shared" si="19"/>
        <v>156000</v>
      </c>
    </row>
    <row r="371" spans="1:9" ht="15.75" customHeight="1">
      <c r="A371" s="337">
        <v>8426</v>
      </c>
      <c r="B371" s="136">
        <v>0.1</v>
      </c>
      <c r="C371" s="582" t="s">
        <v>699</v>
      </c>
      <c r="D371" s="21"/>
      <c r="E371" s="549">
        <v>1150000</v>
      </c>
      <c r="F371" s="643">
        <v>0.03</v>
      </c>
      <c r="G371" s="134">
        <f t="shared" si="19"/>
        <v>34500</v>
      </c>
    </row>
    <row r="372" spans="1:9" ht="15.75" customHeight="1">
      <c r="A372" s="337">
        <v>8435</v>
      </c>
      <c r="B372" s="17">
        <v>0.1</v>
      </c>
      <c r="C372" s="582" t="s">
        <v>700</v>
      </c>
      <c r="D372" s="21"/>
      <c r="E372" s="549">
        <v>1200000</v>
      </c>
      <c r="F372" s="643">
        <v>0.03</v>
      </c>
      <c r="G372" s="134">
        <f t="shared" si="19"/>
        <v>36000</v>
      </c>
    </row>
    <row r="373" spans="1:9" ht="15.75" customHeight="1">
      <c r="A373" s="337">
        <v>8446</v>
      </c>
      <c r="B373" s="17">
        <v>0.1</v>
      </c>
      <c r="C373" s="582" t="s">
        <v>701</v>
      </c>
      <c r="D373" s="21"/>
      <c r="E373" s="549">
        <v>1870000</v>
      </c>
      <c r="F373" s="643">
        <v>0.03</v>
      </c>
      <c r="G373" s="134">
        <f t="shared" si="19"/>
        <v>56100</v>
      </c>
    </row>
    <row r="374" spans="1:9" ht="15.75" customHeight="1">
      <c r="A374" s="337">
        <v>8483</v>
      </c>
      <c r="B374" s="17">
        <v>0.1</v>
      </c>
      <c r="C374" s="620" t="s">
        <v>702</v>
      </c>
      <c r="D374" s="21"/>
      <c r="E374" s="549">
        <v>3900000</v>
      </c>
      <c r="F374" s="643">
        <v>0.03</v>
      </c>
      <c r="G374" s="134">
        <f t="shared" si="19"/>
        <v>117000</v>
      </c>
    </row>
    <row r="375" spans="1:9" ht="15.75" customHeight="1">
      <c r="A375" s="337">
        <v>8471</v>
      </c>
      <c r="B375" s="17">
        <v>0.1</v>
      </c>
      <c r="C375" s="582" t="s">
        <v>703</v>
      </c>
      <c r="D375" s="21"/>
      <c r="E375" s="549">
        <v>2550000</v>
      </c>
      <c r="F375" s="643">
        <v>0.03</v>
      </c>
      <c r="G375" s="134">
        <f t="shared" si="19"/>
        <v>76500</v>
      </c>
    </row>
    <row r="376" spans="1:9" ht="15.75" customHeight="1">
      <c r="A376" s="337">
        <v>8498</v>
      </c>
      <c r="B376" s="17">
        <v>0.1</v>
      </c>
      <c r="C376" s="377" t="s">
        <v>681</v>
      </c>
      <c r="D376" s="21"/>
      <c r="E376" s="549">
        <v>1350000</v>
      </c>
      <c r="F376" s="643">
        <v>0.03</v>
      </c>
      <c r="G376" s="134">
        <f t="shared" si="19"/>
        <v>40500</v>
      </c>
    </row>
    <row r="377" spans="1:9" ht="15.75" customHeight="1">
      <c r="A377" s="337">
        <v>8411</v>
      </c>
      <c r="B377" s="17">
        <v>0.1</v>
      </c>
      <c r="C377" s="312" t="s">
        <v>692</v>
      </c>
      <c r="D377" s="21"/>
      <c r="E377" s="549">
        <v>1900000</v>
      </c>
      <c r="F377" s="643">
        <v>0.03</v>
      </c>
      <c r="G377" s="134">
        <f>F377*E377</f>
        <v>57000</v>
      </c>
    </row>
    <row r="378" spans="1:9" ht="15.75" customHeight="1">
      <c r="A378" s="337">
        <v>8412</v>
      </c>
      <c r="B378" s="17">
        <v>0.1</v>
      </c>
      <c r="C378" s="312" t="s">
        <v>278</v>
      </c>
      <c r="D378" s="21"/>
      <c r="E378" s="549">
        <v>2500000</v>
      </c>
      <c r="F378" s="643">
        <v>0.03</v>
      </c>
      <c r="G378" s="134">
        <f>F378*E378</f>
        <v>75000</v>
      </c>
    </row>
    <row r="379" spans="1:9" ht="15.75" customHeight="1">
      <c r="A379" s="337">
        <v>8436</v>
      </c>
      <c r="B379" s="17">
        <v>0.1</v>
      </c>
      <c r="C379" s="312" t="s">
        <v>695</v>
      </c>
      <c r="D379" s="21"/>
      <c r="E379" s="549">
        <v>2100000</v>
      </c>
      <c r="F379" s="643">
        <v>0.03</v>
      </c>
      <c r="G379" s="134">
        <f t="shared" si="19"/>
        <v>63000</v>
      </c>
    </row>
    <row r="380" spans="1:9" ht="15.75" customHeight="1">
      <c r="A380" s="337"/>
      <c r="B380" s="17"/>
      <c r="C380" s="1685"/>
      <c r="D380" s="21"/>
      <c r="E380" s="549"/>
      <c r="F380" s="643"/>
      <c r="G380" s="134"/>
    </row>
    <row r="381" spans="1:9" ht="15.75" customHeight="1">
      <c r="A381" s="308"/>
      <c r="B381" s="308"/>
      <c r="C381" s="308"/>
      <c r="D381" s="143"/>
      <c r="E381" s="107">
        <f>SUM(E360:E380)</f>
        <v>46000000</v>
      </c>
      <c r="F381" s="143"/>
      <c r="G381" s="536">
        <f>SUM(G360:G380)</f>
        <v>1380000</v>
      </c>
    </row>
    <row r="382" spans="1:9" ht="21" customHeight="1"/>
    <row r="384" spans="1:9" ht="15.75" customHeight="1">
      <c r="A384" s="3310" t="s">
        <v>704</v>
      </c>
      <c r="B384" s="3310"/>
      <c r="C384" s="3310"/>
      <c r="D384" s="3310"/>
      <c r="E384" s="3310"/>
      <c r="F384" s="3310"/>
      <c r="G384" s="3310"/>
      <c r="H384" s="3310"/>
      <c r="I384" s="3310"/>
    </row>
    <row r="385" spans="1:9" ht="15.75" customHeight="1">
      <c r="A385" s="3310"/>
      <c r="B385" s="3310"/>
      <c r="C385" s="3310"/>
      <c r="D385" s="3310"/>
      <c r="E385" s="3310"/>
      <c r="F385" s="3310"/>
      <c r="G385" s="3310"/>
      <c r="H385" s="3310"/>
      <c r="I385" s="3310"/>
    </row>
    <row r="386" spans="1:9" ht="15.75" customHeight="1">
      <c r="A386" s="3" t="s">
        <v>523</v>
      </c>
      <c r="B386" s="4" t="s">
        <v>524</v>
      </c>
      <c r="C386" s="4" t="s">
        <v>525</v>
      </c>
      <c r="D386" s="4" t="s">
        <v>526</v>
      </c>
      <c r="E386" s="5" t="s">
        <v>6</v>
      </c>
      <c r="F386" s="5" t="s">
        <v>7</v>
      </c>
      <c r="G386" s="5" t="s">
        <v>527</v>
      </c>
      <c r="H386" s="6" t="s">
        <v>11</v>
      </c>
      <c r="I386" s="7" t="s">
        <v>528</v>
      </c>
    </row>
    <row r="387" spans="1:9" ht="15.75" customHeight="1">
      <c r="A387" s="504">
        <v>8521</v>
      </c>
      <c r="B387" s="649">
        <v>0.08</v>
      </c>
      <c r="C387" s="582" t="s">
        <v>705</v>
      </c>
      <c r="D387" s="582" t="s">
        <v>706</v>
      </c>
      <c r="E387" s="608">
        <v>1850000</v>
      </c>
      <c r="F387" s="545">
        <v>0.02</v>
      </c>
      <c r="G387" s="608">
        <f t="shared" ref="G387:G400" si="20">E387*F387</f>
        <v>37000</v>
      </c>
      <c r="H387" s="582"/>
      <c r="I387" s="582" t="s">
        <v>1</v>
      </c>
    </row>
    <row r="388" spans="1:9" ht="15.75" customHeight="1">
      <c r="A388" s="504">
        <v>8512</v>
      </c>
      <c r="B388" s="545">
        <v>0.1</v>
      </c>
      <c r="C388" s="582" t="s">
        <v>707</v>
      </c>
      <c r="D388" s="582"/>
      <c r="E388" s="608">
        <v>1450000</v>
      </c>
      <c r="F388" s="545">
        <v>0.03</v>
      </c>
      <c r="G388" s="608">
        <f t="shared" si="20"/>
        <v>43500</v>
      </c>
      <c r="H388" s="582"/>
      <c r="I388" s="582" t="s">
        <v>1</v>
      </c>
    </row>
    <row r="389" spans="1:9" ht="15.75" customHeight="1">
      <c r="A389" s="504">
        <v>8510</v>
      </c>
      <c r="B389" s="545">
        <v>0.1</v>
      </c>
      <c r="C389" s="582" t="s">
        <v>708</v>
      </c>
      <c r="D389" s="582"/>
      <c r="E389" s="608">
        <v>2000000</v>
      </c>
      <c r="F389" s="545">
        <v>0.03</v>
      </c>
      <c r="G389" s="608">
        <f t="shared" si="20"/>
        <v>60000</v>
      </c>
      <c r="H389" s="582"/>
      <c r="I389" s="582" t="s">
        <v>43</v>
      </c>
    </row>
    <row r="390" spans="1:9" ht="15.75" customHeight="1">
      <c r="A390" s="504">
        <v>8535</v>
      </c>
      <c r="B390" s="649">
        <v>0.08</v>
      </c>
      <c r="C390" s="582" t="s">
        <v>709</v>
      </c>
      <c r="D390" s="582" t="s">
        <v>710</v>
      </c>
      <c r="E390" s="608">
        <v>1400000</v>
      </c>
      <c r="F390" s="545">
        <v>0.02</v>
      </c>
      <c r="G390" s="608">
        <f t="shared" si="20"/>
        <v>28000</v>
      </c>
      <c r="H390" s="582"/>
      <c r="I390" s="582" t="s">
        <v>43</v>
      </c>
    </row>
    <row r="391" spans="1:9" ht="15.75" customHeight="1">
      <c r="A391" s="504">
        <v>8595</v>
      </c>
      <c r="B391" s="545">
        <v>0.1</v>
      </c>
      <c r="C391" s="582" t="s">
        <v>711</v>
      </c>
      <c r="D391" s="582"/>
      <c r="E391" s="608">
        <v>1300000</v>
      </c>
      <c r="F391" s="545">
        <v>0.03</v>
      </c>
      <c r="G391" s="608">
        <f t="shared" si="20"/>
        <v>39000</v>
      </c>
      <c r="H391" s="582"/>
      <c r="I391" s="582" t="s">
        <v>43</v>
      </c>
    </row>
    <row r="392" spans="1:9" ht="15.75" customHeight="1">
      <c r="A392" s="504">
        <v>8579</v>
      </c>
      <c r="B392" s="545">
        <v>0.1</v>
      </c>
      <c r="C392" s="582" t="s">
        <v>712</v>
      </c>
      <c r="D392" s="582"/>
      <c r="E392" s="608">
        <v>1250000</v>
      </c>
      <c r="F392" s="545">
        <v>0.03</v>
      </c>
      <c r="G392" s="608">
        <f t="shared" si="20"/>
        <v>37500</v>
      </c>
      <c r="H392" s="582"/>
      <c r="I392" s="582" t="s">
        <v>43</v>
      </c>
    </row>
    <row r="393" spans="1:9" ht="15.75" customHeight="1">
      <c r="A393" s="504">
        <v>8548</v>
      </c>
      <c r="B393" s="545">
        <v>0.1</v>
      </c>
      <c r="C393" s="582" t="s">
        <v>713</v>
      </c>
      <c r="D393" s="582"/>
      <c r="E393" s="608">
        <v>1550000</v>
      </c>
      <c r="F393" s="545">
        <v>0.03</v>
      </c>
      <c r="G393" s="608">
        <f t="shared" si="20"/>
        <v>46500</v>
      </c>
      <c r="H393" s="582"/>
      <c r="I393" s="582" t="s">
        <v>1</v>
      </c>
    </row>
    <row r="394" spans="1:9" ht="15.75" customHeight="1">
      <c r="A394" s="504">
        <v>8586</v>
      </c>
      <c r="B394" s="545">
        <v>0.1</v>
      </c>
      <c r="C394" s="582" t="s">
        <v>714</v>
      </c>
      <c r="D394" s="582"/>
      <c r="E394" s="608">
        <v>1650000</v>
      </c>
      <c r="F394" s="545">
        <v>0.03</v>
      </c>
      <c r="G394" s="608">
        <f t="shared" si="20"/>
        <v>49500</v>
      </c>
      <c r="H394" s="582"/>
      <c r="I394" s="582" t="s">
        <v>46</v>
      </c>
    </row>
    <row r="395" spans="1:9" ht="15.75" customHeight="1">
      <c r="A395" s="504">
        <v>8592</v>
      </c>
      <c r="B395" s="545">
        <v>0.1</v>
      </c>
      <c r="C395" s="582" t="s">
        <v>715</v>
      </c>
      <c r="D395" s="582"/>
      <c r="E395" s="608">
        <v>1200000</v>
      </c>
      <c r="F395" s="545">
        <v>0.03</v>
      </c>
      <c r="G395" s="608">
        <f t="shared" si="20"/>
        <v>36000</v>
      </c>
      <c r="H395" s="582"/>
      <c r="I395" s="582" t="s">
        <v>46</v>
      </c>
    </row>
    <row r="396" spans="1:9" ht="15.75" customHeight="1">
      <c r="A396" s="504">
        <v>8636</v>
      </c>
      <c r="B396" s="545">
        <v>0.1</v>
      </c>
      <c r="C396" s="582" t="s">
        <v>716</v>
      </c>
      <c r="D396" s="582"/>
      <c r="E396" s="608">
        <v>1250000</v>
      </c>
      <c r="F396" s="545">
        <v>0.03</v>
      </c>
      <c r="G396" s="608">
        <f t="shared" si="20"/>
        <v>37500</v>
      </c>
      <c r="H396" s="582"/>
      <c r="I396" s="582" t="s">
        <v>46</v>
      </c>
    </row>
    <row r="397" spans="1:9" ht="15.75" customHeight="1">
      <c r="A397" s="504">
        <v>8643</v>
      </c>
      <c r="B397" s="545">
        <v>0.1</v>
      </c>
      <c r="C397" s="582" t="s">
        <v>329</v>
      </c>
      <c r="D397" s="582"/>
      <c r="E397" s="608">
        <v>1200000</v>
      </c>
      <c r="F397" s="545">
        <v>0.03</v>
      </c>
      <c r="G397" s="608">
        <f t="shared" si="20"/>
        <v>36000</v>
      </c>
      <c r="H397" s="582"/>
      <c r="I397" s="582" t="s">
        <v>43</v>
      </c>
    </row>
    <row r="398" spans="1:9" ht="15.75" customHeight="1">
      <c r="A398" s="504">
        <v>8613</v>
      </c>
      <c r="B398" s="545">
        <v>0.1</v>
      </c>
      <c r="C398" s="582" t="s">
        <v>328</v>
      </c>
      <c r="D398" s="582"/>
      <c r="E398" s="608">
        <v>1300000</v>
      </c>
      <c r="F398" s="545">
        <v>0.03</v>
      </c>
      <c r="G398" s="608">
        <f t="shared" si="20"/>
        <v>39000</v>
      </c>
      <c r="H398" s="582"/>
      <c r="I398" s="582" t="s">
        <v>43</v>
      </c>
    </row>
    <row r="399" spans="1:9" ht="15.75" customHeight="1">
      <c r="A399" s="504">
        <v>8637</v>
      </c>
      <c r="B399" s="649">
        <v>0.08</v>
      </c>
      <c r="C399" s="582" t="s">
        <v>717</v>
      </c>
      <c r="D399" s="582" t="s">
        <v>718</v>
      </c>
      <c r="E399" s="608">
        <v>2500000</v>
      </c>
      <c r="F399" s="545">
        <v>0.02</v>
      </c>
      <c r="G399" s="608">
        <f t="shared" si="20"/>
        <v>50000</v>
      </c>
      <c r="H399" s="582"/>
      <c r="I399" s="582" t="s">
        <v>1</v>
      </c>
    </row>
    <row r="400" spans="1:9" ht="15.75" customHeight="1">
      <c r="A400" s="504">
        <v>8668</v>
      </c>
      <c r="B400" s="545">
        <v>0.1</v>
      </c>
      <c r="C400" s="582" t="s">
        <v>337</v>
      </c>
      <c r="D400" s="582"/>
      <c r="E400" s="582">
        <v>1450000</v>
      </c>
      <c r="F400" s="545">
        <v>0.03</v>
      </c>
      <c r="G400" s="608">
        <f t="shared" si="20"/>
        <v>43500</v>
      </c>
      <c r="H400" s="582"/>
      <c r="I400" s="582" t="s">
        <v>30</v>
      </c>
    </row>
    <row r="401" spans="1:9" ht="15.75" customHeight="1">
      <c r="A401" s="407"/>
      <c r="B401" s="407"/>
      <c r="C401" s="407"/>
      <c r="D401" s="407"/>
      <c r="E401" s="534">
        <f>SUM(E387:E400)</f>
        <v>21350000</v>
      </c>
      <c r="F401" s="407"/>
      <c r="G401" s="534">
        <f>SUM(G387:G400)</f>
        <v>583000</v>
      </c>
      <c r="H401" s="407"/>
      <c r="I401" s="407"/>
    </row>
    <row r="402" spans="1:9" ht="15.75" customHeight="1">
      <c r="E402" s="665"/>
    </row>
    <row r="403" spans="1:9" ht="15.75" customHeight="1">
      <c r="E403" s="665"/>
    </row>
    <row r="405" spans="1:9" ht="15.75" customHeight="1">
      <c r="A405" s="3305" t="s">
        <v>719</v>
      </c>
      <c r="B405" s="3305"/>
      <c r="C405" s="3305"/>
      <c r="D405" s="3305"/>
      <c r="E405" s="3305"/>
      <c r="F405" s="3305"/>
      <c r="G405" s="3305"/>
      <c r="H405" s="3305"/>
      <c r="I405" s="3305"/>
    </row>
    <row r="406" spans="1:9" ht="15.75" customHeight="1">
      <c r="A406" s="3305"/>
      <c r="B406" s="3305"/>
      <c r="C406" s="3305"/>
      <c r="D406" s="3305"/>
      <c r="E406" s="3305"/>
      <c r="F406" s="3305"/>
      <c r="G406" s="3305"/>
      <c r="H406" s="3305"/>
      <c r="I406" s="3305"/>
    </row>
    <row r="407" spans="1:9" ht="15.75" customHeight="1">
      <c r="A407" s="485" t="s">
        <v>523</v>
      </c>
      <c r="B407" s="486" t="s">
        <v>524</v>
      </c>
      <c r="C407" s="486" t="s">
        <v>525</v>
      </c>
      <c r="D407" s="486" t="s">
        <v>526</v>
      </c>
      <c r="E407" s="487" t="s">
        <v>6</v>
      </c>
      <c r="F407" s="487" t="s">
        <v>7</v>
      </c>
      <c r="G407" s="487" t="s">
        <v>527</v>
      </c>
      <c r="H407" s="488" t="s">
        <v>11</v>
      </c>
      <c r="I407" s="489" t="s">
        <v>528</v>
      </c>
    </row>
    <row r="408" spans="1:9" ht="15.75" customHeight="1">
      <c r="A408" s="504">
        <v>8570</v>
      </c>
      <c r="B408" s="545">
        <v>0.1</v>
      </c>
      <c r="C408" s="1680" t="s">
        <v>720</v>
      </c>
      <c r="D408" s="1680" t="s">
        <v>622</v>
      </c>
      <c r="E408" s="564">
        <v>1700000</v>
      </c>
      <c r="F408" s="545">
        <v>0.06</v>
      </c>
      <c r="G408" s="564">
        <f t="shared" ref="G408:G419" si="21">E408*F408</f>
        <v>102000</v>
      </c>
      <c r="H408" s="1680"/>
      <c r="I408" s="1680" t="s">
        <v>30</v>
      </c>
    </row>
    <row r="409" spans="1:9" ht="15.75" customHeight="1">
      <c r="A409" s="504">
        <v>8584</v>
      </c>
      <c r="B409" s="545">
        <v>0.1</v>
      </c>
      <c r="C409" s="1680" t="s">
        <v>335</v>
      </c>
      <c r="D409" s="1680" t="s">
        <v>622</v>
      </c>
      <c r="E409" s="564">
        <v>920000</v>
      </c>
      <c r="F409" s="545">
        <v>0.06</v>
      </c>
      <c r="G409" s="564">
        <f t="shared" si="21"/>
        <v>55200</v>
      </c>
      <c r="H409" s="1680"/>
      <c r="I409" s="1680" t="s">
        <v>30</v>
      </c>
    </row>
    <row r="410" spans="1:9" ht="15.75" customHeight="1">
      <c r="A410" s="504">
        <v>8588</v>
      </c>
      <c r="B410" s="545">
        <v>0.1</v>
      </c>
      <c r="C410" s="1680" t="s">
        <v>721</v>
      </c>
      <c r="D410" s="1680" t="s">
        <v>622</v>
      </c>
      <c r="E410" s="564">
        <v>1900000</v>
      </c>
      <c r="F410" s="545">
        <v>0.06</v>
      </c>
      <c r="G410" s="564">
        <f t="shared" si="21"/>
        <v>114000</v>
      </c>
      <c r="H410" s="1680"/>
      <c r="I410" s="1680" t="s">
        <v>43</v>
      </c>
    </row>
    <row r="411" spans="1:9" ht="15.75" customHeight="1">
      <c r="A411" s="504">
        <v>8591</v>
      </c>
      <c r="B411" s="545">
        <v>0.1</v>
      </c>
      <c r="C411" s="1680" t="s">
        <v>722</v>
      </c>
      <c r="D411" s="1680" t="s">
        <v>622</v>
      </c>
      <c r="E411" s="564">
        <v>2000000</v>
      </c>
      <c r="F411" s="545">
        <v>0.06</v>
      </c>
      <c r="G411" s="564">
        <f t="shared" si="21"/>
        <v>120000</v>
      </c>
      <c r="H411" s="1680"/>
      <c r="I411" s="1680" t="s">
        <v>1</v>
      </c>
    </row>
    <row r="412" spans="1:9" ht="15.75" customHeight="1">
      <c r="A412" s="504">
        <v>8568</v>
      </c>
      <c r="B412" s="649">
        <v>0.08</v>
      </c>
      <c r="C412" s="1680" t="s">
        <v>723</v>
      </c>
      <c r="D412" s="1680" t="s">
        <v>622</v>
      </c>
      <c r="E412" s="564">
        <v>1850000</v>
      </c>
      <c r="F412" s="545">
        <v>0.05</v>
      </c>
      <c r="G412" s="564">
        <f t="shared" si="21"/>
        <v>92500</v>
      </c>
      <c r="H412" s="1680"/>
      <c r="I412" s="1680" t="s">
        <v>1</v>
      </c>
    </row>
    <row r="413" spans="1:9" ht="15.75" customHeight="1">
      <c r="A413" s="504">
        <v>8608</v>
      </c>
      <c r="B413" s="545">
        <v>0.1</v>
      </c>
      <c r="C413" s="1680" t="s">
        <v>724</v>
      </c>
      <c r="D413" s="1680" t="s">
        <v>622</v>
      </c>
      <c r="E413" s="564">
        <v>3500000</v>
      </c>
      <c r="F413" s="545">
        <v>0.06</v>
      </c>
      <c r="G413" s="564">
        <f t="shared" si="21"/>
        <v>210000</v>
      </c>
      <c r="H413" s="1680"/>
      <c r="I413" s="1680" t="s">
        <v>1</v>
      </c>
    </row>
    <row r="414" spans="1:9" ht="15.75" customHeight="1">
      <c r="A414" s="504">
        <v>8578</v>
      </c>
      <c r="B414" s="545">
        <v>0.1</v>
      </c>
      <c r="C414" s="1680" t="s">
        <v>725</v>
      </c>
      <c r="D414" s="1680" t="s">
        <v>622</v>
      </c>
      <c r="E414" s="564">
        <v>1850000</v>
      </c>
      <c r="F414" s="545">
        <v>0.06</v>
      </c>
      <c r="G414" s="564">
        <f t="shared" si="21"/>
        <v>111000</v>
      </c>
      <c r="H414" s="1680"/>
      <c r="I414" s="1680" t="s">
        <v>43</v>
      </c>
    </row>
    <row r="415" spans="1:9" ht="15.75" customHeight="1">
      <c r="A415" s="504">
        <v>8589</v>
      </c>
      <c r="B415" s="545">
        <v>0.1</v>
      </c>
      <c r="C415" s="1680" t="s">
        <v>726</v>
      </c>
      <c r="D415" s="1680" t="s">
        <v>622</v>
      </c>
      <c r="E415" s="564">
        <v>1980000</v>
      </c>
      <c r="F415" s="545">
        <v>0.06</v>
      </c>
      <c r="G415" s="564">
        <f t="shared" si="21"/>
        <v>118800</v>
      </c>
      <c r="H415" s="1680"/>
      <c r="I415" s="1680" t="s">
        <v>43</v>
      </c>
    </row>
    <row r="416" spans="1:9" ht="15.75" customHeight="1">
      <c r="A416" s="504">
        <v>8666</v>
      </c>
      <c r="B416" s="545">
        <v>0.1</v>
      </c>
      <c r="C416" s="1680" t="s">
        <v>727</v>
      </c>
      <c r="D416" s="1680" t="s">
        <v>622</v>
      </c>
      <c r="E416" s="564">
        <v>1700000</v>
      </c>
      <c r="F416" s="545">
        <v>0.06</v>
      </c>
      <c r="G416" s="564">
        <f t="shared" si="21"/>
        <v>102000</v>
      </c>
      <c r="H416" s="1680"/>
      <c r="I416" s="1680" t="s">
        <v>30</v>
      </c>
    </row>
    <row r="417" spans="1:9" ht="15.75" customHeight="1">
      <c r="A417" s="504">
        <v>8647</v>
      </c>
      <c r="B417" s="545">
        <v>0.1</v>
      </c>
      <c r="C417" s="1680" t="s">
        <v>601</v>
      </c>
      <c r="D417" s="1680" t="s">
        <v>622</v>
      </c>
      <c r="E417" s="564">
        <v>3250000</v>
      </c>
      <c r="F417" s="545">
        <v>0.06</v>
      </c>
      <c r="G417" s="564">
        <f t="shared" si="21"/>
        <v>195000</v>
      </c>
      <c r="H417" s="1680"/>
      <c r="I417" s="1680" t="s">
        <v>46</v>
      </c>
    </row>
    <row r="418" spans="1:9" ht="15.75" customHeight="1">
      <c r="A418" s="504">
        <v>8610</v>
      </c>
      <c r="B418" s="545">
        <v>0.1</v>
      </c>
      <c r="C418" s="1680" t="s">
        <v>728</v>
      </c>
      <c r="D418" s="1680" t="s">
        <v>622</v>
      </c>
      <c r="E418" s="564">
        <v>2500000</v>
      </c>
      <c r="F418" s="545">
        <v>0.06</v>
      </c>
      <c r="G418" s="564">
        <f t="shared" si="21"/>
        <v>150000</v>
      </c>
      <c r="H418" s="1680"/>
      <c r="I418" s="1680" t="s">
        <v>1</v>
      </c>
    </row>
    <row r="419" spans="1:9" ht="15.75" customHeight="1">
      <c r="A419" s="504">
        <v>8564</v>
      </c>
      <c r="B419" s="545">
        <v>0.1</v>
      </c>
      <c r="C419" s="1680" t="s">
        <v>309</v>
      </c>
      <c r="D419" s="1680" t="s">
        <v>622</v>
      </c>
      <c r="E419" s="564">
        <v>2350000</v>
      </c>
      <c r="F419" s="545">
        <v>0.06</v>
      </c>
      <c r="G419" s="564">
        <f t="shared" si="21"/>
        <v>141000</v>
      </c>
      <c r="H419" s="1680"/>
      <c r="I419" s="1680" t="s">
        <v>1</v>
      </c>
    </row>
    <row r="420" spans="1:9" ht="15.75" customHeight="1">
      <c r="A420" s="447"/>
      <c r="B420" s="482"/>
      <c r="C420" s="483" t="s">
        <v>729</v>
      </c>
      <c r="D420" s="483" t="s">
        <v>730</v>
      </c>
      <c r="E420" s="583"/>
      <c r="F420" s="483"/>
      <c r="G420" s="483"/>
      <c r="H420" s="483"/>
      <c r="I420" s="483" t="s">
        <v>1</v>
      </c>
    </row>
    <row r="421" spans="1:9" ht="15.75" customHeight="1">
      <c r="A421" s="447"/>
      <c r="B421" s="484"/>
      <c r="C421" s="483" t="s">
        <v>731</v>
      </c>
      <c r="D421" s="483" t="s">
        <v>732</v>
      </c>
      <c r="E421" s="672"/>
      <c r="F421" s="673"/>
      <c r="G421" s="672">
        <f>SUM(G408:G420)</f>
        <v>1511500</v>
      </c>
      <c r="H421" s="483"/>
      <c r="I421" s="483" t="s">
        <v>1</v>
      </c>
    </row>
    <row r="422" spans="1:9" ht="15.75" customHeight="1">
      <c r="A422" s="636"/>
      <c r="E422" s="665">
        <f>SUM(E408:E421)</f>
        <v>25500000</v>
      </c>
    </row>
    <row r="424" spans="1:9" ht="15.75" customHeight="1">
      <c r="A424" s="3304" t="s">
        <v>733</v>
      </c>
      <c r="B424" s="3304"/>
      <c r="C424" s="3304"/>
      <c r="D424" s="3304"/>
      <c r="E424" s="3304"/>
      <c r="F424" s="3304"/>
      <c r="G424" s="3304"/>
    </row>
    <row r="425" spans="1:9" ht="15.75" customHeight="1">
      <c r="A425" s="666"/>
      <c r="B425" s="666"/>
      <c r="C425" s="666"/>
      <c r="D425" s="666"/>
      <c r="E425" s="666"/>
      <c r="F425" s="666"/>
      <c r="G425" s="666"/>
    </row>
    <row r="426" spans="1:9" ht="15.75" customHeight="1">
      <c r="A426" s="53" t="s">
        <v>523</v>
      </c>
      <c r="B426" s="54" t="s">
        <v>548</v>
      </c>
      <c r="C426" s="55" t="s">
        <v>5</v>
      </c>
      <c r="D426" s="56" t="s">
        <v>549</v>
      </c>
      <c r="E426" s="57" t="s">
        <v>550</v>
      </c>
      <c r="F426" s="58" t="s">
        <v>551</v>
      </c>
      <c r="G426" s="58" t="s">
        <v>527</v>
      </c>
    </row>
    <row r="427" spans="1:9" ht="15.75" customHeight="1">
      <c r="A427" s="337">
        <v>8521</v>
      </c>
      <c r="B427" s="135">
        <v>0.08</v>
      </c>
      <c r="C427" s="582" t="s">
        <v>734</v>
      </c>
      <c r="D427" s="21" t="s">
        <v>735</v>
      </c>
      <c r="E427" s="548">
        <v>1850000</v>
      </c>
      <c r="F427" s="643">
        <v>0.02</v>
      </c>
      <c r="G427" s="134">
        <f t="shared" ref="G427:G450" si="22">F427*E427</f>
        <v>37000</v>
      </c>
    </row>
    <row r="428" spans="1:9" ht="15.75" customHeight="1">
      <c r="A428" s="337">
        <v>8512</v>
      </c>
      <c r="B428" s="17">
        <v>0.1</v>
      </c>
      <c r="C428" s="582" t="s">
        <v>707</v>
      </c>
      <c r="D428" s="21"/>
      <c r="E428" s="548">
        <v>1450000</v>
      </c>
      <c r="F428" s="643">
        <v>0.03</v>
      </c>
      <c r="G428" s="134">
        <f t="shared" si="22"/>
        <v>43500</v>
      </c>
    </row>
    <row r="429" spans="1:9" ht="15.75" customHeight="1">
      <c r="A429" s="337">
        <v>8510</v>
      </c>
      <c r="B429" s="17">
        <v>0.1</v>
      </c>
      <c r="C429" s="582" t="s">
        <v>736</v>
      </c>
      <c r="D429" s="21"/>
      <c r="E429" s="548">
        <v>2000000</v>
      </c>
      <c r="F429" s="643">
        <v>0.03</v>
      </c>
      <c r="G429" s="134">
        <f t="shared" si="22"/>
        <v>60000</v>
      </c>
    </row>
    <row r="430" spans="1:9" ht="15.75" customHeight="1">
      <c r="A430" s="337">
        <v>8535</v>
      </c>
      <c r="B430" s="135">
        <v>0.08</v>
      </c>
      <c r="C430" s="582" t="s">
        <v>709</v>
      </c>
      <c r="D430" s="21" t="s">
        <v>737</v>
      </c>
      <c r="E430" s="548">
        <v>1400000</v>
      </c>
      <c r="F430" s="643">
        <v>0.02</v>
      </c>
      <c r="G430" s="134">
        <f t="shared" si="22"/>
        <v>28000</v>
      </c>
    </row>
    <row r="431" spans="1:9" ht="15.75" customHeight="1">
      <c r="A431" s="337">
        <v>8595</v>
      </c>
      <c r="B431" s="17">
        <v>0.1</v>
      </c>
      <c r="C431" s="582" t="s">
        <v>738</v>
      </c>
      <c r="D431" s="21"/>
      <c r="E431" s="548">
        <v>1300000</v>
      </c>
      <c r="F431" s="643">
        <v>0.03</v>
      </c>
      <c r="G431" s="134">
        <f t="shared" si="22"/>
        <v>39000</v>
      </c>
    </row>
    <row r="432" spans="1:9" ht="15.75" customHeight="1">
      <c r="A432" s="337">
        <v>8579</v>
      </c>
      <c r="B432" s="17">
        <v>0.1</v>
      </c>
      <c r="C432" s="582" t="s">
        <v>712</v>
      </c>
      <c r="D432" s="21"/>
      <c r="E432" s="548">
        <v>1250000</v>
      </c>
      <c r="F432" s="643">
        <v>0.03</v>
      </c>
      <c r="G432" s="134">
        <f t="shared" si="22"/>
        <v>37500</v>
      </c>
    </row>
    <row r="433" spans="1:7" ht="15.75" customHeight="1">
      <c r="A433" s="337">
        <v>8548</v>
      </c>
      <c r="B433" s="136">
        <v>0.1</v>
      </c>
      <c r="C433" s="582" t="s">
        <v>713</v>
      </c>
      <c r="D433" s="21"/>
      <c r="E433" s="548">
        <v>1550000</v>
      </c>
      <c r="F433" s="643">
        <v>0.03</v>
      </c>
      <c r="G433" s="134">
        <f t="shared" si="22"/>
        <v>46500</v>
      </c>
    </row>
    <row r="434" spans="1:7" ht="15.75" customHeight="1">
      <c r="A434" s="337">
        <v>8586</v>
      </c>
      <c r="B434" s="17">
        <v>0.1</v>
      </c>
      <c r="C434" s="582" t="s">
        <v>325</v>
      </c>
      <c r="D434" s="21"/>
      <c r="E434" s="548">
        <v>1650000</v>
      </c>
      <c r="F434" s="643">
        <v>0.03</v>
      </c>
      <c r="G434" s="134">
        <f t="shared" si="22"/>
        <v>49500</v>
      </c>
    </row>
    <row r="435" spans="1:7" ht="15.75" customHeight="1">
      <c r="A435" s="337">
        <v>8592</v>
      </c>
      <c r="B435" s="17">
        <v>0.1</v>
      </c>
      <c r="C435" s="582" t="s">
        <v>739</v>
      </c>
      <c r="D435" s="21"/>
      <c r="E435" s="549">
        <v>1200000</v>
      </c>
      <c r="F435" s="643">
        <v>0.03</v>
      </c>
      <c r="G435" s="134">
        <f t="shared" si="22"/>
        <v>36000</v>
      </c>
    </row>
    <row r="436" spans="1:7" ht="15.75" customHeight="1">
      <c r="A436" s="337">
        <v>8636</v>
      </c>
      <c r="B436" s="17">
        <v>0.1</v>
      </c>
      <c r="C436" s="582" t="s">
        <v>716</v>
      </c>
      <c r="D436" s="21"/>
      <c r="E436" s="549">
        <v>1250000</v>
      </c>
      <c r="F436" s="643">
        <v>0.03</v>
      </c>
      <c r="G436" s="134">
        <f t="shared" si="22"/>
        <v>37500</v>
      </c>
    </row>
    <row r="437" spans="1:7" ht="15.75" customHeight="1">
      <c r="A437" s="337">
        <v>8643</v>
      </c>
      <c r="B437" s="17">
        <v>0.1</v>
      </c>
      <c r="C437" s="582" t="s">
        <v>329</v>
      </c>
      <c r="D437" s="21"/>
      <c r="E437" s="549">
        <v>1200000</v>
      </c>
      <c r="F437" s="643">
        <v>0.03</v>
      </c>
      <c r="G437" s="134">
        <f t="shared" si="22"/>
        <v>36000</v>
      </c>
    </row>
    <row r="438" spans="1:7" ht="15.75" customHeight="1">
      <c r="A438" s="337">
        <v>8613</v>
      </c>
      <c r="B438" s="136">
        <v>0.1</v>
      </c>
      <c r="C438" s="582" t="s">
        <v>328</v>
      </c>
      <c r="D438" s="21"/>
      <c r="E438" s="549">
        <v>1300000</v>
      </c>
      <c r="F438" s="643">
        <v>0.03</v>
      </c>
      <c r="G438" s="134">
        <f t="shared" si="22"/>
        <v>39000</v>
      </c>
    </row>
    <row r="439" spans="1:7" ht="15.75" customHeight="1">
      <c r="A439" s="337">
        <v>8637</v>
      </c>
      <c r="B439" s="135">
        <v>0.08</v>
      </c>
      <c r="C439" s="582" t="s">
        <v>717</v>
      </c>
      <c r="D439" s="21"/>
      <c r="E439" s="549">
        <v>2500000</v>
      </c>
      <c r="F439" s="643">
        <v>0.02</v>
      </c>
      <c r="G439" s="134">
        <f t="shared" si="22"/>
        <v>50000</v>
      </c>
    </row>
    <row r="440" spans="1:7" ht="15.75" customHeight="1">
      <c r="A440" s="337">
        <v>8668</v>
      </c>
      <c r="B440" s="17">
        <v>0.1</v>
      </c>
      <c r="C440" s="582" t="s">
        <v>337</v>
      </c>
      <c r="D440" s="21"/>
      <c r="E440" s="549">
        <v>1450000</v>
      </c>
      <c r="F440" s="643">
        <v>0.03</v>
      </c>
      <c r="G440" s="134">
        <f t="shared" si="22"/>
        <v>43500</v>
      </c>
    </row>
    <row r="441" spans="1:7" ht="15.75" customHeight="1">
      <c r="A441" s="337">
        <v>8510</v>
      </c>
      <c r="B441" s="17">
        <v>0.1</v>
      </c>
      <c r="C441" s="1680" t="s">
        <v>720</v>
      </c>
      <c r="D441" s="21"/>
      <c r="E441" s="549">
        <v>1700000</v>
      </c>
      <c r="F441" s="643">
        <v>0.03</v>
      </c>
      <c r="G441" s="134">
        <f t="shared" si="22"/>
        <v>51000</v>
      </c>
    </row>
    <row r="442" spans="1:7" ht="15.75" customHeight="1">
      <c r="A442" s="337">
        <v>8584</v>
      </c>
      <c r="B442" s="17">
        <v>0.1</v>
      </c>
      <c r="C442" s="1680" t="s">
        <v>335</v>
      </c>
      <c r="D442" s="21"/>
      <c r="E442" s="549">
        <v>920000</v>
      </c>
      <c r="F442" s="643">
        <v>0.03</v>
      </c>
      <c r="G442" s="134">
        <f t="shared" si="22"/>
        <v>27600</v>
      </c>
    </row>
    <row r="443" spans="1:7" ht="15.75" customHeight="1">
      <c r="A443" s="337">
        <v>8588</v>
      </c>
      <c r="B443" s="17">
        <v>0.1</v>
      </c>
      <c r="C443" s="1680" t="s">
        <v>721</v>
      </c>
      <c r="D443" s="21"/>
      <c r="E443" s="549">
        <v>1900000</v>
      </c>
      <c r="F443" s="643">
        <v>0.03</v>
      </c>
      <c r="G443" s="134">
        <f t="shared" si="22"/>
        <v>57000</v>
      </c>
    </row>
    <row r="444" spans="1:7" ht="15.75" customHeight="1">
      <c r="A444" s="337">
        <v>8591</v>
      </c>
      <c r="B444" s="17">
        <v>0.1</v>
      </c>
      <c r="C444" s="1680" t="s">
        <v>722</v>
      </c>
      <c r="D444" s="21"/>
      <c r="E444" s="549">
        <v>2000000</v>
      </c>
      <c r="F444" s="643">
        <v>0.03</v>
      </c>
      <c r="G444" s="134">
        <f t="shared" si="22"/>
        <v>60000</v>
      </c>
    </row>
    <row r="445" spans="1:7" ht="15.75" customHeight="1">
      <c r="A445" s="337">
        <v>8568</v>
      </c>
      <c r="B445" s="135">
        <v>0.08</v>
      </c>
      <c r="C445" s="1680" t="s">
        <v>723</v>
      </c>
      <c r="D445" s="21"/>
      <c r="E445" s="549">
        <v>1850000</v>
      </c>
      <c r="F445" s="643">
        <v>0.02</v>
      </c>
      <c r="G445" s="134">
        <f t="shared" si="22"/>
        <v>37000</v>
      </c>
    </row>
    <row r="446" spans="1:7" ht="15.75" customHeight="1">
      <c r="A446" s="337">
        <v>8608</v>
      </c>
      <c r="B446" s="17">
        <v>0.1</v>
      </c>
      <c r="C446" s="1680" t="s">
        <v>724</v>
      </c>
      <c r="D446" s="21"/>
      <c r="E446" s="549">
        <v>3500000</v>
      </c>
      <c r="F446" s="643">
        <v>0.03</v>
      </c>
      <c r="G446" s="134">
        <f t="shared" si="22"/>
        <v>105000</v>
      </c>
    </row>
    <row r="447" spans="1:7" ht="15.75" customHeight="1">
      <c r="A447" s="337">
        <v>8578</v>
      </c>
      <c r="B447" s="17">
        <v>0.1</v>
      </c>
      <c r="C447" s="1680" t="s">
        <v>725</v>
      </c>
      <c r="D447" s="21"/>
      <c r="E447" s="549">
        <v>1850000</v>
      </c>
      <c r="F447" s="643">
        <v>0.03</v>
      </c>
      <c r="G447" s="134">
        <f t="shared" si="22"/>
        <v>55500</v>
      </c>
    </row>
    <row r="448" spans="1:7" ht="15.75" customHeight="1">
      <c r="A448" s="337">
        <v>8589</v>
      </c>
      <c r="B448" s="17">
        <v>0.1</v>
      </c>
      <c r="C448" s="1680" t="s">
        <v>726</v>
      </c>
      <c r="D448" s="21"/>
      <c r="E448" s="549">
        <v>1980000</v>
      </c>
      <c r="F448" s="643">
        <v>0.03</v>
      </c>
      <c r="G448" s="134">
        <f t="shared" si="22"/>
        <v>59400</v>
      </c>
    </row>
    <row r="449" spans="1:9" ht="15.75" customHeight="1">
      <c r="A449" s="337">
        <v>8666</v>
      </c>
      <c r="B449" s="17">
        <v>0.1</v>
      </c>
      <c r="C449" s="1680" t="s">
        <v>727</v>
      </c>
      <c r="D449" s="21"/>
      <c r="E449" s="549">
        <v>1700000</v>
      </c>
      <c r="F449" s="643">
        <v>0.03</v>
      </c>
      <c r="G449" s="134">
        <f t="shared" si="22"/>
        <v>51000</v>
      </c>
    </row>
    <row r="450" spans="1:9" ht="15.75" customHeight="1">
      <c r="A450" s="337">
        <v>8647</v>
      </c>
      <c r="B450" s="17">
        <v>0.1</v>
      </c>
      <c r="C450" s="1680" t="s">
        <v>740</v>
      </c>
      <c r="D450" s="21"/>
      <c r="E450" s="549">
        <v>3250000</v>
      </c>
      <c r="F450" s="643">
        <v>0.03</v>
      </c>
      <c r="G450" s="134">
        <f t="shared" si="22"/>
        <v>97500</v>
      </c>
    </row>
    <row r="451" spans="1:9" ht="15.75" customHeight="1">
      <c r="A451" s="337">
        <v>8610</v>
      </c>
      <c r="B451" s="17">
        <v>0.1</v>
      </c>
      <c r="C451" s="1680" t="s">
        <v>728</v>
      </c>
      <c r="D451" s="21"/>
      <c r="E451" s="549">
        <v>2500000</v>
      </c>
      <c r="F451" s="643">
        <v>0.03</v>
      </c>
      <c r="G451" s="134">
        <f>F451*E451</f>
        <v>75000</v>
      </c>
    </row>
    <row r="452" spans="1:9" ht="15.75" customHeight="1">
      <c r="A452" s="337">
        <v>8564</v>
      </c>
      <c r="B452" s="17">
        <v>0.1</v>
      </c>
      <c r="C452" s="1680" t="s">
        <v>309</v>
      </c>
      <c r="D452" s="21"/>
      <c r="E452" s="549">
        <v>2350000</v>
      </c>
      <c r="F452" s="643">
        <v>0.03</v>
      </c>
      <c r="G452" s="134">
        <f>F452*E452</f>
        <v>70500</v>
      </c>
    </row>
    <row r="453" spans="1:9" ht="15.75" customHeight="1">
      <c r="A453" s="308"/>
      <c r="B453" s="308"/>
      <c r="C453" s="483"/>
      <c r="D453" s="143"/>
      <c r="E453" s="107">
        <f>SUM(E427:E452)</f>
        <v>46850000</v>
      </c>
      <c r="F453" s="143"/>
      <c r="G453" s="536">
        <f>SUM(G427:G452)</f>
        <v>1329500</v>
      </c>
    </row>
    <row r="456" spans="1:9" ht="15.75" customHeight="1">
      <c r="A456" s="3306" t="s">
        <v>741</v>
      </c>
      <c r="B456" s="3306"/>
      <c r="C456" s="3306"/>
      <c r="D456" s="3306"/>
      <c r="E456" s="3306"/>
      <c r="F456" s="3306"/>
      <c r="G456" s="3306"/>
      <c r="H456" s="3306"/>
      <c r="I456" s="3306"/>
    </row>
    <row r="457" spans="1:9" ht="15.75" customHeight="1">
      <c r="A457" s="3306"/>
      <c r="B457" s="3306"/>
      <c r="C457" s="3306"/>
      <c r="D457" s="3306"/>
      <c r="E457" s="3306"/>
      <c r="F457" s="3306"/>
      <c r="G457" s="3306"/>
      <c r="H457" s="3306"/>
      <c r="I457" s="3306"/>
    </row>
    <row r="458" spans="1:9" ht="15.75" customHeight="1">
      <c r="A458" s="682" t="s">
        <v>523</v>
      </c>
      <c r="B458" s="682" t="s">
        <v>524</v>
      </c>
      <c r="C458" s="682" t="s">
        <v>525</v>
      </c>
      <c r="D458" s="682" t="s">
        <v>526</v>
      </c>
      <c r="E458" s="683" t="s">
        <v>6</v>
      </c>
      <c r="F458" s="683" t="s">
        <v>7</v>
      </c>
      <c r="G458" s="683" t="s">
        <v>527</v>
      </c>
      <c r="H458" s="684" t="s">
        <v>11</v>
      </c>
      <c r="I458" s="685" t="s">
        <v>528</v>
      </c>
    </row>
    <row r="459" spans="1:9" ht="15.75" customHeight="1">
      <c r="A459" s="504">
        <v>8699</v>
      </c>
      <c r="B459" s="613">
        <v>0.1</v>
      </c>
      <c r="C459" s="1680" t="s">
        <v>742</v>
      </c>
      <c r="D459" s="1680" t="s">
        <v>665</v>
      </c>
      <c r="E459" s="564">
        <v>1300000</v>
      </c>
      <c r="F459" s="545">
        <v>0.01</v>
      </c>
      <c r="G459" s="564">
        <f t="shared" ref="G459:G465" si="23">E459*F459</f>
        <v>13000</v>
      </c>
      <c r="H459" s="1680" t="s">
        <v>743</v>
      </c>
      <c r="I459" s="1680" t="s">
        <v>43</v>
      </c>
    </row>
    <row r="460" spans="1:9" ht="15.75" customHeight="1">
      <c r="A460" s="504">
        <v>8703</v>
      </c>
      <c r="B460" s="613">
        <v>0.1</v>
      </c>
      <c r="C460" s="1680" t="s">
        <v>744</v>
      </c>
      <c r="D460" s="1680" t="s">
        <v>665</v>
      </c>
      <c r="E460" s="564">
        <v>3000000</v>
      </c>
      <c r="F460" s="545">
        <v>0.01</v>
      </c>
      <c r="G460" s="564">
        <f t="shared" si="23"/>
        <v>30000</v>
      </c>
      <c r="H460" s="1680" t="s">
        <v>743</v>
      </c>
      <c r="I460" s="1680" t="s">
        <v>130</v>
      </c>
    </row>
    <row r="461" spans="1:9" ht="15.75" customHeight="1">
      <c r="A461" s="504">
        <v>8724</v>
      </c>
      <c r="B461" s="613">
        <v>0.1</v>
      </c>
      <c r="C461" s="1680" t="s">
        <v>361</v>
      </c>
      <c r="D461" s="1680" t="s">
        <v>665</v>
      </c>
      <c r="E461" s="564">
        <v>2050000</v>
      </c>
      <c r="F461" s="545">
        <v>0.01</v>
      </c>
      <c r="G461" s="564">
        <f t="shared" si="23"/>
        <v>20500</v>
      </c>
      <c r="H461" s="1680" t="s">
        <v>743</v>
      </c>
      <c r="I461" s="1680" t="s">
        <v>46</v>
      </c>
    </row>
    <row r="462" spans="1:9" ht="15.75" customHeight="1">
      <c r="A462" s="504">
        <v>8737</v>
      </c>
      <c r="B462" s="613">
        <v>0.1</v>
      </c>
      <c r="C462" s="1680" t="s">
        <v>358</v>
      </c>
      <c r="D462" s="1680" t="s">
        <v>665</v>
      </c>
      <c r="E462" s="564">
        <v>1200000</v>
      </c>
      <c r="F462" s="545">
        <v>0.01</v>
      </c>
      <c r="G462" s="564">
        <f t="shared" si="23"/>
        <v>12000</v>
      </c>
      <c r="H462" s="1680" t="s">
        <v>743</v>
      </c>
      <c r="I462" s="1680" t="s">
        <v>46</v>
      </c>
    </row>
    <row r="463" spans="1:9" ht="15.75" customHeight="1">
      <c r="A463" s="504">
        <v>8785</v>
      </c>
      <c r="B463" s="613">
        <v>0.1</v>
      </c>
      <c r="C463" s="1680" t="s">
        <v>745</v>
      </c>
      <c r="D463" s="1680" t="s">
        <v>622</v>
      </c>
      <c r="E463" s="564">
        <v>2050000</v>
      </c>
      <c r="F463" s="545">
        <v>0.01</v>
      </c>
      <c r="G463" s="564">
        <f t="shared" si="23"/>
        <v>20500</v>
      </c>
      <c r="H463" s="1680" t="s">
        <v>743</v>
      </c>
      <c r="I463" s="1680" t="s">
        <v>130</v>
      </c>
    </row>
    <row r="464" spans="1:9" s="711" customFormat="1" ht="15.75" customHeight="1">
      <c r="A464" s="504">
        <v>8798</v>
      </c>
      <c r="B464" s="613">
        <v>0.1</v>
      </c>
      <c r="C464" s="1680" t="s">
        <v>746</v>
      </c>
      <c r="D464" s="1680" t="s">
        <v>665</v>
      </c>
      <c r="E464" s="564">
        <v>1300000</v>
      </c>
      <c r="F464" s="545">
        <v>0.01</v>
      </c>
      <c r="G464" s="564">
        <f t="shared" si="23"/>
        <v>13000</v>
      </c>
      <c r="H464" s="1680" t="s">
        <v>747</v>
      </c>
      <c r="I464" s="1680" t="s">
        <v>46</v>
      </c>
    </row>
    <row r="465" spans="1:9" ht="15.75" customHeight="1">
      <c r="A465" s="504">
        <v>8796</v>
      </c>
      <c r="B465" s="613">
        <v>0.1</v>
      </c>
      <c r="C465" s="1680" t="s">
        <v>748</v>
      </c>
      <c r="D465" s="1680" t="s">
        <v>622</v>
      </c>
      <c r="E465" s="564">
        <v>2200000</v>
      </c>
      <c r="F465" s="545">
        <v>0.01</v>
      </c>
      <c r="G465" s="564">
        <f t="shared" si="23"/>
        <v>22000</v>
      </c>
      <c r="H465" s="1680" t="s">
        <v>747</v>
      </c>
      <c r="I465" s="1680" t="s">
        <v>46</v>
      </c>
    </row>
    <row r="466" spans="1:9" ht="15.75" customHeight="1">
      <c r="A466" s="407"/>
      <c r="B466" s="712"/>
      <c r="C466" s="407" t="s">
        <v>749</v>
      </c>
      <c r="D466" s="407" t="s">
        <v>750</v>
      </c>
      <c r="E466" s="407"/>
      <c r="F466" s="407"/>
      <c r="G466" s="407"/>
      <c r="H466" s="407"/>
      <c r="I466" s="407" t="s">
        <v>1</v>
      </c>
    </row>
    <row r="467" spans="1:9" ht="15.75" customHeight="1">
      <c r="A467" s="407"/>
      <c r="B467" s="712"/>
      <c r="C467" s="407" t="s">
        <v>751</v>
      </c>
      <c r="D467" s="407" t="s">
        <v>750</v>
      </c>
      <c r="E467" s="407"/>
      <c r="F467" s="407"/>
      <c r="G467" s="407"/>
      <c r="H467" s="407"/>
      <c r="I467" s="407" t="s">
        <v>46</v>
      </c>
    </row>
    <row r="468" spans="1:9" s="407" customFormat="1" ht="15.75" customHeight="1">
      <c r="E468" s="534">
        <f>SUM(E459:E467)</f>
        <v>13100000</v>
      </c>
      <c r="G468" s="534">
        <f>SUM(G459:G467)</f>
        <v>131000</v>
      </c>
    </row>
    <row r="470" spans="1:9" ht="15.75" customHeight="1">
      <c r="A470" s="3306" t="s">
        <v>752</v>
      </c>
      <c r="B470" s="3306"/>
      <c r="C470" s="3306"/>
      <c r="D470" s="3306"/>
      <c r="E470" s="3306"/>
      <c r="F470" s="3306"/>
      <c r="G470" s="3306"/>
      <c r="H470" s="3306"/>
      <c r="I470" s="3306"/>
    </row>
    <row r="471" spans="1:9" ht="15.75" customHeight="1">
      <c r="A471" s="3306"/>
      <c r="B471" s="3306"/>
      <c r="C471" s="3306"/>
      <c r="D471" s="3306"/>
      <c r="E471" s="3306"/>
      <c r="F471" s="3306"/>
      <c r="G471" s="3306"/>
      <c r="H471" s="3306"/>
      <c r="I471" s="3306"/>
    </row>
    <row r="472" spans="1:9" ht="15.75" customHeight="1">
      <c r="A472" s="3" t="s">
        <v>523</v>
      </c>
      <c r="B472" s="4" t="s">
        <v>524</v>
      </c>
      <c r="C472" s="4" t="s">
        <v>525</v>
      </c>
      <c r="D472" s="4" t="s">
        <v>526</v>
      </c>
      <c r="E472" s="5" t="s">
        <v>6</v>
      </c>
      <c r="F472" s="5" t="s">
        <v>7</v>
      </c>
      <c r="G472" s="5" t="s">
        <v>527</v>
      </c>
      <c r="H472" s="6" t="s">
        <v>11</v>
      </c>
      <c r="I472" s="7" t="s">
        <v>528</v>
      </c>
    </row>
    <row r="473" spans="1:9" ht="15.75" customHeight="1">
      <c r="A473" s="504">
        <v>8748</v>
      </c>
      <c r="B473" s="545">
        <v>0.1</v>
      </c>
      <c r="C473" s="1680" t="s">
        <v>372</v>
      </c>
      <c r="D473" s="1680" t="s">
        <v>665</v>
      </c>
      <c r="E473" s="564">
        <v>1750000</v>
      </c>
      <c r="F473" s="545">
        <v>0.02</v>
      </c>
      <c r="G473" s="564">
        <f>F473*E473</f>
        <v>35000</v>
      </c>
      <c r="H473" s="709" t="s">
        <v>743</v>
      </c>
      <c r="I473" s="1680" t="s">
        <v>130</v>
      </c>
    </row>
    <row r="474" spans="1:9" ht="15.75" customHeight="1">
      <c r="A474" s="504">
        <v>8779</v>
      </c>
      <c r="B474" s="545">
        <v>0.1</v>
      </c>
      <c r="C474" s="1680" t="s">
        <v>753</v>
      </c>
      <c r="D474" s="1680" t="s">
        <v>665</v>
      </c>
      <c r="E474" s="564">
        <v>1750000</v>
      </c>
      <c r="F474" s="545">
        <v>0.02</v>
      </c>
      <c r="G474" s="564">
        <f>F474*E474</f>
        <v>35000</v>
      </c>
      <c r="H474" s="709" t="s">
        <v>743</v>
      </c>
      <c r="I474" s="1680" t="s">
        <v>1</v>
      </c>
    </row>
    <row r="475" spans="1:9" ht="15.75" customHeight="1">
      <c r="A475" s="504">
        <v>8712</v>
      </c>
      <c r="B475" s="545">
        <v>0.1</v>
      </c>
      <c r="C475" s="1680" t="s">
        <v>754</v>
      </c>
      <c r="D475" s="710" t="s">
        <v>755</v>
      </c>
      <c r="E475" s="564">
        <v>1300000</v>
      </c>
      <c r="F475" s="545">
        <v>0.02</v>
      </c>
      <c r="G475" s="564">
        <f>F475*E475</f>
        <v>26000</v>
      </c>
      <c r="H475" s="709" t="s">
        <v>743</v>
      </c>
      <c r="I475" s="1680" t="s">
        <v>756</v>
      </c>
    </row>
    <row r="476" spans="1:9" s="605" customFormat="1" ht="15.75" customHeight="1">
      <c r="A476" s="484"/>
      <c r="B476" s="484"/>
      <c r="C476" s="483" t="s">
        <v>365</v>
      </c>
      <c r="D476" s="483" t="s">
        <v>627</v>
      </c>
      <c r="E476" s="583"/>
      <c r="F476" s="482"/>
      <c r="G476" s="483"/>
      <c r="H476" s="483"/>
      <c r="I476" s="483" t="s">
        <v>46</v>
      </c>
    </row>
    <row r="477" spans="1:9" ht="15.75" customHeight="1">
      <c r="E477" s="665">
        <f>SUM(E473:E476)</f>
        <v>4800000</v>
      </c>
      <c r="G477" s="665">
        <f>SUM(G473:G476)</f>
        <v>96000</v>
      </c>
    </row>
    <row r="479" spans="1:9" ht="15.75" customHeight="1">
      <c r="A479" s="3305" t="s">
        <v>757</v>
      </c>
      <c r="B479" s="3305"/>
      <c r="C479" s="3305"/>
      <c r="D479" s="3305"/>
      <c r="E479" s="3305"/>
      <c r="F479" s="3305"/>
      <c r="G479" s="3305"/>
      <c r="H479" s="3305"/>
      <c r="I479" s="3305"/>
    </row>
    <row r="480" spans="1:9" ht="15.75" customHeight="1">
      <c r="A480" s="3305"/>
      <c r="B480" s="3305"/>
      <c r="C480" s="3305"/>
      <c r="D480" s="3305"/>
      <c r="E480" s="3305"/>
      <c r="F480" s="3305"/>
      <c r="G480" s="3305"/>
      <c r="H480" s="3305"/>
      <c r="I480" s="3305"/>
    </row>
    <row r="481" spans="1:9" ht="15.75" customHeight="1">
      <c r="A481" s="485" t="s">
        <v>523</v>
      </c>
      <c r="B481" s="486" t="s">
        <v>524</v>
      </c>
      <c r="C481" s="486" t="s">
        <v>525</v>
      </c>
      <c r="D481" s="486" t="s">
        <v>526</v>
      </c>
      <c r="E481" s="487" t="s">
        <v>6</v>
      </c>
      <c r="F481" s="487" t="s">
        <v>7</v>
      </c>
      <c r="G481" s="487" t="s">
        <v>527</v>
      </c>
      <c r="H481" s="488" t="s">
        <v>11</v>
      </c>
      <c r="I481" s="489" t="s">
        <v>528</v>
      </c>
    </row>
    <row r="482" spans="1:9" ht="15.75" customHeight="1">
      <c r="A482" s="504">
        <v>8783</v>
      </c>
      <c r="B482" s="545">
        <v>0.1</v>
      </c>
      <c r="C482" s="1680" t="s">
        <v>347</v>
      </c>
      <c r="D482" s="1680"/>
      <c r="E482" s="564">
        <v>2200000</v>
      </c>
      <c r="F482" s="545">
        <v>0.04</v>
      </c>
      <c r="G482" s="564">
        <f t="shared" ref="G482:G489" si="24">F482*E482</f>
        <v>88000</v>
      </c>
      <c r="H482" s="709" t="s">
        <v>743</v>
      </c>
      <c r="I482" s="1680" t="s">
        <v>130</v>
      </c>
    </row>
    <row r="483" spans="1:9" ht="15.75" customHeight="1">
      <c r="A483" s="504">
        <v>8727</v>
      </c>
      <c r="B483" s="545">
        <v>0.1</v>
      </c>
      <c r="C483" s="1680" t="s">
        <v>758</v>
      </c>
      <c r="D483" s="1680"/>
      <c r="E483" s="564">
        <v>2600000</v>
      </c>
      <c r="F483" s="545">
        <v>0.04</v>
      </c>
      <c r="G483" s="564">
        <f t="shared" si="24"/>
        <v>104000</v>
      </c>
      <c r="H483" s="709" t="s">
        <v>743</v>
      </c>
      <c r="I483" s="1680" t="s">
        <v>130</v>
      </c>
    </row>
    <row r="484" spans="1:9" ht="15.75" customHeight="1">
      <c r="A484" s="504">
        <v>8741</v>
      </c>
      <c r="B484" s="545">
        <v>0.1</v>
      </c>
      <c r="C484" s="1680" t="s">
        <v>759</v>
      </c>
      <c r="D484" s="1680"/>
      <c r="E484" s="564">
        <v>2100000</v>
      </c>
      <c r="F484" s="545">
        <v>0.04</v>
      </c>
      <c r="G484" s="564">
        <f t="shared" si="24"/>
        <v>84000</v>
      </c>
      <c r="H484" s="709" t="s">
        <v>743</v>
      </c>
      <c r="I484" s="1680" t="s">
        <v>46</v>
      </c>
    </row>
    <row r="485" spans="1:9" ht="15.75" customHeight="1">
      <c r="A485" s="504">
        <v>8694</v>
      </c>
      <c r="B485" s="545">
        <v>0.1</v>
      </c>
      <c r="C485" s="1680" t="s">
        <v>346</v>
      </c>
      <c r="D485" s="1680"/>
      <c r="E485" s="564">
        <v>1950000</v>
      </c>
      <c r="F485" s="545">
        <v>0.04</v>
      </c>
      <c r="G485" s="564">
        <f t="shared" si="24"/>
        <v>78000</v>
      </c>
      <c r="H485" s="709" t="s">
        <v>743</v>
      </c>
      <c r="I485" s="1680" t="s">
        <v>1</v>
      </c>
    </row>
    <row r="486" spans="1:9" ht="15.75" customHeight="1">
      <c r="A486" s="504">
        <v>8734</v>
      </c>
      <c r="B486" s="649">
        <v>0.08</v>
      </c>
      <c r="C486" s="1680" t="s">
        <v>316</v>
      </c>
      <c r="D486" s="1680"/>
      <c r="E486" s="564">
        <v>3400000</v>
      </c>
      <c r="F486" s="545">
        <v>0.03</v>
      </c>
      <c r="G486" s="564">
        <f t="shared" si="24"/>
        <v>102000</v>
      </c>
      <c r="H486" s="709" t="s">
        <v>743</v>
      </c>
      <c r="I486" s="1680" t="s">
        <v>1</v>
      </c>
    </row>
    <row r="487" spans="1:9" ht="15.75" customHeight="1">
      <c r="A487" s="504"/>
      <c r="B487" s="545">
        <v>0.1</v>
      </c>
      <c r="C487" s="1680" t="s">
        <v>760</v>
      </c>
      <c r="D487" s="1680"/>
      <c r="E487" s="564">
        <v>2200000</v>
      </c>
      <c r="F487" s="545">
        <v>0.04</v>
      </c>
      <c r="G487" s="564">
        <f t="shared" si="24"/>
        <v>88000</v>
      </c>
      <c r="H487" s="709" t="s">
        <v>743</v>
      </c>
      <c r="I487" s="1680" t="s">
        <v>1</v>
      </c>
    </row>
    <row r="488" spans="1:9" ht="15.75" customHeight="1">
      <c r="A488" s="504">
        <v>8682</v>
      </c>
      <c r="B488" s="545">
        <v>0.1</v>
      </c>
      <c r="C488" s="1680" t="s">
        <v>761</v>
      </c>
      <c r="D488" s="1680"/>
      <c r="E488" s="564">
        <v>1500000</v>
      </c>
      <c r="F488" s="545">
        <v>0.04</v>
      </c>
      <c r="G488" s="564">
        <f t="shared" si="24"/>
        <v>60000</v>
      </c>
      <c r="H488" s="709" t="s">
        <v>743</v>
      </c>
      <c r="I488" s="1680" t="s">
        <v>46</v>
      </c>
    </row>
    <row r="489" spans="1:9" ht="15.75" customHeight="1">
      <c r="A489" s="504">
        <v>8793</v>
      </c>
      <c r="B489" s="545">
        <v>0.1</v>
      </c>
      <c r="C489" s="1680" t="s">
        <v>762</v>
      </c>
      <c r="D489" s="1680"/>
      <c r="E489" s="564">
        <v>1300000</v>
      </c>
      <c r="F489" s="545">
        <v>0.04</v>
      </c>
      <c r="G489" s="564">
        <f t="shared" si="24"/>
        <v>52000</v>
      </c>
      <c r="H489" s="709" t="s">
        <v>743</v>
      </c>
      <c r="I489" s="1680" t="s">
        <v>46</v>
      </c>
    </row>
    <row r="490" spans="1:9" s="605" customFormat="1" ht="15.75" customHeight="1">
      <c r="A490" s="483" t="s">
        <v>351</v>
      </c>
      <c r="B490" s="483"/>
      <c r="C490" s="483" t="s">
        <v>763</v>
      </c>
      <c r="D490" s="483"/>
      <c r="E490" s="483"/>
      <c r="F490" s="483"/>
      <c r="G490" s="483"/>
      <c r="H490" s="483"/>
      <c r="I490" s="483" t="s">
        <v>130</v>
      </c>
    </row>
    <row r="491" spans="1:9" s="605" customFormat="1" ht="15.75" customHeight="1">
      <c r="A491" s="483" t="s">
        <v>351</v>
      </c>
      <c r="B491" s="483"/>
      <c r="C491" s="483" t="s">
        <v>764</v>
      </c>
      <c r="D491" s="483"/>
      <c r="E491" s="483"/>
      <c r="F491" s="483"/>
      <c r="G491" s="483"/>
      <c r="H491" s="483"/>
      <c r="I491" s="483" t="s">
        <v>1</v>
      </c>
    </row>
    <row r="492" spans="1:9" s="605" customFormat="1" ht="15.75" customHeight="1">
      <c r="A492" s="483" t="s">
        <v>366</v>
      </c>
      <c r="B492" s="483"/>
      <c r="C492" s="483" t="s">
        <v>20</v>
      </c>
      <c r="D492" s="483"/>
      <c r="E492" s="483"/>
      <c r="F492" s="483"/>
      <c r="G492" s="483"/>
      <c r="H492" s="483"/>
      <c r="I492" s="483" t="s">
        <v>46</v>
      </c>
    </row>
    <row r="493" spans="1:9" ht="15.75" customHeight="1">
      <c r="E493" s="665">
        <f>SUM(E482:E490)</f>
        <v>17250000</v>
      </c>
      <c r="G493" s="665">
        <f>SUM(G482:G492)</f>
        <v>656000</v>
      </c>
    </row>
    <row r="494" spans="1:9" ht="15.75" customHeight="1">
      <c r="E494" s="665"/>
      <c r="G494" s="665"/>
    </row>
    <row r="495" spans="1:9" ht="15.75" customHeight="1">
      <c r="A495" s="3305" t="s">
        <v>765</v>
      </c>
      <c r="B495" s="3305"/>
      <c r="C495" s="3305"/>
      <c r="D495" s="3305"/>
      <c r="E495" s="3305"/>
      <c r="F495" s="3305"/>
      <c r="G495" s="3305"/>
      <c r="H495" s="713"/>
      <c r="I495" s="713"/>
    </row>
    <row r="496" spans="1:9" ht="15.75" customHeight="1">
      <c r="A496" s="3305"/>
      <c r="B496" s="3305"/>
      <c r="C496" s="3305"/>
      <c r="D496" s="3305"/>
      <c r="E496" s="3305"/>
      <c r="F496" s="3305"/>
      <c r="G496" s="3305"/>
      <c r="H496" s="713"/>
      <c r="I496" s="713"/>
    </row>
    <row r="497" spans="1:7" ht="15.75" customHeight="1">
      <c r="A497" s="53" t="s">
        <v>523</v>
      </c>
      <c r="B497" s="54" t="s">
        <v>548</v>
      </c>
      <c r="C497" s="55" t="s">
        <v>5</v>
      </c>
      <c r="D497" s="56" t="s">
        <v>549</v>
      </c>
      <c r="E497" s="57" t="s">
        <v>550</v>
      </c>
      <c r="F497" s="58" t="s">
        <v>551</v>
      </c>
      <c r="G497" s="58" t="s">
        <v>527</v>
      </c>
    </row>
    <row r="498" spans="1:7" ht="15.75" customHeight="1">
      <c r="A498" s="504">
        <v>8699</v>
      </c>
      <c r="B498" s="17">
        <v>0.1</v>
      </c>
      <c r="C498" s="1680" t="s">
        <v>742</v>
      </c>
      <c r="D498" s="21"/>
      <c r="E498" s="564">
        <v>1300000</v>
      </c>
      <c r="F498" s="643">
        <v>0.02</v>
      </c>
      <c r="G498" s="134">
        <f t="shared" ref="G498:G515" si="25">F498*E498</f>
        <v>26000</v>
      </c>
    </row>
    <row r="499" spans="1:7" ht="15.75" customHeight="1">
      <c r="A499" s="504">
        <v>8703</v>
      </c>
      <c r="B499" s="17">
        <v>0.1</v>
      </c>
      <c r="C499" s="1680" t="s">
        <v>359</v>
      </c>
      <c r="D499" s="21"/>
      <c r="E499" s="564">
        <v>3000000</v>
      </c>
      <c r="F499" s="643">
        <v>0.02</v>
      </c>
      <c r="G499" s="134">
        <f t="shared" si="25"/>
        <v>60000</v>
      </c>
    </row>
    <row r="500" spans="1:7" ht="15.75" customHeight="1">
      <c r="A500" s="504">
        <v>8724</v>
      </c>
      <c r="B500" s="17">
        <v>0.1</v>
      </c>
      <c r="C500" s="1680" t="s">
        <v>766</v>
      </c>
      <c r="D500" s="21"/>
      <c r="E500" s="564">
        <v>2050000</v>
      </c>
      <c r="F500" s="643">
        <v>0.02</v>
      </c>
      <c r="G500" s="134">
        <f t="shared" si="25"/>
        <v>41000</v>
      </c>
    </row>
    <row r="501" spans="1:7" ht="15.75" customHeight="1">
      <c r="A501" s="504">
        <v>8737</v>
      </c>
      <c r="B501" s="17">
        <v>0.1</v>
      </c>
      <c r="C501" s="1680" t="s">
        <v>358</v>
      </c>
      <c r="D501" s="21"/>
      <c r="E501" s="564">
        <v>1200000</v>
      </c>
      <c r="F501" s="643">
        <v>0.02</v>
      </c>
      <c r="G501" s="134">
        <f t="shared" si="25"/>
        <v>24000</v>
      </c>
    </row>
    <row r="502" spans="1:7" ht="15.75" customHeight="1">
      <c r="A502" s="504">
        <v>8785</v>
      </c>
      <c r="B502" s="17">
        <v>0.1</v>
      </c>
      <c r="C502" s="710" t="s">
        <v>745</v>
      </c>
      <c r="D502" s="21"/>
      <c r="E502" s="715">
        <v>2050000</v>
      </c>
      <c r="F502" s="643">
        <v>0.02</v>
      </c>
      <c r="G502" s="134">
        <f t="shared" si="25"/>
        <v>41000</v>
      </c>
    </row>
    <row r="503" spans="1:7" ht="15.75" customHeight="1">
      <c r="A503" s="504">
        <v>8798</v>
      </c>
      <c r="B503" s="17">
        <v>0.1</v>
      </c>
      <c r="C503" s="710" t="s">
        <v>767</v>
      </c>
      <c r="D503" s="21"/>
      <c r="E503" s="715">
        <v>1300000</v>
      </c>
      <c r="F503" s="643">
        <v>0.02</v>
      </c>
      <c r="G503" s="134">
        <f t="shared" si="25"/>
        <v>26000</v>
      </c>
    </row>
    <row r="504" spans="1:7" ht="15.75" customHeight="1">
      <c r="A504" s="504">
        <v>8796</v>
      </c>
      <c r="B504" s="136">
        <v>0.1</v>
      </c>
      <c r="C504" s="710" t="s">
        <v>768</v>
      </c>
      <c r="D504" s="21"/>
      <c r="E504" s="715">
        <v>2200000</v>
      </c>
      <c r="F504" s="643">
        <v>0.02</v>
      </c>
      <c r="G504" s="134">
        <f t="shared" si="25"/>
        <v>44000</v>
      </c>
    </row>
    <row r="505" spans="1:7" ht="15.75" customHeight="1">
      <c r="A505" s="504">
        <v>8748</v>
      </c>
      <c r="B505" s="136">
        <v>0.1</v>
      </c>
      <c r="C505" s="1680" t="s">
        <v>372</v>
      </c>
      <c r="D505" s="21"/>
      <c r="E505" s="564">
        <v>1750000</v>
      </c>
      <c r="F505" s="643">
        <v>0.02</v>
      </c>
      <c r="G505" s="134">
        <f t="shared" si="25"/>
        <v>35000</v>
      </c>
    </row>
    <row r="506" spans="1:7" ht="15.75" customHeight="1">
      <c r="A506" s="504">
        <v>8779</v>
      </c>
      <c r="B506" s="136">
        <v>0.1</v>
      </c>
      <c r="C506" s="710" t="s">
        <v>753</v>
      </c>
      <c r="D506" s="21"/>
      <c r="E506" s="715">
        <v>1750000</v>
      </c>
      <c r="F506" s="643">
        <v>0.02</v>
      </c>
      <c r="G506" s="134">
        <f t="shared" si="25"/>
        <v>35000</v>
      </c>
    </row>
    <row r="507" spans="1:7" ht="15.75" customHeight="1">
      <c r="A507" s="504">
        <v>8783</v>
      </c>
      <c r="B507" s="136">
        <v>0.1</v>
      </c>
      <c r="C507" s="710" t="s">
        <v>347</v>
      </c>
      <c r="D507" s="14"/>
      <c r="E507" s="716">
        <v>2200000</v>
      </c>
      <c r="F507" s="643">
        <v>0.02</v>
      </c>
      <c r="G507" s="134">
        <f t="shared" si="25"/>
        <v>44000</v>
      </c>
    </row>
    <row r="508" spans="1:7" ht="15.75" customHeight="1">
      <c r="A508" s="504">
        <v>8727</v>
      </c>
      <c r="B508" s="136">
        <v>0.1</v>
      </c>
      <c r="C508" s="1680" t="s">
        <v>758</v>
      </c>
      <c r="D508" s="14"/>
      <c r="E508" s="714">
        <v>2600000</v>
      </c>
      <c r="F508" s="643">
        <v>0.02</v>
      </c>
      <c r="G508" s="134">
        <f t="shared" si="25"/>
        <v>52000</v>
      </c>
    </row>
    <row r="509" spans="1:7" ht="15.75" customHeight="1">
      <c r="A509" s="504">
        <v>8741</v>
      </c>
      <c r="B509" s="136">
        <v>0.1</v>
      </c>
      <c r="C509" s="1680" t="s">
        <v>759</v>
      </c>
      <c r="D509" s="14"/>
      <c r="E509" s="714">
        <v>2100000</v>
      </c>
      <c r="F509" s="643">
        <v>0.02</v>
      </c>
      <c r="G509" s="134">
        <f t="shared" si="25"/>
        <v>42000</v>
      </c>
    </row>
    <row r="510" spans="1:7" ht="15.75" customHeight="1">
      <c r="A510" s="504">
        <v>8694</v>
      </c>
      <c r="B510" s="136">
        <v>0.1</v>
      </c>
      <c r="C510" s="1680" t="s">
        <v>346</v>
      </c>
      <c r="D510" s="14"/>
      <c r="E510" s="714">
        <v>1950000</v>
      </c>
      <c r="F510" s="643">
        <v>0.02</v>
      </c>
      <c r="G510" s="134">
        <f t="shared" si="25"/>
        <v>39000</v>
      </c>
    </row>
    <row r="511" spans="1:7" ht="15.75" customHeight="1">
      <c r="A511" s="504">
        <v>8734</v>
      </c>
      <c r="B511" s="135">
        <v>0.08</v>
      </c>
      <c r="C511" s="1680" t="s">
        <v>316</v>
      </c>
      <c r="D511" s="14"/>
      <c r="E511" s="714">
        <v>3400000</v>
      </c>
      <c r="F511" s="643">
        <v>0.01</v>
      </c>
      <c r="G511" s="134">
        <f t="shared" si="25"/>
        <v>34000</v>
      </c>
    </row>
    <row r="512" spans="1:7" ht="15.75" customHeight="1">
      <c r="A512" s="504">
        <v>8787</v>
      </c>
      <c r="B512" s="17">
        <v>0.1</v>
      </c>
      <c r="C512" s="710" t="s">
        <v>760</v>
      </c>
      <c r="D512" s="14"/>
      <c r="E512" s="716">
        <v>2200000</v>
      </c>
      <c r="F512" s="643">
        <v>0.02</v>
      </c>
      <c r="G512" s="134">
        <f t="shared" si="25"/>
        <v>44000</v>
      </c>
    </row>
    <row r="513" spans="1:11" ht="15.75" customHeight="1">
      <c r="A513" s="504">
        <v>8682</v>
      </c>
      <c r="B513" s="17">
        <v>0.1</v>
      </c>
      <c r="C513" s="1680" t="s">
        <v>761</v>
      </c>
      <c r="D513" s="14"/>
      <c r="E513" s="714">
        <v>1500000</v>
      </c>
      <c r="F513" s="643">
        <v>0.02</v>
      </c>
      <c r="G513" s="134">
        <f t="shared" si="25"/>
        <v>30000</v>
      </c>
    </row>
    <row r="514" spans="1:11" ht="15.75" customHeight="1">
      <c r="A514" s="504">
        <v>8793</v>
      </c>
      <c r="B514" s="17">
        <v>0.1</v>
      </c>
      <c r="C514" s="710" t="s">
        <v>365</v>
      </c>
      <c r="D514" s="14"/>
      <c r="E514" s="716">
        <v>1300000</v>
      </c>
      <c r="F514" s="643">
        <v>0.02</v>
      </c>
      <c r="G514" s="134">
        <f t="shared" si="25"/>
        <v>26000</v>
      </c>
    </row>
    <row r="515" spans="1:11" ht="15.75" customHeight="1">
      <c r="A515" s="337"/>
      <c r="B515" s="17"/>
      <c r="C515" s="1685"/>
      <c r="D515" s="21"/>
      <c r="E515" s="549"/>
      <c r="F515" s="643">
        <v>0.02</v>
      </c>
      <c r="G515" s="134">
        <f t="shared" si="25"/>
        <v>0</v>
      </c>
    </row>
    <row r="516" spans="1:11" ht="15.75" customHeight="1">
      <c r="A516" s="308"/>
      <c r="B516" s="308"/>
      <c r="C516" s="308"/>
      <c r="D516" s="143"/>
      <c r="E516" s="107">
        <f>SUM(E498:E515)</f>
        <v>33850000</v>
      </c>
      <c r="F516" s="143"/>
      <c r="G516" s="536">
        <f>SUM(G498:G515)</f>
        <v>643000</v>
      </c>
    </row>
    <row r="517" spans="1:11" ht="15.75" customHeight="1">
      <c r="B517" s="598" t="s">
        <v>769</v>
      </c>
      <c r="C517" s="598"/>
      <c r="D517" s="665"/>
      <c r="G517" s="665"/>
    </row>
    <row r="518" spans="1:11" ht="15.75" customHeight="1">
      <c r="E518" s="665"/>
      <c r="G518" s="665"/>
    </row>
    <row r="521" spans="1:11" ht="15.75" customHeight="1">
      <c r="A521" s="3305" t="s">
        <v>770</v>
      </c>
      <c r="B521" s="3305"/>
      <c r="C521" s="3305"/>
      <c r="D521" s="3305"/>
      <c r="E521" s="3305"/>
      <c r="F521" s="3305"/>
      <c r="G521" s="3305"/>
      <c r="H521" s="3305"/>
      <c r="I521" s="3305"/>
    </row>
    <row r="522" spans="1:11" ht="15.75" customHeight="1">
      <c r="A522" s="3305"/>
      <c r="B522" s="3305"/>
      <c r="C522" s="3305"/>
      <c r="D522" s="3305"/>
      <c r="E522" s="3305"/>
      <c r="F522" s="3305"/>
      <c r="G522" s="3305"/>
      <c r="H522" s="3305"/>
      <c r="I522" s="3305"/>
    </row>
    <row r="523" spans="1:11" ht="15.75" customHeight="1">
      <c r="A523" s="485" t="s">
        <v>523</v>
      </c>
      <c r="B523" s="486" t="s">
        <v>524</v>
      </c>
      <c r="C523" s="486" t="s">
        <v>525</v>
      </c>
      <c r="D523" s="486" t="s">
        <v>526</v>
      </c>
      <c r="E523" s="487" t="s">
        <v>6</v>
      </c>
      <c r="F523" s="487" t="s">
        <v>7</v>
      </c>
      <c r="G523" s="487" t="s">
        <v>527</v>
      </c>
      <c r="H523" s="488" t="s">
        <v>11</v>
      </c>
      <c r="I523" s="489" t="s">
        <v>528</v>
      </c>
    </row>
    <row r="524" spans="1:11" ht="15.75" customHeight="1">
      <c r="A524" s="1681" t="s">
        <v>771</v>
      </c>
      <c r="B524" s="1681"/>
      <c r="C524" s="1681" t="s">
        <v>387</v>
      </c>
      <c r="D524" s="1681" t="s">
        <v>772</v>
      </c>
      <c r="E524" s="1681"/>
      <c r="F524" s="1681"/>
      <c r="G524" s="1681"/>
      <c r="H524" s="1681"/>
      <c r="I524" s="1681" t="s">
        <v>1</v>
      </c>
    </row>
    <row r="525" spans="1:11" ht="15.75" customHeight="1">
      <c r="A525" s="1680">
        <v>8836</v>
      </c>
      <c r="B525" s="545">
        <v>0.1</v>
      </c>
      <c r="C525" s="1680" t="s">
        <v>773</v>
      </c>
      <c r="D525" s="1680" t="s">
        <v>774</v>
      </c>
      <c r="E525" s="564">
        <v>1700000</v>
      </c>
      <c r="F525" s="545">
        <v>0.02</v>
      </c>
      <c r="G525" s="564">
        <f>E525*F525</f>
        <v>34000</v>
      </c>
      <c r="H525" s="1680" t="s">
        <v>747</v>
      </c>
      <c r="I525" s="1680" t="s">
        <v>46</v>
      </c>
      <c r="K525">
        <v>718</v>
      </c>
    </row>
    <row r="526" spans="1:11" ht="15.75" customHeight="1">
      <c r="A526" s="1680">
        <v>8831</v>
      </c>
      <c r="B526" s="545">
        <v>0.1</v>
      </c>
      <c r="C526" s="1680" t="s">
        <v>393</v>
      </c>
      <c r="D526" s="1680" t="s">
        <v>622</v>
      </c>
      <c r="E526" s="564">
        <v>1350000</v>
      </c>
      <c r="F526" s="545">
        <v>0.02</v>
      </c>
      <c r="G526" s="564">
        <f>E526*F526</f>
        <v>27000</v>
      </c>
      <c r="H526" s="1680" t="s">
        <v>747</v>
      </c>
      <c r="I526" s="1680" t="s">
        <v>46</v>
      </c>
    </row>
    <row r="527" spans="1:11" ht="15.75" customHeight="1">
      <c r="A527" s="1680">
        <v>8896</v>
      </c>
      <c r="B527" s="545">
        <v>0.1</v>
      </c>
      <c r="C527" s="1680" t="s">
        <v>775</v>
      </c>
      <c r="D527" s="1680" t="s">
        <v>665</v>
      </c>
      <c r="E527" s="564">
        <v>800000</v>
      </c>
      <c r="F527" s="545">
        <v>0.02</v>
      </c>
      <c r="G527" s="564">
        <f>E527*F527</f>
        <v>16000</v>
      </c>
      <c r="H527" s="1680" t="s">
        <v>747</v>
      </c>
      <c r="I527" s="1680" t="s">
        <v>363</v>
      </c>
    </row>
    <row r="528" spans="1:11" ht="15.75" customHeight="1">
      <c r="A528" s="1680">
        <v>8882</v>
      </c>
      <c r="B528" s="545">
        <v>0.1</v>
      </c>
      <c r="C528" s="1680" t="s">
        <v>776</v>
      </c>
      <c r="D528" s="1680" t="s">
        <v>665</v>
      </c>
      <c r="E528" s="564">
        <v>3000000</v>
      </c>
      <c r="F528" s="545">
        <v>0.02</v>
      </c>
      <c r="G528" s="564">
        <f>E528*F528</f>
        <v>60000</v>
      </c>
      <c r="H528" s="1680" t="s">
        <v>747</v>
      </c>
      <c r="I528" s="1680" t="s">
        <v>1</v>
      </c>
    </row>
    <row r="529" spans="1:9" ht="15.75" customHeight="1">
      <c r="A529" s="1680">
        <v>8811</v>
      </c>
      <c r="B529" s="545">
        <v>0.08</v>
      </c>
      <c r="C529" s="1680" t="s">
        <v>777</v>
      </c>
      <c r="D529" s="1680" t="s">
        <v>622</v>
      </c>
      <c r="E529" s="564">
        <v>2100000</v>
      </c>
      <c r="F529" s="545">
        <v>0.01</v>
      </c>
      <c r="G529" s="564">
        <f>E529*F529</f>
        <v>21000</v>
      </c>
      <c r="H529" s="1680" t="s">
        <v>747</v>
      </c>
      <c r="I529" s="1680" t="s">
        <v>1</v>
      </c>
    </row>
    <row r="530" spans="1:9" ht="15.75" customHeight="1">
      <c r="A530" s="483"/>
      <c r="B530" s="483"/>
      <c r="C530" s="483"/>
      <c r="D530" s="483"/>
      <c r="E530" s="483"/>
      <c r="F530" s="483"/>
      <c r="G530" s="483"/>
      <c r="H530" s="483"/>
      <c r="I530" s="483"/>
    </row>
    <row r="531" spans="1:9" ht="15.75" customHeight="1">
      <c r="A531" s="483"/>
      <c r="B531" s="483"/>
      <c r="C531" s="483"/>
      <c r="D531" s="483"/>
      <c r="E531" s="672">
        <f>SUM(E525:E529)</f>
        <v>8950000</v>
      </c>
      <c r="F531" s="483"/>
      <c r="G531" s="672">
        <f>SUM(G525:G530)</f>
        <v>158000</v>
      </c>
      <c r="H531" s="483"/>
      <c r="I531" s="483"/>
    </row>
    <row r="532" spans="1:9" ht="15.75" customHeight="1">
      <c r="A532" s="483"/>
      <c r="B532" s="483"/>
      <c r="C532" s="483"/>
      <c r="D532" s="483"/>
      <c r="E532" s="483"/>
      <c r="F532" s="483"/>
      <c r="G532" s="483"/>
      <c r="H532" s="483"/>
      <c r="I532" s="483"/>
    </row>
    <row r="533" spans="1:9" ht="15.75" customHeight="1">
      <c r="A533" s="605"/>
      <c r="B533" s="605"/>
      <c r="C533" s="605"/>
      <c r="D533" s="605"/>
      <c r="E533" s="605"/>
      <c r="F533" s="605"/>
      <c r="G533" s="605"/>
      <c r="H533" s="605"/>
      <c r="I533" s="605"/>
    </row>
    <row r="535" spans="1:9" ht="15.75" customHeight="1">
      <c r="A535" s="3305" t="s">
        <v>778</v>
      </c>
      <c r="B535" s="3305"/>
      <c r="C535" s="3305"/>
      <c r="D535" s="3305"/>
      <c r="E535" s="3305"/>
      <c r="F535" s="3305"/>
      <c r="G535" s="3305"/>
      <c r="H535" s="3305"/>
      <c r="I535" s="3305"/>
    </row>
    <row r="536" spans="1:9" ht="15.75" customHeight="1">
      <c r="A536" s="3305"/>
      <c r="B536" s="3305"/>
      <c r="C536" s="3305"/>
      <c r="D536" s="3305"/>
      <c r="E536" s="3305"/>
      <c r="F536" s="3305"/>
      <c r="G536" s="3305"/>
      <c r="H536" s="3305"/>
      <c r="I536" s="3305"/>
    </row>
    <row r="537" spans="1:9" ht="15.75" customHeight="1">
      <c r="A537" s="485" t="s">
        <v>523</v>
      </c>
      <c r="B537" s="486" t="s">
        <v>524</v>
      </c>
      <c r="C537" s="486" t="s">
        <v>525</v>
      </c>
      <c r="D537" s="486" t="s">
        <v>526</v>
      </c>
      <c r="E537" s="487" t="s">
        <v>6</v>
      </c>
      <c r="F537" s="487" t="s">
        <v>7</v>
      </c>
      <c r="G537" s="487" t="s">
        <v>527</v>
      </c>
      <c r="H537" s="488" t="s">
        <v>11</v>
      </c>
      <c r="I537" s="489" t="s">
        <v>528</v>
      </c>
    </row>
    <row r="538" spans="1:9" ht="15.75" customHeight="1">
      <c r="A538" s="504">
        <v>8770</v>
      </c>
      <c r="B538" s="545">
        <v>0.1</v>
      </c>
      <c r="C538" s="582" t="s">
        <v>779</v>
      </c>
      <c r="D538" s="582" t="s">
        <v>665</v>
      </c>
      <c r="E538" s="722">
        <v>1500000</v>
      </c>
      <c r="F538" s="545">
        <v>0.01</v>
      </c>
      <c r="G538" s="578">
        <f>E538*F538</f>
        <v>15000</v>
      </c>
      <c r="H538" s="582" t="s">
        <v>743</v>
      </c>
      <c r="I538" s="582" t="s">
        <v>46</v>
      </c>
    </row>
    <row r="539" spans="1:9" ht="15.75" customHeight="1">
      <c r="A539" s="504">
        <v>8922</v>
      </c>
      <c r="B539" s="545">
        <v>0.1</v>
      </c>
      <c r="C539" s="582" t="s">
        <v>780</v>
      </c>
      <c r="D539" s="582" t="s">
        <v>665</v>
      </c>
      <c r="E539" s="722">
        <v>3200000</v>
      </c>
      <c r="F539" s="545">
        <v>0.01</v>
      </c>
      <c r="G539" s="578">
        <f>E539*F539</f>
        <v>32000</v>
      </c>
      <c r="H539" s="582" t="s">
        <v>747</v>
      </c>
      <c r="I539" s="582" t="s">
        <v>46</v>
      </c>
    </row>
    <row r="540" spans="1:9" ht="15.75" customHeight="1">
      <c r="A540" s="504">
        <v>8853</v>
      </c>
      <c r="B540" s="545">
        <v>0.1</v>
      </c>
      <c r="C540" s="582" t="s">
        <v>781</v>
      </c>
      <c r="D540" s="582" t="s">
        <v>665</v>
      </c>
      <c r="E540" s="722">
        <v>1100000</v>
      </c>
      <c r="F540" s="545">
        <v>0.01</v>
      </c>
      <c r="G540" s="578">
        <f>E540*F540</f>
        <v>11000</v>
      </c>
      <c r="H540" s="582" t="s">
        <v>747</v>
      </c>
      <c r="I540" s="582" t="s">
        <v>1</v>
      </c>
    </row>
    <row r="541" spans="1:9" ht="15.75" customHeight="1">
      <c r="A541" s="504">
        <v>8873</v>
      </c>
      <c r="B541" s="545">
        <v>0.1</v>
      </c>
      <c r="C541" s="582" t="s">
        <v>782</v>
      </c>
      <c r="D541" s="582" t="s">
        <v>665</v>
      </c>
      <c r="E541" s="722">
        <v>1800000</v>
      </c>
      <c r="F541" s="545">
        <v>0.01</v>
      </c>
      <c r="G541" s="578">
        <f>E541*F541</f>
        <v>18000</v>
      </c>
      <c r="H541" s="582" t="s">
        <v>747</v>
      </c>
      <c r="I541" s="582" t="s">
        <v>1</v>
      </c>
    </row>
    <row r="542" spans="1:9" ht="15.75" customHeight="1">
      <c r="A542" s="504">
        <v>8935</v>
      </c>
      <c r="B542" s="545" t="s">
        <v>783</v>
      </c>
      <c r="C542" s="582" t="s">
        <v>784</v>
      </c>
      <c r="D542" s="582"/>
      <c r="E542" s="722">
        <v>1300000</v>
      </c>
      <c r="F542" s="545">
        <v>0.01</v>
      </c>
      <c r="G542" s="578">
        <f>E542*F542</f>
        <v>13000</v>
      </c>
      <c r="H542" s="582"/>
      <c r="I542" s="582" t="s">
        <v>46</v>
      </c>
    </row>
    <row r="543" spans="1:9" ht="15.75" customHeight="1">
      <c r="A543" s="447"/>
      <c r="B543" s="482">
        <v>0.1</v>
      </c>
      <c r="C543" s="854" t="s">
        <v>785</v>
      </c>
      <c r="D543" s="854" t="s">
        <v>171</v>
      </c>
      <c r="E543" s="730"/>
      <c r="F543" s="854"/>
      <c r="G543" s="484"/>
      <c r="H543" s="854"/>
      <c r="I543" s="854" t="s">
        <v>46</v>
      </c>
    </row>
    <row r="544" spans="1:9" ht="15.75" customHeight="1">
      <c r="A544" s="854"/>
      <c r="B544" s="482"/>
      <c r="C544" s="854" t="s">
        <v>786</v>
      </c>
      <c r="D544" s="854" t="s">
        <v>787</v>
      </c>
      <c r="E544" s="730"/>
      <c r="F544" s="854"/>
      <c r="G544" s="484"/>
      <c r="H544" s="854"/>
      <c r="I544" s="854" t="s">
        <v>46</v>
      </c>
    </row>
    <row r="545" spans="1:9" ht="15.75" customHeight="1">
      <c r="A545" s="407"/>
      <c r="B545" s="676"/>
      <c r="C545" s="407"/>
      <c r="D545" s="407"/>
      <c r="E545" s="731">
        <f>SUM(E538:E544)</f>
        <v>8900000</v>
      </c>
      <c r="F545" s="407"/>
      <c r="G545" s="733">
        <f>SUM(G538:G544)</f>
        <v>89000</v>
      </c>
      <c r="H545" s="407"/>
      <c r="I545" s="407"/>
    </row>
    <row r="546" spans="1:9" ht="15.75" customHeight="1">
      <c r="G546" s="598"/>
    </row>
    <row r="547" spans="1:9" ht="15.75" customHeight="1">
      <c r="A547" s="3305" t="s">
        <v>788</v>
      </c>
      <c r="B547" s="3305"/>
      <c r="C547" s="3305"/>
      <c r="D547" s="3305"/>
      <c r="E547" s="3305"/>
      <c r="F547" s="3305"/>
      <c r="G547" s="3305"/>
      <c r="H547" s="3305"/>
      <c r="I547" s="3305"/>
    </row>
    <row r="548" spans="1:9" ht="15.75" customHeight="1">
      <c r="A548" s="3305"/>
      <c r="B548" s="3305"/>
      <c r="C548" s="3305"/>
      <c r="D548" s="3305"/>
      <c r="E548" s="3305"/>
      <c r="F548" s="3305"/>
      <c r="G548" s="3305"/>
      <c r="H548" s="3305"/>
      <c r="I548" s="3305"/>
    </row>
    <row r="549" spans="1:9" ht="15.75" customHeight="1">
      <c r="A549" s="485" t="s">
        <v>523</v>
      </c>
      <c r="B549" s="486" t="s">
        <v>524</v>
      </c>
      <c r="C549" s="486" t="s">
        <v>525</v>
      </c>
      <c r="D549" s="486" t="s">
        <v>526</v>
      </c>
      <c r="E549" s="487" t="s">
        <v>6</v>
      </c>
      <c r="F549" s="487" t="s">
        <v>7</v>
      </c>
      <c r="G549" s="487" t="s">
        <v>527</v>
      </c>
      <c r="H549" s="488" t="s">
        <v>11</v>
      </c>
      <c r="I549" s="489" t="s">
        <v>528</v>
      </c>
    </row>
    <row r="550" spans="1:9" ht="15.75" customHeight="1">
      <c r="A550" s="504">
        <v>8863</v>
      </c>
      <c r="B550" s="545">
        <v>0.1</v>
      </c>
      <c r="C550" s="1680" t="s">
        <v>789</v>
      </c>
      <c r="D550" s="1680" t="s">
        <v>665</v>
      </c>
      <c r="E550" s="564">
        <v>1850000</v>
      </c>
      <c r="F550" s="729">
        <v>0.02</v>
      </c>
      <c r="G550" s="564">
        <f>E550*F550</f>
        <v>37000</v>
      </c>
      <c r="H550" s="1680"/>
      <c r="I550" s="1680" t="s">
        <v>1</v>
      </c>
    </row>
    <row r="551" spans="1:9" ht="15.75" customHeight="1">
      <c r="A551" s="504">
        <v>8870</v>
      </c>
      <c r="B551" s="545">
        <v>0.1</v>
      </c>
      <c r="C551" s="1680" t="s">
        <v>790</v>
      </c>
      <c r="D551" s="1680" t="s">
        <v>665</v>
      </c>
      <c r="E551" s="564">
        <v>2350000</v>
      </c>
      <c r="F551" s="729">
        <v>0.02</v>
      </c>
      <c r="G551" s="564">
        <f>E551*F551</f>
        <v>47000</v>
      </c>
      <c r="H551" s="1680"/>
      <c r="I551" s="1680" t="s">
        <v>1</v>
      </c>
    </row>
    <row r="552" spans="1:9" ht="15.75" customHeight="1">
      <c r="A552" s="504">
        <v>8926</v>
      </c>
      <c r="B552" s="545">
        <v>0.1</v>
      </c>
      <c r="C552" s="1680" t="s">
        <v>791</v>
      </c>
      <c r="D552" s="1680" t="s">
        <v>626</v>
      </c>
      <c r="E552" s="564">
        <v>1500000</v>
      </c>
      <c r="F552" s="729">
        <v>0.02</v>
      </c>
      <c r="G552" s="564">
        <f>E552*F552</f>
        <v>30000</v>
      </c>
      <c r="H552" s="1680"/>
      <c r="I552" s="1680" t="s">
        <v>46</v>
      </c>
    </row>
    <row r="553" spans="1:9" ht="15.75" customHeight="1">
      <c r="A553" s="447"/>
      <c r="B553" s="482">
        <v>0.1</v>
      </c>
      <c r="C553" s="483" t="s">
        <v>792</v>
      </c>
      <c r="D553" s="483" t="s">
        <v>171</v>
      </c>
      <c r="E553" s="583"/>
      <c r="F553" s="732"/>
      <c r="G553" s="483"/>
      <c r="H553" s="483"/>
      <c r="I553" s="483" t="s">
        <v>363</v>
      </c>
    </row>
    <row r="555" spans="1:9" ht="15.75" customHeight="1">
      <c r="E555" s="665">
        <f>SUM(E550:E554)</f>
        <v>5700000</v>
      </c>
      <c r="G555" s="665">
        <f>SUM(G550:G554)</f>
        <v>114000</v>
      </c>
    </row>
    <row r="557" spans="1:9" ht="15.75" customHeight="1">
      <c r="A557" s="3305" t="s">
        <v>793</v>
      </c>
      <c r="B557" s="3305"/>
      <c r="C557" s="3305"/>
      <c r="D557" s="3305"/>
      <c r="E557" s="3305"/>
      <c r="F557" s="3305"/>
      <c r="G557" s="3305"/>
    </row>
    <row r="558" spans="1:9" ht="15.75" customHeight="1">
      <c r="A558" s="3305"/>
      <c r="B558" s="3305"/>
      <c r="C558" s="3305"/>
      <c r="D558" s="3305"/>
      <c r="E558" s="3305"/>
      <c r="F558" s="3305"/>
      <c r="G558" s="3305"/>
    </row>
    <row r="559" spans="1:9" ht="15.75" customHeight="1">
      <c r="A559" s="53" t="s">
        <v>523</v>
      </c>
      <c r="B559" s="54" t="s">
        <v>548</v>
      </c>
      <c r="C559" s="55" t="s">
        <v>5</v>
      </c>
      <c r="D559" s="56" t="s">
        <v>549</v>
      </c>
      <c r="E559" s="57" t="s">
        <v>550</v>
      </c>
      <c r="F559" s="58" t="s">
        <v>551</v>
      </c>
      <c r="G559" s="58" t="s">
        <v>527</v>
      </c>
    </row>
    <row r="560" spans="1:9" ht="15.75" customHeight="1">
      <c r="A560" s="504">
        <v>8811</v>
      </c>
      <c r="B560" s="17">
        <v>0.08</v>
      </c>
      <c r="C560" s="1680" t="s">
        <v>381</v>
      </c>
      <c r="D560" s="21"/>
      <c r="E560" s="564">
        <v>2100000</v>
      </c>
      <c r="F560" s="643">
        <v>0.01</v>
      </c>
      <c r="G560" s="134">
        <f t="shared" ref="G560:G574" si="26">F560*E560</f>
        <v>21000</v>
      </c>
    </row>
    <row r="561" spans="1:7" ht="15.75" customHeight="1">
      <c r="A561" s="504">
        <v>8863</v>
      </c>
      <c r="B561" s="17">
        <v>0.1</v>
      </c>
      <c r="C561" s="1680" t="s">
        <v>789</v>
      </c>
      <c r="D561" s="21"/>
      <c r="E561" s="564">
        <v>1850000</v>
      </c>
      <c r="F561" s="643">
        <v>0.02</v>
      </c>
      <c r="G561" s="134">
        <f t="shared" si="26"/>
        <v>37000</v>
      </c>
    </row>
    <row r="562" spans="1:7" ht="15.75" customHeight="1">
      <c r="A562" s="504">
        <v>8853</v>
      </c>
      <c r="B562" s="17">
        <v>0.1</v>
      </c>
      <c r="C562" s="1680" t="s">
        <v>781</v>
      </c>
      <c r="D562" s="21"/>
      <c r="E562" s="564">
        <v>1100000</v>
      </c>
      <c r="F562" s="643">
        <v>0.02</v>
      </c>
      <c r="G562" s="134">
        <f t="shared" si="26"/>
        <v>22000</v>
      </c>
    </row>
    <row r="563" spans="1:7" ht="15.75" customHeight="1">
      <c r="A563" s="504">
        <v>8873</v>
      </c>
      <c r="B563" s="17">
        <v>0.1</v>
      </c>
      <c r="C563" s="1680" t="s">
        <v>794</v>
      </c>
      <c r="D563" s="21"/>
      <c r="E563" s="564">
        <v>1800000</v>
      </c>
      <c r="F563" s="643">
        <v>0.02</v>
      </c>
      <c r="G563" s="134">
        <f t="shared" si="26"/>
        <v>36000</v>
      </c>
    </row>
    <row r="564" spans="1:7" ht="15.75" customHeight="1">
      <c r="A564" s="504">
        <v>8882</v>
      </c>
      <c r="B564" s="17">
        <v>0.1</v>
      </c>
      <c r="C564" s="1680" t="s">
        <v>388</v>
      </c>
      <c r="D564" s="21"/>
      <c r="E564" s="564">
        <v>3000000</v>
      </c>
      <c r="F564" s="643">
        <v>0.02</v>
      </c>
      <c r="G564" s="134">
        <f t="shared" si="26"/>
        <v>60000</v>
      </c>
    </row>
    <row r="565" spans="1:7" ht="15.75" customHeight="1">
      <c r="A565" s="504">
        <v>8870</v>
      </c>
      <c r="B565" s="17">
        <v>0.1</v>
      </c>
      <c r="C565" s="1680" t="s">
        <v>790</v>
      </c>
      <c r="D565" s="21"/>
      <c r="E565" s="564">
        <v>2350000</v>
      </c>
      <c r="F565" s="643">
        <v>0.02</v>
      </c>
      <c r="G565" s="134">
        <f t="shared" si="26"/>
        <v>47000</v>
      </c>
    </row>
    <row r="566" spans="1:7" ht="15.75" customHeight="1">
      <c r="A566" s="504">
        <v>8770</v>
      </c>
      <c r="B566" s="136">
        <v>0.1</v>
      </c>
      <c r="C566" s="1680" t="s">
        <v>779</v>
      </c>
      <c r="D566" s="21"/>
      <c r="E566" s="564">
        <v>1500000</v>
      </c>
      <c r="F566" s="643">
        <v>0.02</v>
      </c>
      <c r="G566" s="134">
        <f t="shared" si="26"/>
        <v>30000</v>
      </c>
    </row>
    <row r="567" spans="1:7" ht="15.75" customHeight="1">
      <c r="A567" s="504">
        <v>8836</v>
      </c>
      <c r="B567" s="136">
        <v>0.1</v>
      </c>
      <c r="C567" s="1680" t="s">
        <v>795</v>
      </c>
      <c r="D567" s="21"/>
      <c r="E567" s="564">
        <v>1700000</v>
      </c>
      <c r="F567" s="643">
        <v>0.02</v>
      </c>
      <c r="G567" s="134">
        <f t="shared" si="26"/>
        <v>34000</v>
      </c>
    </row>
    <row r="568" spans="1:7" ht="15.75" customHeight="1">
      <c r="A568" s="504">
        <v>8831</v>
      </c>
      <c r="B568" s="136">
        <v>0.1</v>
      </c>
      <c r="C568" s="1680" t="s">
        <v>393</v>
      </c>
      <c r="D568" s="21"/>
      <c r="E568" s="564">
        <v>1350000</v>
      </c>
      <c r="F568" s="643">
        <v>0.02</v>
      </c>
      <c r="G568" s="134">
        <f t="shared" si="26"/>
        <v>27000</v>
      </c>
    </row>
    <row r="569" spans="1:7" ht="15.75" customHeight="1">
      <c r="A569" s="504">
        <v>8922</v>
      </c>
      <c r="B569" s="136">
        <v>0.1</v>
      </c>
      <c r="C569" s="1680" t="s">
        <v>780</v>
      </c>
      <c r="D569" s="14"/>
      <c r="E569" s="714">
        <v>3200000</v>
      </c>
      <c r="F569" s="643">
        <v>0.02</v>
      </c>
      <c r="G569" s="134">
        <f t="shared" si="26"/>
        <v>64000</v>
      </c>
    </row>
    <row r="570" spans="1:7" ht="15.75" customHeight="1">
      <c r="A570" s="504">
        <v>8926</v>
      </c>
      <c r="B570" s="136">
        <v>0.1</v>
      </c>
      <c r="C570" s="1680" t="s">
        <v>796</v>
      </c>
      <c r="D570" s="14"/>
      <c r="E570" s="714">
        <v>1500000</v>
      </c>
      <c r="F570" s="643">
        <v>0.02</v>
      </c>
      <c r="G570" s="134">
        <f t="shared" si="26"/>
        <v>30000</v>
      </c>
    </row>
    <row r="571" spans="1:7" ht="15.75" customHeight="1">
      <c r="A571" s="504">
        <v>8896</v>
      </c>
      <c r="B571" s="136">
        <v>0.1</v>
      </c>
      <c r="C571" s="1680" t="s">
        <v>792</v>
      </c>
      <c r="D571" s="14"/>
      <c r="E571" s="714">
        <v>800000</v>
      </c>
      <c r="F571" s="643">
        <v>0.02</v>
      </c>
      <c r="G571" s="134">
        <f t="shared" si="26"/>
        <v>16000</v>
      </c>
    </row>
    <row r="572" spans="1:7" ht="15.75" customHeight="1">
      <c r="A572" s="724">
        <v>8935</v>
      </c>
      <c r="B572" s="736">
        <v>0.1</v>
      </c>
      <c r="C572" s="692" t="s">
        <v>784</v>
      </c>
      <c r="D572" s="737"/>
      <c r="E572" s="738">
        <v>1300000</v>
      </c>
      <c r="F572" s="739">
        <v>0.02</v>
      </c>
      <c r="G572" s="740">
        <f t="shared" si="26"/>
        <v>26000</v>
      </c>
    </row>
    <row r="573" spans="1:7" ht="15.75" customHeight="1">
      <c r="A573" s="504"/>
      <c r="B573" s="136">
        <v>0.1</v>
      </c>
      <c r="C573" s="1680"/>
      <c r="D573" s="14"/>
      <c r="E573" s="714"/>
      <c r="F573" s="643">
        <v>0.02</v>
      </c>
      <c r="G573" s="134">
        <f t="shared" si="26"/>
        <v>0</v>
      </c>
    </row>
    <row r="574" spans="1:7" ht="15.75" customHeight="1">
      <c r="A574" s="337"/>
      <c r="B574" s="17"/>
      <c r="C574" s="1680"/>
      <c r="D574" s="21"/>
      <c r="E574" s="549"/>
      <c r="F574" s="643">
        <v>0.02</v>
      </c>
      <c r="G574" s="134">
        <f t="shared" si="26"/>
        <v>0</v>
      </c>
    </row>
    <row r="575" spans="1:7" ht="15.75" customHeight="1">
      <c r="A575" s="308"/>
      <c r="B575" s="308"/>
      <c r="C575" s="308"/>
      <c r="D575" s="143"/>
      <c r="E575" s="107">
        <f>SUM(E560:E574)</f>
        <v>23550000</v>
      </c>
      <c r="F575" s="143"/>
      <c r="G575" s="536">
        <f>SUM(G560:G574)</f>
        <v>450000</v>
      </c>
    </row>
    <row r="577" spans="1:9" ht="15.75" customHeight="1">
      <c r="A577" s="3305" t="s">
        <v>797</v>
      </c>
      <c r="B577" s="3305"/>
      <c r="C577" s="3305"/>
      <c r="D577" s="3305"/>
      <c r="E577" s="3305"/>
      <c r="F577" s="3305"/>
      <c r="G577" s="3305"/>
      <c r="H577" s="3305"/>
      <c r="I577" s="3305"/>
    </row>
    <row r="578" spans="1:9" ht="15.75" customHeight="1">
      <c r="A578" s="3305"/>
      <c r="B578" s="3305"/>
      <c r="C578" s="3305"/>
      <c r="D578" s="3305"/>
      <c r="E578" s="3305"/>
      <c r="F578" s="3305"/>
      <c r="G578" s="3305"/>
      <c r="H578" s="3305"/>
      <c r="I578" s="3305"/>
    </row>
    <row r="579" spans="1:9" ht="15.75" customHeight="1">
      <c r="A579" s="485" t="s">
        <v>523</v>
      </c>
      <c r="B579" s="486" t="s">
        <v>524</v>
      </c>
      <c r="C579" s="486" t="s">
        <v>525</v>
      </c>
      <c r="D579" s="486" t="s">
        <v>526</v>
      </c>
      <c r="E579" s="487" t="s">
        <v>6</v>
      </c>
      <c r="F579" s="487" t="s">
        <v>7</v>
      </c>
      <c r="G579" s="487" t="s">
        <v>527</v>
      </c>
      <c r="H579" s="488" t="s">
        <v>11</v>
      </c>
      <c r="I579" s="489" t="s">
        <v>528</v>
      </c>
    </row>
    <row r="580" spans="1:9" ht="15.75" customHeight="1">
      <c r="A580" s="504">
        <v>8943</v>
      </c>
      <c r="B580" s="545">
        <v>0.1</v>
      </c>
      <c r="C580" s="582" t="s">
        <v>419</v>
      </c>
      <c r="D580" s="582" t="s">
        <v>665</v>
      </c>
      <c r="E580" s="722">
        <v>1350000</v>
      </c>
      <c r="F580" s="545">
        <v>0.03</v>
      </c>
      <c r="G580" s="578">
        <f t="shared" ref="G580:G589" si="27">E580*F580</f>
        <v>40500</v>
      </c>
      <c r="H580" s="582" t="s">
        <v>747</v>
      </c>
      <c r="I580" s="582" t="s">
        <v>46</v>
      </c>
    </row>
    <row r="581" spans="1:9" ht="15.75" customHeight="1">
      <c r="A581" s="504">
        <v>8957</v>
      </c>
      <c r="B581" s="545">
        <v>0.1</v>
      </c>
      <c r="C581" s="582" t="s">
        <v>798</v>
      </c>
      <c r="D581" s="582" t="s">
        <v>665</v>
      </c>
      <c r="E581" s="722">
        <v>1900000</v>
      </c>
      <c r="F581" s="545">
        <v>0.03</v>
      </c>
      <c r="G581" s="578">
        <f t="shared" si="27"/>
        <v>57000</v>
      </c>
      <c r="H581" s="582" t="s">
        <v>747</v>
      </c>
      <c r="I581" s="582" t="s">
        <v>130</v>
      </c>
    </row>
    <row r="582" spans="1:9" ht="15.75" customHeight="1">
      <c r="A582" s="504">
        <v>8975</v>
      </c>
      <c r="B582" s="649">
        <v>0.08</v>
      </c>
      <c r="C582" s="582" t="s">
        <v>799</v>
      </c>
      <c r="D582" s="582" t="s">
        <v>665</v>
      </c>
      <c r="E582" s="722">
        <v>2600000</v>
      </c>
      <c r="F582" s="545">
        <v>0.02</v>
      </c>
      <c r="G582" s="578">
        <f t="shared" si="27"/>
        <v>52000</v>
      </c>
      <c r="H582" s="582" t="s">
        <v>747</v>
      </c>
      <c r="I582" s="582" t="s">
        <v>46</v>
      </c>
    </row>
    <row r="583" spans="1:9" ht="15.75" customHeight="1">
      <c r="A583" s="504">
        <v>9008</v>
      </c>
      <c r="B583" s="649">
        <v>0.08</v>
      </c>
      <c r="C583" s="582" t="s">
        <v>800</v>
      </c>
      <c r="D583" s="582" t="s">
        <v>665</v>
      </c>
      <c r="E583" s="722">
        <v>2900000</v>
      </c>
      <c r="F583" s="545">
        <v>0.02</v>
      </c>
      <c r="G583" s="578">
        <f t="shared" si="27"/>
        <v>58000</v>
      </c>
      <c r="H583" s="582" t="s">
        <v>747</v>
      </c>
      <c r="I583" s="582" t="s">
        <v>1</v>
      </c>
    </row>
    <row r="584" spans="1:9" ht="15.75" customHeight="1">
      <c r="A584" s="504">
        <v>8984</v>
      </c>
      <c r="B584" s="649">
        <v>0.09</v>
      </c>
      <c r="C584" s="1680" t="s">
        <v>801</v>
      </c>
      <c r="D584" s="1680" t="s">
        <v>665</v>
      </c>
      <c r="E584" s="722">
        <v>2900000</v>
      </c>
      <c r="F584" s="545">
        <v>0.02</v>
      </c>
      <c r="G584" s="578">
        <f t="shared" si="27"/>
        <v>58000</v>
      </c>
      <c r="H584" s="1680" t="s">
        <v>747</v>
      </c>
      <c r="I584" s="1680" t="s">
        <v>46</v>
      </c>
    </row>
    <row r="585" spans="1:9" ht="15.75" customHeight="1">
      <c r="A585" s="504">
        <v>9053</v>
      </c>
      <c r="B585" s="545">
        <v>0.1</v>
      </c>
      <c r="C585" s="582" t="s">
        <v>802</v>
      </c>
      <c r="D585" s="582" t="s">
        <v>626</v>
      </c>
      <c r="E585" s="722">
        <v>3400000</v>
      </c>
      <c r="F585" s="545">
        <v>0.03</v>
      </c>
      <c r="G585" s="578">
        <f t="shared" si="27"/>
        <v>102000</v>
      </c>
      <c r="H585" s="582" t="s">
        <v>747</v>
      </c>
      <c r="I585" s="582" t="s">
        <v>1</v>
      </c>
    </row>
    <row r="586" spans="1:9" ht="15.75" customHeight="1">
      <c r="A586" s="504">
        <v>9010</v>
      </c>
      <c r="B586" s="545">
        <v>0.1</v>
      </c>
      <c r="C586" s="582" t="s">
        <v>803</v>
      </c>
      <c r="D586" s="582" t="s">
        <v>804</v>
      </c>
      <c r="E586" s="722">
        <v>1400000</v>
      </c>
      <c r="F586" s="545">
        <v>0.03</v>
      </c>
      <c r="G586" s="578">
        <f t="shared" si="27"/>
        <v>42000</v>
      </c>
      <c r="H586" s="582" t="s">
        <v>747</v>
      </c>
      <c r="I586" s="582" t="s">
        <v>46</v>
      </c>
    </row>
    <row r="587" spans="1:9" ht="15.75" customHeight="1">
      <c r="A587" s="504">
        <v>9032</v>
      </c>
      <c r="B587" s="545">
        <v>0.1</v>
      </c>
      <c r="C587" s="1680" t="s">
        <v>805</v>
      </c>
      <c r="D587" s="1680" t="s">
        <v>806</v>
      </c>
      <c r="E587" s="1680">
        <v>1450000</v>
      </c>
      <c r="F587" s="545">
        <v>0.03</v>
      </c>
      <c r="G587" s="578">
        <f t="shared" si="27"/>
        <v>43500</v>
      </c>
      <c r="H587" s="1680" t="s">
        <v>747</v>
      </c>
      <c r="I587" s="1680" t="s">
        <v>130</v>
      </c>
    </row>
    <row r="588" spans="1:9" ht="15.75" customHeight="1">
      <c r="A588" s="504">
        <v>9025</v>
      </c>
      <c r="B588" s="545">
        <v>0.1</v>
      </c>
      <c r="C588" s="1680" t="s">
        <v>807</v>
      </c>
      <c r="D588" s="1680" t="s">
        <v>665</v>
      </c>
      <c r="E588" s="564">
        <v>2400000</v>
      </c>
      <c r="F588" s="545">
        <v>0.03</v>
      </c>
      <c r="G588" s="578">
        <f t="shared" si="27"/>
        <v>72000</v>
      </c>
      <c r="H588" s="1680" t="s">
        <v>747</v>
      </c>
      <c r="I588" s="1680" t="s">
        <v>130</v>
      </c>
    </row>
    <row r="589" spans="1:9" ht="15.75" customHeight="1">
      <c r="A589" s="504">
        <v>9016</v>
      </c>
      <c r="B589" s="545">
        <v>0.1</v>
      </c>
      <c r="C589" s="582" t="s">
        <v>808</v>
      </c>
      <c r="D589" s="582" t="s">
        <v>665</v>
      </c>
      <c r="E589" s="722">
        <v>1550000</v>
      </c>
      <c r="F589" s="545">
        <v>0.03</v>
      </c>
      <c r="G589" s="578">
        <f t="shared" si="27"/>
        <v>46500</v>
      </c>
      <c r="H589" s="582" t="s">
        <v>747</v>
      </c>
      <c r="I589" s="582" t="s">
        <v>46</v>
      </c>
    </row>
    <row r="590" spans="1:9" ht="15.75" customHeight="1">
      <c r="A590" s="749"/>
      <c r="B590" s="750"/>
      <c r="C590" s="749" t="s">
        <v>809</v>
      </c>
      <c r="D590" s="749" t="s">
        <v>31</v>
      </c>
      <c r="E590" s="752"/>
      <c r="F590" s="749"/>
      <c r="G590" s="749"/>
      <c r="H590" s="749"/>
      <c r="I590" s="749" t="s">
        <v>1</v>
      </c>
    </row>
    <row r="591" spans="1:9" ht="15.75" customHeight="1">
      <c r="A591" s="483"/>
      <c r="B591" s="482"/>
      <c r="C591" s="483" t="s">
        <v>810</v>
      </c>
      <c r="D591" s="483" t="s">
        <v>627</v>
      </c>
      <c r="E591" s="583"/>
      <c r="F591" s="483"/>
      <c r="G591" s="483"/>
      <c r="H591" s="483"/>
      <c r="I591" s="483" t="s">
        <v>46</v>
      </c>
    </row>
    <row r="592" spans="1:9" ht="15.75" customHeight="1">
      <c r="A592" s="447"/>
      <c r="B592" s="482"/>
      <c r="C592" s="854" t="s">
        <v>811</v>
      </c>
      <c r="D592" s="854" t="s">
        <v>812</v>
      </c>
      <c r="E592" s="730"/>
      <c r="F592" s="482"/>
      <c r="G592" s="484"/>
      <c r="H592" s="854"/>
      <c r="I592" s="854" t="s">
        <v>46</v>
      </c>
    </row>
    <row r="593" spans="1:9" ht="15.75" customHeight="1">
      <c r="A593" s="447"/>
      <c r="B593" s="482"/>
      <c r="C593" s="854" t="s">
        <v>813</v>
      </c>
      <c r="D593" s="854" t="s">
        <v>31</v>
      </c>
      <c r="E593" s="730"/>
      <c r="F593" s="482"/>
      <c r="G593" s="767"/>
      <c r="H593" s="854"/>
      <c r="I593" s="854" t="s">
        <v>1</v>
      </c>
    </row>
    <row r="594" spans="1:9" ht="15.75" customHeight="1">
      <c r="E594" s="665">
        <f>SUM(E580:E593)</f>
        <v>21850000</v>
      </c>
      <c r="G594" s="770">
        <f>SUM(G580:G593)</f>
        <v>571500</v>
      </c>
    </row>
    <row r="596" spans="1:9" ht="15.75" customHeight="1">
      <c r="A596" s="3305" t="s">
        <v>814</v>
      </c>
      <c r="B596" s="3305"/>
      <c r="C596" s="3305"/>
      <c r="D596" s="3305"/>
      <c r="E596" s="3305"/>
      <c r="F596" s="3305"/>
      <c r="G596" s="3305"/>
      <c r="H596" s="3305"/>
      <c r="I596" s="3305"/>
    </row>
    <row r="597" spans="1:9" ht="15.75" customHeight="1">
      <c r="A597" s="3305"/>
      <c r="B597" s="3305"/>
      <c r="C597" s="3305"/>
      <c r="D597" s="3305"/>
      <c r="E597" s="3305"/>
      <c r="F597" s="3305"/>
      <c r="G597" s="3305"/>
      <c r="H597" s="3305"/>
      <c r="I597" s="3305"/>
    </row>
    <row r="598" spans="1:9" ht="15.75" customHeight="1">
      <c r="A598" s="485" t="s">
        <v>523</v>
      </c>
      <c r="B598" s="486" t="s">
        <v>524</v>
      </c>
      <c r="C598" s="486" t="s">
        <v>525</v>
      </c>
      <c r="D598" s="486" t="s">
        <v>526</v>
      </c>
      <c r="E598" s="487" t="s">
        <v>6</v>
      </c>
      <c r="F598" s="487" t="s">
        <v>7</v>
      </c>
      <c r="G598" s="487" t="s">
        <v>527</v>
      </c>
      <c r="H598" s="488" t="s">
        <v>11</v>
      </c>
      <c r="I598" s="489" t="s">
        <v>528</v>
      </c>
    </row>
    <row r="600" spans="1:9" ht="15.75" customHeight="1">
      <c r="A600" s="504">
        <v>9034</v>
      </c>
      <c r="B600" s="545">
        <v>0.1</v>
      </c>
      <c r="C600" s="1680" t="s">
        <v>813</v>
      </c>
      <c r="D600" s="1680" t="s">
        <v>665</v>
      </c>
      <c r="E600" s="564">
        <v>1750000</v>
      </c>
      <c r="F600" s="545">
        <v>0.02</v>
      </c>
      <c r="G600" s="564">
        <f>E600*F600</f>
        <v>35000</v>
      </c>
      <c r="H600" s="1680" t="s">
        <v>747</v>
      </c>
      <c r="I600" s="1680" t="s">
        <v>130</v>
      </c>
    </row>
    <row r="601" spans="1:9" ht="15.75" customHeight="1">
      <c r="A601" s="504">
        <v>9031</v>
      </c>
      <c r="B601" s="545">
        <v>0.1</v>
      </c>
      <c r="C601" s="1680" t="s">
        <v>425</v>
      </c>
      <c r="D601" s="1680" t="s">
        <v>665</v>
      </c>
      <c r="E601" s="564">
        <v>3650000</v>
      </c>
      <c r="F601" s="545">
        <v>0.02</v>
      </c>
      <c r="G601" s="564">
        <f>E601*F601</f>
        <v>73000</v>
      </c>
      <c r="H601" s="1680" t="s">
        <v>747</v>
      </c>
      <c r="I601" s="1680" t="s">
        <v>46</v>
      </c>
    </row>
    <row r="602" spans="1:9" ht="15.75" customHeight="1">
      <c r="A602" s="504">
        <v>9052</v>
      </c>
      <c r="B602" s="545">
        <v>0.1</v>
      </c>
      <c r="C602" s="1680" t="s">
        <v>815</v>
      </c>
      <c r="D602" s="1680" t="s">
        <v>665</v>
      </c>
      <c r="E602" s="564">
        <v>1750000</v>
      </c>
      <c r="F602" s="545">
        <v>0.02</v>
      </c>
      <c r="G602" s="564">
        <f>E602*F602</f>
        <v>35000</v>
      </c>
      <c r="H602" s="1680" t="s">
        <v>747</v>
      </c>
      <c r="I602" s="1680" t="s">
        <v>46</v>
      </c>
    </row>
    <row r="603" spans="1:9" s="605" customFormat="1" ht="15.75" customHeight="1">
      <c r="A603" s="764"/>
      <c r="B603" s="765"/>
      <c r="E603" s="769">
        <f>SUM(E600:E602)</f>
        <v>7150000</v>
      </c>
      <c r="F603" s="765"/>
      <c r="G603" s="766">
        <f>SUM(G600:G602)</f>
        <v>143000</v>
      </c>
    </row>
    <row r="605" spans="1:9" ht="15.75" customHeight="1">
      <c r="A605" s="3305" t="s">
        <v>816</v>
      </c>
      <c r="B605" s="3305"/>
      <c r="C605" s="3305"/>
      <c r="D605" s="3305"/>
      <c r="E605" s="3305"/>
      <c r="F605" s="3305"/>
      <c r="G605" s="3305"/>
    </row>
    <row r="606" spans="1:9" ht="15.75" customHeight="1">
      <c r="A606" s="3305"/>
      <c r="B606" s="3305"/>
      <c r="C606" s="3305"/>
      <c r="D606" s="3305"/>
      <c r="E606" s="3305"/>
      <c r="F606" s="3305"/>
      <c r="G606" s="3305"/>
    </row>
    <row r="607" spans="1:9" ht="15.75" customHeight="1">
      <c r="A607" s="53" t="s">
        <v>523</v>
      </c>
      <c r="B607" s="54" t="s">
        <v>548</v>
      </c>
      <c r="C607" s="55" t="s">
        <v>5</v>
      </c>
      <c r="D607" s="56" t="s">
        <v>549</v>
      </c>
      <c r="E607" s="57" t="s">
        <v>550</v>
      </c>
      <c r="F607" s="58" t="s">
        <v>551</v>
      </c>
      <c r="G607" s="58" t="s">
        <v>527</v>
      </c>
    </row>
    <row r="608" spans="1:9" ht="15.75" customHeight="1">
      <c r="A608" s="504">
        <v>9008</v>
      </c>
      <c r="B608" s="135">
        <v>0.08</v>
      </c>
      <c r="C608" s="1680" t="s">
        <v>817</v>
      </c>
      <c r="D608" s="21" t="s">
        <v>818</v>
      </c>
      <c r="E608" s="564">
        <v>2900000</v>
      </c>
      <c r="F608" s="643">
        <v>0.01</v>
      </c>
      <c r="G608" s="134">
        <f t="shared" ref="G608:G621" si="28">F608*E608</f>
        <v>29000</v>
      </c>
    </row>
    <row r="609" spans="1:7" ht="15.75" customHeight="1">
      <c r="A609" s="504">
        <v>8975</v>
      </c>
      <c r="B609" s="135">
        <v>0.08</v>
      </c>
      <c r="C609" s="1680" t="s">
        <v>416</v>
      </c>
      <c r="D609" s="21" t="s">
        <v>819</v>
      </c>
      <c r="E609" s="564">
        <v>2600000</v>
      </c>
      <c r="F609" s="643">
        <v>0.01</v>
      </c>
      <c r="G609" s="134">
        <f t="shared" si="28"/>
        <v>26000</v>
      </c>
    </row>
    <row r="610" spans="1:7" ht="15.75" customHeight="1">
      <c r="A610" s="504">
        <v>8943</v>
      </c>
      <c r="B610" s="17">
        <v>0.1</v>
      </c>
      <c r="C610" s="1680" t="s">
        <v>419</v>
      </c>
      <c r="D610" s="21"/>
      <c r="E610" s="564">
        <v>1350000</v>
      </c>
      <c r="F610" s="643">
        <v>0.02</v>
      </c>
      <c r="G610" s="134">
        <f t="shared" si="28"/>
        <v>27000</v>
      </c>
    </row>
    <row r="611" spans="1:7" ht="15.75" customHeight="1">
      <c r="A611" s="504">
        <v>8984</v>
      </c>
      <c r="B611" s="768">
        <v>0.09</v>
      </c>
      <c r="C611" s="1680" t="s">
        <v>820</v>
      </c>
      <c r="D611" s="21" t="s">
        <v>821</v>
      </c>
      <c r="E611" s="564">
        <v>2900000</v>
      </c>
      <c r="F611" s="643">
        <v>0.01</v>
      </c>
      <c r="G611" s="134">
        <f t="shared" si="28"/>
        <v>29000</v>
      </c>
    </row>
    <row r="612" spans="1:7" ht="15.75" customHeight="1">
      <c r="A612" s="504">
        <v>9010</v>
      </c>
      <c r="B612" s="17">
        <v>0.1</v>
      </c>
      <c r="C612" s="1680" t="s">
        <v>822</v>
      </c>
      <c r="D612" s="21"/>
      <c r="E612" s="564">
        <v>1400000</v>
      </c>
      <c r="F612" s="643">
        <v>0.02</v>
      </c>
      <c r="G612" s="134">
        <f t="shared" si="28"/>
        <v>28000</v>
      </c>
    </row>
    <row r="613" spans="1:7" ht="15.75" customHeight="1">
      <c r="A613" s="504">
        <v>9016</v>
      </c>
      <c r="B613" s="17">
        <v>0.1</v>
      </c>
      <c r="C613" s="1680" t="s">
        <v>823</v>
      </c>
      <c r="D613" s="21"/>
      <c r="E613" s="564">
        <v>1550000</v>
      </c>
      <c r="F613" s="643">
        <v>0.02</v>
      </c>
      <c r="G613" s="134">
        <f t="shared" si="28"/>
        <v>31000</v>
      </c>
    </row>
    <row r="614" spans="1:7" ht="15.75" customHeight="1">
      <c r="A614" s="504">
        <v>9031</v>
      </c>
      <c r="B614" s="136">
        <v>0.1</v>
      </c>
      <c r="C614" s="1680" t="s">
        <v>425</v>
      </c>
      <c r="D614" s="21"/>
      <c r="E614" s="564">
        <v>3650000</v>
      </c>
      <c r="F614" s="643">
        <v>0.02</v>
      </c>
      <c r="G614" s="134">
        <f t="shared" si="28"/>
        <v>73000</v>
      </c>
    </row>
    <row r="615" spans="1:7" ht="15.75" customHeight="1">
      <c r="A615" s="504">
        <v>8957</v>
      </c>
      <c r="B615" s="136">
        <v>0.1</v>
      </c>
      <c r="C615" s="1680" t="s">
        <v>430</v>
      </c>
      <c r="D615" s="21"/>
      <c r="E615" s="564">
        <v>1900000</v>
      </c>
      <c r="F615" s="643">
        <v>0.02</v>
      </c>
      <c r="G615" s="134">
        <f t="shared" si="28"/>
        <v>38000</v>
      </c>
    </row>
    <row r="616" spans="1:7" ht="15.75" customHeight="1">
      <c r="A616" s="504">
        <v>9025</v>
      </c>
      <c r="B616" s="136">
        <v>0.1</v>
      </c>
      <c r="C616" s="1680" t="s">
        <v>824</v>
      </c>
      <c r="D616" s="21"/>
      <c r="E616" s="564">
        <v>2400000</v>
      </c>
      <c r="F616" s="643">
        <v>0.02</v>
      </c>
      <c r="G616" s="134">
        <f t="shared" si="28"/>
        <v>48000</v>
      </c>
    </row>
    <row r="617" spans="1:7" ht="15.75" customHeight="1">
      <c r="A617" s="504">
        <v>9032</v>
      </c>
      <c r="B617" s="136">
        <v>0.1</v>
      </c>
      <c r="C617" s="1680" t="s">
        <v>825</v>
      </c>
      <c r="D617" s="14"/>
      <c r="E617" s="714">
        <v>1450000</v>
      </c>
      <c r="F617" s="643">
        <v>0.02</v>
      </c>
      <c r="G617" s="134">
        <f t="shared" si="28"/>
        <v>29000</v>
      </c>
    </row>
    <row r="618" spans="1:7" ht="15.75" customHeight="1">
      <c r="A618" s="504">
        <v>9053</v>
      </c>
      <c r="B618" s="136">
        <v>0.1</v>
      </c>
      <c r="C618" s="1680" t="s">
        <v>406</v>
      </c>
      <c r="D618" s="14"/>
      <c r="E618" s="714">
        <v>3400000</v>
      </c>
      <c r="F618" s="643">
        <v>0.02</v>
      </c>
      <c r="G618" s="134">
        <f t="shared" si="28"/>
        <v>68000</v>
      </c>
    </row>
    <row r="619" spans="1:7" ht="15.75" customHeight="1">
      <c r="A619" s="504">
        <v>9052</v>
      </c>
      <c r="B619" s="136">
        <v>0.1</v>
      </c>
      <c r="C619" s="1680" t="s">
        <v>426</v>
      </c>
      <c r="D619" s="14"/>
      <c r="E619" s="714">
        <v>1750000</v>
      </c>
      <c r="F619" s="643">
        <v>0.02</v>
      </c>
      <c r="G619" s="134">
        <f t="shared" si="28"/>
        <v>35000</v>
      </c>
    </row>
    <row r="620" spans="1:7" ht="15.75" customHeight="1">
      <c r="A620" s="504">
        <v>9034</v>
      </c>
      <c r="B620" s="136">
        <v>0.1</v>
      </c>
      <c r="C620" s="1680" t="s">
        <v>433</v>
      </c>
      <c r="D620" s="14"/>
      <c r="E620" s="714">
        <v>1750000</v>
      </c>
      <c r="F620" s="643">
        <v>0.02</v>
      </c>
      <c r="G620" s="134">
        <f t="shared" si="28"/>
        <v>35000</v>
      </c>
    </row>
    <row r="621" spans="1:7" ht="15.75" customHeight="1">
      <c r="A621" s="504"/>
      <c r="B621" s="136">
        <v>0.1</v>
      </c>
      <c r="C621" s="1680"/>
      <c r="D621" s="14"/>
      <c r="E621" s="714"/>
      <c r="F621" s="643"/>
      <c r="G621" s="134">
        <f t="shared" si="28"/>
        <v>0</v>
      </c>
    </row>
    <row r="622" spans="1:7" ht="15.75" customHeight="1">
      <c r="A622" s="308"/>
      <c r="B622" s="308"/>
      <c r="C622" s="308"/>
      <c r="D622" s="143"/>
      <c r="E622" s="107">
        <f>SUM(E608:E621)</f>
        <v>29000000</v>
      </c>
      <c r="F622" s="143"/>
      <c r="G622" s="536">
        <f>SUM(G608:G621)</f>
        <v>496000</v>
      </c>
    </row>
    <row r="623" spans="1:7" ht="15.75" customHeight="1">
      <c r="C623" s="636"/>
    </row>
    <row r="626" spans="1:9" ht="15.75" customHeight="1">
      <c r="A626" s="3305" t="s">
        <v>826</v>
      </c>
      <c r="B626" s="3305"/>
      <c r="C626" s="3305"/>
      <c r="D626" s="3305"/>
      <c r="E626" s="3305"/>
      <c r="F626" s="3305"/>
      <c r="G626" s="3305"/>
      <c r="H626" s="3305"/>
      <c r="I626" s="3305"/>
    </row>
    <row r="627" spans="1:9" ht="15.75" customHeight="1">
      <c r="A627" s="3305"/>
      <c r="B627" s="3305"/>
      <c r="C627" s="3305"/>
      <c r="D627" s="3305"/>
      <c r="E627" s="3305"/>
      <c r="F627" s="3305"/>
      <c r="G627" s="3305"/>
      <c r="H627" s="3305"/>
      <c r="I627" s="3305"/>
    </row>
    <row r="628" spans="1:9" s="407" customFormat="1" ht="15.75" customHeight="1">
      <c r="A628" s="682" t="s">
        <v>523</v>
      </c>
      <c r="B628" s="682" t="s">
        <v>524</v>
      </c>
      <c r="C628" s="682" t="s">
        <v>525</v>
      </c>
      <c r="D628" s="682" t="s">
        <v>526</v>
      </c>
      <c r="E628" s="683" t="s">
        <v>6</v>
      </c>
      <c r="F628" s="683" t="s">
        <v>7</v>
      </c>
      <c r="G628" s="683" t="s">
        <v>527</v>
      </c>
      <c r="H628" s="684" t="s">
        <v>11</v>
      </c>
      <c r="I628" s="685" t="s">
        <v>528</v>
      </c>
    </row>
    <row r="629" spans="1:9" s="407" customFormat="1" ht="15.75" customHeight="1"/>
    <row r="630" spans="1:9" s="407" customFormat="1" ht="15.75" customHeight="1">
      <c r="A630" s="504">
        <v>9068</v>
      </c>
      <c r="B630" s="545">
        <v>0.1</v>
      </c>
      <c r="C630" s="1680" t="s">
        <v>827</v>
      </c>
      <c r="D630" s="1680" t="s">
        <v>665</v>
      </c>
      <c r="E630" s="564">
        <v>3200000</v>
      </c>
      <c r="F630" s="729">
        <v>0.03</v>
      </c>
      <c r="G630" s="564">
        <f t="shared" ref="G630:G637" si="29">E630*F630</f>
        <v>96000</v>
      </c>
      <c r="H630" s="1680" t="s">
        <v>747</v>
      </c>
      <c r="I630" s="1680" t="s">
        <v>1</v>
      </c>
    </row>
    <row r="631" spans="1:9" s="407" customFormat="1" ht="15.75" customHeight="1">
      <c r="A631" s="504">
        <v>9105</v>
      </c>
      <c r="B631" s="545">
        <v>0.1</v>
      </c>
      <c r="C631" s="1680" t="s">
        <v>828</v>
      </c>
      <c r="D631" s="1680" t="s">
        <v>665</v>
      </c>
      <c r="E631" s="564">
        <v>3500000</v>
      </c>
      <c r="F631" s="729">
        <v>0.03</v>
      </c>
      <c r="G631" s="564">
        <f t="shared" si="29"/>
        <v>105000</v>
      </c>
      <c r="H631" s="1680" t="s">
        <v>747</v>
      </c>
      <c r="I631" s="1680" t="s">
        <v>829</v>
      </c>
    </row>
    <row r="632" spans="1:9" s="407" customFormat="1" ht="15.75" customHeight="1">
      <c r="A632" s="504">
        <v>9067</v>
      </c>
      <c r="B632" s="545">
        <v>0.1</v>
      </c>
      <c r="C632" s="1680" t="s">
        <v>830</v>
      </c>
      <c r="D632" s="1680" t="s">
        <v>665</v>
      </c>
      <c r="E632" s="564">
        <v>2800000</v>
      </c>
      <c r="F632" s="729">
        <v>0.03</v>
      </c>
      <c r="G632" s="564">
        <f t="shared" si="29"/>
        <v>84000</v>
      </c>
      <c r="H632" s="1680" t="s">
        <v>747</v>
      </c>
      <c r="I632" s="1680" t="s">
        <v>46</v>
      </c>
    </row>
    <row r="633" spans="1:9" s="407" customFormat="1" ht="15.75" customHeight="1">
      <c r="A633" s="504">
        <v>9111</v>
      </c>
      <c r="B633" s="545">
        <v>0.1</v>
      </c>
      <c r="C633" s="1680" t="s">
        <v>831</v>
      </c>
      <c r="D633" s="1680" t="s">
        <v>665</v>
      </c>
      <c r="E633" s="564">
        <v>2300000</v>
      </c>
      <c r="F633" s="729">
        <v>0.03</v>
      </c>
      <c r="G633" s="564">
        <f t="shared" si="29"/>
        <v>69000</v>
      </c>
      <c r="H633" s="1680" t="s">
        <v>747</v>
      </c>
      <c r="I633" s="1680" t="s">
        <v>1</v>
      </c>
    </row>
    <row r="634" spans="1:9" s="407" customFormat="1" ht="15.75" customHeight="1">
      <c r="A634" s="504">
        <v>9066</v>
      </c>
      <c r="B634" s="545">
        <v>0.1</v>
      </c>
      <c r="C634" s="1680" t="s">
        <v>832</v>
      </c>
      <c r="D634" s="1680" t="s">
        <v>665</v>
      </c>
      <c r="E634" s="564">
        <v>1500000</v>
      </c>
      <c r="F634" s="729">
        <v>0.03</v>
      </c>
      <c r="G634" s="564">
        <f t="shared" si="29"/>
        <v>45000</v>
      </c>
      <c r="H634" s="1680" t="s">
        <v>747</v>
      </c>
      <c r="I634" s="1680" t="s">
        <v>130</v>
      </c>
    </row>
    <row r="635" spans="1:9" s="407" customFormat="1" ht="15.75" customHeight="1">
      <c r="A635" s="504">
        <v>9109</v>
      </c>
      <c r="B635" s="649">
        <v>0.08</v>
      </c>
      <c r="C635" s="1680" t="s">
        <v>833</v>
      </c>
      <c r="D635" s="1680" t="s">
        <v>665</v>
      </c>
      <c r="E635" s="564">
        <v>2500000</v>
      </c>
      <c r="F635" s="787">
        <v>0.02</v>
      </c>
      <c r="G635" s="564">
        <f t="shared" si="29"/>
        <v>50000</v>
      </c>
      <c r="H635" s="1680" t="s">
        <v>747</v>
      </c>
      <c r="I635" s="1680" t="s">
        <v>1</v>
      </c>
    </row>
    <row r="636" spans="1:9" s="407" customFormat="1" ht="15.75" customHeight="1">
      <c r="A636" s="504">
        <v>9093</v>
      </c>
      <c r="B636" s="545">
        <v>0.1</v>
      </c>
      <c r="C636" s="1680" t="s">
        <v>834</v>
      </c>
      <c r="D636" s="1680" t="s">
        <v>665</v>
      </c>
      <c r="E636" s="564">
        <v>2700000</v>
      </c>
      <c r="F636" s="729">
        <v>0.03</v>
      </c>
      <c r="G636" s="564">
        <f t="shared" si="29"/>
        <v>81000</v>
      </c>
      <c r="H636" s="1680" t="s">
        <v>747</v>
      </c>
      <c r="I636" s="1680" t="s">
        <v>46</v>
      </c>
    </row>
    <row r="637" spans="1:9" s="407" customFormat="1" ht="15.75" customHeight="1">
      <c r="A637" s="504">
        <v>9130</v>
      </c>
      <c r="B637" s="545">
        <v>0.1</v>
      </c>
      <c r="C637" s="1680" t="s">
        <v>835</v>
      </c>
      <c r="D637" s="1680" t="s">
        <v>665</v>
      </c>
      <c r="E637" s="564">
        <v>1650000</v>
      </c>
      <c r="F637" s="729">
        <v>0.03</v>
      </c>
      <c r="G637" s="564">
        <f t="shared" si="29"/>
        <v>49500</v>
      </c>
      <c r="H637" s="1680" t="s">
        <v>747</v>
      </c>
      <c r="I637" s="1680" t="s">
        <v>130</v>
      </c>
    </row>
    <row r="638" spans="1:9" s="407" customFormat="1" ht="15.75" customHeight="1">
      <c r="B638" s="675"/>
    </row>
    <row r="639" spans="1:9" s="407" customFormat="1" ht="15.75" customHeight="1">
      <c r="E639" s="534">
        <f>SUM(E630:E638)</f>
        <v>20150000</v>
      </c>
      <c r="G639" s="534">
        <f>SUM(G630:G638)</f>
        <v>579500</v>
      </c>
    </row>
    <row r="641" spans="1:9" ht="15.75" customHeight="1">
      <c r="A641" s="3305" t="s">
        <v>836</v>
      </c>
      <c r="B641" s="3305"/>
      <c r="C641" s="3305"/>
      <c r="D641" s="3305"/>
      <c r="E641" s="3305"/>
      <c r="F641" s="3305"/>
      <c r="G641" s="3305"/>
      <c r="H641" s="3305"/>
      <c r="I641" s="3305"/>
    </row>
    <row r="642" spans="1:9" ht="15.75" customHeight="1">
      <c r="A642" s="3305"/>
      <c r="B642" s="3305"/>
      <c r="C642" s="3305"/>
      <c r="D642" s="3305"/>
      <c r="E642" s="3305"/>
      <c r="F642" s="3305"/>
      <c r="G642" s="3305"/>
      <c r="H642" s="3305"/>
      <c r="I642" s="3305"/>
    </row>
    <row r="643" spans="1:9" s="407" customFormat="1" ht="15.75" customHeight="1">
      <c r="A643" s="682" t="s">
        <v>523</v>
      </c>
      <c r="B643" s="682" t="s">
        <v>524</v>
      </c>
      <c r="C643" s="682" t="s">
        <v>525</v>
      </c>
      <c r="D643" s="682" t="s">
        <v>526</v>
      </c>
      <c r="E643" s="683" t="s">
        <v>6</v>
      </c>
      <c r="F643" s="683" t="s">
        <v>7</v>
      </c>
      <c r="G643" s="683" t="s">
        <v>527</v>
      </c>
      <c r="H643" s="684" t="s">
        <v>11</v>
      </c>
      <c r="I643" s="685" t="s">
        <v>528</v>
      </c>
    </row>
    <row r="644" spans="1:9" s="407" customFormat="1" ht="15.75" customHeight="1"/>
    <row r="645" spans="1:9" ht="15.75" customHeight="1">
      <c r="A645" s="1680">
        <v>9128</v>
      </c>
      <c r="B645" s="545">
        <v>0.1</v>
      </c>
      <c r="C645" s="1680" t="s">
        <v>837</v>
      </c>
      <c r="D645" s="1680" t="s">
        <v>665</v>
      </c>
      <c r="E645" s="564">
        <v>2300000</v>
      </c>
      <c r="F645" s="545">
        <v>0.02</v>
      </c>
      <c r="G645" s="564">
        <f t="shared" ref="G645:G651" si="30">F645*E645</f>
        <v>46000</v>
      </c>
      <c r="H645" s="1680" t="s">
        <v>747</v>
      </c>
      <c r="I645" s="1680" t="s">
        <v>1</v>
      </c>
    </row>
    <row r="646" spans="1:9" ht="15.75" customHeight="1">
      <c r="A646" s="1680">
        <v>9119</v>
      </c>
      <c r="B646" s="545">
        <v>0.1</v>
      </c>
      <c r="C646" s="1680" t="s">
        <v>838</v>
      </c>
      <c r="D646" s="1680" t="s">
        <v>665</v>
      </c>
      <c r="E646" s="564">
        <v>2300000</v>
      </c>
      <c r="F646" s="545">
        <v>0.02</v>
      </c>
      <c r="G646" s="564">
        <f t="shared" si="30"/>
        <v>46000</v>
      </c>
      <c r="H646" s="1680" t="s">
        <v>743</v>
      </c>
      <c r="I646" s="1680" t="s">
        <v>1</v>
      </c>
    </row>
    <row r="647" spans="1:9" ht="15.75" customHeight="1">
      <c r="A647" s="1680">
        <v>9121</v>
      </c>
      <c r="B647" s="545">
        <v>0.1</v>
      </c>
      <c r="C647" s="1680" t="s">
        <v>839</v>
      </c>
      <c r="D647" s="1680" t="s">
        <v>665</v>
      </c>
      <c r="E647" s="564">
        <v>2200000</v>
      </c>
      <c r="F647" s="545">
        <v>0.02</v>
      </c>
      <c r="G647" s="564">
        <f t="shared" si="30"/>
        <v>44000</v>
      </c>
      <c r="H647" s="1680" t="s">
        <v>747</v>
      </c>
      <c r="I647" s="1680" t="s">
        <v>1</v>
      </c>
    </row>
    <row r="648" spans="1:9" ht="15.75" customHeight="1">
      <c r="A648" s="1680">
        <v>9152</v>
      </c>
      <c r="B648" s="545">
        <v>0.1</v>
      </c>
      <c r="C648" s="1680" t="s">
        <v>840</v>
      </c>
      <c r="D648" s="1680" t="s">
        <v>665</v>
      </c>
      <c r="E648" s="564">
        <v>2100000</v>
      </c>
      <c r="F648" s="545">
        <v>0.02</v>
      </c>
      <c r="G648" s="564">
        <f t="shared" si="30"/>
        <v>42000</v>
      </c>
      <c r="H648" s="1680" t="s">
        <v>747</v>
      </c>
      <c r="I648" s="1680" t="s">
        <v>46</v>
      </c>
    </row>
    <row r="649" spans="1:9" ht="15.75" customHeight="1">
      <c r="A649" s="1680">
        <v>9142</v>
      </c>
      <c r="B649" s="545">
        <v>0.1</v>
      </c>
      <c r="C649" s="1680" t="s">
        <v>841</v>
      </c>
      <c r="D649" s="1680" t="s">
        <v>665</v>
      </c>
      <c r="E649" s="564">
        <v>1250000</v>
      </c>
      <c r="F649" s="545">
        <v>0.02</v>
      </c>
      <c r="G649" s="564">
        <f t="shared" si="30"/>
        <v>25000</v>
      </c>
      <c r="H649" s="1680" t="s">
        <v>747</v>
      </c>
      <c r="I649" s="1680" t="s">
        <v>46</v>
      </c>
    </row>
    <row r="650" spans="1:9" ht="15.75" customHeight="1">
      <c r="A650" s="1680">
        <v>9113</v>
      </c>
      <c r="B650" s="545">
        <v>0.1</v>
      </c>
      <c r="C650" s="1680" t="s">
        <v>842</v>
      </c>
      <c r="D650" s="1680" t="s">
        <v>622</v>
      </c>
      <c r="E650" s="564">
        <v>2900000</v>
      </c>
      <c r="F650" s="545">
        <v>0.02</v>
      </c>
      <c r="G650" s="564">
        <f t="shared" si="30"/>
        <v>58000</v>
      </c>
      <c r="H650" s="1680" t="s">
        <v>747</v>
      </c>
      <c r="I650" s="1680" t="s">
        <v>130</v>
      </c>
    </row>
    <row r="651" spans="1:9" ht="15.75" customHeight="1">
      <c r="A651" s="1680">
        <v>9162</v>
      </c>
      <c r="B651" s="545">
        <v>0.1</v>
      </c>
      <c r="C651" s="1680" t="s">
        <v>458</v>
      </c>
      <c r="D651" s="1680" t="s">
        <v>665</v>
      </c>
      <c r="E651" s="564">
        <v>1850000</v>
      </c>
      <c r="F651" s="545">
        <v>0.02</v>
      </c>
      <c r="G651" s="564">
        <f t="shared" si="30"/>
        <v>37000</v>
      </c>
      <c r="H651" s="1680" t="s">
        <v>747</v>
      </c>
      <c r="I651" s="1680" t="s">
        <v>1</v>
      </c>
    </row>
    <row r="652" spans="1:9" ht="15.75" customHeight="1">
      <c r="E652" s="665">
        <f>SUM(E645:E651)</f>
        <v>14900000</v>
      </c>
      <c r="G652" s="665">
        <f>SUM(G645:G651)</f>
        <v>298000</v>
      </c>
    </row>
    <row r="654" spans="1:9" ht="15.75" customHeight="1">
      <c r="A654" s="3305" t="s">
        <v>843</v>
      </c>
      <c r="B654" s="3305"/>
      <c r="C654" s="3305"/>
      <c r="D654" s="3305"/>
      <c r="E654" s="3305"/>
      <c r="F654" s="3305"/>
      <c r="G654" s="3305"/>
    </row>
    <row r="655" spans="1:9" ht="15.75" customHeight="1">
      <c r="A655" s="3305"/>
      <c r="B655" s="3305"/>
      <c r="C655" s="3305"/>
      <c r="D655" s="3305"/>
      <c r="E655" s="3305"/>
      <c r="F655" s="3305"/>
      <c r="G655" s="3305"/>
    </row>
    <row r="656" spans="1:9" ht="15.75" customHeight="1">
      <c r="A656" s="53" t="s">
        <v>523</v>
      </c>
      <c r="B656" s="54" t="s">
        <v>548</v>
      </c>
      <c r="C656" s="55" t="s">
        <v>5</v>
      </c>
      <c r="D656" s="56" t="s">
        <v>549</v>
      </c>
      <c r="E656" s="57" t="s">
        <v>550</v>
      </c>
      <c r="F656" s="58" t="s">
        <v>551</v>
      </c>
      <c r="G656" s="58" t="s">
        <v>527</v>
      </c>
    </row>
    <row r="657" spans="1:7" ht="15.75" customHeight="1">
      <c r="A657" s="504">
        <v>9064</v>
      </c>
      <c r="B657" s="136">
        <v>0.1</v>
      </c>
      <c r="C657" s="1680" t="s">
        <v>844</v>
      </c>
      <c r="D657" s="21"/>
      <c r="E657" s="564">
        <v>2000000</v>
      </c>
      <c r="F657" s="133">
        <v>2.5000000000000001E-2</v>
      </c>
      <c r="G657" s="134">
        <f>F657*E657</f>
        <v>50000</v>
      </c>
    </row>
    <row r="658" spans="1:7" ht="15.75" customHeight="1">
      <c r="A658" s="504">
        <v>9066</v>
      </c>
      <c r="B658" s="136">
        <v>0.1</v>
      </c>
      <c r="C658" s="1680" t="s">
        <v>845</v>
      </c>
      <c r="D658" s="21"/>
      <c r="E658" s="564">
        <v>1500000</v>
      </c>
      <c r="F658" s="133">
        <v>2.5000000000000001E-2</v>
      </c>
      <c r="G658" s="134">
        <f t="shared" ref="G658:G674" si="31">F658*E658</f>
        <v>37500</v>
      </c>
    </row>
    <row r="659" spans="1:7" ht="15.75" customHeight="1">
      <c r="A659" s="504">
        <v>9067</v>
      </c>
      <c r="B659" s="17">
        <v>0.1</v>
      </c>
      <c r="C659" s="1680" t="s">
        <v>448</v>
      </c>
      <c r="D659" s="21"/>
      <c r="E659" s="564">
        <v>2800000</v>
      </c>
      <c r="F659" s="133">
        <v>2.5000000000000001E-2</v>
      </c>
      <c r="G659" s="134">
        <f t="shared" si="31"/>
        <v>70000</v>
      </c>
    </row>
    <row r="660" spans="1:7" ht="15.75" customHeight="1">
      <c r="A660" s="504">
        <v>9068</v>
      </c>
      <c r="B660" s="772">
        <v>0.1</v>
      </c>
      <c r="C660" s="1680" t="s">
        <v>846</v>
      </c>
      <c r="D660" s="21"/>
      <c r="E660" s="564">
        <v>3200000</v>
      </c>
      <c r="F660" s="133">
        <v>2.5000000000000001E-2</v>
      </c>
      <c r="G660" s="134">
        <f t="shared" si="31"/>
        <v>80000</v>
      </c>
    </row>
    <row r="661" spans="1:7" ht="15.75" customHeight="1">
      <c r="A661" s="504">
        <v>9093</v>
      </c>
      <c r="B661" s="17">
        <v>0.1</v>
      </c>
      <c r="C661" s="1680" t="s">
        <v>847</v>
      </c>
      <c r="D661" s="21"/>
      <c r="E661" s="564">
        <v>2700000</v>
      </c>
      <c r="F661" s="133">
        <v>2.5000000000000001E-2</v>
      </c>
      <c r="G661" s="134">
        <f t="shared" si="31"/>
        <v>67500</v>
      </c>
    </row>
    <row r="662" spans="1:7" ht="15.75" customHeight="1">
      <c r="A662" s="504">
        <v>9105</v>
      </c>
      <c r="B662" s="17">
        <v>0.1</v>
      </c>
      <c r="C662" s="1680" t="s">
        <v>848</v>
      </c>
      <c r="D662" s="21"/>
      <c r="E662" s="564">
        <v>3500000</v>
      </c>
      <c r="F662" s="133">
        <v>2.5000000000000001E-2</v>
      </c>
      <c r="G662" s="134">
        <f t="shared" si="31"/>
        <v>87500</v>
      </c>
    </row>
    <row r="663" spans="1:7" ht="15.75" customHeight="1">
      <c r="A663" s="504">
        <v>9109</v>
      </c>
      <c r="B663" s="135">
        <v>0.08</v>
      </c>
      <c r="C663" s="1680" t="s">
        <v>849</v>
      </c>
      <c r="D663" s="21"/>
      <c r="E663" s="564">
        <v>2500000</v>
      </c>
      <c r="F663" s="786">
        <v>1.4999999999999999E-2</v>
      </c>
      <c r="G663" s="134">
        <f t="shared" si="31"/>
        <v>37500</v>
      </c>
    </row>
    <row r="664" spans="1:7" ht="15.75" customHeight="1">
      <c r="A664" s="504">
        <v>9111</v>
      </c>
      <c r="B664" s="136">
        <v>0.1</v>
      </c>
      <c r="C664" s="1680" t="s">
        <v>850</v>
      </c>
      <c r="D664" s="21"/>
      <c r="E664" s="564">
        <v>2300000</v>
      </c>
      <c r="F664" s="133">
        <v>2.5000000000000001E-2</v>
      </c>
      <c r="G664" s="134">
        <f t="shared" si="31"/>
        <v>57500</v>
      </c>
    </row>
    <row r="665" spans="1:7" ht="15.75" customHeight="1">
      <c r="A665" s="504">
        <v>9128</v>
      </c>
      <c r="B665" s="136">
        <v>0.1</v>
      </c>
      <c r="C665" s="1680" t="s">
        <v>851</v>
      </c>
      <c r="D665" s="21"/>
      <c r="E665" s="564">
        <v>2300000</v>
      </c>
      <c r="F665" s="133">
        <v>2.5000000000000001E-2</v>
      </c>
      <c r="G665" s="134">
        <f t="shared" si="31"/>
        <v>57500</v>
      </c>
    </row>
    <row r="666" spans="1:7" ht="15.75" customHeight="1">
      <c r="A666" s="504">
        <v>9113</v>
      </c>
      <c r="B666" s="136">
        <v>0.1</v>
      </c>
      <c r="C666" s="1680" t="s">
        <v>852</v>
      </c>
      <c r="D666" s="14"/>
      <c r="E666" s="714">
        <v>2900000</v>
      </c>
      <c r="F666" s="133">
        <v>2.5000000000000001E-2</v>
      </c>
      <c r="G666" s="134">
        <f t="shared" si="31"/>
        <v>72500</v>
      </c>
    </row>
    <row r="667" spans="1:7" ht="15.75" customHeight="1">
      <c r="A667" s="504">
        <v>9119</v>
      </c>
      <c r="B667" s="136">
        <v>0.1</v>
      </c>
      <c r="C667" s="1680" t="s">
        <v>838</v>
      </c>
      <c r="D667" s="14"/>
      <c r="E667" s="714">
        <v>2300000</v>
      </c>
      <c r="F667" s="133">
        <v>2.5000000000000001E-2</v>
      </c>
      <c r="G667" s="134">
        <f t="shared" si="31"/>
        <v>57500</v>
      </c>
    </row>
    <row r="668" spans="1:7" ht="15.75" customHeight="1">
      <c r="A668" s="504">
        <v>9130</v>
      </c>
      <c r="B668" s="136">
        <v>0.1</v>
      </c>
      <c r="C668" s="1680" t="s">
        <v>853</v>
      </c>
      <c r="D668" s="14"/>
      <c r="E668" s="714">
        <v>1650000</v>
      </c>
      <c r="F668" s="133">
        <v>2.5000000000000001E-2</v>
      </c>
      <c r="G668" s="134">
        <f t="shared" si="31"/>
        <v>41250</v>
      </c>
    </row>
    <row r="669" spans="1:7" ht="15.75" customHeight="1">
      <c r="A669" s="504">
        <v>9121</v>
      </c>
      <c r="B669" s="136">
        <v>0.1</v>
      </c>
      <c r="C669" s="1680" t="s">
        <v>854</v>
      </c>
      <c r="D669" s="14"/>
      <c r="E669" s="714">
        <v>2200000</v>
      </c>
      <c r="F669" s="133">
        <v>2.5000000000000001E-2</v>
      </c>
      <c r="G669" s="134">
        <f t="shared" si="31"/>
        <v>55000</v>
      </c>
    </row>
    <row r="670" spans="1:7" ht="15.75" customHeight="1">
      <c r="A670" s="504">
        <v>9142</v>
      </c>
      <c r="B670" s="136">
        <v>0.1</v>
      </c>
      <c r="C670" s="1680" t="s">
        <v>841</v>
      </c>
      <c r="D670" s="14"/>
      <c r="E670" s="714">
        <v>1250000</v>
      </c>
      <c r="F670" s="133">
        <v>2.5000000000000001E-2</v>
      </c>
      <c r="G670" s="134">
        <f t="shared" si="31"/>
        <v>31250</v>
      </c>
    </row>
    <row r="671" spans="1:7" ht="15.75" customHeight="1">
      <c r="A671" s="504">
        <v>9152</v>
      </c>
      <c r="B671" s="136">
        <v>0.1</v>
      </c>
      <c r="C671" s="1680" t="s">
        <v>855</v>
      </c>
      <c r="D671" s="14"/>
      <c r="E671" s="714">
        <v>2100000</v>
      </c>
      <c r="F671" s="133">
        <v>2.5000000000000001E-2</v>
      </c>
      <c r="G671" s="134">
        <f t="shared" si="31"/>
        <v>52500</v>
      </c>
    </row>
    <row r="672" spans="1:7" ht="15.75" customHeight="1">
      <c r="A672" s="504">
        <v>9162</v>
      </c>
      <c r="B672" s="136">
        <v>0.1</v>
      </c>
      <c r="C672" s="1680" t="s">
        <v>458</v>
      </c>
      <c r="D672" s="14"/>
      <c r="E672" s="714">
        <v>1850000</v>
      </c>
      <c r="F672" s="133">
        <v>2.5000000000000001E-2</v>
      </c>
      <c r="G672" s="134">
        <f t="shared" si="31"/>
        <v>46250</v>
      </c>
    </row>
    <row r="673" spans="1:9" ht="15.75" customHeight="1">
      <c r="A673" s="504"/>
      <c r="B673" s="136"/>
      <c r="C673" s="1680"/>
      <c r="D673" s="14"/>
      <c r="E673" s="714"/>
      <c r="F673" s="133"/>
      <c r="G673" s="134">
        <f t="shared" si="31"/>
        <v>0</v>
      </c>
    </row>
    <row r="674" spans="1:9" ht="15.75" customHeight="1">
      <c r="A674" s="504"/>
      <c r="B674" s="136"/>
      <c r="C674" s="1680"/>
      <c r="D674" s="14"/>
      <c r="E674" s="714"/>
      <c r="F674" s="643"/>
      <c r="G674" s="134">
        <f t="shared" si="31"/>
        <v>0</v>
      </c>
    </row>
    <row r="675" spans="1:9" ht="15.75" customHeight="1">
      <c r="A675" s="308"/>
      <c r="B675" s="308"/>
      <c r="C675" s="308"/>
      <c r="D675" s="143"/>
      <c r="E675" s="107">
        <f>SUM(E657:E674)</f>
        <v>37050000</v>
      </c>
      <c r="F675" s="143"/>
      <c r="G675" s="536">
        <f>SUM(G657:G674)</f>
        <v>901250</v>
      </c>
    </row>
    <row r="678" spans="1:9" ht="15.75" customHeight="1">
      <c r="A678" s="3305" t="s">
        <v>856</v>
      </c>
      <c r="B678" s="3305"/>
      <c r="C678" s="3305"/>
      <c r="D678" s="3305"/>
      <c r="E678" s="3305"/>
      <c r="F678" s="3305"/>
      <c r="G678" s="3305"/>
      <c r="H678" s="3305"/>
      <c r="I678" s="3305"/>
    </row>
    <row r="679" spans="1:9" ht="15.75" customHeight="1">
      <c r="A679" s="3305"/>
      <c r="B679" s="3305"/>
      <c r="C679" s="3305"/>
      <c r="D679" s="3305"/>
      <c r="E679" s="3305"/>
      <c r="F679" s="3305"/>
      <c r="G679" s="3305"/>
      <c r="H679" s="3305"/>
      <c r="I679" s="3305"/>
    </row>
    <row r="680" spans="1:9" ht="15.75" customHeight="1">
      <c r="A680" s="485" t="s">
        <v>523</v>
      </c>
      <c r="B680" s="486" t="s">
        <v>524</v>
      </c>
      <c r="C680" s="486" t="s">
        <v>525</v>
      </c>
      <c r="D680" s="486" t="s">
        <v>526</v>
      </c>
      <c r="E680" s="487" t="s">
        <v>6</v>
      </c>
      <c r="F680" s="487" t="s">
        <v>7</v>
      </c>
      <c r="G680" s="487" t="s">
        <v>527</v>
      </c>
      <c r="H680" s="488" t="s">
        <v>11</v>
      </c>
      <c r="I680" s="489" t="s">
        <v>528</v>
      </c>
    </row>
    <row r="682" spans="1:9" ht="15.75" customHeight="1">
      <c r="A682" s="504">
        <v>9230</v>
      </c>
      <c r="B682" s="545">
        <v>0.1</v>
      </c>
      <c r="C682" s="1680" t="s">
        <v>857</v>
      </c>
      <c r="D682" s="1680" t="s">
        <v>665</v>
      </c>
      <c r="E682" s="564">
        <v>2100000</v>
      </c>
      <c r="F682" s="729">
        <v>0.04</v>
      </c>
      <c r="G682" s="564">
        <f t="shared" ref="G682:G690" si="32">E682*F682</f>
        <v>84000</v>
      </c>
      <c r="H682" s="1680" t="s">
        <v>747</v>
      </c>
      <c r="I682" s="1680" t="s">
        <v>46</v>
      </c>
    </row>
    <row r="683" spans="1:9" ht="15.75" customHeight="1">
      <c r="A683" s="504">
        <v>9251</v>
      </c>
      <c r="B683" s="545">
        <v>0.1</v>
      </c>
      <c r="C683" s="1680" t="s">
        <v>858</v>
      </c>
      <c r="D683" s="1680" t="s">
        <v>665</v>
      </c>
      <c r="E683" s="564">
        <v>2250000</v>
      </c>
      <c r="F683" s="729">
        <v>0.04</v>
      </c>
      <c r="G683" s="564">
        <f t="shared" si="32"/>
        <v>90000</v>
      </c>
      <c r="H683" s="1680" t="s">
        <v>747</v>
      </c>
      <c r="I683" s="1680" t="s">
        <v>46</v>
      </c>
    </row>
    <row r="684" spans="1:9" ht="15.75" customHeight="1">
      <c r="A684" s="504">
        <v>9186</v>
      </c>
      <c r="B684" s="545">
        <v>0.1</v>
      </c>
      <c r="C684" s="1680" t="s">
        <v>859</v>
      </c>
      <c r="D684" s="1680" t="s">
        <v>665</v>
      </c>
      <c r="E684" s="564">
        <v>1950000</v>
      </c>
      <c r="F684" s="729">
        <v>0.04</v>
      </c>
      <c r="G684" s="564">
        <f t="shared" si="32"/>
        <v>78000</v>
      </c>
      <c r="H684" s="1680" t="s">
        <v>747</v>
      </c>
      <c r="I684" s="1680" t="s">
        <v>46</v>
      </c>
    </row>
    <row r="685" spans="1:9" ht="15.75" customHeight="1">
      <c r="A685" s="504">
        <v>9235</v>
      </c>
      <c r="B685" s="649">
        <v>0.08</v>
      </c>
      <c r="C685" s="1680" t="s">
        <v>860</v>
      </c>
      <c r="D685" s="1680" t="s">
        <v>665</v>
      </c>
      <c r="E685" s="564">
        <v>2050000</v>
      </c>
      <c r="F685" s="859">
        <v>0.03</v>
      </c>
      <c r="G685" s="564">
        <f t="shared" si="32"/>
        <v>61500</v>
      </c>
      <c r="H685" s="1680" t="s">
        <v>747</v>
      </c>
      <c r="I685" s="1680" t="s">
        <v>861</v>
      </c>
    </row>
    <row r="686" spans="1:9" ht="15.75" customHeight="1">
      <c r="A686" s="504">
        <v>9221</v>
      </c>
      <c r="B686" s="545">
        <v>0.1</v>
      </c>
      <c r="C686" s="1680" t="s">
        <v>862</v>
      </c>
      <c r="D686" s="1680" t="s">
        <v>665</v>
      </c>
      <c r="E686" s="564">
        <v>1600000</v>
      </c>
      <c r="F686" s="729">
        <v>0.04</v>
      </c>
      <c r="G686" s="564">
        <f t="shared" si="32"/>
        <v>64000</v>
      </c>
      <c r="H686" s="1680" t="s">
        <v>747</v>
      </c>
      <c r="I686" s="1680" t="s">
        <v>46</v>
      </c>
    </row>
    <row r="687" spans="1:9" ht="15.75" customHeight="1">
      <c r="A687" s="504">
        <v>9272</v>
      </c>
      <c r="B687" s="545">
        <v>0.1</v>
      </c>
      <c r="C687" s="1680" t="s">
        <v>863</v>
      </c>
      <c r="D687" s="1680" t="s">
        <v>665</v>
      </c>
      <c r="E687" s="564">
        <v>2000000</v>
      </c>
      <c r="F687" s="729">
        <v>0.04</v>
      </c>
      <c r="G687" s="564">
        <f t="shared" si="32"/>
        <v>80000</v>
      </c>
      <c r="H687" s="1680" t="s">
        <v>747</v>
      </c>
      <c r="I687" s="1680" t="s">
        <v>130</v>
      </c>
    </row>
    <row r="688" spans="1:9" ht="15.75" customHeight="1">
      <c r="A688" s="724"/>
      <c r="B688" s="744">
        <v>0.1</v>
      </c>
      <c r="C688" s="692" t="s">
        <v>864</v>
      </c>
      <c r="D688" s="692" t="s">
        <v>626</v>
      </c>
      <c r="E688" s="751">
        <v>2700000</v>
      </c>
      <c r="F688" s="729">
        <v>0.04</v>
      </c>
      <c r="G688" s="564">
        <f t="shared" si="32"/>
        <v>108000</v>
      </c>
      <c r="H688" s="692" t="s">
        <v>865</v>
      </c>
      <c r="I688" s="692" t="s">
        <v>1</v>
      </c>
    </row>
    <row r="689" spans="1:9" ht="15.75" customHeight="1">
      <c r="A689" s="504">
        <v>9218</v>
      </c>
      <c r="B689" s="545">
        <v>0.1</v>
      </c>
      <c r="C689" s="1680" t="s">
        <v>866</v>
      </c>
      <c r="D689" s="1680" t="s">
        <v>665</v>
      </c>
      <c r="E689" s="564">
        <v>1560000</v>
      </c>
      <c r="F689" s="729">
        <v>0.04</v>
      </c>
      <c r="G689" s="564">
        <f t="shared" si="32"/>
        <v>62400</v>
      </c>
      <c r="H689" s="1680" t="s">
        <v>747</v>
      </c>
      <c r="I689" s="1680" t="s">
        <v>1</v>
      </c>
    </row>
    <row r="690" spans="1:9" ht="15.75" customHeight="1">
      <c r="A690" s="504">
        <v>9238</v>
      </c>
      <c r="B690" s="545">
        <v>0.1</v>
      </c>
      <c r="C690" s="1680" t="s">
        <v>867</v>
      </c>
      <c r="D690" s="1680" t="s">
        <v>665</v>
      </c>
      <c r="E690" s="564">
        <v>1500000</v>
      </c>
      <c r="F690" s="729">
        <v>0.04</v>
      </c>
      <c r="G690" s="564">
        <f t="shared" si="32"/>
        <v>60000</v>
      </c>
      <c r="H690" s="1680" t="s">
        <v>747</v>
      </c>
      <c r="I690" s="1680" t="s">
        <v>46</v>
      </c>
    </row>
    <row r="691" spans="1:9" ht="15.75" customHeight="1">
      <c r="A691" s="447" t="s">
        <v>31</v>
      </c>
      <c r="B691" s="482">
        <v>0.1</v>
      </c>
      <c r="C691" s="483" t="s">
        <v>868</v>
      </c>
      <c r="D691" s="483" t="s">
        <v>351</v>
      </c>
      <c r="E691" s="583"/>
      <c r="F691" s="483"/>
      <c r="G691" s="483"/>
      <c r="H691" s="483"/>
      <c r="I691" s="483" t="s">
        <v>130</v>
      </c>
    </row>
    <row r="692" spans="1:9" ht="15.75" customHeight="1">
      <c r="E692" s="665">
        <f>SUM(E682:E691)</f>
        <v>17710000</v>
      </c>
      <c r="G692" s="770">
        <f>SUM(G682:G691)</f>
        <v>687900</v>
      </c>
    </row>
    <row r="693" spans="1:9" ht="15.75" customHeight="1">
      <c r="A693" s="3305" t="s">
        <v>869</v>
      </c>
      <c r="B693" s="3305"/>
      <c r="C693" s="3305"/>
      <c r="D693" s="3305"/>
      <c r="E693" s="3305"/>
      <c r="F693" s="3305"/>
      <c r="G693" s="3305"/>
      <c r="H693" s="3305"/>
      <c r="I693" s="3305"/>
    </row>
    <row r="694" spans="1:9" ht="15.75" customHeight="1">
      <c r="A694" s="3305"/>
      <c r="B694" s="3305"/>
      <c r="C694" s="3305"/>
      <c r="D694" s="3305"/>
      <c r="E694" s="3305"/>
      <c r="F694" s="3305"/>
      <c r="G694" s="3305"/>
      <c r="H694" s="3305"/>
      <c r="I694" s="3305"/>
    </row>
    <row r="695" spans="1:9" s="407" customFormat="1" ht="15.75" customHeight="1">
      <c r="A695" s="682" t="s">
        <v>523</v>
      </c>
      <c r="B695" s="682" t="s">
        <v>524</v>
      </c>
      <c r="C695" s="682" t="s">
        <v>525</v>
      </c>
      <c r="D695" s="682" t="s">
        <v>526</v>
      </c>
      <c r="E695" s="683" t="s">
        <v>6</v>
      </c>
      <c r="F695" s="683" t="s">
        <v>7</v>
      </c>
      <c r="G695" s="683" t="s">
        <v>527</v>
      </c>
      <c r="H695" s="684" t="s">
        <v>11</v>
      </c>
      <c r="I695" s="685" t="s">
        <v>528</v>
      </c>
    </row>
    <row r="696" spans="1:9" ht="15.75" customHeight="1">
      <c r="A696" s="1680">
        <v>9188</v>
      </c>
      <c r="B696" s="649">
        <v>0.08</v>
      </c>
      <c r="C696" s="1680" t="s">
        <v>870</v>
      </c>
      <c r="D696" s="1680" t="s">
        <v>665</v>
      </c>
      <c r="E696" s="564">
        <v>1300000</v>
      </c>
      <c r="F696" s="729">
        <v>0.01</v>
      </c>
      <c r="G696" s="564">
        <f t="shared" ref="G696:G702" si="33">E696*F696</f>
        <v>13000</v>
      </c>
      <c r="H696" s="1680" t="s">
        <v>747</v>
      </c>
      <c r="I696" s="1680" t="s">
        <v>130</v>
      </c>
    </row>
    <row r="697" spans="1:9" ht="15.75" customHeight="1">
      <c r="A697" s="1680">
        <v>9203</v>
      </c>
      <c r="B697" s="545">
        <v>0.1</v>
      </c>
      <c r="C697" s="1680" t="s">
        <v>871</v>
      </c>
      <c r="D697" s="1680" t="s">
        <v>665</v>
      </c>
      <c r="E697" s="564">
        <v>2000000</v>
      </c>
      <c r="F697" s="729">
        <v>0.01</v>
      </c>
      <c r="G697" s="564">
        <f t="shared" si="33"/>
        <v>20000</v>
      </c>
      <c r="H697" s="1680" t="s">
        <v>747</v>
      </c>
      <c r="I697" s="1680" t="s">
        <v>46</v>
      </c>
    </row>
    <row r="698" spans="1:9" ht="15.75" customHeight="1">
      <c r="A698" s="1680">
        <v>9222</v>
      </c>
      <c r="B698" s="545">
        <v>0.1</v>
      </c>
      <c r="C698" s="1680" t="s">
        <v>872</v>
      </c>
      <c r="D698" s="1680" t="s">
        <v>626</v>
      </c>
      <c r="E698" s="564">
        <v>1500000</v>
      </c>
      <c r="F698" s="729">
        <v>0.01</v>
      </c>
      <c r="G698" s="564">
        <f t="shared" si="33"/>
        <v>15000</v>
      </c>
      <c r="H698" s="1680" t="s">
        <v>747</v>
      </c>
      <c r="I698" s="1680" t="s">
        <v>130</v>
      </c>
    </row>
    <row r="699" spans="1:9" ht="15.75" customHeight="1">
      <c r="A699" s="1680">
        <v>9231</v>
      </c>
      <c r="B699" s="545">
        <v>0.1</v>
      </c>
      <c r="C699" s="1680" t="s">
        <v>873</v>
      </c>
      <c r="D699" s="1680" t="s">
        <v>626</v>
      </c>
      <c r="E699" s="564">
        <v>2450000</v>
      </c>
      <c r="F699" s="729">
        <v>0.01</v>
      </c>
      <c r="G699" s="564">
        <f t="shared" si="33"/>
        <v>24500</v>
      </c>
      <c r="H699" s="1680" t="s">
        <v>747</v>
      </c>
      <c r="I699" s="1680" t="s">
        <v>46</v>
      </c>
    </row>
    <row r="700" spans="1:9" ht="15.75" customHeight="1">
      <c r="A700" s="1680">
        <v>9260</v>
      </c>
      <c r="B700" s="545">
        <v>0.1</v>
      </c>
      <c r="C700" s="1680" t="s">
        <v>874</v>
      </c>
      <c r="D700" s="1680" t="s">
        <v>626</v>
      </c>
      <c r="E700" s="564">
        <v>2200000</v>
      </c>
      <c r="F700" s="729">
        <v>0.01</v>
      </c>
      <c r="G700" s="564">
        <f t="shared" si="33"/>
        <v>22000</v>
      </c>
      <c r="H700" s="1680" t="s">
        <v>747</v>
      </c>
      <c r="I700" s="1680" t="s">
        <v>130</v>
      </c>
    </row>
    <row r="701" spans="1:9" ht="15.75" customHeight="1">
      <c r="A701" s="1680">
        <v>9247</v>
      </c>
      <c r="B701" s="545">
        <v>0.1</v>
      </c>
      <c r="C701" s="1680" t="s">
        <v>875</v>
      </c>
      <c r="D701" s="1680" t="s">
        <v>626</v>
      </c>
      <c r="E701" s="564">
        <v>2000000</v>
      </c>
      <c r="F701" s="729">
        <v>0.01</v>
      </c>
      <c r="G701" s="564">
        <f t="shared" si="33"/>
        <v>20000</v>
      </c>
      <c r="H701" s="1680" t="s">
        <v>747</v>
      </c>
      <c r="I701" s="1680" t="s">
        <v>46</v>
      </c>
    </row>
    <row r="702" spans="1:9" ht="15.75" customHeight="1">
      <c r="A702" s="1680">
        <v>9275</v>
      </c>
      <c r="B702" s="545">
        <v>0.1</v>
      </c>
      <c r="C702" s="1680" t="s">
        <v>876</v>
      </c>
      <c r="D702" s="1680" t="s">
        <v>626</v>
      </c>
      <c r="E702" s="564">
        <v>1400000</v>
      </c>
      <c r="F702" s="729">
        <v>0.01</v>
      </c>
      <c r="G702" s="564">
        <f t="shared" si="33"/>
        <v>14000</v>
      </c>
      <c r="H702" s="1680" t="s">
        <v>747</v>
      </c>
      <c r="I702" s="1680" t="s">
        <v>1</v>
      </c>
    </row>
    <row r="703" spans="1:9" ht="15.75" customHeight="1">
      <c r="A703" s="407"/>
      <c r="B703" s="675">
        <v>0.1</v>
      </c>
      <c r="C703" s="407" t="s">
        <v>877</v>
      </c>
      <c r="D703" s="407" t="s">
        <v>878</v>
      </c>
      <c r="E703" s="407"/>
      <c r="F703" s="407"/>
      <c r="G703" s="407"/>
      <c r="H703" s="407"/>
      <c r="I703" s="407"/>
    </row>
    <row r="704" spans="1:9" ht="15.75" customHeight="1">
      <c r="A704" s="407"/>
      <c r="B704" s="407"/>
      <c r="C704" s="407" t="s">
        <v>879</v>
      </c>
      <c r="D704" s="407" t="s">
        <v>878</v>
      </c>
      <c r="E704" s="407"/>
      <c r="F704" s="407"/>
      <c r="G704" s="407"/>
      <c r="H704" s="407"/>
      <c r="I704" s="407"/>
    </row>
    <row r="705" spans="1:9" ht="15.75" customHeight="1">
      <c r="A705" s="407"/>
      <c r="B705" s="407"/>
      <c r="C705" s="407"/>
      <c r="D705" s="407"/>
      <c r="E705" s="534">
        <f>SUM(E696:E704)</f>
        <v>12850000</v>
      </c>
      <c r="F705" s="407"/>
      <c r="G705" s="534">
        <f>SUM(G696:G704)</f>
        <v>128500</v>
      </c>
      <c r="H705" s="407"/>
      <c r="I705" s="407"/>
    </row>
    <row r="706" spans="1:9" ht="15.75" customHeight="1">
      <c r="A706" s="407"/>
      <c r="B706" s="407"/>
      <c r="C706" s="407"/>
      <c r="D706" s="407"/>
      <c r="E706" s="407"/>
      <c r="F706" s="407"/>
      <c r="G706" s="407"/>
      <c r="H706" s="407"/>
      <c r="I706" s="407"/>
    </row>
    <row r="707" spans="1:9" ht="15.75" customHeight="1">
      <c r="E707" s="770"/>
    </row>
    <row r="709" spans="1:9" ht="15.75" customHeight="1">
      <c r="A709" s="3305" t="s">
        <v>880</v>
      </c>
      <c r="B709" s="3305"/>
      <c r="C709" s="3305"/>
      <c r="D709" s="3305"/>
      <c r="E709" s="3305"/>
      <c r="F709" s="3305"/>
      <c r="G709" s="3305"/>
    </row>
    <row r="710" spans="1:9" ht="15.75" customHeight="1">
      <c r="A710" s="3305"/>
      <c r="B710" s="3305"/>
      <c r="C710" s="3305"/>
      <c r="D710" s="3305"/>
      <c r="E710" s="3305"/>
      <c r="F710" s="3305"/>
      <c r="G710" s="3305"/>
    </row>
    <row r="711" spans="1:9" ht="15.75" customHeight="1">
      <c r="A711" s="781" t="s">
        <v>523</v>
      </c>
      <c r="B711" s="782" t="s">
        <v>548</v>
      </c>
      <c r="C711" s="781" t="s">
        <v>5</v>
      </c>
      <c r="D711" s="783" t="s">
        <v>549</v>
      </c>
      <c r="E711" s="784" t="s">
        <v>550</v>
      </c>
      <c r="F711" s="785" t="s">
        <v>551</v>
      </c>
      <c r="G711" s="785" t="s">
        <v>527</v>
      </c>
    </row>
    <row r="712" spans="1:9" ht="15.75" customHeight="1">
      <c r="A712" s="504">
        <v>9218</v>
      </c>
      <c r="B712" s="545">
        <v>0.1</v>
      </c>
      <c r="C712" s="1680" t="s">
        <v>881</v>
      </c>
      <c r="D712" s="1680"/>
      <c r="E712" s="564">
        <v>1560000</v>
      </c>
      <c r="F712" s="545">
        <v>0.02</v>
      </c>
      <c r="G712" s="564">
        <f t="shared" ref="G712:G726" si="34">E712*F712</f>
        <v>31200</v>
      </c>
    </row>
    <row r="713" spans="1:9" ht="15.75" customHeight="1">
      <c r="A713" s="504">
        <v>9230</v>
      </c>
      <c r="B713" s="545">
        <v>0.1</v>
      </c>
      <c r="C713" s="1680" t="s">
        <v>882</v>
      </c>
      <c r="D713" s="1680"/>
      <c r="E713" s="564">
        <v>2100000</v>
      </c>
      <c r="F713" s="545">
        <v>0.02</v>
      </c>
      <c r="G713" s="564">
        <f t="shared" si="34"/>
        <v>42000</v>
      </c>
    </row>
    <row r="714" spans="1:9" ht="15.75" customHeight="1">
      <c r="A714" s="504">
        <v>9203</v>
      </c>
      <c r="B714" s="545">
        <v>0.1</v>
      </c>
      <c r="C714" s="1680" t="s">
        <v>883</v>
      </c>
      <c r="D714" s="1680"/>
      <c r="E714" s="564">
        <v>2000000</v>
      </c>
      <c r="F714" s="545">
        <v>0.02</v>
      </c>
      <c r="G714" s="564">
        <f t="shared" si="34"/>
        <v>40000</v>
      </c>
    </row>
    <row r="715" spans="1:9" ht="15.75" customHeight="1">
      <c r="A715" s="504">
        <v>9186</v>
      </c>
      <c r="B715" s="545">
        <v>0.1</v>
      </c>
      <c r="C715" s="1680" t="s">
        <v>471</v>
      </c>
      <c r="D715" s="1680"/>
      <c r="E715" s="564">
        <v>1950000</v>
      </c>
      <c r="F715" s="545">
        <v>0.02</v>
      </c>
      <c r="G715" s="564">
        <f t="shared" si="34"/>
        <v>39000</v>
      </c>
    </row>
    <row r="716" spans="1:9" ht="15.75" customHeight="1">
      <c r="A716" s="504">
        <v>9221</v>
      </c>
      <c r="B716" s="545">
        <v>0.1</v>
      </c>
      <c r="C716" s="1680" t="s">
        <v>472</v>
      </c>
      <c r="D716" s="1680"/>
      <c r="E716" s="564">
        <v>1600000</v>
      </c>
      <c r="F716" s="545">
        <v>0.02</v>
      </c>
      <c r="G716" s="564">
        <f t="shared" si="34"/>
        <v>32000</v>
      </c>
    </row>
    <row r="717" spans="1:9" ht="15.75" customHeight="1">
      <c r="A717" s="504">
        <v>9238</v>
      </c>
      <c r="B717" s="545">
        <v>0.1</v>
      </c>
      <c r="C717" s="1680" t="s">
        <v>884</v>
      </c>
      <c r="D717" s="1680"/>
      <c r="E717" s="564">
        <v>1500000</v>
      </c>
      <c r="F717" s="545">
        <v>0.02</v>
      </c>
      <c r="G717" s="564">
        <f t="shared" si="34"/>
        <v>30000</v>
      </c>
    </row>
    <row r="718" spans="1:9" ht="15.75" customHeight="1">
      <c r="A718" s="504">
        <v>9231</v>
      </c>
      <c r="B718" s="545">
        <v>0.1</v>
      </c>
      <c r="C718" s="1680" t="s">
        <v>474</v>
      </c>
      <c r="D718" s="1680"/>
      <c r="E718" s="564">
        <v>2450000</v>
      </c>
      <c r="F718" s="545">
        <v>0.02</v>
      </c>
      <c r="G718" s="564">
        <f t="shared" si="34"/>
        <v>49000</v>
      </c>
    </row>
    <row r="719" spans="1:9" ht="15.75" customHeight="1">
      <c r="A719" s="504">
        <v>9235</v>
      </c>
      <c r="B719" s="649">
        <v>0.08</v>
      </c>
      <c r="C719" s="1680" t="s">
        <v>885</v>
      </c>
      <c r="D719" s="1680"/>
      <c r="E719" s="564">
        <v>2050000</v>
      </c>
      <c r="F719" s="649">
        <v>0.01</v>
      </c>
      <c r="G719" s="564">
        <f t="shared" si="34"/>
        <v>20500</v>
      </c>
    </row>
    <row r="720" spans="1:9" ht="15.75" customHeight="1">
      <c r="A720" s="504">
        <v>9188</v>
      </c>
      <c r="B720" s="649">
        <v>0.08</v>
      </c>
      <c r="C720" s="1680" t="s">
        <v>886</v>
      </c>
      <c r="D720" s="1680"/>
      <c r="E720" s="564">
        <v>1300000</v>
      </c>
      <c r="F720" s="649">
        <v>0.01</v>
      </c>
      <c r="G720" s="564">
        <f t="shared" si="34"/>
        <v>13000</v>
      </c>
    </row>
    <row r="721" spans="1:9" ht="15.75" customHeight="1">
      <c r="A721" s="504">
        <v>9222</v>
      </c>
      <c r="B721" s="545">
        <v>0.1</v>
      </c>
      <c r="C721" s="1680" t="s">
        <v>887</v>
      </c>
      <c r="D721" s="1680"/>
      <c r="E721" s="564">
        <v>1500000</v>
      </c>
      <c r="F721" s="545">
        <v>0.02</v>
      </c>
      <c r="G721" s="564">
        <f t="shared" si="34"/>
        <v>30000</v>
      </c>
    </row>
    <row r="722" spans="1:9" ht="15.75" customHeight="1">
      <c r="A722" s="504">
        <v>9251</v>
      </c>
      <c r="B722" s="545">
        <v>0.1</v>
      </c>
      <c r="C722" s="1680" t="s">
        <v>888</v>
      </c>
      <c r="D722" s="1680"/>
      <c r="E722" s="564">
        <v>2250000</v>
      </c>
      <c r="F722" s="545">
        <v>0.02</v>
      </c>
      <c r="G722" s="564">
        <f t="shared" si="34"/>
        <v>45000</v>
      </c>
    </row>
    <row r="723" spans="1:9" ht="15.75" customHeight="1">
      <c r="A723" s="504">
        <v>9247</v>
      </c>
      <c r="B723" s="545">
        <v>0.1</v>
      </c>
      <c r="C723" s="1680" t="s">
        <v>889</v>
      </c>
      <c r="D723" s="1680"/>
      <c r="E723" s="564">
        <v>2000000</v>
      </c>
      <c r="F723" s="545">
        <v>0.02</v>
      </c>
      <c r="G723" s="564">
        <f t="shared" si="34"/>
        <v>40000</v>
      </c>
    </row>
    <row r="724" spans="1:9" ht="15.75" customHeight="1">
      <c r="A724" s="504">
        <v>9260</v>
      </c>
      <c r="B724" s="545">
        <v>0.1</v>
      </c>
      <c r="C724" s="1680" t="s">
        <v>890</v>
      </c>
      <c r="D724" s="1680"/>
      <c r="E724" s="564">
        <v>2200000</v>
      </c>
      <c r="F724" s="545">
        <v>0.02</v>
      </c>
      <c r="G724" s="564">
        <f t="shared" si="34"/>
        <v>44000</v>
      </c>
    </row>
    <row r="725" spans="1:9" ht="15.75" customHeight="1">
      <c r="A725" s="504">
        <v>9272</v>
      </c>
      <c r="B725" s="545">
        <v>0.1</v>
      </c>
      <c r="C725" s="1680" t="s">
        <v>469</v>
      </c>
      <c r="D725" s="1680"/>
      <c r="E725" s="564">
        <v>2000000</v>
      </c>
      <c r="F725" s="545">
        <v>0.02</v>
      </c>
      <c r="G725" s="564">
        <f t="shared" si="34"/>
        <v>40000</v>
      </c>
    </row>
    <row r="726" spans="1:9" ht="15.75" customHeight="1">
      <c r="A726" s="504">
        <v>9275</v>
      </c>
      <c r="B726" s="545">
        <v>0.1</v>
      </c>
      <c r="C726" s="1680" t="s">
        <v>891</v>
      </c>
      <c r="D726" s="1680"/>
      <c r="E726" s="564">
        <v>1400000</v>
      </c>
      <c r="F726" s="545">
        <v>0.02</v>
      </c>
      <c r="G726" s="564">
        <f t="shared" si="34"/>
        <v>28000</v>
      </c>
    </row>
    <row r="727" spans="1:9" ht="15.75" customHeight="1">
      <c r="A727" s="1680"/>
      <c r="B727" s="545">
        <v>0.1</v>
      </c>
      <c r="C727" s="1680" t="s">
        <v>892</v>
      </c>
      <c r="D727" s="1680"/>
      <c r="E727" s="564">
        <v>2700000</v>
      </c>
      <c r="F727" s="545">
        <v>0.02</v>
      </c>
      <c r="G727" s="564">
        <f>E727*F727</f>
        <v>54000</v>
      </c>
    </row>
    <row r="728" spans="1:9" ht="15.75" customHeight="1">
      <c r="E728" s="665">
        <f>SUM(E712:E727)</f>
        <v>30560000</v>
      </c>
      <c r="G728" s="665">
        <f>SUM(G712:G727)</f>
        <v>577700</v>
      </c>
    </row>
    <row r="731" spans="1:9" ht="15.75" customHeight="1">
      <c r="A731" s="3305" t="s">
        <v>893</v>
      </c>
      <c r="B731" s="3305"/>
      <c r="C731" s="3305"/>
      <c r="D731" s="3305"/>
      <c r="E731" s="3305"/>
      <c r="F731" s="3305"/>
      <c r="G731" s="3305"/>
      <c r="H731" s="3305"/>
      <c r="I731" s="3305"/>
    </row>
    <row r="732" spans="1:9" ht="15.75" customHeight="1">
      <c r="A732" s="3305"/>
      <c r="B732" s="3305"/>
      <c r="C732" s="3305"/>
      <c r="D732" s="3305"/>
      <c r="E732" s="3305"/>
      <c r="F732" s="3305"/>
      <c r="G732" s="3305"/>
      <c r="H732" s="3305"/>
      <c r="I732" s="3305"/>
    </row>
    <row r="733" spans="1:9" ht="15.75" customHeight="1">
      <c r="A733" s="485" t="s">
        <v>523</v>
      </c>
      <c r="B733" s="486" t="s">
        <v>524</v>
      </c>
      <c r="C733" s="486" t="s">
        <v>525</v>
      </c>
      <c r="D733" s="486" t="s">
        <v>526</v>
      </c>
      <c r="E733" s="487" t="s">
        <v>6</v>
      </c>
      <c r="F733" s="487" t="s">
        <v>7</v>
      </c>
      <c r="G733" s="487" t="s">
        <v>527</v>
      </c>
      <c r="H733" s="488" t="s">
        <v>11</v>
      </c>
      <c r="I733" s="489" t="s">
        <v>528</v>
      </c>
    </row>
    <row r="735" spans="1:9" ht="15.75" customHeight="1">
      <c r="A735" s="1680">
        <v>9286</v>
      </c>
      <c r="B735" s="729">
        <v>0.1</v>
      </c>
      <c r="C735" s="1680" t="s">
        <v>894</v>
      </c>
      <c r="D735" s="1680" t="s">
        <v>622</v>
      </c>
      <c r="E735" s="564">
        <v>2100000</v>
      </c>
      <c r="F735" s="1680"/>
      <c r="G735" s="1680"/>
      <c r="H735" s="1680" t="s">
        <v>747</v>
      </c>
      <c r="I735" s="1680" t="s">
        <v>1</v>
      </c>
    </row>
    <row r="736" spans="1:9" ht="15.75" customHeight="1">
      <c r="A736" s="1680">
        <v>9323</v>
      </c>
      <c r="B736" s="729">
        <v>0.1</v>
      </c>
      <c r="C736" s="1680" t="s">
        <v>895</v>
      </c>
      <c r="D736" s="1680" t="s">
        <v>665</v>
      </c>
      <c r="E736" s="564">
        <v>1650000</v>
      </c>
      <c r="F736" s="1680"/>
      <c r="G736" s="1680"/>
      <c r="H736" s="1680" t="s">
        <v>747</v>
      </c>
      <c r="I736" s="1680" t="s">
        <v>487</v>
      </c>
    </row>
    <row r="737" spans="1:9" ht="15.75" customHeight="1">
      <c r="A737" s="692"/>
      <c r="B737" s="865">
        <v>0.09</v>
      </c>
      <c r="C737" s="692" t="s">
        <v>896</v>
      </c>
      <c r="D737" s="692" t="s">
        <v>626</v>
      </c>
      <c r="E737" s="751">
        <v>2350000</v>
      </c>
      <c r="F737" s="692"/>
      <c r="G737" s="692"/>
      <c r="H737" s="692" t="s">
        <v>865</v>
      </c>
      <c r="I737" s="692" t="s">
        <v>46</v>
      </c>
    </row>
    <row r="738" spans="1:9" ht="15.75" customHeight="1">
      <c r="A738" s="1680">
        <v>9339</v>
      </c>
      <c r="B738" s="729">
        <v>0.1</v>
      </c>
      <c r="C738" s="1680" t="s">
        <v>897</v>
      </c>
      <c r="D738" s="1680" t="s">
        <v>665</v>
      </c>
      <c r="E738" s="564">
        <v>1700000</v>
      </c>
      <c r="F738" s="1680"/>
      <c r="G738" s="1680"/>
      <c r="H738" s="1680" t="s">
        <v>747</v>
      </c>
      <c r="I738" s="1680" t="s">
        <v>46</v>
      </c>
    </row>
    <row r="739" spans="1:9" ht="15.75" customHeight="1">
      <c r="A739" s="1680">
        <v>9350</v>
      </c>
      <c r="B739" s="729">
        <v>0.1</v>
      </c>
      <c r="C739" s="1680" t="s">
        <v>898</v>
      </c>
      <c r="D739" s="1680" t="s">
        <v>665</v>
      </c>
      <c r="E739" s="564">
        <v>1600000</v>
      </c>
      <c r="F739" s="1680"/>
      <c r="G739" s="1680"/>
      <c r="H739" s="1680" t="s">
        <v>747</v>
      </c>
      <c r="I739" s="1680" t="s">
        <v>130</v>
      </c>
    </row>
    <row r="740" spans="1:9" ht="15.75" customHeight="1">
      <c r="A740" s="692"/>
      <c r="B740" s="865">
        <v>0.1</v>
      </c>
      <c r="C740" s="692" t="s">
        <v>899</v>
      </c>
      <c r="D740" s="692" t="s">
        <v>626</v>
      </c>
      <c r="E740" s="751">
        <v>1900000</v>
      </c>
      <c r="F740" s="692"/>
      <c r="G740" s="692"/>
      <c r="H740" s="692" t="s">
        <v>865</v>
      </c>
      <c r="I740" s="692" t="s">
        <v>1</v>
      </c>
    </row>
    <row r="741" spans="1:9" ht="15.75" customHeight="1">
      <c r="A741" s="1680">
        <v>9344</v>
      </c>
      <c r="B741" s="729">
        <v>0.1</v>
      </c>
      <c r="C741" s="1680" t="s">
        <v>900</v>
      </c>
      <c r="D741" s="1680" t="s">
        <v>665</v>
      </c>
      <c r="E741" s="564">
        <v>1200000</v>
      </c>
      <c r="F741" s="1680"/>
      <c r="G741" s="1680"/>
      <c r="H741" s="1680" t="s">
        <v>747</v>
      </c>
      <c r="I741" s="1680" t="s">
        <v>130</v>
      </c>
    </row>
    <row r="742" spans="1:9" ht="15.75" customHeight="1">
      <c r="A742" s="1680">
        <v>9337</v>
      </c>
      <c r="B742" s="729">
        <v>0.1</v>
      </c>
      <c r="C742" s="1680" t="s">
        <v>901</v>
      </c>
      <c r="D742" s="1680" t="s">
        <v>665</v>
      </c>
      <c r="E742" s="564">
        <v>1500000</v>
      </c>
      <c r="F742" s="1680"/>
      <c r="G742" s="1680"/>
      <c r="H742" s="1680" t="s">
        <v>747</v>
      </c>
      <c r="I742" s="1680" t="s">
        <v>46</v>
      </c>
    </row>
    <row r="743" spans="1:9" ht="15.75" customHeight="1">
      <c r="A743" s="1680">
        <v>9390</v>
      </c>
      <c r="B743" s="729">
        <v>0.1</v>
      </c>
      <c r="C743" s="1680" t="s">
        <v>902</v>
      </c>
      <c r="D743" s="1680" t="s">
        <v>665</v>
      </c>
      <c r="E743" s="564">
        <v>1600000</v>
      </c>
      <c r="F743" s="1680"/>
      <c r="G743" s="1680"/>
      <c r="H743" s="1680" t="s">
        <v>747</v>
      </c>
      <c r="I743" s="1680" t="s">
        <v>46</v>
      </c>
    </row>
    <row r="744" spans="1:9" ht="15.75" customHeight="1">
      <c r="A744" s="1680">
        <v>9321</v>
      </c>
      <c r="B744" s="729">
        <v>0.1</v>
      </c>
      <c r="C744" s="1680" t="s">
        <v>903</v>
      </c>
      <c r="D744" s="1680" t="s">
        <v>665</v>
      </c>
      <c r="E744" s="564">
        <v>900000</v>
      </c>
      <c r="F744" s="1680"/>
      <c r="G744" s="1680"/>
      <c r="H744" s="1680" t="s">
        <v>747</v>
      </c>
      <c r="I744" s="1680" t="s">
        <v>130</v>
      </c>
    </row>
    <row r="745" spans="1:9" ht="15.75" customHeight="1">
      <c r="A745" s="692"/>
      <c r="B745" s="865">
        <v>0.1</v>
      </c>
      <c r="C745" s="692" t="s">
        <v>904</v>
      </c>
      <c r="D745" s="692" t="s">
        <v>905</v>
      </c>
      <c r="E745" s="751">
        <v>2300000</v>
      </c>
      <c r="F745" s="692"/>
      <c r="G745" s="692"/>
      <c r="H745" s="692" t="s">
        <v>865</v>
      </c>
      <c r="I745" s="692" t="s">
        <v>1</v>
      </c>
    </row>
    <row r="746" spans="1:9" ht="15.75" customHeight="1">
      <c r="A746" s="692"/>
      <c r="B746" s="865">
        <v>0.1</v>
      </c>
      <c r="C746" s="692" t="s">
        <v>906</v>
      </c>
      <c r="D746" s="692" t="s">
        <v>351</v>
      </c>
      <c r="E746" s="751"/>
      <c r="F746" s="692"/>
      <c r="G746" s="692"/>
      <c r="H746" s="692" t="s">
        <v>865</v>
      </c>
      <c r="I746" s="692" t="s">
        <v>46</v>
      </c>
    </row>
    <row r="747" spans="1:9" ht="15.75" customHeight="1">
      <c r="E747" s="665">
        <f>SUM(E735:E746)</f>
        <v>18800000</v>
      </c>
    </row>
    <row r="748" spans="1:9" ht="15.75" customHeight="1">
      <c r="A748" s="3305" t="s">
        <v>907</v>
      </c>
      <c r="B748" s="3305"/>
      <c r="C748" s="3305"/>
      <c r="D748" s="3305"/>
      <c r="E748" s="3305"/>
      <c r="F748" s="3305"/>
      <c r="G748" s="3305"/>
      <c r="H748" s="3305"/>
      <c r="I748" s="3305"/>
    </row>
    <row r="749" spans="1:9" ht="15.75" customHeight="1">
      <c r="A749" s="3305"/>
      <c r="B749" s="3305"/>
      <c r="C749" s="3305"/>
      <c r="D749" s="3305"/>
      <c r="E749" s="3305"/>
      <c r="F749" s="3305"/>
      <c r="G749" s="3305"/>
      <c r="H749" s="3305"/>
      <c r="I749" s="3305"/>
    </row>
    <row r="750" spans="1:9" s="407" customFormat="1" ht="15.75" customHeight="1">
      <c r="A750" s="682" t="s">
        <v>523</v>
      </c>
      <c r="B750" s="682" t="s">
        <v>524</v>
      </c>
      <c r="C750" s="682" t="s">
        <v>525</v>
      </c>
      <c r="D750" s="682" t="s">
        <v>526</v>
      </c>
      <c r="E750" s="683" t="s">
        <v>6</v>
      </c>
      <c r="F750" s="683" t="s">
        <v>7</v>
      </c>
      <c r="G750" s="683" t="s">
        <v>527</v>
      </c>
      <c r="H750" s="684" t="s">
        <v>11</v>
      </c>
      <c r="I750" s="685" t="s">
        <v>528</v>
      </c>
    </row>
    <row r="751" spans="1:9" ht="15.75" customHeight="1">
      <c r="A751" s="407"/>
      <c r="B751" s="675">
        <v>0.1</v>
      </c>
      <c r="C751" s="407" t="s">
        <v>908</v>
      </c>
      <c r="D751" s="407" t="s">
        <v>909</v>
      </c>
      <c r="E751" s="618"/>
      <c r="F751" s="407"/>
      <c r="G751" s="407"/>
      <c r="H751" s="407"/>
      <c r="I751" s="407" t="s">
        <v>46</v>
      </c>
    </row>
    <row r="752" spans="1:9" ht="15.75" customHeight="1">
      <c r="A752" s="1680">
        <v>9328</v>
      </c>
      <c r="B752" s="545">
        <v>0.1</v>
      </c>
      <c r="C752" s="1680" t="s">
        <v>910</v>
      </c>
      <c r="D752" s="1680" t="s">
        <v>665</v>
      </c>
      <c r="E752" s="564">
        <v>2100000</v>
      </c>
      <c r="F752" s="1680"/>
      <c r="G752" s="1680"/>
      <c r="H752" s="1680" t="s">
        <v>747</v>
      </c>
      <c r="I752" s="1680" t="s">
        <v>46</v>
      </c>
    </row>
    <row r="753" spans="1:9" ht="15.75" customHeight="1">
      <c r="A753" s="1680">
        <v>9291</v>
      </c>
      <c r="B753" s="545">
        <v>0</v>
      </c>
      <c r="C753" s="1680" t="s">
        <v>911</v>
      </c>
      <c r="D753" s="1680" t="s">
        <v>665</v>
      </c>
      <c r="E753" s="564">
        <v>1450000</v>
      </c>
      <c r="F753" s="1680"/>
      <c r="G753" s="1680"/>
      <c r="H753" s="1680" t="s">
        <v>747</v>
      </c>
      <c r="I753" s="1680" t="s">
        <v>30</v>
      </c>
    </row>
    <row r="754" spans="1:9" ht="15.75" customHeight="1">
      <c r="A754" s="1680">
        <v>9330</v>
      </c>
      <c r="B754" s="545">
        <v>0.1</v>
      </c>
      <c r="C754" s="1680" t="s">
        <v>879</v>
      </c>
      <c r="D754" s="1680" t="s">
        <v>665</v>
      </c>
      <c r="E754" s="564">
        <v>1350000</v>
      </c>
      <c r="F754" s="1680"/>
      <c r="G754" s="1680"/>
      <c r="H754" s="1680" t="s">
        <v>747</v>
      </c>
      <c r="I754" s="1680" t="s">
        <v>1</v>
      </c>
    </row>
    <row r="755" spans="1:9" ht="15.75" customHeight="1">
      <c r="A755" s="1680">
        <v>9353</v>
      </c>
      <c r="B755" s="545">
        <v>0.1</v>
      </c>
      <c r="C755" s="1680" t="s">
        <v>912</v>
      </c>
      <c r="D755" s="1680" t="s">
        <v>665</v>
      </c>
      <c r="E755" s="564">
        <v>3800000</v>
      </c>
      <c r="F755" s="1680"/>
      <c r="G755" s="1680"/>
      <c r="H755" s="1680" t="s">
        <v>747</v>
      </c>
      <c r="I755" s="1680" t="s">
        <v>1</v>
      </c>
    </row>
    <row r="756" spans="1:9" ht="15.75" customHeight="1">
      <c r="A756" s="1680">
        <v>9315</v>
      </c>
      <c r="B756" s="545">
        <v>0.1</v>
      </c>
      <c r="C756" s="1680" t="s">
        <v>913</v>
      </c>
      <c r="D756" s="1680" t="s">
        <v>665</v>
      </c>
      <c r="E756" s="564">
        <v>1900000</v>
      </c>
      <c r="F756" s="1680"/>
      <c r="G756" s="1680"/>
      <c r="H756" s="1680" t="s">
        <v>747</v>
      </c>
      <c r="I756" s="1680" t="s">
        <v>46</v>
      </c>
    </row>
    <row r="757" spans="1:9" ht="15.75" customHeight="1">
      <c r="A757" s="1680">
        <v>9303</v>
      </c>
      <c r="B757" s="545">
        <v>0.1</v>
      </c>
      <c r="C757" s="1680" t="s">
        <v>914</v>
      </c>
      <c r="D757" s="1680" t="s">
        <v>665</v>
      </c>
      <c r="E757" s="564">
        <v>1700000</v>
      </c>
      <c r="F757" s="1680"/>
      <c r="G757" s="1680"/>
      <c r="H757" s="1680" t="s">
        <v>747</v>
      </c>
      <c r="I757" s="1680" t="s">
        <v>1</v>
      </c>
    </row>
    <row r="758" spans="1:9" ht="15.75" customHeight="1">
      <c r="A758" s="1680">
        <v>9349</v>
      </c>
      <c r="B758" s="545">
        <v>0.1</v>
      </c>
      <c r="C758" s="1680" t="s">
        <v>915</v>
      </c>
      <c r="D758" s="1680" t="s">
        <v>665</v>
      </c>
      <c r="E758" s="564">
        <v>2300000</v>
      </c>
      <c r="F758" s="1680"/>
      <c r="G758" s="1680"/>
      <c r="H758" s="1680" t="s">
        <v>747</v>
      </c>
      <c r="I758" s="1680" t="s">
        <v>46</v>
      </c>
    </row>
    <row r="759" spans="1:9" ht="15.75" customHeight="1">
      <c r="A759" s="1680">
        <v>9347</v>
      </c>
      <c r="B759" s="545">
        <v>0.1</v>
      </c>
      <c r="C759" s="1680" t="s">
        <v>916</v>
      </c>
      <c r="D759" s="1680" t="s">
        <v>626</v>
      </c>
      <c r="E759" s="564">
        <v>1500000</v>
      </c>
      <c r="F759" s="1680"/>
      <c r="G759" s="1680"/>
      <c r="H759" s="1680" t="s">
        <v>747</v>
      </c>
      <c r="I759" s="1680" t="s">
        <v>46</v>
      </c>
    </row>
    <row r="760" spans="1:9" ht="15.75" customHeight="1">
      <c r="A760" s="1680">
        <v>9352</v>
      </c>
      <c r="B760" s="545">
        <v>0.1</v>
      </c>
      <c r="C760" s="1680" t="s">
        <v>917</v>
      </c>
      <c r="D760" s="1680" t="s">
        <v>665</v>
      </c>
      <c r="E760" s="564">
        <v>1700000</v>
      </c>
      <c r="F760" s="1680"/>
      <c r="G760" s="1680"/>
      <c r="H760" s="1680" t="s">
        <v>747</v>
      </c>
      <c r="I760" s="1680" t="s">
        <v>130</v>
      </c>
    </row>
    <row r="761" spans="1:9" ht="15.75" customHeight="1">
      <c r="A761" s="483"/>
      <c r="B761" s="482">
        <v>0.1</v>
      </c>
      <c r="C761" s="483" t="s">
        <v>918</v>
      </c>
      <c r="D761" s="483" t="s">
        <v>919</v>
      </c>
      <c r="E761" s="583"/>
      <c r="F761" s="483"/>
      <c r="G761" s="483"/>
      <c r="H761" s="483"/>
      <c r="I761" s="483" t="s">
        <v>46</v>
      </c>
    </row>
    <row r="762" spans="1:9" ht="15.75" customHeight="1">
      <c r="A762" s="483"/>
      <c r="B762" s="482">
        <v>0.1</v>
      </c>
      <c r="C762" s="483" t="s">
        <v>920</v>
      </c>
      <c r="D762" s="483" t="s">
        <v>665</v>
      </c>
      <c r="E762" s="583">
        <v>2050000</v>
      </c>
      <c r="F762" s="483"/>
      <c r="G762" s="483"/>
      <c r="H762" s="483"/>
      <c r="I762" s="483" t="s">
        <v>1</v>
      </c>
    </row>
    <row r="763" spans="1:9" ht="15.75" customHeight="1">
      <c r="A763" s="483"/>
      <c r="B763" s="483"/>
      <c r="C763" s="483" t="s">
        <v>921</v>
      </c>
      <c r="D763" s="483" t="s">
        <v>878</v>
      </c>
      <c r="E763" s="483"/>
      <c r="F763" s="483"/>
      <c r="G763" s="483"/>
      <c r="H763" s="483"/>
      <c r="I763" s="483" t="s">
        <v>922</v>
      </c>
    </row>
    <row r="764" spans="1:9" ht="15.75" customHeight="1">
      <c r="E764" s="665">
        <f>SUM(E752:E762)</f>
        <v>19850000</v>
      </c>
    </row>
    <row r="765" spans="1:9" ht="15.75" customHeight="1">
      <c r="A765" s="3305" t="s">
        <v>923</v>
      </c>
      <c r="B765" s="3305"/>
      <c r="C765" s="3305"/>
      <c r="D765" s="3305"/>
      <c r="E765" s="3305"/>
      <c r="F765" s="3305"/>
      <c r="G765" s="3305"/>
    </row>
    <row r="766" spans="1:9" ht="15.75" customHeight="1">
      <c r="A766" s="3305"/>
      <c r="B766" s="3305"/>
      <c r="C766" s="3305"/>
      <c r="D766" s="3305"/>
      <c r="E766" s="3305"/>
      <c r="F766" s="3305"/>
      <c r="G766" s="3305"/>
    </row>
    <row r="767" spans="1:9" ht="15.75" customHeight="1">
      <c r="A767" s="781" t="s">
        <v>523</v>
      </c>
      <c r="B767" s="782" t="s">
        <v>548</v>
      </c>
      <c r="C767" s="781" t="s">
        <v>5</v>
      </c>
      <c r="D767" s="783" t="s">
        <v>549</v>
      </c>
      <c r="E767" s="784" t="s">
        <v>550</v>
      </c>
      <c r="F767" s="785" t="s">
        <v>551</v>
      </c>
      <c r="G767" s="785" t="s">
        <v>527</v>
      </c>
    </row>
    <row r="768" spans="1:9" ht="15.75" customHeight="1">
      <c r="A768" s="504"/>
      <c r="B768" s="545">
        <v>0.1</v>
      </c>
      <c r="C768" s="1680" t="s">
        <v>924</v>
      </c>
      <c r="D768" s="1680"/>
      <c r="E768" s="564"/>
      <c r="F768" s="545">
        <v>0.02</v>
      </c>
      <c r="G768" s="564">
        <v>2100000</v>
      </c>
    </row>
    <row r="769" spans="1:7" ht="15.75" customHeight="1">
      <c r="A769" s="504"/>
      <c r="B769" s="545"/>
      <c r="C769" s="1680"/>
      <c r="D769" s="1680"/>
      <c r="E769" s="564"/>
      <c r="F769" s="545"/>
      <c r="G769" s="564"/>
    </row>
    <row r="770" spans="1:7" ht="15.75" customHeight="1">
      <c r="A770" s="504"/>
      <c r="B770" s="545"/>
      <c r="C770" s="1680"/>
      <c r="D770" s="1680"/>
      <c r="E770" s="564"/>
      <c r="F770" s="545"/>
      <c r="G770" s="564"/>
    </row>
    <row r="771" spans="1:7" ht="15.75" customHeight="1">
      <c r="A771" s="504"/>
      <c r="B771" s="545"/>
      <c r="C771" s="1680"/>
      <c r="D771" s="1680"/>
      <c r="E771" s="564"/>
      <c r="F771" s="545"/>
      <c r="G771" s="564"/>
    </row>
    <row r="772" spans="1:7" ht="15.75" customHeight="1">
      <c r="A772" s="504"/>
      <c r="B772" s="545"/>
      <c r="C772" s="1680"/>
      <c r="D772" s="1680"/>
      <c r="E772" s="564"/>
      <c r="F772" s="545"/>
      <c r="G772" s="564"/>
    </row>
    <row r="773" spans="1:7" ht="15.75" customHeight="1">
      <c r="A773" s="504"/>
      <c r="B773" s="545"/>
      <c r="C773" s="1680"/>
      <c r="D773" s="1680"/>
      <c r="E773" s="564"/>
      <c r="F773" s="545"/>
      <c r="G773" s="564"/>
    </row>
    <row r="774" spans="1:7" ht="15.75" customHeight="1">
      <c r="A774" s="504"/>
      <c r="B774" s="545"/>
      <c r="C774" s="1680"/>
      <c r="D774" s="1680"/>
      <c r="E774" s="564"/>
      <c r="F774" s="545"/>
      <c r="G774" s="564"/>
    </row>
    <row r="775" spans="1:7" ht="15.75" customHeight="1">
      <c r="A775" s="504"/>
      <c r="B775" s="545"/>
      <c r="C775" s="1680"/>
      <c r="D775" s="1680"/>
      <c r="E775" s="564"/>
      <c r="F775" s="545"/>
      <c r="G775" s="564"/>
    </row>
    <row r="776" spans="1:7" ht="15.75" customHeight="1">
      <c r="A776" s="504"/>
      <c r="B776" s="649"/>
      <c r="C776" s="1680"/>
      <c r="D776" s="1680"/>
      <c r="E776" s="564"/>
      <c r="F776" s="649"/>
      <c r="G776" s="564"/>
    </row>
    <row r="777" spans="1:7" ht="15.75" customHeight="1">
      <c r="A777" s="504"/>
      <c r="B777" s="545"/>
      <c r="C777" s="1680"/>
      <c r="D777" s="1680"/>
      <c r="E777" s="564"/>
      <c r="F777" s="545"/>
      <c r="G777" s="564"/>
    </row>
    <row r="778" spans="1:7" ht="15.75" customHeight="1">
      <c r="A778" s="504"/>
      <c r="B778" s="545"/>
      <c r="C778" s="1680"/>
      <c r="D778" s="1680"/>
      <c r="E778" s="564"/>
      <c r="F778" s="545"/>
      <c r="G778" s="564"/>
    </row>
    <row r="779" spans="1:7" ht="15.75" customHeight="1">
      <c r="A779" s="504"/>
      <c r="B779" s="545"/>
      <c r="C779" s="1680"/>
      <c r="D779" s="1680"/>
      <c r="E779" s="564"/>
      <c r="F779" s="545"/>
      <c r="G779" s="564"/>
    </row>
    <row r="780" spans="1:7" ht="15.75" customHeight="1">
      <c r="A780" s="504"/>
      <c r="B780" s="545"/>
      <c r="C780" s="1680"/>
      <c r="D780" s="1680"/>
      <c r="E780" s="564"/>
      <c r="F780" s="545"/>
      <c r="G780" s="564"/>
    </row>
    <row r="781" spans="1:7" ht="15.75" customHeight="1">
      <c r="A781" s="504"/>
      <c r="B781" s="545"/>
      <c r="C781" s="1680"/>
      <c r="D781" s="1680"/>
      <c r="E781" s="564"/>
      <c r="F781" s="545"/>
      <c r="G781" s="564"/>
    </row>
    <row r="782" spans="1:7" ht="15.75" customHeight="1">
      <c r="A782" s="504"/>
      <c r="B782" s="545"/>
      <c r="C782" s="1680"/>
      <c r="D782" s="1680"/>
      <c r="E782" s="564"/>
      <c r="F782" s="545"/>
      <c r="G782" s="564"/>
    </row>
    <row r="783" spans="1:7" ht="15.75" customHeight="1">
      <c r="A783" s="1680"/>
      <c r="B783" s="545"/>
      <c r="C783" s="1680"/>
      <c r="D783" s="1680"/>
      <c r="E783" s="1680"/>
      <c r="F783" s="1680"/>
      <c r="G783" s="1680"/>
    </row>
    <row r="784" spans="1:7" ht="15.75" customHeight="1">
      <c r="A784" s="1680"/>
      <c r="B784" s="545"/>
      <c r="C784" s="1680"/>
      <c r="D784" s="1680"/>
      <c r="E784" s="1680"/>
      <c r="F784" s="1680"/>
      <c r="G784" s="1680"/>
    </row>
    <row r="785" spans="5:7" ht="15.75" customHeight="1">
      <c r="E785" s="770">
        <f>SUM(E768:E784)</f>
        <v>0</v>
      </c>
      <c r="G785" s="770">
        <f>SUM(G768:G784)</f>
        <v>2100000</v>
      </c>
    </row>
  </sheetData>
  <mergeCells count="43">
    <mergeCell ref="A731:I732"/>
    <mergeCell ref="A748:I749"/>
    <mergeCell ref="A765:G766"/>
    <mergeCell ref="A693:I694"/>
    <mergeCell ref="A709:G710"/>
    <mergeCell ref="A557:G558"/>
    <mergeCell ref="A577:I578"/>
    <mergeCell ref="A547:I548"/>
    <mergeCell ref="A678:I679"/>
    <mergeCell ref="A605:G606"/>
    <mergeCell ref="A654:G655"/>
    <mergeCell ref="A641:I642"/>
    <mergeCell ref="A626:I627"/>
    <mergeCell ref="A596:I597"/>
    <mergeCell ref="A521:I522"/>
    <mergeCell ref="A535:I536"/>
    <mergeCell ref="A171:G172"/>
    <mergeCell ref="A222:I223"/>
    <mergeCell ref="A207:I208"/>
    <mergeCell ref="A405:I406"/>
    <mergeCell ref="A384:I385"/>
    <mergeCell ref="A348:I349"/>
    <mergeCell ref="A231:I232"/>
    <mergeCell ref="A253:I254"/>
    <mergeCell ref="A270:I271"/>
    <mergeCell ref="A234:I235"/>
    <mergeCell ref="B287:H288"/>
    <mergeCell ref="A357:G357"/>
    <mergeCell ref="A313:I314"/>
    <mergeCell ref="A329:I330"/>
    <mergeCell ref="A1:I2"/>
    <mergeCell ref="A87:I88"/>
    <mergeCell ref="A104:G105"/>
    <mergeCell ref="A143:I144"/>
    <mergeCell ref="A130:I131"/>
    <mergeCell ref="A72:I73"/>
    <mergeCell ref="A26:I27"/>
    <mergeCell ref="A42:G43"/>
    <mergeCell ref="A424:G424"/>
    <mergeCell ref="A495:G496"/>
    <mergeCell ref="A479:I480"/>
    <mergeCell ref="A470:I471"/>
    <mergeCell ref="A456:I457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11A65-B244-489F-ADE1-745BD2ADB0F2}">
  <dimension ref="A1:I111"/>
  <sheetViews>
    <sheetView workbookViewId="0"/>
  </sheetViews>
  <sheetFormatPr defaultColWidth="9.140625" defaultRowHeight="12.75"/>
  <cols>
    <col min="1" max="1" width="23" customWidth="1"/>
    <col min="2" max="2" width="22.5703125" customWidth="1"/>
    <col min="3" max="3" width="43" customWidth="1"/>
    <col min="4" max="4" width="33.140625" customWidth="1"/>
    <col min="5" max="5" width="27.28515625" customWidth="1"/>
    <col min="7" max="7" width="13.28515625" customWidth="1"/>
    <col min="8" max="8" width="19.42578125" customWidth="1"/>
    <col min="9" max="9" width="25.140625" customWidth="1"/>
  </cols>
  <sheetData>
    <row r="1" spans="1:9">
      <c r="A1" s="3305" t="s">
        <v>893</v>
      </c>
      <c r="B1" s="3305"/>
      <c r="C1" s="3305"/>
      <c r="D1" s="3305"/>
      <c r="E1" s="3305"/>
      <c r="F1" s="3305"/>
      <c r="G1" s="3305"/>
      <c r="H1" s="3305"/>
      <c r="I1" s="3305"/>
    </row>
    <row r="2" spans="1:9">
      <c r="A2" s="3305"/>
      <c r="B2" s="3305"/>
      <c r="C2" s="3305"/>
      <c r="D2" s="3305"/>
      <c r="E2" s="3305"/>
      <c r="F2" s="3305"/>
      <c r="G2" s="3305"/>
      <c r="H2" s="3305"/>
      <c r="I2" s="3305"/>
    </row>
    <row r="3" spans="1:9" ht="15.75" customHeight="1">
      <c r="A3" s="485" t="s">
        <v>523</v>
      </c>
      <c r="B3" s="486" t="s">
        <v>524</v>
      </c>
      <c r="C3" s="486" t="s">
        <v>525</v>
      </c>
      <c r="D3" s="486" t="s">
        <v>526</v>
      </c>
      <c r="E3" s="487" t="s">
        <v>6</v>
      </c>
      <c r="F3" s="487" t="s">
        <v>7</v>
      </c>
      <c r="G3" s="487" t="s">
        <v>527</v>
      </c>
      <c r="H3" s="488" t="s">
        <v>11</v>
      </c>
      <c r="I3" s="489" t="s">
        <v>528</v>
      </c>
    </row>
    <row r="4" spans="1:9" ht="15.75" customHeight="1">
      <c r="A4" s="407"/>
      <c r="B4" s="407"/>
      <c r="C4" s="407"/>
      <c r="D4" s="407"/>
      <c r="E4" s="407"/>
      <c r="F4" s="407"/>
      <c r="G4" s="407"/>
      <c r="H4" s="407"/>
      <c r="I4" s="407"/>
    </row>
    <row r="5" spans="1:9" ht="15.75" customHeight="1">
      <c r="A5" s="504">
        <v>9286</v>
      </c>
      <c r="B5" s="545">
        <v>0.1</v>
      </c>
      <c r="C5" s="1680" t="s">
        <v>894</v>
      </c>
      <c r="D5" s="1680" t="s">
        <v>622</v>
      </c>
      <c r="E5" s="564">
        <v>2100000</v>
      </c>
      <c r="F5" s="1680"/>
      <c r="G5" s="1680"/>
      <c r="H5" s="1680" t="s">
        <v>747</v>
      </c>
      <c r="I5" s="1680" t="s">
        <v>1</v>
      </c>
    </row>
    <row r="6" spans="1:9" ht="15.75" customHeight="1">
      <c r="A6" s="504">
        <v>9323</v>
      </c>
      <c r="B6" s="545">
        <v>0.1</v>
      </c>
      <c r="C6" s="1680" t="s">
        <v>895</v>
      </c>
      <c r="D6" s="1680" t="s">
        <v>665</v>
      </c>
      <c r="E6" s="564">
        <v>1650000</v>
      </c>
      <c r="F6" s="1680"/>
      <c r="G6" s="1680"/>
      <c r="H6" s="1680" t="s">
        <v>747</v>
      </c>
      <c r="I6" s="1680" t="s">
        <v>487</v>
      </c>
    </row>
    <row r="7" spans="1:9" ht="15.75" customHeight="1">
      <c r="A7" s="724"/>
      <c r="B7" s="744">
        <v>0.09</v>
      </c>
      <c r="C7" s="692" t="s">
        <v>896</v>
      </c>
      <c r="D7" s="692" t="s">
        <v>626</v>
      </c>
      <c r="E7" s="751">
        <v>2350000</v>
      </c>
      <c r="F7" s="692"/>
      <c r="G7" s="692"/>
      <c r="H7" s="692" t="s">
        <v>865</v>
      </c>
      <c r="I7" s="692" t="s">
        <v>46</v>
      </c>
    </row>
    <row r="8" spans="1:9" ht="15.75" customHeight="1">
      <c r="A8" s="504">
        <v>9339</v>
      </c>
      <c r="B8" s="545">
        <v>0.1</v>
      </c>
      <c r="C8" s="1680" t="s">
        <v>897</v>
      </c>
      <c r="D8" s="1680" t="s">
        <v>665</v>
      </c>
      <c r="E8" s="564">
        <v>1700000</v>
      </c>
      <c r="F8" s="1680"/>
      <c r="G8" s="1680"/>
      <c r="H8" s="1680" t="s">
        <v>747</v>
      </c>
      <c r="I8" s="1680" t="s">
        <v>46</v>
      </c>
    </row>
    <row r="9" spans="1:9" ht="15.75" customHeight="1">
      <c r="A9" s="504">
        <v>9350</v>
      </c>
      <c r="B9" s="545">
        <v>0.1</v>
      </c>
      <c r="C9" s="1680" t="s">
        <v>898</v>
      </c>
      <c r="D9" s="1680" t="s">
        <v>665</v>
      </c>
      <c r="E9" s="564">
        <v>1600000</v>
      </c>
      <c r="F9" s="1680"/>
      <c r="G9" s="1680"/>
      <c r="H9" s="1680" t="s">
        <v>747</v>
      </c>
      <c r="I9" s="1680" t="s">
        <v>130</v>
      </c>
    </row>
    <row r="10" spans="1:9" ht="15.75" customHeight="1">
      <c r="A10" s="724"/>
      <c r="B10" s="744">
        <v>0.1</v>
      </c>
      <c r="C10" s="692" t="s">
        <v>899</v>
      </c>
      <c r="D10" s="692" t="s">
        <v>626</v>
      </c>
      <c r="E10" s="751">
        <v>1900000</v>
      </c>
      <c r="F10" s="692"/>
      <c r="G10" s="692"/>
      <c r="H10" s="692" t="s">
        <v>865</v>
      </c>
      <c r="I10" s="692" t="s">
        <v>1</v>
      </c>
    </row>
    <row r="11" spans="1:9" ht="15.75" customHeight="1">
      <c r="A11" s="504">
        <v>9344</v>
      </c>
      <c r="B11" s="545">
        <v>0.1</v>
      </c>
      <c r="C11" s="1680" t="s">
        <v>900</v>
      </c>
      <c r="D11" s="1680" t="s">
        <v>665</v>
      </c>
      <c r="E11" s="564">
        <v>1200000</v>
      </c>
      <c r="F11" s="1680"/>
      <c r="G11" s="1680"/>
      <c r="H11" s="1680" t="s">
        <v>747</v>
      </c>
      <c r="I11" s="1680" t="s">
        <v>130</v>
      </c>
    </row>
    <row r="12" spans="1:9" ht="15.75" customHeight="1">
      <c r="A12" s="504">
        <v>9337</v>
      </c>
      <c r="B12" s="545">
        <v>0.1</v>
      </c>
      <c r="C12" s="1680" t="s">
        <v>901</v>
      </c>
      <c r="D12" s="1680" t="s">
        <v>665</v>
      </c>
      <c r="E12" s="564">
        <v>1500000</v>
      </c>
      <c r="F12" s="1680"/>
      <c r="G12" s="1680"/>
      <c r="H12" s="1680" t="s">
        <v>747</v>
      </c>
      <c r="I12" s="1680" t="s">
        <v>46</v>
      </c>
    </row>
    <row r="13" spans="1:9" ht="15.75" customHeight="1">
      <c r="A13" s="504">
        <v>9390</v>
      </c>
      <c r="B13" s="545">
        <v>0.1</v>
      </c>
      <c r="C13" s="1680" t="s">
        <v>902</v>
      </c>
      <c r="D13" s="1680" t="s">
        <v>665</v>
      </c>
      <c r="E13" s="564">
        <v>1600000</v>
      </c>
      <c r="F13" s="1680"/>
      <c r="G13" s="1680"/>
      <c r="H13" s="1680" t="s">
        <v>747</v>
      </c>
      <c r="I13" s="1680" t="s">
        <v>46</v>
      </c>
    </row>
    <row r="14" spans="1:9" ht="15.75" customHeight="1">
      <c r="A14" s="504">
        <v>9321</v>
      </c>
      <c r="B14" s="545">
        <v>0.1</v>
      </c>
      <c r="C14" s="1680" t="s">
        <v>903</v>
      </c>
      <c r="D14" s="1680" t="s">
        <v>665</v>
      </c>
      <c r="E14" s="564">
        <v>900000</v>
      </c>
      <c r="F14" s="1680"/>
      <c r="G14" s="1680"/>
      <c r="H14" s="1680" t="s">
        <v>747</v>
      </c>
      <c r="I14" s="1680" t="s">
        <v>130</v>
      </c>
    </row>
    <row r="15" spans="1:9" ht="15.75" customHeight="1">
      <c r="A15" s="724"/>
      <c r="B15" s="744">
        <v>0.1</v>
      </c>
      <c r="C15" s="692" t="s">
        <v>904</v>
      </c>
      <c r="D15" s="692" t="s">
        <v>905</v>
      </c>
      <c r="E15" s="751">
        <v>2300000</v>
      </c>
      <c r="F15" s="692"/>
      <c r="G15" s="692"/>
      <c r="H15" s="692" t="s">
        <v>865</v>
      </c>
      <c r="I15" s="692" t="s">
        <v>1</v>
      </c>
    </row>
    <row r="16" spans="1:9" ht="15.75" customHeight="1">
      <c r="A16" s="692"/>
      <c r="B16" s="744">
        <v>0.1</v>
      </c>
      <c r="C16" s="692" t="s">
        <v>906</v>
      </c>
      <c r="D16" s="692" t="s">
        <v>351</v>
      </c>
      <c r="E16" s="751"/>
      <c r="F16" s="692"/>
      <c r="G16" s="692"/>
      <c r="H16" s="692" t="s">
        <v>865</v>
      </c>
      <c r="I16" s="692" t="s">
        <v>46</v>
      </c>
    </row>
    <row r="17" spans="1:9">
      <c r="E17" s="665">
        <f>SUM(E5:E16)</f>
        <v>18800000</v>
      </c>
    </row>
    <row r="18" spans="1:9">
      <c r="A18" s="3305" t="s">
        <v>907</v>
      </c>
      <c r="B18" s="3305"/>
      <c r="C18" s="3305"/>
      <c r="D18" s="3305"/>
      <c r="E18" s="3305"/>
      <c r="F18" s="3305"/>
      <c r="G18" s="3305"/>
      <c r="H18" s="3305"/>
      <c r="I18" s="3305"/>
    </row>
    <row r="19" spans="1:9">
      <c r="A19" s="3305"/>
      <c r="B19" s="3305"/>
      <c r="C19" s="3305"/>
      <c r="D19" s="3305"/>
      <c r="E19" s="3305"/>
      <c r="F19" s="3305"/>
      <c r="G19" s="3305"/>
      <c r="H19" s="3305"/>
      <c r="I19" s="3305"/>
    </row>
    <row r="20" spans="1:9" s="407" customFormat="1" ht="28.5" customHeight="1">
      <c r="A20" s="682" t="s">
        <v>523</v>
      </c>
      <c r="B20" s="682" t="s">
        <v>524</v>
      </c>
      <c r="C20" s="682" t="s">
        <v>525</v>
      </c>
      <c r="D20" s="682" t="s">
        <v>526</v>
      </c>
      <c r="E20" s="683" t="s">
        <v>6</v>
      </c>
      <c r="F20" s="683" t="s">
        <v>7</v>
      </c>
      <c r="G20" s="683" t="s">
        <v>527</v>
      </c>
      <c r="H20" s="684" t="s">
        <v>11</v>
      </c>
      <c r="I20" s="685" t="s">
        <v>528</v>
      </c>
    </row>
    <row r="21" spans="1:9" ht="15.75" customHeight="1">
      <c r="A21" s="407"/>
      <c r="B21" s="675">
        <v>0.1</v>
      </c>
      <c r="C21" s="407" t="s">
        <v>908</v>
      </c>
      <c r="D21" s="407" t="s">
        <v>909</v>
      </c>
      <c r="E21" s="618"/>
      <c r="F21" s="407"/>
      <c r="G21" s="407"/>
      <c r="H21" s="407"/>
      <c r="I21" s="407" t="s">
        <v>46</v>
      </c>
    </row>
    <row r="22" spans="1:9" ht="15.75" customHeight="1">
      <c r="A22" s="504">
        <v>9328</v>
      </c>
      <c r="B22" s="545">
        <v>0.1</v>
      </c>
      <c r="C22" s="1680" t="s">
        <v>910</v>
      </c>
      <c r="D22" s="1680" t="s">
        <v>665</v>
      </c>
      <c r="E22" s="564">
        <v>2100000</v>
      </c>
      <c r="F22" s="1680"/>
      <c r="G22" s="1680"/>
      <c r="H22" s="1680" t="s">
        <v>747</v>
      </c>
      <c r="I22" s="1680" t="s">
        <v>46</v>
      </c>
    </row>
    <row r="23" spans="1:9" ht="15.75" customHeight="1">
      <c r="A23" s="504">
        <v>9291</v>
      </c>
      <c r="B23" s="545">
        <v>0</v>
      </c>
      <c r="C23" s="1680" t="s">
        <v>911</v>
      </c>
      <c r="D23" s="1680" t="s">
        <v>665</v>
      </c>
      <c r="E23" s="564">
        <v>1450000</v>
      </c>
      <c r="F23" s="1680"/>
      <c r="G23" s="1680"/>
      <c r="H23" s="1680" t="s">
        <v>747</v>
      </c>
      <c r="I23" s="1680" t="s">
        <v>30</v>
      </c>
    </row>
    <row r="24" spans="1:9" ht="15.75" customHeight="1">
      <c r="A24" s="504">
        <v>9330</v>
      </c>
      <c r="B24" s="545">
        <v>0.1</v>
      </c>
      <c r="C24" s="1680" t="s">
        <v>879</v>
      </c>
      <c r="D24" s="1680" t="s">
        <v>665</v>
      </c>
      <c r="E24" s="564">
        <v>1350000</v>
      </c>
      <c r="F24" s="1680"/>
      <c r="G24" s="1680"/>
      <c r="H24" s="1680" t="s">
        <v>747</v>
      </c>
      <c r="I24" s="1680" t="s">
        <v>1</v>
      </c>
    </row>
    <row r="25" spans="1:9" ht="15.75" customHeight="1">
      <c r="A25" s="504">
        <v>9353</v>
      </c>
      <c r="B25" s="545">
        <v>0.1</v>
      </c>
      <c r="C25" s="1680" t="s">
        <v>912</v>
      </c>
      <c r="D25" s="1680" t="s">
        <v>665</v>
      </c>
      <c r="E25" s="564">
        <v>3800000</v>
      </c>
      <c r="F25" s="1680"/>
      <c r="G25" s="1680"/>
      <c r="H25" s="1680" t="s">
        <v>747</v>
      </c>
      <c r="I25" s="1680" t="s">
        <v>1</v>
      </c>
    </row>
    <row r="26" spans="1:9" ht="15.75" customHeight="1">
      <c r="A26" s="504">
        <v>9315</v>
      </c>
      <c r="B26" s="545">
        <v>0.1</v>
      </c>
      <c r="C26" s="1680" t="s">
        <v>913</v>
      </c>
      <c r="D26" s="1680" t="s">
        <v>665</v>
      </c>
      <c r="E26" s="564">
        <v>1900000</v>
      </c>
      <c r="F26" s="1680"/>
      <c r="G26" s="1680"/>
      <c r="H26" s="1680" t="s">
        <v>747</v>
      </c>
      <c r="I26" s="1680" t="s">
        <v>46</v>
      </c>
    </row>
    <row r="27" spans="1:9" ht="15.75" customHeight="1">
      <c r="A27" s="504">
        <v>9303</v>
      </c>
      <c r="B27" s="545">
        <v>0.1</v>
      </c>
      <c r="C27" s="1680" t="s">
        <v>914</v>
      </c>
      <c r="D27" s="1680" t="s">
        <v>665</v>
      </c>
      <c r="E27" s="564">
        <v>1700000</v>
      </c>
      <c r="F27" s="1680"/>
      <c r="G27" s="1680"/>
      <c r="H27" s="1680" t="s">
        <v>747</v>
      </c>
      <c r="I27" s="1680" t="s">
        <v>1</v>
      </c>
    </row>
    <row r="28" spans="1:9" ht="15.75" customHeight="1">
      <c r="A28" s="504">
        <v>9349</v>
      </c>
      <c r="B28" s="545">
        <v>0.1</v>
      </c>
      <c r="C28" s="1680" t="s">
        <v>915</v>
      </c>
      <c r="D28" s="1680" t="s">
        <v>665</v>
      </c>
      <c r="E28" s="564">
        <v>2300000</v>
      </c>
      <c r="F28" s="1680"/>
      <c r="G28" s="1680"/>
      <c r="H28" s="1680" t="s">
        <v>747</v>
      </c>
      <c r="I28" s="1680" t="s">
        <v>46</v>
      </c>
    </row>
    <row r="29" spans="1:9" ht="15.75" customHeight="1">
      <c r="A29" s="504">
        <v>9347</v>
      </c>
      <c r="B29" s="545">
        <v>0.1</v>
      </c>
      <c r="C29" s="1680" t="s">
        <v>916</v>
      </c>
      <c r="D29" s="1680" t="s">
        <v>626</v>
      </c>
      <c r="E29" s="564">
        <v>1500000</v>
      </c>
      <c r="F29" s="1680"/>
      <c r="G29" s="1680"/>
      <c r="H29" s="1680" t="s">
        <v>747</v>
      </c>
      <c r="I29" s="1680" t="s">
        <v>46</v>
      </c>
    </row>
    <row r="30" spans="1:9" ht="15.75" customHeight="1">
      <c r="A30" s="504">
        <v>9352</v>
      </c>
      <c r="B30" s="545">
        <v>0.1</v>
      </c>
      <c r="C30" s="1680" t="s">
        <v>917</v>
      </c>
      <c r="D30" s="1680" t="s">
        <v>665</v>
      </c>
      <c r="E30" s="564">
        <v>1700000</v>
      </c>
      <c r="F30" s="1680"/>
      <c r="G30" s="1680"/>
      <c r="H30" s="1680" t="s">
        <v>747</v>
      </c>
      <c r="I30" s="1680" t="s">
        <v>130</v>
      </c>
    </row>
    <row r="31" spans="1:9" ht="15.75" customHeight="1">
      <c r="A31" s="447"/>
      <c r="B31" s="482">
        <v>0.1</v>
      </c>
      <c r="C31" s="483" t="s">
        <v>918</v>
      </c>
      <c r="D31" s="483" t="s">
        <v>919</v>
      </c>
      <c r="E31" s="583"/>
      <c r="F31" s="483"/>
      <c r="G31" s="483"/>
      <c r="H31" s="483"/>
      <c r="I31" s="483" t="s">
        <v>46</v>
      </c>
    </row>
    <row r="32" spans="1:9" ht="15.75" customHeight="1">
      <c r="A32" s="447"/>
      <c r="B32" s="482">
        <v>0.1</v>
      </c>
      <c r="C32" s="483" t="s">
        <v>920</v>
      </c>
      <c r="D32" s="483" t="s">
        <v>665</v>
      </c>
      <c r="E32" s="583">
        <v>2050000</v>
      </c>
      <c r="F32" s="483"/>
      <c r="G32" s="483"/>
      <c r="H32" s="483"/>
      <c r="I32" s="483" t="s">
        <v>1</v>
      </c>
    </row>
    <row r="33" spans="1:9" ht="15.75" customHeight="1">
      <c r="A33" s="447"/>
      <c r="B33" s="483"/>
      <c r="C33" s="483" t="s">
        <v>921</v>
      </c>
      <c r="D33" s="483" t="s">
        <v>878</v>
      </c>
      <c r="E33" s="483"/>
      <c r="F33" s="483"/>
      <c r="G33" s="483"/>
      <c r="H33" s="483"/>
      <c r="I33" s="483" t="s">
        <v>922</v>
      </c>
    </row>
    <row r="34" spans="1:9">
      <c r="E34" s="665">
        <f>SUM(E22:E32)</f>
        <v>19850000</v>
      </c>
    </row>
    <row r="35" spans="1:9">
      <c r="A35" s="3305" t="s">
        <v>923</v>
      </c>
      <c r="B35" s="3305"/>
      <c r="C35" s="3305"/>
      <c r="D35" s="3305"/>
      <c r="E35" s="3305"/>
      <c r="F35" s="3305"/>
      <c r="G35" s="3305"/>
    </row>
    <row r="36" spans="1:9">
      <c r="A36" s="3305"/>
      <c r="B36" s="3305"/>
      <c r="C36" s="3305"/>
      <c r="D36" s="3305"/>
      <c r="E36" s="3305"/>
      <c r="F36" s="3305"/>
      <c r="G36" s="3305"/>
    </row>
    <row r="37" spans="1:9" ht="14.25" customHeight="1">
      <c r="A37" s="781" t="s">
        <v>523</v>
      </c>
      <c r="B37" s="782" t="s">
        <v>548</v>
      </c>
      <c r="C37" s="781" t="s">
        <v>5</v>
      </c>
      <c r="D37" s="783" t="s">
        <v>549</v>
      </c>
      <c r="E37" s="784" t="s">
        <v>550</v>
      </c>
      <c r="F37" s="785" t="s">
        <v>551</v>
      </c>
      <c r="G37" s="785" t="s">
        <v>527</v>
      </c>
    </row>
    <row r="38" spans="1:9">
      <c r="A38" s="504"/>
      <c r="B38" s="545">
        <v>0.1</v>
      </c>
      <c r="C38" s="1680" t="s">
        <v>924</v>
      </c>
      <c r="D38" s="1680"/>
      <c r="E38" s="564"/>
      <c r="F38" s="545">
        <v>0.02</v>
      </c>
      <c r="G38" s="564">
        <v>2100000</v>
      </c>
    </row>
    <row r="39" spans="1:9">
      <c r="A39" s="504"/>
      <c r="B39" s="545"/>
      <c r="C39" s="1680"/>
      <c r="D39" s="1680"/>
      <c r="E39" s="564"/>
      <c r="F39" s="545"/>
      <c r="G39" s="564"/>
    </row>
    <row r="40" spans="1:9">
      <c r="A40" s="504"/>
      <c r="B40" s="545"/>
      <c r="C40" s="1680"/>
      <c r="D40" s="1680"/>
      <c r="E40" s="564"/>
      <c r="F40" s="545"/>
      <c r="G40" s="564"/>
    </row>
    <row r="41" spans="1:9">
      <c r="A41" s="504"/>
      <c r="B41" s="545"/>
      <c r="C41" s="1680"/>
      <c r="D41" s="1680"/>
      <c r="E41" s="564"/>
      <c r="F41" s="545"/>
      <c r="G41" s="564"/>
    </row>
    <row r="42" spans="1:9">
      <c r="A42" s="504"/>
      <c r="B42" s="545"/>
      <c r="C42" s="1680"/>
      <c r="D42" s="1680"/>
      <c r="E42" s="564"/>
      <c r="F42" s="545"/>
      <c r="G42" s="564"/>
    </row>
    <row r="43" spans="1:9">
      <c r="A43" s="504"/>
      <c r="B43" s="545"/>
      <c r="C43" s="1680"/>
      <c r="D43" s="1680"/>
      <c r="E43" s="564"/>
      <c r="F43" s="545"/>
      <c r="G43" s="564"/>
    </row>
    <row r="44" spans="1:9">
      <c r="A44" s="504"/>
      <c r="B44" s="545"/>
      <c r="C44" s="1680"/>
      <c r="D44" s="1680"/>
      <c r="E44" s="564"/>
      <c r="F44" s="545"/>
      <c r="G44" s="564"/>
    </row>
    <row r="45" spans="1:9">
      <c r="A45" s="504"/>
      <c r="B45" s="545"/>
      <c r="C45" s="1680"/>
      <c r="D45" s="1680"/>
      <c r="E45" s="564"/>
      <c r="F45" s="545"/>
      <c r="G45" s="564"/>
    </row>
    <row r="46" spans="1:9">
      <c r="A46" s="504"/>
      <c r="B46" s="649"/>
      <c r="C46" s="1680"/>
      <c r="D46" s="1680"/>
      <c r="E46" s="564"/>
      <c r="F46" s="649"/>
      <c r="G46" s="564"/>
    </row>
    <row r="47" spans="1:9">
      <c r="A47" s="504"/>
      <c r="B47" s="545"/>
      <c r="C47" s="1680"/>
      <c r="D47" s="1680"/>
      <c r="E47" s="564"/>
      <c r="F47" s="545"/>
      <c r="G47" s="564"/>
    </row>
    <row r="48" spans="1:9">
      <c r="A48" s="504"/>
      <c r="B48" s="545"/>
      <c r="C48" s="1680"/>
      <c r="D48" s="1680"/>
      <c r="E48" s="564"/>
      <c r="F48" s="545"/>
      <c r="G48" s="564"/>
    </row>
    <row r="49" spans="1:9">
      <c r="A49" s="504"/>
      <c r="B49" s="545"/>
      <c r="C49" s="1680"/>
      <c r="D49" s="1680"/>
      <c r="E49" s="564"/>
      <c r="F49" s="545"/>
      <c r="G49" s="564"/>
    </row>
    <row r="50" spans="1:9">
      <c r="A50" s="504"/>
      <c r="B50" s="545"/>
      <c r="C50" s="1680"/>
      <c r="D50" s="1680"/>
      <c r="E50" s="564"/>
      <c r="F50" s="545"/>
      <c r="G50" s="564"/>
    </row>
    <row r="51" spans="1:9">
      <c r="A51" s="504"/>
      <c r="B51" s="545"/>
      <c r="C51" s="1680"/>
      <c r="D51" s="1680"/>
      <c r="E51" s="564"/>
      <c r="F51" s="545"/>
      <c r="G51" s="564"/>
    </row>
    <row r="52" spans="1:9">
      <c r="A52" s="504"/>
      <c r="B52" s="545"/>
      <c r="C52" s="1680"/>
      <c r="D52" s="1680"/>
      <c r="E52" s="564"/>
      <c r="F52" s="545"/>
      <c r="G52" s="564"/>
    </row>
    <row r="53" spans="1:9" ht="15.75" customHeight="1">
      <c r="A53" s="1680"/>
      <c r="B53" s="545"/>
      <c r="C53" s="1680"/>
      <c r="D53" s="1680"/>
      <c r="E53" s="1680"/>
      <c r="F53" s="1680"/>
      <c r="G53" s="1680"/>
    </row>
    <row r="54" spans="1:9" ht="15.75" customHeight="1">
      <c r="A54" s="1680"/>
      <c r="B54" s="545"/>
      <c r="C54" s="1680"/>
      <c r="D54" s="1680"/>
      <c r="E54" s="1680"/>
      <c r="F54" s="1680"/>
      <c r="G54" s="1680"/>
    </row>
    <row r="55" spans="1:9" ht="15.75" customHeight="1">
      <c r="E55" s="770">
        <f>SUM(E38:E54)</f>
        <v>0</v>
      </c>
      <c r="G55" s="770">
        <f>SUM(G38:G54)</f>
        <v>2100000</v>
      </c>
    </row>
    <row r="57" spans="1:9">
      <c r="A57" s="3305" t="s">
        <v>925</v>
      </c>
      <c r="B57" s="3305"/>
      <c r="C57" s="3305"/>
      <c r="D57" s="3305"/>
      <c r="E57" s="3305"/>
      <c r="F57" s="3305"/>
      <c r="G57" s="3305"/>
      <c r="H57" s="3305"/>
      <c r="I57" s="3305"/>
    </row>
    <row r="58" spans="1:9">
      <c r="A58" s="3305"/>
      <c r="B58" s="3305"/>
      <c r="C58" s="3305"/>
      <c r="D58" s="3305"/>
      <c r="E58" s="3305"/>
      <c r="F58" s="3305"/>
      <c r="G58" s="3305"/>
      <c r="H58" s="3305"/>
      <c r="I58" s="3305"/>
    </row>
    <row r="59" spans="1:9" ht="28.5">
      <c r="A59" s="485" t="s">
        <v>523</v>
      </c>
      <c r="B59" s="486" t="s">
        <v>524</v>
      </c>
      <c r="C59" s="486" t="s">
        <v>525</v>
      </c>
      <c r="D59" s="486" t="s">
        <v>526</v>
      </c>
      <c r="E59" s="487" t="s">
        <v>6</v>
      </c>
      <c r="F59" s="487" t="s">
        <v>7</v>
      </c>
      <c r="G59" s="487" t="s">
        <v>527</v>
      </c>
      <c r="H59" s="488" t="s">
        <v>11</v>
      </c>
      <c r="I59" s="489" t="s">
        <v>528</v>
      </c>
    </row>
    <row r="60" spans="1:9" ht="15.75" customHeight="1">
      <c r="A60" s="407"/>
      <c r="B60" s="407"/>
      <c r="C60" s="407"/>
      <c r="D60" s="407"/>
      <c r="E60" s="407"/>
      <c r="F60" s="407"/>
      <c r="G60" s="407"/>
      <c r="H60" s="407"/>
      <c r="I60" s="407"/>
    </row>
    <row r="61" spans="1:9">
      <c r="A61" s="875">
        <v>9286</v>
      </c>
      <c r="B61" s="656"/>
      <c r="C61" s="657"/>
      <c r="D61" s="657"/>
      <c r="E61" s="658"/>
      <c r="F61" s="657"/>
      <c r="G61" s="657"/>
      <c r="H61" s="657"/>
      <c r="I61" s="657"/>
    </row>
    <row r="62" spans="1:9">
      <c r="A62" s="504">
        <v>9323</v>
      </c>
      <c r="B62" s="545"/>
      <c r="C62" s="1680"/>
      <c r="D62" s="1680"/>
      <c r="E62" s="564"/>
      <c r="F62" s="1680"/>
      <c r="G62" s="1680"/>
      <c r="H62" s="1680"/>
      <c r="I62" s="1680"/>
    </row>
    <row r="63" spans="1:9">
      <c r="A63" s="724"/>
      <c r="B63" s="744"/>
      <c r="C63" s="692"/>
      <c r="D63" s="692"/>
      <c r="E63" s="751"/>
      <c r="F63" s="692"/>
      <c r="G63" s="692"/>
      <c r="H63" s="692"/>
      <c r="I63" s="692"/>
    </row>
    <row r="64" spans="1:9">
      <c r="A64" s="504">
        <v>9339</v>
      </c>
      <c r="B64" s="545"/>
      <c r="C64" s="1680"/>
      <c r="D64" s="1680"/>
      <c r="E64" s="564"/>
      <c r="F64" s="1680"/>
      <c r="G64" s="1680"/>
      <c r="H64" s="1680"/>
      <c r="I64" s="1680"/>
    </row>
    <row r="65" spans="1:9">
      <c r="A65" s="504">
        <v>9350</v>
      </c>
      <c r="B65" s="545"/>
      <c r="C65" s="1680"/>
      <c r="D65" s="1680"/>
      <c r="E65" s="564"/>
      <c r="F65" s="1680"/>
      <c r="G65" s="1680"/>
      <c r="H65" s="1680"/>
      <c r="I65" s="1680"/>
    </row>
    <row r="66" spans="1:9">
      <c r="A66" s="724"/>
      <c r="B66" s="744"/>
      <c r="C66" s="692"/>
      <c r="D66" s="692"/>
      <c r="E66" s="751"/>
      <c r="F66" s="692"/>
      <c r="G66" s="692"/>
      <c r="H66" s="692"/>
      <c r="I66" s="692"/>
    </row>
    <row r="67" spans="1:9">
      <c r="A67" s="504">
        <v>9344</v>
      </c>
      <c r="B67" s="545"/>
      <c r="C67" s="1680"/>
      <c r="D67" s="1680"/>
      <c r="E67" s="564"/>
      <c r="F67" s="1680"/>
      <c r="G67" s="1680"/>
      <c r="H67" s="1680"/>
      <c r="I67" s="1680"/>
    </row>
    <row r="68" spans="1:9">
      <c r="A68" s="504">
        <v>9337</v>
      </c>
      <c r="B68" s="545"/>
      <c r="C68" s="1680"/>
      <c r="D68" s="1680"/>
      <c r="E68" s="564"/>
      <c r="F68" s="1680"/>
      <c r="G68" s="1680"/>
      <c r="H68" s="1680"/>
      <c r="I68" s="1680"/>
    </row>
    <row r="69" spans="1:9">
      <c r="A69" s="504">
        <v>9390</v>
      </c>
      <c r="B69" s="545"/>
      <c r="C69" s="1680"/>
      <c r="D69" s="1680"/>
      <c r="E69" s="564"/>
      <c r="F69" s="1680"/>
      <c r="G69" s="1680"/>
      <c r="H69" s="1680"/>
      <c r="I69" s="1680"/>
    </row>
    <row r="70" spans="1:9">
      <c r="A70" s="504">
        <v>9321</v>
      </c>
      <c r="B70" s="545"/>
      <c r="C70" s="1680"/>
      <c r="D70" s="1680"/>
      <c r="E70" s="564"/>
      <c r="F70" s="1680"/>
      <c r="G70" s="1680"/>
      <c r="H70" s="1680"/>
      <c r="I70" s="1680"/>
    </row>
    <row r="71" spans="1:9">
      <c r="A71" s="724"/>
      <c r="B71" s="744"/>
      <c r="C71" s="692"/>
      <c r="D71" s="692"/>
      <c r="E71" s="751"/>
      <c r="F71" s="692"/>
      <c r="G71" s="692"/>
      <c r="H71" s="692"/>
      <c r="I71" s="692"/>
    </row>
    <row r="72" spans="1:9" ht="15.75" customHeight="1">
      <c r="A72" s="692"/>
      <c r="B72" s="744"/>
      <c r="C72" s="692"/>
      <c r="D72" s="692"/>
      <c r="E72" s="751"/>
      <c r="F72" s="692"/>
      <c r="G72" s="692"/>
      <c r="H72" s="692"/>
      <c r="I72" s="692"/>
    </row>
    <row r="73" spans="1:9">
      <c r="E73" s="665">
        <f>SUM(E61:E72)</f>
        <v>0</v>
      </c>
    </row>
    <row r="74" spans="1:9">
      <c r="A74" s="3305" t="s">
        <v>926</v>
      </c>
      <c r="B74" s="3305"/>
      <c r="C74" s="3305"/>
      <c r="D74" s="3305"/>
      <c r="E74" s="3305"/>
      <c r="F74" s="3305"/>
      <c r="G74" s="3305"/>
      <c r="H74" s="3305"/>
      <c r="I74" s="3305"/>
    </row>
    <row r="75" spans="1:9">
      <c r="A75" s="3305"/>
      <c r="B75" s="3305"/>
      <c r="C75" s="3305"/>
      <c r="D75" s="3305"/>
      <c r="E75" s="3305"/>
      <c r="F75" s="3305"/>
      <c r="G75" s="3305"/>
      <c r="H75" s="3305"/>
      <c r="I75" s="3305"/>
    </row>
    <row r="76" spans="1:9" s="407" customFormat="1" ht="28.5">
      <c r="A76" s="682" t="s">
        <v>523</v>
      </c>
      <c r="B76" s="682" t="s">
        <v>524</v>
      </c>
      <c r="C76" s="682" t="s">
        <v>525</v>
      </c>
      <c r="D76" s="682" t="s">
        <v>526</v>
      </c>
      <c r="E76" s="683" t="s">
        <v>6</v>
      </c>
      <c r="F76" s="683" t="s">
        <v>7</v>
      </c>
      <c r="G76" s="683" t="s">
        <v>527</v>
      </c>
      <c r="H76" s="684" t="s">
        <v>11</v>
      </c>
      <c r="I76" s="685" t="s">
        <v>528</v>
      </c>
    </row>
    <row r="77" spans="1:9" ht="15.75" customHeight="1">
      <c r="A77" s="407"/>
      <c r="B77" s="675"/>
      <c r="C77" s="407"/>
      <c r="D77" s="407"/>
      <c r="E77" s="618"/>
      <c r="F77" s="407"/>
      <c r="G77" s="407"/>
      <c r="H77" s="407"/>
      <c r="I77" s="407"/>
    </row>
    <row r="78" spans="1:9">
      <c r="A78" s="504"/>
      <c r="B78" s="545"/>
      <c r="C78" s="1680"/>
      <c r="D78" s="1680"/>
      <c r="E78" s="564"/>
      <c r="F78" s="1680"/>
      <c r="G78" s="1680"/>
      <c r="H78" s="1680"/>
      <c r="I78" s="1680"/>
    </row>
    <row r="79" spans="1:9">
      <c r="A79" s="504"/>
      <c r="B79" s="545"/>
      <c r="C79" s="1680"/>
      <c r="D79" s="1680"/>
      <c r="E79" s="564"/>
      <c r="F79" s="1680"/>
      <c r="G79" s="1680"/>
      <c r="H79" s="1680"/>
      <c r="I79" s="1680"/>
    </row>
    <row r="80" spans="1:9">
      <c r="A80" s="504"/>
      <c r="B80" s="545"/>
      <c r="C80" s="1680"/>
      <c r="D80" s="1680"/>
      <c r="E80" s="564"/>
      <c r="F80" s="1680"/>
      <c r="G80" s="1680"/>
      <c r="H80" s="1680"/>
      <c r="I80" s="1680"/>
    </row>
    <row r="81" spans="1:9">
      <c r="A81" s="504"/>
      <c r="B81" s="545"/>
      <c r="C81" s="1680"/>
      <c r="D81" s="1680"/>
      <c r="E81" s="564"/>
      <c r="F81" s="1680"/>
      <c r="G81" s="1680"/>
      <c r="H81" s="1680"/>
      <c r="I81" s="1680"/>
    </row>
    <row r="82" spans="1:9">
      <c r="A82" s="504"/>
      <c r="B82" s="545"/>
      <c r="C82" s="1680"/>
      <c r="D82" s="1680"/>
      <c r="E82" s="564"/>
      <c r="F82" s="1680"/>
      <c r="G82" s="1680"/>
      <c r="H82" s="1680"/>
      <c r="I82" s="1680"/>
    </row>
    <row r="83" spans="1:9">
      <c r="A83" s="504"/>
      <c r="B83" s="545"/>
      <c r="C83" s="1680"/>
      <c r="D83" s="1680"/>
      <c r="E83" s="564"/>
      <c r="F83" s="1680"/>
      <c r="G83" s="1680"/>
      <c r="H83" s="1680"/>
      <c r="I83" s="1680"/>
    </row>
    <row r="84" spans="1:9">
      <c r="A84" s="504"/>
      <c r="B84" s="545"/>
      <c r="C84" s="1680"/>
      <c r="D84" s="1680"/>
      <c r="E84" s="564"/>
      <c r="F84" s="1680"/>
      <c r="G84" s="1680"/>
      <c r="H84" s="1680"/>
      <c r="I84" s="1680"/>
    </row>
    <row r="85" spans="1:9">
      <c r="A85" s="504"/>
      <c r="B85" s="545"/>
      <c r="C85" s="1680"/>
      <c r="D85" s="1680"/>
      <c r="E85" s="564"/>
      <c r="F85" s="1680"/>
      <c r="G85" s="1680"/>
      <c r="H85" s="1680"/>
      <c r="I85" s="1680"/>
    </row>
    <row r="86" spans="1:9">
      <c r="A86" s="504"/>
      <c r="B86" s="545"/>
      <c r="C86" s="1680"/>
      <c r="D86" s="1680"/>
      <c r="E86" s="564"/>
      <c r="F86" s="1680"/>
      <c r="G86" s="1680"/>
      <c r="H86" s="1680"/>
      <c r="I86" s="1680"/>
    </row>
    <row r="87" spans="1:9">
      <c r="A87" s="447"/>
      <c r="B87" s="482"/>
      <c r="C87" s="483"/>
      <c r="D87" s="483"/>
      <c r="E87" s="583"/>
      <c r="F87" s="483"/>
      <c r="G87" s="483"/>
      <c r="H87" s="483"/>
      <c r="I87" s="483"/>
    </row>
    <row r="88" spans="1:9">
      <c r="A88" s="447"/>
      <c r="B88" s="482"/>
      <c r="C88" s="483"/>
      <c r="D88" s="483"/>
      <c r="E88" s="583"/>
      <c r="F88" s="483"/>
      <c r="G88" s="483"/>
      <c r="H88" s="483"/>
      <c r="I88" s="483"/>
    </row>
    <row r="89" spans="1:9">
      <c r="A89" s="447"/>
      <c r="B89" s="483"/>
      <c r="C89" s="483"/>
      <c r="D89" s="483"/>
      <c r="E89" s="483"/>
      <c r="F89" s="483"/>
      <c r="G89" s="483"/>
      <c r="H89" s="483"/>
      <c r="I89" s="483"/>
    </row>
    <row r="90" spans="1:9">
      <c r="E90" s="665"/>
    </row>
    <row r="91" spans="1:9">
      <c r="A91" s="3305" t="s">
        <v>927</v>
      </c>
      <c r="B91" s="3305"/>
      <c r="C91" s="3305"/>
      <c r="D91" s="3305"/>
      <c r="E91" s="3305"/>
      <c r="F91" s="3305"/>
      <c r="G91" s="3305"/>
    </row>
    <row r="92" spans="1:9">
      <c r="A92" s="3305"/>
      <c r="B92" s="3305"/>
      <c r="C92" s="3305"/>
      <c r="D92" s="3305"/>
      <c r="E92" s="3305"/>
      <c r="F92" s="3305"/>
      <c r="G92" s="3305"/>
    </row>
    <row r="93" spans="1:9" ht="30">
      <c r="A93" s="781" t="s">
        <v>523</v>
      </c>
      <c r="B93" s="782" t="s">
        <v>548</v>
      </c>
      <c r="C93" s="781" t="s">
        <v>5</v>
      </c>
      <c r="D93" s="783" t="s">
        <v>549</v>
      </c>
      <c r="E93" s="784" t="s">
        <v>550</v>
      </c>
      <c r="F93" s="785" t="s">
        <v>551</v>
      </c>
      <c r="G93" s="785" t="s">
        <v>527</v>
      </c>
    </row>
    <row r="94" spans="1:9">
      <c r="A94" s="504"/>
      <c r="B94" s="545">
        <v>0.1</v>
      </c>
      <c r="C94" s="1680" t="s">
        <v>924</v>
      </c>
      <c r="D94" s="1680"/>
      <c r="E94" s="564"/>
      <c r="F94" s="545">
        <v>0.02</v>
      </c>
      <c r="G94" s="564">
        <v>2100000</v>
      </c>
    </row>
    <row r="95" spans="1:9">
      <c r="A95" s="504"/>
      <c r="B95" s="545"/>
      <c r="C95" s="1680"/>
      <c r="D95" s="1680"/>
      <c r="E95" s="564"/>
      <c r="F95" s="545"/>
      <c r="G95" s="564"/>
    </row>
    <row r="96" spans="1:9">
      <c r="A96" s="504"/>
      <c r="B96" s="545"/>
      <c r="C96" s="1680"/>
      <c r="D96" s="1680"/>
      <c r="E96" s="564"/>
      <c r="F96" s="545"/>
      <c r="G96" s="564"/>
    </row>
    <row r="97" spans="1:7">
      <c r="A97" s="504"/>
      <c r="B97" s="545"/>
      <c r="C97" s="1680"/>
      <c r="D97" s="1680"/>
      <c r="E97" s="564"/>
      <c r="F97" s="545"/>
      <c r="G97" s="564"/>
    </row>
    <row r="98" spans="1:7">
      <c r="A98" s="504"/>
      <c r="B98" s="545"/>
      <c r="C98" s="1680"/>
      <c r="D98" s="1680"/>
      <c r="E98" s="564"/>
      <c r="F98" s="545"/>
      <c r="G98" s="564"/>
    </row>
    <row r="99" spans="1:7">
      <c r="A99" s="504"/>
      <c r="B99" s="545"/>
      <c r="C99" s="1680"/>
      <c r="D99" s="1680"/>
      <c r="E99" s="564"/>
      <c r="F99" s="545"/>
      <c r="G99" s="564"/>
    </row>
    <row r="100" spans="1:7">
      <c r="A100" s="504"/>
      <c r="B100" s="545"/>
      <c r="C100" s="1680"/>
      <c r="D100" s="1680"/>
      <c r="E100" s="564"/>
      <c r="F100" s="545"/>
      <c r="G100" s="564"/>
    </row>
    <row r="101" spans="1:7">
      <c r="A101" s="504"/>
      <c r="B101" s="545"/>
      <c r="C101" s="1680"/>
      <c r="D101" s="1680"/>
      <c r="E101" s="564"/>
      <c r="F101" s="545"/>
      <c r="G101" s="564"/>
    </row>
    <row r="102" spans="1:7">
      <c r="A102" s="504"/>
      <c r="B102" s="649"/>
      <c r="C102" s="1680"/>
      <c r="D102" s="1680"/>
      <c r="E102" s="564"/>
      <c r="F102" s="649"/>
      <c r="G102" s="564"/>
    </row>
    <row r="103" spans="1:7">
      <c r="A103" s="504"/>
      <c r="B103" s="545"/>
      <c r="C103" s="1680"/>
      <c r="D103" s="1680"/>
      <c r="E103" s="564"/>
      <c r="F103" s="545"/>
      <c r="G103" s="564"/>
    </row>
    <row r="104" spans="1:7">
      <c r="A104" s="504"/>
      <c r="B104" s="545"/>
      <c r="C104" s="1680"/>
      <c r="D104" s="1680"/>
      <c r="E104" s="564"/>
      <c r="F104" s="545"/>
      <c r="G104" s="564"/>
    </row>
    <row r="105" spans="1:7">
      <c r="A105" s="504"/>
      <c r="B105" s="545"/>
      <c r="C105" s="1680"/>
      <c r="D105" s="1680"/>
      <c r="E105" s="564"/>
      <c r="F105" s="545"/>
      <c r="G105" s="564"/>
    </row>
    <row r="106" spans="1:7">
      <c r="A106" s="504"/>
      <c r="B106" s="545"/>
      <c r="C106" s="1680"/>
      <c r="D106" s="1680"/>
      <c r="E106" s="564"/>
      <c r="F106" s="545"/>
      <c r="G106" s="564"/>
    </row>
    <row r="107" spans="1:7">
      <c r="A107" s="504"/>
      <c r="B107" s="545"/>
      <c r="C107" s="1680"/>
      <c r="D107" s="1680"/>
      <c r="E107" s="564"/>
      <c r="F107" s="545"/>
      <c r="G107" s="564"/>
    </row>
    <row r="108" spans="1:7">
      <c r="A108" s="504"/>
      <c r="B108" s="545"/>
      <c r="C108" s="1680"/>
      <c r="D108" s="1680"/>
      <c r="E108" s="564"/>
      <c r="F108" s="545"/>
      <c r="G108" s="564"/>
    </row>
    <row r="109" spans="1:7" ht="15.75" customHeight="1">
      <c r="A109" s="1680"/>
      <c r="B109" s="545"/>
      <c r="C109" s="1680"/>
      <c r="D109" s="1680"/>
      <c r="E109" s="1680"/>
      <c r="F109" s="1680"/>
      <c r="G109" s="1680"/>
    </row>
    <row r="110" spans="1:7" ht="15.75" customHeight="1">
      <c r="A110" s="1680"/>
      <c r="B110" s="545"/>
      <c r="C110" s="1680"/>
      <c r="D110" s="1680"/>
      <c r="E110" s="1680"/>
      <c r="F110" s="1680"/>
      <c r="G110" s="1680"/>
    </row>
    <row r="111" spans="1:7" ht="15.75" customHeight="1">
      <c r="E111" s="770">
        <f>SUM(E94:E110)</f>
        <v>0</v>
      </c>
      <c r="G111" s="770">
        <f>SUM(G94:G110)</f>
        <v>2100000</v>
      </c>
    </row>
  </sheetData>
  <mergeCells count="6">
    <mergeCell ref="A91:G92"/>
    <mergeCell ref="A1:I2"/>
    <mergeCell ref="A18:I19"/>
    <mergeCell ref="A35:G36"/>
    <mergeCell ref="A57:I58"/>
    <mergeCell ref="A74:I7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4F803-4718-46B9-9AE7-FC85625EFBF2}">
  <sheetPr>
    <pageSetUpPr fitToPage="1"/>
  </sheetPr>
  <dimension ref="A1:AP1949"/>
  <sheetViews>
    <sheetView tabSelected="1" topLeftCell="A1920" workbookViewId="0">
      <selection activeCell="D1926" sqref="D1926"/>
    </sheetView>
  </sheetViews>
  <sheetFormatPr defaultRowHeight="12.75"/>
  <cols>
    <col min="1" max="1" width="21.85546875" customWidth="1"/>
    <col min="2" max="2" width="19.42578125" customWidth="1"/>
    <col min="3" max="3" width="71.85546875" customWidth="1"/>
    <col min="4" max="4" width="52.7109375" customWidth="1"/>
    <col min="5" max="5" width="19.5703125" customWidth="1"/>
    <col min="6" max="6" width="9.5703125" bestFit="1" customWidth="1"/>
    <col min="7" max="7" width="21.42578125" customWidth="1"/>
    <col min="8" max="8" width="28" customWidth="1"/>
    <col min="9" max="9" width="30.7109375" customWidth="1"/>
    <col min="10" max="10" width="21.5703125" customWidth="1"/>
    <col min="11" max="11" width="12.42578125" customWidth="1"/>
    <col min="12" max="12" width="42.28515625" customWidth="1"/>
    <col min="13" max="13" width="14.7109375" customWidth="1"/>
    <col min="15" max="15" width="17.140625" customWidth="1"/>
    <col min="16" max="16" width="25.140625" customWidth="1"/>
    <col min="16384" max="16384" width="9.140625" bestFit="1" customWidth="1"/>
  </cols>
  <sheetData>
    <row r="1" spans="1:15">
      <c r="A1" s="3274" t="s">
        <v>928</v>
      </c>
      <c r="B1" s="3274"/>
      <c r="C1" s="3274"/>
      <c r="D1" s="3274"/>
      <c r="E1" s="3274"/>
      <c r="F1" s="3274"/>
      <c r="G1" s="3274"/>
      <c r="H1" s="3274"/>
      <c r="I1" s="3274"/>
      <c r="J1" s="3274"/>
      <c r="K1" s="3274"/>
      <c r="L1" s="3274"/>
      <c r="M1" s="3274"/>
      <c r="N1" s="3274"/>
      <c r="O1" s="3274"/>
    </row>
    <row r="2" spans="1:15">
      <c r="A2" s="3274"/>
      <c r="B2" s="3274"/>
      <c r="C2" s="3274"/>
      <c r="D2" s="3274"/>
      <c r="E2" s="3274"/>
      <c r="F2" s="3274"/>
      <c r="G2" s="3274"/>
      <c r="H2" s="3274"/>
      <c r="I2" s="3274"/>
      <c r="J2" s="3274"/>
      <c r="K2" s="3274"/>
      <c r="L2" s="3274"/>
      <c r="M2" s="3274"/>
      <c r="N2" s="3274"/>
      <c r="O2" s="3274"/>
    </row>
    <row r="3" spans="1:15" ht="15.75">
      <c r="A3" s="3311" t="s">
        <v>15</v>
      </c>
      <c r="B3" s="3311"/>
      <c r="C3" s="3311"/>
      <c r="D3" s="3311"/>
      <c r="E3" s="3311"/>
      <c r="F3" s="3311"/>
      <c r="G3" s="3311"/>
      <c r="H3" s="3311"/>
      <c r="I3" s="3311"/>
      <c r="J3" s="3311"/>
      <c r="K3" s="3311"/>
      <c r="L3" s="3311"/>
      <c r="M3" s="3311"/>
      <c r="N3" s="3311"/>
      <c r="O3" s="3311"/>
    </row>
    <row r="4" spans="1:15">
      <c r="A4" s="2119" t="s">
        <v>929</v>
      </c>
      <c r="B4" s="463" t="s">
        <v>3</v>
      </c>
      <c r="C4" s="464" t="s">
        <v>930</v>
      </c>
      <c r="D4" s="464" t="s">
        <v>5</v>
      </c>
      <c r="E4" s="958" t="s">
        <v>6</v>
      </c>
      <c r="F4" s="463" t="s">
        <v>7</v>
      </c>
      <c r="G4" s="959" t="s">
        <v>8</v>
      </c>
      <c r="H4" s="509" t="s">
        <v>9</v>
      </c>
      <c r="I4" s="463" t="s">
        <v>10</v>
      </c>
      <c r="J4" s="24" t="s">
        <v>11</v>
      </c>
      <c r="K4" s="24" t="s">
        <v>3</v>
      </c>
      <c r="L4" s="463" t="s">
        <v>5</v>
      </c>
      <c r="M4" s="463" t="s">
        <v>12</v>
      </c>
      <c r="N4" s="24" t="s">
        <v>7</v>
      </c>
      <c r="O4" s="30"/>
    </row>
    <row r="5" spans="1:15" ht="15" customHeight="1">
      <c r="A5" s="3327" t="s">
        <v>13</v>
      </c>
      <c r="B5" s="2498">
        <v>12911</v>
      </c>
      <c r="C5" s="1813">
        <v>0.1</v>
      </c>
      <c r="D5" s="1680" t="s">
        <v>931</v>
      </c>
      <c r="E5" s="714">
        <v>2000000</v>
      </c>
      <c r="F5" s="1161">
        <v>0.12</v>
      </c>
      <c r="G5" s="564">
        <f>F5*E5</f>
        <v>240000</v>
      </c>
      <c r="H5" s="1143" t="s">
        <v>15</v>
      </c>
      <c r="I5" s="544" t="s">
        <v>932</v>
      </c>
      <c r="J5" s="2318"/>
      <c r="K5" s="1754">
        <v>13059</v>
      </c>
      <c r="L5" s="1680" t="s">
        <v>933</v>
      </c>
      <c r="M5" s="564">
        <v>2400000</v>
      </c>
      <c r="N5" s="653">
        <v>0.05</v>
      </c>
      <c r="O5" s="1106">
        <f>N5*M5</f>
        <v>120000</v>
      </c>
    </row>
    <row r="6" spans="1:15" ht="15.75" customHeight="1">
      <c r="A6" s="3327"/>
      <c r="B6" s="2510">
        <v>12921</v>
      </c>
      <c r="C6" s="1650">
        <v>0.1</v>
      </c>
      <c r="D6" s="2350" t="s">
        <v>934</v>
      </c>
      <c r="E6" s="658">
        <v>2300000</v>
      </c>
      <c r="F6" s="2488">
        <v>0.12</v>
      </c>
      <c r="G6" s="564">
        <f>F6*E6</f>
        <v>276000</v>
      </c>
      <c r="H6" s="654" t="s">
        <v>15</v>
      </c>
      <c r="I6" s="659" t="s">
        <v>935</v>
      </c>
      <c r="J6" s="1660"/>
      <c r="K6" s="1754">
        <v>13070</v>
      </c>
      <c r="L6" s="1553" t="s">
        <v>936</v>
      </c>
      <c r="M6" s="2137">
        <v>1600000</v>
      </c>
      <c r="N6" s="2539">
        <v>0.04</v>
      </c>
      <c r="O6" s="1106">
        <f>N6*M6</f>
        <v>64000</v>
      </c>
    </row>
    <row r="7" spans="1:15" ht="15" customHeight="1">
      <c r="A7" s="3327"/>
      <c r="B7" s="2511">
        <v>12939</v>
      </c>
      <c r="C7" s="963">
        <v>0.1</v>
      </c>
      <c r="D7" s="542" t="s">
        <v>937</v>
      </c>
      <c r="E7" s="564">
        <v>3900000</v>
      </c>
      <c r="F7" s="1161">
        <v>0.12</v>
      </c>
      <c r="G7" s="564">
        <f>F7*E7</f>
        <v>468000</v>
      </c>
      <c r="H7" s="1143" t="s">
        <v>15</v>
      </c>
      <c r="I7" s="544" t="s">
        <v>935</v>
      </c>
      <c r="J7" s="1660"/>
      <c r="K7" s="382">
        <v>13066</v>
      </c>
      <c r="L7" s="1897" t="s">
        <v>938</v>
      </c>
      <c r="M7" s="415">
        <v>2600000</v>
      </c>
      <c r="N7" s="653">
        <v>0.05</v>
      </c>
      <c r="O7" s="1106">
        <f>N7*M7</f>
        <v>130000</v>
      </c>
    </row>
    <row r="8" spans="1:15" ht="15" customHeight="1">
      <c r="A8" s="3327"/>
      <c r="B8" s="2511">
        <v>12902</v>
      </c>
      <c r="C8" s="1981">
        <v>0.1</v>
      </c>
      <c r="D8" s="1966" t="s">
        <v>939</v>
      </c>
      <c r="E8" s="858">
        <v>2750000</v>
      </c>
      <c r="F8" s="1814">
        <v>7.0000000000000007E-2</v>
      </c>
      <c r="G8" s="564">
        <f>F8*E8</f>
        <v>192500.00000000003</v>
      </c>
      <c r="H8" s="1383" t="s">
        <v>19</v>
      </c>
      <c r="I8" s="543" t="s">
        <v>935</v>
      </c>
      <c r="J8" s="1512"/>
      <c r="K8" s="1512"/>
      <c r="L8" s="1512"/>
      <c r="M8" s="1519"/>
      <c r="N8" s="1520"/>
      <c r="O8" s="2132"/>
    </row>
    <row r="9" spans="1:15" ht="12.75" customHeight="1">
      <c r="A9" s="3327"/>
      <c r="B9" s="2500">
        <v>12964</v>
      </c>
      <c r="C9" s="1095">
        <v>0.1</v>
      </c>
      <c r="D9" s="1680" t="s">
        <v>940</v>
      </c>
      <c r="E9" s="564">
        <v>1800000</v>
      </c>
      <c r="F9" s="1161">
        <v>0.12</v>
      </c>
      <c r="G9" s="564">
        <f>F9*E9</f>
        <v>216000</v>
      </c>
      <c r="H9" s="1143" t="s">
        <v>15</v>
      </c>
      <c r="I9" s="544" t="s">
        <v>935</v>
      </c>
      <c r="J9" s="1512"/>
      <c r="K9" s="1512"/>
      <c r="L9" s="1512"/>
      <c r="M9" s="1519"/>
      <c r="N9" s="1520"/>
      <c r="O9" s="1519"/>
    </row>
    <row r="10" spans="1:15" ht="12.75" customHeight="1">
      <c r="A10" s="3327"/>
      <c r="B10" s="2500">
        <v>12835</v>
      </c>
      <c r="C10" s="1095">
        <v>0.1</v>
      </c>
      <c r="D10" s="1690" t="s">
        <v>941</v>
      </c>
      <c r="E10" s="564">
        <v>2300000</v>
      </c>
      <c r="F10" s="1161">
        <v>7.0000000000000007E-2</v>
      </c>
      <c r="G10" s="564">
        <f>F10*E10</f>
        <v>161000.00000000003</v>
      </c>
      <c r="H10" s="1143" t="s">
        <v>942</v>
      </c>
      <c r="I10" s="544" t="s">
        <v>935</v>
      </c>
      <c r="J10" s="1590"/>
      <c r="K10" s="1590"/>
      <c r="L10" s="1512"/>
      <c r="M10" s="1519"/>
      <c r="N10" s="1520"/>
      <c r="O10" s="1519"/>
    </row>
    <row r="11" spans="1:15" ht="12.75" customHeight="1">
      <c r="A11" s="3327"/>
      <c r="B11" s="2500">
        <v>13104</v>
      </c>
      <c r="C11" s="2076">
        <v>0.08</v>
      </c>
      <c r="D11" s="1680" t="s">
        <v>943</v>
      </c>
      <c r="E11" s="564">
        <v>2350000</v>
      </c>
      <c r="F11" s="2486">
        <v>0.1</v>
      </c>
      <c r="G11" s="564">
        <f>F11*E11</f>
        <v>235000</v>
      </c>
      <c r="H11" s="1383" t="s">
        <v>15</v>
      </c>
      <c r="I11" s="544" t="s">
        <v>935</v>
      </c>
      <c r="J11" s="1521"/>
      <c r="K11" s="1521"/>
      <c r="L11" s="1512"/>
      <c r="M11" s="1519"/>
      <c r="N11" s="1520"/>
      <c r="O11" s="1519"/>
    </row>
    <row r="12" spans="1:15" ht="12.75" customHeight="1">
      <c r="A12" s="3327"/>
      <c r="B12" s="2500">
        <v>12965</v>
      </c>
      <c r="C12" s="653">
        <v>0.1</v>
      </c>
      <c r="D12" s="2460" t="s">
        <v>944</v>
      </c>
      <c r="E12" s="1385">
        <v>2600000</v>
      </c>
      <c r="F12" s="1161">
        <v>7.0000000000000007E-2</v>
      </c>
      <c r="G12" s="564">
        <f>F12*E12</f>
        <v>182000.00000000003</v>
      </c>
      <c r="H12" s="1143" t="s">
        <v>127</v>
      </c>
      <c r="I12" s="1143" t="s">
        <v>932</v>
      </c>
      <c r="J12" s="1521"/>
      <c r="K12" s="1521"/>
      <c r="L12" s="1512"/>
      <c r="M12" s="1519"/>
      <c r="N12" s="1520"/>
      <c r="O12" s="1519"/>
    </row>
    <row r="13" spans="1:15" ht="12.75" customHeight="1">
      <c r="A13" s="3327"/>
      <c r="B13" s="2512">
        <v>13093</v>
      </c>
      <c r="C13" s="653">
        <v>0.1</v>
      </c>
      <c r="D13" s="2460" t="s">
        <v>945</v>
      </c>
      <c r="E13" s="1385">
        <v>3300000</v>
      </c>
      <c r="F13" s="2015">
        <v>7.0000000000000007E-2</v>
      </c>
      <c r="G13" s="564">
        <f>F13*E13</f>
        <v>231000.00000000003</v>
      </c>
      <c r="H13" s="654" t="s">
        <v>942</v>
      </c>
      <c r="I13" s="544" t="s">
        <v>935</v>
      </c>
      <c r="J13" s="1521"/>
      <c r="K13" s="1521"/>
      <c r="L13" s="1512"/>
      <c r="M13" s="1519"/>
      <c r="N13" s="1520"/>
      <c r="O13" s="1519"/>
    </row>
    <row r="14" spans="1:15" ht="12.75" customHeight="1">
      <c r="A14" s="3327"/>
      <c r="B14" s="2500">
        <v>13080</v>
      </c>
      <c r="C14" s="2071">
        <v>0.08</v>
      </c>
      <c r="D14" s="1680" t="s">
        <v>946</v>
      </c>
      <c r="E14" s="564">
        <v>3800000</v>
      </c>
      <c r="F14" s="1407">
        <v>0.1</v>
      </c>
      <c r="G14" s="564">
        <f>F14*E14</f>
        <v>380000</v>
      </c>
      <c r="H14" s="544" t="s">
        <v>15</v>
      </c>
      <c r="I14" s="1143" t="s">
        <v>932</v>
      </c>
      <c r="J14" s="1521"/>
      <c r="K14" s="1521"/>
      <c r="L14" s="1512"/>
      <c r="M14" s="1519"/>
      <c r="N14" s="1520"/>
      <c r="O14" s="1519"/>
    </row>
    <row r="15" spans="1:15" ht="15.75" customHeight="1">
      <c r="A15" s="3327"/>
      <c r="B15" s="2513">
        <v>13078</v>
      </c>
      <c r="C15" s="2046">
        <v>0.1</v>
      </c>
      <c r="D15" s="1680" t="s">
        <v>947</v>
      </c>
      <c r="E15" s="564">
        <v>3100000</v>
      </c>
      <c r="F15" s="545">
        <v>0.12</v>
      </c>
      <c r="G15" s="564">
        <f>F15*E15</f>
        <v>372000</v>
      </c>
      <c r="H15" s="544" t="s">
        <v>15</v>
      </c>
      <c r="I15" s="1143" t="s">
        <v>935</v>
      </c>
      <c r="J15" s="1521"/>
      <c r="K15" s="1521"/>
      <c r="L15" s="1512"/>
      <c r="M15" s="1519"/>
      <c r="N15" s="1520"/>
      <c r="O15" s="1519"/>
    </row>
    <row r="16" spans="1:15" ht="12.75" customHeight="1">
      <c r="A16" s="3327"/>
      <c r="B16" s="2514">
        <v>12920</v>
      </c>
      <c r="C16" s="1659">
        <v>0.1</v>
      </c>
      <c r="D16" s="1680" t="s">
        <v>948</v>
      </c>
      <c r="E16" s="564">
        <v>2050000</v>
      </c>
      <c r="F16" s="545">
        <v>0.12</v>
      </c>
      <c r="G16" s="564">
        <f>F16*E16</f>
        <v>246000</v>
      </c>
      <c r="H16" s="544" t="s">
        <v>15</v>
      </c>
      <c r="I16" s="1143" t="s">
        <v>932</v>
      </c>
      <c r="J16" s="1521"/>
      <c r="K16" s="1521"/>
      <c r="L16" s="1512"/>
      <c r="M16" s="1519"/>
      <c r="N16" s="1520"/>
      <c r="O16" s="1519"/>
    </row>
    <row r="17" spans="1:15" ht="12.75" customHeight="1">
      <c r="A17" s="3327"/>
      <c r="B17" s="2515"/>
      <c r="C17" s="1779"/>
      <c r="D17" s="483"/>
      <c r="E17" s="583"/>
      <c r="F17" s="483"/>
      <c r="G17" s="583"/>
      <c r="H17" s="484"/>
      <c r="I17" s="584"/>
      <c r="J17" s="1521"/>
      <c r="K17" s="1521"/>
      <c r="L17" s="1512"/>
      <c r="M17" s="1519"/>
      <c r="N17" s="1520"/>
      <c r="O17" s="1519"/>
    </row>
    <row r="18" spans="1:15" ht="12.75" customHeight="1">
      <c r="A18" s="3327"/>
      <c r="B18" s="2515"/>
      <c r="C18" s="1779"/>
      <c r="D18" s="483"/>
      <c r="E18" s="583"/>
      <c r="F18" s="483"/>
      <c r="G18" s="483"/>
      <c r="H18" s="484"/>
      <c r="I18" s="584"/>
      <c r="J18" s="1521"/>
      <c r="K18" s="1521"/>
      <c r="L18" s="1512"/>
      <c r="M18" s="1519"/>
      <c r="N18" s="1520"/>
      <c r="O18" s="1591"/>
    </row>
    <row r="19" spans="1:15" ht="12.75" customHeight="1">
      <c r="A19" s="3327"/>
      <c r="B19" s="2495" t="s">
        <v>351</v>
      </c>
      <c r="C19" s="2134"/>
      <c r="D19" s="483" t="s">
        <v>949</v>
      </c>
      <c r="E19" s="748"/>
      <c r="F19" s="483"/>
      <c r="G19" s="483"/>
      <c r="H19" s="483"/>
      <c r="I19" s="584" t="s">
        <v>935</v>
      </c>
      <c r="J19" s="1521"/>
      <c r="K19" s="1521"/>
      <c r="L19" s="1512"/>
      <c r="M19" s="1519"/>
      <c r="N19" s="1671"/>
      <c r="O19" s="407"/>
    </row>
    <row r="20" spans="1:15" ht="14.25" customHeight="1">
      <c r="A20" s="3327"/>
      <c r="B20" s="2496" t="s">
        <v>31</v>
      </c>
      <c r="C20" s="1561"/>
      <c r="D20" s="853" t="s">
        <v>941</v>
      </c>
      <c r="E20" s="2450"/>
      <c r="F20" s="1604"/>
      <c r="G20" s="482"/>
      <c r="H20" s="583"/>
      <c r="I20" s="584" t="s">
        <v>935</v>
      </c>
      <c r="J20" s="484"/>
      <c r="K20" s="398"/>
      <c r="L20" s="393"/>
      <c r="M20" s="394"/>
      <c r="N20" s="395"/>
      <c r="O20" s="1997">
        <f>SUM(O5:O19)</f>
        <v>314000</v>
      </c>
    </row>
    <row r="21" spans="1:15" ht="15.75" customHeight="1">
      <c r="A21" s="3327"/>
      <c r="B21" s="2272"/>
      <c r="C21" s="399"/>
      <c r="D21" s="2459"/>
      <c r="E21" s="2274">
        <f>SUM(E5:E20)</f>
        <v>32250000</v>
      </c>
      <c r="F21" s="2451"/>
      <c r="G21" s="2452">
        <f>SUM(G5:G20)</f>
        <v>3199500</v>
      </c>
      <c r="H21" s="3449"/>
      <c r="I21" s="3449"/>
      <c r="J21" s="3449"/>
      <c r="K21" s="3449"/>
      <c r="L21" s="3328" t="s">
        <v>950</v>
      </c>
      <c r="M21" s="3328"/>
      <c r="N21" s="3328"/>
      <c r="O21" s="2238">
        <f>G21+O20</f>
        <v>3513500</v>
      </c>
    </row>
    <row r="24" spans="1:15" ht="15.75">
      <c r="A24" s="3311" t="s">
        <v>46</v>
      </c>
      <c r="B24" s="3311"/>
      <c r="C24" s="3311"/>
      <c r="D24" s="3311"/>
      <c r="E24" s="3311"/>
      <c r="F24" s="3311"/>
      <c r="G24" s="3311"/>
      <c r="H24" s="3311"/>
      <c r="I24" s="3311"/>
      <c r="J24" s="3311"/>
      <c r="K24" s="3311"/>
      <c r="L24" s="3311"/>
      <c r="M24" s="3311"/>
      <c r="N24" s="3311"/>
      <c r="O24" s="3311"/>
    </row>
    <row r="25" spans="1:15">
      <c r="A25" s="2119" t="s">
        <v>929</v>
      </c>
      <c r="B25" s="463" t="s">
        <v>3</v>
      </c>
      <c r="C25" s="464" t="s">
        <v>930</v>
      </c>
      <c r="D25" s="464" t="s">
        <v>5</v>
      </c>
      <c r="E25" s="958" t="s">
        <v>6</v>
      </c>
      <c r="F25" s="463" t="s">
        <v>7</v>
      </c>
      <c r="G25" s="959" t="s">
        <v>8</v>
      </c>
      <c r="H25" s="509" t="s">
        <v>9</v>
      </c>
      <c r="I25" s="463" t="s">
        <v>10</v>
      </c>
      <c r="J25" s="24" t="s">
        <v>11</v>
      </c>
      <c r="K25" s="24" t="s">
        <v>3</v>
      </c>
      <c r="L25" s="463" t="s">
        <v>5</v>
      </c>
      <c r="M25" s="463" t="s">
        <v>12</v>
      </c>
      <c r="N25" s="24" t="s">
        <v>7</v>
      </c>
      <c r="O25" s="30"/>
    </row>
    <row r="26" spans="1:15" ht="12.75" customHeight="1">
      <c r="A26" s="3327" t="s">
        <v>13</v>
      </c>
      <c r="B26" s="2495"/>
      <c r="C26" s="705"/>
      <c r="D26" s="777"/>
      <c r="E26" s="703"/>
      <c r="F26" s="702"/>
      <c r="G26" s="702"/>
      <c r="H26" s="702"/>
      <c r="I26" s="705"/>
      <c r="J26" s="1512"/>
      <c r="K26" s="2278"/>
      <c r="L26" s="483"/>
      <c r="M26" s="2104"/>
      <c r="N26" s="1543"/>
      <c r="O26" s="2132"/>
    </row>
    <row r="27" spans="1:15" ht="14.25" customHeight="1">
      <c r="A27" s="3327"/>
      <c r="B27" s="2507">
        <v>13076</v>
      </c>
      <c r="C27" s="963">
        <v>0.1</v>
      </c>
      <c r="D27" s="2350" t="s">
        <v>951</v>
      </c>
      <c r="E27" s="564">
        <v>1850000</v>
      </c>
      <c r="F27" s="545">
        <v>0.05</v>
      </c>
      <c r="G27" s="564">
        <f>F27*E27</f>
        <v>92500</v>
      </c>
      <c r="H27" s="544" t="s">
        <v>942</v>
      </c>
      <c r="I27" s="544" t="s">
        <v>935</v>
      </c>
      <c r="J27" s="1512"/>
      <c r="K27" s="2278"/>
      <c r="L27" s="483"/>
      <c r="M27" s="2104"/>
      <c r="N27" s="1543"/>
      <c r="O27" s="2132"/>
    </row>
    <row r="28" spans="1:15" ht="14.25" customHeight="1">
      <c r="A28" s="3327"/>
      <c r="B28" s="2501"/>
      <c r="C28" s="1799">
        <v>0.1</v>
      </c>
      <c r="D28" s="2360" t="s">
        <v>952</v>
      </c>
      <c r="E28" s="1762">
        <v>1600000</v>
      </c>
      <c r="F28" s="541">
        <v>0.06</v>
      </c>
      <c r="G28" s="564">
        <f>F28*E28</f>
        <v>96000</v>
      </c>
      <c r="H28" s="543" t="s">
        <v>19</v>
      </c>
      <c r="I28" s="543" t="s">
        <v>953</v>
      </c>
      <c r="J28" s="1512"/>
      <c r="K28" s="1545"/>
      <c r="L28" s="1512"/>
      <c r="M28" s="1519"/>
      <c r="N28" s="1543"/>
      <c r="O28" s="2132"/>
    </row>
    <row r="29" spans="1:15" ht="12.75" customHeight="1">
      <c r="A29" s="3327"/>
      <c r="B29" s="2508"/>
      <c r="C29" s="2271"/>
      <c r="D29" s="483"/>
      <c r="E29" s="2061"/>
      <c r="F29" s="482"/>
      <c r="G29" s="583"/>
      <c r="H29" s="484"/>
      <c r="I29" s="484"/>
      <c r="J29" s="1521"/>
      <c r="K29" s="998"/>
      <c r="L29" s="1512"/>
      <c r="M29" s="1519"/>
      <c r="N29" s="1543"/>
      <c r="O29" s="2132"/>
    </row>
    <row r="30" spans="1:15" ht="12.75" customHeight="1">
      <c r="A30" s="3327"/>
      <c r="B30" s="2509"/>
      <c r="C30" s="2279"/>
      <c r="D30" s="975"/>
      <c r="E30" s="2280"/>
      <c r="F30" s="1079"/>
      <c r="G30" s="2281"/>
      <c r="H30" s="974"/>
      <c r="I30" s="974"/>
      <c r="J30" s="1521"/>
      <c r="K30" s="998"/>
      <c r="L30" s="1512"/>
      <c r="M30" s="1519"/>
      <c r="N30" s="1543"/>
      <c r="O30" s="1519"/>
    </row>
    <row r="31" spans="1:15" ht="15.75" customHeight="1">
      <c r="A31" s="3327"/>
      <c r="B31" s="2506"/>
      <c r="C31" s="399"/>
      <c r="D31" s="2273"/>
      <c r="E31" s="828">
        <f>SUM(E27:E30)</f>
        <v>3450000</v>
      </c>
      <c r="F31" s="2275"/>
      <c r="G31" s="2282">
        <f>SUM(G27:G30)</f>
        <v>188500</v>
      </c>
      <c r="H31" s="3450"/>
      <c r="I31" s="3450"/>
      <c r="J31" s="3450"/>
      <c r="K31" s="3450"/>
      <c r="L31" s="3328" t="s">
        <v>950</v>
      </c>
      <c r="M31" s="3328"/>
      <c r="N31" s="3328"/>
      <c r="O31" s="2238">
        <f>G31+O30</f>
        <v>188500</v>
      </c>
    </row>
    <row r="33" spans="1:15" ht="15.75">
      <c r="A33" s="3311" t="s">
        <v>36</v>
      </c>
      <c r="B33" s="3311"/>
      <c r="C33" s="3311"/>
      <c r="D33" s="3311"/>
      <c r="E33" s="3311"/>
      <c r="F33" s="3311"/>
      <c r="G33" s="3311"/>
      <c r="H33" s="3311"/>
      <c r="I33" s="3311"/>
      <c r="J33" s="3311"/>
      <c r="K33" s="3311"/>
      <c r="L33" s="3311"/>
      <c r="M33" s="3311"/>
      <c r="N33" s="3311"/>
      <c r="O33" s="3311"/>
    </row>
    <row r="34" spans="1:15">
      <c r="A34" s="2119" t="s">
        <v>929</v>
      </c>
      <c r="B34" s="463" t="s">
        <v>3</v>
      </c>
      <c r="C34" s="464" t="s">
        <v>930</v>
      </c>
      <c r="D34" s="464" t="s">
        <v>5</v>
      </c>
      <c r="E34" s="958" t="s">
        <v>6</v>
      </c>
      <c r="F34" s="463" t="s">
        <v>7</v>
      </c>
      <c r="G34" s="959" t="s">
        <v>8</v>
      </c>
      <c r="H34" s="509" t="s">
        <v>9</v>
      </c>
      <c r="I34" s="463" t="s">
        <v>10</v>
      </c>
      <c r="J34" s="24" t="s">
        <v>11</v>
      </c>
      <c r="K34" s="24" t="s">
        <v>3</v>
      </c>
      <c r="L34" s="463" t="s">
        <v>5</v>
      </c>
      <c r="M34" s="463" t="s">
        <v>12</v>
      </c>
      <c r="N34" s="24" t="s">
        <v>7</v>
      </c>
      <c r="O34" s="30"/>
    </row>
    <row r="35" spans="1:15" ht="12.75" customHeight="1">
      <c r="A35" s="3330" t="s">
        <v>13</v>
      </c>
      <c r="B35" s="2502">
        <v>13015</v>
      </c>
      <c r="C35" s="963">
        <v>0.1</v>
      </c>
      <c r="D35" s="1680" t="s">
        <v>954</v>
      </c>
      <c r="E35" s="564">
        <v>1450000</v>
      </c>
      <c r="F35" s="545">
        <v>0.06</v>
      </c>
      <c r="G35" s="564">
        <f>F35*E35</f>
        <v>87000</v>
      </c>
      <c r="H35" s="544" t="s">
        <v>19</v>
      </c>
      <c r="I35" s="544" t="s">
        <v>935</v>
      </c>
      <c r="J35" s="1660"/>
      <c r="K35" s="2067">
        <v>12965</v>
      </c>
      <c r="L35" s="2068" t="s">
        <v>955</v>
      </c>
      <c r="M35" s="2137">
        <v>2600000</v>
      </c>
      <c r="N35" s="1074">
        <v>0.05</v>
      </c>
      <c r="O35" s="763">
        <f>N35*M35</f>
        <v>130000</v>
      </c>
    </row>
    <row r="36" spans="1:15" ht="12.75" customHeight="1">
      <c r="A36" s="3330"/>
      <c r="B36" s="2501">
        <v>13063</v>
      </c>
      <c r="C36" s="1402">
        <v>0.08</v>
      </c>
      <c r="D36" s="542" t="s">
        <v>956</v>
      </c>
      <c r="E36" s="1762">
        <v>2300000</v>
      </c>
      <c r="F36" s="1401">
        <v>0.05</v>
      </c>
      <c r="G36" s="564">
        <f>F36*E36</f>
        <v>115000</v>
      </c>
      <c r="H36" s="543" t="s">
        <v>19</v>
      </c>
      <c r="I36" s="543" t="s">
        <v>953</v>
      </c>
      <c r="J36" s="1660"/>
      <c r="K36" s="1075">
        <v>13077</v>
      </c>
      <c r="L36" s="1897" t="s">
        <v>957</v>
      </c>
      <c r="M36" s="415">
        <v>2500000</v>
      </c>
      <c r="N36" s="1074">
        <v>0.05</v>
      </c>
      <c r="O36" s="763">
        <f>N36*M36</f>
        <v>125000</v>
      </c>
    </row>
    <row r="37" spans="1:15" ht="12.75" customHeight="1">
      <c r="A37" s="3330"/>
      <c r="B37" s="2503">
        <v>13050</v>
      </c>
      <c r="C37" s="545">
        <v>0.1</v>
      </c>
      <c r="D37" s="1966" t="s">
        <v>958</v>
      </c>
      <c r="E37" s="1762">
        <v>2150000</v>
      </c>
      <c r="F37" s="541">
        <v>0.06</v>
      </c>
      <c r="G37" s="564">
        <f>F37*E37</f>
        <v>129000</v>
      </c>
      <c r="H37" s="543" t="s">
        <v>19</v>
      </c>
      <c r="I37" s="543" t="s">
        <v>932</v>
      </c>
      <c r="J37" s="1512"/>
      <c r="K37" s="1545"/>
      <c r="L37" s="1512"/>
      <c r="M37" s="1519"/>
      <c r="N37" s="1516"/>
      <c r="O37" s="1519"/>
    </row>
    <row r="38" spans="1:15" ht="12.75" customHeight="1">
      <c r="A38" s="3330"/>
      <c r="B38" s="2504" t="s">
        <v>351</v>
      </c>
      <c r="C38" s="483" t="s">
        <v>959</v>
      </c>
      <c r="D38" s="1987"/>
      <c r="E38" s="1988"/>
      <c r="F38" s="2060"/>
      <c r="G38" s="407"/>
      <c r="H38" s="483"/>
      <c r="I38" s="483"/>
      <c r="J38" s="1512"/>
      <c r="K38" s="1545"/>
      <c r="L38" s="1512"/>
      <c r="M38" s="1519"/>
      <c r="N38" s="1520"/>
      <c r="O38" s="1519"/>
    </row>
    <row r="39" spans="1:15" ht="12.75" customHeight="1">
      <c r="A39" s="3330"/>
      <c r="B39" s="2505" t="s">
        <v>627</v>
      </c>
      <c r="C39" s="483" t="s">
        <v>960</v>
      </c>
      <c r="D39" s="1929"/>
      <c r="E39" s="483"/>
      <c r="F39" s="2039"/>
      <c r="G39" s="483"/>
      <c r="H39" s="483"/>
      <c r="I39" s="483"/>
      <c r="J39" s="584"/>
      <c r="K39" s="398"/>
      <c r="L39" s="393"/>
      <c r="M39" s="394"/>
      <c r="N39" s="395"/>
      <c r="O39" s="567">
        <f>SUM(O35:O38)</f>
        <v>255000</v>
      </c>
    </row>
    <row r="40" spans="1:15" ht="12.75" customHeight="1">
      <c r="A40" s="3330"/>
      <c r="B40" s="2506" t="s">
        <v>171</v>
      </c>
      <c r="C40" s="2520" t="s">
        <v>961</v>
      </c>
      <c r="D40" s="2273"/>
      <c r="E40" s="828"/>
      <c r="F40" s="2275"/>
      <c r="G40" s="2484"/>
      <c r="H40" s="3451"/>
      <c r="I40" s="3451"/>
      <c r="J40" s="3451"/>
      <c r="K40" s="3451"/>
      <c r="L40" s="3328" t="s">
        <v>950</v>
      </c>
      <c r="M40" s="3328"/>
      <c r="N40" s="3328"/>
      <c r="O40" s="1326">
        <f>G41+O39</f>
        <v>586000</v>
      </c>
    </row>
    <row r="41" spans="1:15">
      <c r="D41" s="407"/>
      <c r="E41" s="1108">
        <f>SUM(E35:E40)</f>
        <v>5900000</v>
      </c>
      <c r="F41" s="407"/>
      <c r="G41" s="618">
        <f>SUM(G35:G40)</f>
        <v>331000</v>
      </c>
    </row>
    <row r="42" spans="1:15" ht="15.75">
      <c r="A42" s="3311" t="s">
        <v>942</v>
      </c>
      <c r="B42" s="3311"/>
      <c r="C42" s="3311"/>
      <c r="D42" s="3311"/>
      <c r="E42" s="3311"/>
      <c r="F42" s="3311"/>
      <c r="G42" s="3311"/>
      <c r="H42" s="3311"/>
      <c r="I42" s="3311"/>
      <c r="J42" s="3311"/>
      <c r="K42" s="3311"/>
      <c r="L42" s="3311"/>
      <c r="M42" s="3311"/>
      <c r="N42" s="3311"/>
      <c r="O42" s="3311"/>
    </row>
    <row r="43" spans="1:15">
      <c r="A43" s="2120" t="s">
        <v>929</v>
      </c>
      <c r="B43" s="509" t="s">
        <v>3</v>
      </c>
      <c r="C43" s="1942" t="s">
        <v>930</v>
      </c>
      <c r="D43" s="464" t="s">
        <v>5</v>
      </c>
      <c r="E43" s="958" t="s">
        <v>6</v>
      </c>
      <c r="F43" s="463" t="s">
        <v>7</v>
      </c>
      <c r="G43" s="959" t="s">
        <v>8</v>
      </c>
      <c r="H43" s="509" t="s">
        <v>9</v>
      </c>
      <c r="I43" s="463" t="s">
        <v>10</v>
      </c>
      <c r="J43" s="24" t="s">
        <v>11</v>
      </c>
      <c r="K43" s="1616" t="s">
        <v>3</v>
      </c>
      <c r="L43" s="156" t="s">
        <v>5</v>
      </c>
      <c r="M43" s="463" t="s">
        <v>12</v>
      </c>
      <c r="N43" s="24" t="s">
        <v>7</v>
      </c>
      <c r="O43" s="30"/>
    </row>
    <row r="44" spans="1:15" ht="15" customHeight="1">
      <c r="A44" s="3327" t="s">
        <v>13</v>
      </c>
      <c r="B44" s="2497">
        <v>12913</v>
      </c>
      <c r="C44" s="963">
        <v>0.1</v>
      </c>
      <c r="D44" s="1680" t="s">
        <v>962</v>
      </c>
      <c r="E44" s="564">
        <v>1900000</v>
      </c>
      <c r="F44" s="545">
        <v>7.0000000000000007E-2</v>
      </c>
      <c r="G44" s="564">
        <f>F44*E44</f>
        <v>133000</v>
      </c>
      <c r="H44" s="1165" t="s">
        <v>19</v>
      </c>
      <c r="I44" s="544" t="s">
        <v>935</v>
      </c>
      <c r="J44" s="1660"/>
      <c r="K44" s="2067">
        <v>13076</v>
      </c>
      <c r="L44" s="2538" t="s">
        <v>963</v>
      </c>
      <c r="M44" s="1896">
        <v>1850000</v>
      </c>
      <c r="N44" s="1074">
        <v>0.05</v>
      </c>
      <c r="O44" s="763">
        <f>N44*M44</f>
        <v>92500</v>
      </c>
    </row>
    <row r="45" spans="1:15" ht="15" customHeight="1">
      <c r="A45" s="3327"/>
      <c r="B45" s="2498">
        <v>12906</v>
      </c>
      <c r="C45" s="963">
        <v>0.1</v>
      </c>
      <c r="D45" s="1680" t="s">
        <v>964</v>
      </c>
      <c r="E45" s="564">
        <v>2500000</v>
      </c>
      <c r="F45" s="545">
        <v>0.12</v>
      </c>
      <c r="G45" s="564">
        <f>F45*E45</f>
        <v>300000</v>
      </c>
      <c r="H45" s="1165" t="s">
        <v>942</v>
      </c>
      <c r="I45" s="544" t="s">
        <v>935</v>
      </c>
      <c r="J45" s="1660"/>
      <c r="K45" s="2067">
        <v>13093</v>
      </c>
      <c r="L45" s="2068" t="s">
        <v>965</v>
      </c>
      <c r="M45" s="1896">
        <v>3300000</v>
      </c>
      <c r="N45" s="653">
        <v>0.05</v>
      </c>
      <c r="O45" s="763">
        <f>N45*M45</f>
        <v>165000</v>
      </c>
    </row>
    <row r="46" spans="1:15" ht="15" customHeight="1">
      <c r="A46" s="3327"/>
      <c r="B46" s="1291">
        <v>12929</v>
      </c>
      <c r="C46" s="1650">
        <v>0.1</v>
      </c>
      <c r="D46" s="657" t="s">
        <v>966</v>
      </c>
      <c r="E46" s="658">
        <v>2250000</v>
      </c>
      <c r="F46" s="656">
        <v>7.0000000000000007E-2</v>
      </c>
      <c r="G46" s="564">
        <f>F46*E46</f>
        <v>157500.00000000003</v>
      </c>
      <c r="H46" s="2024" t="s">
        <v>19</v>
      </c>
      <c r="I46" s="544" t="s">
        <v>935</v>
      </c>
      <c r="J46" s="1660"/>
      <c r="K46" s="2067">
        <v>12835</v>
      </c>
      <c r="L46" s="2068" t="s">
        <v>967</v>
      </c>
      <c r="M46" s="1896">
        <v>2300000</v>
      </c>
      <c r="N46" s="653">
        <v>0.05</v>
      </c>
      <c r="O46" s="763">
        <f>N46*M46</f>
        <v>115000</v>
      </c>
    </row>
    <row r="47" spans="1:15" ht="12.75" customHeight="1">
      <c r="A47" s="3327"/>
      <c r="B47" s="2499">
        <v>12934</v>
      </c>
      <c r="C47" s="963">
        <v>0.1</v>
      </c>
      <c r="D47" s="1680" t="s">
        <v>968</v>
      </c>
      <c r="E47" s="564">
        <v>1800000</v>
      </c>
      <c r="F47" s="963">
        <v>0.12</v>
      </c>
      <c r="G47" s="564">
        <f>F47*E47</f>
        <v>216000</v>
      </c>
      <c r="H47" s="544" t="s">
        <v>942</v>
      </c>
      <c r="I47" s="659" t="s">
        <v>932</v>
      </c>
      <c r="J47" s="1512"/>
      <c r="K47" s="1512"/>
      <c r="L47" s="1512"/>
      <c r="M47" s="1519"/>
      <c r="N47" s="1520"/>
      <c r="O47" s="2132"/>
    </row>
    <row r="48" spans="1:15" ht="12.75" customHeight="1">
      <c r="A48" s="3327"/>
      <c r="B48" s="2500">
        <v>12967</v>
      </c>
      <c r="C48" s="1799">
        <v>0.1</v>
      </c>
      <c r="D48" s="542" t="s">
        <v>969</v>
      </c>
      <c r="E48" s="858">
        <v>1800000</v>
      </c>
      <c r="F48" s="541">
        <v>0.12</v>
      </c>
      <c r="G48" s="564">
        <f>F48*E48</f>
        <v>216000</v>
      </c>
      <c r="H48" s="543" t="s">
        <v>942</v>
      </c>
      <c r="I48" s="543" t="s">
        <v>932</v>
      </c>
      <c r="J48" s="1512"/>
      <c r="K48" s="1512"/>
      <c r="L48" s="1512"/>
      <c r="M48" s="1519"/>
      <c r="N48" s="1520"/>
      <c r="O48" s="1519"/>
    </row>
    <row r="49" spans="1:15" ht="12.75" customHeight="1">
      <c r="A49" s="3327"/>
      <c r="B49" s="2500">
        <v>13059</v>
      </c>
      <c r="C49" s="545">
        <v>0.1</v>
      </c>
      <c r="D49" s="1680" t="s">
        <v>970</v>
      </c>
      <c r="E49" s="564">
        <v>2400000</v>
      </c>
      <c r="F49" s="545">
        <v>7.0000000000000007E-2</v>
      </c>
      <c r="G49" s="564">
        <f>F49*E49</f>
        <v>168000.00000000003</v>
      </c>
      <c r="H49" s="544" t="s">
        <v>15</v>
      </c>
      <c r="I49" s="544" t="s">
        <v>932</v>
      </c>
      <c r="J49" s="1512"/>
      <c r="K49" s="1512"/>
      <c r="L49" s="1512"/>
      <c r="M49" s="1519"/>
      <c r="N49" s="1520"/>
      <c r="O49" s="1519"/>
    </row>
    <row r="50" spans="1:15" ht="12.75" customHeight="1">
      <c r="A50" s="3327"/>
      <c r="B50" s="2501">
        <v>13070</v>
      </c>
      <c r="C50" s="1026">
        <v>0.08</v>
      </c>
      <c r="D50" s="1680" t="s">
        <v>971</v>
      </c>
      <c r="E50" s="564">
        <v>1600000</v>
      </c>
      <c r="F50" s="1407">
        <v>0.06</v>
      </c>
      <c r="G50" s="564">
        <f>F50*E50</f>
        <v>96000</v>
      </c>
      <c r="H50" s="544" t="s">
        <v>15</v>
      </c>
      <c r="I50" s="544" t="s">
        <v>953</v>
      </c>
      <c r="J50" s="1590"/>
      <c r="K50" s="1590"/>
      <c r="L50" s="1512"/>
      <c r="M50" s="1519"/>
      <c r="N50" s="1520"/>
      <c r="O50" s="1519"/>
    </row>
    <row r="51" spans="1:15" ht="12.75" customHeight="1">
      <c r="A51" s="3327"/>
      <c r="B51" s="2499">
        <v>13077</v>
      </c>
      <c r="C51" s="1095">
        <v>0.1</v>
      </c>
      <c r="D51" s="1680" t="s">
        <v>972</v>
      </c>
      <c r="E51" s="564">
        <v>2500000</v>
      </c>
      <c r="F51" s="545">
        <v>7.0000000000000007E-2</v>
      </c>
      <c r="G51" s="564">
        <f>F51*E51</f>
        <v>175000.00000000003</v>
      </c>
      <c r="H51" s="544" t="s">
        <v>127</v>
      </c>
      <c r="I51" s="1165" t="s">
        <v>932</v>
      </c>
      <c r="J51" s="1521"/>
      <c r="K51" s="1521"/>
      <c r="L51" s="1512"/>
      <c r="M51" s="1519"/>
      <c r="N51" s="1520"/>
      <c r="O51" s="1519"/>
    </row>
    <row r="52" spans="1:15" ht="12.75" customHeight="1">
      <c r="A52" s="3327"/>
      <c r="B52" s="2500">
        <v>13058</v>
      </c>
      <c r="C52" s="653">
        <v>0.1</v>
      </c>
      <c r="D52" s="657" t="s">
        <v>973</v>
      </c>
      <c r="E52" s="658">
        <v>1750000</v>
      </c>
      <c r="F52" s="656">
        <v>0.12</v>
      </c>
      <c r="G52" s="564">
        <f>F52*E52</f>
        <v>210000</v>
      </c>
      <c r="H52" s="659" t="s">
        <v>942</v>
      </c>
      <c r="I52" s="2024" t="s">
        <v>932</v>
      </c>
      <c r="J52" s="1521"/>
      <c r="K52" s="1521"/>
      <c r="L52" s="1512"/>
      <c r="M52" s="1519"/>
      <c r="N52" s="1520"/>
      <c r="O52" s="1519"/>
    </row>
    <row r="53" spans="1:15" ht="12.75" customHeight="1">
      <c r="A53" s="3327"/>
      <c r="B53" s="2500">
        <v>13012</v>
      </c>
      <c r="C53" s="1095">
        <v>0.1</v>
      </c>
      <c r="D53" s="1680" t="s">
        <v>974</v>
      </c>
      <c r="E53" s="564">
        <v>1800000</v>
      </c>
      <c r="F53" s="545">
        <v>0.12</v>
      </c>
      <c r="G53" s="564">
        <f>F53*E53</f>
        <v>216000</v>
      </c>
      <c r="H53" s="544" t="s">
        <v>942</v>
      </c>
      <c r="I53" s="1165" t="s">
        <v>932</v>
      </c>
      <c r="J53" s="1521"/>
      <c r="K53" s="1521"/>
      <c r="L53" s="1512"/>
      <c r="M53" s="1519"/>
      <c r="N53" s="1520"/>
      <c r="O53" s="1519"/>
    </row>
    <row r="54" spans="1:15" ht="12.75" customHeight="1">
      <c r="A54" s="3327"/>
      <c r="B54" s="2501">
        <v>13074</v>
      </c>
      <c r="C54" s="653">
        <v>0.1</v>
      </c>
      <c r="D54" s="1680" t="s">
        <v>975</v>
      </c>
      <c r="E54" s="564">
        <v>2100000</v>
      </c>
      <c r="F54" s="545">
        <v>7.0000000000000007E-2</v>
      </c>
      <c r="G54" s="564">
        <f>F54*E54</f>
        <v>147000</v>
      </c>
      <c r="H54" s="544" t="s">
        <v>19</v>
      </c>
      <c r="I54" s="1165" t="s">
        <v>932</v>
      </c>
      <c r="J54" s="1521"/>
      <c r="K54" s="1521"/>
      <c r="L54" s="1512"/>
      <c r="M54" s="1519"/>
      <c r="N54" s="1520"/>
      <c r="O54" s="1519"/>
    </row>
    <row r="55" spans="1:15" ht="12.75" customHeight="1">
      <c r="A55" s="3327"/>
      <c r="B55" s="2499">
        <v>13001</v>
      </c>
      <c r="C55" s="653">
        <v>0.1</v>
      </c>
      <c r="D55" s="1680" t="s">
        <v>976</v>
      </c>
      <c r="E55" s="564">
        <v>2400000</v>
      </c>
      <c r="F55" s="545">
        <v>7.0000000000000007E-2</v>
      </c>
      <c r="G55" s="564">
        <f>F55*E55</f>
        <v>168000.00000000003</v>
      </c>
      <c r="H55" s="544" t="s">
        <v>977</v>
      </c>
      <c r="I55" s="1165" t="s">
        <v>932</v>
      </c>
      <c r="J55" s="1521"/>
      <c r="K55" s="1521"/>
      <c r="L55" s="1512"/>
      <c r="M55" s="1519"/>
      <c r="N55" s="1520"/>
      <c r="O55" s="1519"/>
    </row>
    <row r="56" spans="1:15" ht="12.75" customHeight="1">
      <c r="A56" s="3327"/>
      <c r="B56" s="2500">
        <v>13066</v>
      </c>
      <c r="C56" s="656">
        <v>0.1</v>
      </c>
      <c r="D56" s="1680" t="s">
        <v>978</v>
      </c>
      <c r="E56" s="564">
        <v>2600000</v>
      </c>
      <c r="F56" s="545">
        <v>7.0000000000000007E-2</v>
      </c>
      <c r="G56" s="564">
        <f>F56*E56</f>
        <v>182000.00000000003</v>
      </c>
      <c r="H56" s="544" t="s">
        <v>15</v>
      </c>
      <c r="I56" s="1165" t="s">
        <v>932</v>
      </c>
      <c r="J56" s="1521"/>
      <c r="K56" s="1521"/>
      <c r="L56" s="1512"/>
      <c r="M56" s="1519"/>
      <c r="N56" s="1520"/>
      <c r="O56" s="1519"/>
    </row>
    <row r="57" spans="1:15" ht="12.75" customHeight="1">
      <c r="A57" s="3327"/>
      <c r="B57" s="2500">
        <v>13088</v>
      </c>
      <c r="C57" s="656">
        <v>0.1</v>
      </c>
      <c r="D57" s="1680" t="s">
        <v>979</v>
      </c>
      <c r="E57" s="564">
        <v>2000000</v>
      </c>
      <c r="F57" s="545">
        <v>0.12</v>
      </c>
      <c r="G57" s="564">
        <f>F57*E57</f>
        <v>240000</v>
      </c>
      <c r="H57" s="544" t="s">
        <v>942</v>
      </c>
      <c r="I57" s="1165" t="s">
        <v>953</v>
      </c>
      <c r="J57" s="1521"/>
      <c r="K57" s="1521"/>
      <c r="L57" s="1512"/>
      <c r="M57" s="1519"/>
      <c r="N57" s="1520"/>
      <c r="O57" s="1519"/>
    </row>
    <row r="58" spans="1:15" ht="12.75" customHeight="1">
      <c r="A58" s="3327"/>
      <c r="B58" s="1107"/>
      <c r="C58" s="702"/>
      <c r="D58" s="483"/>
      <c r="E58" s="583"/>
      <c r="F58" s="484"/>
      <c r="G58" s="583"/>
      <c r="H58" s="483"/>
      <c r="I58" s="484"/>
      <c r="J58" s="1905"/>
      <c r="K58" s="1905"/>
      <c r="L58" s="1512"/>
      <c r="M58" s="1519"/>
      <c r="N58" s="1520"/>
      <c r="O58" s="1519"/>
    </row>
    <row r="59" spans="1:15" ht="12.75" customHeight="1">
      <c r="A59" s="3327"/>
      <c r="B59" s="584"/>
      <c r="C59" s="483"/>
      <c r="D59" s="483"/>
      <c r="E59" s="1307">
        <f>SUM(E44:E58)</f>
        <v>29400000</v>
      </c>
      <c r="F59" s="483"/>
      <c r="G59" s="1307">
        <f>SUM(G44:G58)</f>
        <v>2624500</v>
      </c>
      <c r="H59" s="483"/>
      <c r="I59" s="484"/>
      <c r="J59" s="484"/>
      <c r="K59" s="398"/>
      <c r="L59" s="393"/>
      <c r="M59" s="394"/>
      <c r="N59" s="395"/>
      <c r="O59" s="567">
        <f>SUM(O44:O58)</f>
        <v>372500</v>
      </c>
    </row>
    <row r="60" spans="1:15" ht="12.75" customHeight="1">
      <c r="A60" s="3327"/>
      <c r="B60" s="2272"/>
      <c r="C60" s="399"/>
      <c r="D60" s="2273"/>
      <c r="E60" s="2274"/>
      <c r="F60" s="2275"/>
      <c r="G60" s="2276"/>
      <c r="H60" s="3450"/>
      <c r="I60" s="3450"/>
      <c r="J60" s="3450"/>
      <c r="K60" s="3450"/>
      <c r="L60" s="3328" t="s">
        <v>950</v>
      </c>
      <c r="M60" s="3328"/>
      <c r="N60" s="3328"/>
      <c r="O60" s="1326">
        <f>G59+O59</f>
        <v>2997000</v>
      </c>
    </row>
    <row r="61" spans="1:15">
      <c r="E61" s="770"/>
    </row>
    <row r="62" spans="1:15" ht="15.75">
      <c r="A62" s="3311" t="s">
        <v>25</v>
      </c>
      <c r="B62" s="3311"/>
      <c r="C62" s="3311"/>
      <c r="D62" s="3311"/>
      <c r="E62" s="3311"/>
      <c r="F62" s="3311"/>
      <c r="G62" s="3311"/>
      <c r="H62" s="3311"/>
      <c r="I62" s="3311"/>
      <c r="J62" s="3311"/>
      <c r="K62" s="3311"/>
      <c r="L62" s="3311"/>
      <c r="M62" s="3311"/>
      <c r="N62" s="3311"/>
      <c r="O62" s="3311"/>
    </row>
    <row r="63" spans="1:15">
      <c r="A63" s="2119" t="s">
        <v>929</v>
      </c>
      <c r="B63" s="463" t="s">
        <v>3</v>
      </c>
      <c r="C63" s="464" t="s">
        <v>930</v>
      </c>
      <c r="D63" s="464" t="s">
        <v>5</v>
      </c>
      <c r="E63" s="958" t="s">
        <v>6</v>
      </c>
      <c r="F63" s="463" t="s">
        <v>7</v>
      </c>
      <c r="G63" s="959" t="s">
        <v>8</v>
      </c>
      <c r="H63" s="509" t="s">
        <v>9</v>
      </c>
      <c r="I63" s="463" t="s">
        <v>10</v>
      </c>
      <c r="J63" s="24" t="s">
        <v>11</v>
      </c>
      <c r="K63" s="24" t="s">
        <v>3</v>
      </c>
      <c r="L63" s="463" t="s">
        <v>5</v>
      </c>
      <c r="M63" s="463" t="s">
        <v>12</v>
      </c>
      <c r="N63" s="24" t="s">
        <v>7</v>
      </c>
      <c r="O63" s="30"/>
    </row>
    <row r="64" spans="1:15" ht="15" customHeight="1">
      <c r="A64" s="3329"/>
      <c r="B64" s="2493"/>
      <c r="C64" s="2283"/>
      <c r="D64" s="1613" t="s">
        <v>522</v>
      </c>
      <c r="E64" s="2284"/>
      <c r="F64" s="1580"/>
      <c r="G64" s="583"/>
      <c r="H64" s="1471"/>
      <c r="I64" s="974"/>
      <c r="J64" s="1552"/>
      <c r="K64" s="1860"/>
      <c r="L64" s="483"/>
      <c r="M64" s="583"/>
      <c r="N64" s="1176"/>
      <c r="O64" s="2104"/>
    </row>
    <row r="65" spans="1:15" ht="15" customHeight="1">
      <c r="A65" s="3329"/>
      <c r="B65" s="2494"/>
      <c r="C65" s="2271"/>
      <c r="D65" s="702"/>
      <c r="E65" s="583"/>
      <c r="F65" s="482"/>
      <c r="G65" s="583"/>
      <c r="H65" s="484"/>
      <c r="I65" s="484"/>
      <c r="J65" s="1512"/>
      <c r="K65" s="1860"/>
      <c r="L65" s="1521"/>
      <c r="M65" s="1588"/>
      <c r="N65" s="1520"/>
      <c r="O65" s="2132"/>
    </row>
    <row r="66" spans="1:15" ht="12.75" customHeight="1">
      <c r="A66" s="3329"/>
      <c r="B66" s="2495"/>
      <c r="C66" s="702"/>
      <c r="D66" s="777"/>
      <c r="E66" s="703"/>
      <c r="F66" s="701"/>
      <c r="G66" s="703"/>
      <c r="H66" s="705"/>
      <c r="I66" s="705"/>
      <c r="J66" s="1512"/>
      <c r="K66" s="1512"/>
      <c r="L66" s="1512"/>
      <c r="M66" s="1519"/>
      <c r="N66" s="1520"/>
      <c r="O66" s="2132"/>
    </row>
    <row r="67" spans="1:15" ht="12.75" customHeight="1">
      <c r="A67" s="3329"/>
      <c r="B67" s="1929"/>
      <c r="C67" s="483"/>
      <c r="D67" s="483"/>
      <c r="E67" s="483"/>
      <c r="F67" s="2060"/>
      <c r="G67" s="2039"/>
      <c r="H67" s="483"/>
      <c r="I67" s="483"/>
      <c r="J67" s="1521"/>
      <c r="K67" s="1521"/>
      <c r="L67" s="1512"/>
      <c r="M67" s="1519"/>
      <c r="N67" s="1520"/>
      <c r="O67" s="1519"/>
    </row>
    <row r="68" spans="1:15" ht="14.25" customHeight="1">
      <c r="A68" s="3329"/>
      <c r="B68" s="2496"/>
      <c r="C68" s="774"/>
      <c r="D68" s="1993"/>
      <c r="E68" s="2050"/>
      <c r="F68" s="1604"/>
      <c r="G68" s="1550"/>
      <c r="H68" s="583"/>
      <c r="I68" s="484"/>
      <c r="J68" s="484"/>
      <c r="K68" s="398"/>
      <c r="L68" s="393"/>
      <c r="M68" s="394"/>
      <c r="N68" s="395"/>
      <c r="O68" s="567"/>
    </row>
    <row r="69" spans="1:15" ht="12.75" customHeight="1">
      <c r="A69" s="3329"/>
      <c r="B69" s="2272"/>
      <c r="C69" s="399"/>
      <c r="D69" s="2273"/>
      <c r="E69" s="2274"/>
      <c r="F69" s="2275"/>
      <c r="G69" s="2285"/>
      <c r="H69" s="3450"/>
      <c r="I69" s="3450"/>
      <c r="J69" s="3450"/>
      <c r="K69" s="3450"/>
      <c r="L69" s="3313"/>
      <c r="M69" s="3313"/>
      <c r="N69" s="3313"/>
      <c r="O69" s="567"/>
    </row>
    <row r="71" spans="1:15">
      <c r="A71" s="3452" t="s">
        <v>69</v>
      </c>
      <c r="B71" s="3452"/>
      <c r="C71" s="2113"/>
      <c r="D71" s="1042">
        <f>E59+E41+E31+E21</f>
        <v>71000000</v>
      </c>
    </row>
    <row r="72" spans="1:15">
      <c r="A72" s="3453" t="s">
        <v>70</v>
      </c>
      <c r="B72" s="3453"/>
      <c r="C72" s="972"/>
      <c r="D72" s="1043"/>
    </row>
    <row r="73" spans="1:15">
      <c r="A73" s="3454" t="s">
        <v>71</v>
      </c>
      <c r="B73" s="3454"/>
      <c r="C73" s="2112"/>
      <c r="D73" s="1044"/>
    </row>
    <row r="77" spans="1:15" ht="12.75" customHeight="1">
      <c r="A77" s="3306" t="s">
        <v>980</v>
      </c>
      <c r="B77" s="3306"/>
      <c r="C77" s="3306"/>
      <c r="D77" s="3306"/>
      <c r="E77" s="3306"/>
      <c r="F77" s="3306"/>
      <c r="G77" s="3306"/>
      <c r="H77" s="3306"/>
      <c r="I77" s="3306"/>
    </row>
    <row r="78" spans="1:15" ht="12.75" customHeight="1">
      <c r="A78" s="3306"/>
      <c r="B78" s="3306"/>
      <c r="C78" s="3306"/>
      <c r="D78" s="3306"/>
      <c r="E78" s="3306"/>
      <c r="F78" s="3306"/>
      <c r="G78" s="3306"/>
      <c r="H78" s="3306"/>
      <c r="I78" s="3306"/>
    </row>
    <row r="79" spans="1:15" ht="28.5">
      <c r="A79" s="1368" t="s">
        <v>523</v>
      </c>
      <c r="B79" s="1940" t="s">
        <v>524</v>
      </c>
      <c r="C79" s="682" t="s">
        <v>525</v>
      </c>
      <c r="D79" s="1941" t="s">
        <v>526</v>
      </c>
      <c r="E79" s="911" t="s">
        <v>6</v>
      </c>
      <c r="F79" s="683" t="s">
        <v>7</v>
      </c>
      <c r="G79" s="899" t="s">
        <v>527</v>
      </c>
      <c r="H79" s="1372" t="s">
        <v>11</v>
      </c>
      <c r="I79" s="489" t="s">
        <v>528</v>
      </c>
    </row>
    <row r="80" spans="1:15" ht="16.5">
      <c r="A80" s="2335">
        <v>12913</v>
      </c>
      <c r="B80" s="2336">
        <v>0.1</v>
      </c>
      <c r="C80" s="2346" t="s">
        <v>962</v>
      </c>
      <c r="D80" s="2347" t="s">
        <v>981</v>
      </c>
      <c r="E80" s="2338">
        <v>1900000</v>
      </c>
      <c r="F80" s="2355">
        <v>0.05</v>
      </c>
      <c r="G80" s="2469">
        <f>E80*F80</f>
        <v>95000</v>
      </c>
      <c r="H80" s="2337"/>
      <c r="I80" s="2349" t="s">
        <v>942</v>
      </c>
    </row>
    <row r="81" spans="1:9" ht="15">
      <c r="A81" s="2335">
        <v>12906</v>
      </c>
      <c r="B81" s="2336">
        <v>0.1</v>
      </c>
      <c r="C81" s="2340" t="s">
        <v>964</v>
      </c>
      <c r="D81" s="2347" t="s">
        <v>981</v>
      </c>
      <c r="E81" s="2338">
        <v>2500000</v>
      </c>
      <c r="F81" s="2355">
        <v>0.05</v>
      </c>
      <c r="G81" s="2469">
        <f>E81*F81</f>
        <v>125000</v>
      </c>
      <c r="H81" s="2368"/>
      <c r="I81" s="2337" t="s">
        <v>942</v>
      </c>
    </row>
    <row r="82" spans="1:9" ht="16.5">
      <c r="A82" s="2335">
        <v>12921</v>
      </c>
      <c r="B82" s="2336">
        <v>0.1</v>
      </c>
      <c r="C82" s="2348" t="s">
        <v>982</v>
      </c>
      <c r="D82" s="2347" t="s">
        <v>981</v>
      </c>
      <c r="E82" s="2338">
        <v>2300000</v>
      </c>
      <c r="F82" s="2355">
        <v>0.05</v>
      </c>
      <c r="G82" s="2469">
        <f>E82*F82</f>
        <v>115000</v>
      </c>
      <c r="H82" s="2368"/>
      <c r="I82" s="2337" t="s">
        <v>15</v>
      </c>
    </row>
    <row r="83" spans="1:9" ht="16.5">
      <c r="A83" s="2335">
        <v>12939</v>
      </c>
      <c r="B83" s="2336">
        <v>0.1</v>
      </c>
      <c r="C83" s="2341" t="s">
        <v>983</v>
      </c>
      <c r="D83" s="2347" t="s">
        <v>981</v>
      </c>
      <c r="E83" s="2338">
        <v>3900000</v>
      </c>
      <c r="F83" s="2355">
        <v>0.05</v>
      </c>
      <c r="G83" s="2469">
        <f>E83*F83</f>
        <v>195000</v>
      </c>
      <c r="H83" s="2353"/>
      <c r="I83" s="2337" t="s">
        <v>15</v>
      </c>
    </row>
    <row r="84" spans="1:9" ht="16.5">
      <c r="A84" s="2335">
        <v>12902</v>
      </c>
      <c r="B84" s="2336">
        <v>0.1</v>
      </c>
      <c r="C84" s="2341" t="s">
        <v>939</v>
      </c>
      <c r="D84" s="2347" t="s">
        <v>981</v>
      </c>
      <c r="E84" s="2345">
        <v>2750000</v>
      </c>
      <c r="F84" s="2472">
        <v>0.02</v>
      </c>
      <c r="G84" s="2469">
        <f>E84*F84</f>
        <v>55000</v>
      </c>
      <c r="H84" s="2368" t="s">
        <v>984</v>
      </c>
      <c r="I84" s="2337" t="s">
        <v>15</v>
      </c>
    </row>
    <row r="85" spans="1:9" ht="15">
      <c r="A85" s="2356">
        <v>12929</v>
      </c>
      <c r="B85" s="2355">
        <v>0.1</v>
      </c>
      <c r="C85" s="2357" t="s">
        <v>966</v>
      </c>
      <c r="D85" s="2347" t="s">
        <v>981</v>
      </c>
      <c r="E85" s="2338">
        <v>2250000</v>
      </c>
      <c r="F85" s="2472">
        <v>0.02</v>
      </c>
      <c r="G85" s="2469">
        <f>E85*F85</f>
        <v>45000</v>
      </c>
      <c r="H85" s="2368" t="s">
        <v>984</v>
      </c>
      <c r="I85" s="2337" t="s">
        <v>942</v>
      </c>
    </row>
    <row r="86" spans="1:9" ht="15">
      <c r="A86" s="2356">
        <v>12964</v>
      </c>
      <c r="B86" s="2355">
        <v>0.1</v>
      </c>
      <c r="C86" s="2360" t="s">
        <v>940</v>
      </c>
      <c r="D86" s="2347" t="s">
        <v>981</v>
      </c>
      <c r="E86" s="2338">
        <v>1800000</v>
      </c>
      <c r="F86" s="2355">
        <v>0.05</v>
      </c>
      <c r="G86" s="2469">
        <f>E86*F86</f>
        <v>90000</v>
      </c>
      <c r="H86" s="2353"/>
      <c r="I86" s="2461" t="s">
        <v>15</v>
      </c>
    </row>
    <row r="87" spans="1:9" ht="15">
      <c r="A87" s="2356">
        <v>13015</v>
      </c>
      <c r="B87" s="2355">
        <v>0.1</v>
      </c>
      <c r="C87" s="2360" t="s">
        <v>954</v>
      </c>
      <c r="D87" s="2347" t="s">
        <v>981</v>
      </c>
      <c r="E87" s="2338">
        <v>1450000</v>
      </c>
      <c r="F87" s="2355">
        <v>0.05</v>
      </c>
      <c r="G87" s="2469">
        <f>E87*F87</f>
        <v>72500</v>
      </c>
      <c r="H87" s="2337"/>
      <c r="I87" s="2463" t="s">
        <v>127</v>
      </c>
    </row>
    <row r="88" spans="1:9" ht="15">
      <c r="A88" s="2356">
        <v>12835</v>
      </c>
      <c r="B88" s="2355">
        <v>0.1</v>
      </c>
      <c r="C88" s="2360" t="s">
        <v>941</v>
      </c>
      <c r="D88" s="2347" t="s">
        <v>981</v>
      </c>
      <c r="E88" s="2338">
        <v>2300000</v>
      </c>
      <c r="F88" s="2355">
        <v>0.05</v>
      </c>
      <c r="G88" s="2469">
        <f>E88*F88</f>
        <v>115000</v>
      </c>
      <c r="H88" s="2464"/>
      <c r="I88" s="2462" t="s">
        <v>15</v>
      </c>
    </row>
    <row r="89" spans="1:9" ht="15">
      <c r="A89" s="2356">
        <v>13076</v>
      </c>
      <c r="B89" s="2355">
        <v>0.1</v>
      </c>
      <c r="C89" s="2360" t="s">
        <v>951</v>
      </c>
      <c r="D89" s="2347" t="s">
        <v>981</v>
      </c>
      <c r="E89" s="2338">
        <v>1850000</v>
      </c>
      <c r="F89" s="2355">
        <v>0.05</v>
      </c>
      <c r="G89" s="2469">
        <f>E89*F89</f>
        <v>92500</v>
      </c>
      <c r="H89" s="2368"/>
      <c r="I89" s="2361" t="s">
        <v>43</v>
      </c>
    </row>
    <row r="90" spans="1:9" ht="15">
      <c r="A90" s="2356">
        <v>13093</v>
      </c>
      <c r="B90" s="2355">
        <v>0.1</v>
      </c>
      <c r="C90" s="2360" t="s">
        <v>985</v>
      </c>
      <c r="D90" s="2347"/>
      <c r="E90" s="2338">
        <v>3300000</v>
      </c>
      <c r="F90" s="2355">
        <v>0.05</v>
      </c>
      <c r="G90" s="2469">
        <f>E90*F90</f>
        <v>165000</v>
      </c>
      <c r="H90" s="2368"/>
      <c r="I90" s="2361" t="s">
        <v>15</v>
      </c>
    </row>
    <row r="91" spans="1:9" ht="15">
      <c r="A91" s="2467">
        <v>13104</v>
      </c>
      <c r="B91" s="2468">
        <v>0.08</v>
      </c>
      <c r="C91" s="2360" t="s">
        <v>986</v>
      </c>
      <c r="D91" s="2347"/>
      <c r="E91" s="2338">
        <v>2350000</v>
      </c>
      <c r="F91" s="2472">
        <v>0.04</v>
      </c>
      <c r="G91" s="2469">
        <f>E91*F91</f>
        <v>94000</v>
      </c>
      <c r="H91" s="2368"/>
      <c r="I91" s="2361" t="s">
        <v>15</v>
      </c>
    </row>
    <row r="92" spans="1:9" ht="15">
      <c r="A92" s="2465">
        <v>13078</v>
      </c>
      <c r="B92" s="2355">
        <v>0.1</v>
      </c>
      <c r="C92" s="2360" t="s">
        <v>987</v>
      </c>
      <c r="D92" s="2347" t="s">
        <v>981</v>
      </c>
      <c r="E92" s="2338">
        <v>3100000</v>
      </c>
      <c r="F92" s="2355">
        <v>0.05</v>
      </c>
      <c r="G92" s="2469">
        <f>E92*F92</f>
        <v>155000</v>
      </c>
      <c r="H92" s="2337"/>
      <c r="I92" s="2361" t="s">
        <v>15</v>
      </c>
    </row>
    <row r="93" spans="1:9" ht="15">
      <c r="A93" s="2193"/>
      <c r="B93" s="2359"/>
      <c r="C93" s="2358"/>
      <c r="D93" s="2364"/>
      <c r="E93" s="2354"/>
      <c r="F93" s="683"/>
      <c r="G93" s="2470"/>
      <c r="H93" s="684"/>
      <c r="I93" s="685"/>
    </row>
    <row r="94" spans="1:9" ht="15">
      <c r="A94" s="2193"/>
      <c r="B94" s="2359"/>
      <c r="C94" s="2358"/>
      <c r="D94" s="2364"/>
      <c r="E94" s="2354"/>
      <c r="F94" s="683"/>
      <c r="G94" s="2470"/>
      <c r="H94" s="684"/>
      <c r="I94" s="685"/>
    </row>
    <row r="95" spans="1:9" ht="18">
      <c r="A95" s="2308" t="s">
        <v>351</v>
      </c>
      <c r="B95" s="812"/>
      <c r="C95" s="483" t="s">
        <v>952</v>
      </c>
      <c r="D95" s="2339" t="s">
        <v>988</v>
      </c>
      <c r="E95" s="2334"/>
      <c r="F95" s="1206"/>
      <c r="G95" s="2471"/>
      <c r="H95" s="483"/>
      <c r="I95" s="483"/>
    </row>
    <row r="96" spans="1:9" ht="18">
      <c r="A96" s="2308" t="s">
        <v>351</v>
      </c>
      <c r="B96" s="1079"/>
      <c r="C96" s="483" t="s">
        <v>989</v>
      </c>
      <c r="D96" s="1524" t="s">
        <v>990</v>
      </c>
      <c r="E96" s="2334"/>
      <c r="F96" s="1206"/>
      <c r="G96" s="1207"/>
      <c r="H96" s="813"/>
      <c r="I96" s="813"/>
    </row>
    <row r="97" spans="1:9" ht="18">
      <c r="A97" s="2192"/>
      <c r="B97" s="482"/>
      <c r="C97" s="483"/>
      <c r="D97" s="483"/>
      <c r="E97" s="1307">
        <f>SUM(E80:E96)</f>
        <v>31750000</v>
      </c>
      <c r="F97" s="1206"/>
      <c r="G97" s="1365">
        <f>SUM(G80:G96)</f>
        <v>1414000</v>
      </c>
      <c r="H97" s="483"/>
      <c r="I97" s="483"/>
    </row>
    <row r="102" spans="1:9" ht="18" customHeight="1">
      <c r="A102" s="3306" t="s">
        <v>991</v>
      </c>
      <c r="B102" s="3306"/>
      <c r="C102" s="3306"/>
      <c r="D102" s="3306"/>
      <c r="E102" s="3306"/>
      <c r="F102" s="3306"/>
      <c r="G102" s="3306"/>
      <c r="H102" s="3306"/>
      <c r="I102" s="3306"/>
    </row>
    <row r="103" spans="1:9">
      <c r="A103" s="3306"/>
      <c r="B103" s="3306"/>
      <c r="C103" s="3306"/>
      <c r="D103" s="3306"/>
      <c r="E103" s="3306"/>
      <c r="F103" s="3306"/>
      <c r="G103" s="3306"/>
      <c r="H103" s="3306"/>
      <c r="I103" s="3306"/>
    </row>
    <row r="104" spans="1:9" ht="28.5">
      <c r="A104" s="1368" t="s">
        <v>523</v>
      </c>
      <c r="B104" s="1940" t="s">
        <v>524</v>
      </c>
      <c r="C104" s="682" t="s">
        <v>525</v>
      </c>
      <c r="D104" s="2194" t="s">
        <v>526</v>
      </c>
      <c r="E104" s="1369" t="s">
        <v>6</v>
      </c>
      <c r="F104" s="1370" t="s">
        <v>7</v>
      </c>
      <c r="G104" s="1371" t="s">
        <v>527</v>
      </c>
      <c r="H104" s="1372" t="s">
        <v>11</v>
      </c>
      <c r="I104" s="489" t="s">
        <v>528</v>
      </c>
    </row>
    <row r="105" spans="1:9">
      <c r="A105" s="2344">
        <v>12911</v>
      </c>
      <c r="B105" s="2366">
        <v>0.1</v>
      </c>
      <c r="C105" s="1680" t="s">
        <v>992</v>
      </c>
      <c r="D105" s="2148" t="s">
        <v>743</v>
      </c>
      <c r="E105" s="714">
        <v>2000000</v>
      </c>
      <c r="F105" s="729">
        <v>0.05</v>
      </c>
      <c r="G105" s="564">
        <f>E105*F105</f>
        <v>100000</v>
      </c>
      <c r="H105" s="2342" t="s">
        <v>993</v>
      </c>
      <c r="I105" s="1680" t="s">
        <v>15</v>
      </c>
    </row>
    <row r="106" spans="1:9">
      <c r="A106" s="2029">
        <v>12934</v>
      </c>
      <c r="B106" s="2171">
        <v>0.1</v>
      </c>
      <c r="C106" s="1680" t="s">
        <v>994</v>
      </c>
      <c r="D106" s="2367" t="s">
        <v>743</v>
      </c>
      <c r="E106" s="564">
        <v>1800000</v>
      </c>
      <c r="F106" s="729">
        <v>0.05</v>
      </c>
      <c r="G106" s="564">
        <f>E106*F106</f>
        <v>90000</v>
      </c>
      <c r="H106" s="2102" t="s">
        <v>995</v>
      </c>
      <c r="I106" s="1690" t="s">
        <v>942</v>
      </c>
    </row>
    <row r="107" spans="1:9">
      <c r="A107" s="2029">
        <v>12920</v>
      </c>
      <c r="B107" s="2171">
        <v>0.1</v>
      </c>
      <c r="C107" s="657" t="s">
        <v>996</v>
      </c>
      <c r="D107" s="2352" t="s">
        <v>743</v>
      </c>
      <c r="E107" s="564">
        <v>2050000</v>
      </c>
      <c r="F107" s="729">
        <v>0.05</v>
      </c>
      <c r="G107" s="564">
        <f>E107*F107</f>
        <v>102500</v>
      </c>
      <c r="H107" s="2102" t="s">
        <v>997</v>
      </c>
      <c r="I107" s="1966" t="s">
        <v>1</v>
      </c>
    </row>
    <row r="108" spans="1:9">
      <c r="A108" s="2029">
        <v>13077</v>
      </c>
      <c r="B108" s="2171">
        <v>0.1</v>
      </c>
      <c r="C108" s="1680" t="s">
        <v>957</v>
      </c>
      <c r="D108" s="2352" t="s">
        <v>747</v>
      </c>
      <c r="E108" s="658">
        <v>2500000</v>
      </c>
      <c r="F108" s="729">
        <v>0.05</v>
      </c>
      <c r="G108" s="564">
        <f>E108*F108</f>
        <v>125000</v>
      </c>
      <c r="H108" s="2363" t="s">
        <v>998</v>
      </c>
      <c r="I108" s="1680" t="s">
        <v>942</v>
      </c>
    </row>
    <row r="109" spans="1:9">
      <c r="A109" s="2029">
        <v>12965</v>
      </c>
      <c r="B109" s="2171">
        <v>0.1</v>
      </c>
      <c r="C109" s="1680" t="s">
        <v>955</v>
      </c>
      <c r="D109" s="2352" t="s">
        <v>743</v>
      </c>
      <c r="E109" s="658">
        <v>2600000</v>
      </c>
      <c r="F109" s="729">
        <v>0.05</v>
      </c>
      <c r="G109" s="564">
        <f>E109*F109</f>
        <v>130000</v>
      </c>
      <c r="H109" s="2363" t="s">
        <v>999</v>
      </c>
      <c r="I109" s="1680" t="s">
        <v>15</v>
      </c>
    </row>
    <row r="110" spans="1:9">
      <c r="A110" s="2029">
        <v>13001</v>
      </c>
      <c r="B110" s="2171">
        <v>0.1</v>
      </c>
      <c r="C110" s="1680" t="s">
        <v>1000</v>
      </c>
      <c r="D110" s="2352" t="s">
        <v>743</v>
      </c>
      <c r="E110" s="658">
        <v>2400000</v>
      </c>
      <c r="F110" s="729">
        <v>0.05</v>
      </c>
      <c r="G110" s="564">
        <f>E110*F110</f>
        <v>120000</v>
      </c>
      <c r="H110" s="2363" t="s">
        <v>1001</v>
      </c>
      <c r="I110" s="1680" t="s">
        <v>942</v>
      </c>
    </row>
    <row r="111" spans="1:9">
      <c r="A111" s="978">
        <v>12967</v>
      </c>
      <c r="B111" s="2171">
        <v>0.1</v>
      </c>
      <c r="C111" s="1680" t="s">
        <v>1002</v>
      </c>
      <c r="D111" s="2106" t="s">
        <v>747</v>
      </c>
      <c r="E111" s="658">
        <v>1800000</v>
      </c>
      <c r="F111" s="729">
        <v>0.05</v>
      </c>
      <c r="G111" s="564">
        <f>E111*F111</f>
        <v>90000</v>
      </c>
      <c r="H111" s="2363" t="s">
        <v>1003</v>
      </c>
      <c r="I111" s="657" t="s">
        <v>942</v>
      </c>
    </row>
    <row r="112" spans="1:9">
      <c r="A112" s="978">
        <v>13059</v>
      </c>
      <c r="B112" s="2171">
        <v>0.1</v>
      </c>
      <c r="C112" s="1680" t="s">
        <v>933</v>
      </c>
      <c r="D112" s="2106" t="s">
        <v>747</v>
      </c>
      <c r="E112" s="658">
        <v>2400000</v>
      </c>
      <c r="F112" s="729">
        <v>0.05</v>
      </c>
      <c r="G112" s="564">
        <f>E112*F112</f>
        <v>120000</v>
      </c>
      <c r="H112" s="2363" t="s">
        <v>1004</v>
      </c>
      <c r="I112" s="657" t="s">
        <v>942</v>
      </c>
    </row>
    <row r="113" spans="1:9">
      <c r="A113" s="978">
        <v>13080</v>
      </c>
      <c r="B113" s="2487">
        <v>0.08</v>
      </c>
      <c r="C113" s="1680" t="s">
        <v>1005</v>
      </c>
      <c r="D113" s="2106" t="s">
        <v>747</v>
      </c>
      <c r="E113" s="658">
        <v>3800000</v>
      </c>
      <c r="F113" s="2473">
        <v>0.04</v>
      </c>
      <c r="G113" s="564">
        <f>E113*F113</f>
        <v>152000</v>
      </c>
      <c r="H113" s="2363" t="s">
        <v>1006</v>
      </c>
      <c r="I113" s="657" t="s">
        <v>15</v>
      </c>
    </row>
    <row r="114" spans="1:9">
      <c r="A114" s="978">
        <v>13058</v>
      </c>
      <c r="B114" s="2171">
        <v>0.1</v>
      </c>
      <c r="C114" s="1680" t="s">
        <v>1007</v>
      </c>
      <c r="D114" s="2106" t="s">
        <v>747</v>
      </c>
      <c r="E114" s="658">
        <v>1750000</v>
      </c>
      <c r="F114" s="729">
        <v>0.05</v>
      </c>
      <c r="G114" s="564">
        <f>E114*F114</f>
        <v>87500</v>
      </c>
      <c r="H114" s="2363" t="s">
        <v>1008</v>
      </c>
      <c r="I114" s="657" t="s">
        <v>942</v>
      </c>
    </row>
    <row r="115" spans="1:9">
      <c r="A115" s="978">
        <v>13050</v>
      </c>
      <c r="B115" s="2087">
        <v>0.1</v>
      </c>
      <c r="C115" s="1680" t="s">
        <v>1009</v>
      </c>
      <c r="D115" s="2106" t="s">
        <v>743</v>
      </c>
      <c r="E115" s="564">
        <v>2150000</v>
      </c>
      <c r="F115" s="729">
        <v>0.05</v>
      </c>
      <c r="G115" s="564">
        <f>E115*F115</f>
        <v>107500</v>
      </c>
      <c r="H115" s="2107" t="s">
        <v>1010</v>
      </c>
      <c r="I115" s="2025" t="s">
        <v>1011</v>
      </c>
    </row>
    <row r="116" spans="1:9">
      <c r="A116" s="978">
        <v>13066</v>
      </c>
      <c r="B116" s="2087">
        <v>0.1</v>
      </c>
      <c r="C116" s="1680" t="s">
        <v>938</v>
      </c>
      <c r="D116" s="2106" t="s">
        <v>747</v>
      </c>
      <c r="E116" s="564">
        <v>2600000</v>
      </c>
      <c r="F116" s="729">
        <v>0.05</v>
      </c>
      <c r="G116" s="564">
        <f>E116*F116</f>
        <v>130000</v>
      </c>
      <c r="H116" s="2102" t="s">
        <v>1012</v>
      </c>
      <c r="I116" s="1690" t="s">
        <v>942</v>
      </c>
    </row>
    <row r="117" spans="1:9">
      <c r="A117" s="1136">
        <v>13012</v>
      </c>
      <c r="B117" s="2369">
        <v>0.1</v>
      </c>
      <c r="C117" s="542" t="s">
        <v>1013</v>
      </c>
      <c r="D117" s="2127" t="s">
        <v>743</v>
      </c>
      <c r="E117" s="858">
        <v>1800000</v>
      </c>
      <c r="F117" s="729">
        <v>0.05</v>
      </c>
      <c r="G117" s="564">
        <f>E117*F117</f>
        <v>90000</v>
      </c>
      <c r="H117" s="2370" t="s">
        <v>1014</v>
      </c>
      <c r="I117" s="1680" t="s">
        <v>942</v>
      </c>
    </row>
    <row r="118" spans="1:9">
      <c r="A118" s="1136">
        <v>13074</v>
      </c>
      <c r="B118" s="2369">
        <v>0.1</v>
      </c>
      <c r="C118" s="542" t="s">
        <v>914</v>
      </c>
      <c r="D118" s="2127" t="s">
        <v>747</v>
      </c>
      <c r="E118" s="858">
        <v>2100000</v>
      </c>
      <c r="F118" s="2474">
        <v>0.05</v>
      </c>
      <c r="G118" s="858">
        <f>E118*F118</f>
        <v>105000</v>
      </c>
      <c r="H118" s="2107" t="s">
        <v>1015</v>
      </c>
      <c r="I118" s="1966" t="s">
        <v>942</v>
      </c>
    </row>
    <row r="120" spans="1:9">
      <c r="A120" s="992"/>
      <c r="B120" s="699"/>
      <c r="C120" s="483"/>
      <c r="D120" s="1524"/>
      <c r="E120" s="583"/>
      <c r="F120" s="483"/>
      <c r="G120" s="483"/>
      <c r="H120" s="2099"/>
      <c r="I120" s="483"/>
    </row>
    <row r="121" spans="1:9">
      <c r="A121" s="1989"/>
      <c r="B121" s="701"/>
      <c r="C121" s="702"/>
      <c r="D121" s="2142"/>
      <c r="E121" s="2540">
        <f ca="1">SUM(E105:E303)</f>
        <v>31750000</v>
      </c>
      <c r="F121" s="702"/>
      <c r="G121" s="2540">
        <f ca="1">SUM(G105:G303)</f>
        <v>1549500</v>
      </c>
      <c r="H121" s="2307"/>
      <c r="I121" s="702"/>
    </row>
    <row r="127" spans="1:9" ht="12.75" customHeight="1">
      <c r="A127" s="3306" t="s">
        <v>1016</v>
      </c>
      <c r="B127" s="3306"/>
      <c r="C127" s="3306"/>
      <c r="D127" s="3306"/>
      <c r="E127" s="3306"/>
      <c r="F127" s="3306"/>
      <c r="G127" s="3306"/>
      <c r="H127" s="3306"/>
      <c r="I127" s="3306"/>
    </row>
    <row r="128" spans="1:9" ht="12.75" customHeight="1">
      <c r="A128" s="3306"/>
      <c r="B128" s="3306"/>
      <c r="C128" s="3306"/>
      <c r="D128" s="3306"/>
      <c r="E128" s="3306"/>
      <c r="F128" s="3306"/>
      <c r="G128" s="3306"/>
      <c r="H128" s="3306"/>
      <c r="I128" s="3306"/>
    </row>
    <row r="129" spans="1:9" ht="28.5">
      <c r="A129" s="1368" t="s">
        <v>523</v>
      </c>
      <c r="B129" s="1940" t="s">
        <v>524</v>
      </c>
      <c r="C129" s="682" t="s">
        <v>525</v>
      </c>
      <c r="D129" s="1941" t="s">
        <v>526</v>
      </c>
      <c r="E129" s="911" t="s">
        <v>6</v>
      </c>
      <c r="F129" s="683" t="s">
        <v>7</v>
      </c>
      <c r="G129" s="899" t="s">
        <v>527</v>
      </c>
      <c r="H129" s="684" t="s">
        <v>11</v>
      </c>
      <c r="I129" s="489" t="s">
        <v>528</v>
      </c>
    </row>
    <row r="130" spans="1:9" ht="15.75">
      <c r="A130" s="1362">
        <v>13109</v>
      </c>
      <c r="B130" s="1632">
        <v>0.1</v>
      </c>
      <c r="C130" s="620" t="s">
        <v>1017</v>
      </c>
      <c r="D130" s="2466" t="s">
        <v>626</v>
      </c>
      <c r="E130" s="858">
        <v>1600000</v>
      </c>
      <c r="F130" s="541">
        <v>0.02</v>
      </c>
      <c r="G130" s="858">
        <f>F130*E130</f>
        <v>32000</v>
      </c>
      <c r="H130" s="2102" t="s">
        <v>1018</v>
      </c>
      <c r="I130" s="1680" t="s">
        <v>43</v>
      </c>
    </row>
    <row r="131" spans="1:9" ht="15.75">
      <c r="A131" s="2485">
        <v>13063</v>
      </c>
      <c r="B131" s="2486">
        <v>0.08</v>
      </c>
      <c r="C131" s="620" t="s">
        <v>1019</v>
      </c>
      <c r="D131" s="2466" t="s">
        <v>747</v>
      </c>
      <c r="E131" s="858">
        <v>2300000</v>
      </c>
      <c r="F131" s="541">
        <v>0.01</v>
      </c>
      <c r="G131" s="858">
        <f>F131*E131</f>
        <v>23000</v>
      </c>
      <c r="H131" s="2107"/>
      <c r="I131" s="1680" t="s">
        <v>127</v>
      </c>
    </row>
    <row r="132" spans="1:9" ht="15.75">
      <c r="A132" s="1362">
        <v>13088</v>
      </c>
      <c r="B132" s="1632">
        <v>0.1</v>
      </c>
      <c r="C132" s="620" t="s">
        <v>1020</v>
      </c>
      <c r="D132" s="2466" t="s">
        <v>1021</v>
      </c>
      <c r="E132" s="858">
        <v>2000000</v>
      </c>
      <c r="F132" s="541">
        <v>0.02</v>
      </c>
      <c r="G132" s="858">
        <f>F132*E132</f>
        <v>40000</v>
      </c>
      <c r="H132" s="2107"/>
      <c r="I132" s="1680" t="s">
        <v>942</v>
      </c>
    </row>
    <row r="133" spans="1:9" ht="15.75">
      <c r="A133" s="1362">
        <v>13070</v>
      </c>
      <c r="B133" s="2486">
        <v>0.08</v>
      </c>
      <c r="C133" s="620" t="s">
        <v>936</v>
      </c>
      <c r="D133" s="2466" t="s">
        <v>1021</v>
      </c>
      <c r="E133" s="858">
        <v>1600000</v>
      </c>
      <c r="F133" s="541">
        <v>0.01</v>
      </c>
      <c r="G133" s="858">
        <f>F133*E133</f>
        <v>16000</v>
      </c>
      <c r="H133" s="2107"/>
      <c r="I133" s="1680" t="s">
        <v>942</v>
      </c>
    </row>
    <row r="134" spans="1:9" ht="15.75">
      <c r="A134" s="1904"/>
      <c r="B134" s="1580"/>
      <c r="C134" s="849"/>
      <c r="D134" s="2371"/>
      <c r="E134" s="1080"/>
      <c r="F134" s="1079"/>
      <c r="G134" s="1080"/>
      <c r="H134" s="2141"/>
      <c r="I134" s="1929"/>
    </row>
    <row r="135" spans="1:9">
      <c r="A135" s="407"/>
      <c r="B135" s="407"/>
      <c r="C135" s="407"/>
      <c r="D135" s="955"/>
      <c r="E135" s="407"/>
      <c r="F135" s="407"/>
      <c r="G135" s="1080"/>
      <c r="H135" s="2100"/>
      <c r="I135" s="1929"/>
    </row>
    <row r="136" spans="1:9">
      <c r="A136" s="407"/>
      <c r="B136" s="407"/>
      <c r="C136" s="407"/>
      <c r="D136" s="407"/>
      <c r="E136" s="1108">
        <f>SUM(E127:E135)</f>
        <v>7500000</v>
      </c>
      <c r="F136" s="407"/>
      <c r="G136" s="1108">
        <f>SUM(G130:G135)</f>
        <v>111000</v>
      </c>
      <c r="H136" s="407"/>
      <c r="I136" s="1929"/>
    </row>
    <row r="137" spans="1:9">
      <c r="I137" s="1929"/>
    </row>
    <row r="138" spans="1:9">
      <c r="I138" s="605"/>
    </row>
    <row r="139" spans="1:9" ht="20.25" customHeight="1">
      <c r="A139" s="3307" t="s">
        <v>1022</v>
      </c>
      <c r="B139" s="3307"/>
      <c r="C139" s="3307"/>
      <c r="D139" s="3307"/>
      <c r="E139" s="3307"/>
      <c r="F139" s="3307"/>
      <c r="G139" s="3307"/>
    </row>
    <row r="140" spans="1:9" ht="20.25" customHeight="1">
      <c r="A140" s="3307"/>
      <c r="B140" s="3307"/>
      <c r="C140" s="3307"/>
      <c r="D140" s="3307"/>
      <c r="E140" s="3307"/>
      <c r="F140" s="3307"/>
      <c r="G140" s="3307"/>
    </row>
    <row r="141" spans="1:9" ht="32.25" customHeight="1">
      <c r="A141" s="1985" t="s">
        <v>1023</v>
      </c>
      <c r="B141" s="1985" t="s">
        <v>1024</v>
      </c>
      <c r="C141" s="1985" t="s">
        <v>1025</v>
      </c>
      <c r="D141" s="1985" t="s">
        <v>526</v>
      </c>
      <c r="E141" s="1985" t="s">
        <v>1026</v>
      </c>
      <c r="F141" s="1985"/>
      <c r="G141" s="1985"/>
      <c r="H141" s="2531"/>
      <c r="I141" s="2531"/>
    </row>
    <row r="142" spans="1:9" ht="20.25" customHeight="1">
      <c r="A142" s="2161">
        <v>12911</v>
      </c>
      <c r="B142" s="2216">
        <v>0.1</v>
      </c>
      <c r="C142" s="1680" t="s">
        <v>931</v>
      </c>
      <c r="D142" s="1755"/>
      <c r="E142" s="658">
        <v>2000000</v>
      </c>
      <c r="F142" s="948">
        <v>0.03</v>
      </c>
      <c r="G142" s="1319">
        <f t="shared" ref="G142:G171" si="0">E142*F142</f>
        <v>60000</v>
      </c>
    </row>
    <row r="143" spans="1:9" ht="20.25" customHeight="1">
      <c r="A143" s="2210">
        <v>12921</v>
      </c>
      <c r="B143" s="2221">
        <v>0.1</v>
      </c>
      <c r="C143" s="2529" t="s">
        <v>934</v>
      </c>
      <c r="D143" s="2530"/>
      <c r="E143" s="658">
        <v>2300000</v>
      </c>
      <c r="F143" s="948">
        <v>0.03</v>
      </c>
      <c r="G143" s="1319">
        <f t="shared" si="0"/>
        <v>69000</v>
      </c>
    </row>
    <row r="144" spans="1:9" ht="20.25" customHeight="1">
      <c r="A144" s="2522">
        <v>12939</v>
      </c>
      <c r="B144" s="2216">
        <v>0.1</v>
      </c>
      <c r="C144" s="1680" t="s">
        <v>937</v>
      </c>
      <c r="D144" s="1034"/>
      <c r="E144" s="714">
        <v>3900000</v>
      </c>
      <c r="F144" s="948">
        <v>0.03</v>
      </c>
      <c r="G144" s="1319">
        <f t="shared" si="0"/>
        <v>117000</v>
      </c>
    </row>
    <row r="145" spans="1:40" ht="20.25" customHeight="1">
      <c r="A145" s="2523">
        <v>12902</v>
      </c>
      <c r="B145" s="2216">
        <v>0.1</v>
      </c>
      <c r="C145" s="1680" t="s">
        <v>939</v>
      </c>
      <c r="D145" s="1034"/>
      <c r="E145" s="1106">
        <v>2750000</v>
      </c>
      <c r="F145" s="948">
        <v>0.03</v>
      </c>
      <c r="G145" s="1319">
        <f t="shared" si="0"/>
        <v>82500</v>
      </c>
    </row>
    <row r="146" spans="1:40" ht="20.25" customHeight="1">
      <c r="A146" s="2523">
        <v>12964</v>
      </c>
      <c r="B146" s="2216">
        <v>0.1</v>
      </c>
      <c r="C146" s="1680" t="s">
        <v>940</v>
      </c>
      <c r="D146" s="1034"/>
      <c r="E146" s="1762">
        <v>1800000</v>
      </c>
      <c r="F146" s="948">
        <v>0.03</v>
      </c>
      <c r="G146" s="1319">
        <f t="shared" si="0"/>
        <v>54000</v>
      </c>
    </row>
    <row r="147" spans="1:40" ht="20.25" customHeight="1">
      <c r="A147" s="2522">
        <v>12835</v>
      </c>
      <c r="B147" s="2216">
        <v>0.1</v>
      </c>
      <c r="C147" s="1680" t="s">
        <v>941</v>
      </c>
      <c r="D147" s="1034"/>
      <c r="E147" s="1762">
        <v>2300000</v>
      </c>
      <c r="F147" s="948">
        <v>0.03</v>
      </c>
      <c r="G147" s="1319">
        <f t="shared" si="0"/>
        <v>69000</v>
      </c>
    </row>
    <row r="148" spans="1:40" ht="20.25" customHeight="1">
      <c r="A148" s="2523">
        <v>13104</v>
      </c>
      <c r="B148" s="2214">
        <v>0.08</v>
      </c>
      <c r="C148" s="1680" t="s">
        <v>943</v>
      </c>
      <c r="D148" s="1034"/>
      <c r="E148" s="714">
        <v>2350000</v>
      </c>
      <c r="F148" s="1367">
        <v>0.02</v>
      </c>
      <c r="G148" s="1319">
        <f t="shared" si="0"/>
        <v>47000</v>
      </c>
    </row>
    <row r="149" spans="1:40" ht="20.25" customHeight="1">
      <c r="A149" s="2522">
        <v>12965</v>
      </c>
      <c r="B149" s="2216">
        <v>0.1</v>
      </c>
      <c r="C149" s="1680" t="s">
        <v>944</v>
      </c>
      <c r="D149" s="1034"/>
      <c r="E149" s="1762">
        <v>2600000</v>
      </c>
      <c r="F149" s="948">
        <v>0.03</v>
      </c>
      <c r="G149" s="1319">
        <f t="shared" si="0"/>
        <v>78000</v>
      </c>
    </row>
    <row r="150" spans="1:40" ht="20.25" customHeight="1">
      <c r="A150" s="2523">
        <v>13093</v>
      </c>
      <c r="B150" s="2216">
        <v>0.1</v>
      </c>
      <c r="C150" s="1680" t="s">
        <v>945</v>
      </c>
      <c r="D150" s="1034"/>
      <c r="E150" s="1762">
        <v>3300000</v>
      </c>
      <c r="F150" s="948">
        <v>0.03</v>
      </c>
      <c r="G150" s="1319">
        <f t="shared" si="0"/>
        <v>99000</v>
      </c>
    </row>
    <row r="151" spans="1:40" ht="20.25" customHeight="1">
      <c r="A151" s="2523">
        <v>13080</v>
      </c>
      <c r="B151" s="2214">
        <v>0.08</v>
      </c>
      <c r="C151" s="1680" t="s">
        <v>946</v>
      </c>
      <c r="D151" s="2044"/>
      <c r="E151" s="2527">
        <v>3800000</v>
      </c>
      <c r="F151" s="1367">
        <v>0.02</v>
      </c>
      <c r="G151" s="1319">
        <f t="shared" si="0"/>
        <v>76000</v>
      </c>
    </row>
    <row r="152" spans="1:40" ht="20.25" customHeight="1">
      <c r="A152" s="2523">
        <v>13078</v>
      </c>
      <c r="B152" s="2216">
        <v>0.1</v>
      </c>
      <c r="C152" s="1680" t="s">
        <v>947</v>
      </c>
      <c r="D152" s="2044"/>
      <c r="E152" s="2527">
        <v>3100000</v>
      </c>
      <c r="F152" s="948">
        <v>0.03</v>
      </c>
      <c r="G152" s="1319">
        <f t="shared" si="0"/>
        <v>93000</v>
      </c>
    </row>
    <row r="153" spans="1:40" ht="20.25" customHeight="1">
      <c r="A153" s="2522">
        <v>12920</v>
      </c>
      <c r="B153" s="2216">
        <v>0.1</v>
      </c>
      <c r="C153" s="1680" t="s">
        <v>948</v>
      </c>
      <c r="D153" s="2044"/>
      <c r="E153" s="2197">
        <v>2050000</v>
      </c>
      <c r="F153" s="948">
        <v>0.03</v>
      </c>
      <c r="G153" s="1319">
        <f t="shared" si="0"/>
        <v>61500</v>
      </c>
    </row>
    <row r="154" spans="1:40" s="711" customFormat="1" ht="20.25" customHeight="1">
      <c r="A154" s="2522">
        <v>13076</v>
      </c>
      <c r="B154" s="2216">
        <v>0.1</v>
      </c>
      <c r="C154" s="2521" t="s">
        <v>951</v>
      </c>
      <c r="D154" s="1034"/>
      <c r="E154" s="714">
        <v>1850000</v>
      </c>
      <c r="F154" s="948">
        <v>0.03</v>
      </c>
      <c r="G154" s="1319">
        <f t="shared" si="0"/>
        <v>55500</v>
      </c>
      <c r="H154"/>
      <c r="I154"/>
      <c r="J154" s="605"/>
      <c r="K154" s="605"/>
      <c r="L154" s="605"/>
      <c r="M154" s="605"/>
      <c r="N154" s="605"/>
      <c r="O154" s="605"/>
      <c r="P154" s="605"/>
      <c r="Q154" s="605"/>
      <c r="R154" s="605"/>
      <c r="S154" s="605"/>
      <c r="T154" s="605"/>
      <c r="U154" s="605"/>
      <c r="V154" s="605"/>
      <c r="W154" s="605"/>
      <c r="X154" s="605"/>
      <c r="Y154" s="605"/>
      <c r="Z154" s="605"/>
      <c r="AA154" s="605"/>
      <c r="AB154" s="605"/>
      <c r="AC154" s="605"/>
      <c r="AD154" s="605"/>
      <c r="AE154" s="605"/>
      <c r="AF154" s="605"/>
      <c r="AG154" s="605"/>
      <c r="AH154" s="605"/>
      <c r="AI154" s="605"/>
      <c r="AJ154" s="605"/>
      <c r="AK154" s="605"/>
      <c r="AL154" s="605"/>
      <c r="AM154" s="605"/>
      <c r="AN154" s="605"/>
    </row>
    <row r="155" spans="1:40" s="711" customFormat="1" ht="20.25" customHeight="1">
      <c r="A155" s="2524">
        <v>13109</v>
      </c>
      <c r="B155" s="2216">
        <v>0.1</v>
      </c>
      <c r="C155" s="2521" t="s">
        <v>952</v>
      </c>
      <c r="D155" s="1034"/>
      <c r="E155" s="2103">
        <v>1600000</v>
      </c>
      <c r="F155" s="948">
        <v>0.03</v>
      </c>
      <c r="G155" s="1319">
        <f t="shared" si="0"/>
        <v>48000</v>
      </c>
      <c r="H155"/>
      <c r="I155"/>
      <c r="J155" s="605"/>
      <c r="K155" s="605"/>
      <c r="L155" s="605"/>
      <c r="M155" s="605"/>
      <c r="N155" s="605"/>
      <c r="O155" s="605"/>
      <c r="P155" s="605"/>
      <c r="Q155" s="605"/>
      <c r="R155" s="605"/>
      <c r="S155" s="605"/>
      <c r="T155" s="605"/>
      <c r="U155" s="605"/>
      <c r="V155" s="605"/>
      <c r="W155" s="605"/>
      <c r="X155" s="605"/>
      <c r="Y155" s="605"/>
      <c r="Z155" s="605"/>
      <c r="AA155" s="605"/>
      <c r="AB155" s="605"/>
      <c r="AC155" s="605"/>
      <c r="AD155" s="605"/>
      <c r="AE155" s="605"/>
      <c r="AF155" s="605"/>
      <c r="AG155" s="605"/>
      <c r="AH155" s="605"/>
      <c r="AI155" s="605"/>
      <c r="AJ155" s="605"/>
      <c r="AK155" s="605"/>
      <c r="AL155" s="605"/>
      <c r="AM155" s="605"/>
      <c r="AN155" s="605"/>
    </row>
    <row r="156" spans="1:40" s="711" customFormat="1" ht="20.25" customHeight="1">
      <c r="A156" s="2210">
        <v>13015</v>
      </c>
      <c r="B156" s="2216">
        <v>0.1</v>
      </c>
      <c r="C156" s="1680" t="s">
        <v>954</v>
      </c>
      <c r="D156" s="1034"/>
      <c r="E156" s="714">
        <v>1450000</v>
      </c>
      <c r="F156" s="948">
        <v>0.03</v>
      </c>
      <c r="G156" s="1319">
        <f t="shared" si="0"/>
        <v>43500</v>
      </c>
      <c r="H156"/>
      <c r="I156"/>
      <c r="J156" s="605"/>
      <c r="K156" s="605"/>
      <c r="L156" s="605"/>
      <c r="M156" s="605"/>
      <c r="N156" s="605"/>
      <c r="O156" s="605"/>
      <c r="P156" s="605"/>
      <c r="Q156" s="605"/>
      <c r="R156" s="605"/>
      <c r="S156" s="605"/>
      <c r="T156" s="605"/>
      <c r="U156" s="605"/>
      <c r="V156" s="605"/>
      <c r="W156" s="605"/>
      <c r="X156" s="605"/>
      <c r="Y156" s="605"/>
      <c r="Z156" s="605"/>
      <c r="AA156" s="605"/>
      <c r="AB156" s="605"/>
      <c r="AC156" s="605"/>
      <c r="AD156" s="605"/>
      <c r="AE156" s="605"/>
      <c r="AF156" s="605"/>
      <c r="AG156" s="605"/>
      <c r="AH156" s="605"/>
      <c r="AI156" s="605"/>
      <c r="AJ156" s="605"/>
      <c r="AK156" s="605"/>
      <c r="AL156" s="605"/>
      <c r="AM156" s="605"/>
      <c r="AN156" s="605"/>
    </row>
    <row r="157" spans="1:40" s="711" customFormat="1" ht="20.25" customHeight="1">
      <c r="A157" s="2210">
        <v>13063</v>
      </c>
      <c r="B157" s="2214">
        <v>0.08</v>
      </c>
      <c r="C157" s="1680" t="s">
        <v>956</v>
      </c>
      <c r="D157" s="1048"/>
      <c r="E157" s="1106">
        <v>2300000</v>
      </c>
      <c r="F157" s="1367">
        <v>0.02</v>
      </c>
      <c r="G157" s="1319">
        <f t="shared" si="0"/>
        <v>46000</v>
      </c>
      <c r="H157" s="974"/>
      <c r="I157" s="605"/>
      <c r="J157" s="605"/>
      <c r="K157" s="605"/>
      <c r="L157" s="605"/>
      <c r="M157" s="605"/>
      <c r="N157" s="605"/>
      <c r="O157" s="605"/>
      <c r="P157" s="605"/>
      <c r="Q157" s="605"/>
      <c r="R157" s="605"/>
      <c r="S157" s="605"/>
      <c r="T157" s="605"/>
      <c r="U157" s="605"/>
      <c r="V157" s="605"/>
      <c r="W157" s="605"/>
      <c r="X157" s="605"/>
      <c r="Y157" s="605"/>
      <c r="Z157" s="605"/>
      <c r="AA157" s="605"/>
      <c r="AB157" s="605"/>
      <c r="AC157" s="605"/>
      <c r="AD157" s="605"/>
      <c r="AE157" s="605"/>
      <c r="AF157" s="605"/>
      <c r="AG157" s="605"/>
      <c r="AH157" s="605"/>
      <c r="AI157" s="605"/>
      <c r="AJ157" s="605"/>
      <c r="AK157" s="605"/>
      <c r="AL157" s="605"/>
      <c r="AM157" s="605"/>
      <c r="AN157" s="605"/>
    </row>
    <row r="158" spans="1:40" s="711" customFormat="1" ht="20.25" customHeight="1">
      <c r="A158" s="2523">
        <v>13050</v>
      </c>
      <c r="B158" s="2216">
        <v>0.1</v>
      </c>
      <c r="C158" s="1680" t="s">
        <v>958</v>
      </c>
      <c r="D158" s="1048"/>
      <c r="E158" s="714">
        <v>2150000</v>
      </c>
      <c r="F158" s="948">
        <v>0.03</v>
      </c>
      <c r="G158" s="1319">
        <f t="shared" si="0"/>
        <v>64500</v>
      </c>
      <c r="H158" s="974"/>
      <c r="I158" s="605"/>
      <c r="J158" s="605"/>
      <c r="K158" s="605"/>
      <c r="L158" s="605"/>
      <c r="M158" s="605"/>
      <c r="N158" s="605"/>
      <c r="O158" s="605"/>
      <c r="P158" s="605"/>
      <c r="Q158" s="605"/>
      <c r="R158" s="605"/>
      <c r="S158" s="605"/>
      <c r="T158" s="605"/>
      <c r="U158" s="605"/>
      <c r="V158" s="605"/>
      <c r="W158" s="605"/>
      <c r="X158" s="605"/>
      <c r="Y158" s="605"/>
      <c r="Z158" s="605"/>
      <c r="AA158" s="605"/>
      <c r="AB158" s="605"/>
      <c r="AC158" s="605"/>
      <c r="AD158" s="605"/>
      <c r="AE158" s="605"/>
      <c r="AF158" s="605"/>
      <c r="AG158" s="605"/>
      <c r="AH158" s="605"/>
      <c r="AI158" s="605"/>
      <c r="AJ158" s="605"/>
      <c r="AK158" s="605"/>
      <c r="AL158" s="605"/>
      <c r="AM158" s="605"/>
      <c r="AN158" s="605"/>
    </row>
    <row r="159" spans="1:40" s="711" customFormat="1" ht="20.25" customHeight="1">
      <c r="A159" s="2525">
        <v>12913</v>
      </c>
      <c r="B159" s="2216">
        <v>0.1</v>
      </c>
      <c r="C159" s="1680" t="s">
        <v>962</v>
      </c>
      <c r="D159" s="1048"/>
      <c r="E159" s="1762">
        <v>1900000</v>
      </c>
      <c r="F159" s="948">
        <v>0.03</v>
      </c>
      <c r="G159" s="1319">
        <f t="shared" si="0"/>
        <v>57000</v>
      </c>
      <c r="H159" s="974"/>
      <c r="I159" s="605"/>
      <c r="J159" s="605"/>
      <c r="K159" s="605"/>
      <c r="L159" s="605"/>
      <c r="M159" s="605"/>
      <c r="N159" s="605"/>
      <c r="O159" s="605"/>
      <c r="P159" s="605"/>
      <c r="Q159" s="605"/>
      <c r="R159" s="605"/>
      <c r="S159" s="605"/>
      <c r="T159" s="605"/>
      <c r="U159" s="605"/>
      <c r="V159" s="605"/>
      <c r="W159" s="605"/>
      <c r="X159" s="605"/>
      <c r="Y159" s="605"/>
      <c r="Z159" s="605"/>
      <c r="AA159" s="605"/>
      <c r="AB159" s="605"/>
      <c r="AC159" s="605"/>
      <c r="AD159" s="605"/>
      <c r="AE159" s="605"/>
      <c r="AF159" s="605"/>
      <c r="AG159" s="605"/>
      <c r="AH159" s="605"/>
      <c r="AI159" s="605"/>
      <c r="AJ159" s="605"/>
      <c r="AK159" s="605"/>
      <c r="AL159" s="605"/>
      <c r="AM159" s="605"/>
      <c r="AN159" s="605"/>
    </row>
    <row r="160" spans="1:40" s="711" customFormat="1" ht="20.25" customHeight="1">
      <c r="A160" s="2526">
        <v>12906</v>
      </c>
      <c r="B160" s="2216">
        <v>0.1</v>
      </c>
      <c r="C160" s="1680" t="s">
        <v>964</v>
      </c>
      <c r="D160" s="1048"/>
      <c r="E160" s="714">
        <v>2500000</v>
      </c>
      <c r="F160" s="948">
        <v>0.03</v>
      </c>
      <c r="G160" s="2208">
        <f t="shared" si="0"/>
        <v>75000</v>
      </c>
      <c r="H160" s="974"/>
      <c r="I160" s="605"/>
      <c r="J160" s="605"/>
      <c r="K160" s="605"/>
      <c r="L160" s="605"/>
      <c r="M160" s="605"/>
      <c r="N160" s="605"/>
      <c r="O160" s="605"/>
      <c r="P160" s="605"/>
      <c r="Q160" s="605"/>
      <c r="R160" s="605"/>
      <c r="S160" s="605"/>
      <c r="T160" s="605"/>
      <c r="U160" s="605"/>
      <c r="V160" s="605"/>
      <c r="W160" s="605"/>
      <c r="X160" s="605"/>
      <c r="Y160" s="605"/>
      <c r="Z160" s="605"/>
      <c r="AA160" s="605"/>
      <c r="AB160" s="605"/>
      <c r="AC160" s="605"/>
      <c r="AD160" s="605"/>
      <c r="AE160" s="605"/>
      <c r="AF160" s="605"/>
      <c r="AG160" s="605"/>
      <c r="AH160" s="605"/>
      <c r="AI160" s="605"/>
      <c r="AJ160" s="605"/>
      <c r="AK160" s="605"/>
      <c r="AL160" s="605"/>
      <c r="AM160" s="605"/>
      <c r="AN160" s="605"/>
    </row>
    <row r="161" spans="1:40" s="711" customFormat="1" ht="20.25" customHeight="1">
      <c r="A161" s="2523">
        <v>12929</v>
      </c>
      <c r="B161" s="2216">
        <v>0.1</v>
      </c>
      <c r="C161" s="1680" t="s">
        <v>966</v>
      </c>
      <c r="D161" s="1048"/>
      <c r="E161" s="2103">
        <v>2250000</v>
      </c>
      <c r="F161" s="948">
        <v>0.03</v>
      </c>
      <c r="G161" s="2208">
        <f>E161*F161</f>
        <v>67500</v>
      </c>
      <c r="H161" s="1471"/>
      <c r="I161" s="605"/>
      <c r="J161" s="605"/>
      <c r="K161" s="605"/>
      <c r="L161" s="605"/>
      <c r="M161" s="605"/>
      <c r="N161" s="605"/>
      <c r="O161" s="605"/>
      <c r="P161" s="605"/>
      <c r="Q161" s="605"/>
      <c r="R161" s="605"/>
      <c r="S161" s="605"/>
      <c r="T161" s="605"/>
      <c r="U161" s="605"/>
      <c r="V161" s="605"/>
      <c r="W161" s="605"/>
      <c r="X161" s="605"/>
      <c r="Y161" s="605"/>
      <c r="Z161" s="605"/>
      <c r="AA161" s="605"/>
      <c r="AB161" s="605"/>
      <c r="AC161" s="605"/>
      <c r="AD161" s="605"/>
      <c r="AE161" s="605"/>
      <c r="AF161" s="605"/>
      <c r="AG161" s="605"/>
      <c r="AH161" s="605"/>
      <c r="AI161" s="605"/>
      <c r="AJ161" s="605"/>
      <c r="AK161" s="605"/>
      <c r="AL161" s="605"/>
      <c r="AM161" s="605"/>
      <c r="AN161" s="605"/>
    </row>
    <row r="162" spans="1:40" s="711" customFormat="1" ht="20.25" customHeight="1">
      <c r="A162" s="2210">
        <v>12934</v>
      </c>
      <c r="B162" s="2216">
        <v>0.1</v>
      </c>
      <c r="C162" s="1680" t="s">
        <v>968</v>
      </c>
      <c r="D162" s="1048"/>
      <c r="E162" s="714">
        <v>1800000</v>
      </c>
      <c r="F162" s="948">
        <v>0.03</v>
      </c>
      <c r="G162" s="2208">
        <f>E162*F162</f>
        <v>54000</v>
      </c>
      <c r="H162" s="1471"/>
      <c r="I162" s="605"/>
      <c r="J162" s="605"/>
      <c r="K162" s="605"/>
      <c r="L162" s="605"/>
      <c r="M162" s="605"/>
      <c r="N162" s="605"/>
      <c r="O162" s="605"/>
      <c r="P162" s="605"/>
      <c r="Q162" s="605"/>
      <c r="R162" s="605"/>
      <c r="S162" s="605"/>
      <c r="T162" s="605"/>
      <c r="U162" s="605"/>
      <c r="V162" s="605"/>
      <c r="W162" s="605"/>
      <c r="X162" s="605"/>
      <c r="Y162" s="605"/>
      <c r="Z162" s="605"/>
      <c r="AA162" s="605"/>
      <c r="AB162" s="605"/>
      <c r="AC162" s="605"/>
      <c r="AD162" s="605"/>
      <c r="AE162" s="605"/>
      <c r="AF162" s="605"/>
      <c r="AG162" s="605"/>
      <c r="AH162" s="605"/>
      <c r="AI162" s="605"/>
      <c r="AJ162" s="605"/>
      <c r="AK162" s="605"/>
      <c r="AL162" s="605"/>
      <c r="AM162" s="605"/>
      <c r="AN162" s="605"/>
    </row>
    <row r="163" spans="1:40" s="711" customFormat="1" ht="20.25" customHeight="1">
      <c r="A163" s="2523">
        <v>12967</v>
      </c>
      <c r="B163" s="2216">
        <v>0.1</v>
      </c>
      <c r="C163" s="1680" t="s">
        <v>1027</v>
      </c>
      <c r="D163" s="1048"/>
      <c r="E163" s="714">
        <v>1800000</v>
      </c>
      <c r="F163" s="948">
        <v>0.03</v>
      </c>
      <c r="G163" s="1319">
        <f>E163*F163</f>
        <v>54000</v>
      </c>
      <c r="H163" s="1471"/>
      <c r="I163" s="605"/>
      <c r="J163" s="605"/>
      <c r="K163" s="605"/>
      <c r="L163" s="605"/>
      <c r="M163" s="605"/>
      <c r="N163" s="605"/>
      <c r="O163" s="605"/>
      <c r="P163" s="605"/>
      <c r="Q163" s="605"/>
      <c r="R163" s="605"/>
      <c r="S163" s="605"/>
      <c r="T163" s="605"/>
      <c r="U163" s="605"/>
      <c r="V163" s="605"/>
      <c r="W163" s="605"/>
      <c r="X163" s="605"/>
      <c r="Y163" s="605"/>
      <c r="Z163" s="605"/>
      <c r="AA163" s="605"/>
      <c r="AB163" s="605"/>
      <c r="AC163" s="605"/>
      <c r="AD163" s="605"/>
      <c r="AE163" s="605"/>
      <c r="AF163" s="605"/>
      <c r="AG163" s="605"/>
      <c r="AH163" s="605"/>
      <c r="AI163" s="605"/>
      <c r="AJ163" s="605"/>
      <c r="AK163" s="605"/>
      <c r="AL163" s="605"/>
      <c r="AM163" s="605"/>
      <c r="AN163" s="605"/>
    </row>
    <row r="164" spans="1:40" s="711" customFormat="1" ht="20.25" customHeight="1">
      <c r="A164" s="2522">
        <v>13059</v>
      </c>
      <c r="B164" s="2216">
        <v>0.1</v>
      </c>
      <c r="C164" s="1680" t="s">
        <v>970</v>
      </c>
      <c r="D164" s="1048"/>
      <c r="E164" s="2528">
        <v>2400000</v>
      </c>
      <c r="F164" s="948">
        <v>0.03</v>
      </c>
      <c r="G164" s="1319">
        <f t="shared" ref="G164:G168" si="1">E164*F164</f>
        <v>72000</v>
      </c>
      <c r="H164" s="1471"/>
      <c r="I164" s="605"/>
      <c r="J164" s="605"/>
      <c r="K164" s="605"/>
      <c r="L164" s="605"/>
      <c r="M164" s="605"/>
      <c r="N164" s="605"/>
      <c r="O164" s="605"/>
      <c r="P164" s="605"/>
      <c r="Q164" s="605"/>
      <c r="R164" s="605"/>
      <c r="S164" s="605"/>
      <c r="T164" s="605"/>
      <c r="U164" s="605"/>
      <c r="V164" s="605"/>
      <c r="W164" s="605"/>
      <c r="X164" s="605"/>
      <c r="Y164" s="605"/>
      <c r="Z164" s="605"/>
      <c r="AA164" s="605"/>
      <c r="AB164" s="605"/>
      <c r="AC164" s="605"/>
      <c r="AD164" s="605"/>
      <c r="AE164" s="605"/>
      <c r="AF164" s="605"/>
      <c r="AG164" s="605"/>
      <c r="AH164" s="605"/>
      <c r="AI164" s="605"/>
      <c r="AJ164" s="605"/>
      <c r="AK164" s="605"/>
      <c r="AL164" s="605"/>
      <c r="AM164" s="605"/>
      <c r="AN164" s="605"/>
    </row>
    <row r="165" spans="1:40" s="711" customFormat="1" ht="20.25" customHeight="1">
      <c r="A165" s="2522">
        <v>13070</v>
      </c>
      <c r="B165" s="2214">
        <v>0.08</v>
      </c>
      <c r="C165" s="1680" t="s">
        <v>971</v>
      </c>
      <c r="D165" s="1048"/>
      <c r="E165" s="2528">
        <v>1600000</v>
      </c>
      <c r="F165" s="1367">
        <v>0.02</v>
      </c>
      <c r="G165" s="1319">
        <f t="shared" si="1"/>
        <v>32000</v>
      </c>
      <c r="H165" s="1471"/>
      <c r="I165" s="605"/>
      <c r="J165" s="605"/>
      <c r="K165" s="605"/>
      <c r="L165" s="605"/>
      <c r="M165" s="605"/>
      <c r="N165" s="605"/>
      <c r="O165" s="605"/>
      <c r="P165" s="605"/>
      <c r="Q165" s="605"/>
      <c r="R165" s="605"/>
      <c r="S165" s="605"/>
      <c r="T165" s="605"/>
      <c r="U165" s="605"/>
      <c r="V165" s="605"/>
      <c r="W165" s="605"/>
      <c r="X165" s="605"/>
      <c r="Y165" s="605"/>
      <c r="Z165" s="605"/>
      <c r="AA165" s="605"/>
      <c r="AB165" s="605"/>
      <c r="AC165" s="605"/>
      <c r="AD165" s="605"/>
      <c r="AE165" s="605"/>
      <c r="AF165" s="605"/>
      <c r="AG165" s="605"/>
      <c r="AH165" s="605"/>
      <c r="AI165" s="605"/>
      <c r="AJ165" s="605"/>
      <c r="AK165" s="605"/>
      <c r="AL165" s="605"/>
      <c r="AM165" s="605"/>
      <c r="AN165" s="605"/>
    </row>
    <row r="166" spans="1:40" s="711" customFormat="1" ht="20.25" customHeight="1">
      <c r="A166" s="2522">
        <v>13077</v>
      </c>
      <c r="B166" s="2216">
        <v>0.1</v>
      </c>
      <c r="C166" s="1680" t="s">
        <v>972</v>
      </c>
      <c r="D166" s="1048"/>
      <c r="E166" s="2528">
        <v>2500000</v>
      </c>
      <c r="F166" s="948">
        <v>0.03</v>
      </c>
      <c r="G166" s="1319">
        <f t="shared" si="1"/>
        <v>75000</v>
      </c>
      <c r="H166" s="1471"/>
      <c r="I166" s="605"/>
      <c r="J166" s="605"/>
      <c r="K166" s="605"/>
      <c r="L166" s="605"/>
      <c r="M166" s="605"/>
      <c r="N166" s="605"/>
      <c r="O166" s="605"/>
      <c r="P166" s="605"/>
      <c r="Q166" s="605"/>
      <c r="R166" s="605"/>
      <c r="S166" s="605"/>
      <c r="T166" s="605"/>
      <c r="U166" s="605"/>
      <c r="V166" s="605"/>
      <c r="W166" s="605"/>
      <c r="X166" s="605"/>
      <c r="Y166" s="605"/>
      <c r="Z166" s="605"/>
      <c r="AA166" s="605"/>
      <c r="AB166" s="605"/>
      <c r="AC166" s="605"/>
      <c r="AD166" s="605"/>
      <c r="AE166" s="605"/>
      <c r="AF166" s="605"/>
      <c r="AG166" s="605"/>
      <c r="AH166" s="605"/>
      <c r="AI166" s="605"/>
      <c r="AJ166" s="605"/>
      <c r="AK166" s="605"/>
      <c r="AL166" s="605"/>
      <c r="AM166" s="605"/>
      <c r="AN166" s="605"/>
    </row>
    <row r="167" spans="1:40" s="711" customFormat="1" ht="20.25" customHeight="1">
      <c r="A167" s="2522">
        <v>13058</v>
      </c>
      <c r="B167" s="2216">
        <v>0.1</v>
      </c>
      <c r="C167" s="1680" t="s">
        <v>973</v>
      </c>
      <c r="D167" s="1048"/>
      <c r="E167" s="2528">
        <v>1750000</v>
      </c>
      <c r="F167" s="948">
        <v>0.03</v>
      </c>
      <c r="G167" s="1319">
        <f t="shared" si="1"/>
        <v>52500</v>
      </c>
      <c r="H167" s="1471"/>
      <c r="I167" s="605"/>
      <c r="J167" s="605"/>
      <c r="K167" s="605"/>
      <c r="L167" s="605"/>
      <c r="M167" s="605"/>
      <c r="N167" s="605"/>
      <c r="O167" s="605"/>
      <c r="P167" s="605"/>
      <c r="Q167" s="605"/>
      <c r="R167" s="605"/>
      <c r="S167" s="605"/>
      <c r="T167" s="605"/>
      <c r="U167" s="605"/>
      <c r="V167" s="605"/>
      <c r="W167" s="605"/>
      <c r="X167" s="605"/>
      <c r="Y167" s="605"/>
      <c r="Z167" s="605"/>
      <c r="AA167" s="605"/>
      <c r="AB167" s="605"/>
      <c r="AC167" s="605"/>
      <c r="AD167" s="605"/>
      <c r="AE167" s="605"/>
      <c r="AF167" s="605"/>
      <c r="AG167" s="605"/>
      <c r="AH167" s="605"/>
      <c r="AI167" s="605"/>
      <c r="AJ167" s="605"/>
      <c r="AK167" s="605"/>
      <c r="AL167" s="605"/>
      <c r="AM167" s="605"/>
      <c r="AN167" s="605"/>
    </row>
    <row r="168" spans="1:40" s="711" customFormat="1" ht="20.25" customHeight="1">
      <c r="A168" s="2522">
        <v>13012</v>
      </c>
      <c r="B168" s="2216">
        <v>0.1</v>
      </c>
      <c r="C168" s="1680" t="s">
        <v>1028</v>
      </c>
      <c r="D168" s="1048"/>
      <c r="E168" s="2528">
        <v>1800000</v>
      </c>
      <c r="F168" s="948">
        <v>0.03</v>
      </c>
      <c r="G168" s="1319">
        <f t="shared" si="1"/>
        <v>54000</v>
      </c>
      <c r="H168" s="1471"/>
      <c r="I168" s="605"/>
      <c r="J168" s="605"/>
      <c r="K168" s="605"/>
      <c r="L168" s="605"/>
      <c r="M168" s="605"/>
      <c r="N168" s="605"/>
      <c r="O168" s="605"/>
      <c r="P168" s="605"/>
      <c r="Q168" s="605"/>
      <c r="R168" s="605"/>
      <c r="S168" s="605"/>
      <c r="T168" s="605"/>
      <c r="U168" s="605"/>
      <c r="V168" s="605"/>
      <c r="W168" s="605"/>
      <c r="X168" s="605"/>
      <c r="Y168" s="605"/>
      <c r="Z168" s="605"/>
      <c r="AA168" s="605"/>
      <c r="AB168" s="605"/>
      <c r="AC168" s="605"/>
      <c r="AD168" s="605"/>
      <c r="AE168" s="605"/>
      <c r="AF168" s="605"/>
      <c r="AG168" s="605"/>
      <c r="AH168" s="605"/>
      <c r="AI168" s="605"/>
      <c r="AJ168" s="605"/>
      <c r="AK168" s="605"/>
      <c r="AL168" s="605"/>
      <c r="AM168" s="605"/>
      <c r="AN168" s="605"/>
    </row>
    <row r="169" spans="1:40" s="711" customFormat="1" ht="20.25" customHeight="1">
      <c r="A169" s="2522">
        <v>13074</v>
      </c>
      <c r="B169" s="2216">
        <v>0.1</v>
      </c>
      <c r="C169" s="1680" t="s">
        <v>975</v>
      </c>
      <c r="D169" s="1048"/>
      <c r="E169" s="2528">
        <v>2100000</v>
      </c>
      <c r="F169" s="948">
        <v>0.03</v>
      </c>
      <c r="G169" s="1319">
        <f>E169*F169</f>
        <v>63000</v>
      </c>
      <c r="H169" s="1471"/>
      <c r="I169" s="605"/>
      <c r="J169" s="605"/>
      <c r="K169" s="605"/>
      <c r="L169" s="605"/>
      <c r="M169" s="605"/>
      <c r="N169" s="605"/>
      <c r="O169" s="605"/>
      <c r="P169" s="605"/>
      <c r="Q169" s="605"/>
      <c r="R169" s="605"/>
      <c r="S169" s="605"/>
      <c r="T169" s="605"/>
      <c r="U169" s="605"/>
      <c r="V169" s="605"/>
      <c r="W169" s="605"/>
      <c r="X169" s="605"/>
      <c r="Y169" s="605"/>
      <c r="Z169" s="605"/>
      <c r="AA169" s="605"/>
      <c r="AB169" s="605"/>
      <c r="AC169" s="605"/>
      <c r="AD169" s="605"/>
      <c r="AE169" s="605"/>
      <c r="AF169" s="605"/>
      <c r="AG169" s="605"/>
      <c r="AH169" s="605"/>
      <c r="AI169" s="605"/>
      <c r="AJ169" s="605"/>
      <c r="AK169" s="605"/>
      <c r="AL169" s="605"/>
      <c r="AM169" s="605"/>
      <c r="AN169" s="605"/>
    </row>
    <row r="170" spans="1:40" ht="20.25" customHeight="1">
      <c r="A170" s="2161">
        <v>13001</v>
      </c>
      <c r="B170" s="2223">
        <v>0.1</v>
      </c>
      <c r="C170" s="657" t="s">
        <v>976</v>
      </c>
      <c r="D170" s="2209"/>
      <c r="E170" s="2230">
        <v>2400000</v>
      </c>
      <c r="F170" s="1491">
        <v>0.03</v>
      </c>
      <c r="G170" s="2208">
        <f t="shared" si="0"/>
        <v>72000</v>
      </c>
      <c r="H170" s="1471"/>
      <c r="I170" s="605"/>
    </row>
    <row r="171" spans="1:40" ht="18">
      <c r="A171" s="2213">
        <v>13066</v>
      </c>
      <c r="B171" s="2216">
        <v>0.1</v>
      </c>
      <c r="C171" s="1680" t="s">
        <v>978</v>
      </c>
      <c r="D171" s="2231"/>
      <c r="E171" s="1978">
        <v>2600000</v>
      </c>
      <c r="F171" s="968">
        <v>0.03</v>
      </c>
      <c r="G171" s="1319">
        <f t="shared" si="0"/>
        <v>78000</v>
      </c>
      <c r="H171" s="1471"/>
      <c r="I171" s="605"/>
    </row>
    <row r="172" spans="1:40" ht="18">
      <c r="A172" s="2160">
        <v>13088</v>
      </c>
      <c r="B172" s="2216">
        <v>0.1</v>
      </c>
      <c r="C172" s="1680" t="s">
        <v>979</v>
      </c>
      <c r="D172" s="2231"/>
      <c r="E172" s="2007">
        <v>2000000</v>
      </c>
      <c r="F172" s="968">
        <v>0.03</v>
      </c>
      <c r="G172" s="1319">
        <f>E172*F172</f>
        <v>60000</v>
      </c>
      <c r="H172" s="1471"/>
      <c r="I172" s="605"/>
    </row>
    <row r="173" spans="1:40" ht="20.25">
      <c r="A173" s="1219"/>
      <c r="B173" s="1799"/>
      <c r="C173" s="542"/>
      <c r="D173" s="1053"/>
      <c r="E173" s="2203">
        <f>SUM(E142:E172)</f>
        <v>71000000</v>
      </c>
      <c r="F173" s="2204"/>
      <c r="G173" s="2205">
        <f>SUM(G142:G172)</f>
        <v>2029500</v>
      </c>
      <c r="H173" s="2206" t="s">
        <v>1029</v>
      </c>
      <c r="I173" s="1622"/>
    </row>
    <row r="174" spans="1:40">
      <c r="A174" s="407"/>
      <c r="B174" s="407"/>
      <c r="C174" s="407"/>
      <c r="D174" s="407"/>
      <c r="E174" s="407"/>
      <c r="F174" s="407"/>
      <c r="G174" s="407"/>
      <c r="I174" s="605"/>
    </row>
    <row r="181" spans="1:15">
      <c r="A181" s="3274" t="s">
        <v>1030</v>
      </c>
      <c r="B181" s="3274"/>
      <c r="C181" s="3274"/>
      <c r="D181" s="3274"/>
      <c r="E181" s="3274"/>
      <c r="F181" s="3274"/>
      <c r="G181" s="3274"/>
      <c r="H181" s="3274"/>
      <c r="I181" s="3274"/>
      <c r="J181" s="3274"/>
      <c r="K181" s="3274"/>
      <c r="L181" s="3274"/>
      <c r="M181" s="3274"/>
      <c r="N181" s="3274"/>
      <c r="O181" s="3274"/>
    </row>
    <row r="182" spans="1:15">
      <c r="A182" s="3274"/>
      <c r="B182" s="3274"/>
      <c r="C182" s="3274"/>
      <c r="D182" s="3274"/>
      <c r="E182" s="3274"/>
      <c r="F182" s="3274"/>
      <c r="G182" s="3274"/>
      <c r="H182" s="3274"/>
      <c r="I182" s="3274"/>
      <c r="J182" s="3274"/>
      <c r="K182" s="3274"/>
      <c r="L182" s="3274"/>
      <c r="M182" s="3274"/>
      <c r="N182" s="3274"/>
      <c r="O182" s="3274"/>
    </row>
    <row r="183" spans="1:15" ht="15.75">
      <c r="A183" s="3311" t="s">
        <v>15</v>
      </c>
      <c r="B183" s="3311"/>
      <c r="C183" s="3311"/>
      <c r="D183" s="3311"/>
      <c r="E183" s="3311"/>
      <c r="F183" s="3311"/>
      <c r="G183" s="3311"/>
      <c r="H183" s="3311"/>
      <c r="I183" s="3311"/>
      <c r="J183" s="3311"/>
      <c r="K183" s="3311"/>
      <c r="L183" s="3311"/>
      <c r="M183" s="3311"/>
      <c r="N183" s="3311"/>
      <c r="O183" s="3311"/>
    </row>
    <row r="184" spans="1:15">
      <c r="A184" s="2119" t="s">
        <v>929</v>
      </c>
      <c r="B184" s="463" t="s">
        <v>3</v>
      </c>
      <c r="C184" s="464" t="s">
        <v>930</v>
      </c>
      <c r="D184" s="464" t="s">
        <v>5</v>
      </c>
      <c r="E184" s="958" t="s">
        <v>6</v>
      </c>
      <c r="F184" s="463" t="s">
        <v>7</v>
      </c>
      <c r="G184" s="959" t="s">
        <v>8</v>
      </c>
      <c r="H184" s="509" t="s">
        <v>9</v>
      </c>
      <c r="I184" s="463" t="s">
        <v>10</v>
      </c>
      <c r="J184" s="24" t="s">
        <v>11</v>
      </c>
      <c r="K184" s="463" t="s">
        <v>3</v>
      </c>
      <c r="L184" s="463" t="s">
        <v>5</v>
      </c>
      <c r="M184" s="463" t="s">
        <v>12</v>
      </c>
      <c r="N184" s="463" t="s">
        <v>7</v>
      </c>
      <c r="O184" s="790"/>
    </row>
    <row r="185" spans="1:15" ht="12.75" customHeight="1">
      <c r="A185" s="3325" t="s">
        <v>13</v>
      </c>
      <c r="B185" s="2500">
        <v>13223</v>
      </c>
      <c r="C185" s="2065">
        <v>0.1</v>
      </c>
      <c r="D185" s="1680" t="s">
        <v>1031</v>
      </c>
      <c r="E185" s="564">
        <v>2700000</v>
      </c>
      <c r="F185" s="545">
        <v>7.0000000000000007E-2</v>
      </c>
      <c r="G185" s="564">
        <f>F185*E185</f>
        <v>189000.00000000003</v>
      </c>
      <c r="H185" s="1143" t="s">
        <v>19</v>
      </c>
      <c r="I185" s="1143" t="s">
        <v>935</v>
      </c>
      <c r="J185" s="2638"/>
      <c r="K185" s="1547">
        <v>13252</v>
      </c>
      <c r="L185" s="2068" t="s">
        <v>1032</v>
      </c>
      <c r="M185" s="2137">
        <v>1600000</v>
      </c>
      <c r="N185" s="1615">
        <v>0.05</v>
      </c>
      <c r="O185" s="2137">
        <f>N185*M185</f>
        <v>80000</v>
      </c>
    </row>
    <row r="186" spans="1:15" ht="12.75" customHeight="1">
      <c r="A186" s="3325"/>
      <c r="B186" s="2500">
        <v>13332</v>
      </c>
      <c r="C186" s="2065">
        <v>0.1</v>
      </c>
      <c r="D186" s="1680" t="s">
        <v>1033</v>
      </c>
      <c r="E186" s="564">
        <v>3800000</v>
      </c>
      <c r="F186" s="545">
        <v>0.12</v>
      </c>
      <c r="G186" s="564">
        <f>F186*E186</f>
        <v>456000</v>
      </c>
      <c r="H186" s="654" t="s">
        <v>15</v>
      </c>
      <c r="I186" s="544" t="s">
        <v>935</v>
      </c>
      <c r="J186" s="2638"/>
      <c r="K186" s="1905"/>
      <c r="L186" s="1905"/>
      <c r="M186" s="2639"/>
      <c r="N186" s="2640"/>
      <c r="O186" s="2639"/>
    </row>
    <row r="187" spans="1:15" ht="12.75" customHeight="1">
      <c r="A187" s="3325"/>
      <c r="B187" s="2510">
        <v>13303</v>
      </c>
      <c r="C187" s="963">
        <v>0.1</v>
      </c>
      <c r="D187" s="2022" t="s">
        <v>1034</v>
      </c>
      <c r="E187" s="858">
        <v>1900000</v>
      </c>
      <c r="F187" s="541">
        <v>0.12</v>
      </c>
      <c r="G187" s="564">
        <f>F187*E187</f>
        <v>228000</v>
      </c>
      <c r="H187" s="1143" t="s">
        <v>15</v>
      </c>
      <c r="I187" s="544" t="s">
        <v>935</v>
      </c>
      <c r="J187" s="2638"/>
      <c r="K187" s="1521"/>
      <c r="L187" s="1521"/>
      <c r="M187" s="1588"/>
      <c r="N187" s="1589"/>
      <c r="O187" s="1588"/>
    </row>
    <row r="188" spans="1:15" ht="12.75" customHeight="1">
      <c r="A188" s="3325"/>
      <c r="B188" s="2510">
        <v>13351</v>
      </c>
      <c r="C188" s="963">
        <v>0.1</v>
      </c>
      <c r="D188" s="2022" t="s">
        <v>1035</v>
      </c>
      <c r="E188" s="858">
        <v>2200000</v>
      </c>
      <c r="F188" s="541">
        <v>7.0000000000000007E-2</v>
      </c>
      <c r="G188" s="564">
        <f>F188*E188</f>
        <v>154000.00000000003</v>
      </c>
      <c r="H188" s="1143" t="s">
        <v>43</v>
      </c>
      <c r="I188" s="544" t="s">
        <v>935</v>
      </c>
      <c r="J188" s="2638"/>
      <c r="K188" s="1521"/>
      <c r="L188" s="1521"/>
      <c r="M188" s="1588"/>
      <c r="N188" s="1589"/>
      <c r="O188" s="1588"/>
    </row>
    <row r="189" spans="1:15" ht="12.75" customHeight="1">
      <c r="A189" s="3325"/>
      <c r="B189" s="2510">
        <v>13333</v>
      </c>
      <c r="C189" s="963">
        <v>0.1</v>
      </c>
      <c r="D189" s="2022" t="s">
        <v>1036</v>
      </c>
      <c r="E189" s="858">
        <v>2800000</v>
      </c>
      <c r="F189" s="541">
        <v>7.0000000000000007E-2</v>
      </c>
      <c r="G189" s="564">
        <f>F189*E189</f>
        <v>196000.00000000003</v>
      </c>
      <c r="H189" s="1143" t="s">
        <v>19</v>
      </c>
      <c r="I189" s="544" t="s">
        <v>935</v>
      </c>
      <c r="J189" s="2638"/>
      <c r="K189" s="1521"/>
      <c r="L189" s="1521"/>
      <c r="M189" s="1588"/>
      <c r="N189" s="1589"/>
      <c r="O189" s="1588"/>
    </row>
    <row r="190" spans="1:15" ht="12.75" customHeight="1">
      <c r="A190" s="3325"/>
      <c r="B190" s="2614">
        <v>13352</v>
      </c>
      <c r="C190" s="1402">
        <v>0.08</v>
      </c>
      <c r="D190" s="2023" t="s">
        <v>1037</v>
      </c>
      <c r="E190" s="858">
        <v>2750000</v>
      </c>
      <c r="F190" s="1401">
        <v>0.1</v>
      </c>
      <c r="G190" s="564">
        <f>F190*E190</f>
        <v>275000</v>
      </c>
      <c r="H190" s="1383" t="s">
        <v>15</v>
      </c>
      <c r="I190" s="543" t="s">
        <v>935</v>
      </c>
      <c r="J190" s="2638"/>
      <c r="K190" s="1521"/>
      <c r="L190" s="1521"/>
      <c r="M190" s="1588"/>
      <c r="N190" s="1589"/>
      <c r="O190" s="1588"/>
    </row>
    <row r="191" spans="1:15" ht="12.75" customHeight="1">
      <c r="A191" s="3325"/>
      <c r="B191" s="2617" t="s">
        <v>682</v>
      </c>
      <c r="C191" s="744">
        <v>0.1</v>
      </c>
      <c r="D191" s="692" t="s">
        <v>1038</v>
      </c>
      <c r="E191" s="751">
        <v>4000000</v>
      </c>
      <c r="F191" s="744">
        <v>0.12</v>
      </c>
      <c r="G191" s="751">
        <f>F191*E191</f>
        <v>480000</v>
      </c>
      <c r="H191" s="745" t="s">
        <v>15</v>
      </c>
      <c r="I191" s="745" t="s">
        <v>932</v>
      </c>
      <c r="J191" s="1552"/>
      <c r="K191" s="1905"/>
      <c r="L191" s="1512"/>
      <c r="M191" s="1519"/>
      <c r="N191" s="1520"/>
      <c r="O191" s="1519"/>
    </row>
    <row r="192" spans="1:15" ht="12.75" customHeight="1">
      <c r="A192" s="3325"/>
      <c r="B192" s="2508"/>
      <c r="C192" s="854"/>
      <c r="D192" s="483"/>
      <c r="E192" s="583"/>
      <c r="F192" s="483"/>
      <c r="G192" s="483"/>
      <c r="H192" s="484"/>
      <c r="I192" s="484"/>
      <c r="J192" s="1552"/>
      <c r="K192" s="1521"/>
      <c r="L192" s="1512"/>
      <c r="M192" s="1519"/>
      <c r="N192" s="1520"/>
      <c r="O192" s="1519"/>
    </row>
    <row r="193" spans="1:15" ht="12.75" customHeight="1">
      <c r="A193" s="3325"/>
      <c r="B193" s="2508"/>
      <c r="C193" s="854"/>
      <c r="D193" s="483"/>
      <c r="E193" s="583"/>
      <c r="F193" s="483"/>
      <c r="G193" s="483"/>
      <c r="H193" s="484"/>
      <c r="I193" s="484"/>
      <c r="J193" s="1552"/>
      <c r="K193" s="1521"/>
      <c r="L193" s="1512"/>
      <c r="M193" s="1519"/>
      <c r="N193" s="1520"/>
      <c r="O193" s="1519"/>
    </row>
    <row r="194" spans="1:15" ht="12.75" customHeight="1">
      <c r="A194" s="3325"/>
      <c r="B194" s="2495"/>
      <c r="C194" s="775"/>
      <c r="D194" s="2134"/>
      <c r="E194" s="703"/>
      <c r="F194" s="702"/>
      <c r="G194" s="702"/>
      <c r="H194" s="777"/>
      <c r="I194" s="705"/>
      <c r="J194" s="1521"/>
      <c r="K194" s="1521"/>
      <c r="L194" s="1512"/>
      <c r="M194" s="1519"/>
      <c r="N194" s="1520"/>
      <c r="O194" s="1519"/>
    </row>
    <row r="195" spans="1:15" ht="12.75" customHeight="1">
      <c r="A195" s="3325"/>
      <c r="B195" s="2495"/>
      <c r="C195" s="482"/>
      <c r="D195" s="2039" t="s">
        <v>1039</v>
      </c>
      <c r="E195" s="1080"/>
      <c r="F195" s="975"/>
      <c r="G195" s="975"/>
      <c r="H195" s="584"/>
      <c r="I195" s="484"/>
      <c r="J195" s="1521"/>
      <c r="K195" s="1521"/>
      <c r="L195" s="1512"/>
      <c r="M195" s="1519"/>
      <c r="N195" s="1520"/>
      <c r="O195" s="1519"/>
    </row>
    <row r="196" spans="1:15" ht="12.75" customHeight="1">
      <c r="A196" s="3325"/>
      <c r="B196" s="2610"/>
      <c r="C196" s="854"/>
      <c r="D196" s="2039" t="s">
        <v>1040</v>
      </c>
      <c r="E196" s="2334"/>
      <c r="F196" s="975"/>
      <c r="G196" s="975"/>
      <c r="H196" s="1987"/>
      <c r="I196" s="974"/>
      <c r="J196" s="2602"/>
      <c r="K196" s="2602"/>
      <c r="L196" s="1590"/>
      <c r="M196" s="1591"/>
      <c r="N196" s="1592"/>
      <c r="O196" s="1591"/>
    </row>
    <row r="197" spans="1:15" ht="14.25" customHeight="1">
      <c r="A197" s="3325"/>
      <c r="B197" s="2509" t="s">
        <v>1041</v>
      </c>
      <c r="C197" s="2265"/>
      <c r="D197" s="2039" t="s">
        <v>1042</v>
      </c>
      <c r="E197" s="2135"/>
      <c r="F197" s="483"/>
      <c r="G197" s="483"/>
      <c r="H197" s="484"/>
      <c r="I197" s="484" t="s">
        <v>953</v>
      </c>
      <c r="J197" s="484"/>
      <c r="K197" s="398"/>
      <c r="L197" s="398"/>
      <c r="M197" s="430"/>
      <c r="N197" s="2600"/>
      <c r="O197" s="565">
        <f>SUM(O185:O196)</f>
        <v>80000</v>
      </c>
    </row>
    <row r="198" spans="1:15" ht="15.75" customHeight="1">
      <c r="A198" s="3325"/>
      <c r="B198" s="2506"/>
      <c r="C198" s="2598"/>
      <c r="D198" s="2599"/>
      <c r="E198" s="2601">
        <f>SUM(E185:E197)</f>
        <v>20150000</v>
      </c>
      <c r="F198" s="2275"/>
      <c r="G198" s="2282">
        <f>SUM(G185:G197)</f>
        <v>1978000</v>
      </c>
      <c r="H198" s="3450"/>
      <c r="I198" s="3450"/>
      <c r="J198" s="3450"/>
      <c r="K198" s="3450"/>
      <c r="L198" s="3315"/>
      <c r="M198" s="3315"/>
      <c r="N198" s="3315"/>
      <c r="O198" s="2585">
        <f>O197+G198</f>
        <v>2058000</v>
      </c>
    </row>
    <row r="201" spans="1:15" ht="15.75">
      <c r="A201" s="3311" t="s">
        <v>46</v>
      </c>
      <c r="B201" s="3311"/>
      <c r="C201" s="3311"/>
      <c r="D201" s="3311"/>
      <c r="E201" s="3311"/>
      <c r="F201" s="3311"/>
      <c r="G201" s="3311"/>
      <c r="H201" s="3311"/>
      <c r="I201" s="3311"/>
      <c r="J201" s="3311"/>
      <c r="K201" s="3311"/>
      <c r="L201" s="3311"/>
      <c r="M201" s="3311"/>
      <c r="N201" s="3311"/>
      <c r="O201" s="3311"/>
    </row>
    <row r="202" spans="1:15">
      <c r="A202" s="2119" t="s">
        <v>929</v>
      </c>
      <c r="B202" s="463" t="s">
        <v>3</v>
      </c>
      <c r="C202" s="464" t="s">
        <v>930</v>
      </c>
      <c r="D202" s="464" t="s">
        <v>5</v>
      </c>
      <c r="E202" s="958" t="s">
        <v>6</v>
      </c>
      <c r="F202" s="463" t="s">
        <v>7</v>
      </c>
      <c r="G202" s="959" t="s">
        <v>8</v>
      </c>
      <c r="H202" s="509" t="s">
        <v>9</v>
      </c>
      <c r="I202" s="463" t="s">
        <v>10</v>
      </c>
      <c r="J202" s="24" t="s">
        <v>11</v>
      </c>
      <c r="K202" s="24" t="s">
        <v>3</v>
      </c>
      <c r="L202" s="463" t="s">
        <v>5</v>
      </c>
      <c r="M202" s="463" t="s">
        <v>12</v>
      </c>
      <c r="N202" s="24" t="s">
        <v>7</v>
      </c>
      <c r="O202" s="30"/>
    </row>
    <row r="203" spans="1:15" ht="15" customHeight="1">
      <c r="A203" s="3325" t="s">
        <v>1043</v>
      </c>
      <c r="B203" s="2500">
        <v>13143</v>
      </c>
      <c r="C203" s="1799">
        <v>0.1</v>
      </c>
      <c r="D203" s="2580" t="s">
        <v>1044</v>
      </c>
      <c r="E203" s="1762">
        <v>5200000</v>
      </c>
      <c r="F203" s="541">
        <v>7.0000000000000007E-2</v>
      </c>
      <c r="G203" s="564">
        <f>E203*F203</f>
        <v>364000.00000000006</v>
      </c>
      <c r="H203" s="543" t="s">
        <v>19</v>
      </c>
      <c r="I203" s="543" t="s">
        <v>953</v>
      </c>
      <c r="J203" s="1552"/>
      <c r="K203" s="2067">
        <v>13275</v>
      </c>
      <c r="L203" s="1680" t="s">
        <v>1045</v>
      </c>
      <c r="M203" s="564">
        <v>2350000</v>
      </c>
      <c r="N203" s="653">
        <v>0.05</v>
      </c>
      <c r="O203" s="1106">
        <f>M203*N203</f>
        <v>117500</v>
      </c>
    </row>
    <row r="204" spans="1:15" ht="15" customHeight="1">
      <c r="A204" s="3325"/>
      <c r="B204" s="2500">
        <v>13186</v>
      </c>
      <c r="C204" s="1799">
        <v>0.1</v>
      </c>
      <c r="D204" s="1795" t="s">
        <v>1046</v>
      </c>
      <c r="E204" s="2044">
        <v>3000000</v>
      </c>
      <c r="F204" s="1026">
        <v>0.12</v>
      </c>
      <c r="G204" s="564">
        <f t="shared" ref="G204:G211" si="2">E204*F204</f>
        <v>360000</v>
      </c>
      <c r="H204" s="544" t="s">
        <v>43</v>
      </c>
      <c r="I204" s="544" t="s">
        <v>935</v>
      </c>
      <c r="J204" s="1512"/>
      <c r="K204" s="1075">
        <v>13377</v>
      </c>
      <c r="L204" s="1897" t="s">
        <v>1047</v>
      </c>
      <c r="M204" s="1105">
        <v>1050000</v>
      </c>
      <c r="N204" s="1074">
        <v>0.05</v>
      </c>
      <c r="O204" s="1106">
        <f>M204*N204</f>
        <v>52500</v>
      </c>
    </row>
    <row r="205" spans="1:15" ht="15.75" customHeight="1">
      <c r="A205" s="3325"/>
      <c r="B205" s="2511">
        <v>13165</v>
      </c>
      <c r="C205" s="1799">
        <v>0.1</v>
      </c>
      <c r="D205" s="2220" t="s">
        <v>1048</v>
      </c>
      <c r="E205" s="858">
        <v>1000000</v>
      </c>
      <c r="F205" s="1632">
        <v>7.0000000000000007E-2</v>
      </c>
      <c r="G205" s="564">
        <f t="shared" si="2"/>
        <v>70000</v>
      </c>
      <c r="H205" s="1143" t="s">
        <v>19</v>
      </c>
      <c r="I205" s="544" t="s">
        <v>953</v>
      </c>
      <c r="J205" s="1512"/>
      <c r="K205" s="1655">
        <v>13351</v>
      </c>
      <c r="L205" s="2625" t="s">
        <v>1049</v>
      </c>
      <c r="M205" s="2643">
        <v>2200000</v>
      </c>
      <c r="N205" s="2634">
        <v>0.05</v>
      </c>
      <c r="O205" s="2103">
        <f>M205*N205</f>
        <v>110000</v>
      </c>
    </row>
    <row r="206" spans="1:15" ht="15.75" customHeight="1">
      <c r="A206" s="3325"/>
      <c r="B206" s="2618">
        <v>13225</v>
      </c>
      <c r="C206" s="1799">
        <v>0.1</v>
      </c>
      <c r="D206" s="1795" t="s">
        <v>1050</v>
      </c>
      <c r="E206" s="564">
        <v>1650000</v>
      </c>
      <c r="F206" s="1026">
        <v>0.12</v>
      </c>
      <c r="G206" s="564">
        <f t="shared" si="2"/>
        <v>198000</v>
      </c>
      <c r="H206" s="1383" t="s">
        <v>43</v>
      </c>
      <c r="I206" s="543" t="s">
        <v>953</v>
      </c>
      <c r="J206" s="1860"/>
      <c r="K206" s="544">
        <v>13187</v>
      </c>
      <c r="L206" s="1680" t="s">
        <v>1051</v>
      </c>
      <c r="M206" s="564">
        <v>1600000</v>
      </c>
      <c r="N206" s="1161">
        <v>0.05</v>
      </c>
      <c r="O206" s="564">
        <f>M206*N206</f>
        <v>80000</v>
      </c>
    </row>
    <row r="207" spans="1:15" ht="15" customHeight="1">
      <c r="A207" s="3325"/>
      <c r="B207" s="2503">
        <v>13153</v>
      </c>
      <c r="C207" s="1799">
        <v>0.1</v>
      </c>
      <c r="D207" s="1795" t="s">
        <v>1052</v>
      </c>
      <c r="E207" s="564">
        <v>1600000</v>
      </c>
      <c r="F207" s="545">
        <v>7.0000000000000007E-2</v>
      </c>
      <c r="G207" s="564">
        <f t="shared" si="2"/>
        <v>112000.00000000001</v>
      </c>
      <c r="H207" s="1143" t="s">
        <v>19</v>
      </c>
      <c r="I207" s="544" t="s">
        <v>953</v>
      </c>
      <c r="J207" s="1860"/>
      <c r="K207" s="1547">
        <v>13390</v>
      </c>
      <c r="L207" s="2538" t="s">
        <v>1053</v>
      </c>
      <c r="M207" s="1909">
        <v>1250000</v>
      </c>
      <c r="N207" s="1615">
        <v>0.04</v>
      </c>
      <c r="O207" s="564">
        <f>M207*N207</f>
        <v>50000</v>
      </c>
    </row>
    <row r="208" spans="1:15" ht="15" customHeight="1">
      <c r="A208" s="3325"/>
      <c r="B208" s="2503">
        <v>13178</v>
      </c>
      <c r="C208" s="1799">
        <v>0.1</v>
      </c>
      <c r="D208" s="1795" t="s">
        <v>1054</v>
      </c>
      <c r="E208" s="564">
        <v>1600000</v>
      </c>
      <c r="F208" s="545">
        <v>7.0000000000000007E-2</v>
      </c>
      <c r="G208" s="564">
        <f t="shared" si="2"/>
        <v>112000.00000000001</v>
      </c>
      <c r="H208" s="1143" t="s">
        <v>19</v>
      </c>
      <c r="I208" s="544" t="s">
        <v>935</v>
      </c>
      <c r="J208" s="2633"/>
      <c r="K208" s="1521"/>
      <c r="L208" s="1521"/>
      <c r="M208" s="1588"/>
      <c r="N208" s="1589"/>
      <c r="O208" s="1588"/>
    </row>
    <row r="209" spans="1:15" ht="15" customHeight="1">
      <c r="A209" s="3325"/>
      <c r="B209" s="2503">
        <v>13176</v>
      </c>
      <c r="C209" s="1799">
        <v>0.1</v>
      </c>
      <c r="D209" s="1795" t="s">
        <v>1055</v>
      </c>
      <c r="E209" s="564">
        <v>1750000</v>
      </c>
      <c r="F209" s="545">
        <v>7.0000000000000007E-2</v>
      </c>
      <c r="G209" s="564">
        <f t="shared" si="2"/>
        <v>122500.00000000001</v>
      </c>
      <c r="H209" s="1383" t="s">
        <v>19</v>
      </c>
      <c r="I209" s="544" t="s">
        <v>935</v>
      </c>
      <c r="J209" s="1521"/>
      <c r="K209" s="1905"/>
      <c r="L209" s="1512"/>
      <c r="M209" s="1519"/>
      <c r="N209" s="1520"/>
      <c r="O209" s="1519"/>
    </row>
    <row r="210" spans="1:15" ht="15" customHeight="1">
      <c r="A210" s="3325"/>
      <c r="B210" s="2510">
        <v>13236</v>
      </c>
      <c r="C210" s="1799">
        <v>0.1</v>
      </c>
      <c r="D210" s="1795" t="s">
        <v>1056</v>
      </c>
      <c r="E210" s="564">
        <v>1550000</v>
      </c>
      <c r="F210" s="545">
        <v>0.12</v>
      </c>
      <c r="G210" s="564">
        <f t="shared" si="2"/>
        <v>186000</v>
      </c>
      <c r="H210" s="1143" t="s">
        <v>43</v>
      </c>
      <c r="I210" s="1143" t="s">
        <v>932</v>
      </c>
      <c r="J210" s="1521"/>
      <c r="K210" s="1521"/>
      <c r="L210" s="1512"/>
      <c r="M210" s="1519"/>
      <c r="N210" s="1520"/>
      <c r="O210" s="1519"/>
    </row>
    <row r="211" spans="1:15" ht="12.75" customHeight="1">
      <c r="A211" s="3325"/>
      <c r="B211" s="2510">
        <v>13185</v>
      </c>
      <c r="C211" s="1799">
        <v>0.1</v>
      </c>
      <c r="D211" s="1680" t="s">
        <v>1057</v>
      </c>
      <c r="E211" s="564">
        <v>1550000</v>
      </c>
      <c r="F211" s="545">
        <v>7.0000000000000007E-2</v>
      </c>
      <c r="G211" s="564">
        <f t="shared" si="2"/>
        <v>108500.00000000001</v>
      </c>
      <c r="H211" s="654" t="s">
        <v>19</v>
      </c>
      <c r="I211" s="544" t="s">
        <v>932</v>
      </c>
      <c r="J211" s="1521"/>
      <c r="K211" s="1521"/>
      <c r="L211" s="1512"/>
      <c r="M211" s="1519"/>
      <c r="N211" s="1520"/>
      <c r="O211" s="1519"/>
    </row>
    <row r="212" spans="1:15" ht="12.75" customHeight="1">
      <c r="A212" s="3325"/>
      <c r="B212" s="2510">
        <v>13319</v>
      </c>
      <c r="C212" s="963">
        <v>0.1</v>
      </c>
      <c r="D212" s="2022" t="s">
        <v>1058</v>
      </c>
      <c r="E212" s="564">
        <v>1600000</v>
      </c>
      <c r="F212" s="545">
        <v>7.0000000000000007E-2</v>
      </c>
      <c r="G212" s="564">
        <f>E212*F212</f>
        <v>112000.00000000001</v>
      </c>
      <c r="H212" s="1143" t="s">
        <v>19</v>
      </c>
      <c r="I212" s="544" t="s">
        <v>932</v>
      </c>
      <c r="J212" s="1521"/>
      <c r="K212" s="1521"/>
      <c r="L212" s="1512"/>
      <c r="M212" s="1519"/>
      <c r="N212" s="1520"/>
      <c r="O212" s="1519"/>
    </row>
    <row r="213" spans="1:15" ht="12.75" customHeight="1">
      <c r="A213" s="3325"/>
      <c r="B213" s="2510">
        <v>13308</v>
      </c>
      <c r="C213" s="963">
        <v>0.1</v>
      </c>
      <c r="D213" s="2022" t="s">
        <v>1059</v>
      </c>
      <c r="E213" s="564">
        <v>970000</v>
      </c>
      <c r="F213" s="545">
        <v>0.12</v>
      </c>
      <c r="G213" s="564">
        <f>E213*F213</f>
        <v>116400</v>
      </c>
      <c r="H213" s="1143" t="s">
        <v>43</v>
      </c>
      <c r="I213" s="544" t="s">
        <v>953</v>
      </c>
      <c r="J213" s="1521"/>
      <c r="K213" s="1521"/>
      <c r="L213" s="1512"/>
      <c r="M213" s="1519"/>
      <c r="N213" s="1520"/>
      <c r="O213" s="1519"/>
    </row>
    <row r="214" spans="1:15" ht="12.75" customHeight="1">
      <c r="A214" s="3325"/>
      <c r="B214" s="2619">
        <v>13249</v>
      </c>
      <c r="C214" s="963">
        <v>0.1</v>
      </c>
      <c r="D214" s="2022" t="s">
        <v>1060</v>
      </c>
      <c r="E214" s="564">
        <v>2600000</v>
      </c>
      <c r="F214" s="545">
        <v>7.0000000000000007E-2</v>
      </c>
      <c r="G214" s="564">
        <f>E214*F214</f>
        <v>182000.00000000003</v>
      </c>
      <c r="H214" s="1143" t="s">
        <v>942</v>
      </c>
      <c r="I214" s="544" t="s">
        <v>935</v>
      </c>
      <c r="J214" s="1521"/>
      <c r="K214" s="1521"/>
      <c r="L214" s="1512"/>
      <c r="M214" s="1519"/>
      <c r="N214" s="1520"/>
      <c r="O214" s="1519"/>
    </row>
    <row r="215" spans="1:15" ht="12.75" customHeight="1">
      <c r="A215" s="3325"/>
      <c r="B215" s="2620">
        <v>13367</v>
      </c>
      <c r="C215" s="1750">
        <v>0.1</v>
      </c>
      <c r="D215" s="2581" t="s">
        <v>1061</v>
      </c>
      <c r="E215" s="751">
        <v>1000000</v>
      </c>
      <c r="F215" s="744">
        <v>0.12</v>
      </c>
      <c r="G215" s="751">
        <f t="shared" ref="G215:G217" si="3">E215*F215</f>
        <v>120000</v>
      </c>
      <c r="H215" s="2542" t="s">
        <v>43</v>
      </c>
      <c r="I215" s="745" t="s">
        <v>953</v>
      </c>
      <c r="J215" s="1521"/>
      <c r="K215" s="1521"/>
      <c r="L215" s="1512"/>
      <c r="M215" s="1519"/>
      <c r="N215" s="1520"/>
      <c r="O215" s="1519"/>
    </row>
    <row r="216" spans="1:15" ht="12.75" customHeight="1">
      <c r="A216" s="3325"/>
      <c r="B216" s="2620">
        <v>13337</v>
      </c>
      <c r="C216" s="1750">
        <v>0.1</v>
      </c>
      <c r="D216" s="2581" t="s">
        <v>1062</v>
      </c>
      <c r="E216" s="751">
        <v>1150000</v>
      </c>
      <c r="F216" s="744">
        <v>0.12</v>
      </c>
      <c r="G216" s="751">
        <f t="shared" si="3"/>
        <v>138000</v>
      </c>
      <c r="H216" s="2542" t="s">
        <v>43</v>
      </c>
      <c r="I216" s="745" t="s">
        <v>953</v>
      </c>
      <c r="J216" s="1521"/>
      <c r="K216" s="1521"/>
      <c r="L216" s="1512"/>
      <c r="M216" s="1519"/>
      <c r="N216" s="1520"/>
      <c r="O216" s="1519"/>
    </row>
    <row r="217" spans="1:15" ht="12.75" customHeight="1">
      <c r="A217" s="3325"/>
      <c r="B217" s="2619">
        <v>13375</v>
      </c>
      <c r="C217" s="656">
        <v>0.1</v>
      </c>
      <c r="D217" s="2460" t="s">
        <v>1063</v>
      </c>
      <c r="E217" s="564">
        <v>2000000</v>
      </c>
      <c r="F217" s="545">
        <v>7.0000000000000007E-2</v>
      </c>
      <c r="G217" s="564">
        <f t="shared" si="3"/>
        <v>140000</v>
      </c>
      <c r="H217" s="2635" t="s">
        <v>19</v>
      </c>
      <c r="I217" s="544" t="s">
        <v>935</v>
      </c>
      <c r="J217" s="1521"/>
      <c r="K217" s="1521"/>
      <c r="L217" s="1512"/>
      <c r="M217" s="1519"/>
      <c r="N217" s="1520"/>
      <c r="O217" s="1519"/>
    </row>
    <row r="218" spans="1:15" ht="12.75" customHeight="1">
      <c r="A218" s="3325"/>
      <c r="B218" s="2610"/>
      <c r="C218" s="702"/>
      <c r="D218" s="2134"/>
      <c r="E218" s="748"/>
      <c r="F218" s="483"/>
      <c r="G218" s="483"/>
      <c r="H218" s="1929"/>
      <c r="I218" s="484"/>
      <c r="J218" s="1521"/>
      <c r="K218" s="1521"/>
      <c r="L218" s="1512"/>
      <c r="M218" s="1519"/>
      <c r="N218" s="1520"/>
      <c r="O218" s="1519"/>
    </row>
    <row r="219" spans="1:15" ht="12.75" customHeight="1">
      <c r="A219" s="3325"/>
      <c r="B219" s="2610"/>
      <c r="C219" s="702"/>
      <c r="D219" s="2134"/>
      <c r="E219" s="748"/>
      <c r="F219" s="483"/>
      <c r="G219" s="483"/>
      <c r="H219" s="1929"/>
      <c r="I219" s="484"/>
      <c r="J219" s="1521"/>
      <c r="K219" s="1521"/>
      <c r="L219" s="1512"/>
      <c r="M219" s="1519"/>
      <c r="N219" s="1520"/>
      <c r="O219" s="1519"/>
    </row>
    <row r="220" spans="1:15" ht="12.75" customHeight="1">
      <c r="A220" s="3325"/>
      <c r="B220" s="2610"/>
      <c r="C220" s="702"/>
      <c r="D220" s="2134"/>
      <c r="E220" s="748"/>
      <c r="F220" s="483"/>
      <c r="G220" s="483"/>
      <c r="H220" s="1929"/>
      <c r="I220" s="484"/>
      <c r="J220" s="1521"/>
      <c r="K220" s="1521"/>
      <c r="L220" s="1512"/>
      <c r="M220" s="1519"/>
      <c r="N220" s="1520"/>
      <c r="O220" s="1519"/>
    </row>
    <row r="221" spans="1:15" ht="12.75" customHeight="1">
      <c r="A221" s="3325"/>
      <c r="B221" s="2610"/>
      <c r="C221" s="702"/>
      <c r="D221" s="2134"/>
      <c r="E221" s="748"/>
      <c r="F221" s="483"/>
      <c r="G221" s="483"/>
      <c r="H221" s="1929"/>
      <c r="I221" s="484"/>
      <c r="J221" s="1521"/>
      <c r="K221" s="1521"/>
      <c r="L221" s="1512"/>
      <c r="M221" s="1519"/>
      <c r="N221" s="1520"/>
      <c r="O221" s="1519"/>
    </row>
    <row r="222" spans="1:15" ht="12.75" customHeight="1">
      <c r="A222" s="3325"/>
      <c r="B222" s="2495" t="s">
        <v>171</v>
      </c>
      <c r="C222" s="483"/>
      <c r="D222" s="2039" t="s">
        <v>1064</v>
      </c>
      <c r="E222" s="583"/>
      <c r="F222" s="483"/>
      <c r="G222" s="483"/>
      <c r="H222" s="1929"/>
      <c r="I222" s="484" t="s">
        <v>932</v>
      </c>
      <c r="J222" s="1521"/>
      <c r="K222" s="1521"/>
      <c r="L222" s="1512"/>
      <c r="M222" s="1519"/>
      <c r="N222" s="1520"/>
      <c r="O222" s="1519"/>
    </row>
    <row r="223" spans="1:15" ht="12.75" customHeight="1">
      <c r="A223" s="3325"/>
      <c r="B223" s="2610" t="s">
        <v>411</v>
      </c>
      <c r="C223" s="702"/>
      <c r="D223" s="2134" t="s">
        <v>1065</v>
      </c>
      <c r="E223" s="748"/>
      <c r="F223" s="483"/>
      <c r="G223" s="483"/>
      <c r="H223" s="1929"/>
      <c r="I223" s="484" t="s">
        <v>953</v>
      </c>
      <c r="J223" s="1521"/>
      <c r="K223" s="1521"/>
      <c r="L223" s="1512"/>
      <c r="M223" s="1519"/>
      <c r="N223" s="1520"/>
      <c r="O223" s="1519"/>
    </row>
    <row r="224" spans="1:15" ht="14.25" customHeight="1">
      <c r="A224" s="3325"/>
      <c r="B224" s="764"/>
      <c r="C224" s="774"/>
      <c r="D224" s="1993"/>
      <c r="E224" s="2450"/>
      <c r="F224" s="1604"/>
      <c r="G224" s="482"/>
      <c r="H224" s="1906"/>
      <c r="I224" s="484"/>
      <c r="J224" s="484"/>
      <c r="K224" s="398"/>
      <c r="L224" s="450"/>
      <c r="M224" s="445"/>
      <c r="N224" s="2586"/>
      <c r="O224" s="2587">
        <f>SUM(O203:O208)</f>
        <v>410000</v>
      </c>
    </row>
    <row r="225" spans="1:15" ht="15.75" customHeight="1">
      <c r="A225" s="3325"/>
      <c r="B225" s="2506"/>
      <c r="C225" s="2506"/>
      <c r="D225" s="2273"/>
      <c r="E225" s="2274">
        <f>SUM(E203:E219)</f>
        <v>28220000</v>
      </c>
      <c r="F225" s="2451"/>
      <c r="G225" s="2452">
        <f>SUM(G203:G224)</f>
        <v>2441400</v>
      </c>
      <c r="H225" s="3450" t="s">
        <v>522</v>
      </c>
      <c r="I225" s="3450"/>
      <c r="J225" s="3450"/>
      <c r="K225" s="3450"/>
      <c r="L225" s="3315"/>
      <c r="M225" s="3315"/>
      <c r="N225" s="3315"/>
      <c r="O225" s="2585">
        <f>O224+G225</f>
        <v>2851400</v>
      </c>
    </row>
    <row r="227" spans="1:15" ht="15.75">
      <c r="A227" s="3311" t="s">
        <v>36</v>
      </c>
      <c r="B227" s="3311"/>
      <c r="C227" s="3311"/>
      <c r="D227" s="3311"/>
      <c r="E227" s="3311"/>
      <c r="F227" s="3311"/>
      <c r="G227" s="3311"/>
      <c r="H227" s="3311"/>
      <c r="I227" s="3311"/>
      <c r="J227" s="3311"/>
      <c r="K227" s="3311"/>
      <c r="L227" s="3311"/>
      <c r="M227" s="3311"/>
      <c r="N227" s="3311"/>
      <c r="O227" s="3311"/>
    </row>
    <row r="228" spans="1:15">
      <c r="A228" s="2119" t="s">
        <v>929</v>
      </c>
      <c r="B228" s="463" t="s">
        <v>3</v>
      </c>
      <c r="C228" s="464" t="s">
        <v>930</v>
      </c>
      <c r="D228" s="464" t="s">
        <v>5</v>
      </c>
      <c r="E228" s="958" t="s">
        <v>6</v>
      </c>
      <c r="F228" s="463" t="s">
        <v>7</v>
      </c>
      <c r="G228" s="959" t="s">
        <v>8</v>
      </c>
      <c r="H228" s="509" t="s">
        <v>9</v>
      </c>
      <c r="I228" s="463" t="s">
        <v>10</v>
      </c>
      <c r="J228" s="24" t="s">
        <v>11</v>
      </c>
      <c r="K228" s="463" t="s">
        <v>3</v>
      </c>
      <c r="L228" s="463" t="s">
        <v>5</v>
      </c>
      <c r="M228" s="463" t="s">
        <v>12</v>
      </c>
      <c r="N228" s="463" t="s">
        <v>7</v>
      </c>
      <c r="O228" s="790"/>
    </row>
    <row r="229" spans="1:15" ht="12.75" customHeight="1">
      <c r="A229" s="3325" t="s">
        <v>1066</v>
      </c>
      <c r="B229" s="2500">
        <v>13187</v>
      </c>
      <c r="C229" s="1813">
        <v>0.1</v>
      </c>
      <c r="D229" s="1162" t="s">
        <v>1067</v>
      </c>
      <c r="E229" s="714">
        <v>1600000</v>
      </c>
      <c r="F229" s="545">
        <v>0.04</v>
      </c>
      <c r="G229" s="564">
        <f>E229*F229</f>
        <v>64000</v>
      </c>
      <c r="H229" s="544" t="s">
        <v>43</v>
      </c>
      <c r="I229" s="544" t="s">
        <v>935</v>
      </c>
      <c r="J229" s="1910"/>
      <c r="K229" s="407"/>
      <c r="L229" s="407"/>
      <c r="M229" s="407"/>
      <c r="N229" s="407"/>
      <c r="O229" s="407"/>
    </row>
    <row r="230" spans="1:15" ht="12.75" customHeight="1">
      <c r="A230" s="3325"/>
      <c r="B230" s="2501">
        <v>13250</v>
      </c>
      <c r="C230" s="1814">
        <v>0.1</v>
      </c>
      <c r="D230" s="1680" t="s">
        <v>1068</v>
      </c>
      <c r="E230" s="1762">
        <v>4200000</v>
      </c>
      <c r="F230" s="541">
        <v>0.04</v>
      </c>
      <c r="G230" s="564">
        <f t="shared" ref="G230:G233" si="4">E230*F230</f>
        <v>168000</v>
      </c>
      <c r="H230" s="543" t="s">
        <v>942</v>
      </c>
      <c r="I230" s="543" t="s">
        <v>932</v>
      </c>
      <c r="J230" s="1860"/>
      <c r="K230" s="407"/>
      <c r="L230" s="407"/>
      <c r="M230" s="407"/>
      <c r="N230" s="407"/>
      <c r="O230" s="407"/>
    </row>
    <row r="231" spans="1:15" ht="15" customHeight="1">
      <c r="A231" s="3325"/>
      <c r="B231" s="2511">
        <v>13275</v>
      </c>
      <c r="C231" s="1814">
        <v>0.1</v>
      </c>
      <c r="D231" s="1680" t="s">
        <v>1069</v>
      </c>
      <c r="E231" s="1762">
        <v>2350000</v>
      </c>
      <c r="F231" s="1632">
        <v>0.04</v>
      </c>
      <c r="G231" s="564">
        <f t="shared" si="4"/>
        <v>94000</v>
      </c>
      <c r="H231" s="1143" t="s">
        <v>43</v>
      </c>
      <c r="I231" s="544" t="s">
        <v>932</v>
      </c>
      <c r="J231" s="1860"/>
      <c r="K231" s="2623"/>
      <c r="L231" s="2623"/>
      <c r="M231" s="2624"/>
      <c r="N231" s="2628"/>
      <c r="O231" s="2629"/>
    </row>
    <row r="232" spans="1:15" ht="15" customHeight="1">
      <c r="A232" s="3325"/>
      <c r="B232" s="2618">
        <v>13264</v>
      </c>
      <c r="C232" s="1813">
        <v>0.1</v>
      </c>
      <c r="D232" s="1680" t="s">
        <v>1070</v>
      </c>
      <c r="E232" s="714">
        <v>2800000</v>
      </c>
      <c r="F232" s="545">
        <v>0.08</v>
      </c>
      <c r="G232" s="564">
        <f t="shared" si="4"/>
        <v>224000</v>
      </c>
      <c r="H232" s="1383" t="s">
        <v>127</v>
      </c>
      <c r="I232" s="543" t="s">
        <v>953</v>
      </c>
      <c r="J232" s="1860"/>
      <c r="K232" s="1521"/>
      <c r="L232" s="1521"/>
      <c r="M232" s="1588"/>
      <c r="N232" s="1589"/>
      <c r="O232" s="2629"/>
    </row>
    <row r="233" spans="1:15" ht="12.75" customHeight="1">
      <c r="A233" s="3325"/>
      <c r="B233" s="2503">
        <v>13189</v>
      </c>
      <c r="C233" s="1813">
        <v>0.1</v>
      </c>
      <c r="D233" s="1680" t="s">
        <v>1071</v>
      </c>
      <c r="E233" s="714">
        <v>2450000</v>
      </c>
      <c r="F233" s="545">
        <v>0.05</v>
      </c>
      <c r="G233" s="564">
        <f t="shared" si="4"/>
        <v>122500</v>
      </c>
      <c r="H233" s="1143" t="s">
        <v>19</v>
      </c>
      <c r="I233" s="544" t="s">
        <v>953</v>
      </c>
      <c r="J233" s="1860"/>
      <c r="K233" s="1521"/>
      <c r="L233" s="1521"/>
      <c r="M233" s="1588"/>
      <c r="N233" s="1589"/>
      <c r="O233" s="1588"/>
    </row>
    <row r="234" spans="1:15" ht="12.75" customHeight="1">
      <c r="A234" s="3325"/>
      <c r="B234" s="2495"/>
      <c r="C234" s="483"/>
      <c r="D234" s="2039"/>
      <c r="E234" s="583"/>
      <c r="F234" s="483"/>
      <c r="G234" s="483"/>
      <c r="H234" s="1929"/>
      <c r="I234" s="484"/>
      <c r="J234" s="1521"/>
      <c r="K234" s="1905"/>
      <c r="L234" s="1512"/>
      <c r="M234" s="1519"/>
      <c r="N234" s="1520"/>
      <c r="O234" s="1519"/>
    </row>
    <row r="235" spans="1:15" ht="12.75" customHeight="1">
      <c r="A235" s="3325"/>
      <c r="B235" s="2495"/>
      <c r="C235" s="483"/>
      <c r="D235" s="2039"/>
      <c r="E235" s="583"/>
      <c r="F235" s="483"/>
      <c r="G235" s="483"/>
      <c r="H235" s="584"/>
      <c r="I235" s="484"/>
      <c r="J235" s="1521"/>
      <c r="K235" s="1521"/>
      <c r="L235" s="1512"/>
      <c r="M235" s="1519"/>
      <c r="N235" s="1520"/>
      <c r="O235" s="1519"/>
    </row>
    <row r="236" spans="1:15" ht="12.75" customHeight="1">
      <c r="A236" s="3325"/>
      <c r="B236" s="2610"/>
      <c r="C236" s="483"/>
      <c r="D236" s="2039"/>
      <c r="E236" s="748"/>
      <c r="F236" s="483"/>
      <c r="G236" s="483"/>
      <c r="H236" s="1929"/>
      <c r="I236" s="484"/>
      <c r="J236" s="1521"/>
      <c r="K236" s="1521"/>
      <c r="L236" s="1512"/>
      <c r="M236" s="1519"/>
      <c r="N236" s="1520"/>
      <c r="O236" s="1519"/>
    </row>
    <row r="237" spans="1:15" ht="12.75" customHeight="1">
      <c r="A237" s="3325"/>
      <c r="B237" s="2505"/>
      <c r="C237" s="1330"/>
      <c r="D237" s="483" t="s">
        <v>1072</v>
      </c>
      <c r="E237" s="1906"/>
      <c r="F237" s="482"/>
      <c r="G237" s="583"/>
      <c r="H237" s="584"/>
      <c r="I237" s="484" t="s">
        <v>932</v>
      </c>
      <c r="J237" s="1521"/>
      <c r="K237" s="1521"/>
      <c r="L237" s="1512"/>
      <c r="M237" s="1519"/>
      <c r="N237" s="1520"/>
      <c r="O237" s="1519"/>
    </row>
    <row r="238" spans="1:15" ht="15" customHeight="1">
      <c r="A238" s="3325"/>
      <c r="B238" s="2496"/>
      <c r="C238" s="774"/>
      <c r="D238" s="1993"/>
      <c r="E238" s="2582">
        <f>E229+E230+E231+E232+E233</f>
        <v>13400000</v>
      </c>
      <c r="F238" s="1604"/>
      <c r="G238" s="1364">
        <f>SUM(G229:G237)</f>
        <v>672500</v>
      </c>
      <c r="H238" s="1906"/>
      <c r="I238" s="484"/>
      <c r="J238" s="484"/>
      <c r="K238" s="398"/>
      <c r="L238" s="393"/>
      <c r="M238" s="394"/>
      <c r="N238" s="395"/>
      <c r="O238" s="567">
        <f>SUM(O229:O237)</f>
        <v>0</v>
      </c>
    </row>
    <row r="239" spans="1:15" ht="15.75" customHeight="1">
      <c r="A239" s="3325"/>
      <c r="B239" s="2272"/>
      <c r="C239" s="399"/>
      <c r="D239" s="2273"/>
      <c r="E239" s="2274"/>
      <c r="F239" s="2451"/>
      <c r="G239" s="2452"/>
      <c r="H239" s="3450"/>
      <c r="I239" s="3450"/>
      <c r="J239" s="3450"/>
      <c r="K239" s="3450"/>
      <c r="L239" s="3313"/>
      <c r="M239" s="3313"/>
      <c r="N239" s="3313"/>
      <c r="O239" s="2277">
        <f>O238+G238</f>
        <v>672500</v>
      </c>
    </row>
    <row r="241" spans="1:15" ht="15.75">
      <c r="A241" s="3311" t="s">
        <v>1073</v>
      </c>
      <c r="B241" s="3311"/>
      <c r="C241" s="3311"/>
      <c r="D241" s="3311"/>
      <c r="E241" s="3311"/>
      <c r="F241" s="3311"/>
      <c r="G241" s="3311"/>
      <c r="H241" s="3311"/>
      <c r="I241" s="3311"/>
      <c r="J241" s="3311"/>
      <c r="K241" s="3311"/>
      <c r="L241" s="3311"/>
      <c r="M241" s="3311"/>
      <c r="N241" s="3311"/>
      <c r="O241" s="3311"/>
    </row>
    <row r="242" spans="1:15">
      <c r="A242" s="2119" t="s">
        <v>929</v>
      </c>
      <c r="B242" s="463" t="s">
        <v>3</v>
      </c>
      <c r="C242" s="464" t="s">
        <v>930</v>
      </c>
      <c r="D242" s="464" t="s">
        <v>5</v>
      </c>
      <c r="E242" s="958" t="s">
        <v>6</v>
      </c>
      <c r="F242" s="463" t="s">
        <v>7</v>
      </c>
      <c r="G242" s="959" t="s">
        <v>8</v>
      </c>
      <c r="H242" s="509" t="s">
        <v>9</v>
      </c>
      <c r="I242" s="463" t="s">
        <v>10</v>
      </c>
      <c r="J242" s="463" t="s">
        <v>11</v>
      </c>
      <c r="K242" s="24" t="s">
        <v>3</v>
      </c>
      <c r="L242" s="463" t="s">
        <v>5</v>
      </c>
      <c r="M242" s="463" t="s">
        <v>12</v>
      </c>
      <c r="N242" s="24" t="s">
        <v>7</v>
      </c>
      <c r="O242" s="30"/>
    </row>
    <row r="243" spans="1:15" ht="12.75" customHeight="1">
      <c r="A243" s="3325" t="s">
        <v>333</v>
      </c>
      <c r="B243" s="2613">
        <v>13175</v>
      </c>
      <c r="C243" s="1359">
        <v>0.08</v>
      </c>
      <c r="D243" s="657" t="s">
        <v>1074</v>
      </c>
      <c r="E243" s="658">
        <v>2800000</v>
      </c>
      <c r="F243" s="1359">
        <v>0.1</v>
      </c>
      <c r="G243" s="658">
        <f>F243*E243</f>
        <v>280000</v>
      </c>
      <c r="H243" s="659" t="s">
        <v>942</v>
      </c>
      <c r="I243" s="659" t="s">
        <v>953</v>
      </c>
      <c r="J243" s="1512"/>
      <c r="K243" s="2067">
        <v>13193</v>
      </c>
      <c r="L243" s="1680" t="s">
        <v>1075</v>
      </c>
      <c r="M243" s="564">
        <v>1900000</v>
      </c>
      <c r="N243" s="653">
        <v>0.05</v>
      </c>
      <c r="O243" s="1106">
        <f>M243*N243</f>
        <v>95000</v>
      </c>
    </row>
    <row r="244" spans="1:15" ht="12.75" customHeight="1">
      <c r="A244" s="3325"/>
      <c r="B244" s="2500">
        <v>13144</v>
      </c>
      <c r="C244" s="963">
        <v>0.1</v>
      </c>
      <c r="D244" s="1680" t="s">
        <v>1076</v>
      </c>
      <c r="E244" s="564">
        <v>2200000</v>
      </c>
      <c r="F244" s="545">
        <v>0.12</v>
      </c>
      <c r="G244" s="658">
        <f t="shared" ref="G244:G247" si="5">F244*E244</f>
        <v>264000</v>
      </c>
      <c r="H244" s="544" t="s">
        <v>942</v>
      </c>
      <c r="I244" s="544" t="s">
        <v>932</v>
      </c>
      <c r="J244" s="1512"/>
      <c r="K244" s="2067">
        <v>13249</v>
      </c>
      <c r="L244" s="2068" t="s">
        <v>1077</v>
      </c>
      <c r="M244" s="1546">
        <v>2600000</v>
      </c>
      <c r="N244" s="1074">
        <v>0.05</v>
      </c>
      <c r="O244" s="1106">
        <f>M244*N244</f>
        <v>130000</v>
      </c>
    </row>
    <row r="245" spans="1:15" ht="12.75" customHeight="1">
      <c r="A245" s="3325"/>
      <c r="B245" s="2501">
        <v>13182</v>
      </c>
      <c r="C245" s="963">
        <v>0.1</v>
      </c>
      <c r="D245" s="1680" t="s">
        <v>1078</v>
      </c>
      <c r="E245" s="564">
        <v>3500000</v>
      </c>
      <c r="F245" s="545">
        <v>0.12</v>
      </c>
      <c r="G245" s="658">
        <f t="shared" si="5"/>
        <v>420000</v>
      </c>
      <c r="H245" s="544" t="s">
        <v>942</v>
      </c>
      <c r="I245" s="544" t="s">
        <v>932</v>
      </c>
      <c r="J245" s="1590"/>
      <c r="K245" s="1655">
        <v>13250</v>
      </c>
      <c r="L245" s="1897" t="s">
        <v>1079</v>
      </c>
      <c r="M245" s="1105">
        <v>4200000</v>
      </c>
      <c r="N245" s="1074">
        <v>0.05</v>
      </c>
      <c r="O245" s="1106">
        <f>M245*N245</f>
        <v>210000</v>
      </c>
    </row>
    <row r="246" spans="1:15" ht="12.75" customHeight="1">
      <c r="A246" s="3325"/>
      <c r="B246" s="978">
        <v>13252</v>
      </c>
      <c r="C246" s="2641">
        <v>0.1</v>
      </c>
      <c r="D246" s="657" t="s">
        <v>1080</v>
      </c>
      <c r="E246" s="2092">
        <v>1600000</v>
      </c>
      <c r="F246" s="1840">
        <v>7.0000000000000007E-2</v>
      </c>
      <c r="G246" s="658">
        <f t="shared" si="5"/>
        <v>112000.00000000001</v>
      </c>
      <c r="H246" s="1390" t="s">
        <v>1</v>
      </c>
      <c r="I246" s="654" t="s">
        <v>932</v>
      </c>
      <c r="J246" s="1552"/>
      <c r="K246" s="2623"/>
      <c r="L246" s="1996"/>
      <c r="M246" s="1997"/>
      <c r="N246" s="1998"/>
      <c r="O246" s="1997"/>
    </row>
    <row r="247" spans="1:15" ht="12.75" customHeight="1">
      <c r="A247" s="3325"/>
      <c r="B247" s="978">
        <v>13224</v>
      </c>
      <c r="C247" s="2200">
        <v>0.1</v>
      </c>
      <c r="D247" s="2593" t="s">
        <v>1081</v>
      </c>
      <c r="E247" s="564">
        <v>3200000</v>
      </c>
      <c r="F247" s="545">
        <v>0.12</v>
      </c>
      <c r="G247" s="658">
        <f t="shared" si="5"/>
        <v>384000</v>
      </c>
      <c r="H247" s="544" t="s">
        <v>942</v>
      </c>
      <c r="I247" s="654" t="s">
        <v>932</v>
      </c>
      <c r="J247" s="1552"/>
      <c r="K247" s="2623"/>
      <c r="L247" s="1996"/>
      <c r="M247" s="1997"/>
      <c r="N247" s="1998"/>
      <c r="O247" s="1997"/>
    </row>
    <row r="248" spans="1:15" ht="12.75" customHeight="1">
      <c r="A248" s="3325"/>
      <c r="B248" s="984">
        <v>13369</v>
      </c>
      <c r="C248" s="2642">
        <v>0.08</v>
      </c>
      <c r="D248" s="692" t="s">
        <v>1082</v>
      </c>
      <c r="E248" s="751">
        <v>4000000</v>
      </c>
      <c r="F248" s="1022">
        <v>0.1</v>
      </c>
      <c r="G248" s="1637">
        <f>F248*E248</f>
        <v>400000</v>
      </c>
      <c r="H248" s="2544" t="s">
        <v>942</v>
      </c>
      <c r="I248" s="745" t="s">
        <v>953</v>
      </c>
      <c r="J248" s="1521"/>
      <c r="K248" s="2623"/>
      <c r="L248" s="1996"/>
      <c r="M248" s="1997"/>
      <c r="N248" s="1998"/>
      <c r="O248" s="1997"/>
    </row>
    <row r="249" spans="1:15" ht="12.75" customHeight="1">
      <c r="A249" s="3325"/>
      <c r="J249" s="1521"/>
      <c r="K249" s="2623"/>
      <c r="L249" s="1996"/>
      <c r="M249" s="1997"/>
      <c r="N249" s="1998"/>
      <c r="O249" s="1997"/>
    </row>
    <row r="250" spans="1:15" ht="12.75" customHeight="1">
      <c r="A250" s="3325"/>
      <c r="B250" s="2495"/>
      <c r="C250" s="483"/>
      <c r="D250" s="2039"/>
      <c r="E250" s="583"/>
      <c r="F250" s="483"/>
      <c r="G250" s="483"/>
      <c r="H250" s="1929"/>
      <c r="I250" s="484"/>
      <c r="J250" s="1521"/>
      <c r="K250" s="2623"/>
      <c r="L250" s="1996"/>
      <c r="M250" s="1997"/>
      <c r="N250" s="1998"/>
      <c r="O250" s="1997"/>
    </row>
    <row r="251" spans="1:15" ht="12.75" customHeight="1">
      <c r="A251" s="3325"/>
      <c r="B251" s="2495"/>
      <c r="C251" s="483"/>
      <c r="D251" s="2039"/>
      <c r="E251" s="583"/>
      <c r="F251" s="483"/>
      <c r="G251" s="483"/>
      <c r="H251" s="584"/>
      <c r="I251" s="484"/>
      <c r="J251" s="1521"/>
      <c r="K251" s="1521"/>
      <c r="L251" s="1512"/>
      <c r="M251" s="1519"/>
      <c r="N251" s="1520"/>
      <c r="O251" s="1519"/>
    </row>
    <row r="252" spans="1:15" ht="12.75" customHeight="1">
      <c r="A252" s="3325"/>
      <c r="B252" s="2508" t="s">
        <v>171</v>
      </c>
      <c r="C252" s="2271"/>
      <c r="D252" s="2039" t="s">
        <v>1083</v>
      </c>
      <c r="E252" s="748"/>
      <c r="F252" s="483"/>
      <c r="G252" s="483"/>
      <c r="H252" s="484"/>
      <c r="I252" s="1148" t="s">
        <v>932</v>
      </c>
      <c r="J252" s="1521"/>
      <c r="K252" s="1521"/>
      <c r="L252" s="1512"/>
      <c r="M252" s="1519"/>
      <c r="N252" s="1520"/>
      <c r="O252" s="1519"/>
    </row>
    <row r="253" spans="1:15" ht="12.75" customHeight="1">
      <c r="A253" s="3325"/>
      <c r="B253" s="2615" t="s">
        <v>171</v>
      </c>
      <c r="C253" s="702"/>
      <c r="D253" s="483" t="s">
        <v>1084</v>
      </c>
      <c r="E253" s="483"/>
      <c r="F253" s="483"/>
      <c r="G253" s="483"/>
      <c r="H253" s="483"/>
      <c r="I253" s="484" t="s">
        <v>932</v>
      </c>
      <c r="J253" s="1521"/>
      <c r="K253" s="1521"/>
      <c r="L253" s="1512"/>
      <c r="M253" s="1519"/>
      <c r="N253" s="1520"/>
      <c r="O253" s="1519"/>
    </row>
    <row r="254" spans="1:15" ht="15" customHeight="1">
      <c r="A254" s="3325"/>
      <c r="B254" s="2616" t="s">
        <v>171</v>
      </c>
      <c r="C254" s="2271"/>
      <c r="D254" s="483" t="s">
        <v>1057</v>
      </c>
      <c r="E254" s="583"/>
      <c r="F254" s="1606"/>
      <c r="G254" s="583"/>
      <c r="H254" s="1471"/>
      <c r="I254" s="974" t="s">
        <v>932</v>
      </c>
      <c r="J254" s="484"/>
      <c r="K254" s="398"/>
      <c r="L254" s="393"/>
      <c r="M254" s="394"/>
      <c r="N254" s="395"/>
      <c r="O254" s="567">
        <f>SUM(O243:O253)</f>
        <v>435000</v>
      </c>
    </row>
    <row r="255" spans="1:15" ht="15.75" customHeight="1">
      <c r="A255" s="3325"/>
      <c r="B255" s="2272"/>
      <c r="C255" s="399"/>
      <c r="D255" s="2273"/>
      <c r="E255" s="2274">
        <f>SUM(E243:E254)</f>
        <v>17300000</v>
      </c>
      <c r="F255" s="2451"/>
      <c r="G255" s="2452">
        <f>SUM(G243:G254)</f>
        <v>1860000</v>
      </c>
      <c r="H255" s="3450"/>
      <c r="I255" s="3450"/>
      <c r="J255" s="3450"/>
      <c r="K255" s="3450"/>
      <c r="L255" s="3313"/>
      <c r="M255" s="3313"/>
      <c r="N255" s="3313"/>
      <c r="O255" s="2277">
        <f>SUM(O254+G255)</f>
        <v>2295000</v>
      </c>
    </row>
    <row r="256" spans="1:15">
      <c r="A256" s="407"/>
    </row>
    <row r="258" spans="1:15" ht="15.75">
      <c r="A258" s="3311" t="s">
        <v>25</v>
      </c>
      <c r="B258" s="3311"/>
      <c r="C258" s="3311"/>
      <c r="D258" s="3311"/>
      <c r="E258" s="3311"/>
      <c r="F258" s="3311"/>
      <c r="G258" s="3311"/>
      <c r="H258" s="3311"/>
      <c r="I258" s="3311"/>
      <c r="J258" s="3311"/>
      <c r="K258" s="3311"/>
      <c r="L258" s="3311"/>
      <c r="M258" s="3311"/>
      <c r="N258" s="3311"/>
      <c r="O258" s="3311"/>
    </row>
    <row r="259" spans="1:15">
      <c r="A259" s="2119" t="s">
        <v>929</v>
      </c>
      <c r="B259" s="463" t="s">
        <v>3</v>
      </c>
      <c r="C259" s="464" t="s">
        <v>930</v>
      </c>
      <c r="D259" s="464" t="s">
        <v>5</v>
      </c>
      <c r="E259" s="958" t="s">
        <v>6</v>
      </c>
      <c r="F259" s="463" t="s">
        <v>7</v>
      </c>
      <c r="G259" s="959" t="s">
        <v>8</v>
      </c>
      <c r="H259" s="509" t="s">
        <v>9</v>
      </c>
      <c r="I259" s="463" t="s">
        <v>10</v>
      </c>
      <c r="J259" s="463" t="s">
        <v>11</v>
      </c>
      <c r="K259" s="24" t="s">
        <v>3</v>
      </c>
      <c r="L259" s="463" t="s">
        <v>5</v>
      </c>
      <c r="M259" s="463" t="s">
        <v>12</v>
      </c>
      <c r="N259" s="24" t="s">
        <v>7</v>
      </c>
      <c r="O259" s="30"/>
    </row>
    <row r="260" spans="1:15" ht="12.75" customHeight="1">
      <c r="A260" s="3323">
        <v>3</v>
      </c>
      <c r="B260" s="2615"/>
      <c r="C260" s="2589"/>
      <c r="D260" s="702"/>
      <c r="E260" s="703"/>
      <c r="F260" s="701"/>
      <c r="G260" s="703"/>
      <c r="H260" s="702"/>
      <c r="I260" s="705"/>
      <c r="J260" s="1512"/>
      <c r="K260" s="2067">
        <v>13223</v>
      </c>
      <c r="L260" s="2068" t="s">
        <v>1085</v>
      </c>
      <c r="M260" s="2137">
        <v>2700000</v>
      </c>
      <c r="N260" s="1074">
        <v>0.05</v>
      </c>
      <c r="O260" s="763">
        <f>N260*M260</f>
        <v>135000</v>
      </c>
    </row>
    <row r="261" spans="1:15" ht="12.75" customHeight="1">
      <c r="A261" s="3323"/>
      <c r="B261" s="2500">
        <v>13147</v>
      </c>
      <c r="C261" s="963">
        <v>0.1</v>
      </c>
      <c r="D261" s="1680" t="s">
        <v>1086</v>
      </c>
      <c r="E261" s="564">
        <v>1610000</v>
      </c>
      <c r="F261" s="545">
        <v>0.05</v>
      </c>
      <c r="G261" s="658"/>
      <c r="H261" s="484"/>
      <c r="I261" s="484"/>
      <c r="J261" s="1512"/>
      <c r="K261" s="2067">
        <v>13333</v>
      </c>
      <c r="L261" s="2068" t="s">
        <v>1087</v>
      </c>
      <c r="M261" s="2137">
        <v>2800000</v>
      </c>
      <c r="N261" s="1074">
        <v>0.05</v>
      </c>
      <c r="O261" s="763">
        <f t="shared" ref="O261:O269" si="6">N261*M261</f>
        <v>140000</v>
      </c>
    </row>
    <row r="262" spans="1:15" ht="12.75" customHeight="1">
      <c r="A262" s="3323"/>
      <c r="B262" s="2508"/>
      <c r="C262" s="2271"/>
      <c r="D262" s="483"/>
      <c r="E262" s="583"/>
      <c r="F262" s="482"/>
      <c r="G262" s="703"/>
      <c r="H262" s="484"/>
      <c r="I262" s="484"/>
      <c r="J262" s="1590"/>
      <c r="K262" s="1655">
        <v>13143</v>
      </c>
      <c r="L262" s="1897" t="s">
        <v>1088</v>
      </c>
      <c r="M262" s="415">
        <v>5200000</v>
      </c>
      <c r="N262" s="1074">
        <v>0.05</v>
      </c>
      <c r="O262" s="763">
        <f t="shared" si="6"/>
        <v>260000</v>
      </c>
    </row>
    <row r="263" spans="1:15" ht="12.75" customHeight="1">
      <c r="A263" s="3323"/>
      <c r="B263" s="2622"/>
      <c r="C263" s="2621"/>
      <c r="D263" s="702"/>
      <c r="E263" s="815"/>
      <c r="F263" s="812"/>
      <c r="G263" s="703"/>
      <c r="H263" s="1148"/>
      <c r="I263" s="1107"/>
      <c r="J263" s="1552"/>
      <c r="K263" s="1547">
        <v>13165</v>
      </c>
      <c r="L263" s="1897" t="s">
        <v>1089</v>
      </c>
      <c r="M263" s="415">
        <v>1000000</v>
      </c>
      <c r="N263" s="1074">
        <v>0.05</v>
      </c>
      <c r="O263" s="763">
        <f t="shared" si="6"/>
        <v>50000</v>
      </c>
    </row>
    <row r="264" spans="1:15" ht="12.75" customHeight="1">
      <c r="A264" s="3323"/>
      <c r="B264" s="992"/>
      <c r="C264" s="2626"/>
      <c r="D264" s="2152"/>
      <c r="E264" s="583"/>
      <c r="F264" s="482"/>
      <c r="G264" s="703"/>
      <c r="H264" s="484"/>
      <c r="I264" s="1107"/>
      <c r="J264" s="1552"/>
      <c r="K264" s="1547">
        <v>13153</v>
      </c>
      <c r="L264" s="1897" t="s">
        <v>1090</v>
      </c>
      <c r="M264" s="415">
        <v>1600000</v>
      </c>
      <c r="N264" s="1074">
        <v>0.05</v>
      </c>
      <c r="O264" s="763">
        <f t="shared" si="6"/>
        <v>80000</v>
      </c>
    </row>
    <row r="265" spans="1:15" ht="12.75" customHeight="1">
      <c r="A265" s="3323"/>
      <c r="B265" s="992"/>
      <c r="C265" s="2627"/>
      <c r="D265" s="483"/>
      <c r="E265" s="583"/>
      <c r="F265" s="482"/>
      <c r="G265" s="703"/>
      <c r="H265" s="1107"/>
      <c r="I265" s="484"/>
      <c r="J265" s="1521"/>
      <c r="K265" s="1547">
        <v>13178</v>
      </c>
      <c r="L265" s="1897" t="s">
        <v>1091</v>
      </c>
      <c r="M265" s="415">
        <v>1600000</v>
      </c>
      <c r="N265" s="1074">
        <v>0.05</v>
      </c>
      <c r="O265" s="763">
        <f t="shared" si="6"/>
        <v>80000</v>
      </c>
    </row>
    <row r="266" spans="1:15" ht="12.75" customHeight="1">
      <c r="A266" s="3323"/>
      <c r="B266" s="992"/>
      <c r="C266" s="2627"/>
      <c r="D266" s="483"/>
      <c r="E266" s="1080"/>
      <c r="F266" s="1079"/>
      <c r="G266" s="703"/>
      <c r="H266" s="584"/>
      <c r="I266" s="484"/>
      <c r="J266" s="1521"/>
      <c r="K266" s="1547">
        <v>13176</v>
      </c>
      <c r="L266" s="1897" t="s">
        <v>140</v>
      </c>
      <c r="M266" s="415">
        <v>1750000</v>
      </c>
      <c r="N266" s="1074">
        <v>0.05</v>
      </c>
      <c r="O266" s="763">
        <f t="shared" si="6"/>
        <v>87500</v>
      </c>
    </row>
    <row r="267" spans="1:15" ht="12.75" customHeight="1">
      <c r="A267" s="3323"/>
      <c r="B267" s="2495"/>
      <c r="C267" s="483"/>
      <c r="D267" s="2039"/>
      <c r="E267" s="583"/>
      <c r="F267" s="483"/>
      <c r="G267" s="483"/>
      <c r="H267" s="1929"/>
      <c r="I267" s="484"/>
      <c r="J267" s="1521"/>
      <c r="K267" s="1547">
        <v>13185</v>
      </c>
      <c r="L267" s="1897" t="s">
        <v>1092</v>
      </c>
      <c r="M267" s="415">
        <v>1550000</v>
      </c>
      <c r="N267" s="1074">
        <v>0.05</v>
      </c>
      <c r="O267" s="763">
        <f t="shared" si="6"/>
        <v>77500</v>
      </c>
    </row>
    <row r="268" spans="1:15" ht="12.75" customHeight="1">
      <c r="A268" s="3323"/>
      <c r="B268" s="2495"/>
      <c r="C268" s="483"/>
      <c r="D268" s="2039"/>
      <c r="E268" s="583"/>
      <c r="F268" s="483"/>
      <c r="G268" s="483"/>
      <c r="H268" s="584"/>
      <c r="I268" s="484"/>
      <c r="J268" s="1521"/>
      <c r="K268" s="1547">
        <v>13319</v>
      </c>
      <c r="L268" s="1897" t="s">
        <v>1093</v>
      </c>
      <c r="M268" s="415">
        <v>1600000</v>
      </c>
      <c r="N268" s="1074">
        <v>0.05</v>
      </c>
      <c r="O268" s="763">
        <f t="shared" si="6"/>
        <v>80000</v>
      </c>
    </row>
    <row r="269" spans="1:15" ht="12.75" customHeight="1">
      <c r="A269" s="3323"/>
      <c r="B269" s="2508"/>
      <c r="C269" s="2271"/>
      <c r="D269" s="2039"/>
      <c r="E269" s="748"/>
      <c r="F269" s="483"/>
      <c r="G269" s="483"/>
      <c r="H269" s="484"/>
      <c r="I269" s="1148"/>
      <c r="J269" s="1521"/>
      <c r="K269" s="1547">
        <v>13375</v>
      </c>
      <c r="L269" s="1897" t="s">
        <v>1063</v>
      </c>
      <c r="M269" s="415">
        <v>2000000</v>
      </c>
      <c r="N269" s="1074">
        <v>0.05</v>
      </c>
      <c r="O269" s="763">
        <f t="shared" si="6"/>
        <v>100000</v>
      </c>
    </row>
    <row r="270" spans="1:15" ht="12.75" customHeight="1">
      <c r="A270" s="3323"/>
      <c r="B270" s="2615"/>
      <c r="C270" s="702"/>
      <c r="D270" s="483"/>
      <c r="E270" s="483"/>
      <c r="F270" s="483"/>
      <c r="G270" s="483"/>
      <c r="H270" s="483"/>
      <c r="I270" s="484"/>
      <c r="J270" s="1521"/>
      <c r="K270" s="998"/>
      <c r="L270" s="1996"/>
      <c r="M270" s="1997"/>
      <c r="N270" s="1543">
        <v>0.05</v>
      </c>
      <c r="O270" s="1997"/>
    </row>
    <row r="271" spans="1:15" ht="15" customHeight="1">
      <c r="A271" s="3323"/>
      <c r="B271" s="2616"/>
      <c r="C271" s="2271"/>
      <c r="D271" s="483"/>
      <c r="E271" s="583"/>
      <c r="F271" s="1606"/>
      <c r="G271" s="583"/>
      <c r="H271" s="1471"/>
      <c r="I271" s="974"/>
      <c r="J271" s="484"/>
      <c r="K271" s="399"/>
      <c r="L271" s="393"/>
      <c r="M271" s="394">
        <f>SUM(M260:M270)</f>
        <v>21800000</v>
      </c>
      <c r="N271" s="395"/>
      <c r="O271" s="567">
        <f>SUM(O260:O270)</f>
        <v>1090000</v>
      </c>
    </row>
    <row r="272" spans="1:15" ht="15.75" customHeight="1">
      <c r="A272" s="3323"/>
      <c r="B272" s="2272"/>
      <c r="C272" s="399"/>
      <c r="D272" s="2273"/>
      <c r="E272" s="2274">
        <f>SUM(E261:E271)</f>
        <v>1610000</v>
      </c>
      <c r="F272" s="2451"/>
      <c r="G272" s="2452"/>
      <c r="H272" s="3450"/>
      <c r="I272" s="3450"/>
      <c r="J272" s="3450"/>
      <c r="K272" s="3450"/>
      <c r="L272" s="3313"/>
      <c r="M272" s="3313"/>
      <c r="N272" s="3313"/>
      <c r="O272" s="2277"/>
    </row>
    <row r="273" spans="1:9">
      <c r="A273" s="407"/>
    </row>
    <row r="275" spans="1:9">
      <c r="A275" s="3452" t="s">
        <v>69</v>
      </c>
      <c r="B275" s="3452"/>
      <c r="C275" s="2113"/>
      <c r="D275" s="1042">
        <f>E272+E255+E238+E225+E198</f>
        <v>80680000</v>
      </c>
    </row>
    <row r="276" spans="1:9">
      <c r="A276" s="3453" t="s">
        <v>70</v>
      </c>
      <c r="B276" s="3453"/>
      <c r="C276" s="972"/>
      <c r="D276" s="1043"/>
    </row>
    <row r="277" spans="1:9">
      <c r="A277" s="3454" t="s">
        <v>71</v>
      </c>
      <c r="B277" s="3454"/>
      <c r="C277" s="2112"/>
      <c r="D277" s="1044"/>
    </row>
    <row r="280" spans="1:9" ht="12.75" customHeight="1">
      <c r="A280" s="3306" t="s">
        <v>1094</v>
      </c>
      <c r="B280" s="3306"/>
      <c r="C280" s="3306"/>
      <c r="D280" s="3306"/>
      <c r="E280" s="3306"/>
      <c r="F280" s="3306"/>
      <c r="G280" s="3306"/>
      <c r="H280" s="3306"/>
      <c r="I280" s="3306"/>
    </row>
    <row r="281" spans="1:9" ht="12.75" customHeight="1">
      <c r="A281" s="3306"/>
      <c r="B281" s="3306"/>
      <c r="C281" s="3306"/>
      <c r="D281" s="3306"/>
      <c r="E281" s="3306"/>
      <c r="F281" s="3306"/>
      <c r="G281" s="3306"/>
      <c r="H281" s="3306"/>
      <c r="I281" s="3306"/>
    </row>
    <row r="282" spans="1:9" ht="28.5">
      <c r="A282" s="1368" t="s">
        <v>523</v>
      </c>
      <c r="B282" s="2193" t="s">
        <v>524</v>
      </c>
      <c r="C282" s="1368" t="s">
        <v>525</v>
      </c>
      <c r="D282" s="2194" t="s">
        <v>526</v>
      </c>
      <c r="E282" s="1369" t="s">
        <v>6</v>
      </c>
      <c r="F282" s="1370" t="s">
        <v>7</v>
      </c>
      <c r="G282" s="1371" t="s">
        <v>527</v>
      </c>
      <c r="H282" s="1372" t="s">
        <v>11</v>
      </c>
      <c r="I282" s="489" t="s">
        <v>528</v>
      </c>
    </row>
    <row r="283" spans="1:9" ht="15">
      <c r="A283" s="2467">
        <v>13187</v>
      </c>
      <c r="B283" s="2355">
        <v>0.1</v>
      </c>
      <c r="C283" s="2340" t="s">
        <v>1067</v>
      </c>
      <c r="D283" s="2576"/>
      <c r="E283" s="2577">
        <v>1600000</v>
      </c>
      <c r="F283" s="2355">
        <v>0.05</v>
      </c>
      <c r="G283" s="2603">
        <f>F283*E283</f>
        <v>80000</v>
      </c>
      <c r="H283" s="2337"/>
      <c r="I283" s="2337" t="s">
        <v>127</v>
      </c>
    </row>
    <row r="284" spans="1:9" ht="16.5">
      <c r="A284" s="2467">
        <v>13186</v>
      </c>
      <c r="B284" s="2355">
        <v>0.1</v>
      </c>
      <c r="C284" s="2341" t="s">
        <v>1095</v>
      </c>
      <c r="D284" s="2576"/>
      <c r="E284" s="2577">
        <v>3000000</v>
      </c>
      <c r="F284" s="2355">
        <v>0.05</v>
      </c>
      <c r="G284" s="2603">
        <f>F284*E284</f>
        <v>150000</v>
      </c>
      <c r="H284" s="2337"/>
      <c r="I284" s="2337" t="s">
        <v>43</v>
      </c>
    </row>
    <row r="285" spans="1:9" ht="16.5">
      <c r="A285" s="2465">
        <v>13176</v>
      </c>
      <c r="B285" s="2355">
        <v>0.1</v>
      </c>
      <c r="C285" s="2341" t="s">
        <v>1055</v>
      </c>
      <c r="D285" s="2576"/>
      <c r="E285" s="2577">
        <v>1750000</v>
      </c>
      <c r="F285" s="2355">
        <v>0.05</v>
      </c>
      <c r="G285" s="2603">
        <f>F285*E285</f>
        <v>87500</v>
      </c>
      <c r="H285" s="2337"/>
      <c r="I285" s="2337" t="s">
        <v>43</v>
      </c>
    </row>
    <row r="286" spans="1:9" ht="16.5">
      <c r="A286" s="2467">
        <v>13223</v>
      </c>
      <c r="B286" s="2355">
        <v>0.1</v>
      </c>
      <c r="C286" s="2341" t="s">
        <v>1096</v>
      </c>
      <c r="D286" s="2576"/>
      <c r="E286" s="2577">
        <v>2700000</v>
      </c>
      <c r="F286" s="2355">
        <v>0.05</v>
      </c>
      <c r="G286" s="2603">
        <f>F286*E286</f>
        <v>135000</v>
      </c>
      <c r="H286" s="2337"/>
      <c r="I286" s="2337" t="s">
        <v>15</v>
      </c>
    </row>
    <row r="287" spans="1:9" ht="16.5">
      <c r="A287" s="2467">
        <v>13249</v>
      </c>
      <c r="B287" s="2355">
        <v>0.1</v>
      </c>
      <c r="C287" s="2341" t="s">
        <v>1097</v>
      </c>
      <c r="D287" s="2576"/>
      <c r="E287" s="2577">
        <v>2600000</v>
      </c>
      <c r="F287" s="2355">
        <v>0.05</v>
      </c>
      <c r="G287" s="2603">
        <f>F287*E287</f>
        <v>130000</v>
      </c>
      <c r="H287" s="2337"/>
      <c r="I287" s="2337" t="s">
        <v>43</v>
      </c>
    </row>
    <row r="288" spans="1:9" ht="16.5">
      <c r="A288" s="2467">
        <v>13332</v>
      </c>
      <c r="B288" s="2355">
        <v>0.1</v>
      </c>
      <c r="C288" s="2341" t="s">
        <v>1098</v>
      </c>
      <c r="D288" s="2576"/>
      <c r="E288" s="2577">
        <v>3800000</v>
      </c>
      <c r="F288" s="2355">
        <v>0.05</v>
      </c>
      <c r="G288" s="2603">
        <f>F288*E288</f>
        <v>190000</v>
      </c>
      <c r="H288" s="2337"/>
      <c r="I288" s="2337" t="s">
        <v>15</v>
      </c>
    </row>
    <row r="289" spans="1:15" ht="16.5">
      <c r="A289" s="2467">
        <v>13303</v>
      </c>
      <c r="B289" s="2355">
        <v>0.1</v>
      </c>
      <c r="C289" s="2341" t="s">
        <v>1099</v>
      </c>
      <c r="D289" s="2576"/>
      <c r="E289" s="2577">
        <v>1900000</v>
      </c>
      <c r="F289" s="2355">
        <v>0.05</v>
      </c>
      <c r="G289" s="2603">
        <f>F289*E289</f>
        <v>95000</v>
      </c>
      <c r="H289" s="2337"/>
      <c r="I289" s="2337" t="s">
        <v>15</v>
      </c>
      <c r="J289" s="605"/>
      <c r="K289" s="605"/>
      <c r="L289" s="605"/>
      <c r="M289" s="605"/>
      <c r="N289" s="605"/>
      <c r="O289" s="605"/>
    </row>
    <row r="290" spans="1:15" ht="16.5">
      <c r="A290" s="2467">
        <v>13351</v>
      </c>
      <c r="B290" s="2355">
        <v>0.1</v>
      </c>
      <c r="C290" s="2341" t="s">
        <v>1100</v>
      </c>
      <c r="D290" s="2576"/>
      <c r="E290" s="2577">
        <v>2200000</v>
      </c>
      <c r="F290" s="2355">
        <v>0.05</v>
      </c>
      <c r="G290" s="2603">
        <f>F290*E290</f>
        <v>110000</v>
      </c>
      <c r="H290" s="2337"/>
      <c r="I290" s="2337" t="s">
        <v>15</v>
      </c>
    </row>
    <row r="291" spans="1:15" ht="16.5">
      <c r="A291" s="2467">
        <v>13333</v>
      </c>
      <c r="B291" s="2355">
        <v>0.1</v>
      </c>
      <c r="C291" s="2341" t="s">
        <v>1036</v>
      </c>
      <c r="D291" s="2576"/>
      <c r="E291" s="2577">
        <v>2800000</v>
      </c>
      <c r="F291" s="2472">
        <v>0.02</v>
      </c>
      <c r="G291" s="2603">
        <f>F291*E291</f>
        <v>56000</v>
      </c>
      <c r="H291" s="2597" t="s">
        <v>984</v>
      </c>
      <c r="I291" s="2337" t="s">
        <v>15</v>
      </c>
    </row>
    <row r="292" spans="1:15" ht="16.5">
      <c r="A292" s="2467">
        <v>13352</v>
      </c>
      <c r="B292" s="2472">
        <v>0.08</v>
      </c>
      <c r="C292" s="2341" t="s">
        <v>1101</v>
      </c>
      <c r="D292" s="2576"/>
      <c r="E292" s="2577">
        <v>2750000</v>
      </c>
      <c r="F292" s="2472">
        <v>0.04</v>
      </c>
      <c r="G292" s="2603">
        <f>F292*E292</f>
        <v>110000</v>
      </c>
      <c r="H292" s="2337"/>
      <c r="I292" s="2337" t="s">
        <v>15</v>
      </c>
    </row>
    <row r="293" spans="1:15" ht="16.5">
      <c r="A293" s="2467">
        <v>13375</v>
      </c>
      <c r="B293" s="2355">
        <v>0.1</v>
      </c>
      <c r="C293" s="2341" t="s">
        <v>1102</v>
      </c>
      <c r="D293" s="2576"/>
      <c r="E293" s="2577">
        <v>2000000</v>
      </c>
      <c r="F293" s="2355">
        <v>0.05</v>
      </c>
      <c r="G293" s="2577">
        <f>F293*E293</f>
        <v>100000</v>
      </c>
      <c r="H293" s="2337"/>
      <c r="I293" s="2337" t="s">
        <v>43</v>
      </c>
    </row>
    <row r="294" spans="1:15" ht="15.75">
      <c r="A294" s="2478"/>
      <c r="B294" s="2479"/>
      <c r="C294" s="2480"/>
      <c r="D294" s="2481"/>
      <c r="E294" s="2482"/>
      <c r="F294" s="2477"/>
      <c r="G294" s="2483"/>
      <c r="H294" s="2475"/>
      <c r="I294" s="2475"/>
    </row>
    <row r="295" spans="1:15" ht="16.5">
      <c r="A295" s="2590" t="s">
        <v>351</v>
      </c>
      <c r="B295" s="2479"/>
      <c r="C295" s="2480" t="s">
        <v>1103</v>
      </c>
      <c r="D295" s="2481"/>
      <c r="E295" s="2482"/>
      <c r="F295" s="2477"/>
      <c r="G295" s="2483"/>
      <c r="H295" s="2475"/>
      <c r="I295" s="2475"/>
    </row>
    <row r="296" spans="1:15">
      <c r="A296" s="955" t="s">
        <v>351</v>
      </c>
      <c r="B296" s="407"/>
      <c r="C296" s="407" t="s">
        <v>1054</v>
      </c>
      <c r="D296" s="407"/>
      <c r="E296" s="407"/>
      <c r="F296" s="407"/>
      <c r="G296" s="407"/>
      <c r="H296" s="407"/>
      <c r="I296" s="407"/>
    </row>
    <row r="297" spans="1:15">
      <c r="A297" s="407"/>
      <c r="B297" s="407"/>
      <c r="C297" s="407"/>
      <c r="D297" s="407"/>
      <c r="E297" s="1108">
        <f>SUM(E283:E296)</f>
        <v>27100000</v>
      </c>
      <c r="F297" s="407"/>
      <c r="G297" s="618">
        <f>SUM(G283:G296)</f>
        <v>1243500</v>
      </c>
      <c r="H297" s="407"/>
      <c r="I297" s="407"/>
    </row>
    <row r="300" spans="1:15" ht="12.75" customHeight="1">
      <c r="A300" s="3306" t="s">
        <v>1104</v>
      </c>
      <c r="B300" s="3306"/>
      <c r="C300" s="3306"/>
      <c r="D300" s="3306"/>
      <c r="E300" s="3306"/>
      <c r="F300" s="3306"/>
      <c r="G300" s="3306"/>
      <c r="H300" s="3306"/>
      <c r="I300" s="3306"/>
    </row>
    <row r="301" spans="1:15" ht="12.75" customHeight="1">
      <c r="A301" s="3306"/>
      <c r="B301" s="3306"/>
      <c r="C301" s="3306"/>
      <c r="D301" s="3306"/>
      <c r="E301" s="3306"/>
      <c r="F301" s="3306"/>
      <c r="G301" s="3306"/>
      <c r="H301" s="3306"/>
      <c r="I301" s="3306"/>
    </row>
    <row r="302" spans="1:15" ht="28.5">
      <c r="A302" s="1368" t="s">
        <v>523</v>
      </c>
      <c r="B302" s="1940" t="s">
        <v>524</v>
      </c>
      <c r="C302" s="682" t="s">
        <v>525</v>
      </c>
      <c r="D302" s="2194" t="s">
        <v>526</v>
      </c>
      <c r="E302" s="1369" t="s">
        <v>6</v>
      </c>
      <c r="F302" s="1370" t="s">
        <v>7</v>
      </c>
      <c r="G302" s="1371" t="s">
        <v>527</v>
      </c>
      <c r="H302" s="1372" t="s">
        <v>11</v>
      </c>
      <c r="I302" s="489" t="s">
        <v>528</v>
      </c>
    </row>
    <row r="303" spans="1:15">
      <c r="A303" s="978">
        <v>13144</v>
      </c>
      <c r="B303" s="2087">
        <v>0.1</v>
      </c>
      <c r="C303" s="1680" t="s">
        <v>1076</v>
      </c>
      <c r="D303" s="2106" t="s">
        <v>1105</v>
      </c>
      <c r="E303" s="564">
        <v>2200000</v>
      </c>
      <c r="F303" s="545">
        <v>0.05</v>
      </c>
      <c r="G303" s="564">
        <f>F303*E303</f>
        <v>110000</v>
      </c>
      <c r="H303" s="2107" t="s">
        <v>1106</v>
      </c>
      <c r="I303" s="1680" t="s">
        <v>942</v>
      </c>
    </row>
    <row r="304" spans="1:15">
      <c r="A304" s="2029">
        <v>13275</v>
      </c>
      <c r="B304" s="2171">
        <v>0.1</v>
      </c>
      <c r="C304" s="1680" t="s">
        <v>1045</v>
      </c>
      <c r="D304" s="2367" t="s">
        <v>1105</v>
      </c>
      <c r="E304" s="564">
        <v>2350000</v>
      </c>
      <c r="F304" s="545">
        <v>0.05</v>
      </c>
      <c r="G304" s="564">
        <f>F304*E304</f>
        <v>117500</v>
      </c>
      <c r="H304" s="2102" t="s">
        <v>1107</v>
      </c>
      <c r="I304" s="1690" t="s">
        <v>127</v>
      </c>
    </row>
    <row r="305" spans="1:9">
      <c r="A305" s="2029">
        <v>13236</v>
      </c>
      <c r="B305" s="2171">
        <v>0.1</v>
      </c>
      <c r="C305" s="657" t="s">
        <v>1108</v>
      </c>
      <c r="D305" s="2352" t="s">
        <v>1105</v>
      </c>
      <c r="E305" s="564">
        <v>1550000</v>
      </c>
      <c r="F305" s="545">
        <v>0.05</v>
      </c>
      <c r="G305" s="564">
        <f>F305*E305</f>
        <v>77500</v>
      </c>
      <c r="H305" s="2167" t="s">
        <v>1109</v>
      </c>
      <c r="I305" s="1690" t="s">
        <v>43</v>
      </c>
    </row>
    <row r="306" spans="1:9">
      <c r="A306" s="2029">
        <v>13250</v>
      </c>
      <c r="B306" s="2171">
        <v>0.1</v>
      </c>
      <c r="C306" s="657" t="s">
        <v>1110</v>
      </c>
      <c r="D306" s="2591" t="s">
        <v>1105</v>
      </c>
      <c r="E306" s="658">
        <v>4200000</v>
      </c>
      <c r="F306" s="545">
        <v>0.05</v>
      </c>
      <c r="G306" s="564">
        <f>F306*E306</f>
        <v>210000</v>
      </c>
      <c r="H306" s="2363" t="s">
        <v>1111</v>
      </c>
      <c r="I306" s="657" t="s">
        <v>127</v>
      </c>
    </row>
    <row r="307" spans="1:9">
      <c r="A307" s="2029">
        <v>13185</v>
      </c>
      <c r="B307" s="2171">
        <v>0.1</v>
      </c>
      <c r="C307" s="657" t="s">
        <v>1092</v>
      </c>
      <c r="D307" s="2591" t="s">
        <v>1105</v>
      </c>
      <c r="E307" s="658">
        <v>1550000</v>
      </c>
      <c r="F307" s="545">
        <v>0.05</v>
      </c>
      <c r="G307" s="564">
        <f>F307*E307</f>
        <v>77500</v>
      </c>
      <c r="H307" s="2363" t="s">
        <v>1112</v>
      </c>
      <c r="I307" s="657" t="s">
        <v>43</v>
      </c>
    </row>
    <row r="308" spans="1:9">
      <c r="A308" s="2029">
        <v>13182</v>
      </c>
      <c r="B308" s="2171">
        <v>0.1</v>
      </c>
      <c r="C308" s="657" t="s">
        <v>1113</v>
      </c>
      <c r="D308" s="2591" t="s">
        <v>1105</v>
      </c>
      <c r="E308" s="658">
        <v>3500000</v>
      </c>
      <c r="F308" s="545">
        <v>0.05</v>
      </c>
      <c r="G308" s="564">
        <f>F308*E308</f>
        <v>175000</v>
      </c>
      <c r="H308" s="2363" t="s">
        <v>1114</v>
      </c>
      <c r="I308" s="657" t="s">
        <v>942</v>
      </c>
    </row>
    <row r="309" spans="1:9">
      <c r="A309" s="2029">
        <v>13252</v>
      </c>
      <c r="B309" s="2171">
        <v>0.1</v>
      </c>
      <c r="C309" s="657" t="s">
        <v>1115</v>
      </c>
      <c r="D309" s="2591" t="s">
        <v>1105</v>
      </c>
      <c r="E309" s="658">
        <v>1600000</v>
      </c>
      <c r="F309" s="545">
        <v>0.05</v>
      </c>
      <c r="G309" s="564">
        <f>F309*E309</f>
        <v>80000</v>
      </c>
      <c r="H309" s="2363" t="s">
        <v>1116</v>
      </c>
      <c r="I309" s="657" t="s">
        <v>942</v>
      </c>
    </row>
    <row r="310" spans="1:9">
      <c r="A310" s="2029">
        <v>13224</v>
      </c>
      <c r="B310" s="2171">
        <v>0.1</v>
      </c>
      <c r="C310" s="657" t="s">
        <v>1117</v>
      </c>
      <c r="D310" s="2591" t="s">
        <v>1105</v>
      </c>
      <c r="E310" s="658">
        <v>3200000</v>
      </c>
      <c r="F310" s="545">
        <v>0.05</v>
      </c>
      <c r="G310" s="564">
        <f>F310*E310</f>
        <v>160000</v>
      </c>
      <c r="H310" s="2363" t="s">
        <v>1118</v>
      </c>
      <c r="I310" s="657" t="s">
        <v>942</v>
      </c>
    </row>
    <row r="311" spans="1:9">
      <c r="A311" s="2029">
        <v>13319</v>
      </c>
      <c r="B311" s="2171">
        <v>0.1</v>
      </c>
      <c r="C311" s="657" t="s">
        <v>1119</v>
      </c>
      <c r="D311" s="2591" t="s">
        <v>1105</v>
      </c>
      <c r="E311" s="658">
        <v>1600000</v>
      </c>
      <c r="F311" s="545">
        <v>0.05</v>
      </c>
      <c r="G311" s="564">
        <f>F311*E311</f>
        <v>80000</v>
      </c>
      <c r="H311" s="2363" t="s">
        <v>1120</v>
      </c>
      <c r="I311" s="657" t="s">
        <v>43</v>
      </c>
    </row>
    <row r="312" spans="1:9">
      <c r="A312" s="2146">
        <v>13367</v>
      </c>
      <c r="B312" s="2636">
        <v>0.1</v>
      </c>
      <c r="C312" s="1752" t="s">
        <v>1121</v>
      </c>
      <c r="D312" s="2637" t="s">
        <v>1105</v>
      </c>
      <c r="E312" s="2092">
        <v>1000000</v>
      </c>
      <c r="F312" s="541">
        <v>0.05</v>
      </c>
      <c r="G312" s="858">
        <f>F312*E312</f>
        <v>50000</v>
      </c>
      <c r="H312" s="2168" t="s">
        <v>1122</v>
      </c>
      <c r="I312" s="1752" t="s">
        <v>43</v>
      </c>
    </row>
    <row r="313" spans="1:9">
      <c r="A313" s="2098"/>
      <c r="B313" s="699">
        <v>0.1</v>
      </c>
      <c r="C313" s="483" t="s">
        <v>1123</v>
      </c>
      <c r="D313" s="1524" t="s">
        <v>1105</v>
      </c>
      <c r="E313" s="583">
        <v>4000000</v>
      </c>
      <c r="F313" s="732"/>
      <c r="G313" s="583"/>
      <c r="H313" s="2099" t="s">
        <v>1124</v>
      </c>
      <c r="I313" s="483" t="s">
        <v>15</v>
      </c>
    </row>
    <row r="315" spans="1:9">
      <c r="A315" s="2098"/>
      <c r="B315" s="699"/>
      <c r="C315" s="483"/>
      <c r="D315" s="1524"/>
      <c r="E315" s="583"/>
      <c r="F315" s="732"/>
      <c r="G315" s="583"/>
      <c r="H315" s="2099"/>
      <c r="I315" s="483"/>
    </row>
    <row r="316" spans="1:9">
      <c r="A316" s="2343"/>
      <c r="B316" s="699"/>
      <c r="C316" s="2362"/>
      <c r="D316" s="955"/>
      <c r="E316" s="2630">
        <f>SUM(E303:E315)</f>
        <v>26750000</v>
      </c>
      <c r="F316" s="732"/>
      <c r="G316" s="1307">
        <f>SUM(G303:G315)</f>
        <v>1137500</v>
      </c>
      <c r="H316" s="2541"/>
      <c r="I316" s="407"/>
    </row>
    <row r="321" spans="1:9" ht="12.75" customHeight="1">
      <c r="A321" s="3306" t="s">
        <v>1125</v>
      </c>
      <c r="B321" s="3306"/>
      <c r="C321" s="3306"/>
      <c r="D321" s="3306"/>
      <c r="E321" s="3306"/>
      <c r="F321" s="3306"/>
      <c r="G321" s="3306"/>
      <c r="H321" s="3306"/>
      <c r="I321" s="3306"/>
    </row>
    <row r="322" spans="1:9" ht="12.75" customHeight="1">
      <c r="A322" s="3306"/>
      <c r="B322" s="3306"/>
      <c r="C322" s="3306"/>
      <c r="D322" s="3306"/>
      <c r="E322" s="3306"/>
      <c r="F322" s="3306"/>
      <c r="G322" s="3306"/>
      <c r="H322" s="3306"/>
      <c r="I322" s="3306"/>
    </row>
    <row r="323" spans="1:9" ht="16.5">
      <c r="A323" s="2548" t="s">
        <v>523</v>
      </c>
      <c r="B323" s="2549" t="s">
        <v>524</v>
      </c>
      <c r="C323" s="2550" t="s">
        <v>525</v>
      </c>
      <c r="D323" s="2551" t="s">
        <v>526</v>
      </c>
      <c r="E323" s="2552" t="s">
        <v>6</v>
      </c>
      <c r="F323" s="2553" t="s">
        <v>7</v>
      </c>
      <c r="G323" s="2554" t="s">
        <v>527</v>
      </c>
      <c r="H323" s="2555" t="s">
        <v>11</v>
      </c>
      <c r="I323" s="2556" t="s">
        <v>528</v>
      </c>
    </row>
    <row r="324" spans="1:9" ht="15.75">
      <c r="A324" s="2570">
        <v>13143</v>
      </c>
      <c r="B324" s="2594">
        <v>0.1</v>
      </c>
      <c r="C324" s="2571" t="s">
        <v>1126</v>
      </c>
      <c r="D324" s="2605" t="s">
        <v>1127</v>
      </c>
      <c r="E324" s="2573">
        <v>5200000</v>
      </c>
      <c r="F324" s="2606">
        <v>0.02</v>
      </c>
      <c r="G324" s="2592">
        <f>F324*E324</f>
        <v>104000</v>
      </c>
      <c r="H324" s="2575" t="s">
        <v>1128</v>
      </c>
      <c r="I324" s="2340" t="s">
        <v>43</v>
      </c>
    </row>
    <row r="325" spans="1:9" ht="15.75">
      <c r="A325" s="2570">
        <v>13225</v>
      </c>
      <c r="B325" s="2594">
        <v>0.1</v>
      </c>
      <c r="C325" s="2571" t="s">
        <v>1129</v>
      </c>
      <c r="D325" s="2572"/>
      <c r="E325" s="2573">
        <v>1650000</v>
      </c>
      <c r="F325" s="2574">
        <v>0.05</v>
      </c>
      <c r="G325" s="2592">
        <f t="shared" ref="G325:G334" si="7">F325*E325</f>
        <v>82500</v>
      </c>
      <c r="H325" s="2575" t="s">
        <v>1130</v>
      </c>
      <c r="I325" s="2340" t="s">
        <v>43</v>
      </c>
    </row>
    <row r="326" spans="1:9" ht="15.75">
      <c r="A326" s="2570">
        <v>13175</v>
      </c>
      <c r="B326" s="2604">
        <v>0.08</v>
      </c>
      <c r="C326" s="2571" t="s">
        <v>1131</v>
      </c>
      <c r="D326" s="2572"/>
      <c r="E326" s="2573">
        <v>2800000</v>
      </c>
      <c r="F326" s="2606">
        <v>0.04</v>
      </c>
      <c r="G326" s="2592">
        <f t="shared" si="7"/>
        <v>112000</v>
      </c>
      <c r="H326" s="2575" t="s">
        <v>1132</v>
      </c>
      <c r="I326" s="2340" t="s">
        <v>942</v>
      </c>
    </row>
    <row r="327" spans="1:9" ht="15.75">
      <c r="A327" s="2570">
        <v>13153</v>
      </c>
      <c r="B327" s="2594">
        <v>0.1</v>
      </c>
      <c r="C327" s="2571" t="s">
        <v>537</v>
      </c>
      <c r="D327" s="2572"/>
      <c r="E327" s="2573">
        <v>1600000</v>
      </c>
      <c r="F327" s="2574">
        <v>0.05</v>
      </c>
      <c r="G327" s="2592">
        <f t="shared" si="7"/>
        <v>80000</v>
      </c>
      <c r="H327" s="2575" t="s">
        <v>1133</v>
      </c>
      <c r="I327" s="2340" t="s">
        <v>43</v>
      </c>
    </row>
    <row r="328" spans="1:9" ht="15.75">
      <c r="A328" s="2570">
        <v>13165</v>
      </c>
      <c r="B328" s="2594">
        <v>0.1</v>
      </c>
      <c r="C328" s="2571" t="s">
        <v>511</v>
      </c>
      <c r="D328" s="2572"/>
      <c r="E328" s="2573">
        <v>1000000</v>
      </c>
      <c r="F328" s="2574">
        <v>0.05</v>
      </c>
      <c r="G328" s="2592">
        <f t="shared" si="7"/>
        <v>50000</v>
      </c>
      <c r="H328" s="2575" t="s">
        <v>1134</v>
      </c>
      <c r="I328" s="2340" t="s">
        <v>43</v>
      </c>
    </row>
    <row r="329" spans="1:9" ht="15.75">
      <c r="A329" s="2570">
        <v>13264</v>
      </c>
      <c r="B329" s="2594">
        <v>0.1</v>
      </c>
      <c r="C329" s="2571" t="s">
        <v>1135</v>
      </c>
      <c r="D329" s="2572"/>
      <c r="E329" s="2573">
        <v>2800000</v>
      </c>
      <c r="F329" s="2574">
        <v>0.05</v>
      </c>
      <c r="G329" s="2592">
        <f t="shared" si="7"/>
        <v>140000</v>
      </c>
      <c r="H329" s="2575" t="s">
        <v>1136</v>
      </c>
      <c r="I329" s="2340" t="s">
        <v>127</v>
      </c>
    </row>
    <row r="330" spans="1:9" ht="15.75">
      <c r="A330" s="2570">
        <v>13189</v>
      </c>
      <c r="B330" s="2594">
        <v>0.1</v>
      </c>
      <c r="C330" s="2571" t="s">
        <v>1137</v>
      </c>
      <c r="D330" s="2572"/>
      <c r="E330" s="2573">
        <v>2450000</v>
      </c>
      <c r="F330" s="2574">
        <v>0.05</v>
      </c>
      <c r="G330" s="2592">
        <f t="shared" si="7"/>
        <v>122500</v>
      </c>
      <c r="H330" s="2575" t="s">
        <v>1138</v>
      </c>
      <c r="I330" s="2340" t="s">
        <v>127</v>
      </c>
    </row>
    <row r="331" spans="1:9" ht="15.75">
      <c r="A331" s="2570">
        <v>13178</v>
      </c>
      <c r="B331" s="2594">
        <v>0.1</v>
      </c>
      <c r="C331" s="2571" t="s">
        <v>1139</v>
      </c>
      <c r="D331" s="2572"/>
      <c r="E331" s="2573">
        <v>1600000</v>
      </c>
      <c r="F331" s="2574">
        <v>0.05</v>
      </c>
      <c r="G331" s="2592">
        <f t="shared" si="7"/>
        <v>80000</v>
      </c>
      <c r="H331" s="2575" t="s">
        <v>1140</v>
      </c>
      <c r="I331" s="2340" t="s">
        <v>43</v>
      </c>
    </row>
    <row r="332" spans="1:9" ht="15.75">
      <c r="A332" s="2570">
        <v>13308</v>
      </c>
      <c r="B332" s="2594">
        <v>0.1</v>
      </c>
      <c r="C332" s="2571" t="s">
        <v>1141</v>
      </c>
      <c r="D332" s="2572"/>
      <c r="E332" s="2573">
        <v>970000</v>
      </c>
      <c r="F332" s="2574">
        <v>0.05</v>
      </c>
      <c r="G332" s="2592">
        <f t="shared" si="7"/>
        <v>48500</v>
      </c>
      <c r="H332" s="2575" t="s">
        <v>1142</v>
      </c>
      <c r="I332" s="2340" t="s">
        <v>43</v>
      </c>
    </row>
    <row r="333" spans="1:9" ht="15.75">
      <c r="A333" s="2570">
        <v>13337</v>
      </c>
      <c r="B333" s="2594">
        <v>0.1</v>
      </c>
      <c r="C333" s="2571" t="s">
        <v>1143</v>
      </c>
      <c r="D333" s="2572"/>
      <c r="E333" s="2573">
        <v>1150000</v>
      </c>
      <c r="F333" s="2574">
        <v>0.05</v>
      </c>
      <c r="G333" s="2592">
        <f t="shared" si="7"/>
        <v>57500</v>
      </c>
      <c r="H333" s="2575" t="s">
        <v>1144</v>
      </c>
      <c r="I333" s="2340" t="s">
        <v>43</v>
      </c>
    </row>
    <row r="334" spans="1:9" ht="15.75">
      <c r="A334" s="2570">
        <v>13369</v>
      </c>
      <c r="B334" s="2604">
        <v>0.08</v>
      </c>
      <c r="C334" s="2571" t="s">
        <v>1145</v>
      </c>
      <c r="D334" s="2572"/>
      <c r="E334" s="2573">
        <v>4000000</v>
      </c>
      <c r="F334" s="2606">
        <v>0.04</v>
      </c>
      <c r="G334" s="2592">
        <f t="shared" si="7"/>
        <v>160000</v>
      </c>
      <c r="H334" s="2575" t="s">
        <v>1146</v>
      </c>
      <c r="I334" s="2340" t="s">
        <v>942</v>
      </c>
    </row>
    <row r="335" spans="1:9" ht="15.75">
      <c r="A335" s="2557"/>
      <c r="B335" s="2609"/>
      <c r="C335" s="2558"/>
      <c r="D335" s="2559"/>
      <c r="E335" s="2560"/>
      <c r="F335" s="2607"/>
      <c r="G335" s="2608"/>
      <c r="H335" s="2562"/>
      <c r="I335" s="2476"/>
    </row>
    <row r="336" spans="1:9" ht="15.75">
      <c r="A336" s="2557"/>
      <c r="B336" s="2579" t="s">
        <v>171</v>
      </c>
      <c r="C336" s="2558" t="s">
        <v>1147</v>
      </c>
      <c r="D336" s="2559"/>
      <c r="E336" s="2560"/>
      <c r="F336" s="2561"/>
      <c r="G336" s="2560"/>
      <c r="H336" s="2562" t="s">
        <v>1148</v>
      </c>
      <c r="I336" s="2476" t="s">
        <v>15</v>
      </c>
    </row>
    <row r="337" spans="1:9" ht="15.75">
      <c r="A337" s="2557"/>
      <c r="B337" s="2579" t="s">
        <v>171</v>
      </c>
      <c r="C337" s="2563" t="s">
        <v>1149</v>
      </c>
      <c r="D337" s="2564"/>
      <c r="E337" s="2565"/>
      <c r="F337" s="2561"/>
      <c r="G337" s="2560"/>
      <c r="H337" s="2562" t="s">
        <v>1150</v>
      </c>
      <c r="I337" s="2476" t="s">
        <v>43</v>
      </c>
    </row>
    <row r="338" spans="1:9" ht="15.75">
      <c r="A338" s="2557"/>
      <c r="B338" s="2579" t="s">
        <v>171</v>
      </c>
      <c r="C338" s="2563" t="s">
        <v>1036</v>
      </c>
      <c r="D338" s="2564"/>
      <c r="E338" s="2565"/>
      <c r="F338" s="2561"/>
      <c r="G338" s="2560"/>
      <c r="H338" s="2562" t="s">
        <v>1151</v>
      </c>
      <c r="I338" s="2566" t="s">
        <v>942</v>
      </c>
    </row>
    <row r="339" spans="1:9" ht="15.75">
      <c r="A339" s="2557"/>
      <c r="B339" s="2579" t="s">
        <v>171</v>
      </c>
      <c r="C339" s="2558" t="s">
        <v>1152</v>
      </c>
      <c r="D339" s="2564"/>
      <c r="E339" s="2565"/>
      <c r="F339" s="2561"/>
      <c r="G339" s="2560"/>
      <c r="H339" s="2562" t="s">
        <v>1153</v>
      </c>
      <c r="I339" s="2566" t="s">
        <v>15</v>
      </c>
    </row>
    <row r="340" spans="1:9" ht="15.75">
      <c r="A340" s="2567"/>
      <c r="B340" s="2568"/>
      <c r="C340" s="2567"/>
      <c r="D340" s="2568"/>
      <c r="E340" s="2631">
        <f>SUM(E324:E339)</f>
        <v>25220000</v>
      </c>
      <c r="F340" s="2611"/>
      <c r="G340" s="1108">
        <f>SUM(G324:G339)</f>
        <v>1037000</v>
      </c>
      <c r="H340" s="2612"/>
      <c r="I340" s="2566"/>
    </row>
    <row r="341" spans="1:9">
      <c r="A341" s="2569"/>
      <c r="B341" s="2569"/>
      <c r="C341" s="2569"/>
      <c r="D341" s="2569"/>
      <c r="E341" s="2569"/>
      <c r="F341" s="2569"/>
      <c r="G341" s="2569"/>
      <c r="H341" s="2569"/>
      <c r="I341" s="2569"/>
    </row>
    <row r="342" spans="1:9">
      <c r="A342" s="2569"/>
      <c r="B342" s="2569"/>
      <c r="C342" s="2569"/>
      <c r="D342" s="2569"/>
      <c r="E342" s="2569"/>
      <c r="F342" s="2569"/>
      <c r="G342" s="2569"/>
      <c r="H342" s="2569"/>
      <c r="I342" s="2569"/>
    </row>
    <row r="343" spans="1:9" ht="20.25" customHeight="1">
      <c r="A343" s="3307" t="s">
        <v>1154</v>
      </c>
      <c r="B343" s="3307"/>
      <c r="C343" s="3307"/>
      <c r="D343" s="3307"/>
      <c r="E343" s="3307"/>
      <c r="F343" s="3307"/>
      <c r="G343" s="3307"/>
    </row>
    <row r="344" spans="1:9" ht="20.25" customHeight="1">
      <c r="A344" s="3307"/>
      <c r="B344" s="3307"/>
      <c r="C344" s="3307"/>
      <c r="D344" s="3307"/>
      <c r="E344" s="3307"/>
      <c r="F344" s="3307"/>
      <c r="G344" s="3307"/>
    </row>
    <row r="345" spans="1:9" ht="32.25" customHeight="1">
      <c r="A345" s="1985" t="s">
        <v>1023</v>
      </c>
      <c r="B345" s="1985" t="s">
        <v>1024</v>
      </c>
      <c r="C345" s="1985" t="s">
        <v>1025</v>
      </c>
      <c r="D345" s="1985" t="s">
        <v>526</v>
      </c>
      <c r="E345" s="1985" t="s">
        <v>1026</v>
      </c>
      <c r="F345" s="1985"/>
      <c r="G345" s="1985"/>
      <c r="H345" s="2531"/>
      <c r="I345" s="2531"/>
    </row>
    <row r="346" spans="1:9" ht="20.25" customHeight="1">
      <c r="A346" s="2210">
        <v>13223</v>
      </c>
      <c r="B346" s="2216">
        <v>0.1</v>
      </c>
      <c r="C346" s="1680" t="s">
        <v>1031</v>
      </c>
      <c r="D346" s="2530"/>
      <c r="E346" s="658">
        <v>2700000</v>
      </c>
      <c r="F346" s="948">
        <v>0.03</v>
      </c>
      <c r="G346" s="1319">
        <f t="shared" ref="G346:G361" si="8">E346*F346</f>
        <v>81000</v>
      </c>
    </row>
    <row r="347" spans="1:9" ht="20.25" customHeight="1">
      <c r="A347" s="2522">
        <v>13332</v>
      </c>
      <c r="B347" s="2216">
        <v>0.1</v>
      </c>
      <c r="C347" s="1680" t="s">
        <v>1033</v>
      </c>
      <c r="D347" s="1034"/>
      <c r="E347" s="714">
        <v>3800000</v>
      </c>
      <c r="F347" s="948">
        <v>0.03</v>
      </c>
      <c r="G347" s="1319">
        <f t="shared" si="8"/>
        <v>114000</v>
      </c>
    </row>
    <row r="348" spans="1:9" ht="20.25" customHeight="1">
      <c r="A348" s="2523">
        <v>13303</v>
      </c>
      <c r="B348" s="2216">
        <v>0.1</v>
      </c>
      <c r="C348" s="2022" t="s">
        <v>1034</v>
      </c>
      <c r="D348" s="1034"/>
      <c r="E348" s="1762">
        <v>1900000</v>
      </c>
      <c r="F348" s="948">
        <v>0.03</v>
      </c>
      <c r="G348" s="1319">
        <f t="shared" si="8"/>
        <v>57000</v>
      </c>
    </row>
    <row r="349" spans="1:9" ht="20.25" customHeight="1">
      <c r="A349" s="2522">
        <v>13143</v>
      </c>
      <c r="B349" s="2216">
        <v>0.1</v>
      </c>
      <c r="C349" s="2580" t="s">
        <v>1044</v>
      </c>
      <c r="D349" s="1034"/>
      <c r="E349" s="1762">
        <v>5200000</v>
      </c>
      <c r="F349" s="948">
        <v>0.03</v>
      </c>
      <c r="G349" s="1319">
        <f t="shared" si="8"/>
        <v>156000</v>
      </c>
    </row>
    <row r="350" spans="1:9" ht="20.25" customHeight="1">
      <c r="A350" s="2523">
        <v>13186</v>
      </c>
      <c r="B350" s="2216">
        <v>0.1</v>
      </c>
      <c r="C350" s="1795" t="s">
        <v>1046</v>
      </c>
      <c r="D350" s="1034"/>
      <c r="E350" s="714">
        <v>3000000</v>
      </c>
      <c r="F350" s="948">
        <v>0.03</v>
      </c>
      <c r="G350" s="1319">
        <f t="shared" si="8"/>
        <v>90000</v>
      </c>
    </row>
    <row r="351" spans="1:9" ht="20.25" customHeight="1">
      <c r="A351" s="2522">
        <v>13165</v>
      </c>
      <c r="B351" s="2216">
        <v>0.1</v>
      </c>
      <c r="C351" s="2220" t="s">
        <v>1048</v>
      </c>
      <c r="D351" s="1034"/>
      <c r="E351" s="1762">
        <v>1000000</v>
      </c>
      <c r="F351" s="948">
        <v>0.03</v>
      </c>
      <c r="G351" s="1319">
        <f t="shared" si="8"/>
        <v>30000</v>
      </c>
    </row>
    <row r="352" spans="1:9" ht="20.25" customHeight="1">
      <c r="A352" s="2523">
        <v>13225</v>
      </c>
      <c r="B352" s="2216">
        <v>0.1</v>
      </c>
      <c r="C352" s="1795" t="s">
        <v>1050</v>
      </c>
      <c r="D352" s="1034"/>
      <c r="E352" s="1762">
        <v>1650000</v>
      </c>
      <c r="F352" s="948">
        <v>0.03</v>
      </c>
      <c r="G352" s="1319">
        <f t="shared" si="8"/>
        <v>49500</v>
      </c>
    </row>
    <row r="353" spans="1:40" ht="20.25" customHeight="1">
      <c r="A353" s="2523">
        <v>13153</v>
      </c>
      <c r="B353" s="2216">
        <v>0.1</v>
      </c>
      <c r="C353" s="1795" t="s">
        <v>1052</v>
      </c>
      <c r="D353" s="2044"/>
      <c r="E353" s="2527">
        <v>1600000</v>
      </c>
      <c r="F353" s="948">
        <v>0.03</v>
      </c>
      <c r="G353" s="1319">
        <f t="shared" si="8"/>
        <v>48000</v>
      </c>
    </row>
    <row r="354" spans="1:40" ht="20.25" customHeight="1">
      <c r="A354" s="2523">
        <v>13178</v>
      </c>
      <c r="B354" s="2216">
        <v>0.1</v>
      </c>
      <c r="C354" s="1795" t="s">
        <v>1054</v>
      </c>
      <c r="D354" s="2044"/>
      <c r="E354" s="2527">
        <v>1600000</v>
      </c>
      <c r="F354" s="948">
        <v>0.03</v>
      </c>
      <c r="G354" s="1319">
        <f t="shared" si="8"/>
        <v>48000</v>
      </c>
    </row>
    <row r="355" spans="1:40" ht="20.25" customHeight="1">
      <c r="A355" s="2522">
        <v>13176</v>
      </c>
      <c r="B355" s="2216">
        <v>0.1</v>
      </c>
      <c r="C355" s="1795" t="s">
        <v>1055</v>
      </c>
      <c r="D355" s="2044"/>
      <c r="E355" s="2197">
        <v>1750000</v>
      </c>
      <c r="F355" s="948">
        <v>0.03</v>
      </c>
      <c r="G355" s="1319">
        <f t="shared" si="8"/>
        <v>52500</v>
      </c>
    </row>
    <row r="356" spans="1:40" s="711" customFormat="1" ht="20.25" customHeight="1">
      <c r="A356" s="2522">
        <v>13236</v>
      </c>
      <c r="B356" s="2216">
        <v>0.1</v>
      </c>
      <c r="C356" s="1795" t="s">
        <v>1155</v>
      </c>
      <c r="D356" s="1034"/>
      <c r="E356" s="714">
        <v>1550000</v>
      </c>
      <c r="F356" s="948">
        <v>0.03</v>
      </c>
      <c r="G356" s="1319">
        <f t="shared" si="8"/>
        <v>46500</v>
      </c>
      <c r="H356"/>
      <c r="I356"/>
      <c r="J356" s="605"/>
      <c r="K356" s="605"/>
      <c r="L356" s="605"/>
      <c r="M356" s="605"/>
      <c r="N356" s="605"/>
      <c r="O356" s="605"/>
      <c r="P356" s="605"/>
      <c r="Q356" s="605"/>
      <c r="R356" s="605"/>
      <c r="S356" s="605"/>
      <c r="T356" s="605"/>
      <c r="U356" s="605"/>
      <c r="V356" s="605"/>
      <c r="W356" s="605"/>
      <c r="X356" s="605"/>
      <c r="Y356" s="605"/>
      <c r="Z356" s="605"/>
      <c r="AA356" s="605"/>
      <c r="AB356" s="605"/>
      <c r="AC356" s="605"/>
      <c r="AD356" s="605"/>
      <c r="AE356" s="605"/>
      <c r="AF356" s="605"/>
      <c r="AG356" s="605"/>
      <c r="AH356" s="605"/>
      <c r="AI356" s="605"/>
      <c r="AJ356" s="605"/>
      <c r="AK356" s="605"/>
      <c r="AL356" s="605"/>
      <c r="AM356" s="605"/>
      <c r="AN356" s="605"/>
    </row>
    <row r="357" spans="1:40" s="711" customFormat="1" ht="20.25" customHeight="1">
      <c r="A357" s="2524">
        <v>13185</v>
      </c>
      <c r="B357" s="2216">
        <v>0.1</v>
      </c>
      <c r="C357" s="1680" t="s">
        <v>1057</v>
      </c>
      <c r="D357" s="1034"/>
      <c r="E357" s="2103">
        <v>1550000</v>
      </c>
      <c r="F357" s="948">
        <v>0.03</v>
      </c>
      <c r="G357" s="1319">
        <f t="shared" si="8"/>
        <v>46500</v>
      </c>
      <c r="H357"/>
      <c r="I357"/>
      <c r="J357" s="605"/>
      <c r="K357" s="605"/>
      <c r="L357" s="605"/>
      <c r="M357" s="605"/>
      <c r="N357" s="605"/>
      <c r="O357" s="605"/>
      <c r="P357" s="605"/>
      <c r="Q357" s="605"/>
      <c r="R357" s="605"/>
      <c r="S357" s="605"/>
      <c r="T357" s="605"/>
      <c r="U357" s="605"/>
      <c r="V357" s="605"/>
      <c r="W357" s="605"/>
      <c r="X357" s="605"/>
      <c r="Y357" s="605"/>
      <c r="Z357" s="605"/>
      <c r="AA357" s="605"/>
      <c r="AB357" s="605"/>
      <c r="AC357" s="605"/>
      <c r="AD357" s="605"/>
      <c r="AE357" s="605"/>
      <c r="AF357" s="605"/>
      <c r="AG357" s="605"/>
      <c r="AH357" s="605"/>
      <c r="AI357" s="605"/>
      <c r="AJ357" s="605"/>
      <c r="AK357" s="605"/>
      <c r="AL357" s="605"/>
      <c r="AM357" s="605"/>
      <c r="AN357" s="605"/>
    </row>
    <row r="358" spans="1:40" s="711" customFormat="1" ht="20.25" customHeight="1">
      <c r="A358" s="2210">
        <v>13333</v>
      </c>
      <c r="B358" s="2216">
        <v>0.1</v>
      </c>
      <c r="C358" s="1680" t="s">
        <v>1036</v>
      </c>
      <c r="D358" s="1034"/>
      <c r="E358" s="714">
        <v>2800000</v>
      </c>
      <c r="F358" s="948">
        <v>0.03</v>
      </c>
      <c r="G358" s="1319">
        <f t="shared" si="8"/>
        <v>84000</v>
      </c>
      <c r="H358"/>
      <c r="I358"/>
      <c r="J358" s="605"/>
      <c r="K358" s="605"/>
      <c r="L358" s="605"/>
      <c r="M358" s="605"/>
      <c r="N358" s="605"/>
      <c r="O358" s="605"/>
      <c r="P358" s="605"/>
      <c r="Q358" s="605"/>
      <c r="R358" s="605"/>
      <c r="S358" s="605"/>
      <c r="T358" s="605"/>
      <c r="U358" s="605"/>
      <c r="V358" s="605"/>
      <c r="W358" s="605"/>
      <c r="X358" s="605"/>
      <c r="Y358" s="605"/>
      <c r="Z358" s="605"/>
      <c r="AA358" s="605"/>
      <c r="AB358" s="605"/>
      <c r="AC358" s="605"/>
      <c r="AD358" s="605"/>
      <c r="AE358" s="605"/>
      <c r="AF358" s="605"/>
      <c r="AG358" s="605"/>
      <c r="AH358" s="605"/>
      <c r="AI358" s="605"/>
      <c r="AJ358" s="605"/>
      <c r="AK358" s="605"/>
      <c r="AL358" s="605"/>
      <c r="AM358" s="605"/>
      <c r="AN358" s="605"/>
    </row>
    <row r="359" spans="1:40" s="711" customFormat="1" ht="20.25" customHeight="1">
      <c r="A359" s="2523">
        <v>13319</v>
      </c>
      <c r="B359" s="2216">
        <v>0.1</v>
      </c>
      <c r="C359" s="2022" t="s">
        <v>1058</v>
      </c>
      <c r="D359" s="1048"/>
      <c r="E359" s="714">
        <v>1600000</v>
      </c>
      <c r="F359" s="948">
        <v>0.03</v>
      </c>
      <c r="G359" s="1319">
        <f t="shared" si="8"/>
        <v>48000</v>
      </c>
      <c r="H359" s="974"/>
      <c r="I359" s="605"/>
      <c r="J359" s="605"/>
      <c r="K359" s="605"/>
      <c r="L359" s="605"/>
      <c r="M359" s="605"/>
      <c r="N359" s="605"/>
      <c r="O359" s="605"/>
      <c r="P359" s="605"/>
      <c r="Q359" s="605"/>
      <c r="R359" s="605"/>
      <c r="S359" s="605"/>
      <c r="T359" s="605"/>
      <c r="U359" s="605"/>
      <c r="V359" s="605"/>
      <c r="W359" s="605"/>
      <c r="X359" s="605"/>
      <c r="Y359" s="605"/>
      <c r="Z359" s="605"/>
      <c r="AA359" s="605"/>
      <c r="AB359" s="605"/>
      <c r="AC359" s="605"/>
      <c r="AD359" s="605"/>
      <c r="AE359" s="605"/>
      <c r="AF359" s="605"/>
      <c r="AG359" s="605"/>
      <c r="AH359" s="605"/>
      <c r="AI359" s="605"/>
      <c r="AJ359" s="605"/>
      <c r="AK359" s="605"/>
      <c r="AL359" s="605"/>
      <c r="AM359" s="605"/>
      <c r="AN359" s="605"/>
    </row>
    <row r="360" spans="1:40" s="711" customFormat="1" ht="20.25" customHeight="1">
      <c r="A360" s="2525">
        <v>13249</v>
      </c>
      <c r="B360" s="2216">
        <v>0.1</v>
      </c>
      <c r="C360" s="2022" t="s">
        <v>1060</v>
      </c>
      <c r="D360" s="1048"/>
      <c r="E360" s="1762">
        <v>2600000</v>
      </c>
      <c r="F360" s="948">
        <v>0.03</v>
      </c>
      <c r="G360" s="1319">
        <f t="shared" si="8"/>
        <v>78000</v>
      </c>
      <c r="H360" s="974"/>
      <c r="I360" s="605"/>
      <c r="J360" s="605"/>
      <c r="K360" s="605"/>
      <c r="L360" s="605"/>
      <c r="M360" s="605"/>
      <c r="N360" s="605"/>
      <c r="O360" s="605"/>
      <c r="P360" s="605"/>
      <c r="Q360" s="605"/>
      <c r="R360" s="605"/>
      <c r="S360" s="605"/>
      <c r="T360" s="605"/>
      <c r="U360" s="605"/>
      <c r="V360" s="605"/>
      <c r="W360" s="605"/>
      <c r="X360" s="605"/>
      <c r="Y360" s="605"/>
      <c r="Z360" s="605"/>
      <c r="AA360" s="605"/>
      <c r="AB360" s="605"/>
      <c r="AC360" s="605"/>
      <c r="AD360" s="605"/>
      <c r="AE360" s="605"/>
      <c r="AF360" s="605"/>
      <c r="AG360" s="605"/>
      <c r="AH360" s="605"/>
      <c r="AI360" s="605"/>
      <c r="AJ360" s="605"/>
      <c r="AK360" s="605"/>
      <c r="AL360" s="605"/>
      <c r="AM360" s="605"/>
      <c r="AN360" s="605"/>
    </row>
    <row r="361" spans="1:40" s="711" customFormat="1" ht="20.25" customHeight="1">
      <c r="A361" s="2523">
        <v>13308</v>
      </c>
      <c r="B361" s="2216">
        <v>0.1</v>
      </c>
      <c r="C361" s="2460" t="s">
        <v>1156</v>
      </c>
      <c r="D361" s="1048"/>
      <c r="E361" s="714">
        <v>970000</v>
      </c>
      <c r="F361" s="948">
        <v>0.03</v>
      </c>
      <c r="G361" s="2208">
        <f t="shared" si="8"/>
        <v>29100</v>
      </c>
      <c r="H361" s="974"/>
      <c r="I361" s="605"/>
      <c r="J361" s="605"/>
      <c r="K361" s="605"/>
      <c r="L361" s="605"/>
      <c r="M361" s="605"/>
      <c r="N361" s="605"/>
      <c r="O361" s="605"/>
      <c r="P361" s="605"/>
      <c r="Q361" s="605"/>
      <c r="R361" s="605"/>
      <c r="S361" s="605"/>
      <c r="T361" s="605"/>
      <c r="U361" s="605"/>
      <c r="V361" s="605"/>
      <c r="W361" s="605"/>
      <c r="X361" s="605"/>
      <c r="Y361" s="605"/>
      <c r="Z361" s="605"/>
      <c r="AA361" s="605"/>
      <c r="AB361" s="605"/>
      <c r="AC361" s="605"/>
      <c r="AD361" s="605"/>
      <c r="AE361" s="605"/>
      <c r="AF361" s="605"/>
      <c r="AG361" s="605"/>
      <c r="AH361" s="605"/>
      <c r="AI361" s="605"/>
      <c r="AJ361" s="605"/>
      <c r="AK361" s="605"/>
      <c r="AL361" s="605"/>
      <c r="AM361" s="605"/>
      <c r="AN361" s="605"/>
    </row>
    <row r="362" spans="1:40" s="711" customFormat="1" ht="20.25" customHeight="1">
      <c r="A362" s="2523">
        <v>13187</v>
      </c>
      <c r="B362" s="2216">
        <v>0.1</v>
      </c>
      <c r="C362" s="711" t="s">
        <v>1067</v>
      </c>
      <c r="D362" s="1048"/>
      <c r="E362" s="2103">
        <v>1600000</v>
      </c>
      <c r="F362" s="948">
        <v>0.03</v>
      </c>
      <c r="G362" s="2208">
        <f>E362*F362</f>
        <v>48000</v>
      </c>
      <c r="H362" s="1471"/>
      <c r="I362" s="605"/>
      <c r="J362" s="605"/>
      <c r="K362" s="605"/>
      <c r="L362" s="605"/>
      <c r="M362" s="605"/>
      <c r="N362" s="605"/>
      <c r="O362" s="605"/>
      <c r="P362" s="605"/>
      <c r="Q362" s="605"/>
      <c r="R362" s="605"/>
      <c r="S362" s="605"/>
      <c r="T362" s="605"/>
      <c r="U362" s="605"/>
      <c r="V362" s="605"/>
      <c r="W362" s="605"/>
      <c r="X362" s="605"/>
      <c r="Y362" s="605"/>
      <c r="Z362" s="605"/>
      <c r="AA362" s="605"/>
      <c r="AB362" s="605"/>
      <c r="AC362" s="605"/>
      <c r="AD362" s="605"/>
      <c r="AE362" s="605"/>
      <c r="AF362" s="605"/>
      <c r="AG362" s="605"/>
      <c r="AH362" s="605"/>
      <c r="AI362" s="605"/>
      <c r="AJ362" s="605"/>
      <c r="AK362" s="605"/>
      <c r="AL362" s="605"/>
      <c r="AM362" s="605"/>
      <c r="AN362" s="605"/>
    </row>
    <row r="363" spans="1:40" s="711" customFormat="1" ht="20.25" customHeight="1">
      <c r="A363" s="2210">
        <v>13250</v>
      </c>
      <c r="B363" s="2216">
        <v>0.1</v>
      </c>
      <c r="C363" s="542" t="s">
        <v>1068</v>
      </c>
      <c r="D363" s="1048"/>
      <c r="E363" s="714">
        <v>4200000</v>
      </c>
      <c r="F363" s="948">
        <v>0.03</v>
      </c>
      <c r="G363" s="2208">
        <f>E363*F363</f>
        <v>126000</v>
      </c>
      <c r="H363" s="1471"/>
      <c r="I363" s="605"/>
      <c r="J363" s="605"/>
      <c r="K363" s="605"/>
      <c r="L363" s="605"/>
      <c r="M363" s="605"/>
      <c r="N363" s="605"/>
      <c r="O363" s="605"/>
      <c r="P363" s="605"/>
      <c r="Q363" s="605"/>
      <c r="R363" s="605"/>
      <c r="S363" s="605"/>
      <c r="T363" s="605"/>
      <c r="U363" s="605"/>
      <c r="V363" s="605"/>
      <c r="W363" s="605"/>
      <c r="X363" s="605"/>
      <c r="Y363" s="605"/>
      <c r="Z363" s="605"/>
      <c r="AA363" s="605"/>
      <c r="AB363" s="605"/>
      <c r="AC363" s="605"/>
      <c r="AD363" s="605"/>
      <c r="AE363" s="605"/>
      <c r="AF363" s="605"/>
      <c r="AG363" s="605"/>
      <c r="AH363" s="605"/>
      <c r="AI363" s="605"/>
      <c r="AJ363" s="605"/>
      <c r="AK363" s="605"/>
      <c r="AL363" s="605"/>
      <c r="AM363" s="605"/>
      <c r="AN363" s="605"/>
    </row>
    <row r="364" spans="1:40" s="711" customFormat="1" ht="20.25" customHeight="1">
      <c r="A364" s="2523">
        <v>13275</v>
      </c>
      <c r="B364" s="2216">
        <v>0.1</v>
      </c>
      <c r="C364" s="542" t="s">
        <v>1069</v>
      </c>
      <c r="D364" s="1048"/>
      <c r="E364" s="714">
        <v>2350000</v>
      </c>
      <c r="F364" s="948">
        <v>0.03</v>
      </c>
      <c r="G364" s="1319">
        <f>E364*F364</f>
        <v>70500</v>
      </c>
      <c r="H364" s="1471"/>
      <c r="I364" s="605"/>
      <c r="J364" s="605"/>
      <c r="K364" s="605"/>
      <c r="L364" s="605"/>
      <c r="M364" s="605"/>
      <c r="N364" s="605"/>
      <c r="O364" s="605"/>
      <c r="P364" s="605"/>
      <c r="Q364" s="605"/>
      <c r="R364" s="605"/>
      <c r="S364" s="605"/>
      <c r="T364" s="605"/>
      <c r="U364" s="605"/>
      <c r="V364" s="605"/>
      <c r="W364" s="605"/>
      <c r="X364" s="605"/>
      <c r="Y364" s="605"/>
      <c r="Z364" s="605"/>
      <c r="AA364" s="605"/>
      <c r="AB364" s="605"/>
      <c r="AC364" s="605"/>
      <c r="AD364" s="605"/>
      <c r="AE364" s="605"/>
      <c r="AF364" s="605"/>
      <c r="AG364" s="605"/>
      <c r="AH364" s="605"/>
      <c r="AI364" s="605"/>
      <c r="AJ364" s="605"/>
      <c r="AK364" s="605"/>
      <c r="AL364" s="605"/>
      <c r="AM364" s="605"/>
      <c r="AN364" s="605"/>
    </row>
    <row r="365" spans="1:40" s="711" customFormat="1" ht="20.25" customHeight="1">
      <c r="A365" s="2522">
        <v>13264</v>
      </c>
      <c r="B365" s="2216">
        <v>0.1</v>
      </c>
      <c r="C365" s="1680" t="s">
        <v>1070</v>
      </c>
      <c r="D365" s="1048"/>
      <c r="E365" s="2528">
        <v>2800000</v>
      </c>
      <c r="F365" s="948">
        <v>0.03</v>
      </c>
      <c r="G365" s="1319">
        <f t="shared" ref="G365" si="9">E365*F365</f>
        <v>84000</v>
      </c>
      <c r="H365" s="1471"/>
      <c r="I365" s="605"/>
      <c r="J365" s="605"/>
      <c r="K365" s="605"/>
      <c r="L365" s="605"/>
      <c r="M365" s="605"/>
      <c r="N365" s="605"/>
      <c r="O365" s="605"/>
      <c r="P365" s="605"/>
      <c r="Q365" s="605"/>
      <c r="R365" s="605"/>
      <c r="S365" s="605"/>
      <c r="T365" s="605"/>
      <c r="U365" s="605"/>
      <c r="V365" s="605"/>
      <c r="W365" s="605"/>
      <c r="X365" s="605"/>
      <c r="Y365" s="605"/>
      <c r="Z365" s="605"/>
      <c r="AA365" s="605"/>
      <c r="AB365" s="605"/>
      <c r="AC365" s="605"/>
      <c r="AD365" s="605"/>
      <c r="AE365" s="605"/>
      <c r="AF365" s="605"/>
      <c r="AG365" s="605"/>
      <c r="AH365" s="605"/>
      <c r="AI365" s="605"/>
      <c r="AJ365" s="605"/>
      <c r="AK365" s="605"/>
      <c r="AL365" s="605"/>
      <c r="AM365" s="605"/>
      <c r="AN365" s="605"/>
    </row>
    <row r="366" spans="1:40" s="711" customFormat="1" ht="20.25" customHeight="1">
      <c r="A366" s="2522">
        <v>13189</v>
      </c>
      <c r="B366" s="2216">
        <v>0.1</v>
      </c>
      <c r="C366" s="1680" t="s">
        <v>1071</v>
      </c>
      <c r="D366" s="1048"/>
      <c r="E366" s="2528">
        <v>2450000</v>
      </c>
      <c r="F366" s="948">
        <v>0.03</v>
      </c>
      <c r="G366" s="1319">
        <f>E366*F366</f>
        <v>73500</v>
      </c>
      <c r="H366" s="1471"/>
      <c r="I366" s="605"/>
      <c r="J366" s="605"/>
      <c r="K366" s="605"/>
      <c r="L366" s="605"/>
      <c r="M366" s="605"/>
      <c r="N366" s="605"/>
      <c r="O366" s="605"/>
      <c r="P366" s="605"/>
      <c r="Q366" s="605"/>
      <c r="R366" s="605"/>
      <c r="S366" s="605"/>
      <c r="T366" s="605"/>
      <c r="U366" s="605"/>
      <c r="V366" s="605"/>
      <c r="W366" s="605"/>
      <c r="X366" s="605"/>
      <c r="Y366" s="605"/>
      <c r="Z366" s="605"/>
      <c r="AA366" s="605"/>
      <c r="AB366" s="605"/>
      <c r="AC366" s="605"/>
      <c r="AD366" s="605"/>
      <c r="AE366" s="605"/>
      <c r="AF366" s="605"/>
      <c r="AG366" s="605"/>
      <c r="AH366" s="605"/>
      <c r="AI366" s="605"/>
      <c r="AJ366" s="605"/>
      <c r="AK366" s="605"/>
      <c r="AL366" s="605"/>
      <c r="AM366" s="605"/>
      <c r="AN366" s="605"/>
    </row>
    <row r="367" spans="1:40" s="711" customFormat="1" ht="20.25" customHeight="1">
      <c r="A367" s="2522">
        <v>13352</v>
      </c>
      <c r="B367" s="2214">
        <v>0.08</v>
      </c>
      <c r="C367" s="1680" t="s">
        <v>1157</v>
      </c>
      <c r="D367" s="1048"/>
      <c r="E367" s="2528">
        <v>2750000</v>
      </c>
      <c r="F367" s="1621">
        <v>0.02</v>
      </c>
      <c r="G367" s="1319">
        <f>E367*F367</f>
        <v>55000</v>
      </c>
      <c r="H367" s="1471"/>
      <c r="I367" s="605"/>
      <c r="J367" s="605"/>
      <c r="K367" s="605"/>
      <c r="L367" s="605"/>
      <c r="M367" s="605"/>
      <c r="N367" s="605"/>
      <c r="O367" s="605"/>
      <c r="P367" s="605"/>
      <c r="Q367" s="605"/>
      <c r="R367" s="605"/>
      <c r="S367" s="605"/>
      <c r="T367" s="605"/>
      <c r="U367" s="605"/>
      <c r="V367" s="605"/>
      <c r="W367" s="605"/>
      <c r="X367" s="605"/>
      <c r="Y367" s="605"/>
      <c r="Z367" s="605"/>
      <c r="AA367" s="605"/>
      <c r="AB367" s="605"/>
      <c r="AC367" s="605"/>
      <c r="AD367" s="605"/>
      <c r="AE367" s="605"/>
      <c r="AF367" s="605"/>
      <c r="AG367" s="605"/>
      <c r="AH367" s="605"/>
      <c r="AI367" s="605"/>
      <c r="AJ367" s="605"/>
      <c r="AK367" s="605"/>
      <c r="AL367" s="605"/>
      <c r="AM367" s="605"/>
      <c r="AN367" s="605"/>
    </row>
    <row r="368" spans="1:40" s="711" customFormat="1" ht="20.25" customHeight="1">
      <c r="A368" s="2522">
        <v>13175</v>
      </c>
      <c r="B368" s="2214">
        <v>0.08</v>
      </c>
      <c r="C368" s="1680" t="s">
        <v>1074</v>
      </c>
      <c r="D368" s="1048"/>
      <c r="E368" s="2528">
        <v>2800000</v>
      </c>
      <c r="F368" s="1621">
        <v>0.02</v>
      </c>
      <c r="G368" s="1319">
        <f>E368*F368</f>
        <v>56000</v>
      </c>
      <c r="H368" s="1471"/>
      <c r="I368" s="605"/>
      <c r="J368" s="605"/>
      <c r="K368" s="605"/>
      <c r="L368" s="605"/>
      <c r="M368" s="605"/>
      <c r="N368" s="605"/>
      <c r="O368" s="605"/>
      <c r="P368" s="605"/>
      <c r="Q368" s="605"/>
      <c r="R368" s="605"/>
      <c r="S368" s="605"/>
      <c r="T368" s="605"/>
      <c r="U368" s="605"/>
      <c r="V368" s="605"/>
      <c r="W368" s="605"/>
      <c r="X368" s="605"/>
      <c r="Y368" s="605"/>
      <c r="Z368" s="605"/>
      <c r="AA368" s="605"/>
      <c r="AB368" s="605"/>
      <c r="AC368" s="605"/>
      <c r="AD368" s="605"/>
      <c r="AE368" s="605"/>
      <c r="AF368" s="605"/>
      <c r="AG368" s="605"/>
      <c r="AH368" s="605"/>
      <c r="AI368" s="605"/>
      <c r="AJ368" s="605"/>
      <c r="AK368" s="605"/>
      <c r="AL368" s="605"/>
      <c r="AM368" s="605"/>
      <c r="AN368" s="605"/>
    </row>
    <row r="369" spans="1:40" s="711" customFormat="1" ht="20.25" customHeight="1">
      <c r="A369" s="2522">
        <v>13144</v>
      </c>
      <c r="B369" s="2216">
        <v>0.1</v>
      </c>
      <c r="C369" s="1680" t="s">
        <v>1076</v>
      </c>
      <c r="D369" s="1048"/>
      <c r="E369" s="2528">
        <v>2200000</v>
      </c>
      <c r="F369" s="948">
        <v>0.03</v>
      </c>
      <c r="G369" s="1319">
        <f>E369*F369</f>
        <v>66000</v>
      </c>
      <c r="H369" s="1471"/>
      <c r="I369" s="605"/>
      <c r="J369" s="605"/>
      <c r="K369" s="605"/>
      <c r="L369" s="605"/>
      <c r="M369" s="605"/>
      <c r="N369" s="605"/>
      <c r="O369" s="605"/>
      <c r="P369" s="605"/>
      <c r="Q369" s="605"/>
      <c r="R369" s="605"/>
      <c r="S369" s="605"/>
      <c r="T369" s="605"/>
      <c r="U369" s="605"/>
      <c r="V369" s="605"/>
      <c r="W369" s="605"/>
      <c r="X369" s="605"/>
      <c r="Y369" s="605"/>
      <c r="Z369" s="605"/>
      <c r="AA369" s="605"/>
      <c r="AB369" s="605"/>
      <c r="AC369" s="605"/>
      <c r="AD369" s="605"/>
      <c r="AE369" s="605"/>
      <c r="AF369" s="605"/>
      <c r="AG369" s="605"/>
      <c r="AH369" s="605"/>
      <c r="AI369" s="605"/>
      <c r="AJ369" s="605"/>
      <c r="AK369" s="605"/>
      <c r="AL369" s="605"/>
      <c r="AM369" s="605"/>
      <c r="AN369" s="605"/>
    </row>
    <row r="370" spans="1:40" s="711" customFormat="1" ht="20.25" customHeight="1">
      <c r="A370" s="2522">
        <v>13182</v>
      </c>
      <c r="B370" s="2216">
        <v>0.1</v>
      </c>
      <c r="C370" s="1680" t="s">
        <v>1078</v>
      </c>
      <c r="D370" s="1048"/>
      <c r="E370" s="2528">
        <v>3500000</v>
      </c>
      <c r="F370" s="948">
        <v>0.03</v>
      </c>
      <c r="G370" s="1319">
        <f>E370*F370</f>
        <v>105000</v>
      </c>
      <c r="H370" s="1471"/>
      <c r="I370" s="605"/>
      <c r="J370" s="605"/>
      <c r="K370" s="605"/>
      <c r="L370" s="605"/>
      <c r="M370" s="605"/>
      <c r="N370" s="605"/>
      <c r="O370" s="605"/>
      <c r="P370" s="605"/>
      <c r="Q370" s="605"/>
      <c r="R370" s="605"/>
      <c r="S370" s="605"/>
      <c r="T370" s="605"/>
      <c r="U370" s="605"/>
      <c r="V370" s="605"/>
      <c r="W370" s="605"/>
      <c r="X370" s="605"/>
      <c r="Y370" s="605"/>
      <c r="Z370" s="605"/>
      <c r="AA370" s="605"/>
      <c r="AB370" s="605"/>
      <c r="AC370" s="605"/>
      <c r="AD370" s="605"/>
      <c r="AE370" s="605"/>
      <c r="AF370" s="605"/>
      <c r="AG370" s="605"/>
      <c r="AH370" s="605"/>
      <c r="AI370" s="605"/>
      <c r="AJ370" s="605"/>
      <c r="AK370" s="605"/>
      <c r="AL370" s="605"/>
      <c r="AM370" s="605"/>
      <c r="AN370" s="605"/>
    </row>
    <row r="371" spans="1:40" s="711" customFormat="1" ht="20.25" customHeight="1">
      <c r="A371" s="2522">
        <v>13375</v>
      </c>
      <c r="B371" s="2216">
        <v>0.1</v>
      </c>
      <c r="C371" s="1680" t="s">
        <v>1158</v>
      </c>
      <c r="D371" s="1048"/>
      <c r="E371" s="2528">
        <v>2000000</v>
      </c>
      <c r="F371" s="948">
        <v>0.03</v>
      </c>
      <c r="G371" s="1319">
        <f>E371*F371</f>
        <v>60000</v>
      </c>
      <c r="H371" s="1471"/>
      <c r="I371" s="605"/>
      <c r="J371" s="605"/>
      <c r="K371" s="605"/>
      <c r="L371" s="605"/>
      <c r="M371" s="605"/>
      <c r="N371" s="605"/>
      <c r="O371" s="605"/>
      <c r="P371" s="605"/>
      <c r="Q371" s="605"/>
      <c r="R371" s="605"/>
      <c r="S371" s="605"/>
      <c r="T371" s="605"/>
      <c r="U371" s="605"/>
      <c r="V371" s="605"/>
      <c r="W371" s="605"/>
      <c r="X371" s="605"/>
      <c r="Y371" s="605"/>
      <c r="Z371" s="605"/>
      <c r="AA371" s="605"/>
      <c r="AB371" s="605"/>
      <c r="AC371" s="605"/>
      <c r="AD371" s="605"/>
      <c r="AE371" s="605"/>
      <c r="AF371" s="605"/>
      <c r="AG371" s="605"/>
      <c r="AH371" s="605"/>
      <c r="AI371" s="605"/>
      <c r="AJ371" s="605"/>
      <c r="AK371" s="605"/>
      <c r="AL371" s="605"/>
      <c r="AM371" s="605"/>
      <c r="AN371" s="605"/>
    </row>
    <row r="372" spans="1:40" s="711" customFormat="1" ht="20.25" customHeight="1">
      <c r="A372" s="2522">
        <v>13252</v>
      </c>
      <c r="B372" s="2216">
        <v>0.1</v>
      </c>
      <c r="C372" s="657" t="s">
        <v>1080</v>
      </c>
      <c r="D372" s="1048"/>
      <c r="E372" s="2528">
        <v>1600000</v>
      </c>
      <c r="F372" s="948">
        <v>0.03</v>
      </c>
      <c r="G372" s="1319">
        <f>E372*F372</f>
        <v>48000</v>
      </c>
      <c r="H372" s="1471"/>
      <c r="I372" s="605"/>
      <c r="J372" s="605"/>
      <c r="K372" s="605"/>
      <c r="L372" s="605"/>
      <c r="M372" s="605"/>
      <c r="N372" s="605"/>
      <c r="O372" s="605"/>
      <c r="P372" s="605"/>
      <c r="Q372" s="605"/>
      <c r="R372" s="605"/>
      <c r="S372" s="605"/>
      <c r="T372" s="605"/>
      <c r="U372" s="605"/>
      <c r="V372" s="605"/>
      <c r="W372" s="605"/>
      <c r="X372" s="605"/>
      <c r="Y372" s="605"/>
      <c r="Z372" s="605"/>
      <c r="AA372" s="605"/>
      <c r="AB372" s="605"/>
      <c r="AC372" s="605"/>
      <c r="AD372" s="605"/>
      <c r="AE372" s="605"/>
      <c r="AF372" s="605"/>
      <c r="AG372" s="605"/>
      <c r="AH372" s="605"/>
      <c r="AI372" s="605"/>
      <c r="AJ372" s="605"/>
      <c r="AK372" s="605"/>
      <c r="AL372" s="605"/>
      <c r="AM372" s="605"/>
      <c r="AN372" s="605"/>
    </row>
    <row r="373" spans="1:40" s="711" customFormat="1" ht="20.25" customHeight="1">
      <c r="A373" s="2522">
        <v>13224</v>
      </c>
      <c r="B373" s="2216">
        <v>0.1</v>
      </c>
      <c r="C373" s="657" t="s">
        <v>1081</v>
      </c>
      <c r="D373" s="1048"/>
      <c r="E373" s="2528">
        <v>3200000</v>
      </c>
      <c r="F373" s="948">
        <v>0.03</v>
      </c>
      <c r="G373" s="1319">
        <f>E373*F373</f>
        <v>96000</v>
      </c>
      <c r="H373" s="1471"/>
      <c r="I373" s="605"/>
      <c r="J373" s="605"/>
      <c r="K373" s="605"/>
      <c r="L373" s="605"/>
      <c r="M373" s="605"/>
      <c r="N373" s="605"/>
      <c r="O373" s="605"/>
      <c r="P373" s="605"/>
      <c r="Q373" s="605"/>
      <c r="R373" s="605"/>
      <c r="S373" s="605"/>
      <c r="T373" s="605"/>
      <c r="U373" s="605"/>
      <c r="V373" s="605"/>
      <c r="W373" s="605"/>
      <c r="X373" s="605"/>
      <c r="Y373" s="605"/>
      <c r="Z373" s="605"/>
      <c r="AA373" s="605"/>
      <c r="AB373" s="605"/>
      <c r="AC373" s="605"/>
      <c r="AD373" s="605"/>
      <c r="AE373" s="605"/>
      <c r="AF373" s="605"/>
      <c r="AG373" s="605"/>
      <c r="AH373" s="605"/>
      <c r="AI373" s="605"/>
      <c r="AJ373" s="605"/>
      <c r="AK373" s="605"/>
      <c r="AL373" s="605"/>
      <c r="AM373" s="605"/>
      <c r="AN373" s="605"/>
    </row>
    <row r="374" spans="1:40" s="711" customFormat="1" ht="20.25" customHeight="1">
      <c r="A374" s="2522">
        <v>13351</v>
      </c>
      <c r="B374" s="2216">
        <v>0.1</v>
      </c>
      <c r="C374" s="657" t="s">
        <v>1159</v>
      </c>
      <c r="D374" s="1048"/>
      <c r="E374" s="2528">
        <v>2200000</v>
      </c>
      <c r="F374" s="948">
        <v>0.03</v>
      </c>
      <c r="G374" s="1319">
        <f>E374*F374</f>
        <v>66000</v>
      </c>
      <c r="H374" s="1471"/>
      <c r="I374" s="605"/>
      <c r="J374" s="605"/>
      <c r="K374" s="605"/>
      <c r="L374" s="605"/>
      <c r="M374" s="605"/>
      <c r="N374" s="605"/>
      <c r="O374" s="605"/>
      <c r="P374" s="605"/>
      <c r="Q374" s="605"/>
      <c r="R374" s="605"/>
      <c r="S374" s="605"/>
      <c r="T374" s="605"/>
      <c r="U374" s="605"/>
      <c r="V374" s="605"/>
      <c r="W374" s="605"/>
      <c r="X374" s="605"/>
      <c r="Y374" s="605"/>
      <c r="Z374" s="605"/>
      <c r="AA374" s="605"/>
      <c r="AB374" s="605"/>
      <c r="AC374" s="605"/>
      <c r="AD374" s="605"/>
      <c r="AE374" s="605"/>
      <c r="AF374" s="605"/>
      <c r="AG374" s="605"/>
      <c r="AH374" s="605"/>
      <c r="AI374" s="605"/>
      <c r="AJ374" s="605"/>
      <c r="AK374" s="605"/>
      <c r="AL374" s="605"/>
      <c r="AM374" s="605"/>
      <c r="AN374" s="605"/>
    </row>
    <row r="375" spans="1:40" s="711" customFormat="1" ht="20.25" customHeight="1">
      <c r="A375" s="2522">
        <v>13367</v>
      </c>
      <c r="B375" s="2216">
        <v>0.1</v>
      </c>
      <c r="C375" s="2578" t="s">
        <v>1121</v>
      </c>
      <c r="D375" s="1048"/>
      <c r="E375" s="2528">
        <v>1000000</v>
      </c>
      <c r="F375" s="948">
        <v>0.03</v>
      </c>
      <c r="G375" s="1319">
        <f>E375*F375</f>
        <v>30000</v>
      </c>
      <c r="H375" s="1471"/>
      <c r="I375" s="605"/>
      <c r="J375" s="605"/>
      <c r="K375" s="605"/>
      <c r="L375" s="605"/>
      <c r="M375" s="605"/>
      <c r="N375" s="605"/>
      <c r="O375" s="605"/>
      <c r="P375" s="605"/>
      <c r="Q375" s="605"/>
      <c r="R375" s="605"/>
      <c r="S375" s="605"/>
      <c r="T375" s="605"/>
      <c r="U375" s="605"/>
      <c r="V375" s="605"/>
      <c r="W375" s="605"/>
      <c r="X375" s="605"/>
      <c r="Y375" s="605"/>
      <c r="Z375" s="605"/>
      <c r="AA375" s="605"/>
      <c r="AB375" s="605"/>
      <c r="AC375" s="605"/>
      <c r="AD375" s="605"/>
      <c r="AE375" s="605"/>
      <c r="AF375" s="605"/>
      <c r="AG375" s="605"/>
      <c r="AH375" s="605"/>
      <c r="AI375" s="605"/>
      <c r="AJ375" s="605"/>
      <c r="AK375" s="605"/>
      <c r="AL375" s="605"/>
      <c r="AM375" s="605"/>
      <c r="AN375" s="605"/>
    </row>
    <row r="376" spans="1:40" s="711" customFormat="1" ht="20.25" customHeight="1">
      <c r="A376" s="2522">
        <v>13337</v>
      </c>
      <c r="B376" s="2216">
        <v>0.1</v>
      </c>
      <c r="C376" s="2578" t="s">
        <v>1160</v>
      </c>
      <c r="D376" s="1048"/>
      <c r="E376" s="2528">
        <v>1150000</v>
      </c>
      <c r="F376" s="948">
        <v>0.03</v>
      </c>
      <c r="G376" s="1319">
        <f>E376*F376</f>
        <v>34500</v>
      </c>
      <c r="H376" s="1471"/>
      <c r="I376" s="605"/>
      <c r="J376" s="605"/>
      <c r="K376" s="605"/>
      <c r="L376" s="605"/>
      <c r="M376" s="605"/>
      <c r="N376" s="605"/>
      <c r="O376" s="605"/>
      <c r="P376" s="605"/>
      <c r="Q376" s="605"/>
      <c r="R376" s="605"/>
      <c r="S376" s="605"/>
      <c r="T376" s="605"/>
      <c r="U376" s="605"/>
      <c r="V376" s="605"/>
      <c r="W376" s="605"/>
      <c r="X376" s="605"/>
      <c r="Y376" s="605"/>
      <c r="Z376" s="605"/>
      <c r="AA376" s="605"/>
      <c r="AB376" s="605"/>
      <c r="AC376" s="605"/>
      <c r="AD376" s="605"/>
      <c r="AE376" s="605"/>
      <c r="AF376" s="605"/>
      <c r="AG376" s="605"/>
      <c r="AH376" s="605"/>
      <c r="AI376" s="605"/>
      <c r="AJ376" s="605"/>
      <c r="AK376" s="605"/>
      <c r="AL376" s="605"/>
      <c r="AM376" s="605"/>
      <c r="AN376" s="605"/>
    </row>
    <row r="377" spans="1:40" s="711" customFormat="1" ht="20.25" customHeight="1">
      <c r="A377" s="2522">
        <v>13369</v>
      </c>
      <c r="B377" s="2214">
        <v>0.08</v>
      </c>
      <c r="C377" s="2578" t="s">
        <v>1161</v>
      </c>
      <c r="D377" s="1048"/>
      <c r="E377" s="2528">
        <v>4000000</v>
      </c>
      <c r="F377" s="1621">
        <v>0.02</v>
      </c>
      <c r="G377" s="1319">
        <f>E377*F377</f>
        <v>80000</v>
      </c>
      <c r="H377" s="1471"/>
      <c r="I377" s="605"/>
      <c r="J377" s="605"/>
      <c r="K377" s="605"/>
      <c r="L377" s="605"/>
      <c r="M377" s="605"/>
      <c r="N377" s="605"/>
      <c r="O377" s="605"/>
      <c r="P377" s="605"/>
      <c r="Q377" s="605"/>
      <c r="R377" s="605"/>
      <c r="S377" s="605"/>
      <c r="T377" s="605"/>
      <c r="U377" s="605"/>
      <c r="V377" s="605"/>
      <c r="W377" s="605"/>
      <c r="X377" s="605"/>
      <c r="Y377" s="605"/>
      <c r="Z377" s="605"/>
      <c r="AA377" s="605"/>
      <c r="AB377" s="605"/>
      <c r="AC377" s="605"/>
      <c r="AD377" s="605"/>
      <c r="AE377" s="605"/>
      <c r="AF377" s="605"/>
      <c r="AG377" s="605"/>
      <c r="AH377" s="605"/>
      <c r="AI377" s="605"/>
      <c r="AJ377" s="605"/>
      <c r="AK377" s="605"/>
      <c r="AL377" s="605"/>
      <c r="AM377" s="605"/>
      <c r="AN377" s="605"/>
    </row>
    <row r="378" spans="1:40" s="711" customFormat="1" ht="20.25" customHeight="1">
      <c r="A378" s="2522" t="s">
        <v>1162</v>
      </c>
      <c r="B378" s="2216">
        <v>0.1</v>
      </c>
      <c r="C378" s="2578" t="s">
        <v>1038</v>
      </c>
      <c r="D378" s="1048"/>
      <c r="E378" s="2528">
        <v>4000000</v>
      </c>
      <c r="F378" s="948">
        <v>0.03</v>
      </c>
      <c r="G378" s="1319">
        <f>E378*F378</f>
        <v>120000</v>
      </c>
      <c r="H378" s="1471"/>
      <c r="I378" s="605"/>
      <c r="J378" s="605"/>
      <c r="K378" s="605"/>
      <c r="L378" s="605"/>
      <c r="M378" s="605"/>
      <c r="N378" s="605"/>
      <c r="O378" s="605"/>
      <c r="P378" s="605"/>
      <c r="Q378" s="605"/>
      <c r="R378" s="605"/>
      <c r="S378" s="605"/>
      <c r="T378" s="605"/>
      <c r="U378" s="605"/>
      <c r="V378" s="605"/>
      <c r="W378" s="605"/>
      <c r="X378" s="605"/>
      <c r="Y378" s="605"/>
      <c r="Z378" s="605"/>
      <c r="AA378" s="605"/>
      <c r="AB378" s="605"/>
      <c r="AC378" s="605"/>
      <c r="AD378" s="605"/>
      <c r="AE378" s="605"/>
      <c r="AF378" s="605"/>
      <c r="AG378" s="605"/>
      <c r="AH378" s="605"/>
      <c r="AI378" s="605"/>
      <c r="AJ378" s="605"/>
      <c r="AK378" s="605"/>
      <c r="AL378" s="605"/>
      <c r="AM378" s="605"/>
      <c r="AN378" s="605"/>
    </row>
    <row r="379" spans="1:40" s="711" customFormat="1" ht="20.25" customHeight="1">
      <c r="A379" s="2522">
        <v>13147</v>
      </c>
      <c r="B379" s="2216">
        <v>0.1</v>
      </c>
      <c r="C379" s="657" t="s">
        <v>1163</v>
      </c>
      <c r="D379" s="1048"/>
      <c r="E379" s="2528">
        <v>1610000</v>
      </c>
      <c r="F379" s="948">
        <v>0.03</v>
      </c>
      <c r="G379" s="1319">
        <f>E379*F379</f>
        <v>48300</v>
      </c>
      <c r="H379" s="1471"/>
      <c r="I379" s="605"/>
      <c r="J379" s="605"/>
      <c r="K379" s="605"/>
      <c r="L379" s="605"/>
      <c r="M379" s="605"/>
      <c r="N379" s="605"/>
      <c r="O379" s="605"/>
      <c r="P379" s="605"/>
      <c r="Q379" s="605"/>
      <c r="R379" s="605"/>
      <c r="S379" s="605"/>
      <c r="T379" s="605"/>
      <c r="U379" s="605"/>
      <c r="V379" s="605"/>
      <c r="W379" s="605"/>
      <c r="X379" s="605"/>
      <c r="Y379" s="605"/>
      <c r="Z379" s="605"/>
      <c r="AA379" s="605"/>
      <c r="AB379" s="605"/>
      <c r="AC379" s="605"/>
      <c r="AD379" s="605"/>
      <c r="AE379" s="605"/>
      <c r="AF379" s="605"/>
      <c r="AG379" s="605"/>
      <c r="AH379" s="605"/>
      <c r="AI379" s="605"/>
      <c r="AJ379" s="605"/>
      <c r="AK379" s="605"/>
      <c r="AL379" s="605"/>
      <c r="AM379" s="605"/>
      <c r="AN379" s="605"/>
    </row>
    <row r="380" spans="1:40" s="711" customFormat="1" ht="20.25" customHeight="1">
      <c r="A380" s="2522"/>
      <c r="B380" s="2216">
        <v>0.1</v>
      </c>
      <c r="C380" s="657"/>
      <c r="D380" s="1048"/>
      <c r="E380" s="2528"/>
      <c r="F380" s="1317"/>
      <c r="G380" s="1319"/>
      <c r="H380" s="1471"/>
      <c r="I380" s="605"/>
      <c r="J380" s="605"/>
      <c r="K380" s="605"/>
      <c r="L380" s="605"/>
      <c r="M380" s="605"/>
      <c r="N380" s="605"/>
      <c r="O380" s="605"/>
      <c r="P380" s="605"/>
      <c r="Q380" s="605"/>
      <c r="R380" s="605"/>
      <c r="S380" s="605"/>
      <c r="T380" s="605"/>
      <c r="U380" s="605"/>
      <c r="V380" s="605"/>
      <c r="W380" s="605"/>
      <c r="X380" s="605"/>
      <c r="Y380" s="605"/>
      <c r="Z380" s="605"/>
      <c r="AA380" s="605"/>
      <c r="AB380" s="605"/>
      <c r="AC380" s="605"/>
      <c r="AD380" s="605"/>
      <c r="AE380" s="605"/>
      <c r="AF380" s="605"/>
      <c r="AG380" s="605"/>
      <c r="AH380" s="605"/>
      <c r="AI380" s="605"/>
      <c r="AJ380" s="605"/>
      <c r="AK380" s="605"/>
      <c r="AL380" s="605"/>
      <c r="AM380" s="605"/>
      <c r="AN380" s="605"/>
    </row>
    <row r="381" spans="1:40" ht="20.25">
      <c r="A381" s="1219"/>
      <c r="B381" s="2216">
        <v>0.1</v>
      </c>
      <c r="C381" s="542"/>
      <c r="D381" s="1053"/>
      <c r="E381" s="2203">
        <f>SUM(E346:E380)</f>
        <v>80680000</v>
      </c>
      <c r="F381" s="2204"/>
      <c r="G381" s="2205">
        <f>SUM(G346:G380)</f>
        <v>2324900</v>
      </c>
      <c r="H381" s="2206" t="s">
        <v>1029</v>
      </c>
      <c r="I381" s="1622"/>
    </row>
    <row r="382" spans="1:40">
      <c r="A382" s="407"/>
      <c r="B382" s="407"/>
      <c r="C382" s="407"/>
      <c r="D382" s="407"/>
      <c r="E382" s="407"/>
      <c r="F382" s="407"/>
      <c r="G382" s="407"/>
      <c r="I382" s="605"/>
    </row>
    <row r="386" spans="1:15">
      <c r="A386" s="3274" t="s">
        <v>1164</v>
      </c>
      <c r="B386" s="3274"/>
      <c r="C386" s="3274"/>
      <c r="D386" s="3274"/>
      <c r="E386" s="3274"/>
      <c r="F386" s="3274"/>
      <c r="G386" s="3274"/>
      <c r="H386" s="3274"/>
      <c r="I386" s="3274"/>
      <c r="J386" s="3274"/>
      <c r="K386" s="3274"/>
      <c r="L386" s="3274"/>
      <c r="M386" s="3274"/>
      <c r="N386" s="3274"/>
      <c r="O386" s="3274"/>
    </row>
    <row r="387" spans="1:15">
      <c r="A387" s="3274"/>
      <c r="B387" s="3274"/>
      <c r="C387" s="3274"/>
      <c r="D387" s="3274"/>
      <c r="E387" s="3274"/>
      <c r="F387" s="3274"/>
      <c r="G387" s="3274"/>
      <c r="H387" s="3274"/>
      <c r="I387" s="3274"/>
      <c r="J387" s="3274"/>
      <c r="K387" s="3274"/>
      <c r="L387" s="3274"/>
      <c r="M387" s="3274"/>
      <c r="N387" s="3274"/>
      <c r="O387" s="3274"/>
    </row>
    <row r="388" spans="1:15" ht="15.75">
      <c r="A388" s="3311" t="s">
        <v>15</v>
      </c>
      <c r="B388" s="3311"/>
      <c r="C388" s="3311"/>
      <c r="D388" s="3311"/>
      <c r="E388" s="3311"/>
      <c r="F388" s="3311"/>
      <c r="G388" s="3311"/>
      <c r="H388" s="3311"/>
      <c r="I388" s="3311"/>
      <c r="J388" s="3311"/>
      <c r="K388" s="3311"/>
      <c r="L388" s="3311"/>
      <c r="M388" s="3311"/>
      <c r="N388" s="3311"/>
      <c r="O388" s="3311"/>
    </row>
    <row r="389" spans="1:15">
      <c r="A389" s="2119" t="s">
        <v>929</v>
      </c>
      <c r="B389" s="463" t="s">
        <v>3</v>
      </c>
      <c r="C389" s="464" t="s">
        <v>930</v>
      </c>
      <c r="D389" s="464" t="s">
        <v>5</v>
      </c>
      <c r="E389" s="958" t="s">
        <v>6</v>
      </c>
      <c r="F389" s="463" t="s">
        <v>7</v>
      </c>
      <c r="G389" s="959" t="s">
        <v>8</v>
      </c>
      <c r="H389" s="509" t="s">
        <v>9</v>
      </c>
      <c r="I389" s="463" t="s">
        <v>10</v>
      </c>
      <c r="J389" s="463" t="s">
        <v>11</v>
      </c>
      <c r="K389" s="463" t="s">
        <v>3</v>
      </c>
      <c r="L389" s="463" t="s">
        <v>5</v>
      </c>
      <c r="M389" s="463" t="s">
        <v>12</v>
      </c>
      <c r="N389" s="463" t="s">
        <v>7</v>
      </c>
      <c r="O389" s="2704"/>
    </row>
    <row r="390" spans="1:15" ht="15" customHeight="1">
      <c r="A390" s="3325" t="s">
        <v>271</v>
      </c>
      <c r="B390" s="2500">
        <v>13609</v>
      </c>
      <c r="C390" s="2716">
        <v>0.1</v>
      </c>
      <c r="D390" s="1452" t="s">
        <v>1165</v>
      </c>
      <c r="E390" s="858">
        <v>2900000</v>
      </c>
      <c r="F390" s="1632">
        <v>0.12</v>
      </c>
      <c r="G390" s="858">
        <f>E390*F390</f>
        <v>348000</v>
      </c>
      <c r="H390" s="1143" t="s">
        <v>1</v>
      </c>
      <c r="I390" s="1165" t="s">
        <v>935</v>
      </c>
      <c r="J390" s="2623"/>
      <c r="K390" s="2709">
        <v>13529</v>
      </c>
      <c r="L390" s="2068" t="s">
        <v>1166</v>
      </c>
      <c r="M390" s="1546">
        <v>2400000</v>
      </c>
      <c r="N390" s="1615">
        <v>0.05</v>
      </c>
      <c r="O390" s="1106">
        <f>M390*N390</f>
        <v>120000</v>
      </c>
    </row>
    <row r="391" spans="1:15" ht="12.75" customHeight="1">
      <c r="A391" s="3325"/>
      <c r="B391" s="2500">
        <v>13521</v>
      </c>
      <c r="C391" s="1095">
        <v>0.1</v>
      </c>
      <c r="D391" s="1680" t="s">
        <v>1167</v>
      </c>
      <c r="E391" s="564">
        <v>2600000</v>
      </c>
      <c r="F391" s="545">
        <v>7.0000000000000007E-2</v>
      </c>
      <c r="G391" s="858">
        <f t="shared" ref="G391:G394" si="10">E391*F391</f>
        <v>182000.00000000003</v>
      </c>
      <c r="H391" s="654" t="s">
        <v>445</v>
      </c>
      <c r="I391" s="1165" t="s">
        <v>935</v>
      </c>
      <c r="J391" s="2623"/>
      <c r="K391" s="2702">
        <v>13453</v>
      </c>
      <c r="L391" s="2068" t="s">
        <v>1168</v>
      </c>
      <c r="M391" s="1546">
        <v>1700000</v>
      </c>
      <c r="N391" s="1615">
        <v>0.05</v>
      </c>
      <c r="O391" s="1106">
        <f>M391*N391</f>
        <v>85000</v>
      </c>
    </row>
    <row r="392" spans="1:15" ht="12.75" customHeight="1">
      <c r="A392" s="3325"/>
      <c r="B392" s="2510">
        <v>13452</v>
      </c>
      <c r="C392" s="545">
        <v>0.1</v>
      </c>
      <c r="D392" s="2022" t="s">
        <v>1169</v>
      </c>
      <c r="E392" s="858">
        <v>1650000</v>
      </c>
      <c r="F392" s="541">
        <v>7.0000000000000007E-2</v>
      </c>
      <c r="G392" s="858">
        <f t="shared" si="10"/>
        <v>115500.00000000001</v>
      </c>
      <c r="H392" s="1143" t="s">
        <v>43</v>
      </c>
      <c r="I392" s="2645" t="s">
        <v>1170</v>
      </c>
      <c r="J392" s="2623"/>
      <c r="K392" s="2709">
        <v>13597</v>
      </c>
      <c r="L392" s="2068" t="s">
        <v>1171</v>
      </c>
      <c r="M392" s="1546">
        <v>3600000</v>
      </c>
      <c r="N392" s="1615">
        <v>0.05</v>
      </c>
      <c r="O392" s="415">
        <f>M392*N392</f>
        <v>180000</v>
      </c>
    </row>
    <row r="393" spans="1:15" ht="12.75" customHeight="1">
      <c r="A393" s="3325"/>
      <c r="B393" s="2614">
        <v>13516</v>
      </c>
      <c r="C393" s="1402">
        <v>0.08</v>
      </c>
      <c r="D393" s="2023" t="s">
        <v>1172</v>
      </c>
      <c r="E393" s="858">
        <v>3500000</v>
      </c>
      <c r="F393" s="1402">
        <v>0.1</v>
      </c>
      <c r="G393" s="858">
        <f t="shared" si="10"/>
        <v>350000</v>
      </c>
      <c r="H393" s="1383" t="s">
        <v>1</v>
      </c>
      <c r="I393" s="543" t="s">
        <v>932</v>
      </c>
      <c r="J393" s="2710"/>
      <c r="K393" s="2623"/>
      <c r="L393" s="2623"/>
      <c r="M393" s="2624"/>
      <c r="N393" s="2628"/>
      <c r="O393" s="1997"/>
    </row>
    <row r="394" spans="1:15" ht="12.75" customHeight="1">
      <c r="A394" s="3325"/>
      <c r="B394" s="2501">
        <v>13616</v>
      </c>
      <c r="C394" s="541">
        <v>0.1</v>
      </c>
      <c r="D394" s="542" t="s">
        <v>1173</v>
      </c>
      <c r="E394" s="858">
        <v>4000000</v>
      </c>
      <c r="F394" s="1632">
        <v>0.12</v>
      </c>
      <c r="G394" s="858">
        <f t="shared" si="10"/>
        <v>480000</v>
      </c>
      <c r="H394" s="1383" t="s">
        <v>1</v>
      </c>
      <c r="I394" s="543" t="s">
        <v>1170</v>
      </c>
      <c r="J394" s="2705"/>
      <c r="K394" s="2706"/>
      <c r="L394" s="1996"/>
      <c r="M394" s="1997"/>
      <c r="N394" s="1998"/>
      <c r="O394" s="1997"/>
    </row>
    <row r="395" spans="1:15" ht="12.75" customHeight="1">
      <c r="A395" s="3325"/>
      <c r="B395" s="407"/>
      <c r="C395" s="407"/>
      <c r="D395" s="407"/>
      <c r="E395" s="407"/>
      <c r="F395" s="407"/>
      <c r="G395" s="407"/>
      <c r="H395" s="407"/>
      <c r="I395" s="407"/>
      <c r="J395" s="2705"/>
      <c r="K395" s="2623"/>
      <c r="L395" s="1996"/>
      <c r="M395" s="1997"/>
      <c r="N395" s="1998"/>
      <c r="O395" s="1997"/>
    </row>
    <row r="396" spans="1:15" ht="12.75" customHeight="1">
      <c r="A396" s="3325"/>
      <c r="B396" s="992"/>
      <c r="C396" s="854"/>
      <c r="D396" s="483"/>
      <c r="E396" s="583"/>
      <c r="F396" s="483"/>
      <c r="G396" s="483"/>
      <c r="H396" s="484"/>
      <c r="I396" s="484"/>
      <c r="J396" s="2705"/>
      <c r="K396" s="2623"/>
      <c r="L396" s="1996"/>
      <c r="M396" s="1997"/>
      <c r="N396" s="1998"/>
      <c r="O396" s="1997"/>
    </row>
    <row r="397" spans="1:15" ht="12.75" customHeight="1">
      <c r="A397" s="3325"/>
      <c r="B397" s="2495" t="s">
        <v>171</v>
      </c>
      <c r="C397" s="775"/>
      <c r="D397" s="2134" t="s">
        <v>1174</v>
      </c>
      <c r="E397" s="815"/>
      <c r="F397" s="2152"/>
      <c r="G397" s="702"/>
      <c r="H397" s="1107"/>
      <c r="I397" s="705" t="s">
        <v>932</v>
      </c>
      <c r="J397" s="2623"/>
      <c r="K397" s="2623"/>
      <c r="L397" s="1996"/>
      <c r="M397" s="1997"/>
      <c r="N397" s="1998"/>
      <c r="O397" s="1997"/>
    </row>
    <row r="398" spans="1:15" ht="12.75" customHeight="1">
      <c r="A398" s="3325"/>
      <c r="B398" s="2495" t="s">
        <v>171</v>
      </c>
      <c r="C398" s="854"/>
      <c r="D398" s="2039" t="s">
        <v>1175</v>
      </c>
      <c r="E398" s="1080"/>
      <c r="F398" s="2060"/>
      <c r="G398" s="483"/>
      <c r="H398" s="584"/>
      <c r="I398" s="484" t="s">
        <v>932</v>
      </c>
      <c r="J398" s="2623"/>
      <c r="K398" s="2623"/>
      <c r="L398" s="1996"/>
      <c r="M398" s="1997"/>
      <c r="N398" s="1998"/>
      <c r="O398" s="1997"/>
    </row>
    <row r="399" spans="1:15" ht="12.75" customHeight="1">
      <c r="A399" s="3325"/>
      <c r="B399" s="2495" t="s">
        <v>171</v>
      </c>
      <c r="C399" s="854"/>
      <c r="D399" s="2039" t="s">
        <v>1176</v>
      </c>
      <c r="E399" s="583"/>
      <c r="F399" s="2039"/>
      <c r="G399" s="483"/>
      <c r="H399" s="584"/>
      <c r="I399" s="484" t="s">
        <v>1170</v>
      </c>
      <c r="J399" s="2623"/>
      <c r="K399" s="2623"/>
      <c r="L399" s="1996"/>
      <c r="M399" s="1997"/>
      <c r="N399" s="1998"/>
      <c r="O399" s="1997"/>
    </row>
    <row r="400" spans="1:15" ht="12.75" customHeight="1">
      <c r="A400" s="3325"/>
      <c r="B400" s="2495" t="s">
        <v>1177</v>
      </c>
      <c r="C400" s="854"/>
      <c r="D400" s="2039" t="s">
        <v>1178</v>
      </c>
      <c r="E400" s="1080"/>
      <c r="F400" s="975"/>
      <c r="G400" s="813"/>
      <c r="H400" s="584"/>
      <c r="I400" s="484" t="s">
        <v>935</v>
      </c>
      <c r="J400" s="1521"/>
      <c r="K400" s="1521"/>
      <c r="L400" s="1512"/>
      <c r="M400" s="1519"/>
      <c r="N400" s="1520"/>
      <c r="O400" s="1519"/>
    </row>
    <row r="401" spans="1:15" ht="14.25" customHeight="1">
      <c r="A401" s="3325"/>
      <c r="B401" s="2496" t="s">
        <v>171</v>
      </c>
      <c r="C401" s="2543"/>
      <c r="D401" s="483" t="s">
        <v>1179</v>
      </c>
      <c r="E401" s="2450"/>
      <c r="F401" s="1604"/>
      <c r="G401" s="482"/>
      <c r="H401" s="1906"/>
      <c r="I401" s="484"/>
      <c r="J401" s="484"/>
      <c r="K401" s="398"/>
      <c r="L401" s="450"/>
      <c r="M401" s="445"/>
      <c r="N401" s="2586"/>
      <c r="O401" s="567">
        <f>SUM(O390:O400)</f>
        <v>385000</v>
      </c>
    </row>
    <row r="402" spans="1:15" ht="15.75" customHeight="1">
      <c r="A402" s="3325"/>
      <c r="B402" s="2272"/>
      <c r="C402" s="550"/>
      <c r="D402" s="2273"/>
      <c r="E402" s="2274">
        <f>SUM(E390:E401)</f>
        <v>14650000</v>
      </c>
      <c r="F402" s="2451"/>
      <c r="G402" s="2452">
        <f>SUM(G390:G401)</f>
        <v>1475500</v>
      </c>
      <c r="H402" s="3450"/>
      <c r="I402" s="3450"/>
      <c r="J402" s="3450"/>
      <c r="K402" s="3450"/>
      <c r="L402" s="3315"/>
      <c r="M402" s="3315"/>
      <c r="N402" s="3315"/>
      <c r="O402" s="2277">
        <f>O401+G402</f>
        <v>1860500</v>
      </c>
    </row>
    <row r="403" spans="1:15">
      <c r="O403" s="770"/>
    </row>
    <row r="405" spans="1:15" ht="15.75">
      <c r="A405" s="3311" t="s">
        <v>46</v>
      </c>
      <c r="B405" s="3311"/>
      <c r="C405" s="3311"/>
      <c r="D405" s="3311"/>
      <c r="E405" s="3311"/>
      <c r="F405" s="3311"/>
      <c r="G405" s="3311"/>
      <c r="H405" s="3311"/>
      <c r="I405" s="3311"/>
      <c r="J405" s="3311"/>
      <c r="K405" s="3311"/>
      <c r="L405" s="3311"/>
      <c r="M405" s="3311"/>
      <c r="N405" s="3311"/>
      <c r="O405" s="3311"/>
    </row>
    <row r="406" spans="1:15">
      <c r="A406" s="2119" t="s">
        <v>929</v>
      </c>
      <c r="B406" s="463" t="s">
        <v>3</v>
      </c>
      <c r="C406" s="464" t="s">
        <v>930</v>
      </c>
      <c r="D406" s="464" t="s">
        <v>5</v>
      </c>
      <c r="E406" s="958" t="s">
        <v>6</v>
      </c>
      <c r="F406" s="463" t="s">
        <v>7</v>
      </c>
      <c r="G406" s="959" t="s">
        <v>8</v>
      </c>
      <c r="H406" s="509" t="s">
        <v>9</v>
      </c>
      <c r="I406" s="463" t="s">
        <v>10</v>
      </c>
      <c r="J406" s="24" t="s">
        <v>11</v>
      </c>
      <c r="K406" s="24" t="s">
        <v>3</v>
      </c>
      <c r="L406" s="463" t="s">
        <v>5</v>
      </c>
      <c r="M406" s="463" t="s">
        <v>12</v>
      </c>
      <c r="N406" s="463" t="s">
        <v>7</v>
      </c>
      <c r="O406" s="790"/>
    </row>
    <row r="407" spans="1:15" ht="15.75" customHeight="1">
      <c r="A407" s="3325" t="s">
        <v>304</v>
      </c>
      <c r="B407" s="2618">
        <v>13503</v>
      </c>
      <c r="C407" s="1402">
        <v>0.08</v>
      </c>
      <c r="D407" s="1081" t="s">
        <v>1180</v>
      </c>
      <c r="E407" s="564">
        <v>1954000</v>
      </c>
      <c r="F407" s="1026">
        <v>0.1</v>
      </c>
      <c r="G407" s="564">
        <f>E407*F407</f>
        <v>195400</v>
      </c>
      <c r="H407" s="1383" t="s">
        <v>43</v>
      </c>
      <c r="I407" s="543" t="s">
        <v>935</v>
      </c>
      <c r="J407" s="1512"/>
      <c r="K407" s="2067">
        <v>13452</v>
      </c>
      <c r="L407" s="1680" t="s">
        <v>1181</v>
      </c>
      <c r="M407" s="564">
        <v>1650000</v>
      </c>
      <c r="N407" s="613">
        <v>0.05</v>
      </c>
      <c r="O407" s="564">
        <f>M407*N407</f>
        <v>82500</v>
      </c>
    </row>
    <row r="408" spans="1:15" ht="15" customHeight="1">
      <c r="A408" s="3325"/>
      <c r="B408" s="2503">
        <v>13533</v>
      </c>
      <c r="C408" s="1799">
        <v>0.1</v>
      </c>
      <c r="D408" s="1081" t="s">
        <v>1182</v>
      </c>
      <c r="E408" s="564">
        <v>3950000</v>
      </c>
      <c r="F408" s="545">
        <v>7.0000000000000007E-2</v>
      </c>
      <c r="G408" s="564">
        <f>E408*F408</f>
        <v>276500</v>
      </c>
      <c r="H408" s="1143" t="s">
        <v>942</v>
      </c>
      <c r="I408" s="544" t="s">
        <v>932</v>
      </c>
      <c r="J408" s="1512"/>
      <c r="K408" s="2067">
        <v>13603</v>
      </c>
      <c r="L408" s="2068" t="s">
        <v>1183</v>
      </c>
      <c r="M408" s="1546">
        <v>2300000</v>
      </c>
      <c r="N408" s="613">
        <v>0.05</v>
      </c>
      <c r="O408" s="1546">
        <f>M408*N408</f>
        <v>115000</v>
      </c>
    </row>
    <row r="409" spans="1:15" ht="15" customHeight="1">
      <c r="A409" s="3325"/>
      <c r="B409" s="2510">
        <v>13482</v>
      </c>
      <c r="C409" s="1799">
        <v>0.1</v>
      </c>
      <c r="D409" s="1081" t="s">
        <v>1184</v>
      </c>
      <c r="E409" s="564">
        <v>1700000</v>
      </c>
      <c r="F409" s="545">
        <v>0.12</v>
      </c>
      <c r="G409" s="564">
        <f>E409*F409</f>
        <v>204000</v>
      </c>
      <c r="H409" s="1143" t="s">
        <v>43</v>
      </c>
      <c r="I409" s="1143" t="s">
        <v>953</v>
      </c>
      <c r="J409" s="1521"/>
      <c r="K409" s="2725">
        <v>13624</v>
      </c>
      <c r="L409" s="2717" t="s">
        <v>1185</v>
      </c>
      <c r="M409" s="1546">
        <v>4500000</v>
      </c>
      <c r="N409" s="1615">
        <v>0.05</v>
      </c>
      <c r="O409" s="1546">
        <f>M409*N409</f>
        <v>225000</v>
      </c>
    </row>
    <row r="410" spans="1:15" ht="12.75" customHeight="1">
      <c r="A410" s="3325"/>
      <c r="B410" s="2510">
        <v>13538</v>
      </c>
      <c r="C410" s="1799">
        <v>0.1</v>
      </c>
      <c r="D410" s="1680" t="s">
        <v>1186</v>
      </c>
      <c r="E410" s="564">
        <v>1600000</v>
      </c>
      <c r="F410" s="545">
        <v>0.12</v>
      </c>
      <c r="G410" s="564">
        <f>E410*F410</f>
        <v>192000</v>
      </c>
      <c r="H410" s="654" t="s">
        <v>43</v>
      </c>
      <c r="I410" s="544" t="s">
        <v>953</v>
      </c>
      <c r="J410" s="1521"/>
      <c r="K410" s="2702">
        <v>13447</v>
      </c>
      <c r="L410" s="2068" t="s">
        <v>1187</v>
      </c>
      <c r="M410" s="1105">
        <v>1300000</v>
      </c>
      <c r="N410" s="1074">
        <v>0.05</v>
      </c>
      <c r="O410" s="1105">
        <f>M410*N410</f>
        <v>65000</v>
      </c>
    </row>
    <row r="411" spans="1:15" ht="12.75" customHeight="1">
      <c r="A411" s="3325"/>
      <c r="B411" s="2510">
        <v>13541</v>
      </c>
      <c r="C411" s="963">
        <v>0.1</v>
      </c>
      <c r="D411" s="1680" t="s">
        <v>1188</v>
      </c>
      <c r="E411" s="858">
        <v>2700000</v>
      </c>
      <c r="F411" s="545">
        <v>0.12</v>
      </c>
      <c r="G411" s="564">
        <f>E411*F411</f>
        <v>324000</v>
      </c>
      <c r="H411" s="1143" t="s">
        <v>43</v>
      </c>
      <c r="I411" s="544" t="s">
        <v>953</v>
      </c>
      <c r="J411" s="1521"/>
      <c r="K411" s="2623"/>
      <c r="L411" s="1996"/>
      <c r="M411" s="1997"/>
      <c r="N411" s="1998"/>
      <c r="O411" s="1997"/>
    </row>
    <row r="412" spans="1:15" ht="12.75" customHeight="1">
      <c r="A412" s="3325"/>
      <c r="B412" s="2510">
        <v>13545</v>
      </c>
      <c r="C412" s="1026">
        <v>0.08</v>
      </c>
      <c r="D412" s="2022" t="s">
        <v>1189</v>
      </c>
      <c r="E412" s="564">
        <v>3300000</v>
      </c>
      <c r="F412" s="1026">
        <v>0.06</v>
      </c>
      <c r="G412" s="564">
        <f>E412*F412</f>
        <v>198000</v>
      </c>
      <c r="H412" s="1143" t="s">
        <v>382</v>
      </c>
      <c r="I412" s="544" t="s">
        <v>953</v>
      </c>
      <c r="J412" s="1521"/>
      <c r="K412" s="2623"/>
      <c r="L412" s="1996"/>
      <c r="M412" s="1997"/>
      <c r="N412" s="1998"/>
      <c r="O412" s="1997"/>
    </row>
    <row r="413" spans="1:15" ht="12.75" customHeight="1">
      <c r="A413" s="3325"/>
      <c r="B413" s="2614">
        <v>13529</v>
      </c>
      <c r="C413" s="1402">
        <v>0.08</v>
      </c>
      <c r="D413" s="2023" t="s">
        <v>1166</v>
      </c>
      <c r="E413" s="858">
        <v>2400000</v>
      </c>
      <c r="F413" s="1402">
        <v>0.06</v>
      </c>
      <c r="G413" s="564">
        <f>E413*F413</f>
        <v>144000</v>
      </c>
      <c r="H413" s="1143" t="s">
        <v>1</v>
      </c>
      <c r="I413" s="543" t="s">
        <v>953</v>
      </c>
      <c r="J413" s="1521"/>
      <c r="K413" s="2623"/>
      <c r="L413" s="1996"/>
      <c r="M413" s="1997"/>
      <c r="N413" s="1998"/>
      <c r="O413" s="1997"/>
    </row>
    <row r="414" spans="1:15" ht="12.75" customHeight="1">
      <c r="A414" s="3325"/>
      <c r="B414" s="978">
        <v>13641</v>
      </c>
      <c r="C414" s="963">
        <v>0.1</v>
      </c>
      <c r="D414" s="1680" t="s">
        <v>1190</v>
      </c>
      <c r="E414" s="564">
        <v>2400000</v>
      </c>
      <c r="F414" s="545">
        <v>7.0000000000000007E-2</v>
      </c>
      <c r="G414" s="564">
        <f>E414*F414</f>
        <v>168000.00000000003</v>
      </c>
      <c r="H414" s="544" t="s">
        <v>19</v>
      </c>
      <c r="I414" s="544" t="s">
        <v>935</v>
      </c>
      <c r="J414" s="1552"/>
      <c r="K414" s="2623"/>
      <c r="L414" s="1996"/>
      <c r="M414" s="1997"/>
      <c r="N414" s="1998"/>
      <c r="O414" s="1997"/>
    </row>
    <row r="415" spans="1:15" ht="12.75" customHeight="1">
      <c r="A415" s="3325"/>
      <c r="B415" s="2610"/>
      <c r="C415" s="702"/>
      <c r="D415" s="2134"/>
      <c r="E415" s="748"/>
      <c r="F415" s="483"/>
      <c r="G415" s="483"/>
      <c r="H415" s="1929"/>
      <c r="I415" s="484"/>
      <c r="J415" s="1521"/>
      <c r="K415" s="2623"/>
      <c r="L415" s="1996"/>
      <c r="M415" s="1997"/>
      <c r="N415" s="1998"/>
      <c r="O415" s="1997"/>
    </row>
    <row r="416" spans="1:15" ht="12.75" customHeight="1">
      <c r="A416" s="3325"/>
      <c r="B416" s="2610"/>
      <c r="C416" s="702"/>
      <c r="D416" s="2134"/>
      <c r="E416" s="748"/>
      <c r="F416" s="483"/>
      <c r="G416" s="483"/>
      <c r="H416" s="1929"/>
      <c r="I416" s="484"/>
      <c r="J416" s="1521"/>
      <c r="K416" s="1521"/>
      <c r="L416" s="1512"/>
      <c r="M416" s="1519"/>
      <c r="N416" s="1520"/>
      <c r="O416" s="1519"/>
    </row>
    <row r="417" spans="1:15" ht="12.75" customHeight="1">
      <c r="A417" s="3325"/>
      <c r="B417" s="2495" t="s">
        <v>351</v>
      </c>
      <c r="C417" s="483"/>
      <c r="D417" s="2039" t="s">
        <v>1175</v>
      </c>
      <c r="E417" s="583"/>
      <c r="F417" s="482"/>
      <c r="G417" s="583"/>
      <c r="H417" s="584"/>
      <c r="I417" s="484" t="s">
        <v>953</v>
      </c>
      <c r="J417" s="1521"/>
      <c r="K417" s="1521"/>
      <c r="L417" s="1512"/>
      <c r="M417" s="1519"/>
      <c r="N417" s="1520"/>
      <c r="O417" s="1519"/>
    </row>
    <row r="418" spans="1:15" ht="12.75" customHeight="1">
      <c r="A418" s="3325"/>
      <c r="B418" s="2657" t="s">
        <v>171</v>
      </c>
      <c r="C418" s="2279"/>
      <c r="D418" s="1175" t="s">
        <v>1191</v>
      </c>
      <c r="E418" s="1080"/>
      <c r="F418" s="1580"/>
      <c r="G418" s="583"/>
      <c r="H418" s="584"/>
      <c r="I418" s="484" t="s">
        <v>1192</v>
      </c>
      <c r="J418" s="1521"/>
      <c r="K418" s="1521"/>
      <c r="L418" s="1512"/>
      <c r="M418" s="1519"/>
      <c r="N418" s="1520"/>
      <c r="O418" s="1519"/>
    </row>
    <row r="419" spans="1:15" ht="12.75" customHeight="1">
      <c r="A419" s="3325"/>
      <c r="B419" s="2508" t="s">
        <v>171</v>
      </c>
      <c r="C419" s="2279"/>
      <c r="D419" s="2648" t="s">
        <v>1193</v>
      </c>
      <c r="E419" s="1988"/>
      <c r="F419" s="1079"/>
      <c r="G419" s="583"/>
      <c r="H419" s="974"/>
      <c r="I419" s="974" t="s">
        <v>935</v>
      </c>
      <c r="J419" s="1521"/>
      <c r="K419" s="1521"/>
      <c r="L419" s="1512"/>
      <c r="M419" s="1519"/>
      <c r="N419" s="1520"/>
      <c r="O419" s="1519"/>
    </row>
    <row r="420" spans="1:15" ht="12.75" customHeight="1">
      <c r="A420" s="3325"/>
      <c r="B420" s="2505" t="s">
        <v>31</v>
      </c>
      <c r="C420" s="2271"/>
      <c r="D420" s="2254" t="s">
        <v>1193</v>
      </c>
      <c r="E420" s="583"/>
      <c r="F420" s="482"/>
      <c r="G420" s="583"/>
      <c r="H420" s="1471"/>
      <c r="I420" s="484" t="s">
        <v>953</v>
      </c>
      <c r="J420" s="1521"/>
      <c r="K420" s="1521"/>
      <c r="L420" s="1512"/>
      <c r="M420" s="1519"/>
      <c r="N420" s="1520"/>
      <c r="O420" s="1519"/>
    </row>
    <row r="421" spans="1:15" ht="14.25" customHeight="1">
      <c r="A421" s="3325"/>
      <c r="B421" s="764"/>
      <c r="C421" s="447"/>
      <c r="D421" s="2649"/>
      <c r="E421" s="2450"/>
      <c r="F421" s="1604"/>
      <c r="G421" s="482"/>
      <c r="H421" s="1906"/>
      <c r="I421" s="484"/>
      <c r="J421" s="484"/>
      <c r="K421" s="398"/>
      <c r="L421" s="450"/>
      <c r="M421" s="445"/>
      <c r="N421" s="2586"/>
      <c r="O421" s="2587">
        <f>SUM(O407:O419)</f>
        <v>487500</v>
      </c>
    </row>
    <row r="422" spans="1:15" ht="15.75" customHeight="1">
      <c r="A422" s="3325"/>
      <c r="B422" s="2506"/>
      <c r="C422" s="391"/>
      <c r="D422" s="2273"/>
      <c r="E422" s="2274">
        <f>SUM(E407:E415)</f>
        <v>20004000</v>
      </c>
      <c r="F422" s="2451"/>
      <c r="G422" s="2452">
        <f>SUM(G407:G421)</f>
        <v>1701900</v>
      </c>
      <c r="H422" s="3450"/>
      <c r="I422" s="3450"/>
      <c r="J422" s="3450"/>
      <c r="K422" s="3450"/>
      <c r="L422" s="3315"/>
      <c r="M422" s="3315"/>
      <c r="N422" s="3315"/>
      <c r="O422" s="2585">
        <f>O421+G422</f>
        <v>2189400</v>
      </c>
    </row>
    <row r="424" spans="1:15" ht="15.75">
      <c r="A424" s="3311" t="s">
        <v>36</v>
      </c>
      <c r="B424" s="3311"/>
      <c r="C424" s="3311"/>
      <c r="D424" s="3311"/>
      <c r="E424" s="3311"/>
      <c r="F424" s="3311"/>
      <c r="G424" s="3311"/>
      <c r="H424" s="3311"/>
      <c r="I424" s="3311"/>
      <c r="J424" s="3311"/>
      <c r="K424" s="3311"/>
      <c r="L424" s="3311"/>
      <c r="M424" s="3311"/>
      <c r="N424" s="3311"/>
      <c r="O424" s="3311"/>
    </row>
    <row r="425" spans="1:15">
      <c r="A425" s="2119" t="s">
        <v>929</v>
      </c>
      <c r="B425" s="463" t="s">
        <v>3</v>
      </c>
      <c r="C425" s="464" t="s">
        <v>930</v>
      </c>
      <c r="D425" s="464" t="s">
        <v>5</v>
      </c>
      <c r="E425" s="958" t="s">
        <v>6</v>
      </c>
      <c r="F425" s="463" t="s">
        <v>7</v>
      </c>
      <c r="G425" s="959" t="s">
        <v>8</v>
      </c>
      <c r="H425" s="509" t="s">
        <v>9</v>
      </c>
      <c r="I425" s="463" t="s">
        <v>10</v>
      </c>
      <c r="J425" s="24" t="s">
        <v>11</v>
      </c>
      <c r="K425" s="24" t="s">
        <v>3</v>
      </c>
      <c r="L425" s="463" t="s">
        <v>5</v>
      </c>
      <c r="M425" s="463" t="s">
        <v>12</v>
      </c>
      <c r="N425" s="24" t="s">
        <v>7</v>
      </c>
      <c r="O425" s="30"/>
    </row>
    <row r="426" spans="1:15" ht="12.75" customHeight="1">
      <c r="A426" s="3325" t="s">
        <v>1194</v>
      </c>
      <c r="B426" s="2500">
        <v>13513</v>
      </c>
      <c r="C426" s="1813">
        <v>0.1</v>
      </c>
      <c r="D426" s="1162" t="s">
        <v>1195</v>
      </c>
      <c r="E426" s="714">
        <v>2750000</v>
      </c>
      <c r="F426" s="545">
        <v>0.05</v>
      </c>
      <c r="G426" s="564">
        <f>E426*F426</f>
        <v>137500</v>
      </c>
      <c r="H426" s="544" t="s">
        <v>19</v>
      </c>
      <c r="I426" s="544" t="s">
        <v>953</v>
      </c>
      <c r="J426" s="1552"/>
      <c r="K426" s="1860"/>
      <c r="L426" s="483"/>
      <c r="M426" s="583"/>
      <c r="N426" s="1176"/>
      <c r="O426" s="2104"/>
    </row>
    <row r="427" spans="1:15" ht="12.75" customHeight="1">
      <c r="A427" s="3325"/>
      <c r="B427" s="2501">
        <v>13481</v>
      </c>
      <c r="C427" s="1657">
        <v>0.08</v>
      </c>
      <c r="D427" s="1680" t="s">
        <v>1196</v>
      </c>
      <c r="E427" s="1762">
        <v>2800000</v>
      </c>
      <c r="F427" s="1402">
        <v>0.06</v>
      </c>
      <c r="G427" s="564">
        <f t="shared" ref="G427:G428" si="11">E427*F427</f>
        <v>168000</v>
      </c>
      <c r="H427" s="543" t="s">
        <v>127</v>
      </c>
      <c r="I427" s="543" t="s">
        <v>935</v>
      </c>
      <c r="J427" s="1512"/>
      <c r="K427" s="1860"/>
      <c r="L427" s="1521"/>
      <c r="M427" s="1588"/>
      <c r="N427" s="1520"/>
      <c r="O427" s="2132"/>
    </row>
    <row r="428" spans="1:15" ht="15" customHeight="1">
      <c r="A428" s="3325"/>
      <c r="B428" s="2511">
        <v>13611</v>
      </c>
      <c r="C428" s="1814">
        <v>0.1</v>
      </c>
      <c r="D428" s="1680" t="s">
        <v>1197</v>
      </c>
      <c r="E428" s="1762">
        <v>2030000</v>
      </c>
      <c r="F428" s="1632">
        <v>0.08</v>
      </c>
      <c r="G428" s="564">
        <f t="shared" si="11"/>
        <v>162400</v>
      </c>
      <c r="H428" s="1143" t="s">
        <v>127</v>
      </c>
      <c r="I428" s="544" t="s">
        <v>1170</v>
      </c>
      <c r="J428" s="1512"/>
      <c r="K428" s="1512"/>
      <c r="L428" s="1512"/>
      <c r="M428" s="1519"/>
      <c r="N428" s="1520"/>
      <c r="O428" s="2132"/>
    </row>
    <row r="429" spans="1:15" ht="15" customHeight="1">
      <c r="A429" s="3325"/>
      <c r="B429" s="2616" t="s">
        <v>171</v>
      </c>
      <c r="C429" s="2588"/>
      <c r="D429" s="483" t="s">
        <v>1198</v>
      </c>
      <c r="E429" s="1906"/>
      <c r="F429" s="1606"/>
      <c r="G429" s="583"/>
      <c r="H429" s="1471"/>
      <c r="I429" s="974" t="s">
        <v>953</v>
      </c>
      <c r="J429" s="1512"/>
      <c r="K429" s="1512"/>
      <c r="L429" s="1512"/>
      <c r="M429" s="1519"/>
      <c r="N429" s="1520"/>
      <c r="O429" s="2132"/>
    </row>
    <row r="430" spans="1:15" ht="12.75" customHeight="1">
      <c r="A430" s="3325"/>
      <c r="B430" s="2495"/>
      <c r="C430" s="483"/>
      <c r="D430" s="483"/>
      <c r="E430" s="1080"/>
      <c r="F430" s="975"/>
      <c r="G430" s="975"/>
      <c r="H430" s="584"/>
      <c r="I430" s="484"/>
      <c r="J430" s="1521"/>
      <c r="K430" s="1521"/>
      <c r="L430" s="1512"/>
      <c r="M430" s="1519"/>
      <c r="N430" s="1520"/>
      <c r="O430" s="1519"/>
    </row>
    <row r="431" spans="1:15" ht="12.75" customHeight="1">
      <c r="A431" s="3325"/>
      <c r="B431" s="2495"/>
      <c r="C431" s="483"/>
      <c r="D431" s="2039"/>
      <c r="E431" s="583"/>
      <c r="F431" s="483"/>
      <c r="G431" s="483"/>
      <c r="H431" s="1929"/>
      <c r="I431" s="484"/>
      <c r="J431" s="1521"/>
      <c r="K431" s="1521"/>
      <c r="L431" s="1512"/>
      <c r="M431" s="1519"/>
      <c r="N431" s="1520"/>
      <c r="O431" s="1519"/>
    </row>
    <row r="432" spans="1:15" ht="12.75" customHeight="1">
      <c r="A432" s="3325"/>
      <c r="B432" s="2495"/>
      <c r="C432" s="483"/>
      <c r="D432" s="2039"/>
      <c r="E432" s="583"/>
      <c r="F432" s="483"/>
      <c r="G432" s="483"/>
      <c r="H432" s="584"/>
      <c r="I432" s="484"/>
      <c r="J432" s="1521"/>
      <c r="K432" s="1521"/>
      <c r="L432" s="1512"/>
      <c r="M432" s="1519"/>
      <c r="N432" s="1520"/>
      <c r="O432" s="1519"/>
    </row>
    <row r="433" spans="1:15" ht="12.75" customHeight="1">
      <c r="A433" s="3325"/>
      <c r="B433" s="2610"/>
      <c r="C433" s="483"/>
      <c r="D433" s="2039"/>
      <c r="E433" s="748"/>
      <c r="F433" s="483"/>
      <c r="G433" s="483"/>
      <c r="H433" s="1929"/>
      <c r="I433" s="484"/>
      <c r="J433" s="1521"/>
      <c r="K433" s="1521"/>
      <c r="L433" s="1512"/>
      <c r="M433" s="1519"/>
      <c r="N433" s="1520"/>
      <c r="O433" s="1519"/>
    </row>
    <row r="434" spans="1:15" ht="12.75" customHeight="1">
      <c r="A434" s="3325"/>
      <c r="B434" s="2610"/>
      <c r="C434" s="702"/>
      <c r="D434" s="2134"/>
      <c r="E434" s="748"/>
      <c r="F434" s="483"/>
      <c r="G434" s="483"/>
      <c r="H434" s="1929"/>
      <c r="I434" s="484"/>
      <c r="J434" s="1521"/>
      <c r="K434" s="1521"/>
      <c r="L434" s="1512"/>
      <c r="M434" s="1519"/>
      <c r="N434" s="1520"/>
      <c r="O434" s="1519"/>
    </row>
    <row r="435" spans="1:15" ht="15" customHeight="1">
      <c r="A435" s="3325"/>
      <c r="B435" s="2496"/>
      <c r="C435" s="774"/>
      <c r="D435" s="1993"/>
      <c r="E435" s="2582"/>
      <c r="F435" s="1604"/>
      <c r="G435" s="482"/>
      <c r="H435" s="1906"/>
      <c r="I435" s="484"/>
      <c r="J435" s="484"/>
      <c r="K435" s="398"/>
      <c r="L435" s="393"/>
      <c r="M435" s="394"/>
      <c r="N435" s="395"/>
      <c r="O435" s="2587"/>
    </row>
    <row r="436" spans="1:15" ht="15.75" customHeight="1">
      <c r="A436" s="3325"/>
      <c r="B436" s="2272"/>
      <c r="C436" s="399"/>
      <c r="D436" s="2273"/>
      <c r="E436" s="2274">
        <f>SUM(E426:E435)</f>
        <v>7580000</v>
      </c>
      <c r="F436" s="2451"/>
      <c r="G436" s="2452">
        <f>SUM(G426:G435)</f>
        <v>467900</v>
      </c>
      <c r="H436" s="3450"/>
      <c r="I436" s="3450"/>
      <c r="J436" s="3450"/>
      <c r="K436" s="3450"/>
      <c r="L436" s="3313"/>
      <c r="M436" s="3313"/>
      <c r="N436" s="3313"/>
      <c r="O436" s="2585">
        <f>SUM(O435+G436)</f>
        <v>467900</v>
      </c>
    </row>
    <row r="438" spans="1:15" ht="15.75">
      <c r="A438" s="3311" t="s">
        <v>1073</v>
      </c>
      <c r="B438" s="3311"/>
      <c r="C438" s="3311"/>
      <c r="D438" s="3311"/>
      <c r="E438" s="3311"/>
      <c r="F438" s="3311"/>
      <c r="G438" s="3311"/>
      <c r="H438" s="3311"/>
      <c r="I438" s="3311"/>
      <c r="J438" s="3311"/>
      <c r="K438" s="3311"/>
      <c r="L438" s="3311"/>
      <c r="M438" s="3311"/>
      <c r="N438" s="3311"/>
      <c r="O438" s="3311"/>
    </row>
    <row r="439" spans="1:15">
      <c r="A439" s="2119" t="s">
        <v>929</v>
      </c>
      <c r="B439" s="463" t="s">
        <v>3</v>
      </c>
      <c r="C439" s="464" t="s">
        <v>930</v>
      </c>
      <c r="D439" s="464" t="s">
        <v>5</v>
      </c>
      <c r="E439" s="958" t="s">
        <v>6</v>
      </c>
      <c r="F439" s="463" t="s">
        <v>7</v>
      </c>
      <c r="G439" s="959" t="s">
        <v>8</v>
      </c>
      <c r="H439" s="509" t="s">
        <v>9</v>
      </c>
      <c r="I439" s="463" t="s">
        <v>10</v>
      </c>
      <c r="J439" s="463" t="s">
        <v>11</v>
      </c>
      <c r="K439" s="24" t="s">
        <v>3</v>
      </c>
      <c r="L439" s="463" t="s">
        <v>5</v>
      </c>
      <c r="M439" s="463" t="s">
        <v>12</v>
      </c>
      <c r="N439" s="24" t="s">
        <v>7</v>
      </c>
      <c r="O439" s="30"/>
    </row>
    <row r="440" spans="1:15" ht="12.75" customHeight="1">
      <c r="A440" s="3325" t="s">
        <v>57</v>
      </c>
      <c r="B440" s="978">
        <v>12436</v>
      </c>
      <c r="C440" s="1095">
        <v>0.1</v>
      </c>
      <c r="D440" s="1680" t="s">
        <v>1199</v>
      </c>
      <c r="E440" s="564">
        <v>1800000</v>
      </c>
      <c r="F440" s="545">
        <v>7.0000000000000007E-2</v>
      </c>
      <c r="G440" s="564">
        <f>F440*E440</f>
        <v>126000.00000000001</v>
      </c>
      <c r="H440" s="544" t="s">
        <v>19</v>
      </c>
      <c r="I440" s="543" t="s">
        <v>953</v>
      </c>
      <c r="J440" s="1521"/>
      <c r="K440" s="2067">
        <v>13533</v>
      </c>
      <c r="L440" s="1680" t="s">
        <v>1200</v>
      </c>
      <c r="M440" s="564">
        <v>3950000</v>
      </c>
      <c r="N440" s="653">
        <v>0.05</v>
      </c>
      <c r="O440" s="1106">
        <f>N440*M440</f>
        <v>197500</v>
      </c>
    </row>
    <row r="441" spans="1:15" ht="12.75" customHeight="1">
      <c r="A441" s="3325"/>
      <c r="B441" s="978">
        <v>13596</v>
      </c>
      <c r="C441" s="2641">
        <v>0.1</v>
      </c>
      <c r="D441" s="657" t="s">
        <v>1201</v>
      </c>
      <c r="E441" s="658">
        <v>1750000</v>
      </c>
      <c r="F441" s="656">
        <v>7.0000000000000007E-2</v>
      </c>
      <c r="G441" s="564">
        <f>F441*E441</f>
        <v>122500.00000000001</v>
      </c>
      <c r="H441" s="2619" t="s">
        <v>19</v>
      </c>
      <c r="I441" s="544" t="s">
        <v>932</v>
      </c>
      <c r="J441" s="1552"/>
      <c r="K441" s="1547">
        <v>12536</v>
      </c>
      <c r="L441" s="1897" t="s">
        <v>1202</v>
      </c>
      <c r="M441" s="415">
        <v>1200000</v>
      </c>
      <c r="N441" s="1074">
        <v>0.05</v>
      </c>
      <c r="O441" s="1106">
        <f>N441*M441</f>
        <v>60000</v>
      </c>
    </row>
    <row r="442" spans="1:15" ht="12.75" customHeight="1">
      <c r="A442" s="3325"/>
      <c r="B442" s="978">
        <v>13468</v>
      </c>
      <c r="C442" s="2641">
        <v>0.1</v>
      </c>
      <c r="D442" s="657" t="s">
        <v>1203</v>
      </c>
      <c r="E442" s="2092">
        <v>4000000</v>
      </c>
      <c r="F442" s="1840">
        <v>7.0000000000000007E-2</v>
      </c>
      <c r="G442" s="2092">
        <f>E442*F442</f>
        <v>280000</v>
      </c>
      <c r="H442" s="1390" t="s">
        <v>19</v>
      </c>
      <c r="I442" s="1390" t="s">
        <v>953</v>
      </c>
      <c r="J442" s="1552"/>
      <c r="K442" s="1521"/>
      <c r="L442" s="1512"/>
      <c r="M442" s="1519"/>
      <c r="N442" s="1520"/>
      <c r="O442" s="1519"/>
    </row>
    <row r="443" spans="1:15" ht="12.75" customHeight="1">
      <c r="A443" s="3325"/>
      <c r="B443" s="978">
        <v>13429</v>
      </c>
      <c r="C443" s="2065">
        <v>0.1</v>
      </c>
      <c r="D443" s="2022" t="s">
        <v>1204</v>
      </c>
      <c r="E443" s="564">
        <v>3100000</v>
      </c>
      <c r="F443" s="1764">
        <v>7.0000000000000007E-2</v>
      </c>
      <c r="G443" s="564">
        <f>F443*E443</f>
        <v>217000.00000000003</v>
      </c>
      <c r="H443" s="1143" t="s">
        <v>19</v>
      </c>
      <c r="I443" s="544" t="s">
        <v>932</v>
      </c>
      <c r="J443" s="1552"/>
      <c r="K443" s="1521"/>
      <c r="L443" s="1512"/>
      <c r="M443" s="1519"/>
      <c r="N443" s="1520"/>
      <c r="O443" s="1519"/>
    </row>
    <row r="444" spans="1:15" ht="12.75" customHeight="1">
      <c r="A444" s="3325"/>
      <c r="B444" s="978">
        <v>13443</v>
      </c>
      <c r="C444" s="653">
        <v>0.1</v>
      </c>
      <c r="D444" s="2460" t="s">
        <v>1205</v>
      </c>
      <c r="E444" s="564">
        <v>2200000</v>
      </c>
      <c r="F444" s="1095">
        <v>0.12</v>
      </c>
      <c r="G444" s="564">
        <f>F444*E444</f>
        <v>264000</v>
      </c>
      <c r="H444" s="544" t="s">
        <v>942</v>
      </c>
      <c r="I444" s="544" t="s">
        <v>932</v>
      </c>
      <c r="J444" s="1552"/>
      <c r="K444" s="1521"/>
      <c r="L444" s="1512"/>
      <c r="M444" s="1519"/>
      <c r="N444" s="1520"/>
      <c r="O444" s="1519"/>
    </row>
    <row r="445" spans="1:15" ht="12.75" customHeight="1">
      <c r="A445" s="3325"/>
      <c r="B445" s="978">
        <v>13471</v>
      </c>
      <c r="C445" s="653">
        <v>0.1</v>
      </c>
      <c r="D445" s="657" t="s">
        <v>1206</v>
      </c>
      <c r="E445" s="1385">
        <v>2400000</v>
      </c>
      <c r="F445" s="545">
        <v>7.0000000000000007E-2</v>
      </c>
      <c r="G445" s="564">
        <f>F445*E445</f>
        <v>168000.00000000003</v>
      </c>
      <c r="H445" s="544" t="s">
        <v>19</v>
      </c>
      <c r="I445" s="544" t="s">
        <v>932</v>
      </c>
      <c r="J445" s="1552"/>
      <c r="K445" s="1521"/>
      <c r="L445" s="1512"/>
      <c r="M445" s="1519"/>
      <c r="N445" s="1520"/>
      <c r="O445" s="1519"/>
    </row>
    <row r="446" spans="1:15" ht="12.75" customHeight="1">
      <c r="A446" s="3325"/>
      <c r="B446" s="978">
        <v>13453</v>
      </c>
      <c r="C446" s="2539">
        <v>0.08</v>
      </c>
      <c r="D446" s="657" t="s">
        <v>1207</v>
      </c>
      <c r="E446" s="1385">
        <v>1700000</v>
      </c>
      <c r="F446" s="545">
        <v>7.0000000000000007E-2</v>
      </c>
      <c r="G446" s="564">
        <f>F446*E446</f>
        <v>119000.00000000001</v>
      </c>
      <c r="H446" s="544" t="s">
        <v>15</v>
      </c>
      <c r="I446" s="544" t="s">
        <v>953</v>
      </c>
      <c r="J446" s="1552"/>
      <c r="K446" s="1521"/>
      <c r="L446" s="1512"/>
      <c r="M446" s="1519"/>
      <c r="N446" s="1520"/>
      <c r="O446" s="1519"/>
    </row>
    <row r="447" spans="1:15" ht="12.75" customHeight="1">
      <c r="A447" s="3325"/>
      <c r="B447" s="978">
        <v>13603</v>
      </c>
      <c r="C447" s="653">
        <v>0.1</v>
      </c>
      <c r="D447" s="657" t="s">
        <v>1208</v>
      </c>
      <c r="E447" s="1385">
        <v>2300000</v>
      </c>
      <c r="F447" s="545">
        <v>7.0000000000000007E-2</v>
      </c>
      <c r="G447" s="722">
        <f>F447*E447</f>
        <v>161000.00000000003</v>
      </c>
      <c r="H447" s="544" t="s">
        <v>43</v>
      </c>
      <c r="I447" s="544" t="s">
        <v>932</v>
      </c>
      <c r="J447" s="1552"/>
      <c r="K447" s="1521"/>
      <c r="L447" s="1512"/>
      <c r="M447" s="1519"/>
      <c r="N447" s="1520"/>
      <c r="O447" s="1519"/>
    </row>
    <row r="448" spans="1:15" ht="12.75" customHeight="1">
      <c r="A448" s="3325"/>
      <c r="B448" s="978">
        <v>13597</v>
      </c>
      <c r="C448" s="653">
        <v>0.1</v>
      </c>
      <c r="D448" s="657" t="s">
        <v>1171</v>
      </c>
      <c r="E448" s="1385">
        <v>3600000</v>
      </c>
      <c r="F448" s="545">
        <v>7.0000000000000007E-2</v>
      </c>
      <c r="G448" s="564">
        <f>E448*F448</f>
        <v>252000.00000000003</v>
      </c>
      <c r="H448" s="544" t="s">
        <v>15</v>
      </c>
      <c r="I448" s="544" t="s">
        <v>932</v>
      </c>
      <c r="J448" s="1552"/>
      <c r="K448" s="1521"/>
      <c r="L448" s="1512"/>
      <c r="M448" s="1519"/>
      <c r="N448" s="1520"/>
      <c r="O448" s="1519"/>
    </row>
    <row r="449" spans="1:15" ht="12.75" customHeight="1">
      <c r="A449" s="3325"/>
      <c r="B449" s="978">
        <v>13470</v>
      </c>
      <c r="C449" s="653">
        <v>0.1</v>
      </c>
      <c r="D449" s="657" t="s">
        <v>1209</v>
      </c>
      <c r="E449" s="1385">
        <v>1500000</v>
      </c>
      <c r="F449" s="545">
        <v>7.0000000000000007E-2</v>
      </c>
      <c r="G449" s="564">
        <f>E449*F449</f>
        <v>105000.00000000001</v>
      </c>
      <c r="H449" s="544" t="s">
        <v>19</v>
      </c>
      <c r="I449" s="544" t="s">
        <v>932</v>
      </c>
      <c r="J449" s="1552"/>
      <c r="K449" s="1521"/>
      <c r="L449" s="1512"/>
      <c r="M449" s="1519"/>
      <c r="N449" s="1520"/>
      <c r="O449" s="1519"/>
    </row>
    <row r="450" spans="1:15" ht="12.75" customHeight="1">
      <c r="A450" s="3325"/>
      <c r="B450" s="1677" t="s">
        <v>1162</v>
      </c>
      <c r="C450" s="2718">
        <v>0.08</v>
      </c>
      <c r="D450" s="2703" t="s">
        <v>1210</v>
      </c>
      <c r="E450" s="1835">
        <v>3000000</v>
      </c>
      <c r="F450" s="1750">
        <v>0.12</v>
      </c>
      <c r="G450" s="751">
        <f>E450*F450</f>
        <v>360000</v>
      </c>
      <c r="H450" s="2724" t="s">
        <v>942</v>
      </c>
      <c r="I450" s="1676" t="s">
        <v>932</v>
      </c>
      <c r="J450" s="1552"/>
      <c r="K450" s="1521"/>
      <c r="L450" s="1512"/>
      <c r="M450" s="1519"/>
      <c r="N450" s="1520"/>
      <c r="O450" s="1519"/>
    </row>
    <row r="451" spans="1:15" ht="12.75" customHeight="1">
      <c r="A451" s="3325"/>
      <c r="B451" s="1096">
        <v>13642</v>
      </c>
      <c r="C451" s="2046">
        <v>0.1</v>
      </c>
      <c r="D451" s="1680" t="s">
        <v>1211</v>
      </c>
      <c r="E451" s="1106">
        <v>2100000</v>
      </c>
      <c r="F451" s="656">
        <v>7.0000000000000007E-2</v>
      </c>
      <c r="G451" s="564">
        <f>E451*F451</f>
        <v>147000</v>
      </c>
      <c r="H451" s="2024" t="s">
        <v>19</v>
      </c>
      <c r="I451" s="659" t="s">
        <v>932</v>
      </c>
      <c r="J451" s="1552"/>
      <c r="K451" s="1521"/>
      <c r="L451" s="1512"/>
      <c r="M451" s="1519"/>
      <c r="N451" s="1520"/>
      <c r="O451" s="1519"/>
    </row>
    <row r="452" spans="1:15" ht="12.75" customHeight="1">
      <c r="A452" s="3325"/>
      <c r="B452" s="1783"/>
      <c r="C452" s="765"/>
      <c r="D452" s="975"/>
      <c r="E452" s="2133"/>
      <c r="F452" s="813"/>
      <c r="G452" s="813"/>
      <c r="H452" s="2152"/>
      <c r="I452" s="816"/>
      <c r="J452" s="1552"/>
      <c r="K452" s="1521"/>
      <c r="L452" s="1512"/>
      <c r="M452" s="1519"/>
      <c r="N452" s="1520"/>
      <c r="O452" s="1519"/>
    </row>
    <row r="453" spans="1:15" ht="12.75" customHeight="1">
      <c r="A453" s="3325"/>
      <c r="B453" s="992" t="s">
        <v>171</v>
      </c>
      <c r="C453" s="482">
        <v>0.1</v>
      </c>
      <c r="D453" s="483" t="s">
        <v>1212</v>
      </c>
      <c r="E453" s="583"/>
      <c r="F453" s="482"/>
      <c r="G453" s="483"/>
      <c r="H453" s="484"/>
      <c r="I453" s="484" t="s">
        <v>932</v>
      </c>
      <c r="J453" s="1552"/>
      <c r="K453" s="1521"/>
      <c r="L453" s="1512"/>
      <c r="M453" s="1519"/>
      <c r="N453" s="1520"/>
      <c r="O453" s="1519"/>
    </row>
    <row r="454" spans="1:15" ht="12.75" customHeight="1">
      <c r="A454" s="3325"/>
      <c r="B454" s="992" t="s">
        <v>31</v>
      </c>
      <c r="C454" s="482"/>
      <c r="D454" s="483" t="s">
        <v>1213</v>
      </c>
      <c r="E454" s="583"/>
      <c r="F454" s="482"/>
      <c r="G454" s="483"/>
      <c r="H454" s="484"/>
      <c r="I454" s="484" t="s">
        <v>953</v>
      </c>
      <c r="J454" s="1552"/>
      <c r="K454" s="1521"/>
      <c r="L454" s="1512"/>
      <c r="M454" s="1519"/>
      <c r="N454" s="1520"/>
      <c r="O454" s="1519"/>
    </row>
    <row r="455" spans="1:15" ht="12.75" customHeight="1">
      <c r="A455" s="3325"/>
      <c r="B455" s="1989" t="s">
        <v>171</v>
      </c>
      <c r="C455" s="1176"/>
      <c r="D455" s="702" t="s">
        <v>1214</v>
      </c>
      <c r="E455" s="1879"/>
      <c r="F455" s="702"/>
      <c r="G455" s="702"/>
      <c r="H455" s="705"/>
      <c r="I455" s="705" t="s">
        <v>1170</v>
      </c>
      <c r="J455" s="1521"/>
      <c r="K455" s="1521"/>
      <c r="L455" s="1512"/>
      <c r="M455" s="1519"/>
      <c r="N455" s="1520"/>
      <c r="O455" s="1519"/>
    </row>
    <row r="456" spans="1:15" ht="12.75" customHeight="1">
      <c r="A456" s="3325"/>
      <c r="B456" s="992" t="s">
        <v>1215</v>
      </c>
      <c r="C456" s="2133"/>
      <c r="D456" s="813" t="s">
        <v>1216</v>
      </c>
      <c r="E456" s="813"/>
      <c r="F456" s="813"/>
      <c r="G456" s="813"/>
      <c r="H456" s="2152"/>
      <c r="I456" s="484" t="s">
        <v>953</v>
      </c>
      <c r="J456" s="1521"/>
      <c r="K456" s="1521"/>
      <c r="L456" s="1512"/>
      <c r="M456" s="1519"/>
      <c r="N456" s="1520"/>
      <c r="O456" s="1519"/>
    </row>
    <row r="457" spans="1:15" ht="3" customHeight="1">
      <c r="A457" s="3325"/>
      <c r="B457" s="992"/>
      <c r="C457" s="2656"/>
      <c r="D457" s="702"/>
      <c r="E457" s="703"/>
      <c r="F457" s="702"/>
      <c r="G457" s="702"/>
      <c r="H457" s="1107"/>
      <c r="I457" s="1107"/>
      <c r="J457" s="1521"/>
      <c r="K457" s="1521"/>
      <c r="L457" s="1512"/>
      <c r="M457" s="1519"/>
      <c r="N457" s="1520"/>
      <c r="O457" s="1519"/>
    </row>
    <row r="458" spans="1:15" ht="12.75" customHeight="1">
      <c r="A458" s="3325"/>
      <c r="B458" s="992"/>
      <c r="C458" s="777"/>
      <c r="D458" s="2701" t="s">
        <v>1217</v>
      </c>
      <c r="E458" s="483"/>
      <c r="F458" s="483"/>
      <c r="G458" s="483"/>
      <c r="H458" s="483"/>
      <c r="I458" s="484"/>
      <c r="J458" s="1521"/>
      <c r="K458" s="1521"/>
      <c r="L458" s="1512"/>
      <c r="M458" s="1519"/>
      <c r="N458" s="1520"/>
      <c r="O458" s="1519"/>
    </row>
    <row r="459" spans="1:15" ht="15" customHeight="1">
      <c r="A459" s="3325"/>
      <c r="B459" s="1205"/>
      <c r="C459" s="2627"/>
      <c r="D459" s="483"/>
      <c r="E459" s="583"/>
      <c r="F459" s="1606"/>
      <c r="G459" s="583"/>
      <c r="H459" s="1471"/>
      <c r="I459" s="974"/>
      <c r="J459" s="484"/>
      <c r="K459" s="398"/>
      <c r="L459" s="393"/>
      <c r="M459" s="394"/>
      <c r="N459" s="395"/>
      <c r="O459" s="567">
        <f>SUM(O440:O453)</f>
        <v>257500</v>
      </c>
    </row>
    <row r="460" spans="1:15" ht="15.75" customHeight="1">
      <c r="A460" s="3325"/>
      <c r="B460" s="399"/>
      <c r="C460" s="2506"/>
      <c r="D460" s="2273"/>
      <c r="E460" s="2274">
        <f>SUM(E440:E459)</f>
        <v>29450000</v>
      </c>
      <c r="F460" s="2451"/>
      <c r="G460" s="2452">
        <f>SUM(G440:G459)</f>
        <v>2321500</v>
      </c>
      <c r="H460" s="3450"/>
      <c r="I460" s="3450"/>
      <c r="J460" s="3450"/>
      <c r="K460" s="3450"/>
      <c r="L460" s="3313"/>
      <c r="M460" s="3313"/>
      <c r="N460" s="3313"/>
      <c r="O460" s="2277">
        <f>SUM(O459+G460)</f>
        <v>2579000</v>
      </c>
    </row>
    <row r="462" spans="1:15" ht="15.75">
      <c r="A462" s="3311" t="s">
        <v>19</v>
      </c>
      <c r="B462" s="3311"/>
      <c r="C462" s="3311"/>
      <c r="D462" s="3311"/>
      <c r="E462" s="3311"/>
      <c r="F462" s="3311"/>
      <c r="G462" s="3311"/>
      <c r="H462" s="3311"/>
      <c r="I462" s="3311"/>
      <c r="J462" s="3311"/>
      <c r="K462" s="3311"/>
      <c r="L462" s="3311"/>
      <c r="M462" s="3311"/>
      <c r="N462" s="3311"/>
      <c r="O462" s="3311"/>
    </row>
    <row r="463" spans="1:15" s="605" customFormat="1">
      <c r="A463" s="811" t="s">
        <v>929</v>
      </c>
      <c r="B463" s="1851" t="s">
        <v>3</v>
      </c>
      <c r="C463" s="2653" t="s">
        <v>930</v>
      </c>
      <c r="D463" s="2653" t="s">
        <v>5</v>
      </c>
      <c r="E463" s="2654" t="s">
        <v>6</v>
      </c>
      <c r="F463" s="1851" t="s">
        <v>7</v>
      </c>
      <c r="G463" s="2655" t="s">
        <v>8</v>
      </c>
      <c r="H463" s="1078" t="s">
        <v>9</v>
      </c>
      <c r="I463" s="1851" t="s">
        <v>10</v>
      </c>
      <c r="J463" s="700" t="s">
        <v>11</v>
      </c>
      <c r="K463" s="1851" t="s">
        <v>3</v>
      </c>
      <c r="L463" s="1851" t="s">
        <v>5</v>
      </c>
      <c r="M463" s="1851" t="s">
        <v>12</v>
      </c>
      <c r="N463" s="700" t="s">
        <v>7</v>
      </c>
      <c r="O463" s="394"/>
    </row>
    <row r="464" spans="1:15" s="605" customFormat="1" ht="15" customHeight="1">
      <c r="A464" s="3323">
        <v>4</v>
      </c>
      <c r="B464" s="1098">
        <v>13602</v>
      </c>
      <c r="C464" s="2715"/>
      <c r="D464" s="1452" t="s">
        <v>1218</v>
      </c>
      <c r="E464" s="858">
        <v>3563175</v>
      </c>
      <c r="F464" s="1632"/>
      <c r="G464" s="858"/>
      <c r="H464" s="1143" t="s">
        <v>19</v>
      </c>
      <c r="I464" s="544" t="s">
        <v>953</v>
      </c>
      <c r="J464" s="1860"/>
      <c r="K464" s="1521"/>
      <c r="L464" s="1521"/>
      <c r="M464" s="1588"/>
      <c r="N464" s="1520"/>
      <c r="O464" s="2132"/>
    </row>
    <row r="465" spans="1:15" s="605" customFormat="1" ht="12.75" customHeight="1">
      <c r="A465" s="3323"/>
      <c r="B465" s="992"/>
      <c r="C465" s="2265"/>
      <c r="D465" s="2039"/>
      <c r="E465" s="1080"/>
      <c r="F465" s="975"/>
      <c r="G465" s="975"/>
      <c r="H465" s="584"/>
      <c r="I465" s="1015"/>
      <c r="J465" s="2638"/>
      <c r="K465" s="1521"/>
      <c r="L465" s="1521"/>
      <c r="M465" s="1588"/>
      <c r="N465" s="1520"/>
      <c r="O465" s="1519"/>
    </row>
    <row r="466" spans="1:15" s="605" customFormat="1" ht="12.75" customHeight="1">
      <c r="A466" s="3323"/>
      <c r="B466" s="992"/>
      <c r="C466" s="2265"/>
      <c r="D466" s="2039"/>
      <c r="E466" s="1080"/>
      <c r="F466" s="975"/>
      <c r="G466" s="975"/>
      <c r="H466" s="584"/>
      <c r="I466" s="484"/>
      <c r="J466" s="2638"/>
      <c r="K466" s="1521"/>
      <c r="L466" s="1521"/>
      <c r="M466" s="1588"/>
      <c r="N466" s="1520"/>
      <c r="O466" s="1519"/>
    </row>
    <row r="467" spans="1:15" s="605" customFormat="1" ht="12.75" customHeight="1">
      <c r="A467" s="3323"/>
      <c r="B467" s="992"/>
      <c r="C467" s="2265"/>
      <c r="D467" s="2039"/>
      <c r="E467" s="1080"/>
      <c r="F467" s="975"/>
      <c r="G467" s="975"/>
      <c r="H467" s="584"/>
      <c r="I467" s="484"/>
      <c r="J467" s="2638"/>
      <c r="K467" s="1521"/>
      <c r="L467" s="1521"/>
      <c r="M467" s="1588"/>
      <c r="N467" s="1520"/>
      <c r="O467" s="1519"/>
    </row>
    <row r="468" spans="1:15" s="605" customFormat="1" ht="12.75" customHeight="1">
      <c r="A468" s="3323"/>
      <c r="B468" s="992"/>
      <c r="C468" s="2265"/>
      <c r="D468" s="2039"/>
      <c r="E468" s="1080"/>
      <c r="F468" s="975"/>
      <c r="G468" s="975"/>
      <c r="H468" s="584"/>
      <c r="I468" s="484"/>
      <c r="J468" s="2638"/>
      <c r="K468" s="1521"/>
      <c r="L468" s="1521"/>
      <c r="M468" s="1588"/>
      <c r="N468" s="1520"/>
      <c r="O468" s="1519"/>
    </row>
    <row r="469" spans="1:15" s="605" customFormat="1" ht="12.75" customHeight="1">
      <c r="A469" s="3323"/>
      <c r="B469" s="992"/>
      <c r="C469" s="2265"/>
      <c r="D469" s="2039"/>
      <c r="E469" s="1080"/>
      <c r="F469" s="975"/>
      <c r="G469" s="975"/>
      <c r="H469" s="584"/>
      <c r="I469" s="484"/>
      <c r="J469" s="2638"/>
      <c r="K469" s="1521"/>
      <c r="L469" s="1521"/>
      <c r="M469" s="1588"/>
      <c r="N469" s="1520"/>
      <c r="O469" s="1519"/>
    </row>
    <row r="470" spans="1:15" s="605" customFormat="1" ht="12.75" customHeight="1">
      <c r="A470" s="3323"/>
      <c r="B470" s="992"/>
      <c r="C470" s="2265"/>
      <c r="D470" s="2039"/>
      <c r="E470" s="1080"/>
      <c r="F470" s="975"/>
      <c r="G470" s="975"/>
      <c r="H470" s="584"/>
      <c r="I470" s="484"/>
      <c r="J470" s="2638"/>
      <c r="K470" s="1521"/>
      <c r="L470" s="1521"/>
      <c r="M470" s="1588"/>
      <c r="N470" s="1520"/>
      <c r="O470" s="1519"/>
    </row>
    <row r="471" spans="1:15" s="605" customFormat="1" ht="12.75" customHeight="1">
      <c r="A471" s="3323"/>
      <c r="B471" s="992"/>
      <c r="C471" s="2265"/>
      <c r="D471" s="2039"/>
      <c r="E471" s="1080"/>
      <c r="F471" s="975"/>
      <c r="G471" s="975"/>
      <c r="H471" s="584"/>
      <c r="I471" s="484"/>
      <c r="J471" s="2638"/>
      <c r="K471" s="1521"/>
      <c r="L471" s="1521"/>
      <c r="M471" s="1588"/>
      <c r="N471" s="1520"/>
      <c r="O471" s="1519"/>
    </row>
    <row r="472" spans="1:15" s="605" customFormat="1" ht="12.75" customHeight="1">
      <c r="A472" s="3323"/>
      <c r="B472" s="992"/>
      <c r="C472" s="2265"/>
      <c r="D472" s="2039"/>
      <c r="E472" s="583"/>
      <c r="F472" s="483"/>
      <c r="G472" s="483"/>
      <c r="H472" s="584"/>
      <c r="I472" s="484"/>
      <c r="J472" s="2638"/>
      <c r="K472" s="1521"/>
      <c r="L472" s="1521"/>
      <c r="M472" s="1588"/>
      <c r="N472" s="1520"/>
      <c r="O472" s="1519"/>
    </row>
    <row r="473" spans="1:15" s="605" customFormat="1" ht="12.75" customHeight="1">
      <c r="A473" s="3323"/>
      <c r="B473" s="484"/>
      <c r="C473" s="2265"/>
      <c r="D473" s="2039"/>
      <c r="E473" s="748"/>
      <c r="F473" s="483"/>
      <c r="G473" s="483"/>
      <c r="H473" s="1929"/>
      <c r="I473" s="484"/>
      <c r="J473" s="1521"/>
      <c r="K473" s="1905"/>
      <c r="L473" s="1512"/>
      <c r="M473" s="1519"/>
      <c r="N473" s="1520"/>
      <c r="O473" s="1519"/>
    </row>
    <row r="474" spans="1:15" s="605" customFormat="1" ht="14.25" customHeight="1">
      <c r="A474" s="3323"/>
      <c r="B474" s="447"/>
      <c r="C474" s="719"/>
      <c r="D474" s="1993"/>
      <c r="E474" s="2450"/>
      <c r="F474" s="1604"/>
      <c r="G474" s="482"/>
      <c r="H474" s="1906"/>
      <c r="I474" s="484"/>
      <c r="J474" s="484"/>
      <c r="K474" s="398"/>
      <c r="L474" s="393"/>
      <c r="M474" s="394"/>
      <c r="N474" s="395"/>
      <c r="O474" s="567"/>
    </row>
    <row r="475" spans="1:15" s="605" customFormat="1" ht="15.75" customHeight="1">
      <c r="A475" s="3323"/>
      <c r="B475" s="399"/>
      <c r="C475" s="2598"/>
      <c r="D475" s="2273"/>
      <c r="E475" s="2274">
        <f>SUM(E464:E474)</f>
        <v>3563175</v>
      </c>
      <c r="F475" s="2451"/>
      <c r="G475" s="2452"/>
      <c r="H475" s="3450"/>
      <c r="I475" s="3450"/>
      <c r="J475" s="3450"/>
      <c r="K475" s="3450"/>
      <c r="L475" s="3313"/>
      <c r="M475" s="3313"/>
      <c r="N475" s="3313"/>
      <c r="O475" s="2277"/>
    </row>
    <row r="476" spans="1:15" s="605" customFormat="1">
      <c r="C476" s="2651"/>
      <c r="D476" s="2652"/>
    </row>
    <row r="477" spans="1:15">
      <c r="A477" s="3452" t="s">
        <v>69</v>
      </c>
      <c r="B477" s="3452"/>
      <c r="C477" s="2113"/>
      <c r="D477" s="1042">
        <f>E475+E460+E436+E422+E402</f>
        <v>75247175</v>
      </c>
    </row>
    <row r="478" spans="1:15">
      <c r="A478" s="3453" t="s">
        <v>70</v>
      </c>
      <c r="B478" s="3453"/>
      <c r="C478" s="972"/>
      <c r="D478" s="1043"/>
    </row>
    <row r="479" spans="1:15">
      <c r="A479" s="3454" t="s">
        <v>71</v>
      </c>
      <c r="B479" s="3454"/>
      <c r="C479" s="2112"/>
      <c r="D479" s="1044"/>
    </row>
    <row r="480" spans="1:15" s="605" customFormat="1">
      <c r="C480" s="2651"/>
      <c r="D480" s="2652"/>
    </row>
    <row r="482" spans="1:9" ht="12.75" customHeight="1">
      <c r="A482" s="3306" t="s">
        <v>1219</v>
      </c>
      <c r="B482" s="3306"/>
      <c r="C482" s="3306"/>
      <c r="D482" s="3306"/>
      <c r="E482" s="3306"/>
      <c r="F482" s="3306"/>
      <c r="G482" s="3306"/>
      <c r="H482" s="3306"/>
      <c r="I482" s="3306"/>
    </row>
    <row r="483" spans="1:9" ht="12.75" customHeight="1">
      <c r="A483" s="3306"/>
      <c r="B483" s="3306"/>
      <c r="C483" s="3306"/>
      <c r="D483" s="3306"/>
      <c r="E483" s="3306"/>
      <c r="F483" s="3306"/>
      <c r="G483" s="3306"/>
      <c r="H483" s="3306"/>
      <c r="I483" s="3306"/>
    </row>
    <row r="484" spans="1:9" ht="28.5">
      <c r="A484" s="1368" t="s">
        <v>523</v>
      </c>
      <c r="B484" s="2193" t="s">
        <v>524</v>
      </c>
      <c r="C484" s="1368" t="s">
        <v>525</v>
      </c>
      <c r="D484" s="2194" t="s">
        <v>526</v>
      </c>
      <c r="E484" s="1369" t="s">
        <v>6</v>
      </c>
      <c r="F484" s="1370" t="s">
        <v>7</v>
      </c>
      <c r="G484" s="1371" t="s">
        <v>527</v>
      </c>
      <c r="H484" s="1372" t="s">
        <v>11</v>
      </c>
      <c r="I484" s="489" t="s">
        <v>528</v>
      </c>
    </row>
    <row r="485" spans="1:9" ht="15">
      <c r="A485" s="2467">
        <v>13609</v>
      </c>
      <c r="B485" s="2355">
        <v>0.1</v>
      </c>
      <c r="C485" s="2340" t="s">
        <v>1220</v>
      </c>
      <c r="D485" s="2576"/>
      <c r="E485" s="1153">
        <v>2900000</v>
      </c>
      <c r="F485" s="2355">
        <v>0.04</v>
      </c>
      <c r="G485" s="2603">
        <f>F485*E485</f>
        <v>116000</v>
      </c>
      <c r="H485" s="2337"/>
      <c r="I485" s="2337" t="s">
        <v>1221</v>
      </c>
    </row>
    <row r="486" spans="1:9" ht="16.5">
      <c r="A486" s="2335">
        <v>13503</v>
      </c>
      <c r="B486" s="2661">
        <v>0.08</v>
      </c>
      <c r="C486" s="2346" t="s">
        <v>1222</v>
      </c>
      <c r="D486" s="2646"/>
      <c r="E486" s="1153">
        <v>1954000</v>
      </c>
      <c r="F486" s="2472">
        <v>0.03</v>
      </c>
      <c r="G486" s="2603">
        <f>F486*E486</f>
        <v>58620</v>
      </c>
      <c r="H486" s="2647"/>
      <c r="I486" s="2647" t="s">
        <v>43</v>
      </c>
    </row>
    <row r="487" spans="1:9" ht="15.75">
      <c r="A487" s="1362">
        <v>13452</v>
      </c>
      <c r="B487" s="1398">
        <v>0.1</v>
      </c>
      <c r="C487" s="1680" t="s">
        <v>1223</v>
      </c>
      <c r="D487" s="1680"/>
      <c r="E487" s="1153">
        <v>1650000</v>
      </c>
      <c r="F487" s="2355">
        <v>0.04</v>
      </c>
      <c r="G487" s="2603">
        <f>F487*E487</f>
        <v>66000</v>
      </c>
      <c r="H487" s="1680"/>
      <c r="I487" s="1098" t="s">
        <v>1221</v>
      </c>
    </row>
    <row r="488" spans="1:9" ht="18">
      <c r="A488" s="2662">
        <v>13481</v>
      </c>
      <c r="B488" s="1397">
        <v>0.08</v>
      </c>
      <c r="C488" s="1680" t="s">
        <v>1224</v>
      </c>
      <c r="D488" s="1680"/>
      <c r="E488" s="1153">
        <v>2800000</v>
      </c>
      <c r="F488" s="2472">
        <v>0.03</v>
      </c>
      <c r="G488" s="2603">
        <f>F488*E488</f>
        <v>84000</v>
      </c>
      <c r="H488" s="1680"/>
      <c r="I488" s="1098" t="s">
        <v>127</v>
      </c>
    </row>
    <row r="489" spans="1:9" ht="15.75">
      <c r="A489" s="1362">
        <v>13521</v>
      </c>
      <c r="B489" s="963">
        <v>0.1</v>
      </c>
      <c r="C489" s="1680" t="s">
        <v>1225</v>
      </c>
      <c r="D489" s="1680"/>
      <c r="E489" s="1153">
        <v>2600000</v>
      </c>
      <c r="F489" s="2355">
        <v>0.04</v>
      </c>
      <c r="G489" s="2603">
        <f>F489*E489</f>
        <v>104000</v>
      </c>
      <c r="H489" s="1680"/>
      <c r="I489" s="1098" t="s">
        <v>15</v>
      </c>
    </row>
    <row r="490" spans="1:9" ht="15.75">
      <c r="A490" s="1362">
        <v>13611</v>
      </c>
      <c r="B490" s="963">
        <v>0.1</v>
      </c>
      <c r="C490" s="1680" t="s">
        <v>1226</v>
      </c>
      <c r="D490" s="1680"/>
      <c r="E490" s="1153">
        <v>2030000</v>
      </c>
      <c r="F490" s="2355">
        <v>0.04</v>
      </c>
      <c r="G490" s="2603">
        <f>F490*E490</f>
        <v>81200</v>
      </c>
      <c r="H490" s="1680"/>
      <c r="I490" s="1098" t="s">
        <v>127</v>
      </c>
    </row>
    <row r="491" spans="1:9" ht="15.75">
      <c r="A491" s="1362">
        <v>13616</v>
      </c>
      <c r="B491" s="963">
        <v>0.1</v>
      </c>
      <c r="C491" s="1680" t="s">
        <v>1227</v>
      </c>
      <c r="D491" s="1680"/>
      <c r="E491" s="1153">
        <v>4000000</v>
      </c>
      <c r="F491" s="2355">
        <v>0.04</v>
      </c>
      <c r="G491" s="2603">
        <f>F491*E491</f>
        <v>160000</v>
      </c>
      <c r="H491" s="1680"/>
      <c r="I491" s="1098" t="s">
        <v>15</v>
      </c>
    </row>
    <row r="492" spans="1:9" ht="15">
      <c r="A492" s="1098">
        <v>13641</v>
      </c>
      <c r="B492" s="963">
        <v>0.1</v>
      </c>
      <c r="C492" s="1680" t="s">
        <v>1228</v>
      </c>
      <c r="D492" s="1680"/>
      <c r="E492" s="1918">
        <v>2400000</v>
      </c>
      <c r="F492" s="2355">
        <v>0.04</v>
      </c>
      <c r="G492" s="2603">
        <f>F492*E492</f>
        <v>96000</v>
      </c>
      <c r="H492" s="1680"/>
      <c r="I492" s="1098" t="s">
        <v>43</v>
      </c>
    </row>
    <row r="493" spans="1:9" ht="15">
      <c r="A493" s="407"/>
      <c r="B493" s="2665"/>
      <c r="C493" s="407"/>
      <c r="D493" s="407"/>
      <c r="E493" s="2650"/>
      <c r="F493" s="2479"/>
      <c r="G493" s="2723"/>
      <c r="H493" s="407"/>
      <c r="I493" s="2644"/>
    </row>
    <row r="494" spans="1:9" ht="15">
      <c r="A494" s="407"/>
      <c r="B494" s="2665"/>
      <c r="C494" s="407"/>
      <c r="D494" s="407"/>
      <c r="E494" s="2650"/>
      <c r="F494" s="407"/>
      <c r="G494" s="618"/>
      <c r="H494" s="407"/>
      <c r="I494" s="2644"/>
    </row>
    <row r="495" spans="1:9" ht="15">
      <c r="A495" s="407"/>
      <c r="B495" s="407" t="s">
        <v>31</v>
      </c>
      <c r="C495" s="407" t="s">
        <v>1229</v>
      </c>
      <c r="D495" s="407" t="s">
        <v>1230</v>
      </c>
      <c r="E495" s="2650"/>
      <c r="F495" s="407"/>
      <c r="G495" s="407"/>
      <c r="H495" s="407"/>
      <c r="I495" s="2644"/>
    </row>
    <row r="496" spans="1:9" ht="15">
      <c r="A496" s="407"/>
      <c r="B496" s="407" t="s">
        <v>31</v>
      </c>
      <c r="C496" s="407" t="s">
        <v>1179</v>
      </c>
      <c r="D496" s="407" t="s">
        <v>1231</v>
      </c>
      <c r="E496" s="1108"/>
      <c r="F496" s="407"/>
      <c r="G496" s="407"/>
      <c r="H496" s="407"/>
      <c r="I496" s="2644"/>
    </row>
    <row r="497" spans="1:9">
      <c r="A497" s="407"/>
      <c r="B497" s="407" t="s">
        <v>31</v>
      </c>
      <c r="C497" s="407" t="s">
        <v>1232</v>
      </c>
      <c r="D497" s="407" t="s">
        <v>1233</v>
      </c>
      <c r="E497" s="407"/>
      <c r="F497" s="407"/>
      <c r="G497" s="407"/>
      <c r="H497" s="407"/>
      <c r="I497" s="407"/>
    </row>
    <row r="498" spans="1:9">
      <c r="A498" s="407"/>
      <c r="B498" s="407" t="s">
        <v>31</v>
      </c>
      <c r="C498" s="407" t="s">
        <v>1234</v>
      </c>
      <c r="D498" s="407" t="s">
        <v>1235</v>
      </c>
      <c r="E498" s="407"/>
      <c r="F498" s="407"/>
      <c r="G498" s="407"/>
      <c r="H498" s="407"/>
      <c r="I498" s="407"/>
    </row>
    <row r="499" spans="1:9">
      <c r="A499" s="407"/>
      <c r="B499" s="407" t="s">
        <v>31</v>
      </c>
      <c r="C499" s="407" t="s">
        <v>1236</v>
      </c>
      <c r="D499" s="407" t="s">
        <v>1237</v>
      </c>
      <c r="E499" s="407"/>
      <c r="F499" s="407"/>
      <c r="G499" s="407"/>
      <c r="H499" s="407"/>
      <c r="I499" s="407"/>
    </row>
    <row r="500" spans="1:9">
      <c r="A500" s="407"/>
      <c r="B500" s="407" t="s">
        <v>31</v>
      </c>
      <c r="C500" s="407" t="s">
        <v>1176</v>
      </c>
      <c r="D500" s="407" t="s">
        <v>1238</v>
      </c>
      <c r="E500" s="407"/>
      <c r="F500" s="407"/>
      <c r="G500" s="407"/>
      <c r="H500" s="407"/>
      <c r="I500" s="407"/>
    </row>
    <row r="501" spans="1:9">
      <c r="A501" s="407"/>
      <c r="B501" s="407"/>
      <c r="C501" s="407"/>
      <c r="D501" s="407"/>
      <c r="E501" s="1108">
        <f>SUM(E485:E500)</f>
        <v>20334000</v>
      </c>
      <c r="F501" s="407"/>
      <c r="G501" s="1108">
        <f>SUM(G485:G500)</f>
        <v>765820</v>
      </c>
      <c r="H501" s="407"/>
      <c r="I501" s="407"/>
    </row>
    <row r="505" spans="1:9">
      <c r="A505" s="3306" t="s">
        <v>1239</v>
      </c>
      <c r="B505" s="3306"/>
      <c r="C505" s="3306"/>
      <c r="D505" s="3306"/>
      <c r="E505" s="3306"/>
      <c r="F505" s="3306"/>
      <c r="G505" s="3306"/>
      <c r="H505" s="3306"/>
      <c r="I505" s="3306"/>
    </row>
    <row r="506" spans="1:9">
      <c r="A506" s="3306"/>
      <c r="B506" s="3306"/>
      <c r="C506" s="3306"/>
      <c r="D506" s="3306"/>
      <c r="E506" s="3306"/>
      <c r="F506" s="3306"/>
      <c r="G506" s="3306"/>
      <c r="H506" s="3306"/>
      <c r="I506" s="3306"/>
    </row>
    <row r="507" spans="1:9" ht="16.5">
      <c r="A507" s="2548" t="s">
        <v>523</v>
      </c>
      <c r="B507" s="2549" t="s">
        <v>524</v>
      </c>
      <c r="C507" s="2550" t="s">
        <v>525</v>
      </c>
      <c r="D507" s="2551" t="s">
        <v>526</v>
      </c>
      <c r="E507" s="2552" t="s">
        <v>6</v>
      </c>
      <c r="F507" s="2553" t="s">
        <v>7</v>
      </c>
      <c r="G507" s="2554" t="s">
        <v>527</v>
      </c>
      <c r="H507" s="2555" t="s">
        <v>11</v>
      </c>
      <c r="I507" s="2556" t="s">
        <v>528</v>
      </c>
    </row>
    <row r="508" spans="1:9" ht="15.75">
      <c r="A508" s="2570">
        <v>13436</v>
      </c>
      <c r="B508" s="2594">
        <v>0.1</v>
      </c>
      <c r="C508" s="2571" t="s">
        <v>1240</v>
      </c>
      <c r="D508" s="2572" t="s">
        <v>743</v>
      </c>
      <c r="E508" s="2573">
        <v>1800000</v>
      </c>
      <c r="F508" s="2574">
        <v>0.05</v>
      </c>
      <c r="G508" s="2573">
        <f>E508*F508</f>
        <v>90000</v>
      </c>
      <c r="H508" s="2575" t="s">
        <v>1241</v>
      </c>
      <c r="I508" s="2340" t="s">
        <v>942</v>
      </c>
    </row>
    <row r="509" spans="1:9" ht="15.75">
      <c r="A509" s="2570">
        <v>13468</v>
      </c>
      <c r="B509" s="2594">
        <v>0.1</v>
      </c>
      <c r="C509" s="2571" t="s">
        <v>1242</v>
      </c>
      <c r="D509" s="2572" t="s">
        <v>743</v>
      </c>
      <c r="E509" s="2573">
        <v>4000000</v>
      </c>
      <c r="F509" s="2574">
        <v>0.05</v>
      </c>
      <c r="G509" s="2573">
        <f t="shared" ref="G509:G517" si="12">E509*F509</f>
        <v>200000</v>
      </c>
      <c r="H509" s="2575" t="s">
        <v>1243</v>
      </c>
      <c r="I509" s="2340" t="s">
        <v>942</v>
      </c>
    </row>
    <row r="510" spans="1:9" ht="15.75">
      <c r="A510" s="2570">
        <v>13453</v>
      </c>
      <c r="B510" s="2604">
        <v>0.08</v>
      </c>
      <c r="C510" s="2571" t="s">
        <v>1244</v>
      </c>
      <c r="D510" s="2572" t="s">
        <v>743</v>
      </c>
      <c r="E510" s="2573">
        <v>1700000</v>
      </c>
      <c r="F510" s="2727">
        <v>0.04</v>
      </c>
      <c r="G510" s="2573">
        <f t="shared" si="12"/>
        <v>68000</v>
      </c>
      <c r="H510" s="2575" t="s">
        <v>1245</v>
      </c>
      <c r="I510" s="2340" t="s">
        <v>43</v>
      </c>
    </row>
    <row r="511" spans="1:9" ht="15.75">
      <c r="A511" s="2570">
        <v>13482</v>
      </c>
      <c r="B511" s="2594">
        <v>0.1</v>
      </c>
      <c r="C511" s="2571" t="s">
        <v>1246</v>
      </c>
      <c r="D511" s="2572" t="s">
        <v>743</v>
      </c>
      <c r="E511" s="2573">
        <v>1700000</v>
      </c>
      <c r="F511" s="2574">
        <v>0.05</v>
      </c>
      <c r="G511" s="2573">
        <f t="shared" si="12"/>
        <v>85000</v>
      </c>
      <c r="H511" s="2575" t="s">
        <v>1247</v>
      </c>
      <c r="I511" s="2340" t="s">
        <v>43</v>
      </c>
    </row>
    <row r="512" spans="1:9" ht="15.75">
      <c r="A512" s="2570">
        <v>13513</v>
      </c>
      <c r="B512" s="2594">
        <v>0.1</v>
      </c>
      <c r="C512" s="2571" t="s">
        <v>1248</v>
      </c>
      <c r="D512" s="2572" t="s">
        <v>1249</v>
      </c>
      <c r="E512" s="2573">
        <v>2750000</v>
      </c>
      <c r="F512" s="2727">
        <v>0.02</v>
      </c>
      <c r="G512" s="2573">
        <f t="shared" si="12"/>
        <v>55000</v>
      </c>
      <c r="H512" s="2575" t="s">
        <v>1250</v>
      </c>
      <c r="I512" s="2340" t="s">
        <v>127</v>
      </c>
    </row>
    <row r="513" spans="1:9" ht="15.75">
      <c r="A513" s="2570">
        <v>13538</v>
      </c>
      <c r="B513" s="2594">
        <v>0.1</v>
      </c>
      <c r="C513" s="2571" t="s">
        <v>1251</v>
      </c>
      <c r="D513" s="2572" t="s">
        <v>743</v>
      </c>
      <c r="E513" s="2659">
        <v>1600000</v>
      </c>
      <c r="F513" s="2574">
        <v>0.05</v>
      </c>
      <c r="G513" s="2573">
        <f t="shared" si="12"/>
        <v>80000</v>
      </c>
      <c r="H513" s="2575" t="s">
        <v>1252</v>
      </c>
      <c r="I513" s="2340" t="s">
        <v>43</v>
      </c>
    </row>
    <row r="514" spans="1:9" ht="15.75">
      <c r="A514" s="2570">
        <v>13541</v>
      </c>
      <c r="B514" s="2594">
        <v>0.1</v>
      </c>
      <c r="C514" s="2571" t="s">
        <v>1253</v>
      </c>
      <c r="D514" s="2572" t="s">
        <v>743</v>
      </c>
      <c r="E514" s="2573">
        <v>2700000</v>
      </c>
      <c r="F514" s="2574">
        <v>0.05</v>
      </c>
      <c r="G514" s="2573">
        <f t="shared" si="12"/>
        <v>135000</v>
      </c>
      <c r="H514" s="2575" t="s">
        <v>1254</v>
      </c>
      <c r="I514" s="2340" t="s">
        <v>43</v>
      </c>
    </row>
    <row r="515" spans="1:9" ht="15.75">
      <c r="A515" s="2570">
        <v>13545</v>
      </c>
      <c r="B515" s="2604">
        <v>0.08</v>
      </c>
      <c r="C515" s="2571" t="s">
        <v>1255</v>
      </c>
      <c r="D515" s="2572" t="s">
        <v>743</v>
      </c>
      <c r="E515" s="2573">
        <v>3300000</v>
      </c>
      <c r="F515" s="2727">
        <v>0.04</v>
      </c>
      <c r="G515" s="2573">
        <f t="shared" si="12"/>
        <v>132000</v>
      </c>
      <c r="H515" s="2575" t="s">
        <v>1256</v>
      </c>
      <c r="I515" s="2340" t="s">
        <v>43</v>
      </c>
    </row>
    <row r="516" spans="1:9" ht="15.75">
      <c r="A516" s="2570">
        <v>13529</v>
      </c>
      <c r="B516" s="2604">
        <v>0.08</v>
      </c>
      <c r="C516" s="2571" t="s">
        <v>1257</v>
      </c>
      <c r="D516" s="2572" t="s">
        <v>743</v>
      </c>
      <c r="E516" s="2573">
        <v>2400000</v>
      </c>
      <c r="F516" s="2727">
        <v>0.04</v>
      </c>
      <c r="G516" s="2573">
        <f t="shared" si="12"/>
        <v>96000</v>
      </c>
      <c r="H516" s="2575" t="s">
        <v>1258</v>
      </c>
      <c r="I516" s="2340" t="s">
        <v>43</v>
      </c>
    </row>
    <row r="517" spans="1:9" ht="15.75">
      <c r="A517" s="2570">
        <v>13602</v>
      </c>
      <c r="B517" s="2594">
        <v>0.1</v>
      </c>
      <c r="C517" s="2571" t="s">
        <v>1259</v>
      </c>
      <c r="D517" s="2572" t="s">
        <v>1021</v>
      </c>
      <c r="E517" s="2573">
        <v>3563175</v>
      </c>
      <c r="F517" s="2574">
        <v>0.05</v>
      </c>
      <c r="G517" s="2573">
        <f t="shared" si="12"/>
        <v>178158.75</v>
      </c>
      <c r="H517" s="2575" t="s">
        <v>1260</v>
      </c>
      <c r="I517" s="2340" t="s">
        <v>19</v>
      </c>
    </row>
    <row r="518" spans="1:9" ht="15.75">
      <c r="A518" s="2557"/>
      <c r="B518" s="2595"/>
      <c r="C518" s="2558"/>
      <c r="D518" s="2559"/>
      <c r="E518" s="2560"/>
      <c r="F518" s="2561"/>
      <c r="G518" s="2560"/>
      <c r="H518" s="2562"/>
      <c r="I518" s="2476"/>
    </row>
    <row r="519" spans="1:9" ht="15.75">
      <c r="A519" s="2713"/>
      <c r="B519" s="2595"/>
      <c r="C519" s="2558"/>
      <c r="D519" s="2559"/>
      <c r="E519" s="2560"/>
      <c r="F519" s="2561"/>
      <c r="G519" s="2560"/>
      <c r="H519" s="2562"/>
      <c r="I519" s="2476"/>
    </row>
    <row r="520" spans="1:9" ht="15.75">
      <c r="A520" s="2557"/>
      <c r="B520" s="2595"/>
      <c r="C520" s="2558"/>
      <c r="D520" s="2559"/>
      <c r="E520" s="2560"/>
      <c r="F520" s="2561"/>
      <c r="G520" s="2560"/>
      <c r="H520" s="2562"/>
      <c r="I520" s="2476"/>
    </row>
    <row r="521" spans="1:9" ht="15.75">
      <c r="A521" s="2557"/>
      <c r="B521" s="2595" t="s">
        <v>31</v>
      </c>
      <c r="C521" s="2563" t="s">
        <v>1261</v>
      </c>
      <c r="D521" s="2564"/>
      <c r="E521" s="2560"/>
      <c r="F521" s="2561"/>
      <c r="G521" s="2560"/>
      <c r="H521" s="2562" t="s">
        <v>1262</v>
      </c>
      <c r="I521" s="2476" t="s">
        <v>127</v>
      </c>
    </row>
    <row r="522" spans="1:9" ht="15.75">
      <c r="A522" s="2567"/>
      <c r="B522" s="2595" t="s">
        <v>31</v>
      </c>
      <c r="C522" s="2567" t="s">
        <v>1263</v>
      </c>
      <c r="D522" s="2568"/>
      <c r="E522" s="2567"/>
      <c r="F522" s="2567"/>
      <c r="G522" s="2567"/>
      <c r="H522" s="2562" t="s">
        <v>1264</v>
      </c>
      <c r="I522" s="2567" t="s">
        <v>43</v>
      </c>
    </row>
    <row r="523" spans="1:9" ht="15.75">
      <c r="A523" s="2557"/>
      <c r="B523" s="2595" t="s">
        <v>31</v>
      </c>
      <c r="C523" s="2558" t="s">
        <v>1265</v>
      </c>
      <c r="D523" s="2559"/>
      <c r="E523" s="2560"/>
      <c r="F523" s="2561"/>
      <c r="G523" s="2560"/>
      <c r="H523" s="2562" t="s">
        <v>1266</v>
      </c>
      <c r="I523" s="2476" t="s">
        <v>43</v>
      </c>
    </row>
    <row r="524" spans="1:9" ht="15.75">
      <c r="A524" s="2557"/>
      <c r="B524" s="2595" t="s">
        <v>31</v>
      </c>
      <c r="C524" s="2558" t="s">
        <v>1267</v>
      </c>
      <c r="D524" s="2559"/>
      <c r="E524" s="2560"/>
      <c r="F524" s="2561"/>
      <c r="G524" s="2560"/>
      <c r="H524" s="2562" t="s">
        <v>1268</v>
      </c>
      <c r="I524" s="2476" t="s">
        <v>43</v>
      </c>
    </row>
    <row r="525" spans="1:9" ht="15.75">
      <c r="A525" s="2567"/>
      <c r="B525" s="2567"/>
      <c r="C525" s="2567"/>
      <c r="D525" s="2567"/>
      <c r="E525" s="2631">
        <f>SUM(E508:E523)</f>
        <v>25513175</v>
      </c>
      <c r="F525" s="2567"/>
      <c r="G525" s="2631">
        <f>SUM(G508:G524)</f>
        <v>1119158.75</v>
      </c>
      <c r="H525" s="2567"/>
      <c r="I525" s="2567"/>
    </row>
    <row r="528" spans="1:9">
      <c r="A528" s="3306" t="s">
        <v>1269</v>
      </c>
      <c r="B528" s="3306"/>
      <c r="C528" s="3306"/>
      <c r="D528" s="3306"/>
      <c r="E528" s="3306"/>
      <c r="F528" s="3306"/>
      <c r="G528" s="3306"/>
      <c r="H528" s="3306"/>
      <c r="I528" s="3306"/>
    </row>
    <row r="529" spans="1:9">
      <c r="A529" s="3306"/>
      <c r="B529" s="3306"/>
      <c r="C529" s="3306"/>
      <c r="D529" s="3306"/>
      <c r="E529" s="3306"/>
      <c r="F529" s="3306"/>
      <c r="G529" s="3306"/>
      <c r="H529" s="3306"/>
      <c r="I529" s="3306"/>
    </row>
    <row r="530" spans="1:9" ht="28.5">
      <c r="A530" s="682" t="s">
        <v>523</v>
      </c>
      <c r="B530" s="682" t="s">
        <v>524</v>
      </c>
      <c r="C530" s="682" t="s">
        <v>525</v>
      </c>
      <c r="D530" s="682" t="s">
        <v>526</v>
      </c>
      <c r="E530" s="911" t="s">
        <v>6</v>
      </c>
      <c r="F530" s="683" t="s">
        <v>7</v>
      </c>
      <c r="G530" s="899" t="s">
        <v>527</v>
      </c>
      <c r="H530" s="684" t="s">
        <v>11</v>
      </c>
      <c r="I530" s="685" t="s">
        <v>528</v>
      </c>
    </row>
    <row r="531" spans="1:9">
      <c r="A531" s="2029">
        <v>13596</v>
      </c>
      <c r="B531" s="2721">
        <v>0.1</v>
      </c>
      <c r="C531" s="1680" t="s">
        <v>1270</v>
      </c>
      <c r="D531" s="2106" t="s">
        <v>1105</v>
      </c>
      <c r="E531" s="564">
        <v>1750000</v>
      </c>
      <c r="F531" s="545">
        <v>0.05</v>
      </c>
      <c r="G531" s="564">
        <f>F531*E531</f>
        <v>87500</v>
      </c>
      <c r="H531" s="2102" t="s">
        <v>1271</v>
      </c>
      <c r="I531" s="1680" t="s">
        <v>942</v>
      </c>
    </row>
    <row r="532" spans="1:9">
      <c r="A532" s="2029">
        <v>13429</v>
      </c>
      <c r="B532" s="2721">
        <v>0.1</v>
      </c>
      <c r="C532" s="1680" t="s">
        <v>1272</v>
      </c>
      <c r="D532" s="2106" t="s">
        <v>1105</v>
      </c>
      <c r="E532" s="564">
        <v>3100000</v>
      </c>
      <c r="F532" s="545">
        <v>0.05</v>
      </c>
      <c r="G532" s="564">
        <f t="shared" ref="G532:G539" si="13">F532*E532</f>
        <v>155000</v>
      </c>
      <c r="H532" s="2102" t="s">
        <v>1273</v>
      </c>
      <c r="I532" s="1680" t="s">
        <v>942</v>
      </c>
    </row>
    <row r="533" spans="1:9">
      <c r="A533" s="2029">
        <v>13533</v>
      </c>
      <c r="B533" s="2721">
        <v>0.1</v>
      </c>
      <c r="C533" s="1680" t="s">
        <v>1274</v>
      </c>
      <c r="D533" s="2106" t="s">
        <v>1105</v>
      </c>
      <c r="E533" s="564">
        <v>3950000</v>
      </c>
      <c r="F533" s="545">
        <v>0.05</v>
      </c>
      <c r="G533" s="564">
        <f t="shared" si="13"/>
        <v>197500</v>
      </c>
      <c r="H533" s="2102" t="s">
        <v>1275</v>
      </c>
      <c r="I533" s="1680" t="s">
        <v>43</v>
      </c>
    </row>
    <row r="534" spans="1:9" ht="13.5" customHeight="1">
      <c r="A534" s="978">
        <v>13443</v>
      </c>
      <c r="B534" s="2721">
        <v>0.1</v>
      </c>
      <c r="C534" s="1680" t="s">
        <v>1276</v>
      </c>
      <c r="D534" s="2106" t="s">
        <v>1105</v>
      </c>
      <c r="E534" s="564">
        <v>2200000</v>
      </c>
      <c r="F534" s="545">
        <v>0.05</v>
      </c>
      <c r="G534" s="564">
        <f t="shared" si="13"/>
        <v>110000</v>
      </c>
      <c r="H534" s="2102" t="s">
        <v>1277</v>
      </c>
      <c r="I534" s="1680" t="s">
        <v>942</v>
      </c>
    </row>
    <row r="535" spans="1:9">
      <c r="A535" s="978">
        <v>13471</v>
      </c>
      <c r="B535" s="2721">
        <v>0.1</v>
      </c>
      <c r="C535" s="1680" t="s">
        <v>1278</v>
      </c>
      <c r="D535" s="2106" t="s">
        <v>1105</v>
      </c>
      <c r="E535" s="564">
        <v>2400000</v>
      </c>
      <c r="F535" s="545">
        <v>0.05</v>
      </c>
      <c r="G535" s="564">
        <f t="shared" si="13"/>
        <v>120000</v>
      </c>
      <c r="H535" s="2102" t="s">
        <v>1279</v>
      </c>
      <c r="I535" s="1680" t="s">
        <v>942</v>
      </c>
    </row>
    <row r="536" spans="1:9">
      <c r="A536" s="978">
        <v>13470</v>
      </c>
      <c r="B536" s="2721">
        <v>0.1</v>
      </c>
      <c r="C536" s="1680" t="s">
        <v>1280</v>
      </c>
      <c r="D536" s="2106" t="s">
        <v>1105</v>
      </c>
      <c r="E536" s="564">
        <v>1500000</v>
      </c>
      <c r="F536" s="545">
        <v>0.05</v>
      </c>
      <c r="G536" s="564">
        <f t="shared" si="13"/>
        <v>75000</v>
      </c>
      <c r="H536" s="2102" t="s">
        <v>1281</v>
      </c>
      <c r="I536" s="1680" t="s">
        <v>942</v>
      </c>
    </row>
    <row r="537" spans="1:9">
      <c r="A537" s="978">
        <v>13516</v>
      </c>
      <c r="B537" s="2201">
        <v>0.08</v>
      </c>
      <c r="C537" s="1680" t="s">
        <v>1172</v>
      </c>
      <c r="D537" s="2106" t="s">
        <v>1105</v>
      </c>
      <c r="E537" s="564">
        <v>3500000</v>
      </c>
      <c r="F537" s="1026">
        <v>0.04</v>
      </c>
      <c r="G537" s="564">
        <f t="shared" si="13"/>
        <v>140000</v>
      </c>
      <c r="H537" s="2102" t="s">
        <v>1282</v>
      </c>
      <c r="I537" s="1680" t="s">
        <v>15</v>
      </c>
    </row>
    <row r="538" spans="1:9">
      <c r="A538" s="978">
        <v>13603</v>
      </c>
      <c r="B538" s="2721">
        <v>0.1</v>
      </c>
      <c r="C538" s="1680" t="s">
        <v>1283</v>
      </c>
      <c r="D538" s="2106" t="s">
        <v>1105</v>
      </c>
      <c r="E538" s="564">
        <v>2300000</v>
      </c>
      <c r="F538" s="545">
        <v>0.05</v>
      </c>
      <c r="G538" s="564">
        <f t="shared" si="13"/>
        <v>115000</v>
      </c>
      <c r="H538" s="2102" t="s">
        <v>1284</v>
      </c>
      <c r="I538" s="1680" t="s">
        <v>942</v>
      </c>
    </row>
    <row r="539" spans="1:9">
      <c r="A539" s="1136">
        <v>13597</v>
      </c>
      <c r="B539" s="2722">
        <v>0.1</v>
      </c>
      <c r="C539" s="542" t="s">
        <v>1285</v>
      </c>
      <c r="D539" s="2127" t="s">
        <v>1105</v>
      </c>
      <c r="E539" s="858">
        <v>3600000</v>
      </c>
      <c r="F539" s="545">
        <v>0.05</v>
      </c>
      <c r="G539" s="564">
        <f t="shared" si="13"/>
        <v>180000</v>
      </c>
      <c r="H539" s="2107" t="s">
        <v>1286</v>
      </c>
      <c r="I539" s="542" t="s">
        <v>942</v>
      </c>
    </row>
    <row r="540" spans="1:9">
      <c r="A540" s="978">
        <v>13642</v>
      </c>
      <c r="B540" s="963">
        <v>0.1</v>
      </c>
      <c r="C540" s="1680" t="s">
        <v>1211</v>
      </c>
      <c r="D540" s="2106" t="s">
        <v>1105</v>
      </c>
      <c r="E540" s="564">
        <v>2100000</v>
      </c>
      <c r="F540" s="545">
        <v>0.05</v>
      </c>
      <c r="G540" s="564">
        <f>F540*E540</f>
        <v>105000</v>
      </c>
      <c r="H540" s="2102" t="s">
        <v>1287</v>
      </c>
      <c r="I540" s="1680" t="s">
        <v>942</v>
      </c>
    </row>
    <row r="541" spans="1:9">
      <c r="A541" s="1096">
        <v>13647</v>
      </c>
      <c r="B541" s="2720">
        <v>0.08</v>
      </c>
      <c r="C541" s="657" t="s">
        <v>1288</v>
      </c>
      <c r="D541" s="2719" t="s">
        <v>1289</v>
      </c>
      <c r="E541" s="658">
        <v>3000000</v>
      </c>
      <c r="F541" s="1359">
        <v>0.04</v>
      </c>
      <c r="G541" s="564">
        <f>F541*E541</f>
        <v>120000</v>
      </c>
      <c r="H541" s="2167" t="s">
        <v>1290</v>
      </c>
      <c r="I541" s="657" t="s">
        <v>942</v>
      </c>
    </row>
    <row r="542" spans="1:9">
      <c r="A542" s="407"/>
      <c r="B542" s="407"/>
      <c r="C542" s="407"/>
      <c r="D542" s="407"/>
      <c r="E542" s="407"/>
      <c r="F542" s="407"/>
      <c r="G542" s="407"/>
      <c r="H542" s="407"/>
      <c r="I542" s="407"/>
    </row>
    <row r="543" spans="1:9">
      <c r="A543" s="956"/>
      <c r="B543" s="956"/>
      <c r="C543" s="956"/>
      <c r="D543" s="956"/>
      <c r="E543" s="2708">
        <f>SUM(E531:E542)</f>
        <v>29400000</v>
      </c>
      <c r="F543" s="956"/>
      <c r="G543" s="2708">
        <f>SUM(G531:G542)</f>
        <v>1405000</v>
      </c>
      <c r="H543" s="956"/>
      <c r="I543" s="956"/>
    </row>
    <row r="546" spans="1:40" ht="12.75" customHeight="1">
      <c r="A546" s="3307" t="s">
        <v>1291</v>
      </c>
      <c r="B546" s="3307"/>
      <c r="C546" s="3307"/>
      <c r="D546" s="3307"/>
      <c r="E546" s="3307"/>
      <c r="F546" s="3307"/>
      <c r="G546" s="3307"/>
    </row>
    <row r="547" spans="1:40" ht="12.75" customHeight="1">
      <c r="A547" s="3307"/>
      <c r="B547" s="3307"/>
      <c r="C547" s="3307"/>
      <c r="D547" s="3307"/>
      <c r="E547" s="3307"/>
      <c r="F547" s="3307"/>
      <c r="G547" s="3307"/>
    </row>
    <row r="548" spans="1:40" ht="15" customHeight="1">
      <c r="A548" s="1985" t="s">
        <v>1023</v>
      </c>
      <c r="B548" s="1985" t="s">
        <v>1024</v>
      </c>
      <c r="C548" s="1985" t="s">
        <v>1025</v>
      </c>
      <c r="D548" s="1985" t="s">
        <v>526</v>
      </c>
      <c r="E548" s="1985" t="s">
        <v>1026</v>
      </c>
      <c r="F548" s="1985"/>
      <c r="G548" s="1985"/>
      <c r="H548" s="2531"/>
      <c r="I548" s="2531"/>
    </row>
    <row r="549" spans="1:40" ht="18" customHeight="1">
      <c r="A549" s="2210">
        <v>13609</v>
      </c>
      <c r="B549" s="2216">
        <v>0.1</v>
      </c>
      <c r="C549" s="1452" t="s">
        <v>1292</v>
      </c>
      <c r="D549" s="2530"/>
      <c r="E549" s="658">
        <v>2900000</v>
      </c>
      <c r="F549" s="1317">
        <v>0.03</v>
      </c>
      <c r="G549" s="1319">
        <f>E549*F549</f>
        <v>87000</v>
      </c>
    </row>
    <row r="550" spans="1:40" ht="18" customHeight="1">
      <c r="A550" s="2522">
        <v>13521</v>
      </c>
      <c r="B550" s="2216">
        <v>0.1</v>
      </c>
      <c r="C550" s="1680" t="s">
        <v>1293</v>
      </c>
      <c r="D550" s="1034"/>
      <c r="E550" s="714">
        <v>2600000</v>
      </c>
      <c r="F550" s="1317">
        <v>0.03</v>
      </c>
      <c r="G550" s="1319">
        <f>E550*F550</f>
        <v>78000</v>
      </c>
    </row>
    <row r="551" spans="1:40" ht="18" customHeight="1">
      <c r="A551" s="2523">
        <v>13452</v>
      </c>
      <c r="B551" s="2216">
        <v>0.1</v>
      </c>
      <c r="C551" s="2022" t="s">
        <v>1181</v>
      </c>
      <c r="D551" s="1034"/>
      <c r="E551" s="1762">
        <v>1650000</v>
      </c>
      <c r="F551" s="1317">
        <v>0.03</v>
      </c>
      <c r="G551" s="1319">
        <f>E551*F551</f>
        <v>49500</v>
      </c>
    </row>
    <row r="552" spans="1:40" ht="18" customHeight="1">
      <c r="A552" s="2522">
        <v>13516</v>
      </c>
      <c r="B552" s="2214">
        <v>0.08</v>
      </c>
      <c r="C552" s="2023" t="s">
        <v>1294</v>
      </c>
      <c r="D552" s="1034"/>
      <c r="E552" s="1762">
        <v>3500000</v>
      </c>
      <c r="F552" s="1621">
        <v>0.02</v>
      </c>
      <c r="G552" s="1319">
        <f>E552*F552</f>
        <v>70000</v>
      </c>
    </row>
    <row r="553" spans="1:40" ht="18" customHeight="1">
      <c r="A553" s="2522">
        <v>13503</v>
      </c>
      <c r="B553" s="2214">
        <v>0.08</v>
      </c>
      <c r="C553" s="1081" t="s">
        <v>1222</v>
      </c>
      <c r="D553" s="1034"/>
      <c r="E553" s="1762">
        <v>1954000</v>
      </c>
      <c r="F553" s="1621">
        <v>0.02</v>
      </c>
      <c r="G553" s="1319">
        <f>E553*F553</f>
        <v>39080</v>
      </c>
    </row>
    <row r="554" spans="1:40" ht="18" customHeight="1">
      <c r="A554" s="2523">
        <v>13533</v>
      </c>
      <c r="B554" s="2216">
        <v>0.1</v>
      </c>
      <c r="C554" s="1081" t="s">
        <v>1295</v>
      </c>
      <c r="D554" s="1034"/>
      <c r="E554" s="1762">
        <v>3950000</v>
      </c>
      <c r="F554" s="1317">
        <v>0.03</v>
      </c>
      <c r="G554" s="1319">
        <f>E554*F554</f>
        <v>118500</v>
      </c>
    </row>
    <row r="555" spans="1:40" ht="18" customHeight="1">
      <c r="A555" s="2523">
        <v>13482</v>
      </c>
      <c r="B555" s="2216">
        <v>0.1</v>
      </c>
      <c r="C555" s="1081" t="s">
        <v>1296</v>
      </c>
      <c r="D555" s="2044"/>
      <c r="E555" s="2527">
        <v>1700000</v>
      </c>
      <c r="F555" s="1317">
        <v>0.03</v>
      </c>
      <c r="G555" s="1319">
        <f>E555*F555</f>
        <v>51000</v>
      </c>
    </row>
    <row r="556" spans="1:40" ht="18" customHeight="1">
      <c r="A556" s="2522">
        <v>13538</v>
      </c>
      <c r="B556" s="2216">
        <v>0.1</v>
      </c>
      <c r="C556" s="1680" t="s">
        <v>1297</v>
      </c>
      <c r="D556" s="2044"/>
      <c r="E556" s="2197">
        <v>1600000</v>
      </c>
      <c r="F556" s="1317">
        <v>0.03</v>
      </c>
      <c r="G556" s="1319">
        <f>E556*F556</f>
        <v>48000</v>
      </c>
    </row>
    <row r="557" spans="1:40" s="711" customFormat="1" ht="18" customHeight="1">
      <c r="A557" s="2522">
        <v>13541</v>
      </c>
      <c r="B557" s="2216">
        <v>0.1</v>
      </c>
      <c r="C557" s="1680" t="s">
        <v>1298</v>
      </c>
      <c r="D557" s="1034"/>
      <c r="E557" s="714">
        <v>2700000</v>
      </c>
      <c r="F557" s="1317">
        <v>0.03</v>
      </c>
      <c r="G557" s="1319">
        <f>E557*F557</f>
        <v>81000</v>
      </c>
      <c r="H557"/>
      <c r="I557"/>
      <c r="J557" s="605"/>
      <c r="K557" s="605"/>
      <c r="L557" s="605"/>
      <c r="M557" s="605"/>
      <c r="N557" s="605"/>
      <c r="O557" s="605"/>
      <c r="P557" s="605"/>
      <c r="Q557" s="605"/>
      <c r="R557" s="605"/>
      <c r="S557" s="605"/>
      <c r="T557" s="605"/>
      <c r="U557" s="605"/>
      <c r="V557" s="605"/>
      <c r="W557" s="605"/>
      <c r="X557" s="605"/>
      <c r="Y557" s="605"/>
      <c r="Z557" s="605"/>
      <c r="AA557" s="605"/>
      <c r="AB557" s="605"/>
      <c r="AC557" s="605"/>
      <c r="AD557" s="605"/>
      <c r="AE557" s="605"/>
      <c r="AF557" s="605"/>
      <c r="AG557" s="605"/>
      <c r="AH557" s="605"/>
      <c r="AI557" s="605"/>
      <c r="AJ557" s="605"/>
      <c r="AK557" s="605"/>
      <c r="AL557" s="605"/>
      <c r="AM557" s="605"/>
      <c r="AN557" s="605"/>
    </row>
    <row r="558" spans="1:40" s="711" customFormat="1" ht="18" customHeight="1">
      <c r="A558" s="2524">
        <v>13545</v>
      </c>
      <c r="B558" s="2214">
        <v>0.08</v>
      </c>
      <c r="C558" s="2022" t="s">
        <v>1299</v>
      </c>
      <c r="D558" s="1034"/>
      <c r="E558" s="2103">
        <v>3300000</v>
      </c>
      <c r="F558" s="1621">
        <v>0.02</v>
      </c>
      <c r="G558" s="1319">
        <f>E558*F558</f>
        <v>66000</v>
      </c>
      <c r="H558"/>
      <c r="I558"/>
      <c r="J558" s="605"/>
      <c r="K558" s="605"/>
      <c r="L558" s="605"/>
      <c r="M558" s="605"/>
      <c r="N558" s="605"/>
      <c r="O558" s="605"/>
      <c r="P558" s="605"/>
      <c r="Q558" s="605"/>
      <c r="R558" s="605"/>
      <c r="S558" s="605"/>
      <c r="T558" s="605"/>
      <c r="U558" s="605"/>
      <c r="V558" s="605"/>
      <c r="W558" s="605"/>
      <c r="X558" s="605"/>
      <c r="Y558" s="605"/>
      <c r="Z558" s="605"/>
      <c r="AA558" s="605"/>
      <c r="AB558" s="605"/>
      <c r="AC558" s="605"/>
      <c r="AD558" s="605"/>
      <c r="AE558" s="605"/>
      <c r="AF558" s="605"/>
      <c r="AG558" s="605"/>
      <c r="AH558" s="605"/>
      <c r="AI558" s="605"/>
      <c r="AJ558" s="605"/>
      <c r="AK558" s="605"/>
      <c r="AL558" s="605"/>
      <c r="AM558" s="605"/>
      <c r="AN558" s="605"/>
    </row>
    <row r="559" spans="1:40" s="711" customFormat="1" ht="18" customHeight="1">
      <c r="A559" s="2210">
        <v>13529</v>
      </c>
      <c r="B559" s="2214">
        <v>0.08</v>
      </c>
      <c r="C559" s="2022" t="s">
        <v>1193</v>
      </c>
      <c r="D559" s="1034"/>
      <c r="E559" s="714">
        <v>2400000</v>
      </c>
      <c r="F559" s="1621">
        <v>0.02</v>
      </c>
      <c r="G559" s="1319">
        <f>E559*F559</f>
        <v>48000</v>
      </c>
      <c r="H559"/>
      <c r="I559"/>
      <c r="J559" s="605"/>
      <c r="K559" s="605"/>
      <c r="L559" s="605"/>
      <c r="M559" s="605"/>
      <c r="N559" s="605"/>
      <c r="O559" s="605"/>
      <c r="P559" s="605"/>
      <c r="Q559" s="605"/>
      <c r="R559" s="605"/>
      <c r="S559" s="605"/>
      <c r="T559" s="605"/>
      <c r="U559" s="605"/>
      <c r="V559" s="605"/>
      <c r="W559" s="605"/>
      <c r="X559" s="605"/>
      <c r="Y559" s="605"/>
      <c r="Z559" s="605"/>
      <c r="AA559" s="605"/>
      <c r="AB559" s="605"/>
      <c r="AC559" s="605"/>
      <c r="AD559" s="605"/>
      <c r="AE559" s="605"/>
      <c r="AF559" s="605"/>
      <c r="AG559" s="605"/>
      <c r="AH559" s="605"/>
      <c r="AI559" s="605"/>
      <c r="AJ559" s="605"/>
      <c r="AK559" s="605"/>
      <c r="AL559" s="605"/>
      <c r="AM559" s="605"/>
      <c r="AN559" s="605"/>
    </row>
    <row r="560" spans="1:40" s="711" customFormat="1" ht="18" customHeight="1">
      <c r="A560" s="2525">
        <v>13513</v>
      </c>
      <c r="B560" s="2216">
        <v>0.1</v>
      </c>
      <c r="C560" s="1680" t="s">
        <v>1300</v>
      </c>
      <c r="D560" s="1048"/>
      <c r="E560" s="1762">
        <v>2750000</v>
      </c>
      <c r="F560" s="1317">
        <v>0.03</v>
      </c>
      <c r="G560" s="1319">
        <f>E560*F560</f>
        <v>82500</v>
      </c>
      <c r="H560" s="974"/>
      <c r="I560" s="605"/>
      <c r="J560" s="605"/>
      <c r="K560" s="605"/>
      <c r="L560" s="605"/>
      <c r="M560" s="605"/>
      <c r="N560" s="605"/>
      <c r="O560" s="605"/>
      <c r="P560" s="605"/>
      <c r="Q560" s="605"/>
      <c r="R560" s="605"/>
      <c r="S560" s="605"/>
      <c r="T560" s="605"/>
      <c r="U560" s="605"/>
      <c r="V560" s="605"/>
      <c r="W560" s="605"/>
      <c r="X560" s="605"/>
      <c r="Y560" s="605"/>
      <c r="Z560" s="605"/>
      <c r="AA560" s="605"/>
      <c r="AB560" s="605"/>
      <c r="AC560" s="605"/>
      <c r="AD560" s="605"/>
      <c r="AE560" s="605"/>
      <c r="AF560" s="605"/>
      <c r="AG560" s="605"/>
      <c r="AH560" s="605"/>
      <c r="AI560" s="605"/>
      <c r="AJ560" s="605"/>
      <c r="AK560" s="605"/>
      <c r="AL560" s="605"/>
      <c r="AM560" s="605"/>
      <c r="AN560" s="605"/>
    </row>
    <row r="561" spans="1:40" s="711" customFormat="1" ht="18" customHeight="1">
      <c r="A561" s="2523">
        <v>13481</v>
      </c>
      <c r="B561" s="2214">
        <v>0.08</v>
      </c>
      <c r="C561" s="1680" t="s">
        <v>1224</v>
      </c>
      <c r="D561" s="1048"/>
      <c r="E561" s="714">
        <v>2800000</v>
      </c>
      <c r="F561" s="1621">
        <v>0.02</v>
      </c>
      <c r="G561" s="2208">
        <f>E561*F561</f>
        <v>56000</v>
      </c>
      <c r="H561" s="974"/>
      <c r="I561" s="605"/>
      <c r="J561" s="605"/>
      <c r="K561" s="605"/>
      <c r="L561" s="605"/>
      <c r="M561" s="605"/>
      <c r="N561" s="605"/>
      <c r="O561" s="605"/>
      <c r="P561" s="605"/>
      <c r="Q561" s="605"/>
      <c r="R561" s="605"/>
      <c r="S561" s="605"/>
      <c r="T561" s="605"/>
      <c r="U561" s="605"/>
      <c r="V561" s="605"/>
      <c r="W561" s="605"/>
      <c r="X561" s="605"/>
      <c r="Y561" s="605"/>
      <c r="Z561" s="605"/>
      <c r="AA561" s="605"/>
      <c r="AB561" s="605"/>
      <c r="AC561" s="605"/>
      <c r="AD561" s="605"/>
      <c r="AE561" s="605"/>
      <c r="AF561" s="605"/>
      <c r="AG561" s="605"/>
      <c r="AH561" s="605"/>
      <c r="AI561" s="605"/>
      <c r="AJ561" s="605"/>
      <c r="AK561" s="605"/>
      <c r="AL561" s="605"/>
      <c r="AM561" s="605"/>
      <c r="AN561" s="605"/>
    </row>
    <row r="562" spans="1:40" s="711" customFormat="1" ht="18" customHeight="1">
      <c r="A562" s="2523">
        <v>13611</v>
      </c>
      <c r="B562" s="2216">
        <v>0.1</v>
      </c>
      <c r="C562" s="1680" t="s">
        <v>1301</v>
      </c>
      <c r="D562" s="1048"/>
      <c r="E562" s="2103">
        <v>2030000</v>
      </c>
      <c r="F562" s="1317">
        <v>0.03</v>
      </c>
      <c r="G562" s="2208">
        <f>E562*F562</f>
        <v>60900</v>
      </c>
      <c r="H562" s="1471"/>
      <c r="I562" s="605"/>
      <c r="J562" s="605"/>
      <c r="K562" s="605"/>
      <c r="L562" s="605"/>
      <c r="M562" s="605"/>
      <c r="N562" s="605"/>
      <c r="O562" s="605"/>
      <c r="P562" s="605"/>
      <c r="Q562" s="605"/>
      <c r="R562" s="605"/>
      <c r="S562" s="605"/>
      <c r="T562" s="605"/>
      <c r="U562" s="605"/>
      <c r="V562" s="605"/>
      <c r="W562" s="605"/>
      <c r="X562" s="605"/>
      <c r="Y562" s="605"/>
      <c r="Z562" s="605"/>
      <c r="AA562" s="605"/>
      <c r="AB562" s="605"/>
      <c r="AC562" s="605"/>
      <c r="AD562" s="605"/>
      <c r="AE562" s="605"/>
      <c r="AF562" s="605"/>
      <c r="AG562" s="605"/>
      <c r="AH562" s="605"/>
      <c r="AI562" s="605"/>
      <c r="AJ562" s="605"/>
      <c r="AK562" s="605"/>
      <c r="AL562" s="605"/>
      <c r="AM562" s="605"/>
      <c r="AN562" s="605"/>
    </row>
    <row r="563" spans="1:40" s="711" customFormat="1" ht="18" customHeight="1">
      <c r="A563" s="2210">
        <v>13436</v>
      </c>
      <c r="B563" s="2216">
        <v>0.1</v>
      </c>
      <c r="C563" s="1680" t="s">
        <v>1302</v>
      </c>
      <c r="D563" s="1048"/>
      <c r="E563" s="714">
        <v>1800000</v>
      </c>
      <c r="F563" s="1317">
        <v>0.03</v>
      </c>
      <c r="G563" s="2208">
        <f>E563*F563</f>
        <v>54000</v>
      </c>
      <c r="H563" s="1471"/>
      <c r="I563" s="605"/>
      <c r="J563" s="605"/>
      <c r="K563" s="605"/>
      <c r="L563" s="605"/>
      <c r="M563" s="605"/>
      <c r="N563" s="605"/>
      <c r="O563" s="605"/>
      <c r="P563" s="605"/>
      <c r="Q563" s="605"/>
      <c r="R563" s="605"/>
      <c r="S563" s="605"/>
      <c r="T563" s="605"/>
      <c r="U563" s="605"/>
      <c r="V563" s="605"/>
      <c r="W563" s="605"/>
      <c r="X563" s="605"/>
      <c r="Y563" s="605"/>
      <c r="Z563" s="605"/>
      <c r="AA563" s="605"/>
      <c r="AB563" s="605"/>
      <c r="AC563" s="605"/>
      <c r="AD563" s="605"/>
      <c r="AE563" s="605"/>
      <c r="AF563" s="605"/>
      <c r="AG563" s="605"/>
      <c r="AH563" s="605"/>
      <c r="AI563" s="605"/>
      <c r="AJ563" s="605"/>
      <c r="AK563" s="605"/>
      <c r="AL563" s="605"/>
      <c r="AM563" s="605"/>
      <c r="AN563" s="605"/>
    </row>
    <row r="564" spans="1:40" s="711" customFormat="1" ht="18" customHeight="1">
      <c r="A564" s="2714">
        <v>13596</v>
      </c>
      <c r="B564" s="2216">
        <v>0.1</v>
      </c>
      <c r="C564" s="657" t="s">
        <v>1303</v>
      </c>
      <c r="D564" s="1048"/>
      <c r="E564" s="714">
        <v>1750000</v>
      </c>
      <c r="F564" s="1317">
        <v>0.03</v>
      </c>
      <c r="G564" s="1319">
        <f>E564*F564</f>
        <v>52500</v>
      </c>
      <c r="H564" s="1471"/>
      <c r="I564" s="605"/>
      <c r="J564" s="605"/>
      <c r="K564" s="605"/>
      <c r="L564" s="605"/>
      <c r="M564" s="605"/>
      <c r="N564" s="605"/>
      <c r="O564" s="605"/>
      <c r="P564" s="605"/>
      <c r="Q564" s="605"/>
      <c r="R564" s="605"/>
      <c r="S564" s="605"/>
      <c r="T564" s="605"/>
      <c r="U564" s="605"/>
      <c r="V564" s="605"/>
      <c r="W564" s="605"/>
      <c r="X564" s="605"/>
      <c r="Y564" s="605"/>
      <c r="Z564" s="605"/>
      <c r="AA564" s="605"/>
      <c r="AB564" s="605"/>
      <c r="AC564" s="605"/>
      <c r="AD564" s="605"/>
      <c r="AE564" s="605"/>
      <c r="AF564" s="605"/>
      <c r="AG564" s="605"/>
      <c r="AH564" s="605"/>
      <c r="AI564" s="605"/>
      <c r="AJ564" s="605"/>
      <c r="AK564" s="605"/>
      <c r="AL564" s="605"/>
      <c r="AM564" s="605"/>
      <c r="AN564" s="605"/>
    </row>
    <row r="565" spans="1:40" s="711" customFormat="1" ht="18" customHeight="1">
      <c r="A565" s="2522">
        <v>13468</v>
      </c>
      <c r="B565" s="2216">
        <v>0.1</v>
      </c>
      <c r="C565" s="657" t="s">
        <v>1304</v>
      </c>
      <c r="D565" s="1048"/>
      <c r="E565" s="2528">
        <v>4000000</v>
      </c>
      <c r="F565" s="1317">
        <v>0.03</v>
      </c>
      <c r="G565" s="1319">
        <f>E565*F565</f>
        <v>120000</v>
      </c>
      <c r="H565" s="1471"/>
      <c r="I565" s="605"/>
      <c r="J565" s="605"/>
      <c r="K565" s="605"/>
      <c r="L565" s="605"/>
      <c r="M565" s="605"/>
      <c r="N565" s="605"/>
      <c r="O565" s="605"/>
      <c r="P565" s="605"/>
      <c r="Q565" s="605"/>
      <c r="R565" s="605"/>
      <c r="S565" s="605"/>
      <c r="T565" s="605"/>
      <c r="U565" s="605"/>
      <c r="V565" s="605"/>
      <c r="W565" s="605"/>
      <c r="X565" s="605"/>
      <c r="Y565" s="605"/>
      <c r="Z565" s="605"/>
      <c r="AA565" s="605"/>
      <c r="AB565" s="605"/>
      <c r="AC565" s="605"/>
      <c r="AD565" s="605"/>
      <c r="AE565" s="605"/>
      <c r="AF565" s="605"/>
      <c r="AG565" s="605"/>
      <c r="AH565" s="605"/>
      <c r="AI565" s="605"/>
      <c r="AJ565" s="605"/>
      <c r="AK565" s="605"/>
      <c r="AL565" s="605"/>
      <c r="AM565" s="605"/>
      <c r="AN565" s="605"/>
    </row>
    <row r="566" spans="1:40" s="711" customFormat="1" ht="18" customHeight="1">
      <c r="A566" s="2522">
        <v>13429</v>
      </c>
      <c r="B566" s="2216">
        <v>0.1</v>
      </c>
      <c r="C566" s="2022" t="s">
        <v>1305</v>
      </c>
      <c r="D566" s="1048"/>
      <c r="E566" s="2528">
        <v>3100000</v>
      </c>
      <c r="F566" s="1317">
        <v>0.03</v>
      </c>
      <c r="G566" s="1319">
        <f>E566*F566</f>
        <v>93000</v>
      </c>
      <c r="H566" s="1471"/>
      <c r="I566" s="605"/>
      <c r="J566" s="605"/>
      <c r="K566" s="605"/>
      <c r="L566" s="605"/>
      <c r="M566" s="605"/>
      <c r="N566" s="605"/>
      <c r="O566" s="605"/>
      <c r="P566" s="605"/>
      <c r="Q566" s="605"/>
      <c r="R566" s="605"/>
      <c r="S566" s="605"/>
      <c r="T566" s="605"/>
      <c r="U566" s="605"/>
      <c r="V566" s="605"/>
      <c r="W566" s="605"/>
      <c r="X566" s="605"/>
      <c r="Y566" s="605"/>
      <c r="Z566" s="605"/>
      <c r="AA566" s="605"/>
      <c r="AB566" s="605"/>
      <c r="AC566" s="605"/>
      <c r="AD566" s="605"/>
      <c r="AE566" s="605"/>
      <c r="AF566" s="605"/>
      <c r="AG566" s="605"/>
      <c r="AH566" s="605"/>
      <c r="AI566" s="605"/>
      <c r="AJ566" s="605"/>
      <c r="AK566" s="605"/>
      <c r="AL566" s="605"/>
      <c r="AM566" s="605"/>
      <c r="AN566" s="605"/>
    </row>
    <row r="567" spans="1:40" s="711" customFormat="1" ht="18" customHeight="1">
      <c r="A567" s="2522">
        <v>13443</v>
      </c>
      <c r="B567" s="2216">
        <v>0.1</v>
      </c>
      <c r="C567" s="2460" t="s">
        <v>1306</v>
      </c>
      <c r="D567" s="1048"/>
      <c r="E567" s="2528">
        <v>2200000</v>
      </c>
      <c r="F567" s="1317">
        <v>0.03</v>
      </c>
      <c r="G567" s="1319">
        <f>E567*F567</f>
        <v>66000</v>
      </c>
      <c r="H567" s="1471"/>
      <c r="I567" s="605"/>
      <c r="J567" s="605"/>
      <c r="K567" s="605"/>
      <c r="L567" s="605"/>
      <c r="M567" s="605"/>
      <c r="N567" s="605"/>
      <c r="O567" s="605"/>
      <c r="P567" s="605"/>
      <c r="Q567" s="605"/>
      <c r="R567" s="605"/>
      <c r="S567" s="605"/>
      <c r="T567" s="605"/>
      <c r="U567" s="605"/>
      <c r="V567" s="605"/>
      <c r="W567" s="605"/>
      <c r="X567" s="605"/>
      <c r="Y567" s="605"/>
      <c r="Z567" s="605"/>
      <c r="AA567" s="605"/>
      <c r="AB567" s="605"/>
      <c r="AC567" s="605"/>
      <c r="AD567" s="605"/>
      <c r="AE567" s="605"/>
      <c r="AF567" s="605"/>
      <c r="AG567" s="605"/>
      <c r="AH567" s="605"/>
      <c r="AI567" s="605"/>
      <c r="AJ567" s="605"/>
      <c r="AK567" s="605"/>
      <c r="AL567" s="605"/>
      <c r="AM567" s="605"/>
      <c r="AN567" s="605"/>
    </row>
    <row r="568" spans="1:40" s="711" customFormat="1" ht="18" customHeight="1">
      <c r="A568" s="2522">
        <v>13471</v>
      </c>
      <c r="B568" s="2216">
        <v>0.1</v>
      </c>
      <c r="C568" s="657" t="s">
        <v>1307</v>
      </c>
      <c r="D568" s="1048"/>
      <c r="E568" s="2528">
        <v>2400000</v>
      </c>
      <c r="F568" s="1317">
        <v>0.03</v>
      </c>
      <c r="G568" s="1319">
        <f>E568*F568</f>
        <v>72000</v>
      </c>
      <c r="H568" s="1471"/>
      <c r="I568" s="605"/>
      <c r="J568" s="605"/>
      <c r="K568" s="605"/>
      <c r="L568" s="605"/>
      <c r="M568" s="605"/>
      <c r="N568" s="605"/>
      <c r="O568" s="605"/>
      <c r="P568" s="605"/>
      <c r="Q568" s="605"/>
      <c r="R568" s="605"/>
      <c r="S568" s="605"/>
      <c r="T568" s="605"/>
      <c r="U568" s="605"/>
      <c r="V568" s="605"/>
      <c r="W568" s="605"/>
      <c r="X568" s="605"/>
      <c r="Y568" s="605"/>
      <c r="Z568" s="605"/>
      <c r="AA568" s="605"/>
      <c r="AB568" s="605"/>
      <c r="AC568" s="605"/>
      <c r="AD568" s="605"/>
      <c r="AE568" s="605"/>
      <c r="AF568" s="605"/>
      <c r="AG568" s="605"/>
      <c r="AH568" s="605"/>
      <c r="AI568" s="605"/>
      <c r="AJ568" s="605"/>
      <c r="AK568" s="605"/>
      <c r="AL568" s="605"/>
      <c r="AM568" s="605"/>
      <c r="AN568" s="605"/>
    </row>
    <row r="569" spans="1:40" s="711" customFormat="1" ht="18" customHeight="1">
      <c r="A569" s="2522">
        <v>13453</v>
      </c>
      <c r="B569" s="2214">
        <v>0.08</v>
      </c>
      <c r="C569" s="1752" t="s">
        <v>1308</v>
      </c>
      <c r="D569" s="1048"/>
      <c r="E569" s="2528">
        <v>1700000</v>
      </c>
      <c r="F569" s="1621">
        <v>0.02</v>
      </c>
      <c r="G569" s="1319">
        <f>E569*F569</f>
        <v>34000</v>
      </c>
      <c r="H569" s="1471"/>
      <c r="I569" s="605"/>
      <c r="J569" s="605"/>
      <c r="K569" s="605"/>
      <c r="L569" s="605"/>
      <c r="M569" s="605"/>
      <c r="N569" s="605"/>
      <c r="O569" s="605"/>
      <c r="P569" s="605"/>
      <c r="Q569" s="605"/>
      <c r="R569" s="605"/>
      <c r="S569" s="605"/>
      <c r="T569" s="605"/>
      <c r="U569" s="605"/>
      <c r="V569" s="605"/>
      <c r="W569" s="605"/>
      <c r="X569" s="605"/>
      <c r="Y569" s="605"/>
      <c r="Z569" s="605"/>
      <c r="AA569" s="605"/>
      <c r="AB569" s="605"/>
      <c r="AC569" s="605"/>
      <c r="AD569" s="605"/>
      <c r="AE569" s="605"/>
      <c r="AF569" s="605"/>
      <c r="AG569" s="605"/>
      <c r="AH569" s="605"/>
      <c r="AI569" s="605"/>
      <c r="AJ569" s="605"/>
      <c r="AK569" s="605"/>
      <c r="AL569" s="605"/>
      <c r="AM569" s="605"/>
      <c r="AN569" s="605"/>
    </row>
    <row r="570" spans="1:40" s="711" customFormat="1" ht="18" customHeight="1">
      <c r="A570" s="2522">
        <v>13602</v>
      </c>
      <c r="B570" s="2707">
        <v>0.1</v>
      </c>
      <c r="C570" s="980" t="s">
        <v>1218</v>
      </c>
      <c r="D570" s="1635"/>
      <c r="E570" s="2528">
        <v>3563175</v>
      </c>
      <c r="F570" s="1317">
        <v>0.03</v>
      </c>
      <c r="G570" s="1319">
        <f>E570*F570</f>
        <v>106895.25</v>
      </c>
      <c r="H570" s="1471"/>
      <c r="I570" s="605"/>
      <c r="J570" s="605"/>
      <c r="K570" s="605"/>
      <c r="L570" s="605"/>
      <c r="M570" s="605"/>
      <c r="N570" s="605"/>
      <c r="O570" s="605"/>
      <c r="P570" s="605"/>
      <c r="Q570" s="605"/>
      <c r="R570" s="605"/>
      <c r="S570" s="605"/>
      <c r="T570" s="605"/>
      <c r="U570" s="605"/>
      <c r="V570" s="605"/>
      <c r="W570" s="605"/>
      <c r="X570" s="605"/>
      <c r="Y570" s="605"/>
      <c r="Z570" s="605"/>
      <c r="AA570" s="605"/>
      <c r="AB570" s="605"/>
      <c r="AC570" s="605"/>
      <c r="AD570" s="605"/>
      <c r="AE570" s="605"/>
      <c r="AF570" s="605"/>
      <c r="AG570" s="605"/>
      <c r="AH570" s="605"/>
      <c r="AI570" s="605"/>
      <c r="AJ570" s="605"/>
      <c r="AK570" s="605"/>
      <c r="AL570" s="605"/>
      <c r="AM570" s="605"/>
      <c r="AN570" s="605"/>
    </row>
    <row r="571" spans="1:40" s="711" customFormat="1" ht="18" customHeight="1">
      <c r="A571" s="2522">
        <v>13597</v>
      </c>
      <c r="B571" s="2707">
        <v>0.1</v>
      </c>
      <c r="C571" s="1680" t="s">
        <v>1309</v>
      </c>
      <c r="D571" s="1635"/>
      <c r="E571" s="2528">
        <v>3600000</v>
      </c>
      <c r="F571" s="1317">
        <v>0.03</v>
      </c>
      <c r="G571" s="1319">
        <f>E571*F571</f>
        <v>108000</v>
      </c>
      <c r="H571" s="1471"/>
      <c r="I571" s="605"/>
      <c r="J571" s="605"/>
      <c r="K571" s="605"/>
      <c r="L571" s="605"/>
      <c r="M571" s="605"/>
      <c r="N571" s="605"/>
      <c r="O571" s="605"/>
      <c r="P571" s="605"/>
      <c r="Q571" s="605"/>
      <c r="R571" s="605"/>
      <c r="S571" s="605"/>
      <c r="T571" s="605"/>
      <c r="U571" s="605"/>
      <c r="V571" s="605"/>
      <c r="W571" s="605"/>
      <c r="X571" s="605"/>
      <c r="Y571" s="605"/>
      <c r="Z571" s="605"/>
      <c r="AA571" s="605"/>
      <c r="AB571" s="605"/>
      <c r="AC571" s="605"/>
      <c r="AD571" s="605"/>
      <c r="AE571" s="605"/>
      <c r="AF571" s="605"/>
      <c r="AG571" s="605"/>
      <c r="AH571" s="605"/>
      <c r="AI571" s="605"/>
      <c r="AJ571" s="605"/>
      <c r="AK571" s="605"/>
      <c r="AL571" s="605"/>
      <c r="AM571" s="605"/>
      <c r="AN571" s="605"/>
    </row>
    <row r="572" spans="1:40" s="711" customFormat="1" ht="18" customHeight="1">
      <c r="A572" s="2161">
        <v>13603</v>
      </c>
      <c r="B572" s="2711">
        <v>0.1</v>
      </c>
      <c r="C572" s="657" t="s">
        <v>1178</v>
      </c>
      <c r="D572" s="1048"/>
      <c r="E572" s="2528">
        <v>2300000</v>
      </c>
      <c r="F572" s="1317">
        <v>0.03</v>
      </c>
      <c r="G572" s="1319">
        <f>E572*F572</f>
        <v>69000</v>
      </c>
      <c r="H572" s="1471"/>
      <c r="I572" s="605"/>
      <c r="J572" s="605"/>
      <c r="K572" s="605"/>
      <c r="L572" s="605"/>
      <c r="M572" s="605"/>
      <c r="N572" s="605"/>
      <c r="O572" s="605"/>
      <c r="P572" s="605"/>
      <c r="Q572" s="605"/>
      <c r="R572" s="605"/>
      <c r="S572" s="605"/>
      <c r="T572" s="605"/>
      <c r="U572" s="605"/>
      <c r="V572" s="605"/>
      <c r="W572" s="605"/>
      <c r="X572" s="605"/>
      <c r="Y572" s="605"/>
      <c r="Z572" s="605"/>
      <c r="AA572" s="605"/>
      <c r="AB572" s="605"/>
      <c r="AC572" s="605"/>
      <c r="AD572" s="605"/>
      <c r="AE572" s="605"/>
      <c r="AF572" s="605"/>
      <c r="AG572" s="605"/>
      <c r="AH572" s="605"/>
      <c r="AI572" s="605"/>
      <c r="AJ572" s="605"/>
      <c r="AK572" s="605"/>
      <c r="AL572" s="605"/>
      <c r="AM572" s="605"/>
      <c r="AN572" s="605"/>
    </row>
    <row r="573" spans="1:40" s="711" customFormat="1" ht="18" customHeight="1">
      <c r="A573" s="2161">
        <v>13616</v>
      </c>
      <c r="B573" s="2711">
        <v>0.1</v>
      </c>
      <c r="C573" s="657" t="s">
        <v>1310</v>
      </c>
      <c r="D573" s="1048"/>
      <c r="E573" s="2528">
        <v>4000000</v>
      </c>
      <c r="F573" s="1317">
        <v>0.03</v>
      </c>
      <c r="G573" s="1319">
        <f>E573*F573</f>
        <v>120000</v>
      </c>
      <c r="H573" s="1471"/>
      <c r="I573" s="605"/>
      <c r="J573" s="605"/>
      <c r="K573" s="605"/>
      <c r="L573" s="605"/>
      <c r="M573" s="605"/>
      <c r="N573" s="605"/>
      <c r="O573" s="605"/>
      <c r="P573" s="605"/>
      <c r="Q573" s="605"/>
      <c r="R573" s="605"/>
      <c r="S573" s="605"/>
      <c r="T573" s="605"/>
      <c r="U573" s="605"/>
      <c r="V573" s="605"/>
      <c r="W573" s="605"/>
      <c r="X573" s="605"/>
      <c r="Y573" s="605"/>
      <c r="Z573" s="605"/>
      <c r="AA573" s="605"/>
      <c r="AB573" s="605"/>
      <c r="AC573" s="605"/>
      <c r="AD573" s="605"/>
      <c r="AE573" s="605"/>
      <c r="AF573" s="605"/>
      <c r="AG573" s="605"/>
      <c r="AH573" s="605"/>
      <c r="AI573" s="605"/>
      <c r="AJ573" s="605"/>
      <c r="AK573" s="605"/>
      <c r="AL573" s="605"/>
      <c r="AM573" s="605"/>
      <c r="AN573" s="605"/>
    </row>
    <row r="574" spans="1:40" s="711" customFormat="1" ht="18" customHeight="1">
      <c r="A574" s="2712">
        <v>13470</v>
      </c>
      <c r="B574" s="2216">
        <v>0.1</v>
      </c>
      <c r="C574" s="657" t="s">
        <v>1311</v>
      </c>
      <c r="D574" s="1048"/>
      <c r="E574" s="2528">
        <v>1500000</v>
      </c>
      <c r="F574" s="1317">
        <v>0.03</v>
      </c>
      <c r="G574" s="1319">
        <f>E574*F574</f>
        <v>45000</v>
      </c>
      <c r="H574" s="1471"/>
      <c r="I574" s="605"/>
      <c r="J574" s="605"/>
      <c r="K574" s="605"/>
      <c r="L574" s="605"/>
      <c r="M574" s="605"/>
      <c r="N574" s="605"/>
      <c r="O574" s="605"/>
      <c r="P574" s="605"/>
      <c r="Q574" s="605"/>
      <c r="R574" s="605"/>
      <c r="S574" s="605"/>
      <c r="T574" s="605"/>
      <c r="U574" s="605"/>
      <c r="V574" s="605"/>
      <c r="W574" s="605"/>
      <c r="X574" s="605"/>
      <c r="Y574" s="605"/>
      <c r="Z574" s="605"/>
      <c r="AA574" s="605"/>
      <c r="AB574" s="605"/>
      <c r="AC574" s="605"/>
      <c r="AD574" s="605"/>
      <c r="AE574" s="605"/>
      <c r="AF574" s="605"/>
      <c r="AG574" s="605"/>
      <c r="AH574" s="605"/>
      <c r="AI574" s="605"/>
      <c r="AJ574" s="605"/>
      <c r="AK574" s="605"/>
      <c r="AL574" s="605"/>
      <c r="AM574" s="605"/>
      <c r="AN574" s="605"/>
    </row>
    <row r="575" spans="1:40" s="711" customFormat="1" ht="18" customHeight="1">
      <c r="A575" s="2161">
        <v>13642</v>
      </c>
      <c r="B575" s="2711">
        <v>0.1</v>
      </c>
      <c r="C575" s="657" t="s">
        <v>1211</v>
      </c>
      <c r="D575" s="1048"/>
      <c r="E575" s="2528">
        <v>2100000</v>
      </c>
      <c r="F575" s="1317">
        <v>0.03</v>
      </c>
      <c r="G575" s="1319">
        <f>E575*F575</f>
        <v>63000</v>
      </c>
      <c r="H575" s="1471"/>
      <c r="I575" s="605"/>
      <c r="J575" s="605"/>
      <c r="K575" s="605"/>
      <c r="L575" s="605"/>
      <c r="M575" s="605"/>
      <c r="N575" s="605"/>
      <c r="O575" s="605"/>
      <c r="P575" s="605"/>
      <c r="Q575" s="605"/>
      <c r="R575" s="605"/>
      <c r="S575" s="605"/>
      <c r="T575" s="605"/>
      <c r="U575" s="605"/>
      <c r="V575" s="605"/>
      <c r="W575" s="605"/>
      <c r="X575" s="605"/>
      <c r="Y575" s="605"/>
      <c r="Z575" s="605"/>
      <c r="AA575" s="605"/>
      <c r="AB575" s="605"/>
      <c r="AC575" s="605"/>
      <c r="AD575" s="605"/>
      <c r="AE575" s="605"/>
      <c r="AF575" s="605"/>
      <c r="AG575" s="605"/>
      <c r="AH575" s="605"/>
      <c r="AI575" s="605"/>
      <c r="AJ575" s="605"/>
      <c r="AK575" s="605"/>
      <c r="AL575" s="605"/>
      <c r="AM575" s="605"/>
      <c r="AN575" s="605"/>
    </row>
    <row r="576" spans="1:40" s="711" customFormat="1" ht="18" customHeight="1">
      <c r="A576" s="2714">
        <v>13641</v>
      </c>
      <c r="B576" s="2711">
        <v>0.1</v>
      </c>
      <c r="C576" s="657" t="s">
        <v>1312</v>
      </c>
      <c r="D576" s="1048"/>
      <c r="E576" s="2528">
        <v>2400000</v>
      </c>
      <c r="F576" s="1317">
        <v>0.03</v>
      </c>
      <c r="G576" s="1319">
        <f>E576*F576</f>
        <v>72000</v>
      </c>
      <c r="H576" s="1471"/>
      <c r="I576" s="605"/>
      <c r="J576" s="605"/>
      <c r="K576" s="605"/>
      <c r="L576" s="605"/>
      <c r="M576" s="605"/>
      <c r="N576" s="605"/>
      <c r="O576" s="605"/>
      <c r="P576" s="605"/>
      <c r="Q576" s="605"/>
      <c r="R576" s="605"/>
      <c r="S576" s="605"/>
      <c r="T576" s="605"/>
      <c r="U576" s="605"/>
      <c r="V576" s="605"/>
      <c r="W576" s="605"/>
      <c r="X576" s="605"/>
      <c r="Y576" s="605"/>
      <c r="Z576" s="605"/>
      <c r="AA576" s="605"/>
      <c r="AB576" s="605"/>
      <c r="AC576" s="605"/>
      <c r="AD576" s="605"/>
      <c r="AE576" s="605"/>
      <c r="AF576" s="605"/>
      <c r="AG576" s="605"/>
      <c r="AH576" s="605"/>
      <c r="AI576" s="605"/>
      <c r="AJ576" s="605"/>
      <c r="AK576" s="605"/>
      <c r="AL576" s="605"/>
      <c r="AM576" s="605"/>
      <c r="AN576" s="605"/>
    </row>
    <row r="577" spans="1:40" s="711" customFormat="1" ht="18" customHeight="1">
      <c r="A577" s="2712">
        <v>13647</v>
      </c>
      <c r="B577" s="2214">
        <v>0.08</v>
      </c>
      <c r="C577" s="657" t="s">
        <v>1288</v>
      </c>
      <c r="D577" s="1048"/>
      <c r="E577" s="2528">
        <v>3000000</v>
      </c>
      <c r="F577" s="1621">
        <v>0.02</v>
      </c>
      <c r="G577" s="1319">
        <f>E577*F577</f>
        <v>60000</v>
      </c>
      <c r="H577" s="1471"/>
      <c r="I577" s="605"/>
      <c r="J577" s="605"/>
      <c r="K577" s="605"/>
      <c r="L577" s="605"/>
      <c r="M577" s="605"/>
      <c r="N577" s="605"/>
      <c r="O577" s="605"/>
      <c r="P577" s="605"/>
      <c r="Q577" s="605"/>
      <c r="R577" s="605"/>
      <c r="S577" s="605"/>
      <c r="T577" s="605"/>
      <c r="U577" s="605"/>
      <c r="V577" s="605"/>
      <c r="W577" s="605"/>
      <c r="X577" s="605"/>
      <c r="Y577" s="605"/>
      <c r="Z577" s="605"/>
      <c r="AA577" s="605"/>
      <c r="AB577" s="605"/>
      <c r="AC577" s="605"/>
      <c r="AD577" s="605"/>
      <c r="AE577" s="605"/>
      <c r="AF577" s="605"/>
      <c r="AG577" s="605"/>
      <c r="AH577" s="605"/>
      <c r="AI577" s="605"/>
      <c r="AJ577" s="605"/>
      <c r="AK577" s="605"/>
      <c r="AL577" s="605"/>
      <c r="AM577" s="605"/>
      <c r="AN577" s="605"/>
    </row>
    <row r="578" spans="1:40" s="711" customFormat="1" ht="18" customHeight="1">
      <c r="A578" s="2522"/>
      <c r="B578" s="2216"/>
      <c r="C578" s="657"/>
      <c r="D578" s="1048"/>
      <c r="E578" s="2528"/>
      <c r="F578" s="1317"/>
      <c r="G578" s="1319"/>
      <c r="H578" s="1471"/>
      <c r="I578" s="605"/>
      <c r="J578" s="605"/>
      <c r="K578" s="605"/>
      <c r="L578" s="605"/>
      <c r="M578" s="605"/>
      <c r="N578" s="605"/>
      <c r="O578" s="605"/>
      <c r="P578" s="605"/>
      <c r="Q578" s="605"/>
      <c r="R578" s="605"/>
      <c r="S578" s="605"/>
      <c r="T578" s="605"/>
      <c r="U578" s="605"/>
      <c r="V578" s="605"/>
      <c r="W578" s="605"/>
      <c r="X578" s="605"/>
      <c r="Y578" s="605"/>
      <c r="Z578" s="605"/>
      <c r="AA578" s="605"/>
      <c r="AB578" s="605"/>
      <c r="AC578" s="605"/>
      <c r="AD578" s="605"/>
      <c r="AE578" s="605"/>
      <c r="AF578" s="605"/>
      <c r="AG578" s="605"/>
      <c r="AH578" s="605"/>
      <c r="AI578" s="605"/>
      <c r="AJ578" s="605"/>
      <c r="AK578" s="605"/>
      <c r="AL578" s="605"/>
      <c r="AM578" s="605"/>
      <c r="AN578" s="605"/>
    </row>
    <row r="579" spans="1:40" s="711" customFormat="1" ht="18" customHeight="1">
      <c r="A579" s="2522"/>
      <c r="B579" s="2216"/>
      <c r="C579" s="657"/>
      <c r="D579" s="1048"/>
      <c r="E579" s="2528"/>
      <c r="F579" s="1317"/>
      <c r="G579" s="1319"/>
      <c r="H579" s="1471"/>
      <c r="I579" s="605"/>
      <c r="J579" s="605"/>
      <c r="K579" s="605"/>
      <c r="L579" s="605"/>
      <c r="M579" s="605"/>
      <c r="N579" s="605"/>
      <c r="O579" s="605"/>
      <c r="P579" s="605"/>
      <c r="Q579" s="605"/>
      <c r="R579" s="605"/>
      <c r="S579" s="605"/>
      <c r="T579" s="605"/>
      <c r="U579" s="605"/>
      <c r="V579" s="605"/>
      <c r="W579" s="605"/>
      <c r="X579" s="605"/>
      <c r="Y579" s="605"/>
      <c r="Z579" s="605"/>
      <c r="AA579" s="605"/>
      <c r="AB579" s="605"/>
      <c r="AC579" s="605"/>
      <c r="AD579" s="605"/>
      <c r="AE579" s="605"/>
      <c r="AF579" s="605"/>
      <c r="AG579" s="605"/>
      <c r="AH579" s="605"/>
      <c r="AI579" s="605"/>
      <c r="AJ579" s="605"/>
      <c r="AK579" s="605"/>
      <c r="AL579" s="605"/>
      <c r="AM579" s="605"/>
      <c r="AN579" s="605"/>
    </row>
    <row r="580" spans="1:40" ht="20.25">
      <c r="A580" s="1219"/>
      <c r="B580" s="2216"/>
      <c r="C580" s="542"/>
      <c r="D580" s="1053"/>
      <c r="E580" s="2203">
        <f>SUM(E549:E579)</f>
        <v>75247175</v>
      </c>
      <c r="F580" s="2204"/>
      <c r="G580" s="2205">
        <f>SUM(G549:G579)</f>
        <v>2070875.25</v>
      </c>
      <c r="H580" s="2206" t="s">
        <v>1029</v>
      </c>
      <c r="I580" s="1622"/>
    </row>
    <row r="581" spans="1:40">
      <c r="A581" s="407"/>
      <c r="B581" s="407"/>
      <c r="C581" s="407"/>
      <c r="D581" s="407"/>
      <c r="E581" s="407"/>
      <c r="F581" s="407"/>
      <c r="G581" s="407"/>
      <c r="I581" s="605"/>
    </row>
    <row r="584" spans="1:40">
      <c r="A584" s="3274" t="s">
        <v>1313</v>
      </c>
      <c r="B584" s="3274"/>
      <c r="C584" s="3274"/>
      <c r="D584" s="3274"/>
      <c r="E584" s="3274"/>
      <c r="F584" s="3274"/>
      <c r="G584" s="3274"/>
      <c r="H584" s="3274"/>
      <c r="I584" s="3274"/>
      <c r="J584" s="3274"/>
      <c r="K584" s="3274"/>
      <c r="L584" s="3274"/>
      <c r="M584" s="3274"/>
      <c r="N584" s="3274"/>
      <c r="O584" s="3274"/>
    </row>
    <row r="585" spans="1:40">
      <c r="A585" s="3274"/>
      <c r="B585" s="3274"/>
      <c r="C585" s="3274"/>
      <c r="D585" s="3274"/>
      <c r="E585" s="3274"/>
      <c r="F585" s="3274"/>
      <c r="G585" s="3274"/>
      <c r="H585" s="3274"/>
      <c r="I585" s="3274"/>
      <c r="J585" s="3274"/>
      <c r="K585" s="3274"/>
      <c r="L585" s="3274"/>
      <c r="M585" s="3274"/>
      <c r="N585" s="3274"/>
      <c r="O585" s="3274"/>
    </row>
    <row r="586" spans="1:40" ht="15.75">
      <c r="A586" s="3311" t="s">
        <v>15</v>
      </c>
      <c r="B586" s="3311"/>
      <c r="C586" s="3311"/>
      <c r="D586" s="3311"/>
      <c r="E586" s="3311"/>
      <c r="F586" s="3311"/>
      <c r="G586" s="3311"/>
      <c r="H586" s="3311"/>
      <c r="I586" s="3311"/>
      <c r="J586" s="3311"/>
      <c r="K586" s="3311"/>
      <c r="L586" s="3311"/>
      <c r="M586" s="3311"/>
      <c r="N586" s="3311"/>
      <c r="O586" s="3311"/>
    </row>
    <row r="587" spans="1:40">
      <c r="A587" s="2119" t="s">
        <v>929</v>
      </c>
      <c r="B587" s="463" t="s">
        <v>3</v>
      </c>
      <c r="C587" s="464" t="s">
        <v>930</v>
      </c>
      <c r="D587" s="464" t="s">
        <v>5</v>
      </c>
      <c r="E587" s="958" t="s">
        <v>6</v>
      </c>
      <c r="F587" s="463" t="s">
        <v>7</v>
      </c>
      <c r="G587" s="959" t="s">
        <v>8</v>
      </c>
      <c r="H587" s="509" t="s">
        <v>9</v>
      </c>
      <c r="I587" s="463" t="s">
        <v>10</v>
      </c>
      <c r="J587" s="463" t="s">
        <v>11</v>
      </c>
      <c r="K587" s="463" t="s">
        <v>3</v>
      </c>
      <c r="L587" s="463" t="s">
        <v>5</v>
      </c>
      <c r="M587" s="463" t="s">
        <v>12</v>
      </c>
      <c r="N587" s="24" t="s">
        <v>7</v>
      </c>
      <c r="O587" s="30"/>
    </row>
    <row r="588" spans="1:40" ht="12.75" customHeight="1">
      <c r="A588" s="3312" t="s">
        <v>1314</v>
      </c>
      <c r="B588" s="978">
        <v>13714</v>
      </c>
      <c r="C588" s="545">
        <v>0.1</v>
      </c>
      <c r="D588" s="1680" t="s">
        <v>1315</v>
      </c>
      <c r="E588" s="564">
        <v>3600000</v>
      </c>
      <c r="F588" s="545">
        <v>0.08</v>
      </c>
      <c r="G588" s="564">
        <f>F588*E588</f>
        <v>288000</v>
      </c>
      <c r="H588" s="544" t="s">
        <v>15</v>
      </c>
      <c r="I588" s="544" t="s">
        <v>1192</v>
      </c>
      <c r="J588" s="1521"/>
      <c r="K588" s="1547">
        <v>13698</v>
      </c>
      <c r="L588" s="2779" t="s">
        <v>1316</v>
      </c>
      <c r="M588" s="2137">
        <v>1200000</v>
      </c>
      <c r="N588" s="1074">
        <v>0.04</v>
      </c>
      <c r="O588" s="415">
        <f>M588*N588</f>
        <v>48000</v>
      </c>
    </row>
    <row r="589" spans="1:40" ht="12.75" customHeight="1">
      <c r="A589" s="3312"/>
      <c r="B589" s="978">
        <v>13703</v>
      </c>
      <c r="C589" s="545">
        <v>0.1</v>
      </c>
      <c r="D589" s="1680" t="s">
        <v>1317</v>
      </c>
      <c r="E589" s="564">
        <v>3000000</v>
      </c>
      <c r="F589" s="545">
        <v>0.04</v>
      </c>
      <c r="G589" s="564">
        <f>F589*E589</f>
        <v>120000</v>
      </c>
      <c r="H589" s="544" t="s">
        <v>19</v>
      </c>
      <c r="I589" s="544" t="s">
        <v>1192</v>
      </c>
      <c r="J589" s="1521"/>
      <c r="K589" s="998"/>
      <c r="L589" s="2623"/>
      <c r="M589" s="1997"/>
      <c r="N589" s="1998"/>
      <c r="O589" s="1997"/>
    </row>
    <row r="590" spans="1:40" ht="12.75" customHeight="1">
      <c r="A590" s="3312"/>
      <c r="B590" s="407"/>
      <c r="C590" s="407"/>
      <c r="D590" s="407"/>
      <c r="E590" s="407"/>
      <c r="F590" s="407"/>
      <c r="G590" s="407"/>
      <c r="H590" s="407"/>
      <c r="I590" s="407"/>
      <c r="J590" s="1521"/>
      <c r="K590" s="998"/>
      <c r="L590" s="2623"/>
      <c r="M590" s="1997"/>
      <c r="N590" s="1998"/>
      <c r="O590" s="1997"/>
    </row>
    <row r="591" spans="1:40" ht="12.75" customHeight="1">
      <c r="A591" s="3312"/>
      <c r="B591" s="407"/>
      <c r="C591" s="407"/>
      <c r="D591" s="407"/>
      <c r="E591" s="407"/>
      <c r="F591" s="407"/>
      <c r="G591" s="407"/>
      <c r="H591" s="407"/>
      <c r="I591" s="407"/>
      <c r="J591" s="1521"/>
      <c r="K591" s="998"/>
      <c r="L591" s="2623"/>
      <c r="M591" s="1997"/>
      <c r="N591" s="1998"/>
      <c r="O591" s="1997"/>
    </row>
    <row r="592" spans="1:40" ht="12.75" customHeight="1">
      <c r="A592" s="3312"/>
      <c r="B592" s="2615" t="s">
        <v>171</v>
      </c>
      <c r="C592" s="775"/>
      <c r="D592" s="702" t="s">
        <v>1318</v>
      </c>
      <c r="E592" s="703"/>
      <c r="F592" s="702"/>
      <c r="G592" s="702"/>
      <c r="H592" s="705"/>
      <c r="I592" s="705" t="s">
        <v>932</v>
      </c>
      <c r="J592" s="1521"/>
      <c r="K592" s="998"/>
      <c r="L592" s="1996"/>
      <c r="M592" s="1997"/>
      <c r="N592" s="1998"/>
      <c r="O592" s="1997"/>
    </row>
    <row r="593" spans="1:15" ht="12.75" customHeight="1">
      <c r="A593" s="3312"/>
      <c r="B593" s="2495" t="s">
        <v>171</v>
      </c>
      <c r="C593" s="854" t="s">
        <v>1319</v>
      </c>
      <c r="D593" s="2039" t="s">
        <v>1315</v>
      </c>
      <c r="E593" s="1080"/>
      <c r="F593" s="975"/>
      <c r="G593" s="975"/>
      <c r="H593" s="584"/>
      <c r="I593" s="1015" t="s">
        <v>1320</v>
      </c>
      <c r="J593" s="1521"/>
      <c r="K593" s="2623"/>
      <c r="L593" s="1996"/>
      <c r="M593" s="1997"/>
      <c r="N593" s="1998"/>
      <c r="O593" s="1997"/>
    </row>
    <row r="594" spans="1:15" ht="14.25" customHeight="1">
      <c r="A594" s="3312"/>
      <c r="B594" s="2496" t="s">
        <v>171</v>
      </c>
      <c r="C594" s="2543"/>
      <c r="D594" s="1993" t="s">
        <v>1321</v>
      </c>
      <c r="E594" s="2450"/>
      <c r="F594" s="1604"/>
      <c r="G594" s="482"/>
      <c r="H594" s="1906"/>
      <c r="I594" s="484"/>
      <c r="J594" s="484"/>
      <c r="K594" s="398"/>
      <c r="L594" s="393"/>
      <c r="M594" s="394"/>
      <c r="N594" s="395"/>
      <c r="O594" s="567">
        <f>SUM(O588:O593)</f>
        <v>48000</v>
      </c>
    </row>
    <row r="595" spans="1:15" ht="15.75" customHeight="1">
      <c r="A595" s="3312"/>
      <c r="B595" s="2272"/>
      <c r="C595" s="550"/>
      <c r="D595" s="2273"/>
      <c r="E595" s="2274">
        <f>SUM(E588:E594)</f>
        <v>6600000</v>
      </c>
      <c r="F595" s="2451"/>
      <c r="G595" s="2452">
        <f>SUM(G588:G594)</f>
        <v>408000</v>
      </c>
      <c r="H595" s="3450"/>
      <c r="I595" s="3450"/>
      <c r="J595" s="3450"/>
      <c r="K595" s="3450"/>
      <c r="L595" s="3313"/>
      <c r="M595" s="3313"/>
      <c r="N595" s="3313"/>
      <c r="O595" s="2277">
        <f>O594+G595</f>
        <v>456000</v>
      </c>
    </row>
    <row r="598" spans="1:15" ht="15.75">
      <c r="A598" s="3311" t="s">
        <v>46</v>
      </c>
      <c r="B598" s="3311"/>
      <c r="C598" s="3311"/>
      <c r="D598" s="3311"/>
      <c r="E598" s="3311"/>
      <c r="F598" s="3311"/>
      <c r="G598" s="3311"/>
      <c r="H598" s="3311"/>
      <c r="I598" s="3311"/>
      <c r="J598" s="3311"/>
      <c r="K598" s="3311"/>
      <c r="L598" s="3311"/>
      <c r="M598" s="3311"/>
      <c r="N598" s="3311"/>
      <c r="O598" s="3311"/>
    </row>
    <row r="599" spans="1:15">
      <c r="A599" s="2119" t="s">
        <v>929</v>
      </c>
      <c r="B599" s="463" t="s">
        <v>3</v>
      </c>
      <c r="C599" s="464" t="s">
        <v>930</v>
      </c>
      <c r="D599" s="464" t="s">
        <v>5</v>
      </c>
      <c r="E599" s="958" t="s">
        <v>6</v>
      </c>
      <c r="F599" s="463" t="s">
        <v>7</v>
      </c>
      <c r="G599" s="959" t="s">
        <v>8</v>
      </c>
      <c r="H599" s="509" t="s">
        <v>9</v>
      </c>
      <c r="I599" s="463" t="s">
        <v>10</v>
      </c>
      <c r="J599" s="24" t="s">
        <v>11</v>
      </c>
      <c r="K599" s="24" t="s">
        <v>3</v>
      </c>
      <c r="L599" s="463" t="s">
        <v>5</v>
      </c>
      <c r="M599" s="463" t="s">
        <v>12</v>
      </c>
      <c r="N599" s="24" t="s">
        <v>7</v>
      </c>
      <c r="O599" s="30"/>
    </row>
    <row r="600" spans="1:15" ht="12.75" customHeight="1">
      <c r="A600" s="3312" t="s">
        <v>13</v>
      </c>
      <c r="B600" s="978">
        <v>13815</v>
      </c>
      <c r="C600" s="963">
        <v>0.1</v>
      </c>
      <c r="D600" s="1680" t="s">
        <v>1322</v>
      </c>
      <c r="E600" s="564">
        <v>3800000</v>
      </c>
      <c r="F600" s="545">
        <v>7.0000000000000007E-2</v>
      </c>
      <c r="G600" s="564">
        <f>F600*E600</f>
        <v>266000</v>
      </c>
      <c r="H600" s="544" t="s">
        <v>19</v>
      </c>
      <c r="I600" s="544" t="s">
        <v>932</v>
      </c>
      <c r="J600" s="1552"/>
      <c r="K600" s="1547">
        <v>13680</v>
      </c>
      <c r="L600" s="1897" t="s">
        <v>1323</v>
      </c>
      <c r="M600" s="415">
        <v>1700000</v>
      </c>
      <c r="N600" s="880">
        <v>0.04</v>
      </c>
      <c r="O600" s="1617">
        <f>N600*M600</f>
        <v>68000</v>
      </c>
    </row>
    <row r="601" spans="1:15" ht="12.75" customHeight="1">
      <c r="A601" s="3312"/>
      <c r="B601" s="2756">
        <v>13805</v>
      </c>
      <c r="C601" s="963">
        <v>0.1</v>
      </c>
      <c r="D601" s="1680" t="s">
        <v>1324</v>
      </c>
      <c r="E601" s="564">
        <v>5500000</v>
      </c>
      <c r="F601" s="545">
        <v>0.12</v>
      </c>
      <c r="G601" s="564">
        <f t="shared" ref="G601:G604" si="14">F601*E601</f>
        <v>660000</v>
      </c>
      <c r="H601" s="544" t="s">
        <v>43</v>
      </c>
      <c r="I601" s="544" t="s">
        <v>1192</v>
      </c>
      <c r="J601" s="1552"/>
      <c r="K601" s="504">
        <v>13802</v>
      </c>
      <c r="L601" s="1897" t="s">
        <v>141</v>
      </c>
      <c r="M601" s="415">
        <v>1500000</v>
      </c>
      <c r="N601" s="707">
        <v>0.05</v>
      </c>
      <c r="O601" s="1617">
        <f>N601*M601</f>
        <v>75000</v>
      </c>
    </row>
    <row r="602" spans="1:15" ht="12.75" customHeight="1">
      <c r="A602" s="3312"/>
      <c r="B602" s="978">
        <v>13858</v>
      </c>
      <c r="C602" s="1026">
        <v>0.08</v>
      </c>
      <c r="D602" s="1680" t="s">
        <v>1325</v>
      </c>
      <c r="E602" s="564">
        <v>2000000</v>
      </c>
      <c r="F602" s="1026">
        <v>0.06</v>
      </c>
      <c r="G602" s="564">
        <f t="shared" si="14"/>
        <v>120000</v>
      </c>
      <c r="H602" s="544" t="s">
        <v>127</v>
      </c>
      <c r="I602" s="544" t="s">
        <v>1192</v>
      </c>
      <c r="J602" s="1552"/>
      <c r="K602" s="1521"/>
      <c r="L602" s="1512"/>
      <c r="M602" s="1519"/>
      <c r="N602" s="1520"/>
      <c r="O602" s="1519"/>
    </row>
    <row r="603" spans="1:15" ht="12.75" customHeight="1">
      <c r="A603" s="3312"/>
      <c r="B603" s="2510">
        <v>13861</v>
      </c>
      <c r="C603" s="1650">
        <v>0.1</v>
      </c>
      <c r="D603" s="2460" t="s">
        <v>1326</v>
      </c>
      <c r="E603" s="658">
        <v>2800000</v>
      </c>
      <c r="F603" s="656">
        <v>7.0000000000000007E-2</v>
      </c>
      <c r="G603" s="564">
        <f t="shared" si="14"/>
        <v>196000.00000000003</v>
      </c>
      <c r="H603" s="654" t="s">
        <v>19</v>
      </c>
      <c r="I603" s="659" t="s">
        <v>1192</v>
      </c>
      <c r="J603" s="1521"/>
      <c r="K603" s="1521"/>
      <c r="L603" s="1512"/>
      <c r="M603" s="1519"/>
      <c r="N603" s="1520"/>
      <c r="O603" s="1519"/>
    </row>
    <row r="604" spans="1:15" ht="12.75" customHeight="1">
      <c r="A604" s="3312"/>
      <c r="B604" s="978">
        <v>13832</v>
      </c>
      <c r="C604" s="1650">
        <v>0.1</v>
      </c>
      <c r="D604" s="2460" t="s">
        <v>1327</v>
      </c>
      <c r="E604" s="564">
        <v>1650000</v>
      </c>
      <c r="F604" s="545">
        <v>7.0000000000000007E-2</v>
      </c>
      <c r="G604" s="564">
        <f t="shared" si="14"/>
        <v>115500.00000000001</v>
      </c>
      <c r="H604" s="1143" t="s">
        <v>19</v>
      </c>
      <c r="I604" s="544" t="s">
        <v>932</v>
      </c>
      <c r="J604" s="1521"/>
      <c r="K604" s="1521"/>
      <c r="L604" s="1512"/>
      <c r="M604" s="1519"/>
      <c r="N604" s="1520"/>
      <c r="O604" s="1519"/>
    </row>
    <row r="605" spans="1:15" ht="12.75" customHeight="1">
      <c r="A605" s="3312"/>
      <c r="B605" s="2610"/>
      <c r="C605" s="702"/>
      <c r="D605" s="2134"/>
      <c r="E605" s="748"/>
      <c r="F605" s="483"/>
      <c r="G605" s="483"/>
      <c r="H605" s="1929"/>
      <c r="I605" s="484"/>
      <c r="J605" s="1521"/>
      <c r="K605" s="1521"/>
      <c r="L605" s="1512"/>
      <c r="M605" s="1519"/>
      <c r="N605" s="1520"/>
      <c r="O605" s="1519"/>
    </row>
    <row r="606" spans="1:15" ht="12.75" customHeight="1">
      <c r="A606" s="3312"/>
      <c r="B606" s="2610"/>
      <c r="C606" s="702"/>
      <c r="D606" s="2134"/>
      <c r="E606" s="748"/>
      <c r="F606" s="483"/>
      <c r="G606" s="483"/>
      <c r="H606" s="1929"/>
      <c r="I606" s="484"/>
      <c r="J606" s="1521"/>
      <c r="K606" s="1521"/>
      <c r="L606" s="1512"/>
      <c r="M606" s="1519"/>
      <c r="N606" s="1520"/>
      <c r="O606" s="1519"/>
    </row>
    <row r="607" spans="1:15" ht="12.75" customHeight="1">
      <c r="A607" s="3312"/>
      <c r="B607" s="2610"/>
      <c r="C607" s="702"/>
      <c r="D607" s="2134"/>
      <c r="E607" s="748"/>
      <c r="F607" s="483"/>
      <c r="G607" s="483"/>
      <c r="H607" s="1929"/>
      <c r="I607" s="484"/>
      <c r="J607" s="1521"/>
      <c r="K607" s="1521"/>
      <c r="L607" s="1512"/>
      <c r="M607" s="1519"/>
      <c r="N607" s="1520"/>
      <c r="O607" s="1997">
        <f>SUM(O600:O606)</f>
        <v>143000</v>
      </c>
    </row>
    <row r="608" spans="1:15" ht="15.75" customHeight="1">
      <c r="A608" s="3312"/>
      <c r="B608" s="2506"/>
      <c r="C608" s="391"/>
      <c r="D608" s="2273"/>
      <c r="E608" s="2274">
        <f>SUM(E600:E607)</f>
        <v>15750000</v>
      </c>
      <c r="F608" s="2451"/>
      <c r="G608" s="2452">
        <f>SUM(G600:G607)</f>
        <v>1357500</v>
      </c>
      <c r="H608" s="3450"/>
      <c r="I608" s="3450"/>
      <c r="J608" s="3450"/>
      <c r="K608" s="3450"/>
      <c r="L608" s="3315"/>
      <c r="M608" s="3315"/>
      <c r="N608" s="3315"/>
      <c r="O608" s="2585">
        <f>O607+G608</f>
        <v>1500500</v>
      </c>
    </row>
    <row r="609" spans="1:15">
      <c r="O609" s="770"/>
    </row>
    <row r="610" spans="1:15" ht="15.75">
      <c r="A610" s="3311" t="s">
        <v>36</v>
      </c>
      <c r="B610" s="3311"/>
      <c r="C610" s="3311"/>
      <c r="D610" s="3311"/>
      <c r="E610" s="3311"/>
      <c r="F610" s="3311"/>
      <c r="G610" s="3311"/>
      <c r="H610" s="3311"/>
      <c r="I610" s="3311"/>
      <c r="J610" s="3311"/>
      <c r="K610" s="3311"/>
      <c r="L610" s="3311"/>
      <c r="M610" s="3311"/>
      <c r="N610" s="3311"/>
      <c r="O610" s="3311"/>
    </row>
    <row r="611" spans="1:15">
      <c r="A611" s="2119" t="s">
        <v>929</v>
      </c>
      <c r="B611" s="463" t="s">
        <v>3</v>
      </c>
      <c r="C611" s="464" t="s">
        <v>930</v>
      </c>
      <c r="D611" s="464" t="s">
        <v>5</v>
      </c>
      <c r="E611" s="958" t="s">
        <v>6</v>
      </c>
      <c r="F611" s="463" t="s">
        <v>7</v>
      </c>
      <c r="G611" s="959" t="s">
        <v>8</v>
      </c>
      <c r="H611" s="509" t="s">
        <v>9</v>
      </c>
      <c r="I611" s="463" t="s">
        <v>10</v>
      </c>
      <c r="J611" s="24" t="s">
        <v>11</v>
      </c>
      <c r="K611" s="24" t="s">
        <v>3</v>
      </c>
      <c r="L611" s="463" t="s">
        <v>5</v>
      </c>
      <c r="M611" s="463" t="s">
        <v>12</v>
      </c>
      <c r="N611" s="24" t="s">
        <v>7</v>
      </c>
      <c r="O611" s="30"/>
    </row>
    <row r="612" spans="1:15" ht="12.75" customHeight="1">
      <c r="A612" s="3323">
        <v>8</v>
      </c>
      <c r="B612" s="2509"/>
      <c r="C612" s="1580"/>
      <c r="D612" s="483">
        <v>0</v>
      </c>
      <c r="E612" s="1988"/>
      <c r="F612" s="975"/>
      <c r="G612" s="975"/>
      <c r="H612" s="974"/>
      <c r="I612" s="974"/>
      <c r="J612" s="1512"/>
      <c r="K612" s="1754">
        <v>13858</v>
      </c>
      <c r="L612" s="1680" t="s">
        <v>1325</v>
      </c>
      <c r="M612" s="564">
        <v>2000000</v>
      </c>
      <c r="N612" s="880">
        <v>0.03</v>
      </c>
      <c r="O612" s="763">
        <f>M612*N612</f>
        <v>60000</v>
      </c>
    </row>
    <row r="613" spans="1:15" ht="15" customHeight="1">
      <c r="A613" s="3323"/>
      <c r="B613" s="2657"/>
      <c r="C613" s="2660"/>
      <c r="D613" s="483"/>
      <c r="E613" s="1988"/>
      <c r="F613" s="1580"/>
      <c r="G613" s="1080"/>
      <c r="H613" s="1471"/>
      <c r="I613" s="974"/>
      <c r="J613" s="1512"/>
      <c r="K613" s="1996"/>
      <c r="L613" s="1996"/>
      <c r="M613" s="1997"/>
      <c r="N613" s="1998"/>
      <c r="O613" s="2132"/>
    </row>
    <row r="614" spans="1:15" ht="15" customHeight="1">
      <c r="A614" s="3323"/>
      <c r="B614" s="2616"/>
      <c r="C614" s="2588"/>
      <c r="D614" s="483"/>
      <c r="E614" s="1906"/>
      <c r="F614" s="1606"/>
      <c r="G614" s="2135"/>
      <c r="H614" s="484"/>
      <c r="I614" s="484"/>
      <c r="J614" s="1512"/>
      <c r="K614" s="1996"/>
      <c r="L614" s="1996"/>
      <c r="M614" s="1997"/>
      <c r="N614" s="1998"/>
      <c r="O614" s="2787">
        <f>SUM(O612:O613)</f>
        <v>60000</v>
      </c>
    </row>
    <row r="616" spans="1:15" ht="15.75">
      <c r="A616" s="3311" t="s">
        <v>1073</v>
      </c>
      <c r="B616" s="3311"/>
      <c r="C616" s="3311"/>
      <c r="D616" s="3311"/>
      <c r="E616" s="3311"/>
      <c r="F616" s="3311"/>
      <c r="G616" s="3311"/>
      <c r="H616" s="3311"/>
      <c r="I616" s="3311"/>
      <c r="J616" s="3311"/>
      <c r="K616" s="3311"/>
      <c r="L616" s="3311"/>
      <c r="M616" s="3311"/>
      <c r="N616" s="3311"/>
      <c r="O616" s="3311"/>
    </row>
    <row r="617" spans="1:15">
      <c r="A617" s="2119" t="s">
        <v>929</v>
      </c>
      <c r="B617" s="463" t="s">
        <v>3</v>
      </c>
      <c r="C617" s="464" t="s">
        <v>930</v>
      </c>
      <c r="D617" s="464" t="s">
        <v>5</v>
      </c>
      <c r="E617" s="958" t="s">
        <v>6</v>
      </c>
      <c r="F617" s="463" t="s">
        <v>7</v>
      </c>
      <c r="G617" s="959" t="s">
        <v>8</v>
      </c>
      <c r="H617" s="509" t="s">
        <v>9</v>
      </c>
      <c r="I617" s="463" t="s">
        <v>10</v>
      </c>
      <c r="J617" s="463" t="s">
        <v>11</v>
      </c>
      <c r="K617" s="24" t="s">
        <v>3</v>
      </c>
      <c r="L617" s="463" t="s">
        <v>5</v>
      </c>
      <c r="M617" s="463" t="s">
        <v>12</v>
      </c>
      <c r="N617" s="24" t="s">
        <v>7</v>
      </c>
      <c r="O617" s="30"/>
    </row>
    <row r="618" spans="1:15" ht="12.75" customHeight="1">
      <c r="A618" s="3325" t="s">
        <v>1328</v>
      </c>
      <c r="B618" s="978">
        <v>13680</v>
      </c>
      <c r="C618" s="1797">
        <v>0.08</v>
      </c>
      <c r="D618" s="1680" t="s">
        <v>1329</v>
      </c>
      <c r="E618" s="714">
        <v>1700000</v>
      </c>
      <c r="F618" s="1026">
        <v>0.03</v>
      </c>
      <c r="G618" s="564">
        <f>F618*E618</f>
        <v>51000</v>
      </c>
      <c r="H618" s="544" t="s">
        <v>43</v>
      </c>
      <c r="I618" s="544" t="s">
        <v>1192</v>
      </c>
      <c r="J618" s="1521"/>
      <c r="K618" s="1860"/>
      <c r="L618" s="483"/>
      <c r="M618" s="583"/>
      <c r="N618" s="1176"/>
      <c r="O618" s="2104"/>
    </row>
    <row r="619" spans="1:15" ht="12.75" customHeight="1">
      <c r="A619" s="3325"/>
      <c r="B619" s="978">
        <v>13683</v>
      </c>
      <c r="C619" s="653">
        <v>0.1</v>
      </c>
      <c r="D619" s="657" t="s">
        <v>1330</v>
      </c>
      <c r="E619" s="658">
        <v>1750000</v>
      </c>
      <c r="F619" s="656">
        <v>0.1</v>
      </c>
      <c r="G619" s="564">
        <f t="shared" ref="G619:G623" si="15">F619*E619</f>
        <v>175000</v>
      </c>
      <c r="H619" s="654" t="s">
        <v>1073</v>
      </c>
      <c r="I619" s="654" t="s">
        <v>932</v>
      </c>
      <c r="J619" s="1552"/>
      <c r="K619" s="1521"/>
      <c r="L619" s="1512"/>
      <c r="M619" s="1519"/>
      <c r="N619" s="1520"/>
      <c r="O619" s="1519"/>
    </row>
    <row r="620" spans="1:15" ht="12.75" customHeight="1">
      <c r="A620" s="3325"/>
      <c r="B620" s="978">
        <v>13713</v>
      </c>
      <c r="C620" s="653">
        <v>0.1</v>
      </c>
      <c r="D620" s="657" t="s">
        <v>1331</v>
      </c>
      <c r="E620" s="2092">
        <v>2200000</v>
      </c>
      <c r="F620" s="2015">
        <v>0.06</v>
      </c>
      <c r="G620" s="564">
        <f t="shared" si="15"/>
        <v>132000</v>
      </c>
      <c r="H620" s="1390" t="s">
        <v>19</v>
      </c>
      <c r="I620" s="1390" t="s">
        <v>932</v>
      </c>
      <c r="J620" s="1552"/>
      <c r="K620" s="1521"/>
      <c r="L620" s="1512"/>
      <c r="M620" s="1519"/>
      <c r="N620" s="1520"/>
      <c r="O620" s="1519"/>
    </row>
    <row r="621" spans="1:15" ht="12.75" customHeight="1">
      <c r="A621" s="3325"/>
      <c r="B621" s="978">
        <v>13799</v>
      </c>
      <c r="C621" s="2641">
        <v>0.1</v>
      </c>
      <c r="D621" s="2460" t="s">
        <v>1214</v>
      </c>
      <c r="E621" s="564">
        <v>3800000</v>
      </c>
      <c r="F621" s="1766">
        <v>0.1</v>
      </c>
      <c r="G621" s="564">
        <f t="shared" si="15"/>
        <v>380000</v>
      </c>
      <c r="H621" s="1143" t="s">
        <v>1073</v>
      </c>
      <c r="I621" s="544" t="s">
        <v>932</v>
      </c>
      <c r="J621" s="1552"/>
      <c r="K621" s="1521"/>
      <c r="L621" s="1512"/>
      <c r="M621" s="1519"/>
      <c r="N621" s="1520"/>
      <c r="O621" s="1519"/>
    </row>
    <row r="622" spans="1:15" ht="12.75" customHeight="1">
      <c r="A622" s="3325"/>
      <c r="B622" s="978">
        <v>13802</v>
      </c>
      <c r="C622" s="2641">
        <v>0.1</v>
      </c>
      <c r="D622" s="657" t="s">
        <v>1332</v>
      </c>
      <c r="E622" s="1385">
        <v>1500000</v>
      </c>
      <c r="F622" s="545">
        <v>0.04</v>
      </c>
      <c r="G622" s="564">
        <f t="shared" si="15"/>
        <v>60000</v>
      </c>
      <c r="H622" s="544" t="s">
        <v>43</v>
      </c>
      <c r="I622" s="544" t="s">
        <v>932</v>
      </c>
      <c r="J622" s="1552"/>
      <c r="K622" s="1521"/>
      <c r="L622" s="1512"/>
      <c r="M622" s="1519"/>
      <c r="N622" s="1520"/>
      <c r="O622" s="1519"/>
    </row>
    <row r="623" spans="1:15" ht="12.75" customHeight="1">
      <c r="A623" s="3325"/>
      <c r="B623" s="978">
        <v>13849</v>
      </c>
      <c r="C623" s="2641">
        <v>0.1</v>
      </c>
      <c r="D623" s="657" t="s">
        <v>1333</v>
      </c>
      <c r="E623" s="1385">
        <v>2100000</v>
      </c>
      <c r="F623" s="545">
        <v>0.06</v>
      </c>
      <c r="G623" s="564">
        <f t="shared" si="15"/>
        <v>126000</v>
      </c>
      <c r="H623" s="544" t="s">
        <v>19</v>
      </c>
      <c r="I623" s="544" t="s">
        <v>932</v>
      </c>
      <c r="J623" s="1552"/>
      <c r="K623" s="1521"/>
      <c r="L623" s="1512"/>
      <c r="M623" s="1519"/>
      <c r="N623" s="1520"/>
      <c r="O623" s="1519"/>
    </row>
    <row r="624" spans="1:15" ht="12.75" customHeight="1">
      <c r="A624" s="3325"/>
      <c r="B624" s="992"/>
      <c r="C624" s="1176"/>
      <c r="D624" s="702"/>
      <c r="E624" s="1879"/>
      <c r="F624" s="483"/>
      <c r="G624" s="483"/>
      <c r="H624" s="484"/>
      <c r="I624" s="484"/>
      <c r="J624" s="1552"/>
      <c r="K624" s="1521"/>
      <c r="L624" s="1512"/>
      <c r="M624" s="1519"/>
      <c r="N624" s="1520"/>
      <c r="O624" s="1519"/>
    </row>
    <row r="625" spans="1:15" ht="12.75" customHeight="1">
      <c r="A625" s="3325"/>
      <c r="B625" s="992"/>
      <c r="C625" s="1176"/>
      <c r="D625" s="702"/>
      <c r="E625" s="703"/>
      <c r="F625" s="702"/>
      <c r="G625" s="702"/>
      <c r="H625" s="1107"/>
      <c r="I625" s="1107"/>
      <c r="J625" s="1521"/>
      <c r="K625" s="1521"/>
      <c r="L625" s="1512"/>
      <c r="M625" s="1519"/>
      <c r="N625" s="1520"/>
      <c r="O625" s="1519"/>
    </row>
    <row r="626" spans="1:15" ht="12.75" customHeight="1">
      <c r="A626" s="3325"/>
      <c r="B626" s="992" t="s">
        <v>171</v>
      </c>
      <c r="C626" s="2658"/>
      <c r="D626" s="2039" t="s">
        <v>1334</v>
      </c>
      <c r="E626" s="748"/>
      <c r="F626" s="483"/>
      <c r="G626" s="483"/>
      <c r="H626" s="1329"/>
      <c r="I626" s="484"/>
      <c r="J626" s="1521"/>
      <c r="K626" s="1521"/>
      <c r="L626" s="1512"/>
      <c r="M626" s="1519"/>
      <c r="N626" s="1520"/>
      <c r="O626" s="1519"/>
    </row>
    <row r="627" spans="1:15" ht="12.75" customHeight="1">
      <c r="A627" s="3325"/>
      <c r="B627" s="992"/>
      <c r="C627" s="1137"/>
      <c r="D627" s="483"/>
      <c r="E627" s="583"/>
      <c r="F627" s="482"/>
      <c r="G627" s="483"/>
      <c r="H627" s="1329"/>
      <c r="I627" s="484"/>
      <c r="J627" s="1521"/>
      <c r="K627" s="1521"/>
      <c r="L627" s="1512"/>
      <c r="M627" s="1519"/>
      <c r="N627" s="1520"/>
      <c r="O627" s="1519"/>
    </row>
    <row r="628" spans="1:15" ht="15.75" customHeight="1">
      <c r="A628" s="3325"/>
      <c r="B628" s="399"/>
      <c r="C628" s="2506"/>
      <c r="D628" s="2273"/>
      <c r="E628" s="2274">
        <f>SUM(E618:E625)</f>
        <v>13050000</v>
      </c>
      <c r="F628" s="2451"/>
      <c r="G628" s="2452">
        <f>SUM(G618:G627)</f>
        <v>924000</v>
      </c>
      <c r="H628" s="3450"/>
      <c r="I628" s="3450"/>
      <c r="J628" s="3450"/>
      <c r="K628" s="3450"/>
      <c r="L628" s="3313"/>
      <c r="M628" s="3313"/>
      <c r="N628" s="3313"/>
      <c r="O628" s="2277">
        <f>O627+G628</f>
        <v>924000</v>
      </c>
    </row>
    <row r="630" spans="1:15" ht="15.75">
      <c r="A630" s="3311" t="s">
        <v>19</v>
      </c>
      <c r="B630" s="3311"/>
      <c r="C630" s="3311"/>
      <c r="D630" s="3311"/>
      <c r="E630" s="3311"/>
      <c r="F630" s="3311"/>
      <c r="G630" s="3311"/>
      <c r="H630" s="3311"/>
      <c r="I630" s="3311"/>
      <c r="J630" s="3311"/>
      <c r="K630" s="3311"/>
      <c r="L630" s="3311"/>
      <c r="M630" s="3311"/>
      <c r="N630" s="3311"/>
      <c r="O630" s="3311"/>
    </row>
    <row r="631" spans="1:15" s="605" customFormat="1">
      <c r="A631" s="811" t="s">
        <v>929</v>
      </c>
      <c r="B631" s="1851" t="s">
        <v>3</v>
      </c>
      <c r="C631" s="2653" t="s">
        <v>930</v>
      </c>
      <c r="D631" s="2653" t="s">
        <v>5</v>
      </c>
      <c r="E631" s="2654" t="s">
        <v>6</v>
      </c>
      <c r="F631" s="1851" t="s">
        <v>7</v>
      </c>
      <c r="G631" s="2655" t="s">
        <v>8</v>
      </c>
      <c r="H631" s="1078" t="s">
        <v>9</v>
      </c>
      <c r="I631" s="1851" t="s">
        <v>10</v>
      </c>
      <c r="J631" s="700" t="s">
        <v>11</v>
      </c>
      <c r="K631" s="1851" t="s">
        <v>3</v>
      </c>
      <c r="L631" s="1851" t="s">
        <v>5</v>
      </c>
      <c r="M631" s="1851" t="s">
        <v>12</v>
      </c>
      <c r="N631" s="700" t="s">
        <v>7</v>
      </c>
      <c r="O631" s="394"/>
    </row>
    <row r="632" spans="1:15" s="605" customFormat="1" ht="15" customHeight="1">
      <c r="A632" s="3323">
        <v>2</v>
      </c>
      <c r="B632" s="1098">
        <v>13862</v>
      </c>
      <c r="C632" s="2715"/>
      <c r="D632" s="1452" t="s">
        <v>1335</v>
      </c>
      <c r="E632" s="858">
        <v>2200000</v>
      </c>
      <c r="F632" s="1632"/>
      <c r="G632" s="858"/>
      <c r="H632" s="1143"/>
      <c r="I632" s="544" t="s">
        <v>1192</v>
      </c>
      <c r="J632" s="1860"/>
      <c r="K632" s="1521"/>
      <c r="L632" s="1521"/>
      <c r="M632" s="1588"/>
      <c r="N632" s="1520"/>
      <c r="O632" s="2132"/>
    </row>
    <row r="633" spans="1:15" s="605" customFormat="1" ht="12.75" customHeight="1">
      <c r="A633" s="3323"/>
      <c r="B633" s="992"/>
      <c r="C633" s="2265"/>
      <c r="D633" s="2039"/>
      <c r="E633" s="1080"/>
      <c r="F633" s="975"/>
      <c r="G633" s="975"/>
      <c r="H633" s="1471"/>
      <c r="I633" s="1015"/>
      <c r="J633" s="2757"/>
      <c r="K633" s="2602"/>
      <c r="L633" s="2602"/>
      <c r="M633" s="2758"/>
      <c r="N633" s="1592"/>
      <c r="O633" s="1591"/>
    </row>
    <row r="634" spans="1:15" s="605" customFormat="1" ht="12.75" customHeight="1">
      <c r="A634" s="3323"/>
      <c r="B634" s="992"/>
      <c r="C634" s="2265"/>
      <c r="D634" s="2039"/>
      <c r="E634" s="583"/>
      <c r="F634" s="483"/>
      <c r="G634" s="483"/>
      <c r="H634" s="484"/>
      <c r="I634" s="484"/>
      <c r="J634" s="1521"/>
      <c r="K634" s="1521"/>
      <c r="L634" s="1521"/>
      <c r="M634" s="1588"/>
      <c r="N634" s="1589"/>
      <c r="O634" s="1588"/>
    </row>
    <row r="635" spans="1:15" s="605" customFormat="1" ht="12.75" customHeight="1">
      <c r="A635" s="3323"/>
      <c r="B635" s="992"/>
      <c r="C635" s="2265"/>
      <c r="D635" s="2039"/>
      <c r="E635" s="583"/>
      <c r="F635" s="483"/>
      <c r="G635" s="483"/>
      <c r="H635" s="484"/>
      <c r="I635" s="484"/>
      <c r="J635" s="1521"/>
      <c r="K635" s="1521"/>
      <c r="L635" s="1521"/>
      <c r="M635" s="1588"/>
      <c r="N635" s="1589"/>
      <c r="O635" s="1588"/>
    </row>
    <row r="636" spans="1:15" s="605" customFormat="1" ht="15.75" customHeight="1">
      <c r="A636" s="3323"/>
      <c r="B636" s="399"/>
      <c r="C636" s="2598"/>
      <c r="D636" s="2599"/>
      <c r="E636" s="828">
        <f>SUM(E632:E635)</f>
        <v>2200000</v>
      </c>
      <c r="F636" s="2275"/>
      <c r="G636" s="2282"/>
      <c r="H636" s="3450"/>
      <c r="I636" s="3450"/>
      <c r="J636" s="3450"/>
      <c r="K636" s="3450"/>
      <c r="L636" s="3315"/>
      <c r="M636" s="3315"/>
      <c r="N636" s="3315"/>
      <c r="O636" s="2585"/>
    </row>
    <row r="637" spans="1:15" s="605" customFormat="1">
      <c r="C637" s="2651"/>
      <c r="D637" s="2652"/>
    </row>
    <row r="638" spans="1:15">
      <c r="A638" s="3452" t="s">
        <v>69</v>
      </c>
      <c r="B638" s="3452"/>
      <c r="C638" s="2113"/>
      <c r="D638" s="1042">
        <f>E636+E628+E608+E595</f>
        <v>37600000</v>
      </c>
    </row>
    <row r="639" spans="1:15">
      <c r="A639" s="3453" t="s">
        <v>70</v>
      </c>
      <c r="B639" s="3453"/>
      <c r="C639" s="972"/>
      <c r="D639" s="1043"/>
    </row>
    <row r="640" spans="1:15">
      <c r="A640" s="3454" t="s">
        <v>71</v>
      </c>
      <c r="B640" s="3454"/>
      <c r="C640" s="2112"/>
      <c r="D640" s="1044"/>
    </row>
    <row r="641" spans="1:9" s="605" customFormat="1">
      <c r="C641" s="2651"/>
      <c r="D641" s="2652"/>
    </row>
    <row r="645" spans="1:9">
      <c r="A645" s="3306" t="s">
        <v>1336</v>
      </c>
      <c r="B645" s="3306"/>
      <c r="C645" s="3306"/>
      <c r="D645" s="3306"/>
      <c r="E645" s="3306"/>
      <c r="F645" s="3306"/>
      <c r="G645" s="3306"/>
      <c r="H645" s="3306"/>
      <c r="I645" s="3306"/>
    </row>
    <row r="646" spans="1:9">
      <c r="A646" s="3306"/>
      <c r="B646" s="3306"/>
      <c r="C646" s="3306"/>
      <c r="D646" s="3306"/>
      <c r="E646" s="3306"/>
      <c r="F646" s="3306"/>
      <c r="G646" s="3306"/>
      <c r="H646" s="3306"/>
      <c r="I646" s="3306"/>
    </row>
    <row r="647" spans="1:9" ht="28.5">
      <c r="A647" s="682" t="s">
        <v>523</v>
      </c>
      <c r="B647" s="682" t="s">
        <v>524</v>
      </c>
      <c r="C647" s="682" t="s">
        <v>525</v>
      </c>
      <c r="D647" s="682" t="s">
        <v>526</v>
      </c>
      <c r="E647" s="911" t="s">
        <v>6</v>
      </c>
      <c r="F647" s="683" t="s">
        <v>7</v>
      </c>
      <c r="G647" s="899" t="s">
        <v>527</v>
      </c>
      <c r="H647" s="684" t="s">
        <v>11</v>
      </c>
      <c r="I647" s="685" t="s">
        <v>528</v>
      </c>
    </row>
    <row r="648" spans="1:9">
      <c r="A648" s="978">
        <v>13683</v>
      </c>
      <c r="B648" s="2087">
        <v>0.1</v>
      </c>
      <c r="C648" s="1680" t="s">
        <v>1337</v>
      </c>
      <c r="D648" s="2106" t="s">
        <v>1105</v>
      </c>
      <c r="E648" s="564">
        <v>1750000</v>
      </c>
      <c r="F648" s="545">
        <v>0.03</v>
      </c>
      <c r="G648" s="564">
        <f>F648*E648</f>
        <v>52500</v>
      </c>
      <c r="H648" s="2102" t="s">
        <v>1338</v>
      </c>
      <c r="I648" s="1680" t="s">
        <v>942</v>
      </c>
    </row>
    <row r="649" spans="1:9">
      <c r="A649" s="978">
        <v>13713</v>
      </c>
      <c r="B649" s="2087">
        <v>0.1</v>
      </c>
      <c r="C649" s="1680" t="s">
        <v>1339</v>
      </c>
      <c r="D649" s="2754" t="s">
        <v>1340</v>
      </c>
      <c r="E649" s="564">
        <v>2200000</v>
      </c>
      <c r="F649" s="1026">
        <v>0.02</v>
      </c>
      <c r="G649" s="564">
        <f t="shared" ref="G649:G654" si="16">F649*E649</f>
        <v>44000</v>
      </c>
      <c r="H649" s="2102" t="s">
        <v>1341</v>
      </c>
      <c r="I649" s="1680" t="s">
        <v>942</v>
      </c>
    </row>
    <row r="650" spans="1:9">
      <c r="A650" s="978">
        <v>13815</v>
      </c>
      <c r="B650" s="2087">
        <v>0.1</v>
      </c>
      <c r="C650" s="1680" t="s">
        <v>1342</v>
      </c>
      <c r="D650" s="2106" t="s">
        <v>1105</v>
      </c>
      <c r="E650" s="564">
        <v>3800000</v>
      </c>
      <c r="F650" s="545">
        <v>0.03</v>
      </c>
      <c r="G650" s="564">
        <f t="shared" si="16"/>
        <v>114000</v>
      </c>
      <c r="H650" s="2102" t="s">
        <v>1343</v>
      </c>
      <c r="I650" s="1680" t="s">
        <v>43</v>
      </c>
    </row>
    <row r="651" spans="1:9">
      <c r="A651" s="978">
        <v>13849</v>
      </c>
      <c r="B651" s="2087">
        <v>0.1</v>
      </c>
      <c r="C651" s="1680" t="s">
        <v>1344</v>
      </c>
      <c r="D651" s="2106" t="s">
        <v>905</v>
      </c>
      <c r="E651" s="564">
        <v>2100000</v>
      </c>
      <c r="F651" s="545">
        <v>0.03</v>
      </c>
      <c r="G651" s="564">
        <f t="shared" si="16"/>
        <v>63000</v>
      </c>
      <c r="H651" s="2102" t="s">
        <v>1345</v>
      </c>
      <c r="I651" s="1680" t="s">
        <v>942</v>
      </c>
    </row>
    <row r="652" spans="1:9">
      <c r="A652" s="978">
        <v>13799</v>
      </c>
      <c r="B652" s="2087">
        <v>0.1</v>
      </c>
      <c r="C652" s="1680" t="s">
        <v>1346</v>
      </c>
      <c r="D652" s="2106" t="s">
        <v>1105</v>
      </c>
      <c r="E652" s="564">
        <v>3800000</v>
      </c>
      <c r="F652" s="545">
        <v>0.03</v>
      </c>
      <c r="G652" s="564">
        <f t="shared" si="16"/>
        <v>114000</v>
      </c>
      <c r="H652" s="2102" t="s">
        <v>1347</v>
      </c>
      <c r="I652" s="1680" t="s">
        <v>942</v>
      </c>
    </row>
    <row r="653" spans="1:9">
      <c r="A653" s="2755">
        <v>13802</v>
      </c>
      <c r="B653" s="2087">
        <v>0.1</v>
      </c>
      <c r="C653" s="1680" t="s">
        <v>141</v>
      </c>
      <c r="D653" s="2106" t="s">
        <v>1105</v>
      </c>
      <c r="E653" s="564">
        <v>1500000</v>
      </c>
      <c r="F653" s="545">
        <v>0.03</v>
      </c>
      <c r="G653" s="564">
        <f t="shared" si="16"/>
        <v>45000</v>
      </c>
      <c r="H653" s="2168" t="s">
        <v>1348</v>
      </c>
      <c r="I653" s="1680" t="s">
        <v>942</v>
      </c>
    </row>
    <row r="654" spans="1:9">
      <c r="A654" s="978">
        <v>13832</v>
      </c>
      <c r="B654" s="2087">
        <v>0.1</v>
      </c>
      <c r="C654" s="1680" t="s">
        <v>1349</v>
      </c>
      <c r="D654" s="2106" t="s">
        <v>619</v>
      </c>
      <c r="E654" s="564">
        <v>1650000</v>
      </c>
      <c r="F654" s="545">
        <v>0.03</v>
      </c>
      <c r="G654" s="564">
        <f t="shared" si="16"/>
        <v>49500</v>
      </c>
      <c r="H654" s="2102" t="s">
        <v>1350</v>
      </c>
      <c r="I654" s="1690" t="s">
        <v>43</v>
      </c>
    </row>
    <row r="655" spans="1:9">
      <c r="A655" s="1104"/>
      <c r="B655" s="699"/>
      <c r="C655" s="956"/>
      <c r="D655" s="2752"/>
      <c r="E655" s="1971"/>
      <c r="F655" s="701"/>
      <c r="G655" s="2753"/>
      <c r="H655" s="2748"/>
      <c r="I655" s="759"/>
    </row>
    <row r="656" spans="1:9">
      <c r="A656" s="1104"/>
      <c r="B656" s="699"/>
      <c r="C656" s="956"/>
      <c r="D656" s="956"/>
      <c r="E656" s="2708">
        <f>SUM(E648:E655)</f>
        <v>16800000</v>
      </c>
      <c r="F656" s="956"/>
      <c r="G656" s="2708">
        <f>SUM(G648:G655)</f>
        <v>482000</v>
      </c>
      <c r="H656" s="956"/>
      <c r="I656" s="956"/>
    </row>
    <row r="661" spans="1:9">
      <c r="A661" s="3306" t="s">
        <v>1351</v>
      </c>
      <c r="B661" s="3306"/>
      <c r="C661" s="3306"/>
      <c r="D661" s="3306"/>
      <c r="E661" s="3306"/>
      <c r="F661" s="3306"/>
      <c r="G661" s="3306"/>
      <c r="H661" s="3306"/>
      <c r="I661" s="3306"/>
    </row>
    <row r="662" spans="1:9">
      <c r="A662" s="3306"/>
      <c r="B662" s="3306"/>
      <c r="C662" s="3306"/>
      <c r="D662" s="3306"/>
      <c r="E662" s="3306"/>
      <c r="F662" s="3306"/>
      <c r="G662" s="3306"/>
      <c r="H662" s="3306"/>
      <c r="I662" s="3306"/>
    </row>
    <row r="663" spans="1:9" ht="23.25" customHeight="1">
      <c r="A663" s="1368" t="s">
        <v>523</v>
      </c>
      <c r="B663" s="2193" t="s">
        <v>524</v>
      </c>
      <c r="C663" s="1368" t="s">
        <v>525</v>
      </c>
      <c r="D663" s="2194" t="s">
        <v>526</v>
      </c>
      <c r="E663" s="1369" t="s">
        <v>6</v>
      </c>
      <c r="F663" s="1370" t="s">
        <v>7</v>
      </c>
      <c r="G663" s="1371" t="s">
        <v>527</v>
      </c>
      <c r="H663" s="1372" t="s">
        <v>11</v>
      </c>
      <c r="I663" s="489" t="s">
        <v>528</v>
      </c>
    </row>
    <row r="664" spans="1:9" ht="15">
      <c r="A664" s="2467">
        <v>13680</v>
      </c>
      <c r="B664" s="2472">
        <v>0.08</v>
      </c>
      <c r="C664" s="2340" t="s">
        <v>1352</v>
      </c>
      <c r="D664" s="2576" t="s">
        <v>743</v>
      </c>
      <c r="E664" s="1153">
        <v>1700000</v>
      </c>
      <c r="F664" s="2472">
        <v>0.03</v>
      </c>
      <c r="G664" s="2603">
        <f>F664*E664</f>
        <v>51000</v>
      </c>
      <c r="H664" s="2741" t="s">
        <v>1353</v>
      </c>
      <c r="I664" s="2337" t="s">
        <v>942</v>
      </c>
    </row>
    <row r="665" spans="1:9" ht="16.5">
      <c r="A665" s="2335">
        <v>13714</v>
      </c>
      <c r="B665" s="2743">
        <v>0.1</v>
      </c>
      <c r="C665" s="2346" t="s">
        <v>1354</v>
      </c>
      <c r="D665" s="2646" t="s">
        <v>743</v>
      </c>
      <c r="E665" s="1153">
        <v>3600000</v>
      </c>
      <c r="F665" s="2355">
        <v>0.04</v>
      </c>
      <c r="G665" s="2603">
        <f t="shared" ref="G665:G670" si="17">F665*E665</f>
        <v>144000</v>
      </c>
      <c r="H665" s="2744" t="s">
        <v>1355</v>
      </c>
      <c r="I665" s="2647" t="s">
        <v>15</v>
      </c>
    </row>
    <row r="666" spans="1:9" ht="16.5">
      <c r="A666" s="2335">
        <v>13703</v>
      </c>
      <c r="B666" s="2743">
        <v>0.1</v>
      </c>
      <c r="C666" s="2346" t="s">
        <v>1356</v>
      </c>
      <c r="D666" s="2646" t="s">
        <v>743</v>
      </c>
      <c r="E666" s="1153">
        <v>3000000</v>
      </c>
      <c r="F666" s="2355">
        <v>0.04</v>
      </c>
      <c r="G666" s="2603">
        <f t="shared" si="17"/>
        <v>120000</v>
      </c>
      <c r="H666" s="2744" t="s">
        <v>1357</v>
      </c>
      <c r="I666" s="2647" t="s">
        <v>15</v>
      </c>
    </row>
    <row r="667" spans="1:9" ht="16.5">
      <c r="A667" s="2335">
        <v>13862</v>
      </c>
      <c r="B667" s="2743">
        <v>0.1</v>
      </c>
      <c r="C667" s="2346" t="s">
        <v>1358</v>
      </c>
      <c r="D667" s="2646" t="s">
        <v>743</v>
      </c>
      <c r="E667" s="1153">
        <v>2200000</v>
      </c>
      <c r="F667" s="2355">
        <v>0.04</v>
      </c>
      <c r="G667" s="2603">
        <f t="shared" si="17"/>
        <v>88000</v>
      </c>
      <c r="H667" s="2744" t="s">
        <v>1359</v>
      </c>
      <c r="I667" s="2647" t="s">
        <v>19</v>
      </c>
    </row>
    <row r="668" spans="1:9" ht="16.5">
      <c r="A668" s="2335">
        <v>13861</v>
      </c>
      <c r="B668" s="2743">
        <v>0.1</v>
      </c>
      <c r="C668" s="2346" t="s">
        <v>1360</v>
      </c>
      <c r="D668" s="2646" t="s">
        <v>743</v>
      </c>
      <c r="E668" s="1153">
        <v>2800000</v>
      </c>
      <c r="F668" s="2355">
        <v>0.04</v>
      </c>
      <c r="G668" s="2603">
        <f t="shared" si="17"/>
        <v>112000</v>
      </c>
      <c r="H668" s="2744" t="s">
        <v>1361</v>
      </c>
      <c r="I668" s="2647" t="s">
        <v>43</v>
      </c>
    </row>
    <row r="669" spans="1:9" ht="16.5">
      <c r="A669" s="2335">
        <v>13805</v>
      </c>
      <c r="B669" s="2743">
        <v>0.1</v>
      </c>
      <c r="C669" s="2346" t="s">
        <v>1362</v>
      </c>
      <c r="D669" s="2646" t="s">
        <v>743</v>
      </c>
      <c r="E669" s="1153">
        <v>5500000</v>
      </c>
      <c r="F669" s="2355">
        <v>0.04</v>
      </c>
      <c r="G669" s="2603">
        <f t="shared" si="17"/>
        <v>220000</v>
      </c>
      <c r="H669" s="2647"/>
      <c r="I669" s="2647" t="s">
        <v>43</v>
      </c>
    </row>
    <row r="670" spans="1:9" ht="16.5">
      <c r="A670" s="2335">
        <v>13858</v>
      </c>
      <c r="B670" s="2661">
        <v>0.08</v>
      </c>
      <c r="C670" s="2346" t="s">
        <v>1363</v>
      </c>
      <c r="D670" s="2646" t="s">
        <v>743</v>
      </c>
      <c r="E670" s="1153">
        <v>2000000</v>
      </c>
      <c r="F670" s="2472">
        <v>0.03</v>
      </c>
      <c r="G670" s="2603">
        <f t="shared" si="17"/>
        <v>60000</v>
      </c>
      <c r="H670" s="2647"/>
      <c r="I670" s="2647"/>
    </row>
    <row r="671" spans="1:9" ht="15.75">
      <c r="A671" s="2729"/>
      <c r="B671" s="2740"/>
      <c r="C671" s="2730"/>
      <c r="D671" s="2731"/>
      <c r="E671" s="1207"/>
      <c r="F671" s="2732"/>
      <c r="G671" s="2728"/>
      <c r="H671" s="2733"/>
      <c r="I671" s="2733"/>
    </row>
    <row r="672" spans="1:9" ht="15.75">
      <c r="A672" s="2729"/>
      <c r="B672" s="2740"/>
      <c r="C672" s="2730"/>
      <c r="D672" s="2731"/>
      <c r="E672" s="1207"/>
      <c r="F672" s="2732"/>
      <c r="G672" s="2728"/>
      <c r="H672" s="2733"/>
      <c r="I672" s="2733"/>
    </row>
    <row r="673" spans="1:9" ht="16.5">
      <c r="A673" s="2729"/>
      <c r="B673" s="2740"/>
      <c r="C673" s="2730" t="s">
        <v>1364</v>
      </c>
      <c r="D673" s="2731" t="s">
        <v>31</v>
      </c>
      <c r="E673" s="1207"/>
      <c r="F673" s="2732"/>
      <c r="G673" s="2728"/>
      <c r="H673" s="2733"/>
      <c r="I673" s="2733" t="s">
        <v>43</v>
      </c>
    </row>
    <row r="674" spans="1:9" ht="16.5">
      <c r="A674" s="2729"/>
      <c r="B674" s="2740"/>
      <c r="C674" s="2730" t="s">
        <v>1365</v>
      </c>
      <c r="D674" s="2731" t="s">
        <v>31</v>
      </c>
      <c r="E674" s="1207"/>
      <c r="F674" s="2732"/>
      <c r="G674" s="2728"/>
      <c r="H674" s="2742"/>
      <c r="I674" s="2733" t="s">
        <v>43</v>
      </c>
    </row>
    <row r="675" spans="1:9" ht="16.5">
      <c r="A675" s="2729"/>
      <c r="B675" s="2740"/>
      <c r="C675" s="2730" t="s">
        <v>1366</v>
      </c>
      <c r="D675" s="2731" t="s">
        <v>31</v>
      </c>
      <c r="E675" s="1207"/>
      <c r="F675" s="2732"/>
      <c r="G675" s="2728"/>
      <c r="H675" s="2733"/>
      <c r="I675" s="2733" t="s">
        <v>942</v>
      </c>
    </row>
    <row r="676" spans="1:9" ht="16.5">
      <c r="A676" s="2729"/>
      <c r="B676" s="2740"/>
      <c r="C676" s="2730" t="s">
        <v>1367</v>
      </c>
      <c r="D676" s="2731" t="s">
        <v>31</v>
      </c>
      <c r="E676" s="1207"/>
      <c r="F676" s="2732"/>
      <c r="G676" s="2728"/>
      <c r="H676" s="2742"/>
      <c r="I676" s="2733" t="s">
        <v>43</v>
      </c>
    </row>
    <row r="677" spans="1:9" ht="15.75">
      <c r="A677" s="1904"/>
      <c r="B677" s="2734"/>
      <c r="C677" s="483"/>
      <c r="D677" s="483"/>
      <c r="E677" s="1207">
        <f>SUM(E664:E673)</f>
        <v>20800000</v>
      </c>
      <c r="F677" s="2479"/>
      <c r="G677" s="2728">
        <f>SUM(G664:G676)</f>
        <v>795000</v>
      </c>
      <c r="H677" s="483"/>
      <c r="I677" s="1205"/>
    </row>
    <row r="679" spans="1:9">
      <c r="A679" s="3307" t="s">
        <v>1368</v>
      </c>
      <c r="B679" s="3307"/>
      <c r="C679" s="3307"/>
      <c r="D679" s="3307"/>
      <c r="E679" s="3307"/>
      <c r="F679" s="3307"/>
      <c r="G679" s="3307"/>
    </row>
    <row r="680" spans="1:9">
      <c r="A680" s="3307"/>
      <c r="B680" s="3307"/>
      <c r="C680" s="3307"/>
      <c r="D680" s="3307"/>
      <c r="E680" s="3307"/>
      <c r="F680" s="3307"/>
      <c r="G680" s="3307"/>
    </row>
    <row r="681" spans="1:9" ht="15.75">
      <c r="A681" s="1985" t="s">
        <v>1023</v>
      </c>
      <c r="B681" s="1985" t="s">
        <v>1024</v>
      </c>
      <c r="C681" s="1985" t="s">
        <v>1025</v>
      </c>
      <c r="D681" s="1985" t="s">
        <v>526</v>
      </c>
      <c r="E681" s="1985" t="s">
        <v>1026</v>
      </c>
      <c r="F681" s="1985"/>
      <c r="G681" s="1985"/>
    </row>
    <row r="682" spans="1:9" ht="15.75">
      <c r="A682" s="1362">
        <v>13714</v>
      </c>
      <c r="B682" s="2225">
        <v>0.1</v>
      </c>
      <c r="C682" s="1795" t="s">
        <v>1315</v>
      </c>
      <c r="D682" s="1827"/>
      <c r="E682" s="1829">
        <v>3600000</v>
      </c>
      <c r="F682" s="2773">
        <v>0.02</v>
      </c>
      <c r="G682" s="1319">
        <f>F682*E682</f>
        <v>72000</v>
      </c>
    </row>
    <row r="683" spans="1:9" ht="15.75">
      <c r="A683" s="1362">
        <v>13703</v>
      </c>
      <c r="B683" s="2225">
        <v>0.1</v>
      </c>
      <c r="C683" s="1795" t="s">
        <v>1317</v>
      </c>
      <c r="D683" s="1827"/>
      <c r="E683" s="2761">
        <v>3000000</v>
      </c>
      <c r="F683" s="2773">
        <v>0.02</v>
      </c>
      <c r="G683" s="1319">
        <f t="shared" ref="G683:G695" si="18">F683*E683</f>
        <v>60000</v>
      </c>
    </row>
    <row r="684" spans="1:9" ht="15.75">
      <c r="A684" s="1362">
        <v>13815</v>
      </c>
      <c r="B684" s="2216">
        <v>0.1</v>
      </c>
      <c r="C684" s="1795" t="s">
        <v>1322</v>
      </c>
      <c r="D684" s="1827"/>
      <c r="E684" s="1827">
        <v>3800000</v>
      </c>
      <c r="F684" s="2773">
        <v>0.02</v>
      </c>
      <c r="G684" s="1319">
        <f t="shared" si="18"/>
        <v>76000</v>
      </c>
    </row>
    <row r="685" spans="1:9" ht="15.75">
      <c r="A685" s="2777">
        <v>13805</v>
      </c>
      <c r="B685" s="2216">
        <v>0.1</v>
      </c>
      <c r="C685" s="1795" t="s">
        <v>1324</v>
      </c>
      <c r="D685" s="1827"/>
      <c r="E685" s="1827">
        <v>5500000</v>
      </c>
      <c r="F685" s="2773">
        <v>0.02</v>
      </c>
      <c r="G685" s="1319">
        <f t="shared" si="18"/>
        <v>110000</v>
      </c>
    </row>
    <row r="686" spans="1:9" ht="15.75">
      <c r="A686" s="1362">
        <v>13858</v>
      </c>
      <c r="B686" s="2214">
        <v>0.08</v>
      </c>
      <c r="C686" s="1795" t="s">
        <v>1325</v>
      </c>
      <c r="D686" s="1827"/>
      <c r="E686" s="1827">
        <v>2000000</v>
      </c>
      <c r="F686" s="2774">
        <v>0.01</v>
      </c>
      <c r="G686" s="1319">
        <f t="shared" si="18"/>
        <v>20000</v>
      </c>
    </row>
    <row r="687" spans="1:9" ht="15.75">
      <c r="A687" s="2762">
        <v>13861</v>
      </c>
      <c r="B687" s="2223">
        <v>0.1</v>
      </c>
      <c r="C687" s="2763" t="s">
        <v>1326</v>
      </c>
      <c r="D687" s="1829"/>
      <c r="E687" s="1829">
        <v>2800000</v>
      </c>
      <c r="F687" s="2773">
        <v>0.02</v>
      </c>
      <c r="G687" s="1319">
        <f t="shared" si="18"/>
        <v>56000</v>
      </c>
    </row>
    <row r="688" spans="1:9" ht="15.75">
      <c r="A688" s="1362">
        <v>13832</v>
      </c>
      <c r="B688" s="2223">
        <v>0.1</v>
      </c>
      <c r="C688" s="2763" t="s">
        <v>1327</v>
      </c>
      <c r="D688" s="1827"/>
      <c r="E688" s="1827">
        <v>1650000</v>
      </c>
      <c r="F688" s="2773">
        <v>0.02</v>
      </c>
      <c r="G688" s="1319">
        <f t="shared" si="18"/>
        <v>33000</v>
      </c>
    </row>
    <row r="689" spans="1:7" ht="15.75">
      <c r="A689" s="1362">
        <v>13680</v>
      </c>
      <c r="B689" s="2764">
        <v>0.08</v>
      </c>
      <c r="C689" s="1795" t="s">
        <v>1329</v>
      </c>
      <c r="D689" s="2761"/>
      <c r="E689" s="2761">
        <v>1700000</v>
      </c>
      <c r="F689" s="2774">
        <v>0.01</v>
      </c>
      <c r="G689" s="1319">
        <f t="shared" si="18"/>
        <v>17000</v>
      </c>
    </row>
    <row r="690" spans="1:7" ht="15.75">
      <c r="A690" s="1362">
        <v>13683</v>
      </c>
      <c r="B690" s="2765">
        <v>0.1</v>
      </c>
      <c r="C690" s="2224" t="s">
        <v>1330</v>
      </c>
      <c r="D690" s="1829"/>
      <c r="E690" s="1829">
        <v>1750000</v>
      </c>
      <c r="F690" s="2773">
        <v>0.02</v>
      </c>
      <c r="G690" s="1319">
        <f t="shared" si="18"/>
        <v>35000</v>
      </c>
    </row>
    <row r="691" spans="1:7" ht="15.75">
      <c r="A691" s="1362">
        <v>13713</v>
      </c>
      <c r="B691" s="2765">
        <v>0.1</v>
      </c>
      <c r="C691" s="2224" t="s">
        <v>1331</v>
      </c>
      <c r="D691" s="2766"/>
      <c r="E691" s="2766">
        <v>2200000</v>
      </c>
      <c r="F691" s="2773">
        <v>0.02</v>
      </c>
      <c r="G691" s="1319">
        <f t="shared" si="18"/>
        <v>44000</v>
      </c>
    </row>
    <row r="692" spans="1:7" ht="15.75">
      <c r="A692" s="1362">
        <v>13799</v>
      </c>
      <c r="B692" s="2767">
        <v>0.1</v>
      </c>
      <c r="C692" s="2763" t="s">
        <v>1214</v>
      </c>
      <c r="D692" s="1827"/>
      <c r="E692" s="1827">
        <v>3800000</v>
      </c>
      <c r="F692" s="2773">
        <v>0.02</v>
      </c>
      <c r="G692" s="1319">
        <f t="shared" si="18"/>
        <v>76000</v>
      </c>
    </row>
    <row r="693" spans="1:7" ht="15.75">
      <c r="A693" s="1362">
        <v>13802</v>
      </c>
      <c r="B693" s="2767">
        <v>0.1</v>
      </c>
      <c r="C693" s="2224" t="s">
        <v>1332</v>
      </c>
      <c r="D693" s="2768"/>
      <c r="E693" s="2768">
        <v>1500000</v>
      </c>
      <c r="F693" s="2773">
        <v>0.02</v>
      </c>
      <c r="G693" s="1319">
        <f t="shared" si="18"/>
        <v>30000</v>
      </c>
    </row>
    <row r="694" spans="1:7" ht="15.75">
      <c r="A694" s="1362">
        <v>13849</v>
      </c>
      <c r="B694" s="2767">
        <v>0.1</v>
      </c>
      <c r="C694" s="2224" t="s">
        <v>1333</v>
      </c>
      <c r="D694" s="2768"/>
      <c r="E694" s="2768">
        <v>2100000</v>
      </c>
      <c r="F694" s="2773">
        <v>0.02</v>
      </c>
      <c r="G694" s="1319">
        <f t="shared" si="18"/>
        <v>42000</v>
      </c>
    </row>
    <row r="695" spans="1:7" ht="15.75">
      <c r="A695" s="1362">
        <v>13862</v>
      </c>
      <c r="B695" s="2778">
        <v>0.1</v>
      </c>
      <c r="C695" s="2769" t="s">
        <v>1335</v>
      </c>
      <c r="D695" s="1817"/>
      <c r="E695" s="1817">
        <v>2200000</v>
      </c>
      <c r="F695" s="2773">
        <v>0.02</v>
      </c>
      <c r="G695" s="1319">
        <f t="shared" si="18"/>
        <v>44000</v>
      </c>
    </row>
    <row r="696" spans="1:7" ht="15.75">
      <c r="A696" s="2770"/>
      <c r="B696" s="2216"/>
      <c r="C696" s="1795"/>
      <c r="D696" s="2771"/>
      <c r="E696" s="2761"/>
      <c r="F696" s="2760"/>
      <c r="G696" s="1319"/>
    </row>
    <row r="697" spans="1:7" ht="15.75">
      <c r="A697" s="2776"/>
      <c r="B697" s="2216"/>
      <c r="C697" s="2224"/>
      <c r="D697" s="2771"/>
      <c r="E697" s="2772"/>
      <c r="F697" s="2760"/>
      <c r="G697" s="1319"/>
    </row>
    <row r="698" spans="1:7" ht="18.75">
      <c r="A698" s="985"/>
      <c r="B698" s="2711"/>
      <c r="C698" s="657"/>
      <c r="D698" s="2759"/>
      <c r="E698" s="1487">
        <f>SUM(E682:E697)</f>
        <v>37600000</v>
      </c>
      <c r="F698" s="1863"/>
      <c r="G698" s="2775">
        <f>SUM(G682:G697)</f>
        <v>715000</v>
      </c>
    </row>
    <row r="705" spans="1:15">
      <c r="A705" s="3274" t="s">
        <v>1369</v>
      </c>
      <c r="B705" s="3274"/>
      <c r="C705" s="3274"/>
      <c r="D705" s="3274"/>
      <c r="E705" s="3274"/>
      <c r="F705" s="3274"/>
      <c r="G705" s="3274"/>
      <c r="H705" s="3274"/>
      <c r="I705" s="3274"/>
      <c r="J705" s="3274"/>
      <c r="K705" s="3274"/>
      <c r="L705" s="3274"/>
      <c r="M705" s="3274"/>
      <c r="N705" s="3274"/>
      <c r="O705" s="3274"/>
    </row>
    <row r="706" spans="1:15">
      <c r="A706" s="3274"/>
      <c r="B706" s="3274"/>
      <c r="C706" s="3274"/>
      <c r="D706" s="3274"/>
      <c r="E706" s="3274"/>
      <c r="F706" s="3274"/>
      <c r="G706" s="3274"/>
      <c r="H706" s="3274"/>
      <c r="I706" s="3274"/>
      <c r="J706" s="3274"/>
      <c r="K706" s="3274"/>
      <c r="L706" s="3274"/>
      <c r="M706" s="3274"/>
      <c r="N706" s="3274"/>
      <c r="O706" s="3274"/>
    </row>
    <row r="707" spans="1:15" ht="15.75">
      <c r="A707" s="3311" t="s">
        <v>15</v>
      </c>
      <c r="B707" s="3311"/>
      <c r="C707" s="3311"/>
      <c r="D707" s="3311"/>
      <c r="E707" s="3311"/>
      <c r="F707" s="3311"/>
      <c r="G707" s="3311"/>
      <c r="H707" s="3311"/>
      <c r="I707" s="3311"/>
      <c r="J707" s="3311"/>
      <c r="K707" s="3311"/>
      <c r="L707" s="3311"/>
      <c r="M707" s="3311"/>
      <c r="N707" s="3311"/>
      <c r="O707" s="3311"/>
    </row>
    <row r="708" spans="1:15">
      <c r="A708" s="2119" t="s">
        <v>929</v>
      </c>
      <c r="B708" s="463" t="s">
        <v>3</v>
      </c>
      <c r="C708" s="464" t="s">
        <v>930</v>
      </c>
      <c r="D708" s="464" t="s">
        <v>5</v>
      </c>
      <c r="E708" s="958" t="s">
        <v>6</v>
      </c>
      <c r="F708" s="463" t="s">
        <v>7</v>
      </c>
      <c r="G708" s="959" t="s">
        <v>8</v>
      </c>
      <c r="H708" s="509" t="s">
        <v>9</v>
      </c>
      <c r="I708" s="463" t="s">
        <v>10</v>
      </c>
      <c r="J708" s="24" t="s">
        <v>11</v>
      </c>
      <c r="K708" s="463" t="s">
        <v>3</v>
      </c>
      <c r="L708" s="463" t="s">
        <v>5</v>
      </c>
      <c r="M708" s="463" t="s">
        <v>12</v>
      </c>
      <c r="N708" s="24" t="s">
        <v>7</v>
      </c>
      <c r="O708" s="30"/>
    </row>
    <row r="709" spans="1:15" ht="12.75" customHeight="1">
      <c r="A709" s="3312" t="s">
        <v>232</v>
      </c>
      <c r="B709" s="978">
        <v>13914</v>
      </c>
      <c r="C709" s="963">
        <v>0.1</v>
      </c>
      <c r="D709" s="1680" t="s">
        <v>1370</v>
      </c>
      <c r="E709" s="564">
        <v>1950000</v>
      </c>
      <c r="F709" s="545">
        <v>7.0000000000000007E-2</v>
      </c>
      <c r="G709" s="564">
        <f>E709*F709</f>
        <v>136500</v>
      </c>
      <c r="H709" s="544" t="s">
        <v>19</v>
      </c>
      <c r="I709" s="544" t="s">
        <v>1192</v>
      </c>
      <c r="J709" s="1910"/>
      <c r="K709" s="1547">
        <v>13975</v>
      </c>
      <c r="L709" s="2068" t="s">
        <v>1371</v>
      </c>
      <c r="M709" s="2137">
        <v>2600000</v>
      </c>
      <c r="N709" s="880">
        <v>0.04</v>
      </c>
      <c r="O709" s="415">
        <f>M709*N709</f>
        <v>104000</v>
      </c>
    </row>
    <row r="710" spans="1:15" ht="12.75" customHeight="1">
      <c r="A710" s="3312"/>
      <c r="B710" s="978">
        <v>13939</v>
      </c>
      <c r="C710" s="963">
        <v>0.1</v>
      </c>
      <c r="D710" s="1680" t="s">
        <v>1372</v>
      </c>
      <c r="E710" s="564">
        <v>5700000</v>
      </c>
      <c r="F710" s="545">
        <v>7.0000000000000007E-2</v>
      </c>
      <c r="G710" s="564">
        <f>E710*F710</f>
        <v>399000.00000000006</v>
      </c>
      <c r="H710" s="544" t="s">
        <v>43</v>
      </c>
      <c r="I710" s="544" t="s">
        <v>935</v>
      </c>
      <c r="J710" s="1552"/>
      <c r="K710" s="2706"/>
      <c r="L710" s="1996"/>
      <c r="M710" s="1997"/>
      <c r="N710" s="1998"/>
      <c r="O710" s="1997"/>
    </row>
    <row r="711" spans="1:15" ht="12.75" customHeight="1">
      <c r="A711" s="3312"/>
      <c r="B711" s="2756">
        <v>13888</v>
      </c>
      <c r="C711" s="1026">
        <v>0.08</v>
      </c>
      <c r="D711" s="1680" t="s">
        <v>1373</v>
      </c>
      <c r="E711" s="564">
        <v>2800000</v>
      </c>
      <c r="F711" s="1026">
        <v>0.1</v>
      </c>
      <c r="G711" s="564">
        <f>E711*F711</f>
        <v>280000</v>
      </c>
      <c r="H711" s="544" t="s">
        <v>1</v>
      </c>
      <c r="I711" s="544" t="s">
        <v>935</v>
      </c>
      <c r="J711" s="1552"/>
      <c r="K711" s="2623"/>
      <c r="L711" s="1996"/>
      <c r="M711" s="1997"/>
      <c r="N711" s="1998"/>
      <c r="O711" s="1997"/>
    </row>
    <row r="712" spans="1:15" ht="12.75" customHeight="1">
      <c r="A712" s="3312"/>
      <c r="B712" s="2906">
        <v>13903</v>
      </c>
      <c r="C712" s="2065">
        <v>0.1</v>
      </c>
      <c r="D712" s="1680" t="s">
        <v>1374</v>
      </c>
      <c r="E712" s="564">
        <v>3800000</v>
      </c>
      <c r="F712" s="545">
        <v>0.12</v>
      </c>
      <c r="G712" s="564">
        <f>E712*F712</f>
        <v>456000</v>
      </c>
      <c r="H712" s="544" t="s">
        <v>1</v>
      </c>
      <c r="I712" s="544" t="s">
        <v>935</v>
      </c>
      <c r="J712" s="1552"/>
      <c r="K712" s="2623"/>
      <c r="L712" s="1996"/>
      <c r="M712" s="1997"/>
      <c r="N712" s="1998"/>
      <c r="O712" s="1997"/>
    </row>
    <row r="713" spans="1:15" ht="12.75" customHeight="1">
      <c r="A713" s="3312"/>
      <c r="B713" s="978">
        <v>10047</v>
      </c>
      <c r="C713" s="2539">
        <v>0.08</v>
      </c>
      <c r="D713" s="2460" t="s">
        <v>1375</v>
      </c>
      <c r="E713" s="2092">
        <v>2500000</v>
      </c>
      <c r="F713" s="2156">
        <v>0.1</v>
      </c>
      <c r="G713" s="564">
        <f t="shared" ref="G713:G715" si="19">E713*F713</f>
        <v>250000</v>
      </c>
      <c r="H713" s="654" t="s">
        <v>1</v>
      </c>
      <c r="I713" s="659" t="s">
        <v>1192</v>
      </c>
      <c r="J713" s="1521"/>
      <c r="K713" s="2623"/>
      <c r="L713" s="1996"/>
      <c r="M713" s="1997"/>
      <c r="N713" s="1998"/>
      <c r="O713" s="1997"/>
    </row>
    <row r="714" spans="1:15" ht="12.75" customHeight="1">
      <c r="A714" s="3312"/>
      <c r="B714" s="2510">
        <v>14024</v>
      </c>
      <c r="C714" s="963">
        <v>0.1</v>
      </c>
      <c r="D714" s="2022" t="s">
        <v>1376</v>
      </c>
      <c r="E714" s="858">
        <v>3100000</v>
      </c>
      <c r="F714" s="541">
        <v>7.0000000000000007E-2</v>
      </c>
      <c r="G714" s="564">
        <f t="shared" si="19"/>
        <v>217000.00000000003</v>
      </c>
      <c r="H714" s="1143" t="s">
        <v>19</v>
      </c>
      <c r="I714" s="544" t="s">
        <v>935</v>
      </c>
      <c r="J714" s="1521"/>
      <c r="K714" s="2623"/>
      <c r="L714" s="1996"/>
      <c r="M714" s="1997"/>
      <c r="N714" s="1998"/>
      <c r="O714" s="1997"/>
    </row>
    <row r="715" spans="1:15" ht="12.75" customHeight="1">
      <c r="A715" s="3312"/>
      <c r="B715" s="2614">
        <v>14041</v>
      </c>
      <c r="C715" s="1402">
        <v>0.09</v>
      </c>
      <c r="D715" s="2023" t="s">
        <v>1377</v>
      </c>
      <c r="E715" s="858">
        <v>3600000</v>
      </c>
      <c r="F715" s="1402">
        <v>0.06</v>
      </c>
      <c r="G715" s="564">
        <f t="shared" si="19"/>
        <v>216000</v>
      </c>
      <c r="H715" s="1383" t="s">
        <v>43</v>
      </c>
      <c r="I715" s="543" t="s">
        <v>1192</v>
      </c>
      <c r="J715" s="1521"/>
      <c r="K715" s="2623"/>
      <c r="L715" s="1996"/>
      <c r="M715" s="1997"/>
      <c r="N715" s="1998"/>
      <c r="O715" s="1997"/>
    </row>
    <row r="716" spans="1:15" ht="12.75" customHeight="1">
      <c r="A716" s="3312"/>
      <c r="B716" s="407"/>
      <c r="C716" s="407"/>
      <c r="D716" s="407"/>
      <c r="E716" s="407"/>
      <c r="F716" s="407"/>
      <c r="G716" s="407"/>
      <c r="H716" s="407"/>
      <c r="I716" s="407"/>
      <c r="J716" s="1552"/>
      <c r="K716" s="1521"/>
      <c r="L716" s="1512"/>
      <c r="M716" s="1519"/>
      <c r="N716" s="1520"/>
      <c r="O716" s="1519"/>
    </row>
    <row r="717" spans="1:15" ht="12.75" customHeight="1">
      <c r="A717" s="3312"/>
      <c r="B717" s="992"/>
      <c r="C717" s="854"/>
      <c r="D717" s="483"/>
      <c r="E717" s="583"/>
      <c r="F717" s="483"/>
      <c r="G717" s="483"/>
      <c r="H717" s="484"/>
      <c r="I717" s="484"/>
      <c r="J717" s="1552"/>
      <c r="K717" s="1521"/>
      <c r="L717" s="1512"/>
      <c r="M717" s="1519"/>
      <c r="N717" s="1520"/>
      <c r="O717" s="1519"/>
    </row>
    <row r="718" spans="1:15" ht="12.75" customHeight="1">
      <c r="A718" s="3312"/>
      <c r="B718" s="992" t="s">
        <v>627</v>
      </c>
      <c r="C718" s="854"/>
      <c r="D718" s="483" t="s">
        <v>1378</v>
      </c>
      <c r="E718" s="583"/>
      <c r="F718" s="483"/>
      <c r="G718" s="483"/>
      <c r="H718" s="484"/>
      <c r="I718" s="484" t="s">
        <v>1379</v>
      </c>
      <c r="J718" s="1552"/>
      <c r="K718" s="1521"/>
      <c r="L718" s="1512"/>
      <c r="M718" s="1519"/>
      <c r="N718" s="1520"/>
      <c r="O718" s="1519"/>
    </row>
    <row r="719" spans="1:15" ht="12.75" customHeight="1">
      <c r="A719" s="3312"/>
      <c r="B719" s="992" t="s">
        <v>627</v>
      </c>
      <c r="C719" s="854"/>
      <c r="D719" s="483" t="s">
        <v>1380</v>
      </c>
      <c r="E719" s="583"/>
      <c r="F719" s="483"/>
      <c r="G719" s="483"/>
      <c r="H719" s="484"/>
      <c r="I719" s="484" t="s">
        <v>935</v>
      </c>
      <c r="J719" s="1552"/>
      <c r="K719" s="1521"/>
      <c r="L719" s="1512"/>
      <c r="M719" s="1519"/>
      <c r="N719" s="1520"/>
      <c r="O719" s="1519"/>
    </row>
    <row r="720" spans="1:15" ht="14.25" customHeight="1">
      <c r="A720" s="3312"/>
      <c r="B720" s="2496" t="s">
        <v>627</v>
      </c>
      <c r="C720" s="2543"/>
      <c r="D720" s="1993" t="s">
        <v>1381</v>
      </c>
      <c r="E720" s="2901"/>
      <c r="F720" s="1781"/>
      <c r="G720" s="701"/>
      <c r="H720" s="2104"/>
      <c r="I720" s="705" t="s">
        <v>1192</v>
      </c>
      <c r="J720" s="484"/>
      <c r="K720" s="398"/>
      <c r="L720" s="393"/>
      <c r="M720" s="394"/>
      <c r="N720" s="395"/>
      <c r="O720" s="567">
        <f>SUM(O709:O719)</f>
        <v>104000</v>
      </c>
    </row>
    <row r="721" spans="1:15" ht="15.75" customHeight="1">
      <c r="A721" s="3312"/>
      <c r="B721" s="2272"/>
      <c r="C721" s="550"/>
      <c r="D721" s="2273"/>
      <c r="E721" s="2274">
        <f>SUM(E709:E720)</f>
        <v>23450000</v>
      </c>
      <c r="F721" s="2451"/>
      <c r="G721" s="2452">
        <f>SUM(G709:G720)</f>
        <v>1954500</v>
      </c>
      <c r="H721" s="3450"/>
      <c r="I721" s="3450"/>
      <c r="J721" s="3450"/>
      <c r="K721" s="3450"/>
      <c r="L721" s="3313"/>
      <c r="M721" s="3313"/>
      <c r="N721" s="3313"/>
      <c r="O721" s="2277">
        <f>SUM(O720+G721)</f>
        <v>2058500</v>
      </c>
    </row>
    <row r="724" spans="1:15" ht="15.75">
      <c r="A724" s="3311" t="s">
        <v>46</v>
      </c>
      <c r="B724" s="3311"/>
      <c r="C724" s="3311"/>
      <c r="D724" s="3311"/>
      <c r="E724" s="3311"/>
      <c r="F724" s="3311"/>
      <c r="G724" s="3311"/>
      <c r="H724" s="3311"/>
      <c r="I724" s="3311"/>
      <c r="J724" s="3311"/>
      <c r="K724" s="3311"/>
      <c r="L724" s="3311"/>
      <c r="M724" s="3311"/>
      <c r="N724" s="3311"/>
      <c r="O724" s="3311"/>
    </row>
    <row r="725" spans="1:15">
      <c r="A725" s="2119" t="s">
        <v>929</v>
      </c>
      <c r="B725" s="463" t="s">
        <v>3</v>
      </c>
      <c r="C725" s="464" t="s">
        <v>930</v>
      </c>
      <c r="D725" s="464" t="s">
        <v>5</v>
      </c>
      <c r="E725" s="958" t="s">
        <v>6</v>
      </c>
      <c r="F725" s="463" t="s">
        <v>7</v>
      </c>
      <c r="G725" s="959" t="s">
        <v>8</v>
      </c>
      <c r="H725" s="509" t="s">
        <v>9</v>
      </c>
      <c r="I725" s="463" t="s">
        <v>10</v>
      </c>
      <c r="J725" s="24" t="s">
        <v>11</v>
      </c>
      <c r="K725" s="463" t="s">
        <v>3</v>
      </c>
      <c r="L725" s="463" t="s">
        <v>5</v>
      </c>
      <c r="M725" s="463" t="s">
        <v>12</v>
      </c>
      <c r="N725" s="463" t="s">
        <v>7</v>
      </c>
      <c r="O725" s="790"/>
    </row>
    <row r="726" spans="1:15" ht="15" customHeight="1">
      <c r="A726" s="3312" t="s">
        <v>1382</v>
      </c>
      <c r="B726" s="1098">
        <v>13896</v>
      </c>
      <c r="C726" s="2065">
        <v>0.1</v>
      </c>
      <c r="D726" s="1802" t="s">
        <v>1383</v>
      </c>
      <c r="E726" s="564">
        <v>2100000</v>
      </c>
      <c r="F726" s="545">
        <v>0.12</v>
      </c>
      <c r="G726" s="564">
        <f>E726*F726</f>
        <v>252000</v>
      </c>
      <c r="H726" s="1143" t="s">
        <v>43</v>
      </c>
      <c r="I726" s="544" t="s">
        <v>1192</v>
      </c>
      <c r="J726" s="1860"/>
      <c r="K726" s="1547">
        <v>13969</v>
      </c>
      <c r="L726" s="2068" t="s">
        <v>1384</v>
      </c>
      <c r="M726" s="1546">
        <v>3500000</v>
      </c>
      <c r="N726" s="1615">
        <v>0.05</v>
      </c>
      <c r="O726" s="501">
        <f>M726*N726</f>
        <v>175000</v>
      </c>
    </row>
    <row r="727" spans="1:15" ht="12.75" customHeight="1">
      <c r="A727" s="3312"/>
      <c r="B727" s="1098">
        <v>13911</v>
      </c>
      <c r="C727" s="2065">
        <v>0.1</v>
      </c>
      <c r="D727" s="1690" t="s">
        <v>1385</v>
      </c>
      <c r="E727" s="858">
        <v>1900000</v>
      </c>
      <c r="F727" s="541">
        <v>7.0000000000000007E-2</v>
      </c>
      <c r="G727" s="564">
        <f t="shared" ref="G727:G733" si="20">E727*F727</f>
        <v>133000</v>
      </c>
      <c r="H727" s="1143" t="s">
        <v>36</v>
      </c>
      <c r="I727" s="544" t="s">
        <v>1192</v>
      </c>
      <c r="J727" s="1521"/>
      <c r="K727" s="1557">
        <v>13980</v>
      </c>
      <c r="L727" s="1897" t="s">
        <v>1386</v>
      </c>
      <c r="M727" s="1105">
        <v>2694300</v>
      </c>
      <c r="N727" s="1074">
        <v>0.05</v>
      </c>
      <c r="O727" s="763">
        <f t="shared" ref="O727:O732" si="21">M727*N727</f>
        <v>134715</v>
      </c>
    </row>
    <row r="728" spans="1:15" ht="12.75" customHeight="1">
      <c r="A728" s="3312"/>
      <c r="B728" s="2467">
        <v>13909</v>
      </c>
      <c r="C728" s="2902">
        <v>0.1</v>
      </c>
      <c r="D728" s="2838" t="s">
        <v>1387</v>
      </c>
      <c r="E728" s="564">
        <v>3200000</v>
      </c>
      <c r="F728" s="545">
        <v>0.12</v>
      </c>
      <c r="G728" s="564">
        <f t="shared" si="20"/>
        <v>384000</v>
      </c>
      <c r="H728" s="1143" t="s">
        <v>43</v>
      </c>
      <c r="I728" s="544" t="s">
        <v>935</v>
      </c>
      <c r="J728" s="1521"/>
      <c r="K728" s="1547">
        <v>13922</v>
      </c>
      <c r="L728" s="1897" t="s">
        <v>1388</v>
      </c>
      <c r="M728" s="1105">
        <v>5200000</v>
      </c>
      <c r="N728" s="1074">
        <v>0.05</v>
      </c>
      <c r="O728" s="763">
        <f t="shared" si="21"/>
        <v>260000</v>
      </c>
    </row>
    <row r="729" spans="1:15" ht="12.75" customHeight="1">
      <c r="A729" s="3312"/>
      <c r="B729" s="1098">
        <v>13957</v>
      </c>
      <c r="C729" s="2065">
        <v>0.1</v>
      </c>
      <c r="D729" s="2838" t="s">
        <v>1389</v>
      </c>
      <c r="E729" s="564">
        <v>3300000</v>
      </c>
      <c r="F729" s="545">
        <v>0.12</v>
      </c>
      <c r="G729" s="564">
        <f t="shared" si="20"/>
        <v>396000</v>
      </c>
      <c r="H729" s="1143" t="s">
        <v>43</v>
      </c>
      <c r="I729" s="544" t="s">
        <v>1192</v>
      </c>
      <c r="J729" s="1521"/>
      <c r="K729" s="1547">
        <v>14046</v>
      </c>
      <c r="L729" s="1897" t="s">
        <v>1390</v>
      </c>
      <c r="M729" s="1105">
        <v>5615000</v>
      </c>
      <c r="N729" s="880">
        <v>0.04</v>
      </c>
      <c r="O729" s="763">
        <f t="shared" si="21"/>
        <v>224600</v>
      </c>
    </row>
    <row r="730" spans="1:15" ht="12.75" customHeight="1">
      <c r="A730" s="3312"/>
      <c r="B730" s="1098">
        <v>14108</v>
      </c>
      <c r="C730" s="2065">
        <v>0.1</v>
      </c>
      <c r="D730" s="2838" t="s">
        <v>1391</v>
      </c>
      <c r="E730" s="564">
        <v>1500000</v>
      </c>
      <c r="F730" s="545">
        <v>7.0000000000000007E-2</v>
      </c>
      <c r="G730" s="564">
        <f t="shared" si="20"/>
        <v>105000.00000000001</v>
      </c>
      <c r="H730" s="1143" t="s">
        <v>19</v>
      </c>
      <c r="I730" s="544" t="s">
        <v>1379</v>
      </c>
      <c r="J730" s="1521"/>
      <c r="K730" s="1547">
        <v>14093</v>
      </c>
      <c r="L730" s="1897" t="s">
        <v>1392</v>
      </c>
      <c r="M730" s="1105">
        <v>1600000</v>
      </c>
      <c r="N730" s="880">
        <v>0.04</v>
      </c>
      <c r="O730" s="763">
        <f t="shared" si="21"/>
        <v>64000</v>
      </c>
    </row>
    <row r="731" spans="1:15" ht="12.75" customHeight="1">
      <c r="A731" s="3312"/>
      <c r="B731" s="1098">
        <v>13956</v>
      </c>
      <c r="C731" s="2065">
        <v>0.1</v>
      </c>
      <c r="D731" s="2839" t="s">
        <v>1393</v>
      </c>
      <c r="E731" s="564">
        <v>2100000</v>
      </c>
      <c r="F731" s="545">
        <v>7.0000000000000007E-2</v>
      </c>
      <c r="G731" s="564">
        <f t="shared" si="20"/>
        <v>147000</v>
      </c>
      <c r="H731" s="1143" t="s">
        <v>19</v>
      </c>
      <c r="I731" s="544" t="s">
        <v>1379</v>
      </c>
      <c r="J731" s="1521"/>
      <c r="K731" s="1547">
        <v>14041</v>
      </c>
      <c r="L731" s="1897" t="s">
        <v>1394</v>
      </c>
      <c r="M731" s="1105">
        <v>3600000</v>
      </c>
      <c r="N731" s="880">
        <v>0.04</v>
      </c>
      <c r="O731" s="763">
        <f t="shared" si="21"/>
        <v>144000</v>
      </c>
    </row>
    <row r="732" spans="1:15" ht="12.75" customHeight="1">
      <c r="A732" s="3312"/>
      <c r="B732" s="1098">
        <v>14043</v>
      </c>
      <c r="C732" s="2065">
        <v>0.1</v>
      </c>
      <c r="D732" s="2839" t="s">
        <v>1395</v>
      </c>
      <c r="E732" s="564">
        <v>2500000</v>
      </c>
      <c r="F732" s="545">
        <v>7.0000000000000007E-2</v>
      </c>
      <c r="G732" s="564">
        <f t="shared" si="20"/>
        <v>175000.00000000003</v>
      </c>
      <c r="H732" s="1143" t="s">
        <v>942</v>
      </c>
      <c r="I732" s="544" t="s">
        <v>1192</v>
      </c>
      <c r="J732" s="1521"/>
      <c r="K732" s="1547">
        <v>13939</v>
      </c>
      <c r="L732" s="1897" t="s">
        <v>1396</v>
      </c>
      <c r="M732" s="1105">
        <v>5700000</v>
      </c>
      <c r="N732" s="1074">
        <v>0.05</v>
      </c>
      <c r="O732" s="763">
        <f t="shared" si="21"/>
        <v>285000</v>
      </c>
    </row>
    <row r="733" spans="1:15" ht="12.75" customHeight="1">
      <c r="A733" s="3312"/>
      <c r="B733" s="1098">
        <v>13978</v>
      </c>
      <c r="C733" s="2716">
        <v>0.1</v>
      </c>
      <c r="D733" s="711" t="s">
        <v>1397</v>
      </c>
      <c r="E733" s="858">
        <v>1620000</v>
      </c>
      <c r="F733" s="541">
        <v>0.12</v>
      </c>
      <c r="G733" s="858">
        <f t="shared" si="20"/>
        <v>194400</v>
      </c>
      <c r="H733" s="1383" t="s">
        <v>46</v>
      </c>
      <c r="I733" s="543" t="s">
        <v>1192</v>
      </c>
      <c r="J733" s="2602"/>
      <c r="K733" s="1567"/>
      <c r="L733" s="1996"/>
      <c r="M733" s="1997"/>
      <c r="N733" s="1543"/>
      <c r="O733" s="1997"/>
    </row>
    <row r="734" spans="1:15" ht="12.75" customHeight="1">
      <c r="A734" s="3312"/>
      <c r="B734" s="2610"/>
      <c r="C734" s="483"/>
      <c r="D734" s="483"/>
      <c r="E734" s="748"/>
      <c r="F734" s="483"/>
      <c r="G734" s="483"/>
      <c r="H734" s="483"/>
      <c r="I734" s="484"/>
      <c r="J734" s="1521"/>
      <c r="K734" s="2623"/>
      <c r="L734" s="1996"/>
      <c r="M734" s="1997"/>
      <c r="N734" s="1998"/>
      <c r="O734" s="1997"/>
    </row>
    <row r="735" spans="1:15" ht="14.25" customHeight="1">
      <c r="A735" s="3312"/>
      <c r="B735" s="764"/>
      <c r="C735" s="447"/>
      <c r="D735" s="853"/>
      <c r="E735" s="2450"/>
      <c r="F735" s="1604"/>
      <c r="G735" s="482"/>
      <c r="H735" s="583"/>
      <c r="I735" s="484"/>
      <c r="J735" s="484"/>
      <c r="K735" s="398"/>
      <c r="L735" s="450"/>
      <c r="M735" s="445"/>
      <c r="N735" s="2586"/>
      <c r="O735" s="2587">
        <f>SUM(O726:O734)</f>
        <v>1287315</v>
      </c>
    </row>
    <row r="736" spans="1:15" ht="15.75" customHeight="1">
      <c r="A736" s="3312"/>
      <c r="B736" s="2905"/>
      <c r="C736" s="399"/>
      <c r="D736" s="2273"/>
      <c r="E736" s="828">
        <f>SUM(E726:E735)</f>
        <v>18220000</v>
      </c>
      <c r="F736" s="2275"/>
      <c r="G736" s="2282">
        <f>SUM(G726:G735)</f>
        <v>1786400</v>
      </c>
      <c r="H736" s="3450"/>
      <c r="I736" s="3450"/>
      <c r="J736" s="3450"/>
      <c r="K736" s="3450"/>
      <c r="L736" s="3326"/>
      <c r="M736" s="3326"/>
      <c r="N736" s="3326"/>
      <c r="O736" s="2585">
        <f>O735+G736</f>
        <v>3073715</v>
      </c>
    </row>
    <row r="738" spans="1:15" ht="15.75">
      <c r="A738" s="3324" t="s">
        <v>36</v>
      </c>
      <c r="B738" s="3324"/>
      <c r="C738" s="3324"/>
      <c r="D738" s="3324"/>
      <c r="E738" s="3324"/>
      <c r="F738" s="3324"/>
      <c r="G738" s="3324"/>
      <c r="H738" s="3324"/>
      <c r="I738" s="3324"/>
      <c r="J738" s="3324"/>
      <c r="K738" s="3324"/>
      <c r="L738" s="3324"/>
      <c r="M738" s="3324"/>
      <c r="N738" s="3324"/>
      <c r="O738" s="3324"/>
    </row>
    <row r="739" spans="1:15">
      <c r="A739" s="156" t="s">
        <v>929</v>
      </c>
      <c r="B739" s="156" t="s">
        <v>3</v>
      </c>
      <c r="C739" s="1449" t="s">
        <v>930</v>
      </c>
      <c r="D739" s="1449" t="s">
        <v>5</v>
      </c>
      <c r="E739" s="1450" t="s">
        <v>6</v>
      </c>
      <c r="F739" s="156" t="s">
        <v>7</v>
      </c>
      <c r="G739" s="1451" t="s">
        <v>8</v>
      </c>
      <c r="H739" s="156" t="s">
        <v>9</v>
      </c>
      <c r="I739" s="156" t="s">
        <v>10</v>
      </c>
      <c r="J739" s="156" t="s">
        <v>11</v>
      </c>
      <c r="K739" s="156" t="s">
        <v>3</v>
      </c>
      <c r="L739" s="156" t="s">
        <v>5</v>
      </c>
      <c r="M739" s="156" t="s">
        <v>12</v>
      </c>
      <c r="N739" s="156" t="s">
        <v>7</v>
      </c>
      <c r="O739" s="326"/>
    </row>
    <row r="740" spans="1:15" ht="12.75" customHeight="1">
      <c r="A740" s="3325" t="s">
        <v>1398</v>
      </c>
      <c r="B740" s="978">
        <v>13958</v>
      </c>
      <c r="C740" s="545">
        <v>0.1</v>
      </c>
      <c r="D740" s="1680" t="s">
        <v>1399</v>
      </c>
      <c r="E740" s="564">
        <v>2300000</v>
      </c>
      <c r="F740" s="545">
        <v>0.04</v>
      </c>
      <c r="G740" s="564">
        <f>E740*F740</f>
        <v>92000</v>
      </c>
      <c r="H740" s="544" t="s">
        <v>36</v>
      </c>
      <c r="I740" s="544" t="s">
        <v>1192</v>
      </c>
      <c r="J740" s="1521"/>
      <c r="K740" s="1547">
        <v>13896</v>
      </c>
      <c r="L740" s="1680" t="s">
        <v>1400</v>
      </c>
      <c r="M740" s="564">
        <v>1900000</v>
      </c>
      <c r="N740" s="545">
        <v>0.04</v>
      </c>
      <c r="O740" s="564">
        <f>M740*N740</f>
        <v>76000</v>
      </c>
    </row>
    <row r="741" spans="1:15" ht="12.75" customHeight="1">
      <c r="A741" s="3325"/>
      <c r="B741" s="992"/>
      <c r="C741" s="482"/>
      <c r="D741" s="483"/>
      <c r="E741" s="583"/>
      <c r="F741" s="483"/>
      <c r="G741" s="483"/>
      <c r="H741" s="484"/>
      <c r="I741" s="484"/>
      <c r="J741" s="1521"/>
      <c r="K741" s="998"/>
      <c r="L741" s="1521"/>
      <c r="M741" s="1588"/>
      <c r="N741" s="1589"/>
      <c r="O741" s="2629"/>
    </row>
    <row r="742" spans="1:15" ht="12.75" customHeight="1">
      <c r="A742" s="3325"/>
      <c r="B742" s="992"/>
      <c r="C742" s="482"/>
      <c r="D742" s="483"/>
      <c r="E742" s="583"/>
      <c r="F742" s="483"/>
      <c r="G742" s="483"/>
      <c r="H742" s="974"/>
      <c r="I742" s="974"/>
      <c r="J742" s="2602"/>
      <c r="K742" s="1567"/>
      <c r="L742" s="2602"/>
      <c r="M742" s="2758"/>
      <c r="N742" s="2834"/>
      <c r="O742" s="2629"/>
    </row>
    <row r="743" spans="1:15" ht="15" customHeight="1">
      <c r="A743" s="3325"/>
      <c r="B743" s="447"/>
      <c r="C743" s="447"/>
      <c r="D743" s="853"/>
      <c r="E743" s="2582"/>
      <c r="F743" s="1604"/>
      <c r="G743" s="2830">
        <f>SUM(G740:G741)</f>
        <v>92000</v>
      </c>
      <c r="H743" s="1080"/>
      <c r="I743" s="974"/>
      <c r="J743" s="974"/>
      <c r="K743" s="434"/>
      <c r="L743" s="2932">
        <v>-42</v>
      </c>
      <c r="M743" s="430"/>
      <c r="N743" s="2600"/>
      <c r="O743" s="2832">
        <f>SUM(O740:O741)</f>
        <v>76000</v>
      </c>
    </row>
    <row r="744" spans="1:15" ht="15.75" customHeight="1">
      <c r="A744" s="3325"/>
      <c r="B744" s="399"/>
      <c r="C744" s="399"/>
      <c r="D744" s="2273"/>
      <c r="E744" s="828">
        <f>SUM(E740:E743)</f>
        <v>2300000</v>
      </c>
      <c r="F744" s="2275"/>
      <c r="G744" s="2831"/>
      <c r="H744" s="3450"/>
      <c r="I744" s="3450"/>
      <c r="J744" s="3450"/>
      <c r="K744" s="3450"/>
      <c r="L744" s="3326"/>
      <c r="M744" s="3326"/>
      <c r="N744" s="3326"/>
      <c r="O744" s="2833">
        <f>O743+G743</f>
        <v>168000</v>
      </c>
    </row>
    <row r="746" spans="1:15" ht="15.75">
      <c r="A746" s="3311" t="s">
        <v>1073</v>
      </c>
      <c r="B746" s="3311"/>
      <c r="C746" s="3311"/>
      <c r="D746" s="3311"/>
      <c r="E746" s="3311"/>
      <c r="F746" s="3311"/>
      <c r="G746" s="3311"/>
      <c r="H746" s="3311"/>
      <c r="I746" s="3311"/>
      <c r="J746" s="3311"/>
      <c r="K746" s="3311"/>
      <c r="L746" s="3311"/>
      <c r="M746" s="3311"/>
      <c r="N746" s="3311"/>
      <c r="O746" s="3311"/>
    </row>
    <row r="747" spans="1:15">
      <c r="A747" s="2119" t="s">
        <v>929</v>
      </c>
      <c r="B747" s="463" t="s">
        <v>3</v>
      </c>
      <c r="C747" s="464" t="s">
        <v>930</v>
      </c>
      <c r="D747" s="464" t="s">
        <v>5</v>
      </c>
      <c r="E747" s="958" t="s">
        <v>6</v>
      </c>
      <c r="F747" s="463" t="s">
        <v>7</v>
      </c>
      <c r="G747" s="959" t="s">
        <v>8</v>
      </c>
      <c r="H747" s="509" t="s">
        <v>9</v>
      </c>
      <c r="I747" s="463" t="s">
        <v>10</v>
      </c>
      <c r="J747" s="463" t="s">
        <v>11</v>
      </c>
      <c r="K747" s="463" t="s">
        <v>3</v>
      </c>
      <c r="L747" s="463" t="s">
        <v>5</v>
      </c>
      <c r="M747" s="463" t="s">
        <v>12</v>
      </c>
      <c r="N747" s="463" t="s">
        <v>7</v>
      </c>
      <c r="O747" s="790"/>
    </row>
    <row r="748" spans="1:15" ht="12.75" customHeight="1">
      <c r="A748" s="3325" t="s">
        <v>13</v>
      </c>
      <c r="B748" s="978">
        <v>13883</v>
      </c>
      <c r="C748" s="1813">
        <v>0.1</v>
      </c>
      <c r="D748" s="1680" t="s">
        <v>1401</v>
      </c>
      <c r="E748" s="714">
        <v>1100000</v>
      </c>
      <c r="F748" s="545">
        <v>7.0000000000000007E-2</v>
      </c>
      <c r="G748" s="564">
        <f>E748*F748</f>
        <v>77000.000000000015</v>
      </c>
      <c r="H748" s="544" t="s">
        <v>19</v>
      </c>
      <c r="I748" s="544" t="s">
        <v>1379</v>
      </c>
      <c r="J748" s="2638"/>
      <c r="K748" s="1547">
        <v>14043</v>
      </c>
      <c r="L748" s="1680" t="s">
        <v>1395</v>
      </c>
      <c r="M748" s="564">
        <v>2500000</v>
      </c>
      <c r="N748" s="545">
        <v>0.05</v>
      </c>
      <c r="O748" s="564">
        <f>M748*N748</f>
        <v>125000</v>
      </c>
    </row>
    <row r="749" spans="1:15" ht="12.75" customHeight="1">
      <c r="A749" s="3325"/>
      <c r="B749" s="978">
        <v>13969</v>
      </c>
      <c r="C749" s="653">
        <v>0.1</v>
      </c>
      <c r="D749" s="657" t="s">
        <v>1402</v>
      </c>
      <c r="E749" s="658">
        <v>3500000</v>
      </c>
      <c r="F749" s="656">
        <v>7.0000000000000007E-2</v>
      </c>
      <c r="G749" s="564">
        <f t="shared" ref="G749:G756" si="22">E749*F749</f>
        <v>245000.00000000003</v>
      </c>
      <c r="H749" s="654" t="s">
        <v>43</v>
      </c>
      <c r="I749" s="654" t="s">
        <v>1379</v>
      </c>
      <c r="J749" s="1552"/>
      <c r="K749" s="2904"/>
      <c r="L749" s="1512"/>
      <c r="M749" s="1519"/>
      <c r="N749" s="1520"/>
      <c r="O749" s="1519"/>
    </row>
    <row r="750" spans="1:15" ht="12.75" customHeight="1">
      <c r="A750" s="3325"/>
      <c r="B750" s="978">
        <v>13931</v>
      </c>
      <c r="C750" s="2065">
        <v>0.1</v>
      </c>
      <c r="D750" s="2022" t="s">
        <v>1403</v>
      </c>
      <c r="E750" s="564">
        <v>1900000</v>
      </c>
      <c r="F750" s="1764">
        <v>0.12</v>
      </c>
      <c r="G750" s="564">
        <f t="shared" si="22"/>
        <v>228000</v>
      </c>
      <c r="H750" s="1143" t="s">
        <v>942</v>
      </c>
      <c r="I750" s="544" t="s">
        <v>1379</v>
      </c>
      <c r="J750" s="1552"/>
      <c r="K750" s="998"/>
      <c r="L750" s="1512"/>
      <c r="M750" s="1519"/>
      <c r="N750" s="1520"/>
      <c r="O750" s="1519"/>
    </row>
    <row r="751" spans="1:15" ht="12.75" customHeight="1">
      <c r="A751" s="3325"/>
      <c r="B751" s="978">
        <v>13980</v>
      </c>
      <c r="C751" s="2641">
        <v>0.1</v>
      </c>
      <c r="D751" s="2460" t="s">
        <v>1404</v>
      </c>
      <c r="E751" s="564">
        <v>2694300</v>
      </c>
      <c r="F751" s="1095">
        <v>7.0000000000000007E-2</v>
      </c>
      <c r="G751" s="564">
        <f t="shared" si="22"/>
        <v>188601.00000000003</v>
      </c>
      <c r="H751" s="544" t="s">
        <v>46</v>
      </c>
      <c r="I751" s="544" t="s">
        <v>1379</v>
      </c>
      <c r="J751" s="1552"/>
      <c r="K751" s="998"/>
      <c r="L751" s="1512"/>
      <c r="M751" s="1519"/>
      <c r="N751" s="1520"/>
      <c r="O751" s="1519"/>
    </row>
    <row r="752" spans="1:15" ht="12.75" customHeight="1">
      <c r="A752" s="3325"/>
      <c r="B752" s="978">
        <v>13964</v>
      </c>
      <c r="C752" s="2539">
        <v>0.08</v>
      </c>
      <c r="D752" s="657" t="s">
        <v>1405</v>
      </c>
      <c r="E752" s="1385">
        <v>2550000</v>
      </c>
      <c r="F752" s="1026">
        <v>0.1</v>
      </c>
      <c r="G752" s="564">
        <f t="shared" si="22"/>
        <v>255000</v>
      </c>
      <c r="H752" s="544" t="s">
        <v>942</v>
      </c>
      <c r="I752" s="544" t="s">
        <v>935</v>
      </c>
      <c r="J752" s="1552"/>
      <c r="K752" s="998"/>
      <c r="L752" s="1512"/>
      <c r="M752" s="1519"/>
      <c r="N752" s="1520"/>
      <c r="O752" s="1519"/>
    </row>
    <row r="753" spans="1:15" ht="12.75" customHeight="1">
      <c r="A753" s="3325"/>
      <c r="B753" s="978">
        <v>13988</v>
      </c>
      <c r="C753" s="2903">
        <v>0.09</v>
      </c>
      <c r="D753" s="657" t="s">
        <v>1406</v>
      </c>
      <c r="E753" s="1385">
        <v>3450000</v>
      </c>
      <c r="F753" s="545">
        <v>7.0000000000000007E-2</v>
      </c>
      <c r="G753" s="564">
        <f t="shared" si="22"/>
        <v>241500.00000000003</v>
      </c>
      <c r="H753" s="544" t="s">
        <v>19</v>
      </c>
      <c r="I753" s="544" t="s">
        <v>953</v>
      </c>
      <c r="J753" s="1552"/>
      <c r="K753" s="1521"/>
      <c r="L753" s="1512"/>
      <c r="M753" s="1519"/>
      <c r="N753" s="1520"/>
      <c r="O753" s="1519"/>
    </row>
    <row r="754" spans="1:15" ht="12.75" customHeight="1">
      <c r="A754" s="3325"/>
      <c r="B754" s="1403">
        <v>14057</v>
      </c>
      <c r="C754" s="545">
        <v>0.1</v>
      </c>
      <c r="D754" s="497" t="s">
        <v>1407</v>
      </c>
      <c r="E754" s="1385">
        <v>2200000</v>
      </c>
      <c r="F754" s="545">
        <v>0.12</v>
      </c>
      <c r="G754" s="564">
        <f t="shared" si="22"/>
        <v>264000</v>
      </c>
      <c r="H754" s="544" t="s">
        <v>942</v>
      </c>
      <c r="I754" s="544" t="s">
        <v>1379</v>
      </c>
      <c r="J754" s="1552"/>
      <c r="K754" s="1521"/>
      <c r="L754" s="1512"/>
      <c r="M754" s="1519"/>
      <c r="N754" s="1520"/>
      <c r="O754" s="1519"/>
    </row>
    <row r="755" spans="1:15" ht="12.75" customHeight="1">
      <c r="A755" s="3325"/>
      <c r="B755" s="978">
        <v>14096</v>
      </c>
      <c r="C755" s="2539">
        <v>0.08</v>
      </c>
      <c r="D755" s="2917" t="s">
        <v>1408</v>
      </c>
      <c r="E755" s="1385">
        <v>2100000</v>
      </c>
      <c r="F755" s="1026">
        <v>0.1</v>
      </c>
      <c r="G755" s="564">
        <f t="shared" si="22"/>
        <v>210000</v>
      </c>
      <c r="H755" s="544" t="s">
        <v>942</v>
      </c>
      <c r="I755" s="544" t="s">
        <v>1379</v>
      </c>
      <c r="J755" s="1552"/>
      <c r="K755" s="1521"/>
      <c r="L755" s="1512"/>
      <c r="M755" s="1519"/>
      <c r="N755" s="1520"/>
      <c r="O755" s="1519"/>
    </row>
    <row r="756" spans="1:15" ht="12.75" customHeight="1">
      <c r="A756" s="3325"/>
      <c r="B756" s="978">
        <v>14094</v>
      </c>
      <c r="C756" s="2046">
        <v>0.1</v>
      </c>
      <c r="D756" s="1680" t="s">
        <v>1409</v>
      </c>
      <c r="E756" s="1106">
        <v>2300000</v>
      </c>
      <c r="F756" s="656">
        <v>0.12</v>
      </c>
      <c r="G756" s="564">
        <f t="shared" si="22"/>
        <v>276000</v>
      </c>
      <c r="H756" s="654" t="s">
        <v>942</v>
      </c>
      <c r="I756" s="654" t="s">
        <v>935</v>
      </c>
      <c r="J756" s="1521"/>
      <c r="K756" s="1521"/>
      <c r="L756" s="1512"/>
      <c r="M756" s="1519"/>
      <c r="N756" s="1520"/>
      <c r="O756" s="1519"/>
    </row>
    <row r="757" spans="1:15" ht="12.75" customHeight="1">
      <c r="A757" s="3325"/>
      <c r="B757" s="992"/>
      <c r="C757" s="2658"/>
      <c r="D757" s="2134"/>
      <c r="E757" s="748"/>
      <c r="F757" s="483"/>
      <c r="G757" s="483"/>
      <c r="H757" s="1329"/>
      <c r="I757" s="484"/>
      <c r="J757" s="1521"/>
      <c r="K757" s="1521"/>
      <c r="L757" s="1512"/>
      <c r="M757" s="1519"/>
      <c r="N757" s="1520"/>
      <c r="O757" s="1519"/>
    </row>
    <row r="758" spans="1:15" ht="12.75" customHeight="1">
      <c r="A758" s="3325"/>
      <c r="B758" s="992"/>
      <c r="C758" s="483"/>
      <c r="D758" s="483"/>
      <c r="E758" s="483"/>
      <c r="F758" s="483"/>
      <c r="G758" s="483"/>
      <c r="H758" s="483"/>
      <c r="I758" s="584"/>
      <c r="J758" s="1521"/>
      <c r="K758" s="1521"/>
      <c r="L758" s="1512"/>
      <c r="M758" s="1519"/>
      <c r="N758" s="1520"/>
      <c r="O758" s="1519"/>
    </row>
    <row r="759" spans="1:15" ht="15" customHeight="1">
      <c r="A759" s="3325"/>
      <c r="B759" s="1199"/>
      <c r="C759" s="2656"/>
      <c r="D759" s="702"/>
      <c r="E759" s="703"/>
      <c r="F759" s="2589"/>
      <c r="G759" s="703"/>
      <c r="H759" s="1148"/>
      <c r="I759" s="974"/>
      <c r="J759" s="484"/>
      <c r="K759" s="398"/>
      <c r="L759" s="393"/>
      <c r="M759" s="394"/>
      <c r="N759" s="395"/>
      <c r="O759" s="567">
        <f>SUM(O748:O758)</f>
        <v>125000</v>
      </c>
    </row>
    <row r="760" spans="1:15" ht="15.75" customHeight="1">
      <c r="A760" s="3325"/>
      <c r="B760" s="399"/>
      <c r="C760" s="2506"/>
      <c r="D760" s="2273"/>
      <c r="E760" s="2274">
        <f>SUM(E748:E759)</f>
        <v>21794300</v>
      </c>
      <c r="F760" s="2451"/>
      <c r="G760" s="2452">
        <f>SUM(G748:G759)</f>
        <v>1985101</v>
      </c>
      <c r="H760" s="3450"/>
      <c r="I760" s="3450"/>
      <c r="J760" s="3450"/>
      <c r="K760" s="3450"/>
      <c r="L760" s="3313"/>
      <c r="M760" s="3313"/>
      <c r="N760" s="3313"/>
      <c r="O760" s="2277">
        <f>O759+G760</f>
        <v>2110101</v>
      </c>
    </row>
    <row r="762" spans="1:15" ht="15.75">
      <c r="A762" s="3311" t="s">
        <v>19</v>
      </c>
      <c r="B762" s="3311"/>
      <c r="C762" s="3311"/>
      <c r="D762" s="3311"/>
      <c r="E762" s="3311"/>
      <c r="F762" s="3311"/>
      <c r="G762" s="3311"/>
      <c r="H762" s="3311"/>
      <c r="I762" s="3311"/>
      <c r="J762" s="3311"/>
      <c r="K762" s="3311"/>
      <c r="L762" s="3311"/>
      <c r="M762" s="3311"/>
      <c r="N762" s="3311"/>
      <c r="O762" s="3311"/>
    </row>
    <row r="763" spans="1:15" s="605" customFormat="1">
      <c r="A763" s="811" t="s">
        <v>929</v>
      </c>
      <c r="B763" s="1851" t="s">
        <v>3</v>
      </c>
      <c r="C763" s="2653" t="s">
        <v>930</v>
      </c>
      <c r="D763" s="2653" t="s">
        <v>5</v>
      </c>
      <c r="E763" s="2654" t="s">
        <v>6</v>
      </c>
      <c r="F763" s="1851" t="s">
        <v>7</v>
      </c>
      <c r="G763" s="2655" t="s">
        <v>8</v>
      </c>
      <c r="H763" s="1078" t="s">
        <v>9</v>
      </c>
      <c r="I763" s="1851" t="s">
        <v>10</v>
      </c>
      <c r="J763" s="700" t="s">
        <v>11</v>
      </c>
      <c r="K763" s="1851" t="s">
        <v>3</v>
      </c>
      <c r="L763" s="1851" t="s">
        <v>5</v>
      </c>
      <c r="M763" s="1851" t="s">
        <v>12</v>
      </c>
      <c r="N763" s="700" t="s">
        <v>7</v>
      </c>
      <c r="O763" s="394"/>
    </row>
    <row r="764" spans="1:15" s="605" customFormat="1" ht="15" customHeight="1">
      <c r="A764" s="3323">
        <v>2</v>
      </c>
      <c r="B764" s="1208"/>
      <c r="C764" s="2808"/>
      <c r="D764" s="2750"/>
      <c r="E764" s="1080"/>
      <c r="F764" s="1580"/>
      <c r="G764" s="1080"/>
      <c r="H764" s="584"/>
      <c r="I764" s="484"/>
      <c r="J764" s="1860"/>
      <c r="K764" s="1521"/>
      <c r="L764" s="1521"/>
      <c r="M764" s="1588"/>
      <c r="N764" s="1520"/>
      <c r="O764" s="2132"/>
    </row>
    <row r="765" spans="1:15" s="605" customFormat="1" ht="12.75" customHeight="1">
      <c r="A765" s="3323"/>
      <c r="B765" s="992"/>
      <c r="C765" s="2265"/>
      <c r="D765" s="2039"/>
      <c r="E765" s="1080"/>
      <c r="F765" s="975"/>
      <c r="G765" s="975"/>
      <c r="H765" s="584"/>
      <c r="I765" s="1015"/>
      <c r="J765" s="2638"/>
      <c r="K765" s="1521"/>
      <c r="L765" s="1521"/>
      <c r="M765" s="1588"/>
      <c r="N765" s="1520"/>
      <c r="O765" s="1519"/>
    </row>
    <row r="766" spans="1:15" s="605" customFormat="1" ht="12.75" customHeight="1">
      <c r="A766" s="3323"/>
      <c r="B766" s="992"/>
      <c r="C766" s="2265"/>
      <c r="D766" s="2039"/>
      <c r="E766" s="1080"/>
      <c r="F766" s="975"/>
      <c r="G766" s="975"/>
      <c r="H766" s="584"/>
      <c r="I766" s="484"/>
      <c r="J766" s="2638"/>
      <c r="K766" s="1521"/>
      <c r="L766" s="1521"/>
      <c r="M766" s="1588"/>
      <c r="N766" s="1520"/>
      <c r="O766" s="1519"/>
    </row>
    <row r="767" spans="1:15" s="605" customFormat="1" ht="12.75" customHeight="1">
      <c r="A767" s="3323"/>
      <c r="B767" s="992"/>
      <c r="C767" s="2265"/>
      <c r="D767" s="2039"/>
      <c r="E767" s="1080"/>
      <c r="F767" s="975"/>
      <c r="G767" s="975"/>
      <c r="H767" s="584"/>
      <c r="I767" s="484"/>
      <c r="J767" s="2638"/>
      <c r="K767" s="1521"/>
      <c r="L767" s="1521"/>
      <c r="M767" s="1588"/>
      <c r="N767" s="1520"/>
      <c r="O767" s="1519"/>
    </row>
    <row r="768" spans="1:15" s="605" customFormat="1" ht="12.75" customHeight="1">
      <c r="A768" s="3323"/>
      <c r="B768" s="992"/>
      <c r="C768" s="2265"/>
      <c r="D768" s="2039"/>
      <c r="E768" s="1080"/>
      <c r="F768" s="975"/>
      <c r="G768" s="975"/>
      <c r="H768" s="584"/>
      <c r="I768" s="484"/>
      <c r="J768" s="2638"/>
      <c r="K768" s="1521"/>
      <c r="L768" s="1521"/>
      <c r="M768" s="1588"/>
      <c r="N768" s="1520"/>
      <c r="O768" s="1519"/>
    </row>
    <row r="769" spans="1:15" s="605" customFormat="1" ht="12.75" customHeight="1">
      <c r="A769" s="3323"/>
      <c r="B769" s="992"/>
      <c r="C769" s="2265"/>
      <c r="D769" s="2039"/>
      <c r="E769" s="1080"/>
      <c r="F769" s="975"/>
      <c r="G769" s="975"/>
      <c r="H769" s="584"/>
      <c r="I769" s="484"/>
      <c r="J769" s="2638"/>
      <c r="K769" s="1521"/>
      <c r="L769" s="1521"/>
      <c r="M769" s="1588"/>
      <c r="N769" s="1520"/>
      <c r="O769" s="1519"/>
    </row>
    <row r="770" spans="1:15" s="605" customFormat="1" ht="12.75" customHeight="1">
      <c r="A770" s="3323"/>
      <c r="B770" s="992"/>
      <c r="C770" s="2265"/>
      <c r="D770" s="2039"/>
      <c r="E770" s="1080"/>
      <c r="F770" s="975"/>
      <c r="G770" s="975"/>
      <c r="H770" s="584"/>
      <c r="I770" s="484"/>
      <c r="J770" s="2638"/>
      <c r="K770" s="1521"/>
      <c r="L770" s="1521"/>
      <c r="M770" s="1588"/>
      <c r="N770" s="1520"/>
      <c r="O770" s="1519"/>
    </row>
    <row r="771" spans="1:15" s="605" customFormat="1" ht="12.75" customHeight="1">
      <c r="A771" s="3323"/>
      <c r="B771" s="992"/>
      <c r="C771" s="2265"/>
      <c r="D771" s="2039"/>
      <c r="E771" s="1080"/>
      <c r="F771" s="975"/>
      <c r="G771" s="975"/>
      <c r="H771" s="584"/>
      <c r="I771" s="484"/>
      <c r="J771" s="2638"/>
      <c r="K771" s="1521"/>
      <c r="L771" s="1521"/>
      <c r="M771" s="1588"/>
      <c r="N771" s="1520"/>
      <c r="O771" s="1519"/>
    </row>
    <row r="772" spans="1:15" s="605" customFormat="1" ht="12.75" customHeight="1">
      <c r="A772" s="3323"/>
      <c r="B772" s="992"/>
      <c r="C772" s="2265"/>
      <c r="D772" s="2039"/>
      <c r="E772" s="583"/>
      <c r="F772" s="483"/>
      <c r="G772" s="483"/>
      <c r="H772" s="584"/>
      <c r="I772" s="484"/>
      <c r="J772" s="2638"/>
      <c r="K772" s="1521"/>
      <c r="L772" s="1521"/>
      <c r="M772" s="1588"/>
      <c r="N772" s="1520"/>
      <c r="O772" s="1519"/>
    </row>
    <row r="773" spans="1:15" s="605" customFormat="1" ht="12.75" customHeight="1">
      <c r="A773" s="3323"/>
      <c r="B773" s="484"/>
      <c r="C773" s="2265"/>
      <c r="D773" s="2039"/>
      <c r="E773" s="748"/>
      <c r="F773" s="483"/>
      <c r="G773" s="483"/>
      <c r="H773" s="1929"/>
      <c r="I773" s="484"/>
      <c r="J773" s="1521"/>
      <c r="K773" s="1905"/>
      <c r="L773" s="1512"/>
      <c r="M773" s="1519"/>
      <c r="N773" s="1520"/>
      <c r="O773" s="1519"/>
    </row>
    <row r="774" spans="1:15" s="605" customFormat="1" ht="14.25" customHeight="1">
      <c r="A774" s="3323"/>
      <c r="B774" s="447"/>
      <c r="C774" s="719"/>
      <c r="D774" s="1993"/>
      <c r="E774" s="2450"/>
      <c r="F774" s="1604"/>
      <c r="G774" s="482"/>
      <c r="H774" s="1906"/>
      <c r="I774" s="484"/>
      <c r="J774" s="484"/>
      <c r="K774" s="398"/>
      <c r="L774" s="393"/>
      <c r="M774" s="394"/>
      <c r="N774" s="395"/>
      <c r="O774" s="567"/>
    </row>
    <row r="775" spans="1:15" s="605" customFormat="1" ht="15.75" customHeight="1">
      <c r="A775" s="3323"/>
      <c r="B775" s="399"/>
      <c r="C775" s="2598"/>
      <c r="D775" s="2273"/>
      <c r="E775" s="2274">
        <f>SUM(E764:E774)</f>
        <v>0</v>
      </c>
      <c r="F775" s="2451"/>
      <c r="G775" s="2452"/>
      <c r="H775" s="3450"/>
      <c r="I775" s="3450"/>
      <c r="J775" s="3450"/>
      <c r="K775" s="3450"/>
      <c r="L775" s="3313"/>
      <c r="M775" s="3313"/>
      <c r="N775" s="3313"/>
      <c r="O775" s="2277"/>
    </row>
    <row r="776" spans="1:15" s="605" customFormat="1">
      <c r="C776" s="2651"/>
      <c r="D776" s="2652"/>
    </row>
    <row r="777" spans="1:15">
      <c r="A777" s="3452" t="s">
        <v>69</v>
      </c>
      <c r="B777" s="3452"/>
      <c r="C777" s="2113"/>
      <c r="D777" s="1042">
        <f>E721+E736+E744+E760</f>
        <v>65764300</v>
      </c>
    </row>
    <row r="778" spans="1:15">
      <c r="A778" s="3453" t="s">
        <v>70</v>
      </c>
      <c r="B778" s="3453"/>
      <c r="C778" s="972"/>
      <c r="D778" s="1043"/>
    </row>
    <row r="779" spans="1:15">
      <c r="A779" s="3454" t="s">
        <v>71</v>
      </c>
      <c r="B779" s="3454"/>
      <c r="C779" s="2112"/>
      <c r="D779" s="1044"/>
    </row>
    <row r="783" spans="1:15">
      <c r="A783" s="3306" t="s">
        <v>1410</v>
      </c>
      <c r="B783" s="3306"/>
      <c r="C783" s="3306"/>
      <c r="D783" s="3306"/>
      <c r="E783" s="3306"/>
      <c r="F783" s="3306"/>
      <c r="G783" s="3306"/>
      <c r="H783" s="3306"/>
      <c r="I783" s="3306"/>
    </row>
    <row r="784" spans="1:15">
      <c r="A784" s="3306"/>
      <c r="B784" s="3306"/>
      <c r="C784" s="3306"/>
      <c r="D784" s="3306"/>
      <c r="E784" s="3306"/>
      <c r="F784" s="3306"/>
      <c r="G784" s="3306"/>
      <c r="H784" s="3306"/>
      <c r="I784" s="3306"/>
    </row>
    <row r="785" spans="1:9" ht="32.25">
      <c r="A785" s="2791" t="s">
        <v>523</v>
      </c>
      <c r="B785" s="2792" t="s">
        <v>524</v>
      </c>
      <c r="C785" s="2791" t="s">
        <v>525</v>
      </c>
      <c r="D785" s="2793" t="s">
        <v>526</v>
      </c>
      <c r="E785" s="2794" t="s">
        <v>6</v>
      </c>
      <c r="F785" s="2795" t="s">
        <v>7</v>
      </c>
      <c r="G785" s="2796" t="s">
        <v>527</v>
      </c>
      <c r="H785" s="2797" t="s">
        <v>11</v>
      </c>
      <c r="I785" s="489" t="s">
        <v>528</v>
      </c>
    </row>
    <row r="786" spans="1:9" ht="15">
      <c r="A786" s="2804">
        <v>13939</v>
      </c>
      <c r="B786" s="2811">
        <v>0.1</v>
      </c>
      <c r="C786" s="1795" t="s">
        <v>1372</v>
      </c>
      <c r="D786" s="1795"/>
      <c r="E786" s="2806">
        <v>5700000</v>
      </c>
      <c r="F786" s="2862">
        <v>0.05</v>
      </c>
      <c r="G786" s="2864">
        <f>F786*E786</f>
        <v>285000</v>
      </c>
      <c r="H786" s="2807"/>
      <c r="I786" s="2361" t="s">
        <v>15</v>
      </c>
    </row>
    <row r="787" spans="1:9" ht="15">
      <c r="A787" s="2804">
        <v>13888</v>
      </c>
      <c r="B787" s="2805">
        <v>0.08</v>
      </c>
      <c r="C787" s="1795" t="s">
        <v>1373</v>
      </c>
      <c r="D787" s="1795"/>
      <c r="E787" s="2806">
        <v>2800000</v>
      </c>
      <c r="F787" s="2865">
        <v>0.04</v>
      </c>
      <c r="G787" s="2864">
        <f t="shared" ref="G787:G792" si="23">F787*E787</f>
        <v>112000</v>
      </c>
      <c r="H787" s="2807"/>
      <c r="I787" s="2361" t="s">
        <v>15</v>
      </c>
    </row>
    <row r="788" spans="1:9" ht="15">
      <c r="A788" s="2804">
        <v>13903</v>
      </c>
      <c r="B788" s="2811">
        <v>0.1</v>
      </c>
      <c r="C788" s="1795" t="s">
        <v>1374</v>
      </c>
      <c r="D788" s="1795"/>
      <c r="E788" s="2806">
        <v>3800000</v>
      </c>
      <c r="F788" s="2862">
        <v>0.05</v>
      </c>
      <c r="G788" s="2864">
        <f t="shared" si="23"/>
        <v>190000</v>
      </c>
      <c r="H788" s="2807"/>
      <c r="I788" s="2361" t="s">
        <v>15</v>
      </c>
    </row>
    <row r="789" spans="1:9" ht="15.75">
      <c r="A789" s="2804">
        <v>13909</v>
      </c>
      <c r="B789" s="2811">
        <v>0.1</v>
      </c>
      <c r="C789" s="2816" t="s">
        <v>1411</v>
      </c>
      <c r="D789" s="2817"/>
      <c r="E789" s="2806">
        <v>3200000</v>
      </c>
      <c r="F789" s="2862">
        <v>0.05</v>
      </c>
      <c r="G789" s="2864">
        <f t="shared" si="23"/>
        <v>160000</v>
      </c>
      <c r="H789" s="2807"/>
      <c r="I789" s="2361" t="s">
        <v>43</v>
      </c>
    </row>
    <row r="790" spans="1:9" ht="15.75">
      <c r="A790" s="2804">
        <v>14024</v>
      </c>
      <c r="B790" s="2811">
        <v>0.1</v>
      </c>
      <c r="C790" s="2816" t="s">
        <v>1412</v>
      </c>
      <c r="D790" s="1795"/>
      <c r="E790" s="2806">
        <v>3100000</v>
      </c>
      <c r="F790" s="2805">
        <v>0.02</v>
      </c>
      <c r="G790" s="2864">
        <f t="shared" si="23"/>
        <v>62000</v>
      </c>
      <c r="H790" s="2837" t="s">
        <v>1413</v>
      </c>
      <c r="I790" s="2463" t="s">
        <v>15</v>
      </c>
    </row>
    <row r="791" spans="1:9" ht="15.75">
      <c r="A791" s="2804">
        <v>13964</v>
      </c>
      <c r="B791" s="2805">
        <v>0.08</v>
      </c>
      <c r="C791" s="2816" t="s">
        <v>1405</v>
      </c>
      <c r="D791" s="1795"/>
      <c r="E791" s="2806">
        <v>2550000</v>
      </c>
      <c r="F791" s="2865">
        <v>0.04</v>
      </c>
      <c r="G791" s="2864">
        <f t="shared" si="23"/>
        <v>102000</v>
      </c>
      <c r="H791" s="2825"/>
      <c r="I791" s="2361" t="s">
        <v>942</v>
      </c>
    </row>
    <row r="792" spans="1:9" ht="15.75">
      <c r="A792" s="2804">
        <v>14094</v>
      </c>
      <c r="B792" s="2811">
        <v>0.1</v>
      </c>
      <c r="C792" s="2816" t="s">
        <v>1409</v>
      </c>
      <c r="D792" s="1795"/>
      <c r="E792" s="2806">
        <v>2300000</v>
      </c>
      <c r="F792" s="2862">
        <v>0.05</v>
      </c>
      <c r="G792" s="2864">
        <f t="shared" si="23"/>
        <v>115000</v>
      </c>
      <c r="H792" s="2807"/>
      <c r="I792" s="2361" t="s">
        <v>942</v>
      </c>
    </row>
    <row r="793" spans="1:9" ht="15">
      <c r="A793" s="2791"/>
      <c r="B793" s="2792"/>
      <c r="C793" s="2803"/>
      <c r="D793" s="2531"/>
      <c r="E793" s="2809"/>
      <c r="F793" s="2863"/>
      <c r="G793" s="2796"/>
      <c r="H793" s="2798"/>
      <c r="I793" s="685"/>
    </row>
    <row r="794" spans="1:9" ht="15">
      <c r="A794" s="2791"/>
      <c r="B794" s="2792"/>
      <c r="C794" s="2803"/>
      <c r="D794" s="2531"/>
      <c r="E794" s="2810"/>
      <c r="F794" s="2795"/>
      <c r="G794" s="2796"/>
      <c r="H794" s="2798"/>
      <c r="I794" s="685"/>
    </row>
    <row r="795" spans="1:9" ht="16.5">
      <c r="A795" s="2848" t="s">
        <v>351</v>
      </c>
      <c r="B795" s="2849"/>
      <c r="C795" s="2850" t="s">
        <v>1380</v>
      </c>
      <c r="D795" s="2851" t="s">
        <v>1414</v>
      </c>
      <c r="E795" s="2852"/>
      <c r="F795" s="2853"/>
      <c r="G795" s="2854"/>
      <c r="H795" s="2855"/>
      <c r="I795" s="2856"/>
    </row>
    <row r="796" spans="1:9" ht="15.75">
      <c r="A796" s="1904"/>
      <c r="B796" s="2802"/>
      <c r="C796" s="2531"/>
      <c r="D796" s="2531"/>
      <c r="E796" s="2800">
        <f>SUM(E786:E795)</f>
        <v>23450000</v>
      </c>
      <c r="F796" s="2799"/>
      <c r="G796" s="2801">
        <f>SUM(G786:G795)</f>
        <v>1026000</v>
      </c>
      <c r="H796" s="2531"/>
      <c r="I796" s="1904"/>
    </row>
    <row r="798" spans="1:9">
      <c r="A798" s="3306" t="s">
        <v>1415</v>
      </c>
      <c r="B798" s="3306"/>
      <c r="C798" s="3306"/>
      <c r="D798" s="3306"/>
      <c r="E798" s="3306"/>
      <c r="F798" s="3306"/>
      <c r="G798" s="3306"/>
      <c r="H798" s="3306"/>
      <c r="I798" s="3306"/>
    </row>
    <row r="799" spans="1:9">
      <c r="A799" s="3306"/>
      <c r="B799" s="3306"/>
      <c r="C799" s="3306"/>
      <c r="D799" s="3306"/>
      <c r="E799" s="3306"/>
      <c r="F799" s="3306"/>
      <c r="G799" s="3306"/>
      <c r="H799" s="3306"/>
      <c r="I799" s="3306"/>
    </row>
    <row r="800" spans="1:9" ht="28.5">
      <c r="A800" s="1368" t="s">
        <v>523</v>
      </c>
      <c r="B800" s="2193" t="s">
        <v>524</v>
      </c>
      <c r="C800" s="1368" t="s">
        <v>525</v>
      </c>
      <c r="D800" s="2194" t="s">
        <v>526</v>
      </c>
      <c r="E800" s="1369" t="s">
        <v>6</v>
      </c>
      <c r="F800" s="1370" t="s">
        <v>7</v>
      </c>
      <c r="G800" s="1371" t="s">
        <v>527</v>
      </c>
      <c r="H800" s="1372" t="s">
        <v>11</v>
      </c>
      <c r="I800" s="489" t="s">
        <v>528</v>
      </c>
    </row>
    <row r="801" spans="1:9" ht="15.75">
      <c r="A801" s="2866">
        <v>13914</v>
      </c>
      <c r="B801" s="2867">
        <v>0.1</v>
      </c>
      <c r="C801" s="2868" t="s">
        <v>1416</v>
      </c>
      <c r="D801" s="2869" t="s">
        <v>743</v>
      </c>
      <c r="E801" s="2870">
        <v>1950000</v>
      </c>
      <c r="F801" s="2871">
        <v>0.05</v>
      </c>
      <c r="G801" s="1831">
        <f>E801*F801</f>
        <v>97500</v>
      </c>
      <c r="H801" s="2872"/>
      <c r="I801" s="2835" t="s">
        <v>15</v>
      </c>
    </row>
    <row r="802" spans="1:9" ht="15.75" customHeight="1">
      <c r="A802" s="2866">
        <v>13911</v>
      </c>
      <c r="B802" s="2867">
        <v>0.1</v>
      </c>
      <c r="C802" s="2868" t="s">
        <v>1417</v>
      </c>
      <c r="D802" s="2869" t="s">
        <v>743</v>
      </c>
      <c r="E802" s="2870">
        <v>1900000</v>
      </c>
      <c r="F802" s="2871">
        <v>0.05</v>
      </c>
      <c r="G802" s="1831">
        <f t="shared" ref="G802:G810" si="24">E802*F802</f>
        <v>95000</v>
      </c>
      <c r="H802" s="2872"/>
      <c r="I802" s="2835" t="s">
        <v>43</v>
      </c>
    </row>
    <row r="803" spans="1:9" ht="15.75">
      <c r="A803" s="2873">
        <v>13896</v>
      </c>
      <c r="B803" s="2867">
        <v>0.1</v>
      </c>
      <c r="C803" s="2874" t="s">
        <v>1418</v>
      </c>
      <c r="D803" s="2875" t="s">
        <v>743</v>
      </c>
      <c r="E803" s="2870">
        <v>2100000</v>
      </c>
      <c r="F803" s="2871">
        <v>0.05</v>
      </c>
      <c r="G803" s="1831">
        <f t="shared" si="24"/>
        <v>105000</v>
      </c>
      <c r="H803" s="1795"/>
      <c r="I803" s="1362" t="s">
        <v>43</v>
      </c>
    </row>
    <row r="804" spans="1:9" ht="15.75">
      <c r="A804" s="2876">
        <v>13978</v>
      </c>
      <c r="B804" s="2867">
        <v>0.1</v>
      </c>
      <c r="C804" s="2874" t="s">
        <v>1419</v>
      </c>
      <c r="D804" s="2875" t="s">
        <v>743</v>
      </c>
      <c r="E804" s="2870">
        <v>1620000</v>
      </c>
      <c r="F804" s="2871">
        <v>0.05</v>
      </c>
      <c r="G804" s="1831">
        <f t="shared" si="24"/>
        <v>81000</v>
      </c>
      <c r="H804" s="1795"/>
      <c r="I804" s="1362" t="s">
        <v>43</v>
      </c>
    </row>
    <row r="805" spans="1:9" ht="15.75">
      <c r="A805" s="2873">
        <v>13957</v>
      </c>
      <c r="B805" s="2867">
        <v>0.1</v>
      </c>
      <c r="C805" s="2874" t="s">
        <v>1420</v>
      </c>
      <c r="D805" s="2875" t="s">
        <v>743</v>
      </c>
      <c r="E805" s="2870">
        <v>3300000</v>
      </c>
      <c r="F805" s="2871">
        <v>0.05</v>
      </c>
      <c r="G805" s="1831">
        <f t="shared" si="24"/>
        <v>165000</v>
      </c>
      <c r="H805" s="1795"/>
      <c r="I805" s="1362" t="s">
        <v>43</v>
      </c>
    </row>
    <row r="806" spans="1:9" ht="15.75">
      <c r="A806" s="2873">
        <v>13958</v>
      </c>
      <c r="B806" s="2867">
        <v>0.1</v>
      </c>
      <c r="C806" s="2874" t="s">
        <v>1421</v>
      </c>
      <c r="D806" s="2875" t="s">
        <v>743</v>
      </c>
      <c r="E806" s="2870">
        <v>2300000</v>
      </c>
      <c r="F806" s="2871">
        <v>0.05</v>
      </c>
      <c r="G806" s="1831">
        <f t="shared" si="24"/>
        <v>115000</v>
      </c>
      <c r="H806" s="1795"/>
      <c r="I806" s="1362" t="s">
        <v>127</v>
      </c>
    </row>
    <row r="807" spans="1:9" ht="15.75">
      <c r="A807" s="2873">
        <v>13983</v>
      </c>
      <c r="B807" s="2877">
        <v>0.08</v>
      </c>
      <c r="C807" s="2874" t="s">
        <v>1422</v>
      </c>
      <c r="D807" s="2875" t="s">
        <v>743</v>
      </c>
      <c r="E807" s="2870">
        <v>2500000</v>
      </c>
      <c r="F807" s="2214">
        <v>0.04</v>
      </c>
      <c r="G807" s="1831">
        <f t="shared" si="24"/>
        <v>100000</v>
      </c>
      <c r="H807" s="1795"/>
      <c r="I807" s="1362" t="s">
        <v>15</v>
      </c>
    </row>
    <row r="808" spans="1:9" ht="15.75">
      <c r="A808" s="2873">
        <v>13988</v>
      </c>
      <c r="B808" s="2877">
        <v>0.08</v>
      </c>
      <c r="C808" s="2874" t="s">
        <v>1423</v>
      </c>
      <c r="D808" s="2875" t="s">
        <v>743</v>
      </c>
      <c r="E808" s="2870">
        <v>3450000</v>
      </c>
      <c r="F808" s="2214">
        <v>0.04</v>
      </c>
      <c r="G808" s="1831">
        <f t="shared" si="24"/>
        <v>138000</v>
      </c>
      <c r="H808" s="1795"/>
      <c r="I808" s="1362" t="s">
        <v>942</v>
      </c>
    </row>
    <row r="809" spans="1:9" ht="15.75">
      <c r="A809" s="2878">
        <v>14043</v>
      </c>
      <c r="B809" s="2879">
        <v>0.1</v>
      </c>
      <c r="C809" s="1795" t="s">
        <v>1424</v>
      </c>
      <c r="D809" s="2880" t="s">
        <v>743</v>
      </c>
      <c r="E809" s="2870">
        <v>2500000</v>
      </c>
      <c r="F809" s="2881">
        <v>0.05</v>
      </c>
      <c r="G809" s="1831">
        <f t="shared" si="24"/>
        <v>125000</v>
      </c>
      <c r="H809" s="2882"/>
      <c r="I809" s="1362" t="s">
        <v>43</v>
      </c>
    </row>
    <row r="810" spans="1:9" ht="15.75">
      <c r="A810" s="2883">
        <v>14041</v>
      </c>
      <c r="B810" s="2884">
        <v>0.08</v>
      </c>
      <c r="C810" s="2220" t="s">
        <v>1425</v>
      </c>
      <c r="D810" s="2910" t="s">
        <v>1021</v>
      </c>
      <c r="E810" s="2870">
        <v>3600000</v>
      </c>
      <c r="F810" s="2219">
        <v>0.04</v>
      </c>
      <c r="G810" s="1831">
        <f t="shared" si="24"/>
        <v>144000</v>
      </c>
      <c r="H810" s="2220"/>
      <c r="I810" s="1785" t="s">
        <v>15</v>
      </c>
    </row>
    <row r="811" spans="1:9" ht="15.75">
      <c r="A811" s="2885"/>
      <c r="B811" s="2907"/>
      <c r="C811" s="2885"/>
      <c r="D811" s="2887"/>
      <c r="E811" s="2908"/>
      <c r="F811" s="2885"/>
      <c r="G811" s="2888"/>
      <c r="H811" s="2885"/>
      <c r="I811" s="2836"/>
    </row>
    <row r="812" spans="1:9" ht="15.75">
      <c r="A812" s="2885"/>
      <c r="B812" s="2907"/>
      <c r="C812" s="2885"/>
      <c r="D812" s="2887"/>
      <c r="E812" s="2908"/>
      <c r="F812" s="2885"/>
      <c r="G812" s="2888"/>
      <c r="H812" s="2885"/>
      <c r="I812" s="2836"/>
    </row>
    <row r="813" spans="1:9">
      <c r="A813" s="407"/>
      <c r="B813" s="407"/>
      <c r="C813" s="407"/>
      <c r="D813" s="407"/>
      <c r="E813" s="407"/>
      <c r="F813" s="407"/>
      <c r="G813" s="407"/>
      <c r="H813" s="407"/>
      <c r="I813" s="407"/>
    </row>
    <row r="814" spans="1:9" ht="15.75">
      <c r="A814" s="2885"/>
      <c r="B814" s="2909">
        <v>0.08</v>
      </c>
      <c r="C814" s="2885" t="s">
        <v>1426</v>
      </c>
      <c r="D814" s="2887" t="s">
        <v>31</v>
      </c>
      <c r="E814" s="2908"/>
      <c r="F814" s="2885"/>
      <c r="G814" s="2885"/>
      <c r="H814" s="2885"/>
      <c r="I814" s="2836" t="s">
        <v>43</v>
      </c>
    </row>
    <row r="815" spans="1:9" ht="15.75">
      <c r="A815" s="2911"/>
      <c r="B815" s="2912">
        <v>0.1</v>
      </c>
      <c r="C815" s="2911" t="s">
        <v>1427</v>
      </c>
      <c r="D815" s="2913" t="s">
        <v>31</v>
      </c>
      <c r="E815" s="2914"/>
      <c r="F815" s="2911"/>
      <c r="G815" s="2911"/>
      <c r="H815" s="2911"/>
      <c r="I815" s="2915" t="s">
        <v>942</v>
      </c>
    </row>
    <row r="816" spans="1:9" ht="15">
      <c r="A816" s="2885"/>
      <c r="B816" s="2886"/>
      <c r="C816" s="2885"/>
      <c r="D816" s="2885"/>
      <c r="E816" s="2800">
        <f>SUM(E801:E810)</f>
        <v>25220000</v>
      </c>
      <c r="F816" s="2885"/>
      <c r="G816" s="2922">
        <f>SUM(G801:G815)</f>
        <v>1165500</v>
      </c>
      <c r="H816" s="2885"/>
      <c r="I816" s="2790"/>
    </row>
    <row r="817" spans="1:42">
      <c r="B817" s="2789"/>
    </row>
    <row r="818" spans="1:42">
      <c r="A818" s="3306" t="s">
        <v>1428</v>
      </c>
      <c r="B818" s="3306"/>
      <c r="C818" s="3306"/>
      <c r="D818" s="3306"/>
      <c r="E818" s="3306"/>
      <c r="F818" s="3306"/>
      <c r="G818" s="3306"/>
      <c r="H818" s="3306"/>
      <c r="I818" s="3306"/>
    </row>
    <row r="819" spans="1:42">
      <c r="A819" s="3306"/>
      <c r="B819" s="3306"/>
      <c r="C819" s="3306"/>
      <c r="D819" s="3306"/>
      <c r="E819" s="3306"/>
      <c r="F819" s="3306"/>
      <c r="G819" s="3306"/>
      <c r="H819" s="3306"/>
      <c r="I819" s="3306"/>
    </row>
    <row r="820" spans="1:42" ht="28.5">
      <c r="A820" s="1368" t="s">
        <v>523</v>
      </c>
      <c r="B820" s="2193" t="s">
        <v>524</v>
      </c>
      <c r="C820" s="1368" t="s">
        <v>525</v>
      </c>
      <c r="D820" s="2194" t="s">
        <v>526</v>
      </c>
      <c r="E820" s="1369" t="s">
        <v>6</v>
      </c>
      <c r="F820" s="1370" t="s">
        <v>7</v>
      </c>
      <c r="G820" s="1371" t="s">
        <v>527</v>
      </c>
      <c r="H820" s="1372" t="s">
        <v>11</v>
      </c>
      <c r="I820" s="489" t="s">
        <v>528</v>
      </c>
    </row>
    <row r="821" spans="1:42" ht="15">
      <c r="A821" s="2335">
        <v>13883</v>
      </c>
      <c r="B821" s="2336">
        <v>0.1</v>
      </c>
      <c r="C821" s="2813" t="s">
        <v>1429</v>
      </c>
      <c r="D821" s="2822" t="s">
        <v>743</v>
      </c>
      <c r="E821" s="2345">
        <v>1100000</v>
      </c>
      <c r="F821" s="2862">
        <v>0.04</v>
      </c>
      <c r="G821" s="2345">
        <f>F821*E821</f>
        <v>44000</v>
      </c>
      <c r="H821" s="2353"/>
      <c r="I821" s="2361" t="s">
        <v>942</v>
      </c>
    </row>
    <row r="822" spans="1:42" s="605" customFormat="1" ht="15">
      <c r="A822" s="2335">
        <v>13969</v>
      </c>
      <c r="B822" s="2336">
        <v>0.1</v>
      </c>
      <c r="C822" s="2813" t="s">
        <v>1430</v>
      </c>
      <c r="D822" s="2822" t="s">
        <v>743</v>
      </c>
      <c r="E822" s="2345">
        <v>3500000</v>
      </c>
      <c r="F822" s="2862">
        <v>0.04</v>
      </c>
      <c r="G822" s="2345">
        <f t="shared" ref="G822:G829" si="25">F822*E822</f>
        <v>140000</v>
      </c>
      <c r="H822" s="2353"/>
      <c r="I822" s="2361" t="s">
        <v>942</v>
      </c>
    </row>
    <row r="823" spans="1:42" s="711" customFormat="1" ht="15">
      <c r="A823" s="2335">
        <v>13931</v>
      </c>
      <c r="B823" s="2336">
        <v>0.1</v>
      </c>
      <c r="C823" s="2813" t="s">
        <v>1431</v>
      </c>
      <c r="D823" s="2822" t="s">
        <v>743</v>
      </c>
      <c r="E823" s="2345">
        <v>1900000</v>
      </c>
      <c r="F823" s="2862">
        <v>0.04</v>
      </c>
      <c r="G823" s="2345">
        <f t="shared" si="25"/>
        <v>76000</v>
      </c>
      <c r="H823" s="2353"/>
      <c r="I823" s="2361" t="s">
        <v>942</v>
      </c>
      <c r="J823" s="605"/>
      <c r="K823" s="605"/>
      <c r="L823" s="605"/>
      <c r="M823" s="605"/>
      <c r="N823" s="605"/>
      <c r="O823" s="605"/>
      <c r="P823" s="605"/>
      <c r="Q823" s="605"/>
      <c r="R823" s="605"/>
      <c r="S823" s="605"/>
      <c r="T823" s="605"/>
      <c r="U823" s="605"/>
      <c r="V823" s="605"/>
      <c r="W823" s="605"/>
      <c r="X823" s="605"/>
      <c r="Y823" s="605"/>
      <c r="Z823" s="605"/>
      <c r="AA823" s="605"/>
      <c r="AB823" s="605"/>
      <c r="AC823" s="605"/>
      <c r="AD823" s="605"/>
      <c r="AE823" s="605"/>
      <c r="AF823" s="605"/>
      <c r="AG823" s="605"/>
      <c r="AH823" s="605"/>
      <c r="AI823" s="605"/>
      <c r="AJ823" s="605"/>
      <c r="AK823" s="605"/>
      <c r="AL823" s="605"/>
      <c r="AM823" s="605"/>
      <c r="AN823" s="605"/>
      <c r="AO823" s="605"/>
      <c r="AP823" s="605"/>
    </row>
    <row r="824" spans="1:42" s="711" customFormat="1" ht="15">
      <c r="A824" s="2335">
        <v>13980</v>
      </c>
      <c r="B824" s="2336">
        <v>0.1</v>
      </c>
      <c r="C824" s="2813" t="s">
        <v>1432</v>
      </c>
      <c r="D824" s="2822" t="s">
        <v>743</v>
      </c>
      <c r="E824" s="2345">
        <v>2694300</v>
      </c>
      <c r="F824" s="2862">
        <v>0.04</v>
      </c>
      <c r="G824" s="2345">
        <f t="shared" si="25"/>
        <v>107772</v>
      </c>
      <c r="H824" s="2353"/>
      <c r="I824" s="2361" t="s">
        <v>942</v>
      </c>
      <c r="J824" s="605"/>
      <c r="K824" s="605"/>
      <c r="L824" s="605"/>
      <c r="M824" s="605"/>
      <c r="N824" s="605"/>
      <c r="O824" s="605"/>
      <c r="P824" s="605"/>
      <c r="Q824" s="605"/>
      <c r="R824" s="605"/>
      <c r="S824" s="605"/>
      <c r="T824" s="605"/>
      <c r="U824" s="605"/>
      <c r="V824" s="605"/>
      <c r="W824" s="605"/>
      <c r="X824" s="605"/>
      <c r="Y824" s="605"/>
      <c r="Z824" s="605"/>
      <c r="AA824" s="605"/>
      <c r="AB824" s="605"/>
      <c r="AC824" s="605"/>
      <c r="AD824" s="605"/>
      <c r="AE824" s="605"/>
      <c r="AF824" s="605"/>
      <c r="AG824" s="605"/>
      <c r="AH824" s="605"/>
      <c r="AI824" s="605"/>
      <c r="AJ824" s="605"/>
      <c r="AK824" s="605"/>
      <c r="AL824" s="605"/>
      <c r="AM824" s="605"/>
      <c r="AN824" s="605"/>
      <c r="AO824" s="605"/>
      <c r="AP824" s="605"/>
    </row>
    <row r="825" spans="1:42" s="605" customFormat="1" ht="15">
      <c r="A825" s="2467">
        <v>14108</v>
      </c>
      <c r="B825" s="2336">
        <v>0.1</v>
      </c>
      <c r="C825" s="2813" t="s">
        <v>1433</v>
      </c>
      <c r="D825" s="2822" t="s">
        <v>1289</v>
      </c>
      <c r="E825" s="2338">
        <v>1500000</v>
      </c>
      <c r="F825" s="2862">
        <v>0.04</v>
      </c>
      <c r="G825" s="2345">
        <f t="shared" si="25"/>
        <v>60000</v>
      </c>
      <c r="H825" s="2741"/>
      <c r="I825" s="2829" t="s">
        <v>43</v>
      </c>
    </row>
    <row r="826" spans="1:42" s="711" customFormat="1" ht="15">
      <c r="A826" s="2335">
        <v>13895</v>
      </c>
      <c r="B826" s="2336">
        <v>0.1</v>
      </c>
      <c r="C826" s="2813" t="s">
        <v>1434</v>
      </c>
      <c r="D826" s="2924" t="s">
        <v>1435</v>
      </c>
      <c r="E826" s="2345">
        <v>1950000</v>
      </c>
      <c r="F826" s="2862">
        <v>0.04</v>
      </c>
      <c r="G826" s="2345">
        <f t="shared" si="25"/>
        <v>78000</v>
      </c>
      <c r="H826" s="1680"/>
      <c r="I826" s="2829" t="s">
        <v>1436</v>
      </c>
      <c r="J826" s="605"/>
    </row>
    <row r="827" spans="1:42" ht="15">
      <c r="A827" s="2335">
        <v>13956</v>
      </c>
      <c r="B827" s="2336">
        <v>0.1</v>
      </c>
      <c r="C827" s="2813" t="s">
        <v>1437</v>
      </c>
      <c r="D827" s="2822" t="s">
        <v>743</v>
      </c>
      <c r="E827" s="2345">
        <v>2100000</v>
      </c>
      <c r="F827" s="2862">
        <v>0.04</v>
      </c>
      <c r="G827" s="2345">
        <f t="shared" si="25"/>
        <v>84000</v>
      </c>
      <c r="H827" s="1680"/>
      <c r="I827" s="2829" t="s">
        <v>43</v>
      </c>
      <c r="J827" s="605"/>
    </row>
    <row r="828" spans="1:42" ht="15">
      <c r="A828" s="2335">
        <v>14057</v>
      </c>
      <c r="B828" s="2336">
        <v>0.1</v>
      </c>
      <c r="C828" s="2813" t="s">
        <v>1438</v>
      </c>
      <c r="D828" s="2822" t="s">
        <v>743</v>
      </c>
      <c r="E828" s="2345">
        <v>2200000</v>
      </c>
      <c r="F828" s="2862">
        <v>0.04</v>
      </c>
      <c r="G828" s="2345">
        <f t="shared" si="25"/>
        <v>88000</v>
      </c>
      <c r="H828" s="1680"/>
      <c r="I828" s="2829" t="s">
        <v>942</v>
      </c>
    </row>
    <row r="829" spans="1:42" ht="15">
      <c r="A829" s="2335">
        <v>14096</v>
      </c>
      <c r="B829" s="2916">
        <v>0.08</v>
      </c>
      <c r="C829" s="2813" t="s">
        <v>1408</v>
      </c>
      <c r="D829" s="2822" t="s">
        <v>743</v>
      </c>
      <c r="E829" s="2338">
        <v>2100000</v>
      </c>
      <c r="F829" s="2865">
        <v>0.03</v>
      </c>
      <c r="G829" s="2345">
        <f t="shared" si="25"/>
        <v>63000</v>
      </c>
      <c r="H829" s="1680"/>
      <c r="I829" s="2829" t="s">
        <v>942</v>
      </c>
    </row>
    <row r="830" spans="1:42" ht="14.25">
      <c r="A830" s="2729"/>
      <c r="B830" s="2812"/>
      <c r="C830" s="2814"/>
      <c r="D830" s="2194"/>
      <c r="E830" s="2815"/>
      <c r="F830" s="407"/>
      <c r="G830" s="407"/>
      <c r="H830" s="407"/>
      <c r="I830" s="2788"/>
    </row>
    <row r="831" spans="1:42" ht="14.25">
      <c r="A831" s="2729"/>
      <c r="B831" s="2812"/>
      <c r="C831" s="2814"/>
      <c r="D831" s="2194"/>
      <c r="E831" s="2815"/>
      <c r="F831" s="407"/>
      <c r="G831" s="407"/>
      <c r="H831" s="407"/>
      <c r="I831" s="2788"/>
    </row>
    <row r="832" spans="1:42" ht="14.25">
      <c r="A832" s="2729"/>
      <c r="B832" s="2812"/>
      <c r="C832" s="2814"/>
      <c r="D832" s="2194"/>
      <c r="E832" s="2815"/>
      <c r="F832" s="407"/>
      <c r="G832" s="407"/>
      <c r="H832" s="407"/>
      <c r="I832" s="2788"/>
    </row>
    <row r="833" spans="1:9" s="605" customFormat="1" ht="14.25">
      <c r="A833" s="2729"/>
      <c r="B833" s="2824">
        <v>0.1</v>
      </c>
      <c r="C833" s="2821" t="s">
        <v>1439</v>
      </c>
      <c r="D833" s="2823" t="s">
        <v>1440</v>
      </c>
      <c r="E833" s="2815"/>
      <c r="F833" s="483"/>
      <c r="G833" s="483"/>
      <c r="H833" s="483"/>
      <c r="I833" s="2788" t="s">
        <v>127</v>
      </c>
    </row>
    <row r="834" spans="1:9" ht="14.25">
      <c r="A834" s="407"/>
      <c r="B834" s="2812"/>
      <c r="C834" s="2814"/>
      <c r="D834" s="2194"/>
      <c r="E834" s="2815"/>
      <c r="F834" s="407"/>
      <c r="G834" s="407"/>
      <c r="H834" s="407"/>
      <c r="I834" s="2788"/>
    </row>
    <row r="835" spans="1:9" ht="14.25">
      <c r="A835" s="407"/>
      <c r="B835" s="2812"/>
      <c r="C835" s="2814"/>
      <c r="D835" s="2194"/>
      <c r="E835" s="2921">
        <f>SUM(E821:E834)</f>
        <v>19044300</v>
      </c>
      <c r="F835" s="407"/>
      <c r="G835" s="1108">
        <f>SUM(G821:G834)</f>
        <v>740772</v>
      </c>
      <c r="H835" s="407"/>
      <c r="I835" s="2788"/>
    </row>
    <row r="838" spans="1:9">
      <c r="A838" s="3307" t="s">
        <v>1441</v>
      </c>
      <c r="B838" s="3307"/>
      <c r="C838" s="3307"/>
      <c r="D838" s="3307"/>
      <c r="E838" s="3307"/>
      <c r="F838" s="3307"/>
      <c r="G838" s="3307"/>
    </row>
    <row r="839" spans="1:9">
      <c r="A839" s="3307"/>
      <c r="B839" s="3307"/>
      <c r="C839" s="3307"/>
      <c r="D839" s="3307"/>
      <c r="E839" s="3307"/>
      <c r="F839" s="3307"/>
      <c r="G839" s="3307"/>
    </row>
    <row r="840" spans="1:9" ht="15.75">
      <c r="A840" s="1985" t="s">
        <v>1023</v>
      </c>
      <c r="B840" s="1985" t="s">
        <v>1024</v>
      </c>
      <c r="C840" s="1985" t="s">
        <v>1025</v>
      </c>
      <c r="D840" s="1985" t="s">
        <v>526</v>
      </c>
      <c r="E840" s="1985" t="s">
        <v>1026</v>
      </c>
      <c r="F840" s="1985"/>
      <c r="G840" s="1985"/>
    </row>
    <row r="841" spans="1:9" ht="15.75">
      <c r="A841" s="1362">
        <v>13914</v>
      </c>
      <c r="B841" s="2216">
        <v>0.1</v>
      </c>
      <c r="C841" s="1795" t="s">
        <v>1370</v>
      </c>
      <c r="D841" s="1827" t="s">
        <v>743</v>
      </c>
      <c r="E841" s="1829">
        <v>1950000</v>
      </c>
      <c r="F841" s="2773">
        <v>0.03</v>
      </c>
      <c r="G841" s="1319">
        <f>F841*E841</f>
        <v>58500</v>
      </c>
    </row>
    <row r="842" spans="1:9" ht="15.75">
      <c r="A842" s="1362">
        <v>13939</v>
      </c>
      <c r="B842" s="2216">
        <v>0.1</v>
      </c>
      <c r="C842" s="1795" t="s">
        <v>1372</v>
      </c>
      <c r="D842" s="1827" t="s">
        <v>743</v>
      </c>
      <c r="E842" s="2761">
        <v>5700000</v>
      </c>
      <c r="F842" s="2773">
        <v>0.03</v>
      </c>
      <c r="G842" s="1319">
        <f>F842*E842</f>
        <v>171000</v>
      </c>
    </row>
    <row r="843" spans="1:9" ht="15.75">
      <c r="A843" s="1362">
        <v>13888</v>
      </c>
      <c r="B843" s="2214">
        <v>0.08</v>
      </c>
      <c r="C843" s="1795" t="s">
        <v>1373</v>
      </c>
      <c r="D843" s="1827" t="s">
        <v>743</v>
      </c>
      <c r="E843" s="1827">
        <v>2800000</v>
      </c>
      <c r="F843" s="2774">
        <v>0.02</v>
      </c>
      <c r="G843" s="1319">
        <f>F843*E843</f>
        <v>56000</v>
      </c>
    </row>
    <row r="844" spans="1:9" ht="15.75">
      <c r="A844" s="2777">
        <v>13903</v>
      </c>
      <c r="B844" s="2216">
        <v>0.1</v>
      </c>
      <c r="C844" s="1795" t="s">
        <v>1374</v>
      </c>
      <c r="D844" s="1827" t="s">
        <v>743</v>
      </c>
      <c r="E844" s="1827">
        <v>3800000</v>
      </c>
      <c r="F844" s="2773">
        <v>0.03</v>
      </c>
      <c r="G844" s="1319">
        <f>F844*E844</f>
        <v>114000</v>
      </c>
    </row>
    <row r="845" spans="1:9" ht="15.75">
      <c r="A845" s="2828">
        <v>13983</v>
      </c>
      <c r="B845" s="2841">
        <v>0.08</v>
      </c>
      <c r="C845" s="2763" t="s">
        <v>1442</v>
      </c>
      <c r="D845" s="1829" t="s">
        <v>743</v>
      </c>
      <c r="E845" s="1829">
        <v>2500000</v>
      </c>
      <c r="F845" s="2774">
        <v>0.02</v>
      </c>
      <c r="G845" s="1319">
        <f>F845*E845</f>
        <v>50000</v>
      </c>
    </row>
    <row r="846" spans="1:9" ht="15.75">
      <c r="A846" s="1362">
        <v>13896</v>
      </c>
      <c r="B846" s="2818">
        <v>0.1</v>
      </c>
      <c r="C846" s="1795" t="s">
        <v>1383</v>
      </c>
      <c r="D846" s="1827" t="s">
        <v>743</v>
      </c>
      <c r="E846" s="2761">
        <v>2100000</v>
      </c>
      <c r="F846" s="2773">
        <v>0.03</v>
      </c>
      <c r="G846" s="1319">
        <f>F846*E846</f>
        <v>63000</v>
      </c>
    </row>
    <row r="847" spans="1:9" ht="15.75">
      <c r="A847" s="1362">
        <v>13911</v>
      </c>
      <c r="B847" s="2818">
        <v>0.1</v>
      </c>
      <c r="C847" s="1795" t="s">
        <v>1385</v>
      </c>
      <c r="D847" s="1827" t="s">
        <v>743</v>
      </c>
      <c r="E847" s="2761">
        <v>1900000</v>
      </c>
      <c r="F847" s="2773">
        <v>0.03</v>
      </c>
      <c r="G847" s="1319">
        <f>F847*E847</f>
        <v>57000</v>
      </c>
    </row>
    <row r="848" spans="1:9" ht="15.75">
      <c r="A848" s="1362">
        <v>13909</v>
      </c>
      <c r="B848" s="2818">
        <v>0.1</v>
      </c>
      <c r="C848" s="2826" t="s">
        <v>1387</v>
      </c>
      <c r="D848" s="1827" t="s">
        <v>743</v>
      </c>
      <c r="E848" s="2761">
        <v>3200000</v>
      </c>
      <c r="F848" s="2773">
        <v>0.03</v>
      </c>
      <c r="G848" s="1319">
        <f>F848*E848</f>
        <v>96000</v>
      </c>
    </row>
    <row r="849" spans="1:7" ht="15.75">
      <c r="A849" s="1362">
        <v>13883</v>
      </c>
      <c r="B849" s="2818">
        <v>0.1</v>
      </c>
      <c r="C849" s="1795" t="s">
        <v>1401</v>
      </c>
      <c r="D849" s="1827" t="s">
        <v>743</v>
      </c>
      <c r="E849" s="2761">
        <v>1100000</v>
      </c>
      <c r="F849" s="2773">
        <v>0.03</v>
      </c>
      <c r="G849" s="1319">
        <f>F849*E849</f>
        <v>33000</v>
      </c>
    </row>
    <row r="850" spans="1:7" ht="15.75">
      <c r="A850" s="1362">
        <v>13969</v>
      </c>
      <c r="B850" s="2818">
        <v>0.1</v>
      </c>
      <c r="C850" s="2224" t="s">
        <v>1443</v>
      </c>
      <c r="D850" s="1827" t="s">
        <v>743</v>
      </c>
      <c r="E850" s="2761">
        <v>3500000</v>
      </c>
      <c r="F850" s="2773">
        <v>0.03</v>
      </c>
      <c r="G850" s="1319">
        <f>F850*E850</f>
        <v>105000</v>
      </c>
    </row>
    <row r="851" spans="1:7" ht="15.75">
      <c r="A851" s="1362">
        <v>13958</v>
      </c>
      <c r="B851" s="2818">
        <v>0.1</v>
      </c>
      <c r="C851" s="2224" t="s">
        <v>1399</v>
      </c>
      <c r="D851" s="1827" t="s">
        <v>743</v>
      </c>
      <c r="E851" s="2761">
        <v>2300000</v>
      </c>
      <c r="F851" s="2773">
        <v>0.03</v>
      </c>
      <c r="G851" s="1319">
        <f>F851*E851</f>
        <v>69000</v>
      </c>
    </row>
    <row r="852" spans="1:7" ht="15.75">
      <c r="A852" s="1362">
        <v>13931</v>
      </c>
      <c r="B852" s="2818">
        <v>0.1</v>
      </c>
      <c r="C852" s="2826" t="s">
        <v>1403</v>
      </c>
      <c r="D852" s="1827" t="s">
        <v>743</v>
      </c>
      <c r="E852" s="2761">
        <v>1900000</v>
      </c>
      <c r="F852" s="2773">
        <v>0.03</v>
      </c>
      <c r="G852" s="1319">
        <f>F852*E852</f>
        <v>57000</v>
      </c>
    </row>
    <row r="853" spans="1:7" ht="15.75">
      <c r="A853" s="1362">
        <v>13956</v>
      </c>
      <c r="B853" s="2707">
        <v>0.1</v>
      </c>
      <c r="C853" s="1795" t="s">
        <v>1437</v>
      </c>
      <c r="D853" s="1827" t="s">
        <v>743</v>
      </c>
      <c r="E853" s="2761">
        <v>2100000</v>
      </c>
      <c r="F853" s="2773">
        <v>0.03</v>
      </c>
      <c r="G853" s="1319">
        <f>F853*E853</f>
        <v>63000</v>
      </c>
    </row>
    <row r="854" spans="1:7" ht="15.75">
      <c r="A854" s="1362">
        <v>13964</v>
      </c>
      <c r="B854" s="2819">
        <v>0.08</v>
      </c>
      <c r="C854" s="2224" t="s">
        <v>1405</v>
      </c>
      <c r="D854" s="1829" t="s">
        <v>743</v>
      </c>
      <c r="E854" s="2820">
        <v>2550000</v>
      </c>
      <c r="F854" s="2774">
        <v>0.02</v>
      </c>
      <c r="G854" s="1319">
        <f>F854*E854</f>
        <v>51000</v>
      </c>
    </row>
    <row r="855" spans="1:7" ht="15.75">
      <c r="A855" s="1362">
        <v>13957</v>
      </c>
      <c r="B855" s="2827">
        <v>0.1</v>
      </c>
      <c r="C855" s="2224" t="s">
        <v>1444</v>
      </c>
      <c r="D855" s="1829" t="s">
        <v>743</v>
      </c>
      <c r="E855" s="2820">
        <v>3300000</v>
      </c>
      <c r="F855" s="2773">
        <v>0.03</v>
      </c>
      <c r="G855" s="1319">
        <f>F855*E855</f>
        <v>99000</v>
      </c>
    </row>
    <row r="856" spans="1:7" ht="15.75">
      <c r="A856" s="1362">
        <v>14024</v>
      </c>
      <c r="B856" s="2827">
        <v>0.1</v>
      </c>
      <c r="C856" s="2816" t="s">
        <v>1412</v>
      </c>
      <c r="D856" s="1829" t="s">
        <v>743</v>
      </c>
      <c r="E856" s="2820">
        <v>3100000</v>
      </c>
      <c r="F856" s="2773">
        <v>0.03</v>
      </c>
      <c r="G856" s="1319">
        <f>F856*E856</f>
        <v>93000</v>
      </c>
    </row>
    <row r="857" spans="1:7" ht="15.75">
      <c r="A857" s="1785">
        <v>13978</v>
      </c>
      <c r="B857" s="2827">
        <v>0.1</v>
      </c>
      <c r="C857" s="1795" t="s">
        <v>1445</v>
      </c>
      <c r="D857" s="2820" t="s">
        <v>743</v>
      </c>
      <c r="E857" s="2820">
        <v>1620000</v>
      </c>
      <c r="F857" s="2773">
        <v>0.03</v>
      </c>
      <c r="G857" s="1319">
        <f>F857*E857</f>
        <v>48600</v>
      </c>
    </row>
    <row r="858" spans="1:7" ht="15.75">
      <c r="A858" s="1362">
        <v>13988</v>
      </c>
      <c r="B858" s="2846">
        <v>0.08</v>
      </c>
      <c r="C858" s="2847" t="s">
        <v>1446</v>
      </c>
      <c r="D858" s="2766" t="s">
        <v>743</v>
      </c>
      <c r="E858" s="2844">
        <v>3450000</v>
      </c>
      <c r="F858" s="2773">
        <v>0.02</v>
      </c>
      <c r="G858" s="1319">
        <f>F858*E858</f>
        <v>69000</v>
      </c>
    </row>
    <row r="859" spans="1:7" ht="15.75">
      <c r="A859" s="2828">
        <v>14043</v>
      </c>
      <c r="B859" s="2711">
        <v>0.1</v>
      </c>
      <c r="C859" s="1795" t="s">
        <v>1395</v>
      </c>
      <c r="D859" s="1827" t="s">
        <v>743</v>
      </c>
      <c r="E859" s="1827">
        <v>2500000</v>
      </c>
      <c r="F859" s="2845">
        <v>0.03</v>
      </c>
      <c r="G859" s="1319">
        <f>F859*E859</f>
        <v>75000</v>
      </c>
    </row>
    <row r="860" spans="1:7" ht="15.75">
      <c r="A860" s="2861">
        <v>14041</v>
      </c>
      <c r="B860" s="2214">
        <v>0.09</v>
      </c>
      <c r="C860" s="1795" t="s">
        <v>1447</v>
      </c>
      <c r="D860" s="1827" t="s">
        <v>743</v>
      </c>
      <c r="E860" s="1827">
        <v>3600000</v>
      </c>
      <c r="F860" s="2923">
        <v>0.02</v>
      </c>
      <c r="G860" s="1319">
        <f>F860*E860</f>
        <v>72000</v>
      </c>
    </row>
    <row r="861" spans="1:7" ht="15.75">
      <c r="A861" s="1362">
        <v>13980</v>
      </c>
      <c r="B861" s="2216">
        <v>0.1</v>
      </c>
      <c r="C861" s="1795" t="s">
        <v>1432</v>
      </c>
      <c r="D861" s="1827" t="s">
        <v>743</v>
      </c>
      <c r="E861" s="1827">
        <v>2694300</v>
      </c>
      <c r="F861" s="2845">
        <v>0.03</v>
      </c>
      <c r="G861" s="1319">
        <f>F861*E861</f>
        <v>80829</v>
      </c>
    </row>
    <row r="862" spans="1:7" ht="15.75">
      <c r="A862" s="1362">
        <v>14108</v>
      </c>
      <c r="B862" s="2216">
        <v>0.1</v>
      </c>
      <c r="C862" s="1795" t="s">
        <v>1448</v>
      </c>
      <c r="D862" s="1827" t="s">
        <v>743</v>
      </c>
      <c r="E862" s="1827">
        <v>1500000</v>
      </c>
      <c r="F862" s="2845">
        <v>0.03</v>
      </c>
      <c r="G862" s="1319">
        <f>F862*E862</f>
        <v>45000</v>
      </c>
    </row>
    <row r="863" spans="1:7" ht="15.75">
      <c r="A863" s="1789">
        <v>14057</v>
      </c>
      <c r="B863" s="2767">
        <v>0.1</v>
      </c>
      <c r="C863" s="2224" t="s">
        <v>1438</v>
      </c>
      <c r="D863" s="2768" t="s">
        <v>743</v>
      </c>
      <c r="E863" s="2768">
        <v>2200000</v>
      </c>
      <c r="F863" s="2773">
        <v>0.03</v>
      </c>
      <c r="G863" s="1319">
        <f>F863*E863</f>
        <v>66000</v>
      </c>
    </row>
    <row r="864" spans="1:7" ht="15.75">
      <c r="A864" s="1362">
        <v>14094</v>
      </c>
      <c r="B864" s="2778">
        <v>0.1</v>
      </c>
      <c r="C864" s="2769" t="s">
        <v>1449</v>
      </c>
      <c r="D864" s="1817" t="s">
        <v>743</v>
      </c>
      <c r="E864" s="1817">
        <v>2300000</v>
      </c>
      <c r="F864" s="2773">
        <v>0.03</v>
      </c>
      <c r="G864" s="1319">
        <f>F864*E864</f>
        <v>69000</v>
      </c>
    </row>
    <row r="865" spans="1:15" ht="15.75">
      <c r="A865" s="2770">
        <v>14096</v>
      </c>
      <c r="B865" s="2214">
        <v>0.08</v>
      </c>
      <c r="C865" s="1795" t="s">
        <v>1450</v>
      </c>
      <c r="D865" s="2771" t="s">
        <v>743</v>
      </c>
      <c r="E865" s="2761">
        <v>2100000</v>
      </c>
      <c r="F865" s="2773">
        <v>0.02</v>
      </c>
      <c r="G865" s="1319">
        <f>F865*E865</f>
        <v>42000</v>
      </c>
    </row>
    <row r="866" spans="1:15" ht="15.75">
      <c r="A866" s="2842"/>
      <c r="B866" s="2223"/>
      <c r="C866" s="2224"/>
      <c r="D866" s="2843"/>
      <c r="E866" s="2844"/>
      <c r="F866" s="2760"/>
      <c r="G866" s="1319"/>
    </row>
    <row r="867" spans="1:15" ht="18.75">
      <c r="A867" s="985"/>
      <c r="B867" s="2711"/>
      <c r="C867" s="657"/>
      <c r="D867" s="2759"/>
      <c r="E867" s="1487">
        <f>SUM(E841:E866)</f>
        <v>65764300</v>
      </c>
      <c r="F867" s="1863"/>
      <c r="G867" s="2775">
        <f>SUM(G841:G866)</f>
        <v>1802929</v>
      </c>
    </row>
    <row r="871" spans="1:15">
      <c r="A871" s="3274" t="s">
        <v>1451</v>
      </c>
      <c r="B871" s="3274"/>
      <c r="C871" s="3274"/>
      <c r="D871" s="3274"/>
      <c r="E871" s="3274"/>
      <c r="F871" s="3274"/>
      <c r="G871" s="3274"/>
      <c r="H871" s="3274"/>
      <c r="I871" s="3274"/>
      <c r="J871" s="3274"/>
      <c r="K871" s="3274"/>
      <c r="L871" s="3274"/>
      <c r="M871" s="3274"/>
      <c r="N871" s="3274"/>
      <c r="O871" s="3274"/>
    </row>
    <row r="872" spans="1:15">
      <c r="A872" s="3274"/>
      <c r="B872" s="3274"/>
      <c r="C872" s="3274"/>
      <c r="D872" s="3274"/>
      <c r="E872" s="3274"/>
      <c r="F872" s="3274"/>
      <c r="G872" s="3274"/>
      <c r="H872" s="3274"/>
      <c r="I872" s="3274"/>
      <c r="J872" s="3274"/>
      <c r="K872" s="3274"/>
      <c r="L872" s="3274"/>
      <c r="M872" s="3274"/>
      <c r="N872" s="3274"/>
      <c r="O872" s="3274"/>
    </row>
    <row r="873" spans="1:15" ht="15.75">
      <c r="A873" s="3311" t="s">
        <v>15</v>
      </c>
      <c r="B873" s="3311"/>
      <c r="C873" s="3311"/>
      <c r="D873" s="3311"/>
      <c r="E873" s="3311"/>
      <c r="F873" s="3311"/>
      <c r="G873" s="3311"/>
      <c r="H873" s="3311"/>
      <c r="I873" s="3311"/>
      <c r="J873" s="3311"/>
      <c r="K873" s="3311"/>
      <c r="L873" s="3311"/>
      <c r="M873" s="3311"/>
      <c r="N873" s="3311"/>
      <c r="O873" s="3311"/>
    </row>
    <row r="874" spans="1:15">
      <c r="A874" s="2119" t="s">
        <v>929</v>
      </c>
      <c r="B874" s="463" t="s">
        <v>3</v>
      </c>
      <c r="C874" s="464" t="s">
        <v>930</v>
      </c>
      <c r="D874" s="464" t="s">
        <v>5</v>
      </c>
      <c r="E874" s="958" t="s">
        <v>6</v>
      </c>
      <c r="F874" s="463" t="s">
        <v>7</v>
      </c>
      <c r="G874" s="959" t="s">
        <v>8</v>
      </c>
      <c r="H874" s="509" t="s">
        <v>9</v>
      </c>
      <c r="I874" s="463" t="s">
        <v>10</v>
      </c>
      <c r="J874" s="24" t="s">
        <v>11</v>
      </c>
      <c r="K874" s="463" t="s">
        <v>3</v>
      </c>
      <c r="L874" s="463" t="s">
        <v>5</v>
      </c>
      <c r="M874" s="463" t="s">
        <v>12</v>
      </c>
      <c r="N874" s="463" t="s">
        <v>7</v>
      </c>
      <c r="O874" s="790"/>
    </row>
    <row r="875" spans="1:15" ht="12.75" customHeight="1">
      <c r="A875" s="3312" t="s">
        <v>1452</v>
      </c>
      <c r="B875" s="1098">
        <v>14157</v>
      </c>
      <c r="C875" s="1026">
        <v>0.08</v>
      </c>
      <c r="D875" s="1680" t="s">
        <v>1453</v>
      </c>
      <c r="E875" s="1762">
        <v>2800000</v>
      </c>
      <c r="F875" s="2026">
        <v>0.05</v>
      </c>
      <c r="G875" s="858">
        <f>F875*E875</f>
        <v>140000</v>
      </c>
      <c r="H875" s="1143" t="s">
        <v>19</v>
      </c>
      <c r="I875" s="544" t="s">
        <v>1192</v>
      </c>
      <c r="J875" s="1910"/>
      <c r="K875" s="1547">
        <v>14149</v>
      </c>
      <c r="L875" s="2068" t="s">
        <v>1454</v>
      </c>
      <c r="M875" s="1546">
        <v>1450000</v>
      </c>
      <c r="N875" s="1615">
        <v>0.04</v>
      </c>
      <c r="O875" s="2137">
        <f>M875*N875</f>
        <v>58000</v>
      </c>
    </row>
    <row r="876" spans="1:15" ht="12.75" customHeight="1">
      <c r="A876" s="3312"/>
      <c r="B876" s="2984">
        <v>14266</v>
      </c>
      <c r="C876" s="656">
        <v>0.1</v>
      </c>
      <c r="D876" s="657" t="s">
        <v>1455</v>
      </c>
      <c r="E876" s="564">
        <v>4200000</v>
      </c>
      <c r="F876" s="545">
        <v>0.1</v>
      </c>
      <c r="G876" s="858">
        <f t="shared" ref="G876:G883" si="26">F876*E876</f>
        <v>420000</v>
      </c>
      <c r="H876" s="544" t="s">
        <v>15</v>
      </c>
      <c r="I876" s="544" t="s">
        <v>935</v>
      </c>
      <c r="J876" s="1552"/>
      <c r="K876" s="2706"/>
      <c r="L876" s="1996"/>
      <c r="M876" s="1997"/>
      <c r="N876" s="1998"/>
      <c r="O876" s="1997"/>
    </row>
    <row r="877" spans="1:15" ht="12.75" customHeight="1">
      <c r="A877" s="3312"/>
      <c r="B877" s="1098">
        <v>14213</v>
      </c>
      <c r="C877" s="653">
        <v>0.1</v>
      </c>
      <c r="D877" s="2460" t="s">
        <v>1456</v>
      </c>
      <c r="E877" s="2092">
        <v>2800000</v>
      </c>
      <c r="F877" s="1840">
        <v>0.06</v>
      </c>
      <c r="G877" s="858">
        <f t="shared" si="26"/>
        <v>168000</v>
      </c>
      <c r="H877" s="654" t="s">
        <v>36</v>
      </c>
      <c r="I877" s="659" t="s">
        <v>1457</v>
      </c>
      <c r="J877" s="1521"/>
      <c r="K877" s="2623"/>
      <c r="L877" s="1996"/>
      <c r="M877" s="1997"/>
      <c r="N877" s="1998"/>
      <c r="O877" s="1997"/>
    </row>
    <row r="878" spans="1:15" ht="12.75" customHeight="1">
      <c r="A878" s="3312"/>
      <c r="B878" s="2958">
        <v>14306</v>
      </c>
      <c r="C878" s="545">
        <v>0.1</v>
      </c>
      <c r="D878" s="2022" t="s">
        <v>1458</v>
      </c>
      <c r="E878" s="858">
        <v>1500000</v>
      </c>
      <c r="F878" s="541">
        <v>0.1</v>
      </c>
      <c r="G878" s="858">
        <f t="shared" si="26"/>
        <v>150000</v>
      </c>
      <c r="H878" s="1143" t="s">
        <v>15</v>
      </c>
      <c r="I878" s="544" t="s">
        <v>935</v>
      </c>
      <c r="J878" s="1521"/>
      <c r="K878" s="1521"/>
      <c r="L878" s="1512"/>
      <c r="M878" s="1519"/>
      <c r="N878" s="1520"/>
      <c r="O878" s="1519"/>
    </row>
    <row r="879" spans="1:15" ht="12.75" customHeight="1">
      <c r="A879" s="3312"/>
      <c r="B879" s="2958">
        <v>14225</v>
      </c>
      <c r="C879" s="1026">
        <v>0.08</v>
      </c>
      <c r="D879" s="2022" t="s">
        <v>1459</v>
      </c>
      <c r="E879" s="858">
        <v>2200000</v>
      </c>
      <c r="F879" s="541">
        <v>0.06</v>
      </c>
      <c r="G879" s="858">
        <f t="shared" si="26"/>
        <v>132000</v>
      </c>
      <c r="H879" s="1143" t="s">
        <v>46</v>
      </c>
      <c r="I879" s="544" t="s">
        <v>1170</v>
      </c>
      <c r="J879" s="1521"/>
      <c r="K879" s="1521"/>
      <c r="L879" s="1512"/>
      <c r="M879" s="1519"/>
      <c r="N879" s="1520"/>
      <c r="O879" s="1519"/>
    </row>
    <row r="880" spans="1:15" ht="12.75" customHeight="1">
      <c r="A880" s="3312"/>
      <c r="B880" s="2953">
        <v>14338</v>
      </c>
      <c r="C880" s="744">
        <v>0.1</v>
      </c>
      <c r="D880" s="2946" t="s">
        <v>1460</v>
      </c>
      <c r="E880" s="1751">
        <v>4600000</v>
      </c>
      <c r="F880" s="1865">
        <v>0.1</v>
      </c>
      <c r="G880" s="1751">
        <f t="shared" si="26"/>
        <v>460000</v>
      </c>
      <c r="H880" s="2542" t="s">
        <v>15</v>
      </c>
      <c r="I880" s="745" t="s">
        <v>1192</v>
      </c>
      <c r="J880" s="1521"/>
      <c r="K880" s="1521"/>
      <c r="L880" s="1512"/>
      <c r="M880" s="1519"/>
      <c r="N880" s="1520"/>
      <c r="O880" s="1519"/>
    </row>
    <row r="881" spans="1:15" ht="12.75" customHeight="1">
      <c r="A881" s="3312"/>
      <c r="B881" s="2953">
        <v>14337</v>
      </c>
      <c r="C881" s="1022">
        <v>0.08</v>
      </c>
      <c r="D881" s="2946" t="s">
        <v>1461</v>
      </c>
      <c r="E881" s="751">
        <v>4100000</v>
      </c>
      <c r="F881" s="1022">
        <v>0.05</v>
      </c>
      <c r="G881" s="1751">
        <f t="shared" si="26"/>
        <v>205000</v>
      </c>
      <c r="H881" s="2542" t="s">
        <v>46</v>
      </c>
      <c r="I881" s="745" t="s">
        <v>1192</v>
      </c>
      <c r="J881" s="1521"/>
      <c r="K881" s="1521"/>
      <c r="L881" s="1512"/>
      <c r="M881" s="1519"/>
      <c r="N881" s="1520"/>
      <c r="O881" s="1519"/>
    </row>
    <row r="882" spans="1:15" ht="12.75" customHeight="1">
      <c r="A882" s="3312"/>
      <c r="B882" s="2953">
        <v>14332</v>
      </c>
      <c r="C882" s="744">
        <v>0.1</v>
      </c>
      <c r="D882" s="2946" t="s">
        <v>1462</v>
      </c>
      <c r="E882" s="1751">
        <v>3800000</v>
      </c>
      <c r="F882" s="1865">
        <v>0.1</v>
      </c>
      <c r="G882" s="1751">
        <f t="shared" si="26"/>
        <v>380000</v>
      </c>
      <c r="H882" s="2542" t="s">
        <v>15</v>
      </c>
      <c r="I882" s="745" t="s">
        <v>935</v>
      </c>
      <c r="J882" s="1521"/>
      <c r="K882" s="1521"/>
      <c r="L882" s="1512"/>
      <c r="M882" s="1519"/>
      <c r="N882" s="1520"/>
      <c r="O882" s="1519"/>
    </row>
    <row r="883" spans="1:15" ht="12.75" customHeight="1">
      <c r="A883" s="3312"/>
      <c r="B883" s="2953">
        <v>14330</v>
      </c>
      <c r="C883" s="744">
        <v>0.1</v>
      </c>
      <c r="D883" s="2946" t="s">
        <v>1463</v>
      </c>
      <c r="E883" s="1751">
        <v>3800000</v>
      </c>
      <c r="F883" s="1865">
        <v>0.06</v>
      </c>
      <c r="G883" s="1751">
        <f t="shared" si="26"/>
        <v>228000</v>
      </c>
      <c r="H883" s="2542" t="s">
        <v>19</v>
      </c>
      <c r="I883" s="745" t="s">
        <v>1192</v>
      </c>
      <c r="J883" s="1521"/>
      <c r="K883" s="1521"/>
      <c r="L883" s="1512"/>
      <c r="M883" s="1519"/>
      <c r="N883" s="1520"/>
      <c r="O883" s="1519"/>
    </row>
    <row r="884" spans="1:15" ht="12.75" customHeight="1">
      <c r="A884" s="3312"/>
      <c r="B884" s="2956" t="s">
        <v>351</v>
      </c>
      <c r="C884" s="2271"/>
      <c r="D884" s="2039" t="s">
        <v>1464</v>
      </c>
      <c r="E884" s="1080"/>
      <c r="F884" s="975"/>
      <c r="G884" s="975"/>
      <c r="H884" s="584"/>
      <c r="I884" s="484" t="s">
        <v>1465</v>
      </c>
      <c r="J884" s="1521"/>
      <c r="K884" s="1521"/>
      <c r="L884" s="1512"/>
      <c r="M884" s="1519"/>
      <c r="N884" s="1520"/>
      <c r="O884" s="1519"/>
    </row>
    <row r="885" spans="1:15" ht="14.25" customHeight="1">
      <c r="A885" s="3312"/>
      <c r="B885" s="1205"/>
      <c r="C885" s="482"/>
      <c r="D885" s="483"/>
      <c r="E885" s="2999"/>
      <c r="F885" s="483"/>
      <c r="G885" s="483"/>
      <c r="H885" s="584"/>
      <c r="I885" s="484"/>
      <c r="J885" s="484"/>
      <c r="K885" s="398"/>
      <c r="L885" s="393"/>
      <c r="M885" s="394"/>
      <c r="N885" s="395"/>
      <c r="O885" s="567">
        <f>SUM(O875:O884)</f>
        <v>58000</v>
      </c>
    </row>
    <row r="886" spans="1:15" ht="15.75" customHeight="1">
      <c r="A886" s="3312"/>
      <c r="B886" s="2272"/>
      <c r="C886" s="550"/>
      <c r="D886" s="2599"/>
      <c r="E886" s="2601">
        <f>SUM(E875:E885)</f>
        <v>29800000</v>
      </c>
      <c r="F886" s="2275"/>
      <c r="G886" s="2282">
        <f>SUM(G875:G885)</f>
        <v>2283000</v>
      </c>
      <c r="H886" s="3455"/>
      <c r="I886" s="3455"/>
      <c r="J886" s="3455"/>
      <c r="K886" s="3455"/>
      <c r="L886" s="3313"/>
      <c r="M886" s="3313"/>
      <c r="N886" s="3313"/>
      <c r="O886" s="2277">
        <f>O885+G886</f>
        <v>2341000</v>
      </c>
    </row>
    <row r="889" spans="1:15" ht="15.75">
      <c r="A889" s="3311" t="s">
        <v>46</v>
      </c>
      <c r="B889" s="3311"/>
      <c r="C889" s="3311"/>
      <c r="D889" s="3311"/>
      <c r="E889" s="3311"/>
      <c r="F889" s="3311"/>
      <c r="G889" s="3311"/>
      <c r="H889" s="3311"/>
      <c r="I889" s="3311"/>
      <c r="J889" s="3311"/>
      <c r="K889" s="3311"/>
      <c r="L889" s="3311"/>
      <c r="M889" s="3311"/>
      <c r="N889" s="3311"/>
      <c r="O889" s="3311"/>
    </row>
    <row r="890" spans="1:15">
      <c r="A890" s="2119" t="s">
        <v>929</v>
      </c>
      <c r="B890" s="463" t="s">
        <v>3</v>
      </c>
      <c r="C890" s="464" t="s">
        <v>930</v>
      </c>
      <c r="D890" s="464" t="s">
        <v>5</v>
      </c>
      <c r="E890" s="958" t="s">
        <v>6</v>
      </c>
      <c r="F890" s="463" t="s">
        <v>7</v>
      </c>
      <c r="G890" s="959" t="s">
        <v>8</v>
      </c>
      <c r="H890" s="509" t="s">
        <v>9</v>
      </c>
      <c r="I890" s="463" t="s">
        <v>10</v>
      </c>
      <c r="J890" s="24" t="s">
        <v>11</v>
      </c>
      <c r="K890" s="463" t="s">
        <v>3</v>
      </c>
      <c r="L890" s="463" t="s">
        <v>5</v>
      </c>
      <c r="M890" s="463" t="s">
        <v>12</v>
      </c>
      <c r="N890" s="463" t="s">
        <v>7</v>
      </c>
      <c r="O890" s="790"/>
    </row>
    <row r="891" spans="1:15" ht="12.75" customHeight="1">
      <c r="A891" s="3312" t="s">
        <v>13</v>
      </c>
      <c r="B891" s="1219">
        <v>14150</v>
      </c>
      <c r="C891" s="963">
        <v>0.1</v>
      </c>
      <c r="D891" s="1680" t="s">
        <v>1466</v>
      </c>
      <c r="E891" s="564">
        <v>2300000</v>
      </c>
      <c r="F891" s="545">
        <v>0.12</v>
      </c>
      <c r="G891" s="564">
        <f>F891*E891</f>
        <v>276000</v>
      </c>
      <c r="H891" s="544" t="s">
        <v>46</v>
      </c>
      <c r="I891" s="544" t="s">
        <v>1457</v>
      </c>
      <c r="J891" s="1910"/>
      <c r="K891" s="1547">
        <v>14225</v>
      </c>
      <c r="L891" s="2717" t="s">
        <v>1467</v>
      </c>
      <c r="M891" s="2137">
        <v>2200000</v>
      </c>
      <c r="N891" s="649">
        <v>0.04</v>
      </c>
      <c r="O891" s="2137">
        <f>M891*N891</f>
        <v>88000</v>
      </c>
    </row>
    <row r="892" spans="1:15" ht="12.75" customHeight="1">
      <c r="A892" s="3312"/>
      <c r="B892" s="978">
        <v>14258</v>
      </c>
      <c r="C892" s="2065">
        <v>0.1</v>
      </c>
      <c r="D892" s="1680" t="s">
        <v>1468</v>
      </c>
      <c r="E892" s="564">
        <v>2700000</v>
      </c>
      <c r="F892" s="545">
        <v>7.0000000000000007E-2</v>
      </c>
      <c r="G892" s="564">
        <f t="shared" ref="G892:G896" si="27">F892*E892</f>
        <v>189000.00000000003</v>
      </c>
      <c r="H892" s="544" t="s">
        <v>19</v>
      </c>
      <c r="I892" s="544" t="s">
        <v>1192</v>
      </c>
      <c r="J892" s="1552"/>
      <c r="K892" s="1642">
        <v>14194</v>
      </c>
      <c r="L892" s="980" t="s">
        <v>1469</v>
      </c>
      <c r="M892" s="3015">
        <v>1650000</v>
      </c>
      <c r="N892" s="545">
        <v>0.05</v>
      </c>
      <c r="O892" s="564">
        <f>M892*N892</f>
        <v>82500</v>
      </c>
    </row>
    <row r="893" spans="1:15" ht="12.75" customHeight="1">
      <c r="A893" s="3312"/>
      <c r="B893" s="1098">
        <v>14321</v>
      </c>
      <c r="C893" s="2539">
        <v>0.08</v>
      </c>
      <c r="D893" s="2839" t="s">
        <v>1470</v>
      </c>
      <c r="E893" s="658">
        <v>3800000</v>
      </c>
      <c r="F893" s="1745">
        <v>0.06</v>
      </c>
      <c r="G893" s="564">
        <f t="shared" si="27"/>
        <v>228000</v>
      </c>
      <c r="H893" s="654" t="s">
        <v>19</v>
      </c>
      <c r="I893" s="659" t="s">
        <v>935</v>
      </c>
      <c r="J893" s="1552"/>
      <c r="K893" s="2725">
        <v>14187</v>
      </c>
      <c r="L893" s="2068" t="s">
        <v>1471</v>
      </c>
      <c r="M893" s="3030">
        <v>1230000</v>
      </c>
      <c r="N893" s="1074">
        <v>0.05</v>
      </c>
      <c r="O893" s="564">
        <f>M893*N893</f>
        <v>61500</v>
      </c>
    </row>
    <row r="894" spans="1:15" ht="12.75" customHeight="1">
      <c r="A894" s="3312"/>
      <c r="B894" s="1098">
        <v>14192</v>
      </c>
      <c r="C894" s="2641">
        <v>0.1</v>
      </c>
      <c r="D894" s="2839" t="s">
        <v>1472</v>
      </c>
      <c r="E894" s="658">
        <v>2300000</v>
      </c>
      <c r="F894" s="656">
        <v>0.12</v>
      </c>
      <c r="G894" s="564">
        <f t="shared" si="27"/>
        <v>276000</v>
      </c>
      <c r="H894" s="654" t="s">
        <v>46</v>
      </c>
      <c r="I894" s="659" t="s">
        <v>935</v>
      </c>
      <c r="J894" s="1521"/>
      <c r="K894" s="3028">
        <v>14337</v>
      </c>
      <c r="L894" s="2946" t="s">
        <v>1461</v>
      </c>
      <c r="M894" s="3029">
        <v>4100000</v>
      </c>
      <c r="N894" s="3031">
        <v>0.04</v>
      </c>
      <c r="O894" s="751">
        <f>M894*N894</f>
        <v>164000</v>
      </c>
    </row>
    <row r="895" spans="1:15" ht="12.75" customHeight="1">
      <c r="A895" s="3312"/>
      <c r="B895" s="978">
        <v>14315</v>
      </c>
      <c r="C895" s="2065">
        <v>0.1</v>
      </c>
      <c r="D895" s="1680" t="s">
        <v>1473</v>
      </c>
      <c r="E895" s="658">
        <v>2400000</v>
      </c>
      <c r="F895" s="545">
        <v>7.0000000000000007E-2</v>
      </c>
      <c r="G895" s="564">
        <f t="shared" si="27"/>
        <v>168000.00000000003</v>
      </c>
      <c r="H895" s="544" t="s">
        <v>19</v>
      </c>
      <c r="I895" s="544" t="s">
        <v>935</v>
      </c>
      <c r="J895" s="1552"/>
      <c r="K895" s="998"/>
      <c r="L895" s="1996"/>
      <c r="M895" s="1997"/>
      <c r="N895" s="1543"/>
      <c r="O895" s="1997"/>
    </row>
    <row r="896" spans="1:15" ht="12.75" customHeight="1">
      <c r="A896" s="3312"/>
      <c r="B896" s="1096">
        <v>14309</v>
      </c>
      <c r="C896" s="963">
        <v>0.1</v>
      </c>
      <c r="D896" s="1680" t="s">
        <v>1474</v>
      </c>
      <c r="E896" s="658">
        <v>2600000</v>
      </c>
      <c r="F896" s="545">
        <v>7.0000000000000007E-2</v>
      </c>
      <c r="G896" s="564">
        <f t="shared" si="27"/>
        <v>182000.00000000003</v>
      </c>
      <c r="H896" s="544" t="s">
        <v>19</v>
      </c>
      <c r="I896" s="544" t="s">
        <v>1192</v>
      </c>
      <c r="J896" s="1552"/>
      <c r="K896" s="998"/>
      <c r="L896" s="1996"/>
      <c r="M896" s="1997"/>
      <c r="N896" s="1543"/>
      <c r="O896" s="1997"/>
    </row>
    <row r="897" spans="1:15" ht="12.75" customHeight="1">
      <c r="A897" s="3312"/>
      <c r="B897" s="676"/>
      <c r="C897" s="407"/>
      <c r="D897" s="407"/>
      <c r="E897" s="407"/>
      <c r="F897" s="407"/>
      <c r="G897" s="407"/>
      <c r="H897" s="407"/>
      <c r="I897" s="407"/>
      <c r="J897" s="1552"/>
      <c r="K897" s="2623"/>
      <c r="L897" s="1996"/>
      <c r="M897" s="1997"/>
      <c r="N897" s="1998"/>
      <c r="O897" s="1997"/>
    </row>
    <row r="898" spans="1:15" ht="12.75" customHeight="1">
      <c r="A898" s="3312"/>
      <c r="B898" s="484"/>
      <c r="C898" s="483"/>
      <c r="D898" s="483"/>
      <c r="E898" s="748"/>
      <c r="F898" s="483"/>
      <c r="G898" s="483"/>
      <c r="H898" s="483"/>
      <c r="I898" s="484"/>
      <c r="J898" s="1552"/>
      <c r="K898" s="1521"/>
      <c r="L898" s="1512"/>
      <c r="M898" s="1519"/>
      <c r="N898" s="1520"/>
      <c r="O898" s="1519"/>
    </row>
    <row r="899" spans="1:15" ht="12.75" customHeight="1">
      <c r="A899" s="3312"/>
      <c r="B899" s="974"/>
      <c r="C899" s="483"/>
      <c r="D899" s="483"/>
      <c r="E899" s="748"/>
      <c r="F899" s="483"/>
      <c r="G899" s="483"/>
      <c r="H899" s="483"/>
      <c r="I899" s="484"/>
      <c r="J899" s="1552"/>
      <c r="K899" s="1521"/>
      <c r="L899" s="1512"/>
      <c r="M899" s="1519"/>
      <c r="N899" s="1520"/>
      <c r="O899" s="1519"/>
    </row>
    <row r="900" spans="1:15" ht="12.75" customHeight="1">
      <c r="A900" s="3312"/>
      <c r="B900" s="992" t="s">
        <v>292</v>
      </c>
      <c r="C900" s="2627"/>
      <c r="D900" s="2254" t="s">
        <v>1475</v>
      </c>
      <c r="E900" s="583"/>
      <c r="F900" s="482"/>
      <c r="G900" s="583"/>
      <c r="H900" s="1471"/>
      <c r="I900" s="484"/>
      <c r="J900" s="1552"/>
      <c r="K900" s="1521"/>
      <c r="L900" s="1512"/>
      <c r="M900" s="1519"/>
      <c r="N900" s="1520"/>
      <c r="O900" s="1519"/>
    </row>
    <row r="901" spans="1:15" ht="15" customHeight="1">
      <c r="A901" s="3312"/>
      <c r="B901" s="1205" t="s">
        <v>31</v>
      </c>
      <c r="C901" s="2627"/>
      <c r="D901" s="483" t="s">
        <v>1476</v>
      </c>
      <c r="E901" s="583"/>
      <c r="F901" s="483"/>
      <c r="G901" s="483"/>
      <c r="H901" s="483"/>
      <c r="I901" s="484" t="s">
        <v>1192</v>
      </c>
      <c r="J901" s="1552"/>
      <c r="K901" s="1521"/>
      <c r="L901" s="1512"/>
      <c r="M901" s="1519"/>
      <c r="N901" s="1520"/>
      <c r="O901" s="1519"/>
    </row>
    <row r="902" spans="1:15" ht="14.25" customHeight="1">
      <c r="A902" s="3312"/>
      <c r="B902" s="2478" t="s">
        <v>31</v>
      </c>
      <c r="C902" s="3005"/>
      <c r="D902" s="605" t="s">
        <v>1468</v>
      </c>
      <c r="E902" s="703"/>
      <c r="F902" s="701"/>
      <c r="G902" s="703"/>
      <c r="H902" s="1107"/>
      <c r="I902" s="705" t="s">
        <v>1192</v>
      </c>
      <c r="J902" s="1521"/>
      <c r="K902" s="1521"/>
      <c r="L902" s="1512"/>
      <c r="M902" s="1519"/>
      <c r="N902" s="1520"/>
      <c r="O902" s="1519"/>
    </row>
    <row r="903" spans="1:15" ht="14.25" customHeight="1">
      <c r="A903" s="3312"/>
      <c r="B903" s="1205" t="s">
        <v>292</v>
      </c>
      <c r="C903" s="3006"/>
      <c r="D903" s="483" t="s">
        <v>1477</v>
      </c>
      <c r="E903" s="1988"/>
      <c r="F903" s="1079"/>
      <c r="G903" s="1080"/>
      <c r="H903" s="1471"/>
      <c r="I903" s="974" t="s">
        <v>1192</v>
      </c>
      <c r="J903" s="1521"/>
      <c r="K903" s="1521"/>
      <c r="L903" s="1512"/>
      <c r="M903" s="1519"/>
      <c r="N903" s="1520"/>
      <c r="O903" s="1519"/>
    </row>
    <row r="904" spans="1:15" ht="14.25" customHeight="1">
      <c r="A904" s="3312"/>
      <c r="B904" s="447"/>
      <c r="C904" s="3007"/>
      <c r="D904" s="853"/>
      <c r="E904" s="2998"/>
      <c r="F904" s="1604"/>
      <c r="G904" s="482"/>
      <c r="H904" s="1906"/>
      <c r="I904" s="484"/>
      <c r="J904" s="484"/>
      <c r="K904" s="398"/>
      <c r="L904" s="450"/>
      <c r="M904" s="445"/>
      <c r="N904" s="2586"/>
      <c r="O904" s="2587">
        <f>SUM(O891:O903)</f>
        <v>396000</v>
      </c>
    </row>
    <row r="905" spans="1:15" ht="15.75" customHeight="1">
      <c r="A905" s="3312"/>
      <c r="B905" s="391"/>
      <c r="C905" s="391"/>
      <c r="D905" s="2459"/>
      <c r="E905" s="2274">
        <f>SUM(E891:E904)</f>
        <v>16100000</v>
      </c>
      <c r="F905" s="2451"/>
      <c r="G905" s="2452">
        <f>SUM(G891:G904)</f>
        <v>1319000</v>
      </c>
      <c r="H905" s="3450"/>
      <c r="I905" s="3450"/>
      <c r="J905" s="3450"/>
      <c r="K905" s="3450"/>
      <c r="L905" s="3315"/>
      <c r="M905" s="3315"/>
      <c r="N905" s="3315"/>
      <c r="O905" s="2585">
        <f>O904+G905</f>
        <v>1715000</v>
      </c>
    </row>
    <row r="907" spans="1:15" ht="15.75">
      <c r="A907" s="3324" t="s">
        <v>36</v>
      </c>
      <c r="B907" s="3324"/>
      <c r="C907" s="3324"/>
      <c r="D907" s="3324"/>
      <c r="E907" s="3324"/>
      <c r="F907" s="3324"/>
      <c r="G907" s="3324"/>
      <c r="H907" s="3324"/>
      <c r="I907" s="3324"/>
      <c r="J907" s="3324"/>
      <c r="K907" s="3324"/>
      <c r="L907" s="3324"/>
      <c r="M907" s="3324"/>
      <c r="N907" s="3324"/>
      <c r="O907" s="3324"/>
    </row>
    <row r="908" spans="1:15">
      <c r="A908" s="156" t="s">
        <v>929</v>
      </c>
      <c r="B908" s="156" t="s">
        <v>3</v>
      </c>
      <c r="C908" s="1449" t="s">
        <v>930</v>
      </c>
      <c r="D908" s="1449" t="s">
        <v>5</v>
      </c>
      <c r="E908" s="1450" t="s">
        <v>6</v>
      </c>
      <c r="F908" s="156" t="s">
        <v>7</v>
      </c>
      <c r="G908" s="1451" t="s">
        <v>8</v>
      </c>
      <c r="H908" s="156" t="s">
        <v>9</v>
      </c>
      <c r="I908" s="156" t="s">
        <v>10</v>
      </c>
      <c r="J908" s="156" t="s">
        <v>11</v>
      </c>
      <c r="K908" s="156" t="s">
        <v>3</v>
      </c>
      <c r="L908" s="156" t="s">
        <v>5</v>
      </c>
      <c r="M908" s="156" t="s">
        <v>12</v>
      </c>
      <c r="N908" s="156" t="s">
        <v>7</v>
      </c>
      <c r="O908" s="326"/>
    </row>
    <row r="909" spans="1:15" ht="12.75" customHeight="1">
      <c r="A909" s="3325" t="s">
        <v>1478</v>
      </c>
      <c r="B909" s="1086"/>
      <c r="C909" s="1079"/>
      <c r="D909" s="2962" t="s">
        <v>1479</v>
      </c>
      <c r="E909" s="1080"/>
      <c r="F909" s="1079"/>
      <c r="G909" s="1080"/>
      <c r="H909" s="974"/>
      <c r="I909" s="974"/>
      <c r="J909" s="1521"/>
      <c r="K909" s="540" t="s">
        <v>1162</v>
      </c>
      <c r="L909" s="542" t="s">
        <v>1480</v>
      </c>
      <c r="M909" s="858">
        <v>2800000</v>
      </c>
      <c r="N909" s="541">
        <v>0.04</v>
      </c>
      <c r="O909" s="858">
        <f>M909*N909</f>
        <v>112000</v>
      </c>
    </row>
    <row r="910" spans="1:15" ht="12.75" customHeight="1">
      <c r="A910" s="3325"/>
      <c r="B910" s="978">
        <v>14186</v>
      </c>
      <c r="C910" s="1813">
        <v>0.1</v>
      </c>
      <c r="D910" s="1680" t="s">
        <v>1481</v>
      </c>
      <c r="E910" s="564">
        <v>2500000</v>
      </c>
      <c r="F910" s="545">
        <v>0.04</v>
      </c>
      <c r="G910" s="564">
        <f>F910*E910</f>
        <v>100000</v>
      </c>
      <c r="H910" s="544" t="s">
        <v>127</v>
      </c>
      <c r="I910" s="544" t="s">
        <v>1457</v>
      </c>
      <c r="J910" s="1910"/>
      <c r="K910" s="407"/>
      <c r="L910" s="407"/>
      <c r="M910" s="407"/>
      <c r="N910" s="407"/>
      <c r="O910" s="407"/>
    </row>
    <row r="911" spans="1:15" ht="12.75" customHeight="1">
      <c r="A911" s="3325"/>
      <c r="B911" s="978">
        <v>14193</v>
      </c>
      <c r="C911" s="1813">
        <v>0.1</v>
      </c>
      <c r="D911" s="1680" t="s">
        <v>1482</v>
      </c>
      <c r="E911" s="564">
        <v>2150000</v>
      </c>
      <c r="F911" s="545">
        <v>0.04</v>
      </c>
      <c r="G911" s="564">
        <f>F911*E911</f>
        <v>86000</v>
      </c>
      <c r="H911" s="544" t="s">
        <v>127</v>
      </c>
      <c r="I911" s="544" t="s">
        <v>1457</v>
      </c>
      <c r="J911" s="2961"/>
      <c r="K911" s="1856"/>
      <c r="L911" s="3010"/>
      <c r="M911" s="3011"/>
      <c r="N911" s="3012"/>
      <c r="O911" s="3013"/>
    </row>
    <row r="912" spans="1:15" ht="12.75" customHeight="1">
      <c r="A912" s="3325"/>
      <c r="B912" s="992"/>
      <c r="C912" s="482"/>
      <c r="D912" s="483"/>
      <c r="E912" s="583"/>
      <c r="F912" s="483"/>
      <c r="G912" s="483"/>
      <c r="H912" s="484"/>
      <c r="I912" s="484"/>
      <c r="J912" s="2961"/>
      <c r="K912" s="1567"/>
      <c r="L912" s="2602"/>
      <c r="M912" s="2758"/>
      <c r="N912" s="2834"/>
      <c r="O912" s="2945"/>
    </row>
    <row r="913" spans="1:15" ht="12.75" customHeight="1">
      <c r="A913" s="3325"/>
      <c r="B913" s="1989"/>
      <c r="C913" s="701"/>
      <c r="D913" s="702"/>
      <c r="E913" s="703"/>
      <c r="F913" s="702"/>
      <c r="G913" s="2134"/>
      <c r="H913" s="816"/>
      <c r="I913" s="816"/>
      <c r="J913" s="2602"/>
      <c r="K913" s="1567"/>
      <c r="L913" s="2602"/>
      <c r="M913" s="2758"/>
      <c r="N913" s="2834"/>
      <c r="O913" s="2945"/>
    </row>
    <row r="914" spans="1:15" ht="12.75" customHeight="1">
      <c r="A914" s="3325"/>
      <c r="B914" s="992" t="s">
        <v>31</v>
      </c>
      <c r="C914" s="482"/>
      <c r="D914" s="483" t="s">
        <v>1483</v>
      </c>
      <c r="E914" s="583"/>
      <c r="F914" s="483"/>
      <c r="G914" s="483"/>
      <c r="H914" s="974"/>
      <c r="I914" s="974" t="s">
        <v>935</v>
      </c>
      <c r="J914" s="2602"/>
      <c r="K914" s="1567"/>
      <c r="L914" s="2602"/>
      <c r="M914" s="2758"/>
      <c r="N914" s="2834"/>
      <c r="O914" s="2945"/>
    </row>
    <row r="915" spans="1:15" ht="15" customHeight="1">
      <c r="A915" s="3325"/>
      <c r="B915" s="447"/>
      <c r="C915" s="447"/>
      <c r="D915" s="853"/>
      <c r="E915" s="2582"/>
      <c r="F915" s="1604"/>
      <c r="G915" s="2830"/>
      <c r="H915" s="1080"/>
      <c r="I915" s="974"/>
      <c r="J915" s="974"/>
      <c r="K915" s="434"/>
      <c r="L915" s="398"/>
      <c r="M915" s="430"/>
      <c r="N915" s="2600"/>
      <c r="O915" s="2832">
        <f>SUM(O909:O914)</f>
        <v>112000</v>
      </c>
    </row>
    <row r="916" spans="1:15" ht="15.75" customHeight="1">
      <c r="A916" s="3325"/>
      <c r="B916" s="399"/>
      <c r="C916" s="399"/>
      <c r="D916" s="2273"/>
      <c r="E916" s="828">
        <f>SUM(E909:E915)</f>
        <v>4650000</v>
      </c>
      <c r="F916" s="2275"/>
      <c r="G916" s="2831">
        <f>SUM(G910:G915)</f>
        <v>186000</v>
      </c>
      <c r="H916" s="3450"/>
      <c r="I916" s="3450"/>
      <c r="J916" s="3450"/>
      <c r="K916" s="3450"/>
      <c r="L916" s="3326"/>
      <c r="M916" s="3326"/>
      <c r="N916" s="3326"/>
      <c r="O916" s="2833">
        <f>O915+G916</f>
        <v>298000</v>
      </c>
    </row>
    <row r="918" spans="1:15" ht="15.75">
      <c r="A918" s="3311" t="s">
        <v>1073</v>
      </c>
      <c r="B918" s="3311"/>
      <c r="C918" s="3311"/>
      <c r="D918" s="3311"/>
      <c r="E918" s="3311"/>
      <c r="F918" s="3311"/>
      <c r="G918" s="3311"/>
      <c r="H918" s="3311"/>
      <c r="I918" s="3311"/>
      <c r="J918" s="3311"/>
      <c r="K918" s="3311"/>
      <c r="L918" s="3311"/>
      <c r="M918" s="3311"/>
      <c r="N918" s="3311"/>
      <c r="O918" s="3311"/>
    </row>
    <row r="919" spans="1:15">
      <c r="A919" s="2119" t="s">
        <v>929</v>
      </c>
      <c r="B919" s="463" t="s">
        <v>3</v>
      </c>
      <c r="C919" s="464" t="s">
        <v>930</v>
      </c>
      <c r="D919" s="464" t="s">
        <v>5</v>
      </c>
      <c r="E919" s="958" t="s">
        <v>6</v>
      </c>
      <c r="F919" s="463" t="s">
        <v>7</v>
      </c>
      <c r="G919" s="959" t="s">
        <v>8</v>
      </c>
      <c r="H919" s="509" t="s">
        <v>9</v>
      </c>
      <c r="I919" s="463" t="s">
        <v>10</v>
      </c>
      <c r="J919" s="463" t="s">
        <v>11</v>
      </c>
      <c r="K919" s="24" t="s">
        <v>3</v>
      </c>
      <c r="L919" s="463" t="s">
        <v>5</v>
      </c>
      <c r="M919" s="463" t="s">
        <v>12</v>
      </c>
      <c r="N919" s="24" t="s">
        <v>7</v>
      </c>
      <c r="O919" s="30"/>
    </row>
    <row r="920" spans="1:15" ht="12.75" customHeight="1">
      <c r="A920" s="3323">
        <v>4</v>
      </c>
      <c r="B920" s="978">
        <v>14137</v>
      </c>
      <c r="C920" s="1813">
        <v>0.1</v>
      </c>
      <c r="D920" s="1680" t="s">
        <v>1484</v>
      </c>
      <c r="E920" s="714">
        <v>1800000</v>
      </c>
      <c r="F920" s="545">
        <v>0.12</v>
      </c>
      <c r="G920" s="564">
        <f>E920*F920</f>
        <v>216000</v>
      </c>
      <c r="H920" s="544" t="s">
        <v>1485</v>
      </c>
      <c r="I920" s="544" t="s">
        <v>1457</v>
      </c>
      <c r="J920" s="1521"/>
      <c r="K920" s="1860"/>
      <c r="L920" s="483"/>
      <c r="M920" s="583"/>
      <c r="N920" s="1176"/>
      <c r="O920" s="2104"/>
    </row>
    <row r="921" spans="1:15" ht="12.75" customHeight="1">
      <c r="A921" s="3323"/>
      <c r="B921" s="978">
        <v>14168</v>
      </c>
      <c r="C921" s="1813">
        <v>0.1</v>
      </c>
      <c r="D921" s="657" t="s">
        <v>1486</v>
      </c>
      <c r="E921" s="658">
        <v>2400000</v>
      </c>
      <c r="F921" s="656">
        <v>7.0000000000000007E-2</v>
      </c>
      <c r="G921" s="564">
        <f>E921*F921</f>
        <v>168000.00000000003</v>
      </c>
      <c r="H921" s="544" t="s">
        <v>1485</v>
      </c>
      <c r="I921" s="654" t="s">
        <v>1457</v>
      </c>
      <c r="J921" s="1552"/>
      <c r="K921" s="1521"/>
      <c r="L921" s="1512"/>
      <c r="M921" s="1519"/>
      <c r="N921" s="1520"/>
      <c r="O921" s="1519"/>
    </row>
    <row r="922" spans="1:15" ht="12.75" customHeight="1">
      <c r="A922" s="3323"/>
      <c r="B922" s="992"/>
      <c r="C922" s="2627"/>
      <c r="D922" s="2039"/>
      <c r="E922" s="583"/>
      <c r="F922" s="1573"/>
      <c r="G922" s="583"/>
      <c r="H922" s="584"/>
      <c r="I922" s="484"/>
      <c r="J922" s="1552"/>
      <c r="K922" s="1521"/>
      <c r="L922" s="1512"/>
      <c r="M922" s="1519"/>
      <c r="N922" s="1520"/>
      <c r="O922" s="1519"/>
    </row>
    <row r="923" spans="1:15" ht="12.75" customHeight="1">
      <c r="A923" s="3323"/>
      <c r="B923" s="992"/>
      <c r="C923" s="2656"/>
      <c r="D923" s="2134"/>
      <c r="E923" s="583"/>
      <c r="F923" s="1137"/>
      <c r="G923" s="583"/>
      <c r="H923" s="484"/>
      <c r="I923" s="484"/>
      <c r="J923" s="1552"/>
      <c r="K923" s="1521"/>
      <c r="L923" s="1512"/>
      <c r="M923" s="1519"/>
      <c r="N923" s="1520"/>
      <c r="O923" s="1519"/>
    </row>
    <row r="924" spans="1:15" ht="12.75" customHeight="1">
      <c r="A924" s="3323"/>
      <c r="B924" s="992"/>
      <c r="C924" s="2271"/>
      <c r="D924" s="483"/>
      <c r="E924" s="583"/>
      <c r="F924" s="483"/>
      <c r="G924" s="483"/>
      <c r="H924" s="484"/>
      <c r="I924" s="1107"/>
      <c r="J924" s="1521"/>
      <c r="K924" s="1521"/>
      <c r="L924" s="1512"/>
      <c r="M924" s="1519"/>
      <c r="N924" s="1520"/>
      <c r="O924" s="1519"/>
    </row>
    <row r="925" spans="1:15" ht="12.75" customHeight="1">
      <c r="A925" s="3323"/>
      <c r="B925" s="992"/>
      <c r="C925" s="483"/>
      <c r="D925" s="483"/>
      <c r="E925" s="483"/>
      <c r="F925" s="483"/>
      <c r="G925" s="483"/>
      <c r="H925" s="483"/>
      <c r="I925" s="584"/>
      <c r="J925" s="1521"/>
      <c r="K925" s="1521"/>
      <c r="L925" s="1512"/>
      <c r="M925" s="1519"/>
      <c r="N925" s="1520"/>
      <c r="O925" s="1519"/>
    </row>
    <row r="926" spans="1:15" ht="15" customHeight="1">
      <c r="A926" s="3323"/>
      <c r="B926" s="1199"/>
      <c r="C926" s="2656"/>
      <c r="D926" s="702"/>
      <c r="E926" s="703"/>
      <c r="F926" s="2589"/>
      <c r="G926" s="703"/>
      <c r="H926" s="1148"/>
      <c r="I926" s="974"/>
      <c r="J926" s="484"/>
      <c r="K926" s="398"/>
      <c r="L926" s="393"/>
      <c r="M926" s="394"/>
      <c r="N926" s="395"/>
      <c r="O926" s="567"/>
    </row>
    <row r="927" spans="1:15" ht="15.75" customHeight="1">
      <c r="A927" s="3323"/>
      <c r="B927" s="399"/>
      <c r="C927" s="2506"/>
      <c r="D927" s="2273"/>
      <c r="E927" s="2274">
        <f>SUM(E920:E926)</f>
        <v>4200000</v>
      </c>
      <c r="F927" s="2451"/>
      <c r="G927" s="2452">
        <f>SUM(G920:G926)</f>
        <v>384000</v>
      </c>
      <c r="H927" s="3450"/>
      <c r="I927" s="3450"/>
      <c r="J927" s="3450"/>
      <c r="K927" s="3450"/>
      <c r="L927" s="3313"/>
      <c r="M927" s="3313"/>
      <c r="N927" s="3313"/>
      <c r="O927" s="2277">
        <f>SUM(G927)</f>
        <v>384000</v>
      </c>
    </row>
    <row r="929" spans="1:15" ht="15.75">
      <c r="A929" s="3311" t="s">
        <v>19</v>
      </c>
      <c r="B929" s="3311"/>
      <c r="C929" s="3311"/>
      <c r="D929" s="3311"/>
      <c r="E929" s="3311"/>
      <c r="F929" s="3311"/>
      <c r="G929" s="3311"/>
      <c r="H929" s="3311"/>
      <c r="I929" s="3311"/>
      <c r="J929" s="3311"/>
      <c r="K929" s="3311"/>
      <c r="L929" s="3311"/>
      <c r="M929" s="3311"/>
      <c r="N929" s="3311"/>
      <c r="O929" s="3311"/>
    </row>
    <row r="930" spans="1:15" s="605" customFormat="1">
      <c r="A930" s="811" t="s">
        <v>929</v>
      </c>
      <c r="B930" s="1851" t="s">
        <v>3</v>
      </c>
      <c r="C930" s="2653" t="s">
        <v>930</v>
      </c>
      <c r="D930" s="2653" t="s">
        <v>5</v>
      </c>
      <c r="E930" s="2654" t="s">
        <v>6</v>
      </c>
      <c r="F930" s="1851" t="s">
        <v>7</v>
      </c>
      <c r="G930" s="2655" t="s">
        <v>8</v>
      </c>
      <c r="H930" s="1078" t="s">
        <v>9</v>
      </c>
      <c r="I930" s="1851" t="s">
        <v>10</v>
      </c>
      <c r="J930" s="700" t="s">
        <v>11</v>
      </c>
      <c r="K930" s="1851" t="s">
        <v>3</v>
      </c>
      <c r="L930" s="1851" t="s">
        <v>5</v>
      </c>
      <c r="M930" s="1851" t="s">
        <v>12</v>
      </c>
      <c r="N930" s="700" t="s">
        <v>7</v>
      </c>
      <c r="O930" s="394"/>
    </row>
    <row r="931" spans="1:15" s="605" customFormat="1" ht="15" customHeight="1">
      <c r="A931" s="3325"/>
      <c r="B931" s="1098">
        <v>14194</v>
      </c>
      <c r="C931" s="1350">
        <v>0.1</v>
      </c>
      <c r="D931" s="1452" t="s">
        <v>1469</v>
      </c>
      <c r="E931" s="858">
        <v>1650000</v>
      </c>
      <c r="F931" s="1632">
        <v>0.05</v>
      </c>
      <c r="G931" s="858">
        <f>F931*E931</f>
        <v>82500</v>
      </c>
      <c r="H931" s="1143" t="s">
        <v>43</v>
      </c>
      <c r="I931" s="544" t="s">
        <v>19</v>
      </c>
      <c r="J931" s="1860"/>
      <c r="K931" s="1521"/>
      <c r="L931" s="1521"/>
      <c r="M931" s="1588"/>
      <c r="N931" s="1520"/>
      <c r="O931" s="2132"/>
    </row>
    <row r="932" spans="1:15" s="605" customFormat="1" ht="12.75" customHeight="1">
      <c r="A932" s="3325"/>
      <c r="B932" s="978">
        <v>14327</v>
      </c>
      <c r="C932" s="1095">
        <v>0.1</v>
      </c>
      <c r="D932" s="2022" t="s">
        <v>1487</v>
      </c>
      <c r="E932" s="858">
        <v>1000000</v>
      </c>
      <c r="F932" s="541">
        <v>0.05</v>
      </c>
      <c r="G932" s="858">
        <f t="shared" ref="G932:G933" si="28">F932*E932</f>
        <v>50000</v>
      </c>
      <c r="H932" s="1143" t="s">
        <v>1488</v>
      </c>
      <c r="I932" s="2645" t="s">
        <v>1170</v>
      </c>
      <c r="J932" s="2638"/>
      <c r="K932" s="1521"/>
      <c r="L932" s="1521"/>
      <c r="M932" s="1588"/>
      <c r="N932" s="1520"/>
      <c r="O932" s="1519"/>
    </row>
    <row r="933" spans="1:15" s="605" customFormat="1" ht="12.75" customHeight="1">
      <c r="A933" s="3325"/>
      <c r="B933" s="984">
        <v>14334</v>
      </c>
      <c r="C933" s="2990">
        <v>0.1</v>
      </c>
      <c r="D933" s="2946" t="s">
        <v>1489</v>
      </c>
      <c r="E933" s="1751">
        <v>2100000</v>
      </c>
      <c r="F933" s="1865">
        <v>0.05</v>
      </c>
      <c r="G933" s="858">
        <f t="shared" si="28"/>
        <v>105000</v>
      </c>
      <c r="H933" s="2542" t="s">
        <v>1488</v>
      </c>
      <c r="I933" s="745" t="s">
        <v>1170</v>
      </c>
      <c r="J933" s="2638"/>
      <c r="K933" s="1521"/>
      <c r="L933" s="1521"/>
      <c r="M933" s="1588"/>
      <c r="N933" s="1520"/>
      <c r="O933" s="1519"/>
    </row>
    <row r="934" spans="1:15" s="605" customFormat="1" ht="12.75" customHeight="1">
      <c r="A934" s="3325"/>
      <c r="B934" s="992"/>
      <c r="C934" s="2265"/>
      <c r="D934" s="2039"/>
      <c r="E934" s="1080"/>
      <c r="F934" s="975"/>
      <c r="G934" s="975"/>
      <c r="H934" s="584"/>
      <c r="I934" s="484"/>
      <c r="J934" s="2638"/>
      <c r="K934" s="1521"/>
      <c r="L934" s="1521"/>
      <c r="M934" s="1588"/>
      <c r="N934" s="1520"/>
      <c r="O934" s="1519"/>
    </row>
    <row r="935" spans="1:15" s="605" customFormat="1" ht="12.75" customHeight="1">
      <c r="A935" s="3325"/>
      <c r="B935" s="484"/>
      <c r="C935" s="2265"/>
      <c r="D935" s="2039"/>
      <c r="E935" s="748"/>
      <c r="F935" s="483"/>
      <c r="G935" s="483"/>
      <c r="H935" s="1929"/>
      <c r="I935" s="484"/>
      <c r="J935" s="1521"/>
      <c r="K935" s="1905"/>
      <c r="L935" s="1512"/>
      <c r="M935" s="1519"/>
      <c r="N935" s="1520"/>
      <c r="O935" s="1519"/>
    </row>
    <row r="936" spans="1:15" s="605" customFormat="1" ht="14.25" customHeight="1">
      <c r="A936" s="3325"/>
      <c r="B936" s="447"/>
      <c r="C936" s="719"/>
      <c r="D936" s="1993"/>
      <c r="E936" s="2450"/>
      <c r="F936" s="1604"/>
      <c r="G936" s="482"/>
      <c r="H936" s="1906"/>
      <c r="I936" s="484"/>
      <c r="J936" s="484"/>
      <c r="K936" s="398"/>
      <c r="L936" s="393"/>
      <c r="M936" s="394"/>
      <c r="N936" s="395"/>
      <c r="O936" s="567"/>
    </row>
    <row r="937" spans="1:15" s="605" customFormat="1" ht="15.75" customHeight="1">
      <c r="A937" s="3325"/>
      <c r="B937" s="399"/>
      <c r="C937" s="2598"/>
      <c r="D937" s="2273"/>
      <c r="E937" s="2274">
        <f>SUM(E931:E936)</f>
        <v>4750000</v>
      </c>
      <c r="F937" s="2451"/>
      <c r="G937" s="2452">
        <f>SUM(G931:G936)</f>
        <v>237500</v>
      </c>
      <c r="H937" s="3450"/>
      <c r="I937" s="3450"/>
      <c r="J937" s="3450"/>
      <c r="K937" s="3450"/>
      <c r="L937" s="3313"/>
      <c r="M937" s="3313"/>
      <c r="N937" s="3313"/>
      <c r="O937" s="2277"/>
    </row>
    <row r="938" spans="1:15" s="605" customFormat="1" ht="15.75" customHeight="1">
      <c r="A938" s="2963"/>
      <c r="B938" s="2651"/>
      <c r="C938" s="625"/>
      <c r="D938" s="2964"/>
      <c r="E938" s="2965"/>
      <c r="F938" s="2966"/>
      <c r="G938" s="2967"/>
      <c r="H938" s="2968"/>
      <c r="I938" s="2968"/>
      <c r="J938" s="2968"/>
      <c r="K938" s="2968"/>
      <c r="L938" s="1015"/>
      <c r="M938" s="1015"/>
      <c r="N938" s="1015"/>
      <c r="O938" s="2969"/>
    </row>
    <row r="939" spans="1:15" ht="15.75">
      <c r="A939" s="3311" t="s">
        <v>1490</v>
      </c>
      <c r="B939" s="3311"/>
      <c r="C939" s="3311"/>
      <c r="D939" s="3311"/>
      <c r="E939" s="3311"/>
      <c r="F939" s="3311"/>
      <c r="G939" s="3311"/>
      <c r="H939" s="3311"/>
      <c r="I939" s="3311"/>
      <c r="J939" s="3311"/>
      <c r="K939" s="3311"/>
      <c r="L939" s="3311"/>
      <c r="M939" s="3311"/>
      <c r="N939" s="3311"/>
      <c r="O939" s="3311"/>
    </row>
    <row r="940" spans="1:15" s="605" customFormat="1">
      <c r="A940" s="811" t="s">
        <v>929</v>
      </c>
      <c r="B940" s="1851" t="s">
        <v>3</v>
      </c>
      <c r="C940" s="2653" t="s">
        <v>930</v>
      </c>
      <c r="D940" s="2653" t="s">
        <v>5</v>
      </c>
      <c r="E940" s="2654" t="s">
        <v>6</v>
      </c>
      <c r="F940" s="1851" t="s">
        <v>7</v>
      </c>
      <c r="G940" s="2655" t="s">
        <v>8</v>
      </c>
      <c r="H940" s="1078" t="s">
        <v>9</v>
      </c>
      <c r="I940" s="1851" t="s">
        <v>10</v>
      </c>
      <c r="J940" s="1851" t="s">
        <v>11</v>
      </c>
      <c r="K940" s="1851" t="s">
        <v>3</v>
      </c>
      <c r="L940" s="1851" t="s">
        <v>5</v>
      </c>
      <c r="M940" s="1851" t="s">
        <v>12</v>
      </c>
      <c r="N940" s="1851" t="s">
        <v>7</v>
      </c>
      <c r="O940" s="445"/>
    </row>
    <row r="941" spans="1:15" s="605" customFormat="1" ht="15" customHeight="1">
      <c r="A941" s="3323">
        <v>4</v>
      </c>
      <c r="B941" s="504">
        <v>14278</v>
      </c>
      <c r="C941" s="1615">
        <v>0.1</v>
      </c>
      <c r="D941" s="2137" t="s">
        <v>1491</v>
      </c>
      <c r="E941" s="1546">
        <v>1300000</v>
      </c>
      <c r="F941" s="545">
        <v>0.04</v>
      </c>
      <c r="G941" s="564">
        <f>E941*F941</f>
        <v>52000</v>
      </c>
      <c r="H941" s="544" t="s">
        <v>1492</v>
      </c>
      <c r="I941" s="544" t="s">
        <v>1170</v>
      </c>
      <c r="J941" s="1521"/>
      <c r="K941" s="483"/>
      <c r="L941" s="483"/>
      <c r="M941" s="483"/>
      <c r="N941" s="483"/>
      <c r="O941" s="483"/>
    </row>
    <row r="942" spans="1:15" s="605" customFormat="1" ht="12.75" customHeight="1">
      <c r="A942" s="3323"/>
      <c r="B942" s="992"/>
      <c r="C942" s="854"/>
      <c r="D942" s="483"/>
      <c r="E942" s="583"/>
      <c r="F942" s="483"/>
      <c r="G942" s="483"/>
      <c r="H942" s="484"/>
      <c r="I942" s="484"/>
      <c r="J942" s="1521"/>
      <c r="K942" s="1521"/>
      <c r="L942" s="1521"/>
      <c r="M942" s="1588"/>
      <c r="N942" s="1589"/>
      <c r="O942" s="1588"/>
    </row>
    <row r="943" spans="1:15" s="605" customFormat="1" ht="12.75" customHeight="1">
      <c r="A943" s="3323"/>
      <c r="B943" s="484"/>
      <c r="C943" s="854"/>
      <c r="D943" s="483"/>
      <c r="E943" s="748"/>
      <c r="F943" s="483"/>
      <c r="G943" s="483"/>
      <c r="H943" s="483"/>
      <c r="I943" s="484"/>
      <c r="J943" s="1521"/>
      <c r="K943" s="1521"/>
      <c r="L943" s="1521"/>
      <c r="M943" s="1588"/>
      <c r="N943" s="1589"/>
      <c r="O943" s="1588"/>
    </row>
    <row r="944" spans="1:15" s="605" customFormat="1" ht="14.25" customHeight="1">
      <c r="A944" s="3323"/>
      <c r="B944" s="447"/>
      <c r="C944" s="845"/>
      <c r="D944" s="853"/>
      <c r="E944" s="2450"/>
      <c r="F944" s="1604"/>
      <c r="G944" s="482"/>
      <c r="H944" s="583"/>
      <c r="I944" s="484"/>
      <c r="J944" s="484"/>
      <c r="K944" s="398"/>
      <c r="L944" s="398"/>
      <c r="M944" s="430"/>
      <c r="N944" s="2600"/>
      <c r="O944" s="565"/>
    </row>
    <row r="945" spans="1:15" s="605" customFormat="1" ht="15.75" customHeight="1">
      <c r="A945" s="3323"/>
      <c r="B945" s="399"/>
      <c r="C945" s="550"/>
      <c r="D945" s="2273"/>
      <c r="E945" s="828">
        <f>SUM(E941:E944)</f>
        <v>1300000</v>
      </c>
      <c r="F945" s="2275"/>
      <c r="G945" s="2282">
        <f>SUM(G941:G944)</f>
        <v>52000</v>
      </c>
      <c r="H945" s="3450"/>
      <c r="I945" s="3450"/>
      <c r="J945" s="3450"/>
      <c r="K945" s="3450"/>
      <c r="L945" s="3315"/>
      <c r="M945" s="3315"/>
      <c r="N945" s="3315"/>
      <c r="O945" s="2585">
        <f>SUM(G945)</f>
        <v>52000</v>
      </c>
    </row>
    <row r="946" spans="1:15" s="605" customFormat="1" ht="15.75" customHeight="1">
      <c r="A946" s="2963"/>
      <c r="B946" s="2651"/>
      <c r="C946" s="625"/>
      <c r="D946" s="2964"/>
      <c r="E946" s="2965"/>
      <c r="F946" s="2966"/>
      <c r="G946" s="2967"/>
      <c r="H946" s="2968"/>
      <c r="I946" s="2968"/>
      <c r="J946" s="2968"/>
      <c r="K946" s="2968"/>
      <c r="L946" s="1015"/>
      <c r="M946" s="1015"/>
      <c r="N946" s="1015"/>
      <c r="O946" s="2969"/>
    </row>
    <row r="947" spans="1:15" s="605" customFormat="1" ht="15.75" customHeight="1">
      <c r="A947" s="2980"/>
      <c r="B947" s="399"/>
      <c r="C947" s="550"/>
      <c r="D947" s="2273"/>
      <c r="E947" s="2965"/>
      <c r="F947" s="2966"/>
      <c r="G947" s="2967"/>
      <c r="H947" s="2968"/>
      <c r="I947" s="2968"/>
      <c r="J947" s="2968"/>
      <c r="K947" s="2968"/>
      <c r="L947" s="1015"/>
      <c r="M947" s="1015"/>
      <c r="N947" s="1015"/>
      <c r="O947" s="2969"/>
    </row>
    <row r="948" spans="1:15">
      <c r="A948" s="3452" t="s">
        <v>69</v>
      </c>
      <c r="B948" s="3452"/>
      <c r="C948" s="791"/>
      <c r="D948" s="2981">
        <f>E945+E937+E927+E916+E905+E886</f>
        <v>60800000</v>
      </c>
    </row>
    <row r="949" spans="1:15">
      <c r="A949" s="3453" t="s">
        <v>70</v>
      </c>
      <c r="B949" s="3453"/>
      <c r="C949" s="972"/>
      <c r="D949" s="1043"/>
    </row>
    <row r="950" spans="1:15">
      <c r="A950" s="3454" t="s">
        <v>71</v>
      </c>
      <c r="B950" s="3454"/>
      <c r="C950" s="2112"/>
      <c r="D950" s="1044"/>
    </row>
    <row r="955" spans="1:15">
      <c r="A955" s="3306" t="s">
        <v>1493</v>
      </c>
      <c r="B955" s="3306"/>
      <c r="C955" s="3306"/>
      <c r="D955" s="3306"/>
      <c r="E955" s="3306"/>
      <c r="F955" s="3306"/>
      <c r="G955" s="3306"/>
      <c r="H955" s="3306"/>
      <c r="I955" s="3306"/>
    </row>
    <row r="956" spans="1:15">
      <c r="A956" s="3306"/>
      <c r="B956" s="3306"/>
      <c r="C956" s="3306"/>
      <c r="D956" s="3306"/>
      <c r="E956" s="3306"/>
      <c r="F956" s="3306"/>
      <c r="G956" s="3306"/>
      <c r="H956" s="3306"/>
      <c r="I956" s="3306"/>
    </row>
    <row r="957" spans="1:15" ht="32.25">
      <c r="A957" s="2925" t="s">
        <v>523</v>
      </c>
      <c r="B957" s="2925" t="s">
        <v>524</v>
      </c>
      <c r="C957" s="2925" t="s">
        <v>525</v>
      </c>
      <c r="D957" s="2925" t="s">
        <v>526</v>
      </c>
      <c r="E957" s="2926" t="s">
        <v>6</v>
      </c>
      <c r="F957" s="2927" t="s">
        <v>7</v>
      </c>
      <c r="G957" s="2928" t="s">
        <v>527</v>
      </c>
      <c r="H957" s="2929" t="s">
        <v>11</v>
      </c>
      <c r="I957" s="685" t="s">
        <v>528</v>
      </c>
    </row>
    <row r="958" spans="1:15" ht="15">
      <c r="A958" s="2983">
        <v>14266</v>
      </c>
      <c r="B958" s="2955">
        <v>0.1</v>
      </c>
      <c r="C958" s="2995" t="s">
        <v>1494</v>
      </c>
      <c r="D958" s="2954"/>
      <c r="E958" s="2975">
        <v>4200000</v>
      </c>
      <c r="F958" s="2993">
        <v>0.05</v>
      </c>
      <c r="G958" s="2975">
        <f>F958*E958</f>
        <v>210000</v>
      </c>
      <c r="H958" s="2954"/>
      <c r="I958" s="2828" t="s">
        <v>15</v>
      </c>
    </row>
    <row r="959" spans="1:15" ht="14.25">
      <c r="A959" s="2828">
        <v>14327</v>
      </c>
      <c r="B959" s="2955">
        <v>0.1</v>
      </c>
      <c r="C959" s="2995" t="s">
        <v>1495</v>
      </c>
      <c r="D959" s="2954"/>
      <c r="E959" s="2975">
        <v>1000000</v>
      </c>
      <c r="F959" s="2993">
        <v>0.05</v>
      </c>
      <c r="G959" s="2975">
        <f t="shared" ref="G959:G966" si="29">F959*E959</f>
        <v>50000</v>
      </c>
      <c r="H959" s="2954"/>
      <c r="I959" s="2828" t="s">
        <v>19</v>
      </c>
    </row>
    <row r="960" spans="1:15" ht="15">
      <c r="A960" s="2873">
        <v>14192</v>
      </c>
      <c r="B960" s="2955">
        <v>0.1</v>
      </c>
      <c r="C960" s="2995" t="s">
        <v>1496</v>
      </c>
      <c r="D960" s="2954"/>
      <c r="E960" s="2976">
        <v>2300000</v>
      </c>
      <c r="F960" s="2993">
        <v>0.05</v>
      </c>
      <c r="G960" s="2975">
        <f t="shared" si="29"/>
        <v>115000</v>
      </c>
      <c r="H960" s="2954"/>
      <c r="I960" s="2828" t="s">
        <v>43</v>
      </c>
    </row>
    <row r="961" spans="1:9" ht="15.75">
      <c r="A961" s="1924">
        <v>14306</v>
      </c>
      <c r="B961" s="2955">
        <v>0.1</v>
      </c>
      <c r="C961" s="2995" t="s">
        <v>1458</v>
      </c>
      <c r="D961" s="2954"/>
      <c r="E961" s="2975">
        <v>1500000</v>
      </c>
      <c r="F961" s="2993">
        <v>0.05</v>
      </c>
      <c r="G961" s="2975">
        <f t="shared" si="29"/>
        <v>75000</v>
      </c>
      <c r="H961" s="2954"/>
      <c r="I961" s="2828" t="s">
        <v>15</v>
      </c>
    </row>
    <row r="962" spans="1:9" ht="15">
      <c r="A962" s="2873">
        <v>14225</v>
      </c>
      <c r="B962" s="2960">
        <v>0.08</v>
      </c>
      <c r="C962" s="2995" t="s">
        <v>1459</v>
      </c>
      <c r="D962" s="2954"/>
      <c r="E962" s="2975">
        <v>2200000</v>
      </c>
      <c r="F962" s="2994">
        <v>0.04</v>
      </c>
      <c r="G962" s="2975">
        <f t="shared" si="29"/>
        <v>88000</v>
      </c>
      <c r="H962" s="2954"/>
      <c r="I962" s="2828" t="s">
        <v>15</v>
      </c>
    </row>
    <row r="963" spans="1:9" ht="15">
      <c r="A963" s="2873">
        <v>14278</v>
      </c>
      <c r="B963" s="2955">
        <v>0.1</v>
      </c>
      <c r="C963" s="2995" t="s">
        <v>1497</v>
      </c>
      <c r="D963" s="2954"/>
      <c r="E963" s="2975">
        <v>1300000</v>
      </c>
      <c r="F963" s="2993">
        <v>0.05</v>
      </c>
      <c r="G963" s="2975">
        <f t="shared" si="29"/>
        <v>65000</v>
      </c>
      <c r="H963" s="2954"/>
      <c r="I963" s="2828" t="s">
        <v>1498</v>
      </c>
    </row>
    <row r="964" spans="1:9" ht="14.25">
      <c r="A964" s="2828">
        <v>14315</v>
      </c>
      <c r="B964" s="2955">
        <v>0.1</v>
      </c>
      <c r="C964" s="2995" t="s">
        <v>1473</v>
      </c>
      <c r="D964" s="2954"/>
      <c r="E964" s="2975">
        <v>2400000</v>
      </c>
      <c r="F964" s="2993">
        <v>0.05</v>
      </c>
      <c r="G964" s="2975">
        <f t="shared" si="29"/>
        <v>120000</v>
      </c>
      <c r="H964" s="2954"/>
      <c r="I964" s="2828" t="s">
        <v>43</v>
      </c>
    </row>
    <row r="965" spans="1:9" ht="14.25">
      <c r="A965" s="2828">
        <v>14332</v>
      </c>
      <c r="B965" s="2955">
        <v>0.1</v>
      </c>
      <c r="C965" s="2995" t="s">
        <v>1462</v>
      </c>
      <c r="D965" s="2954"/>
      <c r="E965" s="2975">
        <v>3800000</v>
      </c>
      <c r="F965" s="2993">
        <v>0.05</v>
      </c>
      <c r="G965" s="2975">
        <f t="shared" si="29"/>
        <v>190000</v>
      </c>
      <c r="H965" s="2954"/>
      <c r="I965" s="2828" t="s">
        <v>15</v>
      </c>
    </row>
    <row r="966" spans="1:9" ht="14.25">
      <c r="A966" s="2828">
        <v>14321</v>
      </c>
      <c r="B966" s="2960">
        <v>0.08</v>
      </c>
      <c r="C966" s="2995" t="s">
        <v>1499</v>
      </c>
      <c r="D966" s="2954"/>
      <c r="E966" s="2975">
        <v>3800000</v>
      </c>
      <c r="F966" s="2994">
        <v>0.04</v>
      </c>
      <c r="G966" s="2975">
        <f t="shared" si="29"/>
        <v>152000</v>
      </c>
      <c r="H966" s="2954"/>
      <c r="I966" s="2828" t="s">
        <v>43</v>
      </c>
    </row>
    <row r="967" spans="1:9" ht="14.25">
      <c r="A967" s="2828">
        <v>14334</v>
      </c>
      <c r="B967" s="2955">
        <v>0.1</v>
      </c>
      <c r="C967" s="2995" t="s">
        <v>1500</v>
      </c>
      <c r="D967" s="2954"/>
      <c r="E967" s="2975">
        <v>2100000</v>
      </c>
      <c r="F967" s="2993">
        <v>0.05</v>
      </c>
      <c r="G967" s="2975">
        <f>F967*E967</f>
        <v>105000</v>
      </c>
      <c r="H967" s="2954"/>
      <c r="I967" s="2828" t="s">
        <v>19</v>
      </c>
    </row>
    <row r="968" spans="1:9" ht="14.25">
      <c r="A968" s="2930"/>
      <c r="B968" s="2931"/>
      <c r="C968" s="2951"/>
      <c r="D968" s="2930"/>
      <c r="E968" s="2977"/>
      <c r="F968" s="2991"/>
      <c r="G968" s="2989"/>
      <c r="H968" s="2930"/>
      <c r="I968" s="2952"/>
    </row>
    <row r="969" spans="1:9" ht="14.25">
      <c r="A969" s="2930"/>
      <c r="B969" s="2930"/>
      <c r="C969" s="2951"/>
      <c r="D969" s="2930"/>
      <c r="E969" s="2977">
        <f>SUM(E958:E968)</f>
        <v>24600000</v>
      </c>
      <c r="F969" s="2930"/>
      <c r="G969" s="2977">
        <f>SUM(G958:G968)</f>
        <v>1170000</v>
      </c>
      <c r="H969" s="2930"/>
      <c r="I969" s="2952"/>
    </row>
    <row r="972" spans="1:9">
      <c r="A972" s="3306" t="s">
        <v>1501</v>
      </c>
      <c r="B972" s="3306"/>
      <c r="C972" s="3306"/>
      <c r="D972" s="3306"/>
      <c r="E972" s="3306"/>
      <c r="F972" s="3306"/>
      <c r="G972" s="3306"/>
      <c r="H972" s="3306"/>
      <c r="I972" s="3306"/>
    </row>
    <row r="973" spans="1:9">
      <c r="A973" s="3306"/>
      <c r="B973" s="3306"/>
      <c r="C973" s="3306"/>
      <c r="D973" s="3306"/>
      <c r="E973" s="3306"/>
      <c r="F973" s="3306"/>
      <c r="G973" s="3306"/>
      <c r="H973" s="3306"/>
      <c r="I973" s="3306"/>
    </row>
    <row r="974" spans="1:9" ht="32.25">
      <c r="A974" s="2925" t="s">
        <v>523</v>
      </c>
      <c r="B974" s="2925" t="s">
        <v>524</v>
      </c>
      <c r="C974" s="2925" t="s">
        <v>525</v>
      </c>
      <c r="D974" s="2925" t="s">
        <v>526</v>
      </c>
      <c r="E974" s="2926" t="s">
        <v>6</v>
      </c>
      <c r="F974" s="2927" t="s">
        <v>7</v>
      </c>
      <c r="G974" s="2928" t="s">
        <v>527</v>
      </c>
      <c r="H974" s="2929" t="s">
        <v>11</v>
      </c>
      <c r="I974" s="685" t="s">
        <v>528</v>
      </c>
    </row>
    <row r="975" spans="1:9" ht="15">
      <c r="A975" s="2947">
        <v>14157</v>
      </c>
      <c r="B975" s="2877">
        <v>0.08</v>
      </c>
      <c r="C975" s="2949" t="s">
        <v>1502</v>
      </c>
      <c r="D975" s="2910" t="s">
        <v>743</v>
      </c>
      <c r="E975" s="2978">
        <v>2800000</v>
      </c>
      <c r="F975" s="3003">
        <v>0.03</v>
      </c>
      <c r="G975" s="2986">
        <f t="shared" ref="G975:G977" si="30">F975*E975</f>
        <v>84000</v>
      </c>
      <c r="H975" s="2949"/>
      <c r="I975" s="2947" t="s">
        <v>15</v>
      </c>
    </row>
    <row r="976" spans="1:9" ht="15">
      <c r="A976" s="2873">
        <v>14258</v>
      </c>
      <c r="B976" s="2970">
        <v>0.1</v>
      </c>
      <c r="C976" s="2874" t="s">
        <v>1503</v>
      </c>
      <c r="D976" s="2875" t="s">
        <v>743</v>
      </c>
      <c r="E976" s="2978">
        <v>2700000</v>
      </c>
      <c r="F976" s="3003">
        <v>0.02</v>
      </c>
      <c r="G976" s="2986">
        <f t="shared" si="30"/>
        <v>54000</v>
      </c>
      <c r="H976" s="3002" t="s">
        <v>1413</v>
      </c>
      <c r="I976" s="2873" t="s">
        <v>43</v>
      </c>
    </row>
    <row r="977" spans="1:38" ht="15">
      <c r="A977" s="2947">
        <v>14309</v>
      </c>
      <c r="B977" s="2970">
        <v>0.1</v>
      </c>
      <c r="C977" s="2874" t="s">
        <v>1504</v>
      </c>
      <c r="D977" s="2875" t="s">
        <v>743</v>
      </c>
      <c r="E977" s="2978">
        <v>2600000</v>
      </c>
      <c r="F977" s="3004">
        <v>0.04</v>
      </c>
      <c r="G977" s="2986">
        <f t="shared" si="30"/>
        <v>104000</v>
      </c>
      <c r="H977" s="2874"/>
      <c r="I977" s="2873" t="s">
        <v>43</v>
      </c>
    </row>
    <row r="978" spans="1:38" ht="15">
      <c r="A978" s="2873">
        <v>14330</v>
      </c>
      <c r="B978" s="3024">
        <v>0.1</v>
      </c>
      <c r="C978" s="2949" t="s">
        <v>1505</v>
      </c>
      <c r="D978" s="2910" t="s">
        <v>743</v>
      </c>
      <c r="E978" s="2973">
        <v>3800000</v>
      </c>
      <c r="F978" s="3003">
        <v>0.02</v>
      </c>
      <c r="G978" s="2986">
        <f>F978*E978</f>
        <v>76000</v>
      </c>
      <c r="H978" s="3018" t="s">
        <v>1413</v>
      </c>
      <c r="I978" s="2947" t="s">
        <v>15</v>
      </c>
    </row>
    <row r="979" spans="1:38" ht="15">
      <c r="A979" s="2873">
        <v>14337</v>
      </c>
      <c r="B979" s="3025">
        <v>0.08</v>
      </c>
      <c r="C979" s="2874" t="s">
        <v>1506</v>
      </c>
      <c r="D979" s="2875" t="s">
        <v>743</v>
      </c>
      <c r="E979" s="3019">
        <v>4100000</v>
      </c>
      <c r="F979" s="3021">
        <v>0.03</v>
      </c>
      <c r="G979" s="3020">
        <f>F979*E979</f>
        <v>123000</v>
      </c>
      <c r="H979" s="2874"/>
      <c r="I979" s="2873" t="s">
        <v>15</v>
      </c>
    </row>
    <row r="980" spans="1:38" ht="15">
      <c r="A980" s="2873">
        <v>14338</v>
      </c>
      <c r="B980" s="3026">
        <v>0.1</v>
      </c>
      <c r="C980" s="2874" t="s">
        <v>1507</v>
      </c>
      <c r="D980" s="2875" t="s">
        <v>743</v>
      </c>
      <c r="E980" s="3019">
        <v>4600000</v>
      </c>
      <c r="F980" s="3022">
        <v>0.04</v>
      </c>
      <c r="G980" s="3020">
        <f>F980*E980</f>
        <v>184000</v>
      </c>
      <c r="H980" s="2874"/>
      <c r="I980" s="2873" t="s">
        <v>15</v>
      </c>
    </row>
    <row r="981" spans="1:38" ht="15">
      <c r="A981" s="2933"/>
      <c r="B981" s="3027"/>
      <c r="C981" s="2933"/>
      <c r="D981" s="2887"/>
      <c r="E981" s="3017"/>
      <c r="F981" s="3023"/>
      <c r="G981" s="2922"/>
      <c r="H981" s="2933"/>
      <c r="I981" s="2935"/>
    </row>
    <row r="982" spans="1:38" ht="15">
      <c r="A982" s="2950"/>
      <c r="B982" s="2936">
        <v>0.1</v>
      </c>
      <c r="C982" s="2933" t="s">
        <v>1508</v>
      </c>
      <c r="D982" s="2887" t="s">
        <v>31</v>
      </c>
      <c r="E982" s="2979"/>
      <c r="F982" s="2933"/>
      <c r="G982" s="2933"/>
      <c r="H982" s="2933"/>
      <c r="I982" s="2935" t="s">
        <v>43</v>
      </c>
    </row>
    <row r="983" spans="1:38" ht="15">
      <c r="A983" s="2937"/>
      <c r="B983" s="2936">
        <v>0.1</v>
      </c>
      <c r="C983" s="2933" t="s">
        <v>1509</v>
      </c>
      <c r="D983" s="2887" t="s">
        <v>31</v>
      </c>
      <c r="E983" s="2982"/>
      <c r="F983" s="2937"/>
      <c r="G983" s="2937"/>
      <c r="H983" s="2937"/>
      <c r="I983" s="2935" t="s">
        <v>43</v>
      </c>
    </row>
    <row r="984" spans="1:38">
      <c r="A984" s="2937"/>
      <c r="B984" s="2937"/>
      <c r="C984" s="2937"/>
      <c r="D984" s="2937"/>
      <c r="E984" s="2982"/>
      <c r="F984" s="2937"/>
      <c r="G984" s="2937"/>
      <c r="H984" s="2937"/>
      <c r="I984" s="2937"/>
    </row>
    <row r="985" spans="1:38" ht="15">
      <c r="A985" s="2937"/>
      <c r="B985" s="2937"/>
      <c r="C985" s="2937"/>
      <c r="D985" s="2937"/>
      <c r="E985" s="2979">
        <f>SUM(E975:E984)</f>
        <v>20600000</v>
      </c>
      <c r="F985" s="2937"/>
      <c r="G985" s="2996">
        <f>SUM(G975:G984)</f>
        <v>625000</v>
      </c>
      <c r="H985" s="2937"/>
      <c r="I985" s="2937"/>
    </row>
    <row r="988" spans="1:38">
      <c r="A988" s="3306" t="s">
        <v>1510</v>
      </c>
      <c r="B988" s="3306"/>
      <c r="C988" s="3306"/>
      <c r="D988" s="3306"/>
      <c r="E988" s="3306"/>
      <c r="F988" s="3306"/>
      <c r="G988" s="3306"/>
      <c r="H988" s="3306"/>
      <c r="I988" s="3306"/>
    </row>
    <row r="989" spans="1:38">
      <c r="A989" s="3306"/>
      <c r="B989" s="3306"/>
      <c r="C989" s="3306"/>
      <c r="D989" s="3306"/>
      <c r="E989" s="3306"/>
      <c r="F989" s="3306"/>
      <c r="G989" s="3306"/>
      <c r="H989" s="3306"/>
      <c r="I989" s="3306"/>
    </row>
    <row r="990" spans="1:38" ht="32.25">
      <c r="A990" s="2925" t="s">
        <v>523</v>
      </c>
      <c r="B990" s="2925" t="s">
        <v>524</v>
      </c>
      <c r="C990" s="2925" t="s">
        <v>525</v>
      </c>
      <c r="D990" s="2925" t="s">
        <v>526</v>
      </c>
      <c r="E990" s="2972" t="s">
        <v>6</v>
      </c>
      <c r="F990" s="2927" t="s">
        <v>7</v>
      </c>
      <c r="G990" s="2928" t="s">
        <v>527</v>
      </c>
      <c r="H990" s="2929" t="s">
        <v>11</v>
      </c>
      <c r="I990" s="685" t="s">
        <v>528</v>
      </c>
    </row>
    <row r="991" spans="1:38" s="711" customFormat="1" ht="15">
      <c r="A991" s="2947">
        <v>14137</v>
      </c>
      <c r="B991" s="2948">
        <v>0.1</v>
      </c>
      <c r="C991" s="2949" t="s">
        <v>1511</v>
      </c>
      <c r="D991" s="2910" t="s">
        <v>743</v>
      </c>
      <c r="E991" s="2973">
        <v>1800000</v>
      </c>
      <c r="F991" s="2948">
        <v>0.02</v>
      </c>
      <c r="G991" s="2985">
        <f>F991*E991</f>
        <v>36000</v>
      </c>
      <c r="H991" s="2949"/>
      <c r="I991" s="2947" t="s">
        <v>942</v>
      </c>
      <c r="J991" s="605"/>
      <c r="K991" s="605"/>
      <c r="L991" s="605"/>
      <c r="M991" s="605"/>
      <c r="N991" s="605"/>
      <c r="O991" s="605"/>
      <c r="P991" s="605"/>
      <c r="Q991" s="605"/>
    </row>
    <row r="992" spans="1:38" s="711" customFormat="1" ht="15">
      <c r="A992" s="2873">
        <v>14193</v>
      </c>
      <c r="B992" s="2957">
        <v>0.1</v>
      </c>
      <c r="C992" s="2874" t="s">
        <v>1512</v>
      </c>
      <c r="D992" s="2875" t="s">
        <v>622</v>
      </c>
      <c r="E992" s="2971">
        <v>2150000</v>
      </c>
      <c r="F992" s="2948">
        <v>0.02</v>
      </c>
      <c r="G992" s="2986">
        <f t="shared" ref="G992:G996" si="31">F992*E992</f>
        <v>43000</v>
      </c>
      <c r="H992" s="2874"/>
      <c r="I992" s="2873" t="s">
        <v>127</v>
      </c>
      <c r="J992" s="605"/>
      <c r="K992" s="605"/>
      <c r="L992" s="605"/>
      <c r="M992" s="605"/>
      <c r="N992" s="605"/>
      <c r="O992" s="605"/>
      <c r="P992" s="605"/>
      <c r="Q992" s="605"/>
      <c r="R992" s="605"/>
      <c r="S992" s="605"/>
      <c r="T992" s="605"/>
      <c r="U992" s="605"/>
      <c r="V992" s="605"/>
      <c r="W992" s="605"/>
      <c r="X992" s="605"/>
      <c r="Y992" s="605"/>
      <c r="Z992" s="605"/>
      <c r="AA992" s="605"/>
      <c r="AB992" s="605"/>
      <c r="AC992" s="605"/>
      <c r="AD992" s="605"/>
      <c r="AE992" s="605"/>
      <c r="AF992" s="605"/>
      <c r="AG992" s="605"/>
      <c r="AH992" s="605"/>
      <c r="AI992" s="605"/>
      <c r="AJ992" s="605"/>
      <c r="AK992" s="605"/>
      <c r="AL992" s="605"/>
    </row>
    <row r="993" spans="1:38" s="711" customFormat="1" ht="15">
      <c r="A993" s="2873">
        <v>14150</v>
      </c>
      <c r="B993" s="2957">
        <v>0.1</v>
      </c>
      <c r="C993" s="2874" t="s">
        <v>1513</v>
      </c>
      <c r="D993" s="2875" t="s">
        <v>622</v>
      </c>
      <c r="E993" s="2971">
        <v>2300000</v>
      </c>
      <c r="F993" s="2948">
        <v>0.02</v>
      </c>
      <c r="G993" s="2986">
        <f t="shared" si="31"/>
        <v>46000</v>
      </c>
      <c r="H993" s="2874"/>
      <c r="I993" s="2873" t="s">
        <v>43</v>
      </c>
      <c r="J993" s="605"/>
      <c r="K993" s="605"/>
      <c r="L993" s="605"/>
      <c r="M993" s="605"/>
      <c r="N993" s="605"/>
      <c r="O993" s="605"/>
      <c r="P993" s="605"/>
      <c r="Q993" s="605"/>
      <c r="R993" s="605"/>
      <c r="S993" s="605"/>
      <c r="T993" s="605"/>
      <c r="U993" s="605"/>
      <c r="V993" s="605"/>
      <c r="W993" s="605"/>
      <c r="X993" s="605"/>
      <c r="Y993" s="605"/>
      <c r="Z993" s="605"/>
      <c r="AA993" s="605"/>
      <c r="AB993" s="605"/>
      <c r="AC993" s="605"/>
      <c r="AD993" s="605"/>
      <c r="AE993" s="605"/>
      <c r="AF993" s="605"/>
      <c r="AG993" s="605"/>
      <c r="AH993" s="605"/>
      <c r="AI993" s="605"/>
      <c r="AJ993" s="605"/>
      <c r="AK993" s="605"/>
      <c r="AL993" s="605"/>
    </row>
    <row r="994" spans="1:38" s="711" customFormat="1" ht="15">
      <c r="A994" s="2873">
        <v>14168</v>
      </c>
      <c r="B994" s="2957">
        <v>0.1</v>
      </c>
      <c r="C994" s="2874" t="s">
        <v>1514</v>
      </c>
      <c r="D994" s="2875" t="s">
        <v>622</v>
      </c>
      <c r="E994" s="2971">
        <v>2400000</v>
      </c>
      <c r="F994" s="2948">
        <v>0.02</v>
      </c>
      <c r="G994" s="2986">
        <f t="shared" si="31"/>
        <v>48000</v>
      </c>
      <c r="H994" s="2874"/>
      <c r="I994" s="2873" t="s">
        <v>942</v>
      </c>
      <c r="J994" s="605"/>
      <c r="K994" s="605"/>
      <c r="L994" s="605"/>
      <c r="M994" s="605"/>
      <c r="N994" s="605"/>
      <c r="O994" s="605"/>
      <c r="P994" s="605"/>
      <c r="Q994" s="605"/>
      <c r="R994" s="605"/>
      <c r="S994" s="605"/>
      <c r="T994" s="605"/>
      <c r="U994" s="605"/>
      <c r="V994" s="605"/>
      <c r="W994" s="605"/>
      <c r="X994" s="605"/>
      <c r="Y994" s="605"/>
      <c r="Z994" s="605"/>
      <c r="AA994" s="605"/>
      <c r="AB994" s="605"/>
      <c r="AC994" s="605"/>
      <c r="AD994" s="605"/>
      <c r="AE994" s="605"/>
      <c r="AF994" s="605"/>
      <c r="AG994" s="605"/>
      <c r="AH994" s="605"/>
      <c r="AI994" s="605"/>
      <c r="AJ994" s="605"/>
      <c r="AK994" s="605"/>
      <c r="AL994" s="605"/>
    </row>
    <row r="995" spans="1:38" s="711" customFormat="1" ht="15">
      <c r="A995" s="2873" t="s">
        <v>1515</v>
      </c>
      <c r="B995" s="2957">
        <v>0.1</v>
      </c>
      <c r="C995" s="2874" t="s">
        <v>1516</v>
      </c>
      <c r="D995" s="2875" t="s">
        <v>622</v>
      </c>
      <c r="E995" s="2971">
        <v>2800000</v>
      </c>
      <c r="F995" s="2948">
        <v>0.02</v>
      </c>
      <c r="G995" s="2985">
        <f t="shared" si="31"/>
        <v>56000</v>
      </c>
      <c r="H995" s="2874"/>
      <c r="I995" s="2873" t="s">
        <v>15</v>
      </c>
      <c r="J995" s="605"/>
      <c r="K995" s="605"/>
      <c r="L995" s="605"/>
      <c r="M995" s="605"/>
      <c r="N995" s="605"/>
      <c r="O995" s="605"/>
      <c r="P995" s="605"/>
      <c r="Q995" s="605"/>
      <c r="R995" s="605"/>
      <c r="S995" s="605"/>
      <c r="T995" s="605"/>
      <c r="U995" s="605"/>
      <c r="V995" s="605"/>
      <c r="W995" s="605"/>
      <c r="X995" s="605"/>
      <c r="Y995" s="605"/>
      <c r="Z995" s="605"/>
      <c r="AA995" s="605"/>
      <c r="AB995" s="605"/>
      <c r="AC995" s="605"/>
      <c r="AD995" s="605"/>
      <c r="AE995" s="605"/>
      <c r="AF995" s="605"/>
      <c r="AG995" s="605"/>
      <c r="AH995" s="605"/>
      <c r="AI995" s="605"/>
      <c r="AJ995" s="605"/>
      <c r="AK995" s="605"/>
      <c r="AL995" s="605"/>
    </row>
    <row r="996" spans="1:38" s="711" customFormat="1" ht="15">
      <c r="A996" s="2873">
        <v>14186</v>
      </c>
      <c r="B996" s="2957">
        <v>0.1</v>
      </c>
      <c r="C996" s="2874" t="s">
        <v>1517</v>
      </c>
      <c r="D996" s="2875" t="s">
        <v>622</v>
      </c>
      <c r="E996" s="2971">
        <v>2500000</v>
      </c>
      <c r="F996" s="2948">
        <v>0.02</v>
      </c>
      <c r="G996" s="2985">
        <f t="shared" si="31"/>
        <v>50000</v>
      </c>
      <c r="H996" s="2874"/>
      <c r="I996" s="2873" t="s">
        <v>127</v>
      </c>
      <c r="J996" s="605"/>
      <c r="K996" s="605"/>
      <c r="L996" s="605"/>
      <c r="M996" s="605"/>
      <c r="N996" s="605"/>
      <c r="O996" s="605"/>
      <c r="P996" s="605"/>
      <c r="Q996" s="605"/>
      <c r="R996" s="605"/>
      <c r="S996" s="605"/>
      <c r="T996" s="605"/>
      <c r="U996" s="605"/>
      <c r="V996" s="605"/>
      <c r="W996" s="605"/>
      <c r="X996" s="605"/>
      <c r="Y996" s="605"/>
      <c r="Z996" s="605"/>
      <c r="AA996" s="605"/>
      <c r="AB996" s="605"/>
      <c r="AC996" s="605"/>
      <c r="AD996" s="605"/>
      <c r="AE996" s="605"/>
      <c r="AF996" s="605"/>
      <c r="AG996" s="605"/>
      <c r="AH996" s="605"/>
      <c r="AI996" s="605"/>
      <c r="AJ996" s="605"/>
      <c r="AK996" s="605"/>
      <c r="AL996" s="605"/>
    </row>
    <row r="997" spans="1:38" ht="15">
      <c r="A997" s="2959"/>
      <c r="B997" s="2934"/>
      <c r="C997" s="2933"/>
      <c r="D997" s="2933"/>
      <c r="E997" s="2974"/>
      <c r="F997" s="2933"/>
      <c r="G997" s="2987"/>
      <c r="H997" s="2933"/>
      <c r="I997" s="2935"/>
    </row>
    <row r="998" spans="1:38" ht="15">
      <c r="A998" s="2959"/>
      <c r="B998" s="1104"/>
      <c r="C998" s="2933" t="s">
        <v>1518</v>
      </c>
      <c r="D998" s="407" t="s">
        <v>1519</v>
      </c>
      <c r="E998" s="407"/>
      <c r="F998" s="407"/>
      <c r="G998" s="2987"/>
      <c r="H998" s="407"/>
      <c r="I998" s="1104"/>
    </row>
    <row r="999" spans="1:38" ht="15">
      <c r="A999" s="2959"/>
      <c r="B999" s="1104"/>
      <c r="C999" s="407"/>
      <c r="D999" s="407"/>
      <c r="E999" s="2979">
        <f>SUM(E991:E998)</f>
        <v>13950000</v>
      </c>
      <c r="F999" s="1688"/>
      <c r="G999" s="2988">
        <f>SUM(G991:G998)</f>
        <v>279000</v>
      </c>
      <c r="H999" s="1689"/>
      <c r="I999" s="1104"/>
    </row>
    <row r="1000" spans="1:38" ht="15">
      <c r="A1000" s="2959"/>
    </row>
    <row r="1002" spans="1:38">
      <c r="A1002" s="3307" t="s">
        <v>1520</v>
      </c>
      <c r="B1002" s="3307"/>
      <c r="C1002" s="3307"/>
      <c r="D1002" s="3307"/>
      <c r="E1002" s="3307"/>
      <c r="F1002" s="3307"/>
      <c r="G1002" s="3307"/>
    </row>
    <row r="1003" spans="1:38">
      <c r="A1003" s="3307"/>
      <c r="B1003" s="3307"/>
      <c r="C1003" s="3307"/>
      <c r="D1003" s="3307"/>
      <c r="E1003" s="3307"/>
      <c r="F1003" s="3307"/>
      <c r="G1003" s="3307"/>
    </row>
    <row r="1004" spans="1:38" ht="15.75">
      <c r="A1004" s="1985" t="s">
        <v>1023</v>
      </c>
      <c r="B1004" s="1985" t="s">
        <v>1024</v>
      </c>
      <c r="C1004" s="1985" t="s">
        <v>1025</v>
      </c>
      <c r="D1004" s="1985" t="s">
        <v>526</v>
      </c>
      <c r="E1004" s="1985" t="s">
        <v>1026</v>
      </c>
      <c r="F1004" s="1985"/>
      <c r="G1004" s="1985"/>
    </row>
    <row r="1005" spans="1:38" ht="15.75">
      <c r="A1005" s="1362">
        <v>14193</v>
      </c>
      <c r="B1005" s="2216">
        <v>0.1</v>
      </c>
      <c r="C1005" s="1081" t="s">
        <v>1521</v>
      </c>
      <c r="D1005" s="1827"/>
      <c r="E1005" s="1829">
        <v>2150000</v>
      </c>
      <c r="F1005" s="2760">
        <v>2.5000000000000001E-2</v>
      </c>
      <c r="G1005" s="1319">
        <f>F1005*E1005</f>
        <v>53750</v>
      </c>
    </row>
    <row r="1006" spans="1:38" ht="15.75">
      <c r="A1006" s="1362">
        <v>14194</v>
      </c>
      <c r="B1006" s="2216">
        <v>0.1</v>
      </c>
      <c r="C1006" s="1081" t="s">
        <v>1522</v>
      </c>
      <c r="D1006" s="1827"/>
      <c r="E1006" s="2761">
        <v>1650000</v>
      </c>
      <c r="F1006" s="2760">
        <v>2.5000000000000001E-2</v>
      </c>
      <c r="G1006" s="1319">
        <f>F1006*E1006</f>
        <v>41250</v>
      </c>
    </row>
    <row r="1007" spans="1:38" ht="15.75">
      <c r="A1007" s="1362">
        <v>14157</v>
      </c>
      <c r="B1007" s="2214">
        <v>0.08</v>
      </c>
      <c r="C1007" s="1081" t="s">
        <v>1453</v>
      </c>
      <c r="D1007" s="1680"/>
      <c r="E1007" s="1827">
        <v>2800000</v>
      </c>
      <c r="F1007" s="3016">
        <v>1.4999999999999999E-2</v>
      </c>
      <c r="G1007" s="1319">
        <f>F1007*E1007</f>
        <v>42000</v>
      </c>
    </row>
    <row r="1008" spans="1:38" ht="15.75">
      <c r="A1008" s="2777">
        <v>14266</v>
      </c>
      <c r="B1008" s="2216">
        <v>0.1</v>
      </c>
      <c r="C1008" s="1377" t="s">
        <v>1455</v>
      </c>
      <c r="D1008" s="657"/>
      <c r="E1008" s="1827">
        <v>4200000</v>
      </c>
      <c r="F1008" s="2760">
        <v>2.5000000000000001E-2</v>
      </c>
      <c r="G1008" s="1319">
        <f>F1008*E1008</f>
        <v>105000</v>
      </c>
    </row>
    <row r="1009" spans="1:7" ht="15.75">
      <c r="A1009" s="2828">
        <v>14213</v>
      </c>
      <c r="B1009" s="2216">
        <v>0.1</v>
      </c>
      <c r="C1009" s="3000" t="s">
        <v>1456</v>
      </c>
      <c r="D1009" s="2593"/>
      <c r="E1009" s="1829">
        <v>2800000</v>
      </c>
      <c r="F1009" s="2760">
        <v>2.5000000000000001E-2</v>
      </c>
      <c r="G1009" s="1319">
        <f>F1009*E1009</f>
        <v>70000</v>
      </c>
    </row>
    <row r="1010" spans="1:7" ht="15.75">
      <c r="A1010" s="1362">
        <v>14306</v>
      </c>
      <c r="B1010" s="2216">
        <v>0.1</v>
      </c>
      <c r="C1010" s="1081" t="s">
        <v>1458</v>
      </c>
      <c r="D1010" s="1680"/>
      <c r="E1010" s="2761">
        <v>1500000</v>
      </c>
      <c r="F1010" s="2760">
        <v>2.5000000000000001E-2</v>
      </c>
      <c r="G1010" s="1319">
        <f>F1010*E1010</f>
        <v>37500</v>
      </c>
    </row>
    <row r="1011" spans="1:7" ht="15.75">
      <c r="A1011" s="1362">
        <v>14225</v>
      </c>
      <c r="B1011" s="2214">
        <v>0.08</v>
      </c>
      <c r="C1011" s="1081" t="s">
        <v>1459</v>
      </c>
      <c r="D1011" s="1680"/>
      <c r="E1011" s="2761">
        <v>2200000</v>
      </c>
      <c r="F1011" s="3016">
        <v>1.4999999999999999E-2</v>
      </c>
      <c r="G1011" s="1319">
        <f>F1011*E1011</f>
        <v>33000</v>
      </c>
    </row>
    <row r="1012" spans="1:7" ht="15.75">
      <c r="A1012" s="1362">
        <v>14332</v>
      </c>
      <c r="B1012" s="2216">
        <v>0.1</v>
      </c>
      <c r="C1012" s="1081" t="s">
        <v>1462</v>
      </c>
      <c r="D1012" s="1680"/>
      <c r="E1012" s="2761">
        <v>3800000</v>
      </c>
      <c r="F1012" s="2760">
        <v>2.5000000000000001E-2</v>
      </c>
      <c r="G1012" s="1319">
        <f>F1012*E1012</f>
        <v>95000</v>
      </c>
    </row>
    <row r="1013" spans="1:7" ht="15.75">
      <c r="A1013" s="1362">
        <v>14330</v>
      </c>
      <c r="B1013" s="2216">
        <v>0.1</v>
      </c>
      <c r="C1013" s="1081" t="s">
        <v>1523</v>
      </c>
      <c r="D1013" s="1680"/>
      <c r="E1013" s="2761">
        <v>3800000</v>
      </c>
      <c r="F1013" s="2760">
        <v>2.5000000000000001E-2</v>
      </c>
      <c r="G1013" s="1319">
        <f>F1013*E1013</f>
        <v>95000</v>
      </c>
    </row>
    <row r="1014" spans="1:7" ht="15.75">
      <c r="A1014" s="1362">
        <v>14150</v>
      </c>
      <c r="B1014" s="2216">
        <v>0.1</v>
      </c>
      <c r="C1014" s="1081" t="s">
        <v>1466</v>
      </c>
      <c r="D1014" s="1680"/>
      <c r="E1014" s="2761">
        <v>2300000</v>
      </c>
      <c r="F1014" s="2760">
        <v>2.5000000000000001E-2</v>
      </c>
      <c r="G1014" s="1319">
        <f>F1014*E1014</f>
        <v>57500</v>
      </c>
    </row>
    <row r="1015" spans="1:7" ht="15.75">
      <c r="A1015" s="1362">
        <v>14258</v>
      </c>
      <c r="B1015" s="2216">
        <v>0.1</v>
      </c>
      <c r="C1015" s="1081" t="s">
        <v>1468</v>
      </c>
      <c r="D1015" s="1680"/>
      <c r="E1015" s="2761">
        <v>2700000</v>
      </c>
      <c r="F1015" s="2760">
        <v>2.5000000000000001E-2</v>
      </c>
      <c r="G1015" s="1319">
        <f>F1015*E1015</f>
        <v>67500</v>
      </c>
    </row>
    <row r="1016" spans="1:7" ht="15.75">
      <c r="A1016" s="1362">
        <v>14321</v>
      </c>
      <c r="B1016" s="2214">
        <v>0.08</v>
      </c>
      <c r="C1016" s="1081" t="s">
        <v>1470</v>
      </c>
      <c r="D1016" s="1680"/>
      <c r="E1016" s="2820">
        <v>3800000</v>
      </c>
      <c r="F1016" s="3016">
        <v>1.4999999999999999E-2</v>
      </c>
      <c r="G1016" s="1319">
        <f>F1016*E1016</f>
        <v>57000</v>
      </c>
    </row>
    <row r="1017" spans="1:7" ht="15.75">
      <c r="A1017" s="1362">
        <v>14192</v>
      </c>
      <c r="B1017" s="2216">
        <v>0.1</v>
      </c>
      <c r="C1017" s="1081" t="s">
        <v>1472</v>
      </c>
      <c r="D1017" s="1680"/>
      <c r="E1017" s="2820">
        <v>2300000</v>
      </c>
      <c r="F1017" s="2760">
        <v>2.5000000000000001E-2</v>
      </c>
      <c r="G1017" s="1319">
        <f>F1017*E1017</f>
        <v>57500</v>
      </c>
    </row>
    <row r="1018" spans="1:7" ht="15.75">
      <c r="A1018" s="1362">
        <v>14315</v>
      </c>
      <c r="B1018" s="2216">
        <v>0.1</v>
      </c>
      <c r="C1018" s="1081" t="s">
        <v>1473</v>
      </c>
      <c r="D1018" s="1680"/>
      <c r="E1018" s="2820">
        <v>2400000</v>
      </c>
      <c r="F1018" s="2760">
        <v>2.5000000000000001E-2</v>
      </c>
      <c r="G1018" s="1319">
        <f>F1018*E1018</f>
        <v>60000</v>
      </c>
    </row>
    <row r="1019" spans="1:7" ht="15.75">
      <c r="A1019" s="1785">
        <v>14309</v>
      </c>
      <c r="B1019" s="2216">
        <v>0.1</v>
      </c>
      <c r="C1019" s="1081" t="s">
        <v>1474</v>
      </c>
      <c r="D1019" s="1680"/>
      <c r="E1019" s="2820">
        <v>2600000</v>
      </c>
      <c r="F1019" s="2760">
        <v>2.5000000000000001E-2</v>
      </c>
      <c r="G1019" s="1319">
        <f>F1019*E1019</f>
        <v>65000</v>
      </c>
    </row>
    <row r="1020" spans="1:7" ht="15.75">
      <c r="A1020" s="1362">
        <v>14186</v>
      </c>
      <c r="B1020" s="2216">
        <v>0.1</v>
      </c>
      <c r="C1020" s="1081" t="s">
        <v>1481</v>
      </c>
      <c r="D1020" s="1680"/>
      <c r="E1020" s="2844">
        <v>2500000</v>
      </c>
      <c r="F1020" s="2760">
        <v>2.5000000000000001E-2</v>
      </c>
      <c r="G1020" s="1319">
        <f>F1020*E1020</f>
        <v>62500</v>
      </c>
    </row>
    <row r="1021" spans="1:7" ht="15.75">
      <c r="A1021" s="2861">
        <v>14137</v>
      </c>
      <c r="B1021" s="2216">
        <v>0.1</v>
      </c>
      <c r="C1021" s="1081" t="s">
        <v>1484</v>
      </c>
      <c r="D1021" s="1680"/>
      <c r="E1021" s="2761">
        <v>1800000</v>
      </c>
      <c r="F1021" s="2760">
        <v>2.5000000000000001E-2</v>
      </c>
      <c r="G1021" s="1319">
        <f>F1021*E1021</f>
        <v>45000</v>
      </c>
    </row>
    <row r="1022" spans="1:7" ht="15.75">
      <c r="A1022" s="1362">
        <v>14168</v>
      </c>
      <c r="B1022" s="2216">
        <v>0.1</v>
      </c>
      <c r="C1022" s="1377" t="s">
        <v>1486</v>
      </c>
      <c r="D1022" s="657"/>
      <c r="E1022" s="2761">
        <v>2400000</v>
      </c>
      <c r="F1022" s="2760">
        <v>2.5000000000000001E-2</v>
      </c>
      <c r="G1022" s="1319">
        <f>F1022*E1022</f>
        <v>60000</v>
      </c>
    </row>
    <row r="1023" spans="1:7" ht="15.75">
      <c r="A1023" s="1789">
        <v>14327</v>
      </c>
      <c r="B1023" s="2707">
        <v>0.1</v>
      </c>
      <c r="C1023" s="1081" t="s">
        <v>1524</v>
      </c>
      <c r="D1023" s="1680"/>
      <c r="E1023" s="1827">
        <v>1000000</v>
      </c>
      <c r="F1023" s="2997">
        <v>2.5000000000000001E-2</v>
      </c>
      <c r="G1023" s="1319">
        <f>F1023*E1023</f>
        <v>25000</v>
      </c>
    </row>
    <row r="1024" spans="1:7" ht="15.75">
      <c r="A1024" s="1362">
        <v>14334</v>
      </c>
      <c r="B1024" s="2216">
        <v>0.1</v>
      </c>
      <c r="C1024" s="3075" t="s">
        <v>1489</v>
      </c>
      <c r="D1024" s="2460"/>
      <c r="E1024" s="2766">
        <v>2100000</v>
      </c>
      <c r="F1024" s="2760">
        <v>2.5000000000000001E-2</v>
      </c>
      <c r="G1024" s="1319">
        <f>F1024*E1024</f>
        <v>52500</v>
      </c>
    </row>
    <row r="1025" spans="1:15" ht="15.75">
      <c r="A1025" s="1362">
        <v>14338</v>
      </c>
      <c r="B1025" s="2216">
        <v>0.1</v>
      </c>
      <c r="C1025" s="2022" t="s">
        <v>1460</v>
      </c>
      <c r="D1025" s="2460"/>
      <c r="E1025" s="1827">
        <v>4600000</v>
      </c>
      <c r="F1025" s="2760">
        <v>2.5000000000000001E-2</v>
      </c>
      <c r="G1025" s="1319">
        <f t="shared" ref="G1025:G1026" si="32">F1025*E1025</f>
        <v>115000</v>
      </c>
    </row>
    <row r="1026" spans="1:15" ht="15.75">
      <c r="A1026" s="1362">
        <v>14337</v>
      </c>
      <c r="B1026" s="2214">
        <v>0.08</v>
      </c>
      <c r="C1026" s="2022" t="s">
        <v>1461</v>
      </c>
      <c r="D1026" s="2460"/>
      <c r="E1026" s="1827">
        <v>4100000</v>
      </c>
      <c r="F1026" s="3016">
        <v>1.4999999999999999E-2</v>
      </c>
      <c r="G1026" s="1319">
        <f t="shared" si="32"/>
        <v>61500</v>
      </c>
    </row>
    <row r="1027" spans="1:15" ht="15.75">
      <c r="A1027" s="2770">
        <v>14278</v>
      </c>
      <c r="B1027" s="2216">
        <v>0.1</v>
      </c>
      <c r="C1027" s="3001" t="s">
        <v>1491</v>
      </c>
      <c r="D1027" s="501"/>
      <c r="E1027" s="2820">
        <v>1300000</v>
      </c>
      <c r="F1027" s="2760">
        <v>2.5000000000000001E-2</v>
      </c>
      <c r="G1027" s="1319">
        <f>F1027*E1027</f>
        <v>32500</v>
      </c>
    </row>
    <row r="1028" spans="1:15" ht="15.75">
      <c r="A1028" s="2842"/>
      <c r="B1028" s="2223"/>
      <c r="C1028" s="2224"/>
      <c r="D1028" s="2843"/>
      <c r="E1028" s="2844"/>
      <c r="F1028" s="2760"/>
      <c r="G1028" s="1319"/>
    </row>
    <row r="1029" spans="1:15" ht="18.75">
      <c r="A1029" s="985"/>
      <c r="B1029" s="2711"/>
      <c r="C1029" s="657"/>
      <c r="D1029" s="2759"/>
      <c r="E1029" s="1487">
        <f>SUM(E1005:E1028)</f>
        <v>60800000</v>
      </c>
      <c r="F1029" s="1863"/>
      <c r="G1029" s="2775">
        <f>SUM(G1005:G1028)</f>
        <v>1391000</v>
      </c>
    </row>
    <row r="1033" spans="1:15">
      <c r="A1033" s="3274" t="s">
        <v>1525</v>
      </c>
      <c r="B1033" s="3274"/>
      <c r="C1033" s="3274"/>
      <c r="D1033" s="3274"/>
      <c r="E1033" s="3274"/>
      <c r="F1033" s="3274"/>
      <c r="G1033" s="3274"/>
      <c r="H1033" s="3274"/>
      <c r="I1033" s="3274"/>
      <c r="J1033" s="3274"/>
      <c r="K1033" s="3274"/>
      <c r="L1033" s="3274"/>
      <c r="M1033" s="3274"/>
      <c r="N1033" s="3274"/>
      <c r="O1033" s="3274"/>
    </row>
    <row r="1034" spans="1:15">
      <c r="A1034" s="3274"/>
      <c r="B1034" s="3274"/>
      <c r="C1034" s="3274"/>
      <c r="D1034" s="3274"/>
      <c r="E1034" s="3274"/>
      <c r="F1034" s="3274"/>
      <c r="G1034" s="3274"/>
      <c r="H1034" s="3274"/>
      <c r="I1034" s="3274"/>
      <c r="J1034" s="3274"/>
      <c r="K1034" s="3274"/>
      <c r="L1034" s="3274"/>
      <c r="M1034" s="3274"/>
      <c r="N1034" s="3274"/>
      <c r="O1034" s="3274"/>
    </row>
    <row r="1035" spans="1:15" ht="15.75">
      <c r="A1035" s="3311" t="s">
        <v>15</v>
      </c>
      <c r="B1035" s="3311"/>
      <c r="C1035" s="3311"/>
      <c r="D1035" s="3311"/>
      <c r="E1035" s="3311"/>
      <c r="F1035" s="3311"/>
      <c r="G1035" s="3311"/>
      <c r="H1035" s="3311"/>
      <c r="I1035" s="3311"/>
      <c r="J1035" s="3311"/>
      <c r="K1035" s="3311"/>
      <c r="L1035" s="3311"/>
      <c r="M1035" s="3311"/>
      <c r="N1035" s="3311"/>
      <c r="O1035" s="3311"/>
    </row>
    <row r="1036" spans="1:15">
      <c r="A1036" s="2119" t="s">
        <v>929</v>
      </c>
      <c r="B1036" s="463" t="s">
        <v>3</v>
      </c>
      <c r="C1036" s="464" t="s">
        <v>930</v>
      </c>
      <c r="D1036" s="464" t="s">
        <v>5</v>
      </c>
      <c r="E1036" s="958" t="s">
        <v>6</v>
      </c>
      <c r="F1036" s="463" t="s">
        <v>7</v>
      </c>
      <c r="G1036" s="959" t="s">
        <v>8</v>
      </c>
      <c r="H1036" s="509" t="s">
        <v>9</v>
      </c>
      <c r="I1036" s="463" t="s">
        <v>10</v>
      </c>
      <c r="J1036" s="463" t="s">
        <v>11</v>
      </c>
      <c r="K1036" s="463" t="s">
        <v>3</v>
      </c>
      <c r="L1036" s="463" t="s">
        <v>5</v>
      </c>
      <c r="M1036" s="463" t="s">
        <v>12</v>
      </c>
      <c r="N1036" s="463" t="s">
        <v>7</v>
      </c>
      <c r="O1036" s="790"/>
    </row>
    <row r="1037" spans="1:15" ht="12.75" customHeight="1">
      <c r="A1037" s="3323">
        <v>13</v>
      </c>
      <c r="B1037" s="978">
        <v>14393</v>
      </c>
      <c r="C1037" s="545">
        <v>0.1</v>
      </c>
      <c r="D1037" s="1680" t="s">
        <v>1526</v>
      </c>
      <c r="E1037" s="564">
        <v>4500000</v>
      </c>
      <c r="F1037" s="545">
        <v>0.1</v>
      </c>
      <c r="G1037" s="564">
        <f>F1037*E1037</f>
        <v>450000</v>
      </c>
      <c r="H1037" s="544" t="s">
        <v>15</v>
      </c>
      <c r="I1037" s="544" t="s">
        <v>935</v>
      </c>
      <c r="J1037" s="1521"/>
      <c r="K1037" s="1547">
        <v>14510</v>
      </c>
      <c r="L1037" s="2068" t="s">
        <v>1527</v>
      </c>
      <c r="M1037" s="2137">
        <v>3600000</v>
      </c>
      <c r="N1037" s="1615">
        <v>0.03</v>
      </c>
      <c r="O1037" s="2137">
        <f>M1037*N1037</f>
        <v>108000</v>
      </c>
    </row>
    <row r="1038" spans="1:15" ht="12.75" customHeight="1">
      <c r="A1038" s="3323"/>
      <c r="B1038" s="2906">
        <v>14370</v>
      </c>
      <c r="C1038" s="545">
        <v>0.1</v>
      </c>
      <c r="D1038" s="1680" t="s">
        <v>1528</v>
      </c>
      <c r="E1038" s="564">
        <v>4200000</v>
      </c>
      <c r="F1038" s="545">
        <v>0.06</v>
      </c>
      <c r="G1038" s="564">
        <f>E1038*F1038</f>
        <v>252000</v>
      </c>
      <c r="H1038" s="544" t="s">
        <v>19</v>
      </c>
      <c r="I1038" s="544" t="s">
        <v>935</v>
      </c>
      <c r="J1038" s="1521"/>
      <c r="K1038" s="2623"/>
      <c r="L1038" s="2623"/>
      <c r="M1038" s="2624"/>
      <c r="N1038" s="2628"/>
      <c r="O1038" s="2624"/>
    </row>
    <row r="1039" spans="1:15" ht="12.75" customHeight="1">
      <c r="A1039" s="3323"/>
      <c r="B1039" s="1098">
        <v>14410</v>
      </c>
      <c r="C1039" s="1026">
        <v>0.08</v>
      </c>
      <c r="D1039" s="1680" t="s">
        <v>1529</v>
      </c>
      <c r="E1039" s="564">
        <v>3500000</v>
      </c>
      <c r="F1039" s="1026">
        <v>0.08</v>
      </c>
      <c r="G1039" s="564">
        <f t="shared" ref="G1039:G1043" si="33">E1039*F1039</f>
        <v>280000</v>
      </c>
      <c r="H1039" s="544" t="s">
        <v>15</v>
      </c>
      <c r="I1039" s="544" t="s">
        <v>935</v>
      </c>
      <c r="J1039" s="1521"/>
      <c r="K1039" s="2623"/>
      <c r="L1039" s="2623"/>
      <c r="M1039" s="2624"/>
      <c r="N1039" s="2628"/>
      <c r="O1039" s="2624"/>
    </row>
    <row r="1040" spans="1:15" ht="12.75" customHeight="1">
      <c r="A1040" s="3323"/>
      <c r="B1040" s="1098">
        <v>14402</v>
      </c>
      <c r="C1040" s="963">
        <v>0.1</v>
      </c>
      <c r="D1040" s="1680" t="s">
        <v>1530</v>
      </c>
      <c r="E1040" s="564">
        <v>2000000</v>
      </c>
      <c r="F1040" s="545">
        <v>0.06</v>
      </c>
      <c r="G1040" s="564">
        <f t="shared" si="33"/>
        <v>120000</v>
      </c>
      <c r="H1040" s="544" t="s">
        <v>19</v>
      </c>
      <c r="I1040" s="544" t="s">
        <v>935</v>
      </c>
      <c r="J1040" s="1521"/>
      <c r="K1040" s="2623"/>
      <c r="L1040" s="2623"/>
      <c r="M1040" s="2624"/>
      <c r="N1040" s="2628"/>
      <c r="O1040" s="2624"/>
    </row>
    <row r="1041" spans="1:15" ht="12.75" customHeight="1">
      <c r="A1041" s="3323"/>
      <c r="B1041" s="978">
        <v>14419</v>
      </c>
      <c r="C1041" s="1026">
        <v>0.08</v>
      </c>
      <c r="D1041" s="1680" t="s">
        <v>1531</v>
      </c>
      <c r="E1041" s="564">
        <v>3100000</v>
      </c>
      <c r="F1041" s="1026">
        <v>0.08</v>
      </c>
      <c r="G1041" s="564">
        <f t="shared" si="33"/>
        <v>248000</v>
      </c>
      <c r="H1041" s="544" t="s">
        <v>15</v>
      </c>
      <c r="I1041" s="544" t="s">
        <v>935</v>
      </c>
      <c r="J1041" s="1521"/>
      <c r="K1041" s="1521"/>
      <c r="L1041" s="1521"/>
      <c r="M1041" s="1588"/>
      <c r="N1041" s="1589"/>
      <c r="O1041" s="1588"/>
    </row>
    <row r="1042" spans="1:15" ht="12.75" customHeight="1">
      <c r="A1042" s="3323"/>
      <c r="B1042" s="978">
        <v>14499</v>
      </c>
      <c r="C1042" s="963">
        <v>0.1</v>
      </c>
      <c r="D1042" s="1680" t="s">
        <v>1532</v>
      </c>
      <c r="E1042" s="564">
        <v>3500000</v>
      </c>
      <c r="F1042" s="545">
        <v>0.06</v>
      </c>
      <c r="G1042" s="564">
        <f t="shared" si="33"/>
        <v>210000</v>
      </c>
      <c r="H1042" s="544" t="s">
        <v>1533</v>
      </c>
      <c r="I1042" s="544" t="s">
        <v>935</v>
      </c>
      <c r="J1042" s="1521"/>
      <c r="K1042" s="1521"/>
      <c r="L1042" s="1521"/>
      <c r="M1042" s="1588"/>
      <c r="N1042" s="1589"/>
      <c r="O1042" s="1588"/>
    </row>
    <row r="1043" spans="1:15" ht="12.75" customHeight="1">
      <c r="A1043" s="3323"/>
      <c r="B1043" s="978">
        <v>14491</v>
      </c>
      <c r="C1043" s="963">
        <v>0.1</v>
      </c>
      <c r="D1043" s="1680" t="s">
        <v>1534</v>
      </c>
      <c r="E1043" s="564">
        <v>3000000</v>
      </c>
      <c r="F1043" s="545">
        <v>0.1</v>
      </c>
      <c r="G1043" s="564">
        <f t="shared" si="33"/>
        <v>300000</v>
      </c>
      <c r="H1043" s="544" t="s">
        <v>15</v>
      </c>
      <c r="I1043" s="544" t="s">
        <v>935</v>
      </c>
      <c r="J1043" s="1521"/>
      <c r="K1043" s="1521"/>
      <c r="L1043" s="1521"/>
      <c r="M1043" s="1588"/>
      <c r="N1043" s="1589"/>
      <c r="O1043" s="1588"/>
    </row>
    <row r="1044" spans="1:15" ht="12.75" customHeight="1">
      <c r="A1044" s="3323"/>
      <c r="B1044" s="992"/>
      <c r="C1044" s="854"/>
      <c r="D1044" s="483"/>
      <c r="E1044" s="583"/>
      <c r="F1044" s="483"/>
      <c r="G1044" s="483"/>
      <c r="H1044" s="484"/>
      <c r="I1044" s="484"/>
      <c r="J1044" s="1521"/>
      <c r="K1044" s="1521"/>
      <c r="L1044" s="1521"/>
      <c r="M1044" s="1588"/>
      <c r="N1044" s="1589"/>
      <c r="O1044" s="1588"/>
    </row>
    <row r="1045" spans="1:15" ht="12.75" customHeight="1">
      <c r="A1045" s="3323"/>
      <c r="B1045" s="992"/>
      <c r="C1045" s="854"/>
      <c r="D1045" s="483"/>
      <c r="E1045" s="583"/>
      <c r="F1045" s="483"/>
      <c r="G1045" s="483"/>
      <c r="H1045" s="484"/>
      <c r="I1045" s="484"/>
      <c r="J1045" s="1521"/>
      <c r="K1045" s="1521"/>
      <c r="L1045" s="1521"/>
      <c r="M1045" s="1588"/>
      <c r="N1045" s="1589"/>
      <c r="O1045" s="1588"/>
    </row>
    <row r="1046" spans="1:15" ht="14.25" customHeight="1">
      <c r="A1046" s="3323"/>
      <c r="B1046" s="407"/>
      <c r="C1046" s="407"/>
      <c r="D1046" s="407"/>
      <c r="E1046" s="407"/>
      <c r="F1046" s="407"/>
      <c r="G1046" s="407"/>
      <c r="H1046" s="407"/>
      <c r="I1046" s="484"/>
      <c r="J1046" s="484"/>
      <c r="K1046" s="398"/>
      <c r="L1046" s="398"/>
      <c r="M1046" s="430"/>
      <c r="N1046" s="2600"/>
      <c r="O1046" s="565">
        <f>SUM(O1037:O1045)</f>
        <v>108000</v>
      </c>
    </row>
    <row r="1047" spans="1:15" ht="15.75" customHeight="1">
      <c r="A1047" s="3323"/>
      <c r="B1047" s="399"/>
      <c r="C1047" s="550"/>
      <c r="D1047" s="2273"/>
      <c r="E1047" s="828">
        <f>SUM(E1037:E1045)</f>
        <v>23800000</v>
      </c>
      <c r="F1047" s="2275"/>
      <c r="G1047" s="2282">
        <f>SUM(G1037:G1044)</f>
        <v>1860000</v>
      </c>
      <c r="H1047" s="3450"/>
      <c r="I1047" s="3450"/>
      <c r="J1047" s="3450"/>
      <c r="K1047" s="3450"/>
      <c r="L1047" s="3315"/>
      <c r="M1047" s="3315"/>
      <c r="N1047" s="3315"/>
      <c r="O1047" s="2585">
        <f>SUM(O1046+G1047)</f>
        <v>1968000</v>
      </c>
    </row>
    <row r="1048" spans="1:15">
      <c r="A1048" s="605"/>
      <c r="B1048" s="605"/>
      <c r="C1048" s="605"/>
      <c r="D1048" s="605"/>
      <c r="E1048" s="605"/>
      <c r="F1048" s="605"/>
      <c r="G1048" s="605"/>
      <c r="H1048" s="605"/>
      <c r="I1048" s="605"/>
      <c r="J1048" s="605"/>
      <c r="K1048" s="605"/>
      <c r="L1048" s="605"/>
      <c r="M1048" s="605"/>
      <c r="N1048" s="605"/>
      <c r="O1048" s="605"/>
    </row>
    <row r="1049" spans="1:15" ht="15.75">
      <c r="A1049" s="3311" t="s">
        <v>46</v>
      </c>
      <c r="B1049" s="3311"/>
      <c r="C1049" s="3311"/>
      <c r="D1049" s="3311"/>
      <c r="E1049" s="3311"/>
      <c r="F1049" s="3311"/>
      <c r="G1049" s="3311"/>
      <c r="H1049" s="3311"/>
      <c r="I1049" s="3311"/>
      <c r="J1049" s="3311"/>
      <c r="K1049" s="3311"/>
      <c r="L1049" s="3311"/>
      <c r="M1049" s="3311"/>
      <c r="N1049" s="3311"/>
      <c r="O1049" s="3311"/>
    </row>
    <row r="1050" spans="1:15">
      <c r="A1050" s="2119" t="s">
        <v>929</v>
      </c>
      <c r="B1050" s="463" t="s">
        <v>3</v>
      </c>
      <c r="C1050" s="464" t="s">
        <v>930</v>
      </c>
      <c r="D1050" s="464" t="s">
        <v>5</v>
      </c>
      <c r="E1050" s="958" t="s">
        <v>6</v>
      </c>
      <c r="F1050" s="463" t="s">
        <v>7</v>
      </c>
      <c r="G1050" s="959" t="s">
        <v>8</v>
      </c>
      <c r="H1050" s="509" t="s">
        <v>9</v>
      </c>
      <c r="I1050" s="463" t="s">
        <v>10</v>
      </c>
      <c r="J1050" s="24" t="s">
        <v>11</v>
      </c>
      <c r="K1050" s="463" t="s">
        <v>3</v>
      </c>
      <c r="L1050" s="463" t="s">
        <v>5</v>
      </c>
      <c r="M1050" s="463" t="s">
        <v>12</v>
      </c>
      <c r="N1050" s="463" t="s">
        <v>7</v>
      </c>
      <c r="O1050" s="30"/>
    </row>
    <row r="1051" spans="1:15" ht="12.75" customHeight="1">
      <c r="A1051" s="3312" t="s">
        <v>1535</v>
      </c>
      <c r="B1051" s="1098">
        <v>14377</v>
      </c>
      <c r="C1051" s="2076">
        <v>0.08</v>
      </c>
      <c r="D1051" s="1690" t="s">
        <v>1536</v>
      </c>
      <c r="E1051" s="858">
        <v>1500000</v>
      </c>
      <c r="F1051" s="1402">
        <v>0.1</v>
      </c>
      <c r="G1051" s="564">
        <f>E1051*F1051</f>
        <v>150000</v>
      </c>
      <c r="H1051" s="1143" t="s">
        <v>43</v>
      </c>
      <c r="I1051" s="544" t="s">
        <v>1457</v>
      </c>
      <c r="J1051" s="2638"/>
      <c r="K1051" s="1547">
        <v>14395</v>
      </c>
      <c r="L1051" s="2068" t="s">
        <v>1537</v>
      </c>
      <c r="M1051" s="2137">
        <v>1350000</v>
      </c>
      <c r="N1051" s="1615">
        <v>0.05</v>
      </c>
      <c r="O1051" s="415">
        <f>N1051*M1051</f>
        <v>67500</v>
      </c>
    </row>
    <row r="1052" spans="1:15" ht="12.75" customHeight="1">
      <c r="A1052" s="3312"/>
      <c r="B1052" s="2467">
        <v>14383</v>
      </c>
      <c r="C1052" s="3081">
        <v>0.08</v>
      </c>
      <c r="D1052" s="2838" t="s">
        <v>1538</v>
      </c>
      <c r="E1052" s="564">
        <v>1750000</v>
      </c>
      <c r="F1052" s="1026">
        <v>0.1</v>
      </c>
      <c r="G1052" s="564">
        <f>F1052*E1052</f>
        <v>175000</v>
      </c>
      <c r="H1052" s="1143" t="s">
        <v>43</v>
      </c>
      <c r="I1052" s="544" t="s">
        <v>1192</v>
      </c>
      <c r="J1052" s="2638"/>
      <c r="K1052" s="1547">
        <v>14580</v>
      </c>
      <c r="L1052" s="2068" t="s">
        <v>1539</v>
      </c>
      <c r="M1052" s="2137">
        <v>3600000</v>
      </c>
      <c r="N1052" s="1615">
        <v>0.05</v>
      </c>
      <c r="O1052" s="415">
        <f>N1052*M1052</f>
        <v>180000</v>
      </c>
    </row>
    <row r="1053" spans="1:15" ht="12.75" customHeight="1">
      <c r="A1053" s="3312"/>
      <c r="B1053" s="1098">
        <v>14401</v>
      </c>
      <c r="C1053" s="2076">
        <v>0.08</v>
      </c>
      <c r="D1053" s="2838" t="s">
        <v>1540</v>
      </c>
      <c r="E1053" s="564">
        <v>2100000</v>
      </c>
      <c r="F1053" s="1026">
        <v>0.1</v>
      </c>
      <c r="G1053" s="564">
        <f>F1053*E1053</f>
        <v>210000</v>
      </c>
      <c r="H1053" s="1143" t="s">
        <v>43</v>
      </c>
      <c r="I1053" s="544" t="s">
        <v>1192</v>
      </c>
      <c r="J1053" s="1521"/>
      <c r="K1053" s="1557">
        <v>14536</v>
      </c>
      <c r="L1053" s="1690" t="s">
        <v>1541</v>
      </c>
      <c r="M1053" s="1106">
        <v>3100000</v>
      </c>
      <c r="N1053" s="1074">
        <v>0.05</v>
      </c>
      <c r="O1053" s="763">
        <f>N1053*M1053</f>
        <v>155000</v>
      </c>
    </row>
    <row r="1054" spans="1:15" ht="12.75" customHeight="1">
      <c r="A1054" s="3312"/>
      <c r="B1054" s="1098">
        <v>14424</v>
      </c>
      <c r="C1054" s="2065">
        <v>0.1</v>
      </c>
      <c r="D1054" s="2838" t="s">
        <v>1542</v>
      </c>
      <c r="E1054" s="564">
        <v>1700000</v>
      </c>
      <c r="F1054" s="545">
        <v>0.12</v>
      </c>
      <c r="G1054" s="564">
        <f>F1054*E1054</f>
        <v>204000</v>
      </c>
      <c r="H1054" s="1143" t="s">
        <v>43</v>
      </c>
      <c r="I1054" s="544" t="s">
        <v>1457</v>
      </c>
      <c r="J1054" s="1521"/>
      <c r="K1054" s="998"/>
      <c r="L1054" s="1996"/>
      <c r="M1054" s="1997"/>
      <c r="N1054" s="1543"/>
      <c r="O1054" s="1997"/>
    </row>
    <row r="1055" spans="1:15" ht="12.75" customHeight="1">
      <c r="A1055" s="3312"/>
      <c r="B1055" s="1098">
        <v>14417</v>
      </c>
      <c r="C1055" s="2076">
        <v>0.08</v>
      </c>
      <c r="D1055" s="2839" t="s">
        <v>1543</v>
      </c>
      <c r="E1055" s="564">
        <v>1750000</v>
      </c>
      <c r="F1055" s="1026">
        <v>0.1</v>
      </c>
      <c r="G1055" s="564">
        <f>F1055*E1055</f>
        <v>175000</v>
      </c>
      <c r="H1055" s="1143" t="s">
        <v>43</v>
      </c>
      <c r="I1055" s="544" t="s">
        <v>1192</v>
      </c>
      <c r="J1055" s="1521"/>
      <c r="K1055" s="998"/>
      <c r="L1055" s="1996"/>
      <c r="M1055" s="1997"/>
      <c r="N1055" s="1543"/>
      <c r="O1055" s="1997"/>
    </row>
    <row r="1056" spans="1:15" ht="12.75" customHeight="1">
      <c r="A1056" s="3312"/>
      <c r="B1056" s="1098">
        <v>14421</v>
      </c>
      <c r="C1056" s="2065">
        <v>0.1</v>
      </c>
      <c r="D1056" s="2839" t="s">
        <v>1544</v>
      </c>
      <c r="E1056" s="564">
        <v>1700000</v>
      </c>
      <c r="F1056" s="545">
        <v>0.12</v>
      </c>
      <c r="G1056" s="564">
        <f>F1056*E1056</f>
        <v>204000</v>
      </c>
      <c r="H1056" s="1143" t="s">
        <v>43</v>
      </c>
      <c r="I1056" s="544" t="s">
        <v>953</v>
      </c>
      <c r="J1056" s="1521"/>
      <c r="K1056" s="998"/>
      <c r="L1056" s="1996"/>
      <c r="M1056" s="1997"/>
      <c r="N1056" s="1543"/>
      <c r="O1056" s="1997"/>
    </row>
    <row r="1057" spans="1:15" ht="12.75" customHeight="1">
      <c r="A1057" s="3312"/>
      <c r="B1057" s="1098">
        <v>14466</v>
      </c>
      <c r="C1057" s="2065">
        <v>0.1</v>
      </c>
      <c r="D1057" s="2839" t="s">
        <v>1545</v>
      </c>
      <c r="E1057" s="564">
        <v>2400000</v>
      </c>
      <c r="F1057" s="545">
        <v>7.0000000000000007E-2</v>
      </c>
      <c r="G1057" s="564">
        <f>F1057*E1057</f>
        <v>168000.00000000003</v>
      </c>
      <c r="H1057" s="1143" t="s">
        <v>1533</v>
      </c>
      <c r="I1057" s="544" t="s">
        <v>935</v>
      </c>
      <c r="J1057" s="1521"/>
      <c r="K1057" s="998"/>
      <c r="L1057" s="1996"/>
      <c r="M1057" s="1997"/>
      <c r="N1057" s="1543"/>
      <c r="O1057" s="1997"/>
    </row>
    <row r="1058" spans="1:15" ht="12.75" customHeight="1">
      <c r="A1058" s="3312"/>
      <c r="B1058" s="2510">
        <v>14475</v>
      </c>
      <c r="C1058" s="1650">
        <v>0.1</v>
      </c>
      <c r="D1058" s="2460" t="s">
        <v>1546</v>
      </c>
      <c r="E1058" s="564">
        <v>2200000</v>
      </c>
      <c r="F1058" s="545">
        <v>0.12</v>
      </c>
      <c r="G1058" s="564">
        <f>F1058*E1058</f>
        <v>264000</v>
      </c>
      <c r="H1058" s="1143" t="s">
        <v>43</v>
      </c>
      <c r="I1058" s="544" t="s">
        <v>1192</v>
      </c>
      <c r="J1058" s="1521"/>
      <c r="K1058" s="2623"/>
      <c r="L1058" s="1996"/>
      <c r="M1058" s="1997"/>
      <c r="N1058" s="1998"/>
      <c r="O1058" s="1997"/>
    </row>
    <row r="1059" spans="1:15" ht="12.75" customHeight="1">
      <c r="A1059" s="3312"/>
      <c r="B1059" s="2510">
        <v>14470</v>
      </c>
      <c r="C1059" s="656">
        <v>0.1</v>
      </c>
      <c r="D1059" s="2460" t="s">
        <v>1547</v>
      </c>
      <c r="E1059" s="564">
        <v>2600000</v>
      </c>
      <c r="F1059" s="545">
        <v>0.12</v>
      </c>
      <c r="G1059" s="564">
        <f>F1059*E1059</f>
        <v>312000</v>
      </c>
      <c r="H1059" s="1143" t="s">
        <v>43</v>
      </c>
      <c r="I1059" s="544" t="s">
        <v>1457</v>
      </c>
      <c r="J1059" s="1521"/>
      <c r="K1059" s="1521"/>
      <c r="L1059" s="1512"/>
      <c r="M1059" s="1519"/>
      <c r="N1059" s="1520"/>
      <c r="O1059" s="1519"/>
    </row>
    <row r="1060" spans="1:15" ht="15" customHeight="1">
      <c r="A1060" s="3312"/>
      <c r="B1060" s="2511">
        <v>14557</v>
      </c>
      <c r="C1060" s="1799">
        <v>0.1</v>
      </c>
      <c r="D1060" s="1166" t="s">
        <v>1548</v>
      </c>
      <c r="E1060" s="858">
        <v>1700000</v>
      </c>
      <c r="F1060" s="1632">
        <v>7.0000000000000007E-2</v>
      </c>
      <c r="G1060" s="564">
        <f>F1060*E1060</f>
        <v>119000.00000000001</v>
      </c>
      <c r="H1060" s="1143" t="s">
        <v>19</v>
      </c>
      <c r="I1060" s="544" t="s">
        <v>935</v>
      </c>
      <c r="J1060" s="1521"/>
      <c r="K1060" s="1521"/>
      <c r="L1060" s="1512"/>
      <c r="M1060" s="1519"/>
      <c r="N1060" s="1520"/>
      <c r="O1060" s="1519"/>
    </row>
    <row r="1061" spans="1:15" ht="14.25" customHeight="1">
      <c r="A1061" s="3312"/>
      <c r="B1061" s="2500">
        <v>14566</v>
      </c>
      <c r="C1061" s="1799">
        <v>0.1</v>
      </c>
      <c r="D1061" s="3086" t="s">
        <v>1549</v>
      </c>
      <c r="E1061" s="1762">
        <v>1900000</v>
      </c>
      <c r="F1061" s="541">
        <v>7.0000000000000007E-2</v>
      </c>
      <c r="G1061" s="564">
        <f>E1061*F1061</f>
        <v>133000</v>
      </c>
      <c r="H1061" s="543" t="s">
        <v>19</v>
      </c>
      <c r="I1061" s="543" t="s">
        <v>1192</v>
      </c>
      <c r="J1061" s="1521"/>
      <c r="K1061" s="2602"/>
      <c r="L1061" s="1590"/>
      <c r="M1061" s="1591"/>
      <c r="N1061" s="1592"/>
      <c r="O1061" s="1591"/>
    </row>
    <row r="1062" spans="1:15" ht="14.25" customHeight="1">
      <c r="A1062" s="3312"/>
      <c r="B1062" s="3058">
        <v>14515</v>
      </c>
      <c r="C1062" s="1799">
        <v>0.1</v>
      </c>
      <c r="D1062" s="1647" t="s">
        <v>1550</v>
      </c>
      <c r="E1062" s="858">
        <v>1550000</v>
      </c>
      <c r="F1062" s="541">
        <v>7.0000000000000007E-2</v>
      </c>
      <c r="G1062" s="858">
        <f>F1062*E1062</f>
        <v>108500.00000000001</v>
      </c>
      <c r="H1062" s="1383" t="s">
        <v>1551</v>
      </c>
      <c r="I1062" s="543" t="s">
        <v>1192</v>
      </c>
      <c r="J1062" s="2638"/>
      <c r="K1062" s="1521"/>
      <c r="L1062" s="1521"/>
      <c r="M1062" s="1588"/>
      <c r="N1062" s="1589"/>
      <c r="O1062" s="1588"/>
    </row>
    <row r="1063" spans="1:15" ht="14.25" customHeight="1">
      <c r="A1063" s="3312"/>
      <c r="B1063" s="984">
        <v>14602</v>
      </c>
      <c r="C1063" s="3076">
        <v>0.1</v>
      </c>
      <c r="D1063" s="3077" t="s">
        <v>1552</v>
      </c>
      <c r="E1063" s="1751">
        <v>4000000</v>
      </c>
      <c r="F1063" s="1865">
        <v>7.0000000000000007E-2</v>
      </c>
      <c r="G1063" s="1751"/>
      <c r="H1063" s="1846"/>
      <c r="I1063" s="1847" t="s">
        <v>1192</v>
      </c>
      <c r="J1063" s="1910"/>
      <c r="K1063" s="1521"/>
      <c r="L1063" s="1521"/>
      <c r="M1063" s="1588"/>
      <c r="N1063" s="1589"/>
      <c r="O1063" s="1588"/>
    </row>
    <row r="1064" spans="1:15" ht="14.25" customHeight="1">
      <c r="A1064" s="3312"/>
      <c r="B1064" s="1199" t="s">
        <v>31</v>
      </c>
      <c r="C1064" s="3060"/>
      <c r="D1064" s="2095" t="s">
        <v>1553</v>
      </c>
      <c r="E1064" s="1080"/>
      <c r="F1064" s="1079"/>
      <c r="G1064" s="1080"/>
      <c r="H1064" s="1471"/>
      <c r="I1064" s="974" t="s">
        <v>1192</v>
      </c>
      <c r="J1064" s="1910"/>
      <c r="K1064" s="1521"/>
      <c r="L1064" s="1521"/>
      <c r="M1064" s="1588"/>
      <c r="N1064" s="1589"/>
      <c r="O1064" s="1588"/>
    </row>
    <row r="1065" spans="1:15" ht="14.25" customHeight="1">
      <c r="A1065" s="3312"/>
      <c r="B1065" s="1151" t="s">
        <v>31</v>
      </c>
      <c r="C1065" s="483"/>
      <c r="D1065" s="483" t="s">
        <v>1554</v>
      </c>
      <c r="E1065" s="748"/>
      <c r="F1065" s="483"/>
      <c r="G1065" s="483"/>
      <c r="H1065" s="483"/>
      <c r="I1065" s="484" t="s">
        <v>1457</v>
      </c>
      <c r="J1065" s="1552"/>
      <c r="K1065" s="3082"/>
      <c r="L1065" s="1905"/>
      <c r="M1065" s="2639"/>
      <c r="N1065" s="2640"/>
      <c r="O1065" s="2639"/>
    </row>
    <row r="1066" spans="1:15" ht="14.25" customHeight="1">
      <c r="A1066" s="3312"/>
      <c r="B1066" s="1329"/>
      <c r="C1066" s="483"/>
      <c r="D1066" s="3059" t="s">
        <v>1555</v>
      </c>
      <c r="E1066" s="748"/>
      <c r="F1066" s="483"/>
      <c r="G1066" s="483"/>
      <c r="H1066" s="483"/>
      <c r="I1066" s="484" t="s">
        <v>935</v>
      </c>
      <c r="J1066" s="1552"/>
      <c r="K1066" s="2638"/>
      <c r="L1066" s="1521"/>
      <c r="M1066" s="1588"/>
      <c r="N1066" s="1589"/>
      <c r="O1066" s="1588"/>
    </row>
    <row r="1067" spans="1:15" ht="14.25" customHeight="1">
      <c r="A1067" s="3312"/>
      <c r="B1067" s="764"/>
      <c r="C1067" s="774"/>
      <c r="D1067" s="2649"/>
      <c r="E1067" s="2901"/>
      <c r="F1067" s="1781"/>
      <c r="G1067" s="701"/>
      <c r="H1067" s="2104"/>
      <c r="I1067" s="705"/>
      <c r="J1067" s="484"/>
      <c r="K1067" s="3063"/>
      <c r="L1067" s="398"/>
      <c r="M1067" s="430"/>
      <c r="N1067" s="2600"/>
      <c r="O1067" s="565">
        <f>SUM(O1051:O1066)</f>
        <v>402500</v>
      </c>
    </row>
    <row r="1068" spans="1:15" ht="15.75" customHeight="1">
      <c r="A1068" s="3312"/>
      <c r="B1068" s="2506"/>
      <c r="C1068" s="391"/>
      <c r="D1068" s="2273"/>
      <c r="E1068" s="2274">
        <f>SUM(E1051:E1067)</f>
        <v>26850000</v>
      </c>
      <c r="F1068" s="2451"/>
      <c r="G1068" s="2452">
        <f>SUM(G1051:G1067)</f>
        <v>2222500</v>
      </c>
      <c r="H1068" s="3450"/>
      <c r="I1068" s="3450"/>
      <c r="J1068" s="3450"/>
      <c r="K1068" s="3450"/>
      <c r="L1068" s="3315"/>
      <c r="M1068" s="3315"/>
      <c r="N1068" s="3315"/>
      <c r="O1068" s="2585">
        <f>O1067+G1068</f>
        <v>2625000</v>
      </c>
    </row>
    <row r="1070" spans="1:15" ht="15.75">
      <c r="A1070" s="3324" t="s">
        <v>1556</v>
      </c>
      <c r="B1070" s="3324"/>
      <c r="C1070" s="3324"/>
      <c r="D1070" s="3324"/>
      <c r="E1070" s="3324"/>
      <c r="F1070" s="3324"/>
      <c r="G1070" s="3324"/>
      <c r="H1070" s="3324"/>
      <c r="I1070" s="3324"/>
      <c r="J1070" s="3324"/>
      <c r="K1070" s="3324"/>
      <c r="L1070" s="3324"/>
      <c r="M1070" s="3324"/>
      <c r="N1070" s="3324"/>
      <c r="O1070" s="3324"/>
    </row>
    <row r="1071" spans="1:15">
      <c r="A1071" s="156" t="s">
        <v>929</v>
      </c>
      <c r="B1071" s="156" t="s">
        <v>3</v>
      </c>
      <c r="C1071" s="1449" t="s">
        <v>930</v>
      </c>
      <c r="D1071" s="1449" t="s">
        <v>5</v>
      </c>
      <c r="E1071" s="1450" t="s">
        <v>6</v>
      </c>
      <c r="F1071" s="156" t="s">
        <v>7</v>
      </c>
      <c r="G1071" s="1451" t="s">
        <v>8</v>
      </c>
      <c r="H1071" s="156" t="s">
        <v>9</v>
      </c>
      <c r="I1071" s="156" t="s">
        <v>10</v>
      </c>
      <c r="J1071" s="156" t="s">
        <v>11</v>
      </c>
      <c r="K1071" s="156" t="s">
        <v>3</v>
      </c>
      <c r="L1071" s="156" t="s">
        <v>5</v>
      </c>
      <c r="M1071" s="156" t="s">
        <v>12</v>
      </c>
      <c r="N1071" s="156" t="s">
        <v>7</v>
      </c>
      <c r="O1071" s="326"/>
    </row>
    <row r="1072" spans="1:15" ht="12.75" customHeight="1">
      <c r="A1072" s="3325" t="s">
        <v>1557</v>
      </c>
      <c r="B1072" s="978">
        <v>14386</v>
      </c>
      <c r="C1072" s="545">
        <v>0.1</v>
      </c>
      <c r="D1072" s="1680" t="s">
        <v>1558</v>
      </c>
      <c r="E1072" s="564">
        <v>2400000</v>
      </c>
      <c r="F1072" s="545">
        <v>0.04</v>
      </c>
      <c r="G1072" s="564">
        <f>F1072*E1072</f>
        <v>96000</v>
      </c>
      <c r="H1072" s="544" t="s">
        <v>942</v>
      </c>
      <c r="I1072" s="544" t="s">
        <v>1457</v>
      </c>
      <c r="J1072" s="1521"/>
      <c r="K1072" s="1547">
        <v>14575</v>
      </c>
      <c r="L1072" s="2068" t="s">
        <v>1559</v>
      </c>
      <c r="M1072" s="2137">
        <v>1550000</v>
      </c>
      <c r="N1072" s="1074">
        <v>0.04</v>
      </c>
      <c r="O1072" s="763">
        <f>N1072*M1072</f>
        <v>62000</v>
      </c>
    </row>
    <row r="1073" spans="1:15" ht="12.75" customHeight="1">
      <c r="A1073" s="3325"/>
      <c r="B1073" s="978">
        <v>14458</v>
      </c>
      <c r="C1073" s="545">
        <v>0.1</v>
      </c>
      <c r="D1073" s="1680" t="s">
        <v>1560</v>
      </c>
      <c r="E1073" s="564">
        <v>2500000</v>
      </c>
      <c r="F1073" s="545">
        <v>0.04</v>
      </c>
      <c r="G1073" s="564">
        <f t="shared" ref="G1073:G1074" si="34">F1073*E1073</f>
        <v>100000</v>
      </c>
      <c r="H1073" s="543" t="s">
        <v>382</v>
      </c>
      <c r="I1073" s="543" t="s">
        <v>1457</v>
      </c>
      <c r="J1073" s="2602"/>
      <c r="K1073" s="1567"/>
      <c r="L1073" s="2602"/>
      <c r="M1073" s="2758"/>
      <c r="N1073" s="2834"/>
      <c r="O1073" s="2629"/>
    </row>
    <row r="1074" spans="1:15" ht="12.75" customHeight="1">
      <c r="A1074" s="3325"/>
      <c r="B1074" s="978">
        <v>14580</v>
      </c>
      <c r="C1074" s="545">
        <v>0.1</v>
      </c>
      <c r="D1074" s="1680" t="s">
        <v>1561</v>
      </c>
      <c r="E1074" s="564">
        <v>3600000</v>
      </c>
      <c r="F1074" s="545">
        <v>0.04</v>
      </c>
      <c r="G1074" s="564">
        <f t="shared" si="34"/>
        <v>144000</v>
      </c>
      <c r="H1074" s="543" t="s">
        <v>43</v>
      </c>
      <c r="I1074" s="543" t="s">
        <v>1457</v>
      </c>
      <c r="J1074" s="2602"/>
      <c r="K1074" s="1567"/>
      <c r="L1074" s="2602"/>
      <c r="M1074" s="2758"/>
      <c r="N1074" s="2834"/>
      <c r="O1074" s="2945"/>
    </row>
    <row r="1075" spans="1:15" ht="12.75" customHeight="1">
      <c r="A1075" s="3325"/>
      <c r="B1075" s="992" t="s">
        <v>292</v>
      </c>
      <c r="C1075" s="482">
        <v>0.1</v>
      </c>
      <c r="D1075" s="483" t="s">
        <v>1562</v>
      </c>
      <c r="E1075" s="583"/>
      <c r="F1075" s="483"/>
      <c r="G1075" s="2039"/>
      <c r="H1075" s="484"/>
      <c r="I1075" s="1471" t="s">
        <v>953</v>
      </c>
      <c r="J1075" s="2602"/>
      <c r="K1075" s="1567"/>
      <c r="L1075" s="2602"/>
      <c r="M1075" s="2758"/>
      <c r="N1075" s="2834"/>
      <c r="O1075" s="2945"/>
    </row>
    <row r="1076" spans="1:15" ht="12.75" customHeight="1">
      <c r="A1076" s="3325"/>
      <c r="B1076" s="992"/>
      <c r="C1076" s="482">
        <v>0.1</v>
      </c>
      <c r="D1076" s="483" t="s">
        <v>1563</v>
      </c>
      <c r="E1076" s="583"/>
      <c r="F1076" s="483"/>
      <c r="G1076" s="2039"/>
      <c r="H1076" s="484"/>
      <c r="I1076" s="1471" t="s">
        <v>1457</v>
      </c>
      <c r="J1076" s="2602"/>
      <c r="K1076" s="1567"/>
      <c r="L1076" s="2602"/>
      <c r="M1076" s="2758"/>
      <c r="N1076" s="2834"/>
      <c r="O1076" s="2945"/>
    </row>
    <row r="1077" spans="1:15" ht="12.75" customHeight="1">
      <c r="A1077" s="3325"/>
      <c r="B1077" s="992" t="s">
        <v>315</v>
      </c>
      <c r="C1077" s="482"/>
      <c r="D1077" s="483" t="s">
        <v>1564</v>
      </c>
      <c r="E1077" s="583"/>
      <c r="F1077" s="483"/>
      <c r="G1077" s="2039"/>
      <c r="H1077" s="1329"/>
      <c r="I1077" s="484" t="s">
        <v>1457</v>
      </c>
      <c r="J1077" s="2961"/>
      <c r="K1077" s="1567"/>
      <c r="L1077" s="2602"/>
      <c r="M1077" s="2758"/>
      <c r="N1077" s="2834"/>
      <c r="O1077" s="2945"/>
    </row>
    <row r="1078" spans="1:15" ht="12.75" customHeight="1">
      <c r="A1078" s="3325"/>
      <c r="B1078" s="1783" t="s">
        <v>292</v>
      </c>
      <c r="C1078" s="812"/>
      <c r="D1078" s="813" t="s">
        <v>1565</v>
      </c>
      <c r="E1078" s="815"/>
      <c r="F1078" s="813"/>
      <c r="G1078" s="2152"/>
      <c r="H1078" s="1329"/>
      <c r="I1078" s="484" t="s">
        <v>1457</v>
      </c>
      <c r="J1078" s="2961"/>
      <c r="K1078" s="1567"/>
      <c r="L1078" s="2602"/>
      <c r="M1078" s="2758"/>
      <c r="N1078" s="2834"/>
      <c r="O1078" s="2945"/>
    </row>
    <row r="1079" spans="1:15" ht="12.75" customHeight="1">
      <c r="A1079" s="3325"/>
      <c r="B1079" s="992"/>
      <c r="C1079" s="482"/>
      <c r="D1079" s="483"/>
      <c r="E1079" s="583"/>
      <c r="F1079" s="483"/>
      <c r="G1079" s="2039"/>
      <c r="H1079" s="816"/>
      <c r="I1079" s="816"/>
      <c r="J1079" s="2602"/>
      <c r="K1079" s="1567"/>
      <c r="L1079" s="2602"/>
      <c r="M1079" s="2758"/>
      <c r="N1079" s="2834"/>
      <c r="O1079" s="2945"/>
    </row>
    <row r="1080" spans="1:15" ht="15" customHeight="1">
      <c r="A1080" s="3325"/>
      <c r="B1080" s="447"/>
      <c r="C1080" s="447"/>
      <c r="D1080" s="853"/>
      <c r="E1080" s="2582"/>
      <c r="F1080" s="1604"/>
      <c r="G1080" s="2830"/>
      <c r="H1080" s="1080"/>
      <c r="I1080" s="974"/>
      <c r="J1080" s="974"/>
      <c r="K1080" s="434"/>
      <c r="L1080" s="398"/>
      <c r="M1080" s="430"/>
      <c r="N1080" s="2600"/>
      <c r="O1080" s="2832">
        <f>SUM(O1072:O1079)</f>
        <v>62000</v>
      </c>
    </row>
    <row r="1081" spans="1:15" ht="15.75" customHeight="1">
      <c r="A1081" s="3325"/>
      <c r="B1081" s="399"/>
      <c r="C1081" s="399"/>
      <c r="D1081" s="2273"/>
      <c r="E1081" s="828">
        <f>SUM(E1072:E1080)</f>
        <v>8500000</v>
      </c>
      <c r="F1081" s="2275"/>
      <c r="G1081" s="2831">
        <f>SUM(G1072:G1080)</f>
        <v>340000</v>
      </c>
      <c r="H1081" s="3450"/>
      <c r="I1081" s="3450"/>
      <c r="J1081" s="3450"/>
      <c r="K1081" s="3450"/>
      <c r="L1081" s="3326"/>
      <c r="M1081" s="3326"/>
      <c r="N1081" s="3326"/>
      <c r="O1081" s="2833">
        <f>O1080+G1081</f>
        <v>402000</v>
      </c>
    </row>
    <row r="1083" spans="1:15" ht="15.75">
      <c r="A1083" s="3311" t="s">
        <v>1566</v>
      </c>
      <c r="B1083" s="3311"/>
      <c r="C1083" s="3311"/>
      <c r="D1083" s="3311"/>
      <c r="E1083" s="3311"/>
      <c r="F1083" s="3311"/>
      <c r="G1083" s="3311"/>
      <c r="H1083" s="3311"/>
      <c r="I1083" s="3311"/>
      <c r="J1083" s="3311"/>
      <c r="K1083" s="3311"/>
      <c r="L1083" s="3311"/>
      <c r="M1083" s="3311"/>
      <c r="N1083" s="3311"/>
      <c r="O1083" s="3311"/>
    </row>
    <row r="1084" spans="1:15">
      <c r="A1084" s="2119" t="s">
        <v>929</v>
      </c>
      <c r="B1084" s="463" t="s">
        <v>3</v>
      </c>
      <c r="C1084" s="464" t="s">
        <v>930</v>
      </c>
      <c r="D1084" s="464" t="s">
        <v>5</v>
      </c>
      <c r="E1084" s="958" t="s">
        <v>6</v>
      </c>
      <c r="F1084" s="463" t="s">
        <v>7</v>
      </c>
      <c r="G1084" s="959" t="s">
        <v>8</v>
      </c>
      <c r="H1084" s="509" t="s">
        <v>9</v>
      </c>
      <c r="I1084" s="463" t="s">
        <v>10</v>
      </c>
      <c r="J1084" s="463" t="s">
        <v>11</v>
      </c>
      <c r="K1084" s="24" t="s">
        <v>3</v>
      </c>
      <c r="L1084" s="463" t="s">
        <v>5</v>
      </c>
      <c r="M1084" s="463" t="s">
        <v>12</v>
      </c>
      <c r="N1084" s="24" t="s">
        <v>7</v>
      </c>
      <c r="O1084" s="30"/>
    </row>
    <row r="1085" spans="1:15" ht="12.75" customHeight="1">
      <c r="A1085" s="3312" t="s">
        <v>1194</v>
      </c>
      <c r="B1085" s="978">
        <v>14541</v>
      </c>
      <c r="C1085" s="1813">
        <v>0.1</v>
      </c>
      <c r="D1085" s="2022" t="s">
        <v>1567</v>
      </c>
      <c r="E1085" s="564">
        <v>2500000</v>
      </c>
      <c r="F1085" s="1095">
        <v>0.04</v>
      </c>
      <c r="G1085" s="564">
        <f>F1085*E1085</f>
        <v>100000</v>
      </c>
      <c r="H1085" s="544" t="s">
        <v>19</v>
      </c>
      <c r="I1085" s="544" t="s">
        <v>953</v>
      </c>
      <c r="J1085" s="1552"/>
      <c r="K1085" s="2725">
        <v>14499</v>
      </c>
      <c r="L1085" s="2068" t="s">
        <v>1568</v>
      </c>
      <c r="M1085" s="2137">
        <v>3600000</v>
      </c>
      <c r="N1085" s="1074">
        <v>0.04</v>
      </c>
      <c r="O1085" s="415">
        <f>M1085*N1085</f>
        <v>144000</v>
      </c>
    </row>
    <row r="1086" spans="1:15" ht="12.75" customHeight="1">
      <c r="A1086" s="3312"/>
      <c r="B1086" s="984">
        <v>14560</v>
      </c>
      <c r="C1086" s="744">
        <v>0.1</v>
      </c>
      <c r="D1086" s="863" t="s">
        <v>1569</v>
      </c>
      <c r="E1086" s="3045">
        <v>2200000</v>
      </c>
      <c r="F1086" s="744">
        <v>0.08</v>
      </c>
      <c r="G1086" s="751">
        <f t="shared" ref="G1086:G1088" si="35">F1086*E1086</f>
        <v>176000</v>
      </c>
      <c r="H1086" s="745" t="s">
        <v>1533</v>
      </c>
      <c r="I1086" s="745" t="s">
        <v>1192</v>
      </c>
      <c r="J1086" s="1552"/>
      <c r="K1086" s="1547">
        <v>14466</v>
      </c>
      <c r="L1086" s="2839" t="s">
        <v>1545</v>
      </c>
      <c r="M1086" s="564">
        <v>2400000</v>
      </c>
      <c r="N1086" s="653">
        <v>0.04</v>
      </c>
      <c r="O1086" s="415">
        <f>M1086*N1086</f>
        <v>96000</v>
      </c>
    </row>
    <row r="1087" spans="1:15" ht="12.75" customHeight="1">
      <c r="A1087" s="3312"/>
      <c r="B1087" s="978">
        <v>14510</v>
      </c>
      <c r="C1087" s="1026">
        <v>0.08</v>
      </c>
      <c r="D1087" s="3061" t="s">
        <v>1527</v>
      </c>
      <c r="E1087" s="1385">
        <v>3600000</v>
      </c>
      <c r="F1087" s="1026">
        <v>0.03</v>
      </c>
      <c r="G1087" s="564">
        <f t="shared" si="35"/>
        <v>108000</v>
      </c>
      <c r="H1087" s="544" t="s">
        <v>15</v>
      </c>
      <c r="I1087" s="544" t="s">
        <v>953</v>
      </c>
      <c r="J1087" s="1552"/>
      <c r="K1087" s="2623"/>
      <c r="L1087" s="1996"/>
      <c r="M1087" s="1997"/>
      <c r="N1087" s="1998"/>
      <c r="O1087" s="1997"/>
    </row>
    <row r="1088" spans="1:15" ht="12.75" customHeight="1">
      <c r="A1088" s="3312"/>
      <c r="B1088" s="978">
        <v>14536</v>
      </c>
      <c r="C1088" s="545">
        <v>0.1</v>
      </c>
      <c r="D1088" s="1690" t="s">
        <v>1541</v>
      </c>
      <c r="E1088" s="1106">
        <v>3100000</v>
      </c>
      <c r="F1088" s="656">
        <v>0.04</v>
      </c>
      <c r="G1088" s="564">
        <f t="shared" si="35"/>
        <v>124000</v>
      </c>
      <c r="H1088" s="654" t="s">
        <v>43</v>
      </c>
      <c r="I1088" s="654" t="s">
        <v>1192</v>
      </c>
      <c r="J1088" s="1521"/>
      <c r="K1088" s="2623"/>
      <c r="L1088" s="1996"/>
      <c r="M1088" s="1997"/>
      <c r="N1088" s="1998"/>
      <c r="O1088" s="1997"/>
    </row>
    <row r="1089" spans="1:15" ht="12.75" customHeight="1">
      <c r="A1089" s="3312"/>
      <c r="B1089" s="992" t="s">
        <v>171</v>
      </c>
      <c r="C1089" s="2271"/>
      <c r="D1089" s="1929" t="s">
        <v>1563</v>
      </c>
      <c r="E1089" s="1906"/>
      <c r="F1089" s="482"/>
      <c r="G1089" s="583"/>
      <c r="H1089" s="484"/>
      <c r="I1089" s="484" t="s">
        <v>953</v>
      </c>
      <c r="J1089" s="1521"/>
      <c r="K1089" s="2623"/>
      <c r="L1089" s="1996"/>
      <c r="M1089" s="1997"/>
      <c r="N1089" s="1998"/>
      <c r="O1089" s="1997"/>
    </row>
    <row r="1090" spans="1:15" ht="12.75" customHeight="1">
      <c r="A1090" s="3312"/>
      <c r="B1090" s="992" t="s">
        <v>171</v>
      </c>
      <c r="C1090" s="482"/>
      <c r="D1090" s="777" t="s">
        <v>1570</v>
      </c>
      <c r="E1090" s="703"/>
      <c r="F1090" s="701"/>
      <c r="G1090" s="583"/>
      <c r="H1090" s="1107"/>
      <c r="I1090" s="1107" t="s">
        <v>1457</v>
      </c>
      <c r="J1090" s="1521"/>
      <c r="K1090" s="2623"/>
      <c r="L1090" s="1996"/>
      <c r="M1090" s="1997"/>
      <c r="N1090" s="1998"/>
      <c r="O1090" s="1997"/>
    </row>
    <row r="1091" spans="1:15" ht="12.75" customHeight="1">
      <c r="A1091" s="3312"/>
      <c r="B1091" s="992" t="s">
        <v>171</v>
      </c>
      <c r="C1091" s="2271"/>
      <c r="D1091" s="2177" t="s">
        <v>1571</v>
      </c>
      <c r="E1091" s="583"/>
      <c r="F1091" s="1573"/>
      <c r="G1091" s="583"/>
      <c r="H1091" s="584"/>
      <c r="I1091" s="484" t="s">
        <v>1192</v>
      </c>
      <c r="J1091" s="1521"/>
      <c r="K1091" s="2623"/>
      <c r="L1091" s="1996"/>
      <c r="M1091" s="1997"/>
      <c r="N1091" s="1998"/>
      <c r="O1091" s="1997"/>
    </row>
    <row r="1092" spans="1:15" ht="12.75" customHeight="1">
      <c r="A1092" s="3312"/>
      <c r="B1092" s="992" t="s">
        <v>171</v>
      </c>
      <c r="C1092" s="2271"/>
      <c r="D1092" s="964" t="s">
        <v>1572</v>
      </c>
      <c r="E1092" s="583"/>
      <c r="F1092" s="1137"/>
      <c r="G1092" s="583"/>
      <c r="H1092" s="484"/>
      <c r="I1092" s="484" t="s">
        <v>935</v>
      </c>
      <c r="J1092" s="1521"/>
      <c r="K1092" s="2623"/>
      <c r="L1092" s="1996"/>
      <c r="M1092" s="1997"/>
      <c r="N1092" s="1998"/>
      <c r="O1092" s="1997"/>
    </row>
    <row r="1093" spans="1:15" ht="12.75" customHeight="1">
      <c r="A1093" s="3312"/>
      <c r="B1093" s="1989"/>
      <c r="C1093" s="2621"/>
      <c r="D1093" s="483"/>
      <c r="E1093" s="583"/>
      <c r="F1093" s="483"/>
      <c r="G1093" s="483"/>
      <c r="H1093" s="484"/>
      <c r="I1093" s="1107"/>
      <c r="J1093" s="1521"/>
      <c r="K1093" s="2623"/>
      <c r="L1093" s="1996"/>
      <c r="M1093" s="1997"/>
      <c r="N1093" s="1998"/>
      <c r="O1093" s="1997"/>
    </row>
    <row r="1094" spans="1:15" ht="12.75" customHeight="1">
      <c r="A1094" s="3312"/>
      <c r="B1094" s="992"/>
      <c r="C1094" s="483"/>
      <c r="D1094" s="483"/>
      <c r="E1094" s="483"/>
      <c r="F1094" s="483"/>
      <c r="G1094" s="483"/>
      <c r="H1094" s="483"/>
      <c r="I1094" s="584"/>
      <c r="J1094" s="1521"/>
      <c r="K1094" s="2623"/>
      <c r="L1094" s="1996"/>
      <c r="M1094" s="1997"/>
      <c r="N1094" s="1998"/>
      <c r="O1094" s="1997"/>
    </row>
    <row r="1095" spans="1:15" ht="15" customHeight="1">
      <c r="A1095" s="3312"/>
      <c r="B1095" s="1199"/>
      <c r="C1095" s="2656"/>
      <c r="D1095" s="702"/>
      <c r="E1095" s="703"/>
      <c r="F1095" s="2589"/>
      <c r="G1095" s="703"/>
      <c r="H1095" s="1148"/>
      <c r="I1095" s="974"/>
      <c r="J1095" s="484"/>
      <c r="K1095" s="398"/>
      <c r="L1095" s="393"/>
      <c r="M1095" s="394"/>
      <c r="N1095" s="395"/>
      <c r="O1095" s="567">
        <f>SUM(O1085:O1094)</f>
        <v>240000</v>
      </c>
    </row>
    <row r="1096" spans="1:15" ht="15.75" customHeight="1">
      <c r="A1096" s="3312"/>
      <c r="B1096" s="399"/>
      <c r="C1096" s="2506"/>
      <c r="D1096" s="2273"/>
      <c r="E1096" s="2274">
        <f>SUM(E1085:E1095)</f>
        <v>11400000</v>
      </c>
      <c r="F1096" s="2451"/>
      <c r="G1096" s="2452">
        <f>SUM(G1085:G1095)</f>
        <v>508000</v>
      </c>
      <c r="H1096" s="3450"/>
      <c r="I1096" s="3450"/>
      <c r="J1096" s="3450"/>
      <c r="K1096" s="3450"/>
      <c r="L1096" s="3313"/>
      <c r="M1096" s="3313"/>
      <c r="N1096" s="3313"/>
      <c r="O1096" s="2277">
        <f>SUM(O1095+G1096)</f>
        <v>748000</v>
      </c>
    </row>
    <row r="1098" spans="1:15" ht="15.75">
      <c r="A1098" s="3311" t="s">
        <v>19</v>
      </c>
      <c r="B1098" s="3311"/>
      <c r="C1098" s="3311"/>
      <c r="D1098" s="3311"/>
      <c r="E1098" s="3311"/>
      <c r="F1098" s="3311"/>
      <c r="G1098" s="3311"/>
      <c r="H1098" s="3311"/>
      <c r="I1098" s="3311"/>
      <c r="J1098" s="3311"/>
      <c r="K1098" s="3311"/>
      <c r="L1098" s="3311"/>
      <c r="M1098" s="3311"/>
      <c r="N1098" s="3311"/>
      <c r="O1098" s="3311"/>
    </row>
    <row r="1099" spans="1:15" s="605" customFormat="1">
      <c r="A1099" s="811" t="s">
        <v>929</v>
      </c>
      <c r="B1099" s="1851" t="s">
        <v>3</v>
      </c>
      <c r="C1099" s="2653" t="s">
        <v>930</v>
      </c>
      <c r="D1099" s="2653" t="s">
        <v>5</v>
      </c>
      <c r="E1099" s="2654" t="s">
        <v>6</v>
      </c>
      <c r="F1099" s="1851" t="s">
        <v>7</v>
      </c>
      <c r="G1099" s="2655" t="s">
        <v>8</v>
      </c>
      <c r="H1099" s="1078" t="s">
        <v>9</v>
      </c>
      <c r="I1099" s="1851" t="s">
        <v>10</v>
      </c>
      <c r="J1099" s="700" t="s">
        <v>11</v>
      </c>
      <c r="K1099" s="1851" t="s">
        <v>3</v>
      </c>
      <c r="L1099" s="1851" t="s">
        <v>5</v>
      </c>
      <c r="M1099" s="1851" t="s">
        <v>12</v>
      </c>
      <c r="N1099" s="1851" t="s">
        <v>7</v>
      </c>
      <c r="O1099" s="445"/>
    </row>
    <row r="1100" spans="1:15" s="605" customFormat="1" ht="15" customHeight="1">
      <c r="A1100" s="3312"/>
      <c r="B1100" s="1158">
        <v>14441</v>
      </c>
      <c r="C1100" s="545">
        <v>0.1</v>
      </c>
      <c r="D1100" s="1162" t="s">
        <v>1573</v>
      </c>
      <c r="E1100" s="564">
        <v>4800000</v>
      </c>
      <c r="F1100" s="545">
        <v>0.05</v>
      </c>
      <c r="G1100" s="564"/>
      <c r="H1100" s="544"/>
      <c r="I1100" s="544" t="s">
        <v>19</v>
      </c>
      <c r="J1100" s="1860"/>
      <c r="K1100" s="483"/>
      <c r="L1100" s="483"/>
      <c r="M1100" s="483"/>
      <c r="N1100" s="483"/>
      <c r="O1100" s="483"/>
    </row>
    <row r="1101" spans="1:15" s="605" customFormat="1" ht="12.75" customHeight="1">
      <c r="A1101" s="3312"/>
      <c r="B1101" s="1096">
        <v>14592</v>
      </c>
      <c r="C1101" s="653">
        <v>0.1</v>
      </c>
      <c r="D1101" s="2460" t="s">
        <v>1574</v>
      </c>
      <c r="E1101" s="2092">
        <v>1500000</v>
      </c>
      <c r="F1101" s="1840">
        <v>0.05</v>
      </c>
      <c r="G1101" s="1752"/>
      <c r="H1101" s="654"/>
      <c r="I1101" s="2645" t="s">
        <v>953</v>
      </c>
      <c r="J1101" s="2638"/>
      <c r="K1101" s="2623"/>
      <c r="L1101" s="2623"/>
      <c r="M1101" s="2624"/>
      <c r="N1101" s="2628"/>
      <c r="O1101" s="2624"/>
    </row>
    <row r="1102" spans="1:15" s="605" customFormat="1" ht="12.75" customHeight="1">
      <c r="A1102" s="3312"/>
      <c r="B1102" s="484"/>
      <c r="C1102" s="2265"/>
      <c r="D1102" s="2039"/>
      <c r="E1102" s="748"/>
      <c r="F1102" s="483"/>
      <c r="G1102" s="483"/>
      <c r="H1102" s="1929"/>
      <c r="I1102" s="484"/>
      <c r="J1102" s="1521"/>
      <c r="K1102" s="2706"/>
      <c r="L1102" s="1996"/>
      <c r="M1102" s="1997"/>
      <c r="N1102" s="1998"/>
      <c r="O1102" s="1997"/>
    </row>
    <row r="1103" spans="1:15" s="605" customFormat="1" ht="14.25" customHeight="1">
      <c r="A1103" s="3312"/>
      <c r="B1103" s="447"/>
      <c r="C1103" s="719"/>
      <c r="D1103" s="1993"/>
      <c r="E1103" s="2450"/>
      <c r="F1103" s="1604"/>
      <c r="G1103" s="482"/>
      <c r="H1103" s="1906"/>
      <c r="I1103" s="484"/>
      <c r="J1103" s="484"/>
      <c r="K1103" s="2623"/>
      <c r="L1103" s="1996"/>
      <c r="M1103" s="1997"/>
      <c r="N1103" s="1998"/>
      <c r="O1103" s="2048"/>
    </row>
    <row r="1104" spans="1:15" s="605" customFormat="1" ht="15.75" customHeight="1">
      <c r="A1104" s="3312"/>
      <c r="B1104" s="399"/>
      <c r="C1104" s="2598"/>
      <c r="D1104" s="2273"/>
      <c r="E1104" s="2274">
        <f>SUM(E1100:E1103)</f>
        <v>6300000</v>
      </c>
      <c r="F1104" s="2451"/>
      <c r="G1104" s="2452"/>
      <c r="H1104" s="3450"/>
      <c r="I1104" s="3450"/>
      <c r="J1104" s="3450"/>
      <c r="K1104" s="3450"/>
      <c r="L1104" s="3313"/>
      <c r="M1104" s="3313"/>
      <c r="N1104" s="3313"/>
      <c r="O1104" s="2277"/>
    </row>
    <row r="1105" spans="1:9" s="605" customFormat="1">
      <c r="C1105" s="2651"/>
      <c r="D1105" s="2652"/>
    </row>
    <row r="1106" spans="1:9">
      <c r="A1106" s="3452" t="s">
        <v>69</v>
      </c>
      <c r="B1106" s="3452"/>
      <c r="C1106" s="2113"/>
      <c r="D1106" s="1042">
        <f>E1104+E1096+E1081+E1068+E1047</f>
        <v>76850000</v>
      </c>
    </row>
    <row r="1107" spans="1:9">
      <c r="A1107" s="3453" t="s">
        <v>70</v>
      </c>
      <c r="B1107" s="3453"/>
      <c r="C1107" s="972"/>
      <c r="D1107" s="1043"/>
    </row>
    <row r="1108" spans="1:9">
      <c r="A1108" s="3454" t="s">
        <v>71</v>
      </c>
      <c r="B1108" s="3454"/>
      <c r="C1108" s="2112"/>
      <c r="D1108" s="1044"/>
    </row>
    <row r="1112" spans="1:9">
      <c r="A1112" s="3306" t="s">
        <v>1575</v>
      </c>
      <c r="B1112" s="3306"/>
      <c r="C1112" s="3306"/>
      <c r="D1112" s="3306"/>
      <c r="E1112" s="3306"/>
      <c r="F1112" s="3306"/>
      <c r="G1112" s="3306"/>
      <c r="H1112" s="3306"/>
      <c r="I1112" s="3306"/>
    </row>
    <row r="1113" spans="1:9">
      <c r="A1113" s="3306"/>
      <c r="B1113" s="3306"/>
      <c r="C1113" s="3306"/>
      <c r="D1113" s="3306"/>
      <c r="E1113" s="3306"/>
      <c r="F1113" s="3306"/>
      <c r="G1113" s="3306"/>
      <c r="H1113" s="3306"/>
      <c r="I1113" s="3306"/>
    </row>
    <row r="1114" spans="1:9" ht="32.25">
      <c r="A1114" s="2925" t="s">
        <v>523</v>
      </c>
      <c r="B1114" s="2925" t="s">
        <v>524</v>
      </c>
      <c r="C1114" s="2925" t="s">
        <v>525</v>
      </c>
      <c r="D1114" s="2925" t="s">
        <v>526</v>
      </c>
      <c r="E1114" s="2926" t="s">
        <v>6</v>
      </c>
      <c r="F1114" s="2927" t="s">
        <v>7</v>
      </c>
      <c r="G1114" s="2928" t="s">
        <v>527</v>
      </c>
      <c r="H1114" s="2929" t="s">
        <v>11</v>
      </c>
      <c r="I1114" s="685" t="s">
        <v>528</v>
      </c>
    </row>
    <row r="1115" spans="1:9" ht="15">
      <c r="A1115" s="2983">
        <v>14393</v>
      </c>
      <c r="B1115" s="2957">
        <v>0.1</v>
      </c>
      <c r="C1115" s="2874" t="s">
        <v>1576</v>
      </c>
      <c r="D1115" s="2874"/>
      <c r="E1115" s="3020">
        <v>4500000</v>
      </c>
      <c r="F1115" s="3022">
        <v>0.05</v>
      </c>
      <c r="G1115" s="3020">
        <f>F1115*E1115</f>
        <v>225000</v>
      </c>
      <c r="H1115" s="2874"/>
      <c r="I1115" s="2873" t="s">
        <v>15</v>
      </c>
    </row>
    <row r="1116" spans="1:9" ht="15">
      <c r="A1116" s="2947">
        <v>14370</v>
      </c>
      <c r="B1116" s="2948">
        <v>0.1</v>
      </c>
      <c r="C1116" s="2949" t="s">
        <v>1577</v>
      </c>
      <c r="D1116" s="2949"/>
      <c r="E1116" s="2986">
        <v>4200000</v>
      </c>
      <c r="F1116" s="3022">
        <v>0.05</v>
      </c>
      <c r="G1116" s="3020">
        <f t="shared" ref="G1116:H1124" si="36">F1116*E1116</f>
        <v>210000</v>
      </c>
      <c r="H1116" s="2949"/>
      <c r="I1116" s="2947" t="s">
        <v>15</v>
      </c>
    </row>
    <row r="1117" spans="1:9" ht="15.75">
      <c r="A1117" s="1362">
        <v>14466</v>
      </c>
      <c r="B1117" s="2216">
        <v>0.1</v>
      </c>
      <c r="C1117" s="1795" t="s">
        <v>1578</v>
      </c>
      <c r="D1117" s="1795"/>
      <c r="E1117" s="3054">
        <v>2400000</v>
      </c>
      <c r="F1117" s="3022">
        <v>0.05</v>
      </c>
      <c r="G1117" s="3020">
        <f t="shared" si="36"/>
        <v>120000</v>
      </c>
      <c r="H1117" s="1795"/>
      <c r="I1117" s="1362" t="s">
        <v>43</v>
      </c>
    </row>
    <row r="1118" spans="1:9" ht="15.75">
      <c r="A1118" s="1362">
        <v>14410</v>
      </c>
      <c r="B1118" s="2214">
        <v>0.08</v>
      </c>
      <c r="C1118" s="1795" t="s">
        <v>1529</v>
      </c>
      <c r="D1118" s="1795"/>
      <c r="E1118" s="3054">
        <v>3500000</v>
      </c>
      <c r="F1118" s="3021">
        <v>0.04</v>
      </c>
      <c r="G1118" s="3020">
        <f t="shared" si="36"/>
        <v>140000</v>
      </c>
      <c r="H1118" s="1795"/>
      <c r="I1118" s="1362" t="s">
        <v>15</v>
      </c>
    </row>
    <row r="1119" spans="1:9" ht="15.75">
      <c r="A1119" s="1362">
        <v>14402</v>
      </c>
      <c r="B1119" s="2216">
        <v>0.1</v>
      </c>
      <c r="C1119" s="1795" t="s">
        <v>1530</v>
      </c>
      <c r="D1119" s="1795"/>
      <c r="E1119" s="3054">
        <v>2000000</v>
      </c>
      <c r="F1119" s="3022">
        <v>0.05</v>
      </c>
      <c r="G1119" s="3020">
        <f t="shared" si="36"/>
        <v>100000</v>
      </c>
      <c r="H1119" s="1795"/>
      <c r="I1119" s="1362" t="s">
        <v>15</v>
      </c>
    </row>
    <row r="1120" spans="1:9" ht="15.75">
      <c r="A1120" s="1362">
        <v>14419</v>
      </c>
      <c r="B1120" s="2214">
        <v>0.08</v>
      </c>
      <c r="C1120" s="1795" t="s">
        <v>1579</v>
      </c>
      <c r="D1120" s="2880"/>
      <c r="E1120" s="3054">
        <v>3100000</v>
      </c>
      <c r="F1120" s="3021">
        <v>0.04</v>
      </c>
      <c r="G1120" s="3020">
        <f t="shared" si="36"/>
        <v>124000</v>
      </c>
      <c r="H1120" s="1795"/>
      <c r="I1120" s="1362" t="s">
        <v>15</v>
      </c>
    </row>
    <row r="1121" spans="1:9" ht="15.75">
      <c r="A1121" s="1362">
        <v>14499</v>
      </c>
      <c r="B1121" s="2216">
        <v>0.1</v>
      </c>
      <c r="C1121" s="1795" t="s">
        <v>1532</v>
      </c>
      <c r="D1121" s="1795"/>
      <c r="E1121" s="3054">
        <v>3500000</v>
      </c>
      <c r="F1121" s="3022">
        <v>0.05</v>
      </c>
      <c r="G1121" s="3020">
        <f t="shared" si="36"/>
        <v>175000</v>
      </c>
      <c r="H1121" s="1795"/>
      <c r="I1121" s="1362" t="s">
        <v>15</v>
      </c>
    </row>
    <row r="1122" spans="1:9" ht="15.75">
      <c r="A1122" s="1362">
        <v>14491</v>
      </c>
      <c r="B1122" s="2216">
        <v>0.1</v>
      </c>
      <c r="C1122" s="1795" t="s">
        <v>1580</v>
      </c>
      <c r="D1122" s="1795"/>
      <c r="E1122" s="3054">
        <v>3000000</v>
      </c>
      <c r="F1122" s="3022">
        <v>0.05</v>
      </c>
      <c r="G1122" s="3020">
        <f t="shared" si="36"/>
        <v>150000</v>
      </c>
      <c r="H1122" s="1795"/>
      <c r="I1122" s="1362" t="s">
        <v>15</v>
      </c>
    </row>
    <row r="1123" spans="1:9" ht="15.75">
      <c r="A1123" s="1362">
        <v>14557</v>
      </c>
      <c r="B1123" s="2216">
        <v>0.1</v>
      </c>
      <c r="C1123" s="1795" t="s">
        <v>1581</v>
      </c>
      <c r="D1123" s="1795"/>
      <c r="E1123" s="3054">
        <v>1700000</v>
      </c>
      <c r="F1123" s="3022">
        <v>0.05</v>
      </c>
      <c r="G1123" s="3020">
        <f t="shared" si="36"/>
        <v>85000</v>
      </c>
      <c r="H1123" s="1795"/>
      <c r="I1123" s="1362" t="s">
        <v>43</v>
      </c>
    </row>
    <row r="1124" spans="1:9" ht="15.75">
      <c r="A1124" s="2885"/>
      <c r="B1124" s="3070"/>
      <c r="C1124" s="2885"/>
      <c r="D1124" s="2885"/>
      <c r="E1124" s="3055"/>
      <c r="F1124" s="3071"/>
      <c r="G1124" s="3066"/>
      <c r="H1124" s="2885"/>
      <c r="I1124" s="2836"/>
    </row>
    <row r="1125" spans="1:9" ht="15">
      <c r="A1125" s="2885"/>
      <c r="B1125" s="2885"/>
      <c r="C1125" s="2885"/>
      <c r="D1125" s="2885"/>
      <c r="E1125" s="2885"/>
      <c r="F1125" s="2885"/>
      <c r="G1125" s="2885"/>
      <c r="H1125" s="2885"/>
      <c r="I1125" s="2885"/>
    </row>
    <row r="1126" spans="1:9" ht="15">
      <c r="A1126" s="2885"/>
      <c r="B1126" s="2885" t="s">
        <v>351</v>
      </c>
      <c r="C1126" s="2885" t="s">
        <v>1582</v>
      </c>
      <c r="D1126" s="2885"/>
      <c r="E1126" s="2885"/>
      <c r="F1126" s="2885"/>
      <c r="G1126" s="2885"/>
      <c r="H1126" s="2885"/>
      <c r="I1126" s="2885"/>
    </row>
    <row r="1127" spans="1:9" ht="15.75">
      <c r="A1127" s="2885"/>
      <c r="B1127" s="2885"/>
      <c r="C1127" s="2885"/>
      <c r="D1127" s="2885"/>
      <c r="E1127" s="3064">
        <f>SUM(E1115:E1126)</f>
        <v>27900000</v>
      </c>
      <c r="F1127" s="2885"/>
      <c r="G1127" s="3064">
        <f>SUM(G1115:G1126)</f>
        <v>1329000</v>
      </c>
      <c r="H1127" s="2885"/>
      <c r="I1127" s="2885"/>
    </row>
    <row r="1129" spans="1:9">
      <c r="A1129" s="3306" t="s">
        <v>1583</v>
      </c>
      <c r="B1129" s="3306"/>
      <c r="C1129" s="3306"/>
      <c r="D1129" s="3306"/>
      <c r="E1129" s="3306"/>
      <c r="F1129" s="3306"/>
      <c r="G1129" s="3306"/>
      <c r="H1129" s="3306"/>
      <c r="I1129" s="3306"/>
    </row>
    <row r="1130" spans="1:9">
      <c r="A1130" s="3306"/>
      <c r="B1130" s="3306"/>
      <c r="C1130" s="3306"/>
      <c r="D1130" s="3306"/>
      <c r="E1130" s="3306"/>
      <c r="F1130" s="3306"/>
      <c r="G1130" s="3306"/>
      <c r="H1130" s="3306"/>
      <c r="I1130" s="3306"/>
    </row>
    <row r="1131" spans="1:9" ht="32.25">
      <c r="A1131" s="2791" t="s">
        <v>523</v>
      </c>
      <c r="B1131" s="2791" t="s">
        <v>524</v>
      </c>
      <c r="C1131" s="2791" t="s">
        <v>525</v>
      </c>
      <c r="D1131" s="2791"/>
      <c r="E1131" s="2794" t="s">
        <v>6</v>
      </c>
      <c r="F1131" s="2795"/>
      <c r="G1131" s="2796" t="s">
        <v>527</v>
      </c>
      <c r="H1131" s="2797" t="s">
        <v>11</v>
      </c>
      <c r="I1131" s="3014" t="s">
        <v>528</v>
      </c>
    </row>
    <row r="1132" spans="1:9" ht="15">
      <c r="A1132" s="2947">
        <v>14383</v>
      </c>
      <c r="B1132" s="3043">
        <v>0.08</v>
      </c>
      <c r="C1132" s="2874" t="s">
        <v>1584</v>
      </c>
      <c r="D1132" s="2875" t="s">
        <v>743</v>
      </c>
      <c r="E1132" s="3038">
        <v>1750000</v>
      </c>
      <c r="F1132" s="3021">
        <v>0.04</v>
      </c>
      <c r="G1132" s="3038">
        <f>F1132*E1132</f>
        <v>70000</v>
      </c>
      <c r="H1132" s="2874"/>
      <c r="I1132" s="2873" t="s">
        <v>43</v>
      </c>
    </row>
    <row r="1133" spans="1:9" ht="15">
      <c r="A1133" s="2873">
        <v>14401</v>
      </c>
      <c r="B1133" s="3042">
        <v>0.08</v>
      </c>
      <c r="C1133" s="2874" t="s">
        <v>1585</v>
      </c>
      <c r="D1133" s="2875" t="s">
        <v>743</v>
      </c>
      <c r="E1133" s="3038">
        <v>2100000</v>
      </c>
      <c r="F1133" s="3021">
        <v>0.04</v>
      </c>
      <c r="G1133" s="3038">
        <f t="shared" ref="G1133:G1142" si="37">F1133*E1133</f>
        <v>84000</v>
      </c>
      <c r="H1133" s="2874"/>
      <c r="I1133" s="2873" t="s">
        <v>43</v>
      </c>
    </row>
    <row r="1134" spans="1:9" ht="15">
      <c r="A1134" s="2873">
        <v>14424</v>
      </c>
      <c r="B1134" s="3044">
        <v>0.1</v>
      </c>
      <c r="C1134" s="2874" t="s">
        <v>1586</v>
      </c>
      <c r="D1134" s="2875" t="s">
        <v>743</v>
      </c>
      <c r="E1134" s="3038">
        <v>1700000</v>
      </c>
      <c r="F1134" s="3022">
        <v>0.05</v>
      </c>
      <c r="G1134" s="3038">
        <f t="shared" si="37"/>
        <v>85000</v>
      </c>
      <c r="H1134" s="2874"/>
      <c r="I1134" s="2873" t="s">
        <v>43</v>
      </c>
    </row>
    <row r="1135" spans="1:9" ht="15">
      <c r="A1135" s="3040">
        <v>14417</v>
      </c>
      <c r="B1135" s="3043">
        <v>0.08</v>
      </c>
      <c r="C1135" s="2874" t="s">
        <v>1587</v>
      </c>
      <c r="D1135" s="2875" t="s">
        <v>743</v>
      </c>
      <c r="E1135" s="3038">
        <v>1750000</v>
      </c>
      <c r="F1135" s="3021">
        <v>0.04</v>
      </c>
      <c r="G1135" s="3038">
        <f t="shared" si="37"/>
        <v>70000</v>
      </c>
      <c r="H1135" s="2874"/>
      <c r="I1135" s="2947" t="s">
        <v>43</v>
      </c>
    </row>
    <row r="1136" spans="1:9" ht="15">
      <c r="A1136" s="3046">
        <v>14475</v>
      </c>
      <c r="B1136" s="3047">
        <v>0.1</v>
      </c>
      <c r="C1136" s="3048" t="s">
        <v>1588</v>
      </c>
      <c r="D1136" s="2910" t="s">
        <v>743</v>
      </c>
      <c r="E1136" s="3038">
        <v>2200000</v>
      </c>
      <c r="F1136" s="3022">
        <v>0.05</v>
      </c>
      <c r="G1136" s="3065">
        <f t="shared" si="37"/>
        <v>110000</v>
      </c>
      <c r="H1136" s="3049"/>
      <c r="I1136" s="2873" t="s">
        <v>43</v>
      </c>
    </row>
    <row r="1137" spans="1:9" ht="15">
      <c r="A1137" s="2873">
        <v>14541</v>
      </c>
      <c r="B1137" s="3047">
        <v>0.1</v>
      </c>
      <c r="C1137" s="2874" t="s">
        <v>1589</v>
      </c>
      <c r="D1137" s="2875" t="s">
        <v>743</v>
      </c>
      <c r="E1137" s="3038">
        <v>2500000</v>
      </c>
      <c r="F1137" s="3022">
        <v>0.05</v>
      </c>
      <c r="G1137" s="3065">
        <f t="shared" si="37"/>
        <v>125000</v>
      </c>
      <c r="H1137" s="2022"/>
      <c r="I1137" s="2873" t="s">
        <v>1590</v>
      </c>
    </row>
    <row r="1138" spans="1:9" ht="15">
      <c r="A1138" s="2873">
        <v>14560</v>
      </c>
      <c r="B1138" s="3047">
        <v>0.1</v>
      </c>
      <c r="C1138" s="2874" t="s">
        <v>1591</v>
      </c>
      <c r="D1138" s="2875" t="s">
        <v>743</v>
      </c>
      <c r="E1138" s="3038">
        <v>2200000</v>
      </c>
      <c r="F1138" s="3022">
        <v>0.05</v>
      </c>
      <c r="G1138" s="3065">
        <f t="shared" si="37"/>
        <v>110000</v>
      </c>
      <c r="H1138" s="3057"/>
      <c r="I1138" s="2873" t="s">
        <v>1590</v>
      </c>
    </row>
    <row r="1139" spans="1:9" ht="15">
      <c r="A1139" s="2873">
        <v>14510</v>
      </c>
      <c r="B1139" s="3043">
        <v>0.08</v>
      </c>
      <c r="C1139" s="2874" t="s">
        <v>1592</v>
      </c>
      <c r="D1139" s="2875" t="s">
        <v>743</v>
      </c>
      <c r="E1139" s="3038">
        <v>3600000</v>
      </c>
      <c r="F1139" s="3021">
        <v>0.04</v>
      </c>
      <c r="G1139" s="3065">
        <f t="shared" si="37"/>
        <v>144000</v>
      </c>
      <c r="H1139" s="3057"/>
      <c r="I1139" s="2873" t="s">
        <v>1590</v>
      </c>
    </row>
    <row r="1140" spans="1:9" ht="15">
      <c r="A1140" s="2947">
        <v>14536</v>
      </c>
      <c r="B1140" s="3047">
        <v>0.1</v>
      </c>
      <c r="C1140" s="2949" t="s">
        <v>1593</v>
      </c>
      <c r="D1140" s="2910" t="s">
        <v>743</v>
      </c>
      <c r="E1140" s="3068">
        <v>3100000</v>
      </c>
      <c r="F1140" s="3021">
        <v>0.02</v>
      </c>
      <c r="G1140" s="3065">
        <f t="shared" si="37"/>
        <v>62000</v>
      </c>
      <c r="H1140" s="3057"/>
      <c r="I1140" s="2873" t="s">
        <v>1590</v>
      </c>
    </row>
    <row r="1141" spans="1:9" ht="15">
      <c r="A1141" s="2947">
        <v>14566</v>
      </c>
      <c r="B1141" s="2955">
        <v>0.1</v>
      </c>
      <c r="C1141" s="2874" t="s">
        <v>1594</v>
      </c>
      <c r="D1141" s="2875" t="s">
        <v>743</v>
      </c>
      <c r="E1141" s="3038">
        <v>1900000</v>
      </c>
      <c r="F1141" s="3067">
        <v>0.05</v>
      </c>
      <c r="G1141" s="3038">
        <f t="shared" si="37"/>
        <v>95000</v>
      </c>
      <c r="H1141" s="3057"/>
      <c r="I1141" s="3040" t="s">
        <v>43</v>
      </c>
    </row>
    <row r="1142" spans="1:9" ht="15">
      <c r="A1142" s="2873">
        <v>14515</v>
      </c>
      <c r="B1142" s="3044">
        <v>0.1</v>
      </c>
      <c r="C1142" s="2949" t="s">
        <v>1595</v>
      </c>
      <c r="D1142" s="2910" t="s">
        <v>743</v>
      </c>
      <c r="E1142" s="3068">
        <v>1550000</v>
      </c>
      <c r="F1142" s="3073">
        <v>0.05</v>
      </c>
      <c r="G1142" s="3068">
        <f t="shared" si="37"/>
        <v>77500</v>
      </c>
      <c r="H1142" s="3049"/>
      <c r="I1142" s="3074" t="s">
        <v>43</v>
      </c>
    </row>
    <row r="1143" spans="1:9" ht="15">
      <c r="A1143" s="2873">
        <v>14592</v>
      </c>
      <c r="B1143" s="3080">
        <v>0.1</v>
      </c>
      <c r="C1143" s="2874" t="s">
        <v>1596</v>
      </c>
      <c r="D1143" s="2875" t="s">
        <v>743</v>
      </c>
      <c r="E1143" s="3038">
        <v>1500000</v>
      </c>
      <c r="F1143" s="3073">
        <v>0.05</v>
      </c>
      <c r="G1143" s="3068">
        <f>F1143*E1143</f>
        <v>75000</v>
      </c>
      <c r="H1143" s="2874"/>
      <c r="I1143" s="2873" t="s">
        <v>19</v>
      </c>
    </row>
    <row r="1144" spans="1:9" ht="15">
      <c r="A1144" s="2873">
        <v>14602</v>
      </c>
      <c r="B1144" s="3080">
        <v>0.1</v>
      </c>
      <c r="C1144" s="2874" t="s">
        <v>1597</v>
      </c>
      <c r="D1144" s="2875" t="s">
        <v>743</v>
      </c>
      <c r="E1144" s="3038">
        <v>4000000</v>
      </c>
      <c r="F1144" s="3073">
        <v>0.05</v>
      </c>
      <c r="G1144" s="3038">
        <f>F1144*E1144</f>
        <v>200000</v>
      </c>
      <c r="H1144" s="2874"/>
      <c r="I1144" s="2873" t="s">
        <v>43</v>
      </c>
    </row>
    <row r="1145" spans="1:9" ht="15">
      <c r="A1145" s="2933"/>
      <c r="B1145" s="1689"/>
      <c r="C1145" s="407"/>
      <c r="D1145" s="407"/>
      <c r="E1145" s="407"/>
      <c r="F1145" s="407"/>
      <c r="G1145" s="407"/>
      <c r="H1145" s="407"/>
      <c r="I1145" s="407"/>
    </row>
    <row r="1146" spans="1:9" ht="15">
      <c r="A1146" s="2933"/>
      <c r="B1146" s="3078"/>
      <c r="C1146" s="2933"/>
      <c r="D1146" s="2933"/>
      <c r="E1146" s="3039"/>
      <c r="F1146" s="2933"/>
      <c r="G1146" s="2933"/>
      <c r="H1146" s="2933"/>
      <c r="I1146" s="2933"/>
    </row>
    <row r="1147" spans="1:9" ht="15">
      <c r="A1147" s="2933"/>
      <c r="B1147" s="3078"/>
      <c r="C1147" s="2933"/>
      <c r="D1147" s="2933"/>
      <c r="E1147" s="3039"/>
      <c r="F1147" s="2933"/>
      <c r="G1147" s="2933"/>
      <c r="H1147" s="2933"/>
      <c r="I1147" s="2933"/>
    </row>
    <row r="1148" spans="1:9" ht="15">
      <c r="A1148" s="2933"/>
      <c r="B1148" s="3035"/>
      <c r="C1148" s="2950"/>
      <c r="D1148" s="2950"/>
      <c r="E1148" s="3069"/>
      <c r="F1148" s="3035"/>
      <c r="G1148" s="2950"/>
      <c r="H1148" s="2950"/>
      <c r="I1148" s="2950"/>
    </row>
    <row r="1149" spans="1:9" ht="15">
      <c r="A1149" s="3034"/>
      <c r="B1149" s="3036"/>
      <c r="C1149" s="3035" t="s">
        <v>1598</v>
      </c>
      <c r="D1149" s="2913" t="s">
        <v>31</v>
      </c>
      <c r="E1149" s="3069"/>
      <c r="F1149" s="2950"/>
      <c r="G1149" s="2950"/>
      <c r="H1149" s="2950"/>
      <c r="I1149" s="3037" t="s">
        <v>1590</v>
      </c>
    </row>
    <row r="1150" spans="1:9" ht="15">
      <c r="A1150" s="2933"/>
      <c r="B1150" s="2992"/>
      <c r="C1150" s="2933" t="s">
        <v>1599</v>
      </c>
      <c r="D1150" s="2913" t="s">
        <v>31</v>
      </c>
      <c r="E1150" s="3039"/>
      <c r="F1150" s="2933"/>
      <c r="G1150" s="2933"/>
      <c r="H1150" s="2933"/>
      <c r="I1150" s="2959" t="s">
        <v>1590</v>
      </c>
    </row>
    <row r="1151" spans="1:9" ht="15">
      <c r="A1151" s="2933"/>
      <c r="B1151" s="2933"/>
      <c r="C1151" s="2933"/>
      <c r="D1151" s="2933"/>
      <c r="E1151" s="2979">
        <f>SUM(E1132:E1150)</f>
        <v>29850000</v>
      </c>
      <c r="F1151" s="2933"/>
      <c r="G1151" s="3039">
        <f>SUM(G1132:G1150)</f>
        <v>1307500</v>
      </c>
      <c r="H1151" s="2933"/>
      <c r="I1151" s="2933"/>
    </row>
    <row r="1154" spans="1:37">
      <c r="A1154" s="3306" t="s">
        <v>1600</v>
      </c>
      <c r="B1154" s="3306"/>
      <c r="C1154" s="3306"/>
      <c r="D1154" s="3306"/>
      <c r="E1154" s="3306"/>
      <c r="F1154" s="3306"/>
      <c r="G1154" s="3306"/>
      <c r="H1154" s="3306"/>
      <c r="I1154" s="3306"/>
    </row>
    <row r="1155" spans="1:37">
      <c r="A1155" s="3306"/>
      <c r="B1155" s="3306"/>
      <c r="C1155" s="3306"/>
      <c r="D1155" s="3306"/>
      <c r="E1155" s="3306"/>
      <c r="F1155" s="3306"/>
      <c r="G1155" s="3306"/>
      <c r="H1155" s="3306"/>
      <c r="I1155" s="3306"/>
    </row>
    <row r="1156" spans="1:37" ht="32.25">
      <c r="A1156" s="2791" t="s">
        <v>523</v>
      </c>
      <c r="B1156" s="2791" t="s">
        <v>524</v>
      </c>
      <c r="C1156" s="2791" t="s">
        <v>525</v>
      </c>
      <c r="D1156" s="2791" t="s">
        <v>526</v>
      </c>
      <c r="E1156" s="2794" t="s">
        <v>6</v>
      </c>
      <c r="F1156" s="2795" t="s">
        <v>7</v>
      </c>
      <c r="G1156" s="2796" t="s">
        <v>527</v>
      </c>
      <c r="H1156" s="2797" t="s">
        <v>11</v>
      </c>
      <c r="I1156" s="3014" t="s">
        <v>528</v>
      </c>
    </row>
    <row r="1157" spans="1:37" s="711" customFormat="1" ht="15">
      <c r="A1157" s="2873">
        <v>14377</v>
      </c>
      <c r="B1157" s="3053">
        <v>0.08</v>
      </c>
      <c r="C1157" s="2874" t="s">
        <v>1601</v>
      </c>
      <c r="D1157" s="2875"/>
      <c r="E1157" s="3083">
        <v>1500000</v>
      </c>
      <c r="F1157" s="3021">
        <v>0.01</v>
      </c>
      <c r="G1157" s="3062">
        <f>F1157*E1157</f>
        <v>15000</v>
      </c>
      <c r="H1157" s="2874"/>
      <c r="I1157" s="2873" t="s">
        <v>43</v>
      </c>
      <c r="J1157" s="605"/>
      <c r="K1157" s="605"/>
      <c r="L1157" s="605"/>
      <c r="M1157" s="605"/>
      <c r="N1157" s="605"/>
      <c r="O1157" s="605"/>
      <c r="P1157" s="605"/>
      <c r="Q1157" s="605"/>
      <c r="R1157" s="605"/>
      <c r="S1157" s="605"/>
      <c r="T1157" s="605"/>
      <c r="U1157" s="605"/>
      <c r="V1157" s="605"/>
      <c r="W1157" s="605"/>
      <c r="X1157" s="605"/>
      <c r="Y1157" s="605"/>
      <c r="Z1157" s="605"/>
      <c r="AA1157" s="605"/>
      <c r="AB1157" s="605"/>
      <c r="AC1157" s="605"/>
      <c r="AD1157" s="605"/>
      <c r="AE1157" s="605"/>
      <c r="AF1157" s="605"/>
      <c r="AG1157" s="605"/>
      <c r="AH1157" s="605"/>
      <c r="AI1157" s="605"/>
      <c r="AJ1157" s="605"/>
      <c r="AK1157" s="605"/>
    </row>
    <row r="1158" spans="1:37" s="711" customFormat="1" ht="15">
      <c r="A1158" s="2873">
        <v>14386</v>
      </c>
      <c r="B1158" s="2957">
        <v>0.1</v>
      </c>
      <c r="C1158" s="2874" t="s">
        <v>1602</v>
      </c>
      <c r="D1158" s="2875"/>
      <c r="E1158" s="3083">
        <v>2400000</v>
      </c>
      <c r="F1158" s="3056">
        <v>0.02</v>
      </c>
      <c r="G1158" s="3062">
        <f>F1158*E1158</f>
        <v>48000</v>
      </c>
      <c r="H1158" s="2874"/>
      <c r="I1158" s="2873" t="s">
        <v>1603</v>
      </c>
      <c r="J1158" s="605"/>
      <c r="K1158" s="605"/>
      <c r="L1158" s="605"/>
      <c r="M1158" s="605"/>
      <c r="N1158" s="605"/>
      <c r="O1158" s="605"/>
      <c r="P1158" s="605"/>
      <c r="Q1158" s="605"/>
      <c r="R1158" s="605"/>
      <c r="S1158" s="605"/>
      <c r="T1158" s="605"/>
      <c r="U1158" s="605"/>
      <c r="V1158" s="605"/>
      <c r="W1158" s="605"/>
      <c r="X1158" s="605"/>
      <c r="Y1158" s="605"/>
      <c r="Z1158" s="605"/>
      <c r="AA1158" s="605"/>
      <c r="AB1158" s="605"/>
      <c r="AC1158" s="605"/>
      <c r="AD1158" s="605"/>
      <c r="AE1158" s="605"/>
      <c r="AF1158" s="605"/>
      <c r="AG1158" s="605"/>
      <c r="AH1158" s="605"/>
      <c r="AI1158" s="605"/>
      <c r="AJ1158" s="605"/>
      <c r="AK1158" s="605"/>
    </row>
    <row r="1159" spans="1:37" s="711" customFormat="1" ht="15">
      <c r="A1159" s="3040">
        <v>14458</v>
      </c>
      <c r="B1159" s="3051">
        <v>0.1</v>
      </c>
      <c r="C1159" s="3050" t="s">
        <v>1604</v>
      </c>
      <c r="D1159" s="3052"/>
      <c r="E1159" s="3083">
        <v>2500000</v>
      </c>
      <c r="F1159" s="3056">
        <v>0.02</v>
      </c>
      <c r="G1159" s="3062">
        <f>F1159*E1159</f>
        <v>50000</v>
      </c>
      <c r="H1159" s="3050"/>
      <c r="I1159" s="3040" t="s">
        <v>1603</v>
      </c>
    </row>
    <row r="1160" spans="1:37" s="711" customFormat="1" ht="15">
      <c r="A1160" s="2873">
        <v>14470</v>
      </c>
      <c r="B1160" s="2957">
        <v>0.1</v>
      </c>
      <c r="C1160" s="2874" t="s">
        <v>1605</v>
      </c>
      <c r="D1160" s="2875"/>
      <c r="E1160" s="3083">
        <v>2600000</v>
      </c>
      <c r="F1160" s="3056">
        <v>0.02</v>
      </c>
      <c r="G1160" s="3062">
        <f>F1160*E1160</f>
        <v>52000</v>
      </c>
      <c r="H1160" s="2874"/>
      <c r="I1160" s="2873" t="s">
        <v>43</v>
      </c>
    </row>
    <row r="1161" spans="1:37" ht="15">
      <c r="A1161" s="2873">
        <v>14580</v>
      </c>
      <c r="B1161" s="2957">
        <v>0.1</v>
      </c>
      <c r="C1161" s="2874" t="s">
        <v>1606</v>
      </c>
      <c r="D1161" s="2875"/>
      <c r="E1161" s="3083">
        <v>3600000</v>
      </c>
      <c r="F1161" s="3056">
        <v>0.02</v>
      </c>
      <c r="G1161" s="3062">
        <f>F1161*E1161</f>
        <v>72000</v>
      </c>
      <c r="H1161" s="2874"/>
      <c r="I1161" s="2873" t="s">
        <v>1603</v>
      </c>
      <c r="J1161" s="605"/>
      <c r="K1161" s="605"/>
      <c r="L1161" s="605"/>
      <c r="M1161" s="605"/>
      <c r="N1161" s="605"/>
      <c r="O1161" s="605"/>
      <c r="P1161" s="605"/>
      <c r="Q1161" s="605"/>
      <c r="R1161" s="605"/>
      <c r="S1161" s="605"/>
      <c r="T1161" s="605"/>
      <c r="U1161" s="605"/>
      <c r="V1161" s="605"/>
      <c r="W1161" s="605"/>
      <c r="X1161" s="605"/>
      <c r="Y1161" s="605"/>
      <c r="Z1161" s="605"/>
      <c r="AA1161" s="605"/>
      <c r="AB1161" s="605"/>
      <c r="AC1161" s="605"/>
      <c r="AD1161" s="605"/>
      <c r="AE1161" s="605"/>
      <c r="AF1161" s="605"/>
      <c r="AG1161" s="605"/>
      <c r="AH1161" s="605"/>
      <c r="AI1161" s="605"/>
      <c r="AJ1161" s="605"/>
      <c r="AK1161" s="605"/>
    </row>
    <row r="1162" spans="1:37" s="711" customFormat="1" ht="15">
      <c r="A1162" s="2873">
        <v>14421</v>
      </c>
      <c r="B1162" s="2957">
        <v>0.1</v>
      </c>
      <c r="C1162" s="2874" t="s">
        <v>1607</v>
      </c>
      <c r="D1162" s="2875"/>
      <c r="E1162" s="3083">
        <v>1700000</v>
      </c>
      <c r="F1162" s="3056">
        <v>0.02</v>
      </c>
      <c r="G1162" s="3062">
        <f>F1162*E1162</f>
        <v>34000</v>
      </c>
      <c r="H1162" s="2874"/>
      <c r="I1162" s="2873" t="s">
        <v>43</v>
      </c>
      <c r="J1162" s="605"/>
      <c r="K1162" s="605"/>
      <c r="L1162" s="605"/>
      <c r="M1162" s="605"/>
      <c r="N1162" s="605"/>
      <c r="O1162" s="605"/>
      <c r="P1162" s="605"/>
      <c r="Q1162" s="605"/>
      <c r="R1162" s="605"/>
      <c r="S1162" s="605"/>
      <c r="T1162" s="605"/>
      <c r="U1162" s="605"/>
      <c r="V1162" s="605"/>
      <c r="W1162" s="605"/>
      <c r="X1162" s="605"/>
      <c r="Y1162" s="605"/>
      <c r="Z1162" s="605"/>
      <c r="AA1162" s="605"/>
      <c r="AB1162" s="605"/>
      <c r="AC1162" s="605"/>
      <c r="AD1162" s="605"/>
      <c r="AE1162" s="605"/>
      <c r="AF1162" s="605"/>
      <c r="AG1162" s="605"/>
      <c r="AH1162" s="605"/>
      <c r="AI1162" s="605"/>
      <c r="AJ1162" s="605"/>
      <c r="AK1162" s="605"/>
    </row>
    <row r="1163" spans="1:37" ht="15">
      <c r="A1163" s="2933"/>
      <c r="B1163" s="2933"/>
      <c r="C1163" s="2933"/>
      <c r="D1163" s="2933"/>
      <c r="E1163" s="2933"/>
      <c r="F1163" s="2933"/>
      <c r="G1163" s="2933"/>
      <c r="H1163" s="2933"/>
      <c r="I1163" s="2933"/>
    </row>
    <row r="1164" spans="1:37" ht="15">
      <c r="A1164" s="2933"/>
      <c r="B1164" s="2933"/>
      <c r="C1164" s="2933"/>
      <c r="D1164" s="2933"/>
      <c r="E1164" s="2933"/>
      <c r="F1164" s="2933"/>
      <c r="G1164" s="2933"/>
      <c r="H1164" s="2933"/>
      <c r="I1164" s="2933"/>
    </row>
    <row r="1165" spans="1:37">
      <c r="A1165" s="407"/>
      <c r="B1165" s="407"/>
      <c r="C1165" s="407"/>
      <c r="D1165" s="407"/>
      <c r="E1165" s="407"/>
      <c r="F1165" s="407"/>
      <c r="G1165" s="407"/>
      <c r="H1165" s="407"/>
      <c r="I1165" s="407"/>
    </row>
    <row r="1166" spans="1:37" ht="15.75">
      <c r="A1166" s="407"/>
      <c r="B1166" s="407"/>
      <c r="C1166" s="407"/>
      <c r="D1166" s="407"/>
      <c r="E1166" s="3041">
        <f>SUM(E1157:E1165)</f>
        <v>14300000</v>
      </c>
      <c r="F1166" s="407"/>
      <c r="G1166" s="3064">
        <f>SUM(G1157:G1165)</f>
        <v>271000</v>
      </c>
      <c r="H1166" s="407"/>
      <c r="I1166" s="407"/>
    </row>
    <row r="1170" spans="1:7" ht="15" customHeight="1">
      <c r="A1170" s="3307" t="s">
        <v>1608</v>
      </c>
      <c r="B1170" s="3307"/>
      <c r="C1170" s="3307"/>
      <c r="D1170" s="3307"/>
      <c r="E1170" s="3307"/>
      <c r="F1170" s="3307"/>
      <c r="G1170" s="3307"/>
    </row>
    <row r="1171" spans="1:7" ht="15" customHeight="1">
      <c r="A1171" s="3307"/>
      <c r="B1171" s="3307"/>
      <c r="C1171" s="3307"/>
      <c r="D1171" s="3307"/>
      <c r="E1171" s="3307"/>
      <c r="F1171" s="3307"/>
      <c r="G1171" s="3307"/>
    </row>
    <row r="1172" spans="1:7" ht="24.75" customHeight="1">
      <c r="A1172" s="1985" t="s">
        <v>1023</v>
      </c>
      <c r="B1172" s="1985" t="s">
        <v>1024</v>
      </c>
      <c r="C1172" s="1985" t="s">
        <v>1025</v>
      </c>
      <c r="D1172" s="1985" t="s">
        <v>526</v>
      </c>
      <c r="E1172" s="1985" t="s">
        <v>1026</v>
      </c>
      <c r="F1172" s="1985"/>
      <c r="G1172" s="1985"/>
    </row>
    <row r="1173" spans="1:7" ht="24.75" customHeight="1">
      <c r="A1173" s="1362">
        <v>14393</v>
      </c>
      <c r="B1173" s="2216">
        <v>0.1</v>
      </c>
      <c r="C1173" s="1680" t="s">
        <v>1526</v>
      </c>
      <c r="D1173" s="1827"/>
      <c r="E1173" s="1829">
        <v>4500000</v>
      </c>
      <c r="F1173" s="2760">
        <v>2.5000000000000001E-2</v>
      </c>
      <c r="G1173" s="1319">
        <f>F1173*E1173</f>
        <v>112500</v>
      </c>
    </row>
    <row r="1174" spans="1:7" ht="24.75" customHeight="1">
      <c r="A1174" s="1362">
        <v>14370</v>
      </c>
      <c r="B1174" s="2216">
        <v>0.1</v>
      </c>
      <c r="C1174" s="1680" t="s">
        <v>1528</v>
      </c>
      <c r="D1174" s="1827"/>
      <c r="E1174" s="2761">
        <v>4200000</v>
      </c>
      <c r="F1174" s="2760">
        <v>2.5000000000000001E-2</v>
      </c>
      <c r="G1174" s="1319">
        <f>F1174*E1174</f>
        <v>105000</v>
      </c>
    </row>
    <row r="1175" spans="1:7" ht="24.75" customHeight="1">
      <c r="A1175" s="1362">
        <v>14410</v>
      </c>
      <c r="B1175" s="2214">
        <v>0.08</v>
      </c>
      <c r="C1175" s="1680" t="s">
        <v>1529</v>
      </c>
      <c r="D1175" s="1680"/>
      <c r="E1175" s="1827">
        <v>3500000</v>
      </c>
      <c r="F1175" s="3016">
        <v>1.4999999999999999E-2</v>
      </c>
      <c r="G1175" s="1319">
        <f>F1175*E1175</f>
        <v>52500</v>
      </c>
    </row>
    <row r="1176" spans="1:7" ht="24.75" customHeight="1">
      <c r="A1176" s="2777">
        <v>14402</v>
      </c>
      <c r="B1176" s="2216">
        <v>0.1</v>
      </c>
      <c r="C1176" s="1680" t="s">
        <v>1530</v>
      </c>
      <c r="D1176" s="657"/>
      <c r="E1176" s="1827">
        <v>2000000</v>
      </c>
      <c r="F1176" s="2760">
        <v>2.5000000000000001E-2</v>
      </c>
      <c r="G1176" s="1319">
        <f>F1176*E1176</f>
        <v>50000</v>
      </c>
    </row>
    <row r="1177" spans="1:7" ht="24.75" customHeight="1">
      <c r="A1177" s="2828">
        <v>14419</v>
      </c>
      <c r="B1177" s="2214">
        <v>0.08</v>
      </c>
      <c r="C1177" s="1680" t="s">
        <v>1531</v>
      </c>
      <c r="D1177" s="2593"/>
      <c r="E1177" s="1829">
        <v>3100000</v>
      </c>
      <c r="F1177" s="3016">
        <v>1.4999999999999999E-2</v>
      </c>
      <c r="G1177" s="1319">
        <f>F1177*E1177</f>
        <v>46500</v>
      </c>
    </row>
    <row r="1178" spans="1:7" ht="24.75" customHeight="1">
      <c r="A1178" s="1362">
        <v>14499</v>
      </c>
      <c r="B1178" s="2216">
        <v>0.1</v>
      </c>
      <c r="C1178" s="1680" t="s">
        <v>1532</v>
      </c>
      <c r="D1178" s="1680"/>
      <c r="E1178" s="2761">
        <v>3500000</v>
      </c>
      <c r="F1178" s="2760">
        <v>2.5000000000000001E-2</v>
      </c>
      <c r="G1178" s="1319">
        <f>F1178*E1178</f>
        <v>87500</v>
      </c>
    </row>
    <row r="1179" spans="1:7" ht="24.75" customHeight="1">
      <c r="A1179" s="1362">
        <v>14491</v>
      </c>
      <c r="B1179" s="2216">
        <v>0.1</v>
      </c>
      <c r="C1179" s="1680" t="s">
        <v>1534</v>
      </c>
      <c r="D1179" s="1680"/>
      <c r="E1179" s="2761">
        <v>3000000</v>
      </c>
      <c r="F1179" s="2760">
        <v>2.5000000000000001E-2</v>
      </c>
      <c r="G1179" s="1319">
        <f>F1179*E1179</f>
        <v>75000</v>
      </c>
    </row>
    <row r="1180" spans="1:7" ht="24.75" customHeight="1">
      <c r="A1180" s="1362">
        <v>14377</v>
      </c>
      <c r="B1180" s="2214">
        <v>0.08</v>
      </c>
      <c r="C1180" s="1690" t="s">
        <v>1536</v>
      </c>
      <c r="D1180" s="1680"/>
      <c r="E1180" s="2761">
        <v>1500000</v>
      </c>
      <c r="F1180" s="2760">
        <v>2.5000000000000001E-2</v>
      </c>
      <c r="G1180" s="1319">
        <f>F1180*E1180</f>
        <v>37500</v>
      </c>
    </row>
    <row r="1181" spans="1:7" ht="24.75" customHeight="1">
      <c r="A1181" s="1362">
        <v>14383</v>
      </c>
      <c r="B1181" s="2214">
        <v>0.08</v>
      </c>
      <c r="C1181" s="2838" t="s">
        <v>1538</v>
      </c>
      <c r="D1181" s="1680"/>
      <c r="E1181" s="2761">
        <v>1750000</v>
      </c>
      <c r="F1181" s="3016">
        <v>1.4999999999999999E-2</v>
      </c>
      <c r="G1181" s="1319">
        <f>F1181*E1181</f>
        <v>26250</v>
      </c>
    </row>
    <row r="1182" spans="1:7" ht="24.75" customHeight="1">
      <c r="A1182" s="1362">
        <v>14401</v>
      </c>
      <c r="B1182" s="2214">
        <v>0.08</v>
      </c>
      <c r="C1182" s="2838" t="s">
        <v>1540</v>
      </c>
      <c r="D1182" s="1680"/>
      <c r="E1182" s="2761">
        <v>2100000</v>
      </c>
      <c r="F1182" s="2760">
        <v>1.4999999999999999E-2</v>
      </c>
      <c r="G1182" s="1319">
        <f>F1182*E1182</f>
        <v>31500</v>
      </c>
    </row>
    <row r="1183" spans="1:7" ht="24.75" customHeight="1">
      <c r="A1183" s="1362">
        <v>14424</v>
      </c>
      <c r="B1183" s="2216">
        <v>0.1</v>
      </c>
      <c r="C1183" s="2838" t="s">
        <v>1542</v>
      </c>
      <c r="D1183" s="1680"/>
      <c r="E1183" s="2761">
        <v>1700000</v>
      </c>
      <c r="F1183" s="2760">
        <v>2.5000000000000001E-2</v>
      </c>
      <c r="G1183" s="1319">
        <f>F1183*E1183</f>
        <v>42500</v>
      </c>
    </row>
    <row r="1184" spans="1:7" ht="24.75" customHeight="1">
      <c r="A1184" s="1362">
        <v>14417</v>
      </c>
      <c r="B1184" s="2214">
        <v>0.08</v>
      </c>
      <c r="C1184" s="2839" t="s">
        <v>1543</v>
      </c>
      <c r="D1184" s="1680"/>
      <c r="E1184" s="2820">
        <v>1750000</v>
      </c>
      <c r="F1184" s="3016">
        <v>1.4999999999999999E-2</v>
      </c>
      <c r="G1184" s="1319">
        <f>F1184*E1184</f>
        <v>26250</v>
      </c>
    </row>
    <row r="1185" spans="1:7" ht="24.75" customHeight="1">
      <c r="A1185" s="1362">
        <v>14421</v>
      </c>
      <c r="B1185" s="2216">
        <v>0.1</v>
      </c>
      <c r="C1185" s="2839" t="s">
        <v>1544</v>
      </c>
      <c r="D1185" s="1680"/>
      <c r="E1185" s="2820">
        <v>1700000</v>
      </c>
      <c r="F1185" s="2760">
        <v>2.5000000000000001E-2</v>
      </c>
      <c r="G1185" s="1319">
        <f>F1185*E1185</f>
        <v>42500</v>
      </c>
    </row>
    <row r="1186" spans="1:7" ht="24.75" customHeight="1">
      <c r="A1186" s="1362">
        <v>14466</v>
      </c>
      <c r="B1186" s="2216">
        <v>0.1</v>
      </c>
      <c r="C1186" s="2839" t="s">
        <v>1545</v>
      </c>
      <c r="D1186" s="1680"/>
      <c r="E1186" s="2820">
        <v>2400000</v>
      </c>
      <c r="F1186" s="2760">
        <v>2.5000000000000001E-2</v>
      </c>
      <c r="G1186" s="1319">
        <f>F1186*E1186</f>
        <v>60000</v>
      </c>
    </row>
    <row r="1187" spans="1:7" ht="24.75" customHeight="1">
      <c r="A1187" s="1785">
        <v>14475</v>
      </c>
      <c r="B1187" s="2216">
        <v>0.1</v>
      </c>
      <c r="C1187" s="2460" t="s">
        <v>1546</v>
      </c>
      <c r="D1187" s="1680"/>
      <c r="E1187" s="2820">
        <v>2200000</v>
      </c>
      <c r="F1187" s="2760">
        <v>2.5000000000000001E-2</v>
      </c>
      <c r="G1187" s="1319">
        <f>F1187*E1187</f>
        <v>55000</v>
      </c>
    </row>
    <row r="1188" spans="1:7" ht="24.75" customHeight="1">
      <c r="A1188" s="1362">
        <v>14470</v>
      </c>
      <c r="B1188" s="2216">
        <v>0.1</v>
      </c>
      <c r="C1188" s="2460" t="s">
        <v>1547</v>
      </c>
      <c r="D1188" s="1680"/>
      <c r="E1188" s="2844">
        <v>2600000</v>
      </c>
      <c r="F1188" s="2760">
        <v>2.5000000000000001E-2</v>
      </c>
      <c r="G1188" s="1319">
        <f>F1188*E1188</f>
        <v>65000</v>
      </c>
    </row>
    <row r="1189" spans="1:7" ht="24.75" customHeight="1">
      <c r="A1189" s="2861">
        <v>14577</v>
      </c>
      <c r="B1189" s="2216">
        <v>0.1</v>
      </c>
      <c r="C1189" s="1166" t="s">
        <v>1548</v>
      </c>
      <c r="D1189" s="1680"/>
      <c r="E1189" s="2761">
        <v>1700000</v>
      </c>
      <c r="F1189" s="2760">
        <v>2.5000000000000001E-2</v>
      </c>
      <c r="G1189" s="1319">
        <f>F1189*E1189</f>
        <v>42500</v>
      </c>
    </row>
    <row r="1190" spans="1:7" ht="24.75" customHeight="1">
      <c r="A1190" s="1362">
        <v>14566</v>
      </c>
      <c r="B1190" s="2221">
        <v>0.1</v>
      </c>
      <c r="C1190" s="3086" t="s">
        <v>1549</v>
      </c>
      <c r="D1190" s="657"/>
      <c r="E1190" s="2761">
        <v>1900000</v>
      </c>
      <c r="F1190" s="2760">
        <v>2.5000000000000001E-2</v>
      </c>
      <c r="G1190" s="1319">
        <f>F1190*E1190</f>
        <v>47500</v>
      </c>
    </row>
    <row r="1191" spans="1:7" ht="24.75" customHeight="1">
      <c r="A1191" s="2770">
        <v>14575</v>
      </c>
      <c r="B1191" s="2216">
        <v>0.1</v>
      </c>
      <c r="C1191" s="1647" t="s">
        <v>1550</v>
      </c>
      <c r="D1191" s="1680"/>
      <c r="E1191" s="1817">
        <v>1550000</v>
      </c>
      <c r="F1191" s="2997">
        <v>2.5000000000000001E-2</v>
      </c>
      <c r="G1191" s="1319">
        <f>F1191*E1191</f>
        <v>38750</v>
      </c>
    </row>
    <row r="1192" spans="1:7" ht="24.75" customHeight="1">
      <c r="A1192" s="1362">
        <v>14602</v>
      </c>
      <c r="B1192" s="2223">
        <v>0.1</v>
      </c>
      <c r="C1192" s="3087" t="s">
        <v>1552</v>
      </c>
      <c r="D1192" s="2460"/>
      <c r="E1192" s="1827">
        <v>4000000</v>
      </c>
      <c r="F1192" s="2997">
        <v>2.5000000000000001E-2</v>
      </c>
      <c r="G1192" s="1319">
        <f>F1192*E1192</f>
        <v>100000</v>
      </c>
    </row>
    <row r="1193" spans="1:7" ht="24.75" customHeight="1">
      <c r="A1193" s="1362">
        <v>14386</v>
      </c>
      <c r="B1193" s="2216">
        <v>0.1</v>
      </c>
      <c r="C1193" s="1680" t="s">
        <v>1609</v>
      </c>
      <c r="D1193" s="2460"/>
      <c r="E1193" s="1827">
        <v>2400000</v>
      </c>
      <c r="F1193" s="2997">
        <v>2.5000000000000001E-2</v>
      </c>
      <c r="G1193" s="1319">
        <f>F1193*E1193</f>
        <v>60000</v>
      </c>
    </row>
    <row r="1194" spans="1:7" ht="24.75" customHeight="1">
      <c r="A1194" s="1362">
        <v>14458</v>
      </c>
      <c r="B1194" s="2216">
        <v>0.1</v>
      </c>
      <c r="C1194" s="1680" t="s">
        <v>1560</v>
      </c>
      <c r="D1194" s="2460"/>
      <c r="E1194" s="1827">
        <v>2500000</v>
      </c>
      <c r="F1194" s="2997">
        <v>2.5000000000000001E-2</v>
      </c>
      <c r="G1194" s="1319">
        <f>F1194*E1194</f>
        <v>62500</v>
      </c>
    </row>
    <row r="1195" spans="1:7" ht="24.75" customHeight="1">
      <c r="A1195" s="1362">
        <v>14580</v>
      </c>
      <c r="B1195" s="2216">
        <v>0.1</v>
      </c>
      <c r="C1195" s="1680" t="s">
        <v>1561</v>
      </c>
      <c r="D1195" s="2460"/>
      <c r="E1195" s="1827">
        <v>3600000</v>
      </c>
      <c r="F1195" s="2997">
        <v>2.5000000000000001E-2</v>
      </c>
      <c r="G1195" s="1319">
        <f>F1195*E1195</f>
        <v>90000</v>
      </c>
    </row>
    <row r="1196" spans="1:7" ht="24.75" customHeight="1">
      <c r="A1196" s="1362">
        <v>14541</v>
      </c>
      <c r="B1196" s="2216">
        <v>0.1</v>
      </c>
      <c r="C1196" s="497" t="s">
        <v>1567</v>
      </c>
      <c r="D1196" s="2460"/>
      <c r="E1196" s="1827">
        <v>2500000</v>
      </c>
      <c r="F1196" s="2997">
        <v>2.5000000000000001E-2</v>
      </c>
      <c r="G1196" s="1319">
        <f>F1196*E1196</f>
        <v>62500</v>
      </c>
    </row>
    <row r="1197" spans="1:7" ht="24.75" customHeight="1">
      <c r="A1197" s="1362">
        <v>14560</v>
      </c>
      <c r="B1197" s="2216">
        <v>0.1</v>
      </c>
      <c r="C1197" s="497" t="s">
        <v>1569</v>
      </c>
      <c r="D1197" s="2460"/>
      <c r="E1197" s="1829">
        <v>2200000</v>
      </c>
      <c r="F1197" s="2760">
        <v>2.5000000000000001E-2</v>
      </c>
      <c r="G1197" s="1319">
        <f t="shared" ref="G1197:G1198" si="38">F1197*E1197</f>
        <v>55000</v>
      </c>
    </row>
    <row r="1198" spans="1:7" ht="24.75" customHeight="1">
      <c r="A1198" s="1362">
        <v>14510</v>
      </c>
      <c r="B1198" s="2214">
        <v>0.08</v>
      </c>
      <c r="C1198" s="3061" t="s">
        <v>1527</v>
      </c>
      <c r="D1198" s="2593"/>
      <c r="E1198" s="1817">
        <v>3600000</v>
      </c>
      <c r="F1198" s="3016">
        <v>1.4999999999999999E-2</v>
      </c>
      <c r="G1198" s="1319">
        <f t="shared" si="38"/>
        <v>54000</v>
      </c>
    </row>
    <row r="1199" spans="1:7" ht="24.75" customHeight="1">
      <c r="A1199" s="2770">
        <v>14536</v>
      </c>
      <c r="B1199" s="2216">
        <v>0.1</v>
      </c>
      <c r="C1199" s="2838" t="s">
        <v>1541</v>
      </c>
      <c r="D1199" s="1680"/>
      <c r="E1199" s="1827">
        <v>3100000</v>
      </c>
      <c r="F1199" s="2997">
        <v>2.5000000000000001E-2</v>
      </c>
      <c r="G1199" s="1319">
        <f>F1199*E1199</f>
        <v>77500</v>
      </c>
    </row>
    <row r="1200" spans="1:7" ht="24.75" customHeight="1">
      <c r="A1200" s="2770">
        <v>14441</v>
      </c>
      <c r="B1200" s="2216">
        <v>0.1</v>
      </c>
      <c r="C1200" s="2022" t="s">
        <v>1573</v>
      </c>
      <c r="D1200" s="1680"/>
      <c r="E1200" s="1827">
        <v>4800000</v>
      </c>
      <c r="F1200" s="2997">
        <v>2.5000000000000001E-2</v>
      </c>
      <c r="G1200" s="1319">
        <f>F1200*E1200</f>
        <v>120000</v>
      </c>
    </row>
    <row r="1201" spans="1:15" ht="24.75" customHeight="1">
      <c r="A1201" s="2770">
        <v>14592</v>
      </c>
      <c r="B1201" s="2216">
        <v>0.1</v>
      </c>
      <c r="C1201" s="2460" t="s">
        <v>1574</v>
      </c>
      <c r="D1201" s="3079"/>
      <c r="E1201" s="2820">
        <v>1500000</v>
      </c>
      <c r="F1201" s="2760">
        <v>2.5000000000000001E-2</v>
      </c>
      <c r="G1201" s="1319">
        <f>F1201*E1201</f>
        <v>37500</v>
      </c>
    </row>
    <row r="1202" spans="1:15" ht="24.75" customHeight="1">
      <c r="A1202" s="2842"/>
      <c r="B1202" s="2223"/>
      <c r="C1202" s="2224"/>
      <c r="D1202" s="2843"/>
      <c r="E1202" s="2844"/>
      <c r="F1202" s="2760"/>
      <c r="G1202" s="1319">
        <f>F1202*E1202</f>
        <v>0</v>
      </c>
    </row>
    <row r="1203" spans="1:15" ht="24.75" customHeight="1">
      <c r="A1203" s="985"/>
      <c r="B1203" s="2711"/>
      <c r="C1203" s="657"/>
      <c r="D1203" s="2759"/>
      <c r="E1203" s="1487">
        <f>SUM(E1173:E1202)</f>
        <v>76850000</v>
      </c>
      <c r="F1203" s="1863"/>
      <c r="G1203" s="1319">
        <f>SUM(G1173:G1202)</f>
        <v>1763250</v>
      </c>
    </row>
    <row r="1206" spans="1:15">
      <c r="A1206" s="3274" t="s">
        <v>1610</v>
      </c>
      <c r="B1206" s="3274"/>
      <c r="C1206" s="3274"/>
      <c r="D1206" s="3274"/>
      <c r="E1206" s="3274"/>
      <c r="F1206" s="3274"/>
      <c r="G1206" s="3274"/>
      <c r="H1206" s="3274"/>
      <c r="I1206" s="3274"/>
      <c r="J1206" s="3274"/>
      <c r="K1206" s="3274"/>
      <c r="L1206" s="3274"/>
      <c r="M1206" s="3274"/>
      <c r="N1206" s="3274"/>
      <c r="O1206" s="3274"/>
    </row>
    <row r="1207" spans="1:15">
      <c r="A1207" s="3274"/>
      <c r="B1207" s="3274"/>
      <c r="C1207" s="3274"/>
      <c r="D1207" s="3274"/>
      <c r="E1207" s="3274"/>
      <c r="F1207" s="3274"/>
      <c r="G1207" s="3274"/>
      <c r="H1207" s="3274"/>
      <c r="I1207" s="3274"/>
      <c r="J1207" s="3274"/>
      <c r="K1207" s="3274"/>
      <c r="L1207" s="3274"/>
      <c r="M1207" s="3274"/>
      <c r="N1207" s="3274"/>
      <c r="O1207" s="3274"/>
    </row>
    <row r="1208" spans="1:15" ht="15.75">
      <c r="A1208" s="3311" t="s">
        <v>15</v>
      </c>
      <c r="B1208" s="3311"/>
      <c r="C1208" s="3311"/>
      <c r="D1208" s="3311"/>
      <c r="E1208" s="3311"/>
      <c r="F1208" s="3311"/>
      <c r="G1208" s="3311"/>
      <c r="H1208" s="3311"/>
      <c r="I1208" s="3311"/>
      <c r="J1208" s="3311"/>
      <c r="K1208" s="3311"/>
      <c r="L1208" s="3311"/>
      <c r="M1208" s="3311"/>
      <c r="N1208" s="3311"/>
      <c r="O1208" s="3311"/>
    </row>
    <row r="1209" spans="1:15">
      <c r="A1209" s="2119" t="s">
        <v>929</v>
      </c>
      <c r="B1209" s="463" t="s">
        <v>3</v>
      </c>
      <c r="C1209" s="464" t="s">
        <v>930</v>
      </c>
      <c r="D1209" s="464" t="s">
        <v>5</v>
      </c>
      <c r="E1209" s="958" t="s">
        <v>6</v>
      </c>
      <c r="F1209" s="463" t="s">
        <v>7</v>
      </c>
      <c r="G1209" s="959" t="s">
        <v>8</v>
      </c>
      <c r="H1209" s="509" t="s">
        <v>9</v>
      </c>
      <c r="I1209" s="463" t="s">
        <v>10</v>
      </c>
      <c r="J1209" s="463" t="s">
        <v>11</v>
      </c>
      <c r="K1209" s="463" t="s">
        <v>3</v>
      </c>
      <c r="L1209" s="463" t="s">
        <v>5</v>
      </c>
      <c r="M1209" s="463" t="s">
        <v>12</v>
      </c>
      <c r="N1209" s="463" t="s">
        <v>7</v>
      </c>
      <c r="O1209" s="790"/>
    </row>
    <row r="1210" spans="1:15">
      <c r="A1210" s="3323" t="s">
        <v>1611</v>
      </c>
      <c r="B1210" s="978">
        <v>14627</v>
      </c>
      <c r="C1210" s="1026">
        <v>0.08</v>
      </c>
      <c r="D1210" s="1680" t="s">
        <v>1612</v>
      </c>
      <c r="E1210" s="564">
        <v>3600000</v>
      </c>
      <c r="F1210" s="1026">
        <v>0.09</v>
      </c>
      <c r="G1210" s="564">
        <f>F1210*E1210</f>
        <v>324000</v>
      </c>
      <c r="H1210" s="544" t="s">
        <v>1</v>
      </c>
      <c r="I1210" s="544" t="s">
        <v>1170</v>
      </c>
      <c r="J1210" s="1521"/>
      <c r="K1210" s="1547">
        <v>14825</v>
      </c>
      <c r="L1210" s="2068" t="s">
        <v>1613</v>
      </c>
      <c r="M1210" s="1546">
        <v>5300000</v>
      </c>
      <c r="N1210" s="613">
        <v>0.04</v>
      </c>
      <c r="O1210" s="1546">
        <f>M1210*N1210</f>
        <v>212000</v>
      </c>
    </row>
    <row r="1211" spans="1:15">
      <c r="A1211" s="3323"/>
      <c r="B1211" s="2906">
        <v>14666</v>
      </c>
      <c r="C1211" s="963">
        <v>0.1</v>
      </c>
      <c r="D1211" s="1680" t="s">
        <v>1614</v>
      </c>
      <c r="E1211" s="564">
        <v>2600000</v>
      </c>
      <c r="F1211" s="963">
        <v>0.06</v>
      </c>
      <c r="G1211" s="564">
        <f>E1211*F1211</f>
        <v>156000</v>
      </c>
      <c r="H1211" s="544" t="s">
        <v>19</v>
      </c>
      <c r="I1211" s="544" t="s">
        <v>1170</v>
      </c>
      <c r="J1211" s="1521"/>
      <c r="K1211" s="2623"/>
      <c r="L1211" s="2623"/>
      <c r="M1211" s="2624"/>
      <c r="N1211" s="2628"/>
      <c r="O1211" s="2624"/>
    </row>
    <row r="1212" spans="1:15" ht="15">
      <c r="A1212" s="3323"/>
      <c r="B1212" s="1098">
        <v>14848</v>
      </c>
      <c r="C1212" s="963">
        <v>0.1</v>
      </c>
      <c r="D1212" s="1680" t="s">
        <v>1615</v>
      </c>
      <c r="E1212" s="564">
        <v>2650000</v>
      </c>
      <c r="F1212" s="963">
        <v>0.06</v>
      </c>
      <c r="G1212" s="564">
        <f t="shared" ref="G1212:G1214" si="39">E1212*F1212</f>
        <v>159000</v>
      </c>
      <c r="H1212" s="544" t="s">
        <v>19</v>
      </c>
      <c r="I1212" s="544" t="s">
        <v>1170</v>
      </c>
      <c r="J1212" s="1521"/>
      <c r="K1212" s="2623"/>
      <c r="L1212" s="2623"/>
      <c r="M1212" s="2624"/>
      <c r="N1212" s="2628"/>
      <c r="O1212" s="2624"/>
    </row>
    <row r="1213" spans="1:15" ht="15">
      <c r="A1213" s="3323"/>
      <c r="B1213" s="1098">
        <v>14787</v>
      </c>
      <c r="C1213" s="963">
        <v>0.1</v>
      </c>
      <c r="D1213" s="1680" t="s">
        <v>1616</v>
      </c>
      <c r="E1213" s="564">
        <v>2400000</v>
      </c>
      <c r="F1213" s="963">
        <v>0.06</v>
      </c>
      <c r="G1213" s="564">
        <f t="shared" si="39"/>
        <v>144000</v>
      </c>
      <c r="H1213" s="544" t="s">
        <v>1533</v>
      </c>
      <c r="I1213" s="544" t="s">
        <v>1170</v>
      </c>
      <c r="J1213" s="1521"/>
      <c r="K1213" s="2623"/>
      <c r="L1213" s="2623"/>
      <c r="M1213" s="2624"/>
      <c r="N1213" s="2628"/>
      <c r="O1213" s="2624"/>
    </row>
    <row r="1214" spans="1:15">
      <c r="A1214" s="3323"/>
      <c r="B1214" s="978">
        <v>14842</v>
      </c>
      <c r="C1214" s="963">
        <v>0.1</v>
      </c>
      <c r="D1214" s="1680" t="s">
        <v>1617</v>
      </c>
      <c r="E1214" s="564">
        <v>2600000</v>
      </c>
      <c r="F1214" s="963">
        <v>0.06</v>
      </c>
      <c r="G1214" s="564">
        <f t="shared" si="39"/>
        <v>156000</v>
      </c>
      <c r="H1214" s="544" t="s">
        <v>19</v>
      </c>
      <c r="I1214" s="544" t="s">
        <v>1170</v>
      </c>
      <c r="J1214" s="1521"/>
      <c r="K1214" s="1521"/>
      <c r="L1214" s="1521"/>
      <c r="M1214" s="1588"/>
      <c r="N1214" s="1589"/>
      <c r="O1214" s="1588"/>
    </row>
    <row r="1215" spans="1:15">
      <c r="A1215" s="3323"/>
      <c r="B1215" s="992"/>
      <c r="C1215" s="2271"/>
      <c r="D1215" s="483"/>
      <c r="E1215" s="583"/>
      <c r="F1215" s="482"/>
      <c r="G1215" s="583"/>
      <c r="H1215" s="484"/>
      <c r="I1215" s="484"/>
      <c r="J1215" s="1521"/>
      <c r="K1215" s="1521"/>
      <c r="L1215" s="1521"/>
      <c r="M1215" s="1588"/>
      <c r="N1215" s="1589"/>
      <c r="O1215" s="1588"/>
    </row>
    <row r="1216" spans="1:15">
      <c r="A1216" s="3323"/>
      <c r="B1216" s="992"/>
      <c r="C1216" s="2271"/>
      <c r="D1216" s="483"/>
      <c r="E1216" s="583"/>
      <c r="F1216" s="482"/>
      <c r="G1216" s="583"/>
      <c r="H1216" s="484"/>
      <c r="I1216" s="484"/>
      <c r="J1216" s="1521"/>
      <c r="K1216" s="1521"/>
      <c r="L1216" s="1521"/>
      <c r="M1216" s="1588"/>
      <c r="N1216" s="1589"/>
      <c r="O1216" s="1588"/>
    </row>
    <row r="1217" spans="1:15">
      <c r="A1217" s="3323"/>
      <c r="B1217" s="992"/>
      <c r="C1217" s="854"/>
      <c r="D1217" s="483"/>
      <c r="E1217" s="583"/>
      <c r="F1217" s="483"/>
      <c r="G1217" s="483"/>
      <c r="H1217" s="484"/>
      <c r="I1217" s="484"/>
      <c r="J1217" s="1521"/>
      <c r="K1217" s="1521"/>
      <c r="L1217" s="1521"/>
      <c r="M1217" s="1588"/>
      <c r="N1217" s="1589"/>
      <c r="O1217" s="1588"/>
    </row>
    <row r="1218" spans="1:15">
      <c r="A1218" s="3323"/>
      <c r="B1218" s="992" t="s">
        <v>1618</v>
      </c>
      <c r="C1218" s="992"/>
      <c r="D1218" s="1338" t="s">
        <v>1619</v>
      </c>
      <c r="E1218" s="583"/>
      <c r="F1218" s="483"/>
      <c r="G1218" s="483"/>
      <c r="H1218" s="484"/>
      <c r="I1218" s="484"/>
      <c r="J1218" s="1521"/>
      <c r="K1218" s="1521"/>
      <c r="L1218" s="1521"/>
      <c r="M1218" s="1588"/>
      <c r="N1218" s="1589"/>
      <c r="O1218" s="1588"/>
    </row>
    <row r="1219" spans="1:15">
      <c r="A1219" s="3323"/>
      <c r="B1219" s="407"/>
      <c r="C1219" s="407"/>
      <c r="D1219" s="407"/>
      <c r="E1219" s="407"/>
      <c r="F1219" s="407"/>
      <c r="G1219" s="407"/>
      <c r="H1219" s="407"/>
      <c r="I1219" s="484"/>
      <c r="J1219" s="484"/>
      <c r="K1219" s="398"/>
      <c r="L1219" s="398"/>
      <c r="M1219" s="430"/>
      <c r="N1219" s="2600"/>
      <c r="O1219" s="565">
        <f>SUM(O1210:O1218)</f>
        <v>212000</v>
      </c>
    </row>
    <row r="1220" spans="1:15" ht="15.75">
      <c r="A1220" s="3323"/>
      <c r="B1220" s="399"/>
      <c r="C1220" s="550"/>
      <c r="D1220" s="2273"/>
      <c r="E1220" s="828">
        <f>SUM(E1210:E1219)</f>
        <v>13850000</v>
      </c>
      <c r="F1220" s="2275"/>
      <c r="G1220" s="2282">
        <f>SUM(G1210:G1219)</f>
        <v>939000</v>
      </c>
      <c r="H1220" s="3450"/>
      <c r="I1220" s="3450"/>
      <c r="J1220" s="3450"/>
      <c r="K1220" s="3450"/>
      <c r="L1220" s="3315"/>
      <c r="M1220" s="3315"/>
      <c r="N1220" s="3315"/>
      <c r="O1220" s="2585">
        <f>SUM(O1219+G1220)</f>
        <v>1151000</v>
      </c>
    </row>
    <row r="1221" spans="1:15">
      <c r="A1221" s="605"/>
      <c r="B1221" s="605"/>
      <c r="C1221" s="605"/>
      <c r="D1221" s="605"/>
      <c r="E1221" s="605"/>
      <c r="F1221" s="605"/>
      <c r="G1221" s="605"/>
      <c r="H1221" s="605"/>
      <c r="I1221" s="605"/>
      <c r="J1221" s="605"/>
      <c r="K1221" s="605"/>
      <c r="L1221" s="605"/>
      <c r="M1221" s="605"/>
      <c r="N1221" s="605"/>
      <c r="O1221" s="605"/>
    </row>
    <row r="1222" spans="1:15" ht="15.75">
      <c r="A1222" s="3311" t="s">
        <v>46</v>
      </c>
      <c r="B1222" s="3311"/>
      <c r="C1222" s="3311"/>
      <c r="D1222" s="3311"/>
      <c r="E1222" s="3311"/>
      <c r="F1222" s="3311"/>
      <c r="G1222" s="3311"/>
      <c r="H1222" s="3311"/>
      <c r="I1222" s="3311"/>
      <c r="J1222" s="3311"/>
      <c r="K1222" s="3311"/>
      <c r="L1222" s="3311"/>
      <c r="M1222" s="3311"/>
      <c r="N1222" s="3311"/>
      <c r="O1222" s="3311"/>
    </row>
    <row r="1223" spans="1:15">
      <c r="A1223" s="2119" t="s">
        <v>929</v>
      </c>
      <c r="B1223" s="463" t="s">
        <v>3</v>
      </c>
      <c r="C1223" s="464" t="s">
        <v>930</v>
      </c>
      <c r="D1223" s="464" t="s">
        <v>5</v>
      </c>
      <c r="E1223" s="958" t="s">
        <v>6</v>
      </c>
      <c r="F1223" s="463" t="s">
        <v>7</v>
      </c>
      <c r="G1223" s="959" t="s">
        <v>8</v>
      </c>
      <c r="H1223" s="509" t="s">
        <v>9</v>
      </c>
      <c r="I1223" s="463" t="s">
        <v>10</v>
      </c>
      <c r="J1223" s="24" t="s">
        <v>11</v>
      </c>
      <c r="K1223" s="463" t="s">
        <v>3</v>
      </c>
      <c r="L1223" s="463" t="s">
        <v>5</v>
      </c>
      <c r="M1223" s="463" t="s">
        <v>12</v>
      </c>
      <c r="N1223" s="463" t="s">
        <v>7</v>
      </c>
      <c r="O1223" s="30"/>
    </row>
    <row r="1224" spans="1:15" ht="15">
      <c r="A1224" s="3312" t="s">
        <v>271</v>
      </c>
      <c r="B1224" s="1098">
        <v>14631</v>
      </c>
      <c r="C1224" s="2065">
        <v>0.1</v>
      </c>
      <c r="D1224" s="1802" t="s">
        <v>1620</v>
      </c>
      <c r="E1224" s="858">
        <v>1250000</v>
      </c>
      <c r="F1224" s="1799">
        <v>0.12</v>
      </c>
      <c r="G1224" s="722">
        <f>E1224*F1224</f>
        <v>150000</v>
      </c>
      <c r="H1224" s="1143" t="s">
        <v>46</v>
      </c>
      <c r="I1224" s="544" t="s">
        <v>1192</v>
      </c>
      <c r="J1224" s="2638"/>
      <c r="K1224" s="1547">
        <v>14549</v>
      </c>
      <c r="L1224" s="2068" t="s">
        <v>1621</v>
      </c>
      <c r="M1224" s="2137">
        <v>3300000</v>
      </c>
      <c r="N1224" s="3117">
        <v>0.04</v>
      </c>
      <c r="O1224" s="1105">
        <f>M1224*N1224</f>
        <v>132000</v>
      </c>
    </row>
    <row r="1225" spans="1:15" ht="15">
      <c r="A1225" s="3312"/>
      <c r="B1225" s="1098">
        <v>14717</v>
      </c>
      <c r="C1225" s="2065">
        <v>0.1</v>
      </c>
      <c r="D1225" s="3099" t="s">
        <v>1622</v>
      </c>
      <c r="E1225" s="564">
        <v>2600000</v>
      </c>
      <c r="F1225" s="963">
        <v>7.0000000000000007E-2</v>
      </c>
      <c r="G1225" s="722">
        <f>E1225*F1225</f>
        <v>182000.00000000003</v>
      </c>
      <c r="H1225" s="1143" t="s">
        <v>19</v>
      </c>
      <c r="I1225" s="544" t="s">
        <v>1623</v>
      </c>
      <c r="J1225" s="1521"/>
      <c r="K1225" s="2904"/>
      <c r="L1225" s="1929"/>
      <c r="M1225" s="2104"/>
      <c r="N1225" s="1543"/>
      <c r="O1225" s="2132"/>
    </row>
    <row r="1226" spans="1:15" ht="15">
      <c r="A1226" s="3312"/>
      <c r="B1226" s="1098">
        <v>14687</v>
      </c>
      <c r="C1226" s="2065">
        <v>0.1</v>
      </c>
      <c r="D1226" s="3099" t="s">
        <v>1624</v>
      </c>
      <c r="E1226" s="564">
        <v>1800000</v>
      </c>
      <c r="F1226" s="963">
        <v>0.12</v>
      </c>
      <c r="G1226" s="722">
        <f t="shared" ref="G1226:G1232" si="40">E1226*F1226</f>
        <v>216000</v>
      </c>
      <c r="H1226" s="1143" t="s">
        <v>46</v>
      </c>
      <c r="I1226" s="544" t="s">
        <v>1192</v>
      </c>
      <c r="J1226" s="1521"/>
      <c r="K1226" s="998"/>
      <c r="L1226" s="1996"/>
      <c r="M1226" s="1997"/>
      <c r="N1226" s="1543"/>
      <c r="O1226" s="1997"/>
    </row>
    <row r="1227" spans="1:15" ht="15">
      <c r="A1227" s="3312"/>
      <c r="B1227" s="1098">
        <v>14716</v>
      </c>
      <c r="C1227" s="2065">
        <v>0.1</v>
      </c>
      <c r="D1227" s="3100" t="s">
        <v>1625</v>
      </c>
      <c r="E1227" s="564">
        <v>2000000</v>
      </c>
      <c r="F1227" s="963">
        <v>7.0000000000000007E-2</v>
      </c>
      <c r="G1227" s="722">
        <f t="shared" si="40"/>
        <v>140000</v>
      </c>
      <c r="H1227" s="1143" t="s">
        <v>19</v>
      </c>
      <c r="I1227" s="544" t="s">
        <v>1170</v>
      </c>
      <c r="J1227" s="1521"/>
      <c r="K1227" s="998"/>
      <c r="L1227" s="1996"/>
      <c r="M1227" s="1997"/>
      <c r="N1227" s="1543"/>
      <c r="O1227" s="1997"/>
    </row>
    <row r="1228" spans="1:15" ht="15">
      <c r="A1228" s="3312"/>
      <c r="B1228" s="1098">
        <v>14743</v>
      </c>
      <c r="C1228" s="2065">
        <v>0.1</v>
      </c>
      <c r="D1228" s="3100" t="s">
        <v>1626</v>
      </c>
      <c r="E1228" s="564">
        <v>2600000</v>
      </c>
      <c r="F1228" s="963">
        <v>0.12</v>
      </c>
      <c r="G1228" s="722">
        <f t="shared" si="40"/>
        <v>312000</v>
      </c>
      <c r="H1228" s="1143" t="s">
        <v>46</v>
      </c>
      <c r="I1228" s="544" t="s">
        <v>1192</v>
      </c>
      <c r="J1228" s="1521"/>
      <c r="K1228" s="998"/>
      <c r="L1228" s="1996"/>
      <c r="M1228" s="1997"/>
      <c r="N1228" s="1543"/>
      <c r="O1228" s="1997"/>
    </row>
    <row r="1229" spans="1:15" ht="15">
      <c r="A1229" s="3312"/>
      <c r="B1229" s="2953" t="s">
        <v>1162</v>
      </c>
      <c r="C1229" s="3098">
        <v>0.1</v>
      </c>
      <c r="D1229" s="3101" t="s">
        <v>1627</v>
      </c>
      <c r="E1229" s="751">
        <v>2300000</v>
      </c>
      <c r="F1229" s="1311">
        <v>7.0000000000000007E-2</v>
      </c>
      <c r="G1229" s="922">
        <f t="shared" si="40"/>
        <v>161000.00000000003</v>
      </c>
      <c r="H1229" s="2542" t="s">
        <v>19</v>
      </c>
      <c r="I1229" s="745" t="s">
        <v>1192</v>
      </c>
      <c r="J1229" s="1521"/>
      <c r="K1229" s="2623"/>
      <c r="L1229" s="1996"/>
      <c r="M1229" s="1997"/>
      <c r="N1229" s="1998"/>
      <c r="O1229" s="1997"/>
    </row>
    <row r="1230" spans="1:15" ht="15">
      <c r="A1230" s="3312"/>
      <c r="B1230" s="2958">
        <v>14810</v>
      </c>
      <c r="C1230" s="1359">
        <v>0.08</v>
      </c>
      <c r="D1230" s="3075" t="s">
        <v>1628</v>
      </c>
      <c r="E1230" s="564">
        <v>2550000</v>
      </c>
      <c r="F1230" s="963">
        <v>0.1</v>
      </c>
      <c r="G1230" s="722">
        <f t="shared" si="40"/>
        <v>255000</v>
      </c>
      <c r="H1230" s="1143" t="s">
        <v>46</v>
      </c>
      <c r="I1230" s="544" t="s">
        <v>1170</v>
      </c>
      <c r="J1230" s="1521"/>
      <c r="K1230" s="1521"/>
      <c r="L1230" s="1512"/>
      <c r="M1230" s="1519"/>
      <c r="N1230" s="1520"/>
      <c r="O1230" s="1519"/>
    </row>
    <row r="1231" spans="1:15" ht="15">
      <c r="A1231" s="3312"/>
      <c r="B1231" s="2511">
        <v>14830</v>
      </c>
      <c r="C1231" s="1402">
        <v>0.08</v>
      </c>
      <c r="D1231" s="1166" t="s">
        <v>1629</v>
      </c>
      <c r="E1231" s="858">
        <v>2600000</v>
      </c>
      <c r="F1231" s="1814">
        <v>0.1</v>
      </c>
      <c r="G1231" s="722">
        <f t="shared" si="40"/>
        <v>260000</v>
      </c>
      <c r="H1231" s="1143" t="s">
        <v>46</v>
      </c>
      <c r="I1231" s="544" t="s">
        <v>1192</v>
      </c>
      <c r="J1231" s="1521"/>
      <c r="K1231" s="1521"/>
      <c r="L1231" s="1512"/>
      <c r="M1231" s="1519"/>
      <c r="N1231" s="1520"/>
      <c r="O1231" s="1519"/>
    </row>
    <row r="1232" spans="1:15" ht="14.25">
      <c r="A1232" s="3312"/>
      <c r="B1232" s="2500">
        <v>14835</v>
      </c>
      <c r="C1232" s="1402">
        <v>0.08</v>
      </c>
      <c r="D1232" s="3086" t="s">
        <v>1630</v>
      </c>
      <c r="E1232" s="1762">
        <v>2300000</v>
      </c>
      <c r="F1232" s="1799">
        <v>0.1</v>
      </c>
      <c r="G1232" s="722">
        <f t="shared" si="40"/>
        <v>230000</v>
      </c>
      <c r="H1232" s="543" t="s">
        <v>46</v>
      </c>
      <c r="I1232" s="543" t="s">
        <v>1192</v>
      </c>
      <c r="J1232" s="1521"/>
      <c r="K1232" s="2602"/>
      <c r="L1232" s="1590"/>
      <c r="M1232" s="1591"/>
      <c r="N1232" s="1592"/>
      <c r="O1232" s="1591"/>
    </row>
    <row r="1233" spans="1:15" ht="14.25">
      <c r="A1233" s="3312"/>
      <c r="B1233" s="2504"/>
      <c r="C1233" s="2279"/>
      <c r="D1233" s="3084"/>
      <c r="E1233" s="1080"/>
      <c r="F1233" s="1079"/>
      <c r="G1233" s="1080"/>
      <c r="H1233" s="1471"/>
      <c r="I1233" s="974"/>
      <c r="J1233" s="2638"/>
      <c r="K1233" s="1521"/>
      <c r="L1233" s="1521"/>
      <c r="M1233" s="1588"/>
      <c r="N1233" s="1589"/>
      <c r="O1233" s="1588"/>
    </row>
    <row r="1234" spans="1:15" ht="14.25">
      <c r="A1234" s="3312"/>
      <c r="B1234" s="992"/>
      <c r="C1234" s="3060"/>
      <c r="D1234" s="3085"/>
      <c r="E1234" s="1080"/>
      <c r="F1234" s="1079"/>
      <c r="G1234" s="1080"/>
      <c r="H1234" s="1471"/>
      <c r="I1234" s="974"/>
      <c r="J1234" s="1910"/>
      <c r="K1234" s="1521"/>
      <c r="L1234" s="1521"/>
      <c r="M1234" s="1588"/>
      <c r="N1234" s="1589"/>
      <c r="O1234" s="1588"/>
    </row>
    <row r="1235" spans="1:15" ht="15">
      <c r="A1235" s="3312"/>
      <c r="B1235" s="1199"/>
      <c r="C1235" s="3060"/>
      <c r="D1235" s="2095"/>
      <c r="E1235" s="1080"/>
      <c r="F1235" s="1079"/>
      <c r="G1235" s="1080"/>
      <c r="H1235" s="1471"/>
      <c r="I1235" s="974"/>
      <c r="J1235" s="1910"/>
      <c r="K1235" s="1521"/>
      <c r="L1235" s="1521"/>
      <c r="M1235" s="1588"/>
      <c r="N1235" s="1589"/>
      <c r="O1235" s="1588"/>
    </row>
    <row r="1236" spans="1:15">
      <c r="A1236" s="3312"/>
      <c r="B1236" s="1151"/>
      <c r="C1236" s="483"/>
      <c r="D1236" s="483"/>
      <c r="E1236" s="748"/>
      <c r="F1236" s="483"/>
      <c r="G1236" s="483"/>
      <c r="H1236" s="483"/>
      <c r="I1236" s="484"/>
      <c r="J1236" s="1552"/>
      <c r="K1236" s="3082"/>
      <c r="L1236" s="1905"/>
      <c r="M1236" s="2639"/>
      <c r="N1236" s="2640"/>
      <c r="O1236" s="2639"/>
    </row>
    <row r="1237" spans="1:15" ht="14.25">
      <c r="A1237" s="3312"/>
      <c r="B1237" s="2478" t="s">
        <v>171</v>
      </c>
      <c r="C1237" s="3094"/>
      <c r="D1237" s="2177" t="s">
        <v>1631</v>
      </c>
      <c r="E1237" s="583"/>
      <c r="F1237" s="1606"/>
      <c r="G1237" s="583"/>
      <c r="H1237" s="584"/>
      <c r="I1237" s="484" t="s">
        <v>1192</v>
      </c>
      <c r="J1237" s="1552"/>
      <c r="K1237" s="2638"/>
      <c r="L1237" s="1521"/>
      <c r="M1237" s="1588"/>
      <c r="N1237" s="1589"/>
      <c r="O1237" s="1588"/>
    </row>
    <row r="1238" spans="1:15" ht="14.25">
      <c r="A1238" s="3312"/>
      <c r="B1238" s="447"/>
      <c r="C1238" s="2271" t="s">
        <v>1632</v>
      </c>
      <c r="D1238" s="483" t="s">
        <v>1633</v>
      </c>
      <c r="E1238" s="3096"/>
      <c r="F1238" s="1781"/>
      <c r="G1238" s="701"/>
      <c r="H1238" s="2104"/>
      <c r="I1238" s="705"/>
      <c r="J1238" s="484"/>
      <c r="K1238" s="3063"/>
      <c r="L1238" s="398"/>
      <c r="M1238" s="430"/>
      <c r="N1238" s="2600"/>
      <c r="O1238" s="565">
        <f>SUM(O1224:O1237)</f>
        <v>132000</v>
      </c>
    </row>
    <row r="1239" spans="1:15" ht="15.75">
      <c r="A1239" s="3312"/>
      <c r="B1239" s="391"/>
      <c r="C1239" s="391"/>
      <c r="D1239" s="2459"/>
      <c r="E1239" s="2274">
        <f>SUM(E1224:E1238)</f>
        <v>20000000</v>
      </c>
      <c r="F1239" s="2451"/>
      <c r="G1239" s="2452">
        <f>SUM(G1224:G1238)</f>
        <v>1906000</v>
      </c>
      <c r="H1239" s="3450"/>
      <c r="I1239" s="3450"/>
      <c r="J1239" s="3450"/>
      <c r="K1239" s="3450"/>
      <c r="L1239" s="3315"/>
      <c r="M1239" s="3315"/>
      <c r="N1239" s="3315"/>
      <c r="O1239" s="2585">
        <f>O1238+G1239</f>
        <v>2038000</v>
      </c>
    </row>
    <row r="1241" spans="1:15" ht="15.75">
      <c r="A1241" s="3324" t="s">
        <v>1556</v>
      </c>
      <c r="B1241" s="3324"/>
      <c r="C1241" s="3324"/>
      <c r="D1241" s="3324"/>
      <c r="E1241" s="3324"/>
      <c r="F1241" s="3324"/>
      <c r="G1241" s="3324"/>
      <c r="H1241" s="3324"/>
      <c r="I1241" s="3324"/>
      <c r="J1241" s="3324"/>
      <c r="K1241" s="3324"/>
      <c r="L1241" s="3324"/>
      <c r="M1241" s="3324"/>
      <c r="N1241" s="3324"/>
      <c r="O1241" s="3324"/>
    </row>
    <row r="1242" spans="1:15">
      <c r="A1242" s="156" t="s">
        <v>929</v>
      </c>
      <c r="B1242" s="156" t="s">
        <v>3</v>
      </c>
      <c r="C1242" s="1449" t="s">
        <v>930</v>
      </c>
      <c r="D1242" s="1449" t="s">
        <v>5</v>
      </c>
      <c r="E1242" s="1450" t="s">
        <v>6</v>
      </c>
      <c r="F1242" s="156" t="s">
        <v>7</v>
      </c>
      <c r="G1242" s="1451" t="s">
        <v>8</v>
      </c>
      <c r="H1242" s="156" t="s">
        <v>9</v>
      </c>
      <c r="I1242" s="156" t="s">
        <v>10</v>
      </c>
      <c r="J1242" s="156" t="s">
        <v>11</v>
      </c>
      <c r="K1242" s="156" t="s">
        <v>3</v>
      </c>
      <c r="L1242" s="156" t="s">
        <v>5</v>
      </c>
      <c r="M1242" s="156" t="s">
        <v>12</v>
      </c>
      <c r="N1242" s="156" t="s">
        <v>7</v>
      </c>
      <c r="O1242" s="326"/>
    </row>
    <row r="1243" spans="1:15">
      <c r="A1243" s="3323">
        <v>1</v>
      </c>
      <c r="B1243" s="992"/>
      <c r="C1243" s="482"/>
      <c r="D1243" s="483"/>
      <c r="E1243" s="583"/>
      <c r="F1243" s="482"/>
      <c r="G1243" s="583"/>
      <c r="H1243" s="484"/>
      <c r="I1243" s="484"/>
      <c r="J1243" s="1521"/>
      <c r="K1243" s="998"/>
      <c r="L1243" s="2623"/>
      <c r="M1243" s="2624"/>
      <c r="N1243" s="1543"/>
      <c r="O1243" s="2132"/>
    </row>
    <row r="1244" spans="1:15">
      <c r="A1244" s="3323"/>
      <c r="B1244" s="992"/>
      <c r="C1244" s="482"/>
      <c r="D1244" s="483"/>
      <c r="E1244" s="583"/>
      <c r="F1244" s="482"/>
      <c r="G1244" s="583"/>
      <c r="H1244" s="974"/>
      <c r="I1244" s="974"/>
      <c r="J1244" s="2602"/>
      <c r="K1244" s="1567"/>
      <c r="L1244" s="2602"/>
      <c r="M1244" s="2758"/>
      <c r="N1244" s="2834"/>
      <c r="O1244" s="2629"/>
    </row>
    <row r="1245" spans="1:15">
      <c r="A1245" s="3323"/>
      <c r="B1245" s="992"/>
      <c r="C1245" s="482"/>
      <c r="D1245" s="483"/>
      <c r="E1245" s="583"/>
      <c r="F1245" s="482"/>
      <c r="G1245" s="583"/>
      <c r="H1245" s="974"/>
      <c r="I1245" s="974"/>
      <c r="J1245" s="2602"/>
      <c r="K1245" s="1567"/>
      <c r="L1245" s="2602"/>
      <c r="M1245" s="2758"/>
      <c r="N1245" s="2834"/>
      <c r="O1245" s="2945"/>
    </row>
    <row r="1246" spans="1:15" ht="15.75">
      <c r="A1246" s="3323"/>
      <c r="B1246" s="399"/>
      <c r="C1246" s="399"/>
      <c r="D1246" s="2273"/>
      <c r="E1246" s="828">
        <f>SUM(E1243:E1245)</f>
        <v>0</v>
      </c>
      <c r="F1246" s="2275"/>
      <c r="G1246" s="2831">
        <f>SUM(G1243:G1245)</f>
        <v>0</v>
      </c>
      <c r="H1246" s="3450"/>
      <c r="I1246" s="3450"/>
      <c r="J1246" s="3450"/>
      <c r="K1246" s="3450"/>
      <c r="L1246" s="3326"/>
      <c r="M1246" s="3326"/>
      <c r="N1246" s="3326"/>
      <c r="O1246" s="2833" t="e">
        <f>#REF!+G1246</f>
        <v>#REF!</v>
      </c>
    </row>
    <row r="1248" spans="1:15" ht="15.75">
      <c r="A1248" s="3311" t="s">
        <v>1566</v>
      </c>
      <c r="B1248" s="3311"/>
      <c r="C1248" s="3311"/>
      <c r="D1248" s="3311"/>
      <c r="E1248" s="3311"/>
      <c r="F1248" s="3311"/>
      <c r="G1248" s="3311"/>
      <c r="H1248" s="3311"/>
      <c r="I1248" s="3311"/>
      <c r="J1248" s="3311"/>
      <c r="K1248" s="3311"/>
      <c r="L1248" s="3311"/>
      <c r="M1248" s="3311"/>
      <c r="N1248" s="3311"/>
      <c r="O1248" s="3311"/>
    </row>
    <row r="1249" spans="1:15">
      <c r="A1249" s="2119" t="s">
        <v>929</v>
      </c>
      <c r="B1249" s="463" t="s">
        <v>3</v>
      </c>
      <c r="C1249" s="464" t="s">
        <v>930</v>
      </c>
      <c r="D1249" s="464" t="s">
        <v>5</v>
      </c>
      <c r="E1249" s="958" t="s">
        <v>6</v>
      </c>
      <c r="F1249" s="463" t="s">
        <v>7</v>
      </c>
      <c r="G1249" s="959" t="s">
        <v>8</v>
      </c>
      <c r="H1249" s="509" t="s">
        <v>9</v>
      </c>
      <c r="I1249" s="463" t="s">
        <v>10</v>
      </c>
      <c r="J1249" s="463" t="s">
        <v>11</v>
      </c>
      <c r="K1249" s="463" t="s">
        <v>3</v>
      </c>
      <c r="L1249" s="463" t="s">
        <v>5</v>
      </c>
      <c r="M1249" s="463" t="s">
        <v>12</v>
      </c>
      <c r="N1249" s="463" t="s">
        <v>7</v>
      </c>
      <c r="O1249" s="790"/>
    </row>
    <row r="1250" spans="1:15" ht="14.25">
      <c r="A1250" s="3312" t="s">
        <v>1634</v>
      </c>
      <c r="B1250" s="978">
        <v>14825</v>
      </c>
      <c r="C1250" s="963">
        <v>0.1</v>
      </c>
      <c r="D1250" s="3116" t="s">
        <v>1635</v>
      </c>
      <c r="E1250" s="564">
        <v>5300000</v>
      </c>
      <c r="F1250" s="1026">
        <v>0.05</v>
      </c>
      <c r="G1250" s="564">
        <f>E1250*F1250</f>
        <v>265000</v>
      </c>
      <c r="H1250" s="544"/>
      <c r="I1250" s="544" t="s">
        <v>1192</v>
      </c>
      <c r="J1250" s="2638"/>
      <c r="K1250" s="1547">
        <v>14787</v>
      </c>
      <c r="L1250" s="2068" t="s">
        <v>1636</v>
      </c>
      <c r="M1250" s="1546">
        <v>2400000</v>
      </c>
      <c r="N1250" s="1615">
        <v>0.05</v>
      </c>
      <c r="O1250" s="2137">
        <f>N1250*M1250</f>
        <v>120000</v>
      </c>
    </row>
    <row r="1251" spans="1:15">
      <c r="A1251" s="3312"/>
      <c r="B1251" s="992" t="s">
        <v>171</v>
      </c>
      <c r="C1251" s="482"/>
      <c r="D1251" s="1929" t="s">
        <v>1637</v>
      </c>
      <c r="E1251" s="2104"/>
      <c r="F1251" s="701"/>
      <c r="G1251" s="583"/>
      <c r="H1251" s="1107"/>
      <c r="I1251" s="1107" t="s">
        <v>1192</v>
      </c>
      <c r="J1251" s="1521"/>
      <c r="K1251" s="2623"/>
      <c r="L1251" s="1996"/>
      <c r="M1251" s="1997"/>
      <c r="N1251" s="1998"/>
      <c r="O1251" s="1997"/>
    </row>
    <row r="1252" spans="1:15">
      <c r="A1252" s="3312"/>
      <c r="B1252" s="992" t="s">
        <v>31</v>
      </c>
      <c r="C1252" s="2588"/>
      <c r="D1252" s="2039" t="s">
        <v>1638</v>
      </c>
      <c r="E1252" s="583"/>
      <c r="F1252" s="1137"/>
      <c r="G1252" s="583"/>
      <c r="H1252" s="484"/>
      <c r="I1252" s="484" t="s">
        <v>1192</v>
      </c>
      <c r="J1252" s="1521"/>
      <c r="K1252" s="2623"/>
      <c r="L1252" s="1996"/>
      <c r="M1252" s="1997"/>
      <c r="N1252" s="1998"/>
      <c r="O1252" s="1997"/>
    </row>
    <row r="1253" spans="1:15">
      <c r="A1253" s="3312"/>
      <c r="B1253" s="992" t="s">
        <v>31</v>
      </c>
      <c r="C1253" s="482"/>
      <c r="D1253" s="777" t="s">
        <v>1639</v>
      </c>
      <c r="E1253" s="1879"/>
      <c r="F1253" s="482"/>
      <c r="G1253" s="583"/>
      <c r="H1253" s="484"/>
      <c r="I1253" s="484" t="s">
        <v>1170</v>
      </c>
      <c r="J1253" s="1521"/>
      <c r="K1253" s="2623"/>
      <c r="L1253" s="1996"/>
      <c r="M1253" s="1997"/>
      <c r="N1253" s="1998"/>
      <c r="O1253" s="1997"/>
    </row>
    <row r="1254" spans="1:15">
      <c r="A1254" s="3312"/>
      <c r="B1254" s="992"/>
      <c r="C1254" s="483"/>
      <c r="D1254" s="483"/>
      <c r="E1254" s="483"/>
      <c r="F1254" s="483"/>
      <c r="G1254" s="483"/>
      <c r="H1254" s="483"/>
      <c r="I1254" s="584"/>
      <c r="J1254" s="1521"/>
      <c r="K1254" s="2623"/>
      <c r="L1254" s="1996"/>
      <c r="M1254" s="1997"/>
      <c r="N1254" s="1998"/>
      <c r="O1254" s="1997"/>
    </row>
    <row r="1255" spans="1:15" ht="15">
      <c r="A1255" s="3312"/>
      <c r="B1255" s="1199"/>
      <c r="C1255" s="2656"/>
      <c r="D1255" s="702"/>
      <c r="E1255" s="703"/>
      <c r="F1255" s="2589"/>
      <c r="G1255" s="703"/>
      <c r="H1255" s="1148"/>
      <c r="I1255" s="974"/>
      <c r="J1255" s="484"/>
      <c r="K1255" s="398"/>
      <c r="L1255" s="393"/>
      <c r="M1255" s="394"/>
      <c r="N1255" s="395"/>
      <c r="O1255" s="567">
        <f>SUM(O1250:O1254)</f>
        <v>120000</v>
      </c>
    </row>
    <row r="1256" spans="1:15" ht="15.75">
      <c r="A1256" s="3312"/>
      <c r="B1256" s="399"/>
      <c r="C1256" s="2506"/>
      <c r="D1256" s="2273"/>
      <c r="E1256" s="2274">
        <f>SUM(E1250:E1255)</f>
        <v>5300000</v>
      </c>
      <c r="F1256" s="2451"/>
      <c r="G1256" s="2452">
        <f>SUM(G1250:G1255)</f>
        <v>265000</v>
      </c>
      <c r="H1256" s="3450"/>
      <c r="I1256" s="3450"/>
      <c r="J1256" s="3450"/>
      <c r="K1256" s="3450"/>
      <c r="L1256" s="3313"/>
      <c r="M1256" s="3313"/>
      <c r="N1256" s="3313"/>
      <c r="O1256" s="2277">
        <f>O1255+G1256</f>
        <v>385000</v>
      </c>
    </row>
    <row r="1258" spans="1:15" ht="15.75">
      <c r="A1258" s="3311" t="s">
        <v>19</v>
      </c>
      <c r="B1258" s="3311"/>
      <c r="C1258" s="3311"/>
      <c r="D1258" s="3311"/>
      <c r="E1258" s="3311"/>
      <c r="F1258" s="3311"/>
      <c r="G1258" s="3311"/>
      <c r="H1258" s="3311"/>
      <c r="I1258" s="3311"/>
      <c r="J1258" s="3311"/>
      <c r="K1258" s="3311"/>
      <c r="L1258" s="3311"/>
      <c r="M1258" s="3311"/>
      <c r="N1258" s="3311"/>
      <c r="O1258" s="3311"/>
    </row>
    <row r="1259" spans="1:15">
      <c r="A1259" s="811" t="s">
        <v>929</v>
      </c>
      <c r="B1259" s="1851" t="s">
        <v>3</v>
      </c>
      <c r="C1259" s="2653" t="s">
        <v>930</v>
      </c>
      <c r="D1259" s="2653" t="s">
        <v>5</v>
      </c>
      <c r="E1259" s="2654" t="s">
        <v>6</v>
      </c>
      <c r="F1259" s="1851" t="s">
        <v>7</v>
      </c>
      <c r="G1259" s="2655" t="s">
        <v>8</v>
      </c>
      <c r="H1259" s="1078" t="s">
        <v>9</v>
      </c>
      <c r="I1259" s="1851" t="s">
        <v>10</v>
      </c>
      <c r="J1259" s="700" t="s">
        <v>11</v>
      </c>
      <c r="K1259" s="1851" t="s">
        <v>3</v>
      </c>
      <c r="L1259" s="1851" t="s">
        <v>5</v>
      </c>
      <c r="M1259" s="1851" t="s">
        <v>12</v>
      </c>
      <c r="N1259" s="1851" t="s">
        <v>7</v>
      </c>
      <c r="O1259" s="445"/>
    </row>
    <row r="1260" spans="1:15" ht="15">
      <c r="A1260" s="3312"/>
      <c r="B1260" s="1098">
        <v>14766</v>
      </c>
      <c r="C1260" s="1026">
        <v>0.08</v>
      </c>
      <c r="D1260" s="1162" t="s">
        <v>1640</v>
      </c>
      <c r="E1260" s="1153">
        <v>2300000</v>
      </c>
      <c r="F1260" s="545"/>
      <c r="G1260" s="564"/>
      <c r="H1260" s="544"/>
      <c r="I1260" s="544" t="s">
        <v>1170</v>
      </c>
      <c r="J1260" s="1860"/>
      <c r="K1260" s="483"/>
      <c r="L1260" s="483"/>
      <c r="M1260" s="483"/>
      <c r="N1260" s="483"/>
      <c r="O1260" s="483"/>
    </row>
    <row r="1261" spans="1:15" ht="14.25">
      <c r="A1261" s="3312"/>
      <c r="B1261" s="2139">
        <v>14711</v>
      </c>
      <c r="C1261" s="1424">
        <v>0.1</v>
      </c>
      <c r="D1261" s="2593" t="s">
        <v>1641</v>
      </c>
      <c r="E1261" s="1982">
        <v>1100000</v>
      </c>
      <c r="F1261" s="1840">
        <v>0.1</v>
      </c>
      <c r="G1261" s="1752"/>
      <c r="H1261" s="1390"/>
      <c r="I1261" s="2645" t="s">
        <v>1642</v>
      </c>
      <c r="J1261" s="2638"/>
      <c r="K1261" s="2623"/>
      <c r="L1261" s="2623"/>
      <c r="M1261" s="2624"/>
      <c r="N1261" s="2628"/>
      <c r="O1261" s="2624"/>
    </row>
    <row r="1262" spans="1:15" ht="14.25">
      <c r="A1262" s="3312"/>
      <c r="B1262" s="978">
        <v>14786</v>
      </c>
      <c r="C1262" s="545">
        <v>0.1</v>
      </c>
      <c r="D1262" s="1680" t="s">
        <v>1643</v>
      </c>
      <c r="E1262" s="1153">
        <v>2100000</v>
      </c>
      <c r="F1262" s="1680"/>
      <c r="G1262" s="1680"/>
      <c r="H1262" s="1680"/>
      <c r="I1262" s="544" t="s">
        <v>1192</v>
      </c>
      <c r="J1262" s="1552"/>
      <c r="K1262" s="2706"/>
      <c r="L1262" s="1996"/>
      <c r="M1262" s="1997"/>
      <c r="N1262" s="1998"/>
      <c r="O1262" s="1997"/>
    </row>
    <row r="1263" spans="1:15" ht="14.25">
      <c r="A1263" s="3312"/>
      <c r="B1263" s="875">
        <v>14777</v>
      </c>
      <c r="C1263" s="880">
        <v>0.08</v>
      </c>
      <c r="D1263" s="3107" t="s">
        <v>1644</v>
      </c>
      <c r="E1263" s="3108">
        <v>1650000</v>
      </c>
      <c r="F1263" s="1871"/>
      <c r="G1263" s="656"/>
      <c r="H1263" s="1106"/>
      <c r="I1263" s="659" t="s">
        <v>1192</v>
      </c>
      <c r="J1263" s="484"/>
      <c r="K1263" s="2623"/>
      <c r="L1263" s="1996"/>
      <c r="M1263" s="1997"/>
      <c r="N1263" s="1998"/>
      <c r="O1263" s="2048"/>
    </row>
    <row r="1264" spans="1:15" ht="15.75">
      <c r="A1264" s="3312"/>
      <c r="B1264" s="399"/>
      <c r="C1264" s="2598"/>
      <c r="D1264" s="2273"/>
      <c r="E1264" s="2274">
        <f>SUM(E1260:E1263)</f>
        <v>7150000</v>
      </c>
      <c r="F1264" s="2451"/>
      <c r="G1264" s="2452"/>
      <c r="H1264" s="3450"/>
      <c r="I1264" s="3450"/>
      <c r="J1264" s="3450"/>
      <c r="K1264" s="3450"/>
      <c r="L1264" s="3313"/>
      <c r="M1264" s="3313"/>
      <c r="N1264" s="3313"/>
      <c r="O1264" s="2277"/>
    </row>
    <row r="1265" spans="1:15">
      <c r="A1265" s="605"/>
      <c r="B1265" s="605"/>
      <c r="C1265" s="2651"/>
      <c r="D1265" s="2652"/>
      <c r="E1265" s="605"/>
      <c r="F1265" s="605"/>
      <c r="G1265" s="605"/>
      <c r="H1265" s="605"/>
      <c r="I1265" s="605"/>
      <c r="J1265" s="605"/>
      <c r="K1265" s="605"/>
      <c r="L1265" s="605"/>
      <c r="M1265" s="605"/>
      <c r="N1265" s="605"/>
      <c r="O1265" s="605"/>
    </row>
    <row r="1266" spans="1:15">
      <c r="A1266" s="3452" t="s">
        <v>69</v>
      </c>
      <c r="B1266" s="3452"/>
      <c r="C1266" s="2113"/>
      <c r="D1266" s="1042">
        <f>E1264+E1256+E1246+E1239+E1220</f>
        <v>46300000</v>
      </c>
    </row>
    <row r="1267" spans="1:15">
      <c r="A1267" s="3453" t="s">
        <v>70</v>
      </c>
      <c r="B1267" s="3453"/>
      <c r="C1267" s="972"/>
      <c r="D1267" s="1043"/>
    </row>
    <row r="1268" spans="1:15">
      <c r="A1268" s="3454" t="s">
        <v>71</v>
      </c>
      <c r="B1268" s="3454"/>
      <c r="C1268" s="2112"/>
      <c r="D1268" s="1044"/>
    </row>
    <row r="1271" spans="1:15">
      <c r="A1271" s="3306" t="s">
        <v>1645</v>
      </c>
      <c r="B1271" s="3306"/>
      <c r="C1271" s="3306"/>
      <c r="D1271" s="3306"/>
      <c r="E1271" s="3306"/>
      <c r="F1271" s="3306"/>
      <c r="G1271" s="3306"/>
      <c r="H1271" s="3306"/>
      <c r="I1271" s="3306"/>
    </row>
    <row r="1272" spans="1:15">
      <c r="A1272" s="3306"/>
      <c r="B1272" s="3306"/>
      <c r="C1272" s="3306"/>
      <c r="D1272" s="3306"/>
      <c r="E1272" s="3306"/>
      <c r="F1272" s="3306"/>
      <c r="G1272" s="3306"/>
      <c r="H1272" s="3306"/>
      <c r="I1272" s="3306"/>
    </row>
    <row r="1273" spans="1:15" ht="32.25">
      <c r="A1273" s="2791" t="s">
        <v>523</v>
      </c>
      <c r="B1273" s="2791" t="s">
        <v>524</v>
      </c>
      <c r="C1273" s="2791" t="s">
        <v>525</v>
      </c>
      <c r="D1273" s="2791" t="s">
        <v>526</v>
      </c>
      <c r="E1273" s="2794" t="s">
        <v>6</v>
      </c>
      <c r="F1273" s="2795" t="s">
        <v>7</v>
      </c>
      <c r="G1273" s="2796" t="s">
        <v>527</v>
      </c>
      <c r="H1273" s="2797" t="s">
        <v>11</v>
      </c>
      <c r="I1273" s="3014" t="s">
        <v>528</v>
      </c>
    </row>
    <row r="1274" spans="1:15">
      <c r="A1274" s="1136">
        <v>14627</v>
      </c>
      <c r="B1274" s="1026">
        <v>0.08</v>
      </c>
      <c r="C1274" s="1680" t="s">
        <v>1646</v>
      </c>
      <c r="D1274" s="1680"/>
      <c r="E1274" s="564">
        <v>3600000</v>
      </c>
      <c r="F1274" s="1407">
        <v>0.04</v>
      </c>
      <c r="G1274" s="564">
        <f>E1274*F1274</f>
        <v>144000</v>
      </c>
      <c r="H1274" s="1680"/>
      <c r="I1274" s="544" t="s">
        <v>15</v>
      </c>
    </row>
    <row r="1275" spans="1:15" ht="15">
      <c r="A1275" s="2199">
        <v>14666</v>
      </c>
      <c r="B1275" s="2065">
        <v>0.1</v>
      </c>
      <c r="C1275" s="1680" t="s">
        <v>1614</v>
      </c>
      <c r="D1275" s="1680"/>
      <c r="E1275" s="564">
        <v>2600000</v>
      </c>
      <c r="F1275" s="545">
        <v>0.05</v>
      </c>
      <c r="G1275" s="564">
        <f t="shared" ref="G1275:G1282" si="41">E1275*F1275</f>
        <v>130000</v>
      </c>
      <c r="H1275" s="1680"/>
      <c r="I1275" s="544" t="s">
        <v>15</v>
      </c>
    </row>
    <row r="1276" spans="1:15" ht="15">
      <c r="A1276" s="2199">
        <v>14766</v>
      </c>
      <c r="B1276" s="2076">
        <v>0.08</v>
      </c>
      <c r="C1276" s="1680" t="s">
        <v>1647</v>
      </c>
      <c r="D1276" s="1680"/>
      <c r="E1276" s="564">
        <v>2300000</v>
      </c>
      <c r="F1276" s="1407">
        <v>0.04</v>
      </c>
      <c r="G1276" s="564">
        <f t="shared" si="41"/>
        <v>92000</v>
      </c>
      <c r="H1276" s="1680"/>
      <c r="I1276" s="544" t="s">
        <v>19</v>
      </c>
    </row>
    <row r="1277" spans="1:15" ht="15.75">
      <c r="A1277" s="2202">
        <v>11712</v>
      </c>
      <c r="B1277" s="2065">
        <v>0.1</v>
      </c>
      <c r="C1277" s="1680" t="s">
        <v>1648</v>
      </c>
      <c r="D1277" s="1680"/>
      <c r="E1277" s="564">
        <v>2650000</v>
      </c>
      <c r="F1277" s="545">
        <v>0.05</v>
      </c>
      <c r="G1277" s="564">
        <f t="shared" si="41"/>
        <v>132500</v>
      </c>
      <c r="H1277" s="1680"/>
      <c r="I1277" s="544" t="s">
        <v>15</v>
      </c>
    </row>
    <row r="1278" spans="1:15" ht="15">
      <c r="A1278" s="2199">
        <v>14716</v>
      </c>
      <c r="B1278" s="2065">
        <v>0.1</v>
      </c>
      <c r="C1278" s="1680" t="s">
        <v>1625</v>
      </c>
      <c r="D1278" s="1680"/>
      <c r="E1278" s="2044">
        <v>2000000</v>
      </c>
      <c r="F1278" s="545">
        <v>0.05</v>
      </c>
      <c r="G1278" s="564">
        <f t="shared" si="41"/>
        <v>100000</v>
      </c>
      <c r="H1278" s="1680"/>
      <c r="I1278" s="544" t="s">
        <v>43</v>
      </c>
    </row>
    <row r="1279" spans="1:15">
      <c r="A1279" s="1096">
        <v>14842</v>
      </c>
      <c r="B1279" s="963">
        <v>0.1</v>
      </c>
      <c r="C1279" s="1680" t="s">
        <v>1649</v>
      </c>
      <c r="D1279" s="1680"/>
      <c r="E1279" s="2044">
        <v>2600000</v>
      </c>
      <c r="F1279" s="545">
        <v>0.05</v>
      </c>
      <c r="G1279" s="564">
        <f t="shared" si="41"/>
        <v>130000</v>
      </c>
      <c r="H1279" s="1680"/>
      <c r="I1279" s="544" t="s">
        <v>43</v>
      </c>
    </row>
    <row r="1280" spans="1:15">
      <c r="A1280" s="978">
        <v>14810</v>
      </c>
      <c r="B1280" s="1026">
        <v>0.08</v>
      </c>
      <c r="C1280" s="1680" t="s">
        <v>1633</v>
      </c>
      <c r="D1280" s="1680"/>
      <c r="E1280" s="2044">
        <v>2550000</v>
      </c>
      <c r="F1280" s="1407">
        <v>0.04</v>
      </c>
      <c r="G1280" s="564">
        <f t="shared" si="41"/>
        <v>102000</v>
      </c>
      <c r="H1280" s="1680"/>
      <c r="I1280" s="544" t="s">
        <v>15</v>
      </c>
    </row>
    <row r="1281" spans="1:9" ht="15">
      <c r="A1281" s="3102">
        <v>14787</v>
      </c>
      <c r="B1281" s="541">
        <v>0.1</v>
      </c>
      <c r="C1281" s="542" t="s">
        <v>1650</v>
      </c>
      <c r="D1281" s="542"/>
      <c r="E1281" s="2044">
        <v>2400000</v>
      </c>
      <c r="F1281" s="545">
        <v>0.05</v>
      </c>
      <c r="G1281" s="564">
        <f t="shared" si="41"/>
        <v>120000</v>
      </c>
      <c r="H1281" s="1680"/>
      <c r="I1281" s="544" t="s">
        <v>43</v>
      </c>
    </row>
    <row r="1282" spans="1:9">
      <c r="A1282" s="1136">
        <v>14830</v>
      </c>
      <c r="B1282" s="1402">
        <v>0.08</v>
      </c>
      <c r="C1282" s="542" t="s">
        <v>1651</v>
      </c>
      <c r="D1282" s="542"/>
      <c r="E1282" s="2527">
        <v>2600000</v>
      </c>
      <c r="F1282" s="1407">
        <v>0.04</v>
      </c>
      <c r="G1282" s="564">
        <f t="shared" si="41"/>
        <v>104000</v>
      </c>
      <c r="H1282" s="1680"/>
      <c r="I1282" s="1680"/>
    </row>
    <row r="1283" spans="1:9">
      <c r="A1283" s="407"/>
      <c r="B1283" s="407"/>
      <c r="C1283" s="407"/>
      <c r="D1283" s="407"/>
      <c r="E1283" s="1689"/>
      <c r="F1283" s="407"/>
      <c r="G1283" s="407"/>
      <c r="H1283" s="407"/>
      <c r="I1283" s="407"/>
    </row>
    <row r="1284" spans="1:9">
      <c r="A1284" s="945"/>
      <c r="B1284" s="945"/>
      <c r="C1284" s="945"/>
      <c r="D1284" s="945"/>
      <c r="E1284" s="3092"/>
      <c r="F1284" s="407"/>
      <c r="G1284" s="407"/>
      <c r="H1284" s="407"/>
      <c r="I1284" s="407"/>
    </row>
    <row r="1285" spans="1:9">
      <c r="A1285" s="407"/>
      <c r="B1285" s="407"/>
      <c r="C1285" s="407"/>
      <c r="D1285" s="407"/>
      <c r="E1285" s="1689"/>
      <c r="F1285" s="1689"/>
      <c r="G1285" s="407"/>
      <c r="H1285" s="407"/>
      <c r="I1285" s="407"/>
    </row>
    <row r="1286" spans="1:9" ht="30.75">
      <c r="A1286" s="407"/>
      <c r="B1286" s="407"/>
      <c r="C1286" s="3093" t="s">
        <v>1652</v>
      </c>
      <c r="D1286" s="407"/>
      <c r="E1286" s="2630">
        <f>SUM(E1274:E1285)</f>
        <v>23300000</v>
      </c>
      <c r="F1286" s="1689"/>
      <c r="G1286" s="1108">
        <f>SUM(G1274:G1285)</f>
        <v>1054500</v>
      </c>
      <c r="H1286" s="407"/>
      <c r="I1286" s="407"/>
    </row>
    <row r="1287" spans="1:9">
      <c r="A1287" s="407"/>
      <c r="B1287" s="407"/>
      <c r="C1287" s="407"/>
      <c r="D1287" s="407"/>
    </row>
    <row r="1289" spans="1:9">
      <c r="A1289" s="3306" t="s">
        <v>1653</v>
      </c>
      <c r="B1289" s="3306"/>
      <c r="C1289" s="3306"/>
      <c r="D1289" s="3306"/>
      <c r="E1289" s="3306"/>
      <c r="F1289" s="3306"/>
      <c r="G1289" s="3306"/>
      <c r="H1289" s="3306"/>
      <c r="I1289" s="3306"/>
    </row>
    <row r="1290" spans="1:9">
      <c r="A1290" s="3306"/>
      <c r="B1290" s="3306"/>
      <c r="C1290" s="3306"/>
      <c r="D1290" s="3306"/>
      <c r="E1290" s="3306"/>
      <c r="F1290" s="3306"/>
      <c r="G1290" s="3306"/>
      <c r="H1290" s="3306"/>
      <c r="I1290" s="3306"/>
    </row>
    <row r="1291" spans="1:9" ht="32.25">
      <c r="A1291" s="2925" t="s">
        <v>523</v>
      </c>
      <c r="B1291" s="2925" t="s">
        <v>524</v>
      </c>
      <c r="C1291" s="2925" t="s">
        <v>525</v>
      </c>
      <c r="D1291" s="2925" t="s">
        <v>526</v>
      </c>
      <c r="E1291" s="2926" t="s">
        <v>6</v>
      </c>
      <c r="F1291" s="2927" t="s">
        <v>7</v>
      </c>
      <c r="G1291" s="2928" t="s">
        <v>527</v>
      </c>
      <c r="H1291" s="2929" t="s">
        <v>11</v>
      </c>
      <c r="I1291" s="685" t="s">
        <v>528</v>
      </c>
    </row>
    <row r="1292" spans="1:9" ht="15.75">
      <c r="A1292" s="2947">
        <v>14786</v>
      </c>
      <c r="B1292" s="2948">
        <v>0.1</v>
      </c>
      <c r="C1292" s="2949" t="s">
        <v>1654</v>
      </c>
      <c r="D1292" s="3114" t="s">
        <v>743</v>
      </c>
      <c r="E1292" s="3115">
        <v>2100000</v>
      </c>
      <c r="F1292" s="2221">
        <v>0.04</v>
      </c>
      <c r="G1292" s="1817">
        <f>F1292*E1292</f>
        <v>84000</v>
      </c>
      <c r="H1292" s="1795"/>
      <c r="I1292" s="1362" t="s">
        <v>19</v>
      </c>
    </row>
    <row r="1293" spans="1:9" ht="15.75">
      <c r="A1293" s="2873">
        <v>14631</v>
      </c>
      <c r="B1293" s="2957">
        <v>0.1</v>
      </c>
      <c r="C1293" s="2874" t="s">
        <v>1655</v>
      </c>
      <c r="D1293" s="2880" t="s">
        <v>743</v>
      </c>
      <c r="E1293" s="3090">
        <v>1250000</v>
      </c>
      <c r="F1293" s="2216">
        <v>0.04</v>
      </c>
      <c r="G1293" s="1827">
        <f t="shared" ref="G1293:G1300" si="42">F1293*E1293</f>
        <v>50000</v>
      </c>
      <c r="H1293" s="2215"/>
      <c r="I1293" s="1362" t="s">
        <v>43</v>
      </c>
    </row>
    <row r="1294" spans="1:9" ht="15.75">
      <c r="A1294" s="2873">
        <v>14711</v>
      </c>
      <c r="B1294" s="2957">
        <v>0.1</v>
      </c>
      <c r="C1294" s="2874" t="s">
        <v>1656</v>
      </c>
      <c r="D1294" s="2880" t="s">
        <v>743</v>
      </c>
      <c r="E1294" s="3090">
        <v>1100000</v>
      </c>
      <c r="F1294" s="2216">
        <v>0.04</v>
      </c>
      <c r="G1294" s="1827">
        <f t="shared" si="42"/>
        <v>44000</v>
      </c>
      <c r="H1294" s="2215"/>
      <c r="I1294" s="1362" t="s">
        <v>19</v>
      </c>
    </row>
    <row r="1295" spans="1:9" ht="15.75">
      <c r="A1295" s="2873">
        <v>14687</v>
      </c>
      <c r="B1295" s="2957">
        <v>0.1</v>
      </c>
      <c r="C1295" s="1795" t="s">
        <v>1657</v>
      </c>
      <c r="D1295" s="2880" t="s">
        <v>743</v>
      </c>
      <c r="E1295" s="3090">
        <v>1800000</v>
      </c>
      <c r="F1295" s="2216">
        <v>0.04</v>
      </c>
      <c r="G1295" s="1827">
        <f t="shared" si="42"/>
        <v>72000</v>
      </c>
      <c r="H1295" s="2215"/>
      <c r="I1295" s="1362" t="s">
        <v>43</v>
      </c>
    </row>
    <row r="1296" spans="1:9" ht="15.75">
      <c r="A1296" s="2873">
        <v>14777</v>
      </c>
      <c r="B1296" s="3053">
        <v>0.08</v>
      </c>
      <c r="C1296" s="1795" t="s">
        <v>1658</v>
      </c>
      <c r="D1296" s="2880" t="s">
        <v>743</v>
      </c>
      <c r="E1296" s="3090">
        <v>1650000</v>
      </c>
      <c r="F1296" s="2214">
        <v>0.03</v>
      </c>
      <c r="G1296" s="1827">
        <f t="shared" si="42"/>
        <v>49500</v>
      </c>
      <c r="H1296" s="2215"/>
      <c r="I1296" s="1362" t="s">
        <v>19</v>
      </c>
    </row>
    <row r="1297" spans="1:9" ht="15.75">
      <c r="A1297" s="2873">
        <v>14743</v>
      </c>
      <c r="B1297" s="2957">
        <v>0.1</v>
      </c>
      <c r="C1297" s="1795" t="s">
        <v>1659</v>
      </c>
      <c r="D1297" s="2880" t="s">
        <v>743</v>
      </c>
      <c r="E1297" s="3090">
        <v>2600000</v>
      </c>
      <c r="F1297" s="2216">
        <v>0.04</v>
      </c>
      <c r="G1297" s="1827">
        <f t="shared" si="42"/>
        <v>104000</v>
      </c>
      <c r="H1297" s="2215"/>
      <c r="I1297" s="1362" t="s">
        <v>43</v>
      </c>
    </row>
    <row r="1298" spans="1:9" ht="15.75">
      <c r="A1298" s="2873">
        <v>14825</v>
      </c>
      <c r="B1298" s="2957">
        <v>0.1</v>
      </c>
      <c r="C1298" s="1795" t="s">
        <v>1660</v>
      </c>
      <c r="D1298" s="2880" t="s">
        <v>1021</v>
      </c>
      <c r="E1298" s="3090">
        <v>5300000</v>
      </c>
      <c r="F1298" s="2216">
        <v>0.04</v>
      </c>
      <c r="G1298" s="1827">
        <f t="shared" si="42"/>
        <v>212000</v>
      </c>
      <c r="H1298" s="2217"/>
      <c r="I1298" s="1789" t="s">
        <v>1661</v>
      </c>
    </row>
    <row r="1299" spans="1:9" ht="15.75">
      <c r="A1299" s="2873">
        <v>14856</v>
      </c>
      <c r="B1299" s="2957">
        <v>0.1</v>
      </c>
      <c r="C1299" s="1795" t="s">
        <v>1662</v>
      </c>
      <c r="D1299" s="2880" t="s">
        <v>743</v>
      </c>
      <c r="E1299" s="3090">
        <v>2300000</v>
      </c>
      <c r="F1299" s="2216">
        <v>0.04</v>
      </c>
      <c r="G1299" s="1827">
        <f t="shared" si="42"/>
        <v>92000</v>
      </c>
      <c r="H1299" s="2217"/>
      <c r="I1299" s="1789" t="s">
        <v>43</v>
      </c>
    </row>
    <row r="1300" spans="1:9" ht="15.75">
      <c r="A1300" s="2873">
        <v>14835</v>
      </c>
      <c r="B1300" s="3053">
        <v>0.08</v>
      </c>
      <c r="C1300" s="1795" t="s">
        <v>1663</v>
      </c>
      <c r="D1300" s="2880" t="s">
        <v>743</v>
      </c>
      <c r="E1300" s="3090">
        <v>2300000</v>
      </c>
      <c r="F1300" s="2214">
        <v>0.03</v>
      </c>
      <c r="G1300" s="1827">
        <f t="shared" si="42"/>
        <v>69000</v>
      </c>
      <c r="H1300" s="2217"/>
      <c r="I1300" s="1789" t="s">
        <v>43</v>
      </c>
    </row>
    <row r="1301" spans="1:9" ht="15.75">
      <c r="A1301" s="2933"/>
      <c r="B1301" s="2885"/>
      <c r="C1301" s="2885"/>
      <c r="D1301" s="3088"/>
      <c r="E1301" s="3091"/>
      <c r="F1301" s="2885"/>
      <c r="G1301" s="2885"/>
      <c r="H1301" s="3113"/>
      <c r="I1301" s="2915"/>
    </row>
    <row r="1302" spans="1:9" ht="15.75">
      <c r="A1302" s="2933"/>
      <c r="B1302" s="2885"/>
      <c r="C1302" s="2885"/>
      <c r="D1302" s="3088"/>
      <c r="E1302" s="3091"/>
      <c r="F1302" s="2885"/>
      <c r="G1302" s="2888"/>
      <c r="H1302" s="3113"/>
      <c r="I1302" s="2915"/>
    </row>
    <row r="1303" spans="1:9" ht="15.75">
      <c r="A1303" s="2950"/>
      <c r="B1303" s="2911"/>
      <c r="C1303" s="2911"/>
      <c r="D1303" s="3089"/>
      <c r="E1303" s="3095"/>
      <c r="F1303" s="2911"/>
      <c r="G1303" s="2911"/>
      <c r="H1303" s="2911"/>
      <c r="I1303" s="2915"/>
    </row>
    <row r="1304" spans="1:9" ht="15.75">
      <c r="A1304" s="2950"/>
      <c r="B1304" s="2935" t="s">
        <v>31</v>
      </c>
      <c r="C1304" s="2911" t="s">
        <v>1664</v>
      </c>
      <c r="D1304" s="3089" t="s">
        <v>619</v>
      </c>
      <c r="E1304" s="3095"/>
      <c r="F1304" s="2911"/>
      <c r="G1304" s="2911"/>
      <c r="H1304" s="2911"/>
      <c r="I1304" s="2915" t="s">
        <v>1661</v>
      </c>
    </row>
    <row r="1305" spans="1:9" ht="15.75">
      <c r="A1305" s="2933"/>
      <c r="B1305" s="2935" t="s">
        <v>31</v>
      </c>
      <c r="C1305" s="2885" t="s">
        <v>1665</v>
      </c>
      <c r="D1305" s="3088" t="s">
        <v>1666</v>
      </c>
      <c r="E1305" s="3091"/>
      <c r="F1305" s="2885"/>
      <c r="G1305" s="2885"/>
      <c r="H1305" s="2885"/>
      <c r="I1305" s="2836" t="s">
        <v>43</v>
      </c>
    </row>
    <row r="1306" spans="1:9" ht="15.75">
      <c r="A1306" s="2937"/>
      <c r="B1306" s="2935" t="s">
        <v>31</v>
      </c>
      <c r="C1306" s="2933" t="s">
        <v>1667</v>
      </c>
      <c r="D1306" s="3089" t="s">
        <v>619</v>
      </c>
      <c r="E1306" s="407"/>
      <c r="F1306" s="407"/>
      <c r="G1306" s="407"/>
      <c r="H1306" s="407"/>
      <c r="I1306" s="1104"/>
    </row>
    <row r="1307" spans="1:9" ht="15.75">
      <c r="A1307" s="2950"/>
      <c r="B1307" s="2935" t="s">
        <v>31</v>
      </c>
      <c r="C1307" s="2911" t="s">
        <v>1668</v>
      </c>
      <c r="D1307" s="3089" t="s">
        <v>905</v>
      </c>
      <c r="E1307" s="3091"/>
      <c r="F1307" s="2911"/>
      <c r="G1307" s="2911"/>
      <c r="H1307" s="2911"/>
      <c r="I1307" s="2915"/>
    </row>
    <row r="1308" spans="1:9" ht="15">
      <c r="A1308" s="407"/>
      <c r="B1308" s="407"/>
      <c r="C1308" s="407"/>
      <c r="D1308" s="407"/>
      <c r="E1308" s="2922">
        <f>SUM(E1292:E1307)</f>
        <v>20400000</v>
      </c>
      <c r="F1308" s="407"/>
      <c r="G1308" s="1108">
        <f>SUM(G1292:G1307)</f>
        <v>776500</v>
      </c>
      <c r="H1308" s="407"/>
      <c r="I1308" s="407"/>
    </row>
    <row r="1310" spans="1:9">
      <c r="A1310" s="3306" t="s">
        <v>1669</v>
      </c>
      <c r="B1310" s="3306"/>
      <c r="C1310" s="3306"/>
      <c r="D1310" s="3306"/>
      <c r="E1310" s="3306"/>
      <c r="F1310" s="3306"/>
      <c r="G1310" s="3306"/>
      <c r="H1310" s="3306"/>
      <c r="I1310" s="3306"/>
    </row>
    <row r="1311" spans="1:9">
      <c r="A1311" s="3306"/>
      <c r="B1311" s="3306"/>
      <c r="C1311" s="3306"/>
      <c r="D1311" s="3306"/>
      <c r="E1311" s="3306"/>
      <c r="F1311" s="3306"/>
      <c r="G1311" s="3306"/>
      <c r="H1311" s="3306"/>
      <c r="I1311" s="3306"/>
    </row>
    <row r="1312" spans="1:9" ht="32.25">
      <c r="A1312" s="2791" t="s">
        <v>523</v>
      </c>
      <c r="B1312" s="2791" t="s">
        <v>524</v>
      </c>
      <c r="C1312" s="2791" t="s">
        <v>525</v>
      </c>
      <c r="D1312" s="2791" t="s">
        <v>526</v>
      </c>
      <c r="E1312" s="2794" t="s">
        <v>6</v>
      </c>
      <c r="F1312" s="2795" t="s">
        <v>7</v>
      </c>
      <c r="G1312" s="2796" t="s">
        <v>527</v>
      </c>
      <c r="H1312" s="2797" t="s">
        <v>11</v>
      </c>
      <c r="I1312" s="3014" t="s">
        <v>528</v>
      </c>
    </row>
    <row r="1313" spans="1:9">
      <c r="A1313" s="978">
        <v>14707</v>
      </c>
      <c r="B1313" s="963">
        <v>0.1</v>
      </c>
      <c r="C1313" s="1680" t="s">
        <v>753</v>
      </c>
      <c r="D1313" s="1680"/>
      <c r="E1313" s="564">
        <v>2600000</v>
      </c>
      <c r="F1313" s="545">
        <v>0.02</v>
      </c>
      <c r="G1313" s="564">
        <f>E1313*F1313</f>
        <v>52000</v>
      </c>
      <c r="H1313" s="1680"/>
      <c r="I1313" s="544" t="s">
        <v>43</v>
      </c>
    </row>
    <row r="1314" spans="1:9">
      <c r="A1314" s="1680"/>
      <c r="B1314" s="963"/>
      <c r="C1314" s="1680"/>
      <c r="D1314" s="1680"/>
      <c r="E1314" s="564"/>
      <c r="F1314" s="1680"/>
      <c r="G1314" s="1680"/>
      <c r="H1314" s="1680"/>
      <c r="I1314" s="544"/>
    </row>
    <row r="1315" spans="1:9">
      <c r="E1315" s="1396">
        <f>SUM(E1313:E1314)</f>
        <v>2600000</v>
      </c>
      <c r="F1315" s="2547"/>
      <c r="G1315" s="1396">
        <f>SUM(G1313:G1314)</f>
        <v>52000</v>
      </c>
    </row>
    <row r="1317" spans="1:9" ht="15" customHeight="1">
      <c r="A1317" s="3307" t="s">
        <v>1670</v>
      </c>
      <c r="B1317" s="3307"/>
      <c r="C1317" s="3307"/>
      <c r="D1317" s="3307"/>
      <c r="E1317" s="3307"/>
      <c r="F1317" s="3307"/>
      <c r="G1317" s="3307"/>
    </row>
    <row r="1318" spans="1:9" ht="15" customHeight="1">
      <c r="A1318" s="3307"/>
      <c r="B1318" s="3307"/>
      <c r="C1318" s="3307"/>
      <c r="D1318" s="3307"/>
      <c r="E1318" s="3307"/>
      <c r="F1318" s="3307"/>
      <c r="G1318" s="3307"/>
    </row>
    <row r="1319" spans="1:9" ht="24.75" customHeight="1">
      <c r="A1319" s="1985" t="s">
        <v>1023</v>
      </c>
      <c r="B1319" s="1985" t="s">
        <v>1024</v>
      </c>
      <c r="C1319" s="1985" t="s">
        <v>1025</v>
      </c>
      <c r="D1319" s="1985" t="s">
        <v>526</v>
      </c>
      <c r="E1319" s="1985" t="s">
        <v>1026</v>
      </c>
      <c r="F1319" s="1985"/>
      <c r="G1319" s="1985"/>
    </row>
    <row r="1320" spans="1:9" ht="24.75" customHeight="1">
      <c r="A1320" s="1362">
        <v>14627</v>
      </c>
      <c r="B1320" s="2216">
        <v>0.1</v>
      </c>
      <c r="C1320" s="1680" t="s">
        <v>1612</v>
      </c>
      <c r="D1320" s="1827"/>
      <c r="E1320" s="1829">
        <v>3600000</v>
      </c>
      <c r="F1320" s="3016">
        <v>0.01</v>
      </c>
      <c r="G1320" s="1319">
        <f>F1320*E1320</f>
        <v>36000</v>
      </c>
    </row>
    <row r="1321" spans="1:9" ht="24.75" customHeight="1">
      <c r="A1321" s="1362">
        <v>14666</v>
      </c>
      <c r="B1321" s="2216">
        <v>0.1</v>
      </c>
      <c r="C1321" s="1680" t="s">
        <v>1614</v>
      </c>
      <c r="D1321" s="1827"/>
      <c r="E1321" s="2761">
        <v>2600000</v>
      </c>
      <c r="F1321" s="2760">
        <v>0.02</v>
      </c>
      <c r="G1321" s="1319">
        <f>F1321*E1321</f>
        <v>52000</v>
      </c>
    </row>
    <row r="1322" spans="1:9" ht="24.75" customHeight="1">
      <c r="A1322" s="1362">
        <v>14848</v>
      </c>
      <c r="B1322" s="2216">
        <v>0.1</v>
      </c>
      <c r="C1322" s="692" t="s">
        <v>1615</v>
      </c>
      <c r="D1322" s="1680"/>
      <c r="E1322" s="1827">
        <v>2650000</v>
      </c>
      <c r="F1322" s="2760">
        <v>0.02</v>
      </c>
      <c r="G1322" s="1319">
        <f>F1322*E1322</f>
        <v>53000</v>
      </c>
    </row>
    <row r="1323" spans="1:9" ht="24.75" customHeight="1">
      <c r="A1323" s="2777">
        <v>14787</v>
      </c>
      <c r="B1323" s="2216">
        <v>0.1</v>
      </c>
      <c r="C1323" s="1680" t="s">
        <v>1616</v>
      </c>
      <c r="D1323" s="657"/>
      <c r="E1323" s="1827">
        <v>2400000</v>
      </c>
      <c r="F1323" s="2760">
        <v>0.02</v>
      </c>
      <c r="G1323" s="1319">
        <f>F1323*E1323</f>
        <v>48000</v>
      </c>
    </row>
    <row r="1324" spans="1:9" ht="24.75" customHeight="1">
      <c r="A1324" s="2828">
        <v>14842</v>
      </c>
      <c r="B1324" s="2216">
        <v>0.1</v>
      </c>
      <c r="C1324" s="692" t="s">
        <v>1671</v>
      </c>
      <c r="D1324" s="2593"/>
      <c r="E1324" s="1829">
        <v>2600000</v>
      </c>
      <c r="F1324" s="2760">
        <v>0.02</v>
      </c>
      <c r="G1324" s="1319">
        <f>F1324*E1324</f>
        <v>52000</v>
      </c>
    </row>
    <row r="1325" spans="1:9" ht="24.75" customHeight="1">
      <c r="A1325" s="1362">
        <v>14631</v>
      </c>
      <c r="B1325" s="2216">
        <v>0.1</v>
      </c>
      <c r="C1325" s="1802" t="s">
        <v>1620</v>
      </c>
      <c r="D1325" s="1680"/>
      <c r="E1325" s="2761">
        <v>1250000</v>
      </c>
      <c r="F1325" s="2760">
        <v>0.02</v>
      </c>
      <c r="G1325" s="1319">
        <f>F1325*E1325</f>
        <v>25000</v>
      </c>
    </row>
    <row r="1326" spans="1:9" ht="24.75" customHeight="1">
      <c r="A1326" s="1362">
        <v>14707</v>
      </c>
      <c r="B1326" s="2216">
        <v>0.1</v>
      </c>
      <c r="C1326" s="3099" t="s">
        <v>1622</v>
      </c>
      <c r="D1326" s="1680"/>
      <c r="E1326" s="2761">
        <v>2600000</v>
      </c>
      <c r="F1326" s="2760">
        <v>0.02</v>
      </c>
      <c r="G1326" s="1319">
        <f>F1326*E1326</f>
        <v>52000</v>
      </c>
    </row>
    <row r="1327" spans="1:9" ht="24.75" customHeight="1">
      <c r="A1327" s="1362">
        <v>14786</v>
      </c>
      <c r="B1327" s="2216">
        <v>0.1</v>
      </c>
      <c r="C1327" s="3099" t="s">
        <v>1624</v>
      </c>
      <c r="D1327" s="1680"/>
      <c r="E1327" s="2761">
        <v>1800000</v>
      </c>
      <c r="F1327" s="2760">
        <v>0.02</v>
      </c>
      <c r="G1327" s="1319">
        <f>F1327*E1327</f>
        <v>36000</v>
      </c>
    </row>
    <row r="1328" spans="1:9" ht="24.75" customHeight="1">
      <c r="A1328" s="1362">
        <v>14716</v>
      </c>
      <c r="B1328" s="2216">
        <v>0.1</v>
      </c>
      <c r="C1328" s="3100" t="s">
        <v>1625</v>
      </c>
      <c r="D1328" s="1680"/>
      <c r="E1328" s="2761">
        <v>2000000</v>
      </c>
      <c r="F1328" s="2760">
        <v>0.02</v>
      </c>
      <c r="G1328" s="1319">
        <f>F1328*E1328</f>
        <v>40000</v>
      </c>
    </row>
    <row r="1329" spans="1:15" ht="24.75" customHeight="1">
      <c r="A1329" s="1362">
        <v>14743</v>
      </c>
      <c r="B1329" s="2216">
        <v>0.1</v>
      </c>
      <c r="C1329" s="3100" t="s">
        <v>1626</v>
      </c>
      <c r="D1329" s="1680"/>
      <c r="E1329" s="2761">
        <v>2600000</v>
      </c>
      <c r="F1329" s="2760">
        <v>0.02</v>
      </c>
      <c r="G1329" s="1319">
        <f>F1329*E1329</f>
        <v>52000</v>
      </c>
    </row>
    <row r="1330" spans="1:15" ht="24.75" customHeight="1">
      <c r="A1330" s="2873">
        <v>14856</v>
      </c>
      <c r="B1330" s="2216">
        <v>0.1</v>
      </c>
      <c r="C1330" s="3101" t="s">
        <v>1627</v>
      </c>
      <c r="D1330" s="1680"/>
      <c r="E1330" s="2761">
        <v>2300000</v>
      </c>
      <c r="F1330" s="2760">
        <v>0.02</v>
      </c>
      <c r="G1330" s="1319">
        <f>F1330*E1330</f>
        <v>46000</v>
      </c>
    </row>
    <row r="1331" spans="1:15" ht="24.75" customHeight="1">
      <c r="A1331" s="1362">
        <v>14810</v>
      </c>
      <c r="B1331" s="2216">
        <v>0.1</v>
      </c>
      <c r="C1331" s="3101" t="s">
        <v>1628</v>
      </c>
      <c r="D1331" s="1680"/>
      <c r="E1331" s="2820">
        <v>2550000</v>
      </c>
      <c r="F1331" s="3016">
        <v>0.01</v>
      </c>
      <c r="G1331" s="1319">
        <f>F1331*E1331</f>
        <v>25500</v>
      </c>
    </row>
    <row r="1332" spans="1:15" ht="24.75" customHeight="1">
      <c r="A1332" s="1362">
        <v>14830</v>
      </c>
      <c r="B1332" s="2216">
        <v>0.1</v>
      </c>
      <c r="C1332" s="1770" t="s">
        <v>1672</v>
      </c>
      <c r="D1332" s="1680"/>
      <c r="E1332" s="2820">
        <v>2600000</v>
      </c>
      <c r="F1332" s="3016">
        <v>0.01</v>
      </c>
      <c r="G1332" s="1319">
        <f>F1332*E1332</f>
        <v>26000</v>
      </c>
    </row>
    <row r="1333" spans="1:15" ht="24.75" customHeight="1">
      <c r="A1333" s="1362">
        <v>14835</v>
      </c>
      <c r="B1333" s="2216">
        <v>0.1</v>
      </c>
      <c r="C1333" s="3103" t="s">
        <v>1630</v>
      </c>
      <c r="D1333" s="1680"/>
      <c r="E1333" s="2820">
        <v>2300000</v>
      </c>
      <c r="F1333" s="3016">
        <v>0.01</v>
      </c>
      <c r="G1333" s="1319">
        <f>F1333*E1333</f>
        <v>23000</v>
      </c>
    </row>
    <row r="1334" spans="1:15" ht="24.75" customHeight="1">
      <c r="A1334" s="1785">
        <v>14825</v>
      </c>
      <c r="B1334" s="2216">
        <v>0.1</v>
      </c>
      <c r="C1334" s="3097" t="s">
        <v>1635</v>
      </c>
      <c r="D1334" s="1680"/>
      <c r="E1334" s="2820">
        <v>5300000</v>
      </c>
      <c r="F1334" s="2760">
        <v>0.02</v>
      </c>
      <c r="G1334" s="1319">
        <f>F1334*E1334</f>
        <v>106000</v>
      </c>
    </row>
    <row r="1335" spans="1:15" ht="24.75" customHeight="1">
      <c r="A1335" s="1362">
        <v>14766</v>
      </c>
      <c r="B1335" s="2216">
        <v>0.1</v>
      </c>
      <c r="C1335" s="1162" t="s">
        <v>1640</v>
      </c>
      <c r="D1335" s="1680"/>
      <c r="E1335" s="2844">
        <v>2300000</v>
      </c>
      <c r="F1335" s="3016">
        <v>0.01</v>
      </c>
      <c r="G1335" s="1319">
        <f>F1335*E1335</f>
        <v>23000</v>
      </c>
    </row>
    <row r="1336" spans="1:15" ht="24.75" customHeight="1">
      <c r="A1336" s="2861">
        <v>14711</v>
      </c>
      <c r="B1336" s="2216">
        <v>0.1</v>
      </c>
      <c r="C1336" s="2593" t="s">
        <v>1673</v>
      </c>
      <c r="D1336" s="1680"/>
      <c r="E1336" s="2761">
        <v>1100000</v>
      </c>
      <c r="F1336" s="2760">
        <v>0.02</v>
      </c>
      <c r="G1336" s="1319">
        <f>F1336*E1336</f>
        <v>22000</v>
      </c>
    </row>
    <row r="1337" spans="1:15" ht="24.75" customHeight="1">
      <c r="A1337" s="1362">
        <v>14786</v>
      </c>
      <c r="B1337" s="2216">
        <v>0.1</v>
      </c>
      <c r="C1337" s="1680" t="s">
        <v>1643</v>
      </c>
      <c r="D1337" s="657"/>
      <c r="E1337" s="2761">
        <v>2100000</v>
      </c>
      <c r="F1337" s="2760">
        <v>0.02</v>
      </c>
      <c r="G1337" s="1319">
        <f>F1337*E1337</f>
        <v>42000</v>
      </c>
    </row>
    <row r="1338" spans="1:15" ht="24.75" customHeight="1">
      <c r="A1338" s="2770">
        <v>14777</v>
      </c>
      <c r="B1338" s="2216">
        <v>0.1</v>
      </c>
      <c r="C1338" s="3107" t="s">
        <v>1644</v>
      </c>
      <c r="D1338" s="1680"/>
      <c r="E1338" s="1817">
        <v>1650000</v>
      </c>
      <c r="F1338" s="3110">
        <v>0.01</v>
      </c>
      <c r="G1338" s="1319">
        <f>F1338*E1338</f>
        <v>16500</v>
      </c>
    </row>
    <row r="1339" spans="1:15" ht="24.75" customHeight="1">
      <c r="A1339" s="985"/>
      <c r="B1339" s="2711"/>
      <c r="C1339" s="657"/>
      <c r="D1339" s="2759"/>
      <c r="E1339" s="3112">
        <f>SUM(E1320:E1338)</f>
        <v>46300000</v>
      </c>
      <c r="F1339" s="1863"/>
      <c r="G1339" s="3111">
        <f>SUM(G1320:G1338)</f>
        <v>776000</v>
      </c>
    </row>
    <row r="1342" spans="1:15">
      <c r="A1342" s="3274" t="s">
        <v>1674</v>
      </c>
      <c r="B1342" s="3274"/>
      <c r="C1342" s="3274"/>
      <c r="D1342" s="3274"/>
      <c r="E1342" s="3274"/>
      <c r="F1342" s="3274"/>
      <c r="G1342" s="3274"/>
      <c r="H1342" s="3274"/>
      <c r="I1342" s="3274"/>
      <c r="J1342" s="3274"/>
      <c r="K1342" s="3274"/>
      <c r="L1342" s="3274"/>
      <c r="M1342" s="3274"/>
      <c r="N1342" s="3274"/>
      <c r="O1342" s="3274"/>
    </row>
    <row r="1343" spans="1:15">
      <c r="A1343" s="3274"/>
      <c r="B1343" s="3274"/>
      <c r="C1343" s="3274"/>
      <c r="D1343" s="3274"/>
      <c r="E1343" s="3274"/>
      <c r="F1343" s="3274"/>
      <c r="G1343" s="3274"/>
      <c r="H1343" s="3274"/>
      <c r="I1343" s="3274"/>
      <c r="J1343" s="3274"/>
      <c r="K1343" s="3274"/>
      <c r="L1343" s="3274"/>
      <c r="M1343" s="3274"/>
      <c r="N1343" s="3274"/>
      <c r="O1343" s="3274"/>
    </row>
    <row r="1344" spans="1:15" ht="15.75">
      <c r="A1344" s="3311" t="s">
        <v>15</v>
      </c>
      <c r="B1344" s="3311"/>
      <c r="C1344" s="3311"/>
      <c r="D1344" s="3311"/>
      <c r="E1344" s="3311"/>
      <c r="F1344" s="3311"/>
      <c r="G1344" s="3311"/>
      <c r="H1344" s="3311"/>
      <c r="I1344" s="3311"/>
      <c r="J1344" s="3311"/>
      <c r="K1344" s="3311"/>
      <c r="L1344" s="3311"/>
      <c r="M1344" s="3311"/>
      <c r="N1344" s="3311"/>
      <c r="O1344" s="3311"/>
    </row>
    <row r="1345" spans="1:16" ht="15">
      <c r="A1345" s="2119" t="s">
        <v>929</v>
      </c>
      <c r="B1345" s="1272" t="s">
        <v>3</v>
      </c>
      <c r="C1345" s="464" t="s">
        <v>930</v>
      </c>
      <c r="D1345" s="464" t="s">
        <v>5</v>
      </c>
      <c r="E1345" s="958" t="s">
        <v>6</v>
      </c>
      <c r="F1345" s="463" t="s">
        <v>7</v>
      </c>
      <c r="G1345" s="959" t="s">
        <v>8</v>
      </c>
      <c r="H1345" s="509" t="s">
        <v>9</v>
      </c>
      <c r="I1345" s="463" t="s">
        <v>10</v>
      </c>
      <c r="J1345" s="463" t="s">
        <v>11</v>
      </c>
      <c r="K1345" s="463" t="s">
        <v>3</v>
      </c>
      <c r="L1345" s="463" t="s">
        <v>5</v>
      </c>
      <c r="M1345" s="463" t="s">
        <v>12</v>
      </c>
      <c r="N1345" s="463" t="s">
        <v>7</v>
      </c>
      <c r="O1345" s="790"/>
      <c r="P1345" s="2179"/>
    </row>
    <row r="1346" spans="1:16" ht="14.25">
      <c r="A1346" s="3331" t="s">
        <v>1675</v>
      </c>
      <c r="B1346" s="3186">
        <v>14987</v>
      </c>
      <c r="C1346" s="3189">
        <v>0.1</v>
      </c>
      <c r="D1346" s="3190" t="s">
        <v>1676</v>
      </c>
      <c r="E1346" s="3191">
        <v>3500000</v>
      </c>
      <c r="F1346" s="3189">
        <v>0.12</v>
      </c>
      <c r="G1346" s="3191">
        <f>E1346*F1346</f>
        <v>420000</v>
      </c>
      <c r="H1346" s="3192" t="s">
        <v>1</v>
      </c>
      <c r="I1346" s="544" t="s">
        <v>1170</v>
      </c>
      <c r="J1346" s="1552" t="s">
        <v>1677</v>
      </c>
      <c r="K1346" s="1598">
        <v>15012</v>
      </c>
      <c r="L1346" s="2717" t="s">
        <v>1678</v>
      </c>
      <c r="M1346" s="3154">
        <v>2700000</v>
      </c>
      <c r="N1346" s="1595">
        <v>0.05</v>
      </c>
      <c r="O1346" s="3154">
        <f>M1346*N1346</f>
        <v>135000</v>
      </c>
    </row>
    <row r="1347" spans="1:16" ht="15">
      <c r="A1347" s="3331"/>
      <c r="B1347" s="3187">
        <v>15077</v>
      </c>
      <c r="C1347" s="3193">
        <v>0.1</v>
      </c>
      <c r="D1347" s="3194" t="s">
        <v>1679</v>
      </c>
      <c r="E1347" s="3195">
        <v>2500000</v>
      </c>
      <c r="F1347" s="3196">
        <v>0.12</v>
      </c>
      <c r="G1347" s="3191">
        <f>E1347*F1347</f>
        <v>300000</v>
      </c>
      <c r="H1347" s="3197" t="s">
        <v>1</v>
      </c>
      <c r="I1347" s="1676" t="s">
        <v>953</v>
      </c>
      <c r="J1347" s="2638" t="s">
        <v>1677</v>
      </c>
      <c r="K1347" s="407"/>
      <c r="L1347" s="407"/>
      <c r="M1347" s="407"/>
      <c r="N1347" s="407"/>
      <c r="O1347" s="407"/>
    </row>
    <row r="1348" spans="1:16" ht="15">
      <c r="A1348" s="3331"/>
      <c r="B1348" s="3188">
        <v>14976</v>
      </c>
      <c r="C1348" s="3198">
        <v>0.08</v>
      </c>
      <c r="D1348" s="3190" t="s">
        <v>1680</v>
      </c>
      <c r="E1348" s="3191">
        <v>3600000</v>
      </c>
      <c r="F1348" s="3198">
        <v>0.1</v>
      </c>
      <c r="G1348" s="3191">
        <f>E1348*F1348</f>
        <v>360000</v>
      </c>
      <c r="H1348" s="3192" t="s">
        <v>1</v>
      </c>
      <c r="I1348" s="544" t="s">
        <v>1623</v>
      </c>
      <c r="J1348" s="2638" t="s">
        <v>1677</v>
      </c>
      <c r="K1348" s="3105"/>
      <c r="L1348" s="3105"/>
      <c r="M1348" s="1588"/>
      <c r="N1348" s="1589"/>
      <c r="O1348" s="1588"/>
    </row>
    <row r="1349" spans="1:16" ht="15">
      <c r="A1349" s="3331"/>
      <c r="B1349" s="3188">
        <v>14967</v>
      </c>
      <c r="C1349" s="3198">
        <v>0.08</v>
      </c>
      <c r="D1349" s="3190" t="s">
        <v>1681</v>
      </c>
      <c r="E1349" s="3191">
        <v>5200000</v>
      </c>
      <c r="F1349" s="3198">
        <v>0.1</v>
      </c>
      <c r="G1349" s="3191">
        <f>E1349*F1349</f>
        <v>520000</v>
      </c>
      <c r="H1349" s="3192" t="s">
        <v>1</v>
      </c>
      <c r="I1349" s="544" t="s">
        <v>1170</v>
      </c>
      <c r="J1349" s="2638" t="s">
        <v>1677</v>
      </c>
      <c r="K1349" s="3105"/>
      <c r="L1349" s="3105"/>
      <c r="M1349" s="1588"/>
      <c r="N1349" s="1589"/>
      <c r="O1349" s="1588"/>
    </row>
    <row r="1350" spans="1:16" ht="15">
      <c r="A1350" s="3331"/>
      <c r="B1350" s="3188">
        <v>15010</v>
      </c>
      <c r="C1350" s="3199">
        <v>0.1</v>
      </c>
      <c r="D1350" s="3190" t="s">
        <v>1682</v>
      </c>
      <c r="E1350" s="3191">
        <v>2050000</v>
      </c>
      <c r="F1350" s="3189">
        <v>0.12</v>
      </c>
      <c r="G1350" s="3191">
        <f>E1350*F1350</f>
        <v>246000</v>
      </c>
      <c r="H1350" s="3192" t="s">
        <v>1</v>
      </c>
      <c r="I1350" s="544" t="s">
        <v>953</v>
      </c>
      <c r="J1350" s="1521" t="s">
        <v>1677</v>
      </c>
      <c r="K1350" s="3155"/>
      <c r="L1350" s="3155"/>
      <c r="M1350" s="2639"/>
      <c r="N1350" s="2640"/>
      <c r="O1350" s="2639"/>
    </row>
    <row r="1351" spans="1:16">
      <c r="A1351" s="3331"/>
      <c r="B1351" s="978">
        <v>15049</v>
      </c>
      <c r="C1351" s="1026">
        <v>0.08</v>
      </c>
      <c r="D1351" s="1680" t="s">
        <v>1683</v>
      </c>
      <c r="E1351" s="564">
        <v>2000000</v>
      </c>
      <c r="F1351" s="1026">
        <v>0.06</v>
      </c>
      <c r="G1351" s="564">
        <f>E1351*F1351</f>
        <v>120000</v>
      </c>
      <c r="H1351" s="544" t="s">
        <v>43</v>
      </c>
      <c r="I1351" s="544" t="s">
        <v>953</v>
      </c>
      <c r="J1351" s="1552" t="s">
        <v>1677</v>
      </c>
      <c r="K1351" s="3105"/>
      <c r="L1351" s="3105"/>
      <c r="M1351" s="1588"/>
      <c r="N1351" s="1589"/>
      <c r="O1351" s="1588"/>
    </row>
    <row r="1352" spans="1:16">
      <c r="A1352" s="3331"/>
      <c r="B1352" s="1096">
        <v>15041</v>
      </c>
      <c r="C1352" s="1359">
        <v>0.08</v>
      </c>
      <c r="D1352" s="657" t="s">
        <v>1684</v>
      </c>
      <c r="E1352" s="658">
        <v>4000000</v>
      </c>
      <c r="F1352" s="1359">
        <v>7.0000000000000007E-2</v>
      </c>
      <c r="G1352" s="658">
        <f>F1352*E1352</f>
        <v>280000</v>
      </c>
      <c r="H1352" s="659" t="s">
        <v>19</v>
      </c>
      <c r="I1352" s="659" t="s">
        <v>1170</v>
      </c>
      <c r="J1352" s="1552" t="s">
        <v>1677</v>
      </c>
      <c r="K1352" s="3105"/>
      <c r="L1352" s="3105"/>
      <c r="M1352" s="1588"/>
      <c r="N1352" s="1589"/>
      <c r="O1352" s="1588"/>
    </row>
    <row r="1353" spans="1:16">
      <c r="A1353" s="3331"/>
      <c r="B1353" s="3200">
        <v>15122</v>
      </c>
      <c r="C1353" s="3201">
        <v>0.08</v>
      </c>
      <c r="D1353" s="3194" t="s">
        <v>1685</v>
      </c>
      <c r="E1353" s="3195">
        <v>5500000</v>
      </c>
      <c r="F1353" s="3201">
        <v>0.1</v>
      </c>
      <c r="G1353" s="3195">
        <f>F1353*E1353</f>
        <v>550000</v>
      </c>
      <c r="H1353" s="3197" t="s">
        <v>1</v>
      </c>
      <c r="I1353" s="1676" t="s">
        <v>953</v>
      </c>
      <c r="J1353" s="3106"/>
      <c r="K1353" s="3105"/>
      <c r="L1353" s="3105"/>
      <c r="M1353" s="1588"/>
      <c r="N1353" s="1589"/>
      <c r="O1353" s="1588"/>
    </row>
    <row r="1354" spans="1:16">
      <c r="A1354" s="3331"/>
      <c r="B1354" s="956"/>
      <c r="C1354" s="956"/>
      <c r="D1354" s="956"/>
      <c r="E1354" s="956"/>
      <c r="F1354" s="956"/>
      <c r="G1354" s="956"/>
      <c r="H1354" s="956"/>
      <c r="I1354" s="956"/>
      <c r="J1354" s="3106"/>
      <c r="K1354" s="3105"/>
      <c r="L1354" s="3105"/>
      <c r="M1354" s="1588"/>
      <c r="N1354" s="1589"/>
      <c r="O1354" s="1588"/>
    </row>
    <row r="1355" spans="1:16" ht="15">
      <c r="A1355" s="3331"/>
      <c r="B1355" s="2644" t="s">
        <v>261</v>
      </c>
      <c r="C1355" s="2665"/>
      <c r="D1355" s="407" t="s">
        <v>1686</v>
      </c>
      <c r="E1355" s="618"/>
      <c r="F1355" s="675"/>
      <c r="G1355" s="618"/>
      <c r="H1355" s="676"/>
      <c r="I1355" s="676" t="s">
        <v>953</v>
      </c>
      <c r="J1355" s="3105"/>
      <c r="K1355" s="3105"/>
      <c r="L1355" s="3105"/>
      <c r="M1355" s="1588"/>
      <c r="N1355" s="1589"/>
      <c r="O1355" s="1588"/>
    </row>
    <row r="1356" spans="1:16" ht="15">
      <c r="A1356" s="3331"/>
      <c r="B1356" s="1205" t="s">
        <v>171</v>
      </c>
      <c r="C1356" s="1606"/>
      <c r="D1356" s="483" t="s">
        <v>1687</v>
      </c>
      <c r="E1356" s="583"/>
      <c r="F1356" s="1606"/>
      <c r="G1356" s="583"/>
      <c r="H1356" s="484"/>
      <c r="I1356" s="484" t="s">
        <v>1170</v>
      </c>
      <c r="J1356" s="3105"/>
      <c r="K1356" s="3105"/>
      <c r="L1356" s="3105"/>
      <c r="M1356" s="1588"/>
      <c r="N1356" s="1589"/>
      <c r="O1356" s="1588"/>
    </row>
    <row r="1357" spans="1:16" ht="15">
      <c r="A1357" s="3331"/>
      <c r="B1357" s="1205" t="s">
        <v>171</v>
      </c>
      <c r="C1357" s="1606"/>
      <c r="D1357" s="483" t="s">
        <v>1688</v>
      </c>
      <c r="E1357" s="583"/>
      <c r="F1357" s="1606"/>
      <c r="G1357" s="583"/>
      <c r="H1357" s="484"/>
      <c r="I1357" s="484" t="s">
        <v>1623</v>
      </c>
      <c r="J1357" s="3105"/>
      <c r="K1357" s="3105"/>
      <c r="L1357" s="3105"/>
      <c r="M1357" s="1588"/>
      <c r="N1357" s="1589"/>
      <c r="O1357" s="1588"/>
    </row>
    <row r="1358" spans="1:16">
      <c r="A1358" s="3331"/>
      <c r="B1358" s="1015"/>
      <c r="C1358" s="483"/>
      <c r="D1358" s="483"/>
      <c r="E1358" s="483"/>
      <c r="F1358" s="483"/>
      <c r="G1358" s="483"/>
      <c r="H1358" s="483"/>
      <c r="I1358" s="484"/>
      <c r="J1358" s="484"/>
      <c r="K1358" s="398"/>
      <c r="L1358" s="398"/>
      <c r="M1358" s="430"/>
      <c r="N1358" s="2600"/>
      <c r="O1358" s="565">
        <f>SUM(O1346:O1357)</f>
        <v>135000</v>
      </c>
    </row>
    <row r="1359" spans="1:16" ht="15.75">
      <c r="A1359" s="3331"/>
      <c r="B1359" s="676" t="s">
        <v>411</v>
      </c>
      <c r="C1359" s="550"/>
      <c r="D1359" s="2273"/>
      <c r="E1359" s="828">
        <f>SUM(E1346:E1358)</f>
        <v>28350000</v>
      </c>
      <c r="F1359" s="2275"/>
      <c r="G1359" s="2282">
        <f>SUM(G1346:G1358)</f>
        <v>2796000</v>
      </c>
      <c r="H1359" s="3450"/>
      <c r="I1359" s="3450"/>
      <c r="J1359" s="3450"/>
      <c r="K1359" s="3450"/>
      <c r="L1359" s="3315"/>
      <c r="M1359" s="3315"/>
      <c r="N1359" s="3315"/>
      <c r="O1359" s="2585">
        <f>SUM(O1358+G1359)</f>
        <v>2931000</v>
      </c>
    </row>
    <row r="1360" spans="1:16">
      <c r="A1360" s="605"/>
      <c r="B1360" s="605"/>
      <c r="C1360" s="605"/>
      <c r="D1360" s="605"/>
      <c r="E1360" s="605"/>
      <c r="F1360" s="605"/>
      <c r="G1360" s="605"/>
      <c r="H1360" s="605"/>
      <c r="I1360" s="605"/>
      <c r="J1360" s="605"/>
      <c r="K1360" s="605"/>
      <c r="L1360" s="605"/>
      <c r="M1360" s="605"/>
      <c r="N1360" s="605"/>
      <c r="O1360" s="605"/>
    </row>
    <row r="1361" spans="1:15" ht="15.75">
      <c r="A1361" s="3311" t="s">
        <v>46</v>
      </c>
      <c r="B1361" s="3311"/>
      <c r="C1361" s="3311"/>
      <c r="D1361" s="3311"/>
      <c r="E1361" s="3311"/>
      <c r="F1361" s="3311"/>
      <c r="G1361" s="3311"/>
      <c r="H1361" s="3311"/>
      <c r="I1361" s="3311"/>
      <c r="J1361" s="3311"/>
      <c r="K1361" s="3311"/>
      <c r="L1361" s="3311"/>
      <c r="M1361" s="3311"/>
      <c r="N1361" s="3311"/>
      <c r="O1361" s="3311"/>
    </row>
    <row r="1362" spans="1:15">
      <c r="A1362" s="2119" t="s">
        <v>929</v>
      </c>
      <c r="B1362" s="463" t="s">
        <v>3</v>
      </c>
      <c r="C1362" s="464" t="s">
        <v>930</v>
      </c>
      <c r="D1362" s="464" t="s">
        <v>5</v>
      </c>
      <c r="E1362" s="958" t="s">
        <v>6</v>
      </c>
      <c r="F1362" s="463" t="s">
        <v>7</v>
      </c>
      <c r="G1362" s="959" t="s">
        <v>8</v>
      </c>
      <c r="H1362" s="509" t="s">
        <v>9</v>
      </c>
      <c r="I1362" s="463" t="s">
        <v>10</v>
      </c>
      <c r="J1362" s="24" t="s">
        <v>11</v>
      </c>
      <c r="K1362" s="463" t="s">
        <v>3</v>
      </c>
      <c r="L1362" s="463" t="s">
        <v>5</v>
      </c>
      <c r="M1362" s="463" t="s">
        <v>12</v>
      </c>
      <c r="N1362" s="463" t="s">
        <v>7</v>
      </c>
      <c r="O1362" s="30"/>
    </row>
    <row r="1363" spans="1:15" ht="15">
      <c r="A1363" s="3312" t="s">
        <v>1689</v>
      </c>
      <c r="B1363" s="1098">
        <v>14880</v>
      </c>
      <c r="C1363" s="2076">
        <v>0.08</v>
      </c>
      <c r="D1363" s="1802" t="s">
        <v>1690</v>
      </c>
      <c r="E1363" s="858">
        <v>4000000</v>
      </c>
      <c r="F1363" s="1402">
        <v>0.06</v>
      </c>
      <c r="G1363" s="722">
        <f>F1363*E1363</f>
        <v>240000</v>
      </c>
      <c r="H1363" s="1143" t="s">
        <v>1533</v>
      </c>
      <c r="I1363" s="544" t="s">
        <v>1170</v>
      </c>
      <c r="J1363" s="3119" t="s">
        <v>1677</v>
      </c>
      <c r="K1363" s="544">
        <v>15049</v>
      </c>
      <c r="L1363" s="1680" t="s">
        <v>1683</v>
      </c>
      <c r="M1363" s="564">
        <v>2000000</v>
      </c>
      <c r="N1363" s="1407">
        <v>0.04</v>
      </c>
      <c r="O1363" s="1106">
        <f>M1363*N1363</f>
        <v>80000</v>
      </c>
    </row>
    <row r="1364" spans="1:15" ht="15">
      <c r="A1364" s="3312"/>
      <c r="B1364" s="1098">
        <v>14910</v>
      </c>
      <c r="C1364" s="2065">
        <v>0.1</v>
      </c>
      <c r="D1364" s="3099" t="s">
        <v>1691</v>
      </c>
      <c r="E1364" s="564">
        <v>1775000</v>
      </c>
      <c r="F1364" s="545">
        <v>0.12</v>
      </c>
      <c r="G1364" s="722">
        <f>E1364*F1364</f>
        <v>213000</v>
      </c>
      <c r="H1364" s="1143" t="s">
        <v>43</v>
      </c>
      <c r="I1364" s="544" t="s">
        <v>1623</v>
      </c>
      <c r="J1364" s="1521" t="s">
        <v>1677</v>
      </c>
      <c r="K1364" s="484"/>
      <c r="L1364" s="777"/>
      <c r="M1364" s="2132"/>
      <c r="N1364" s="1176"/>
      <c r="O1364" s="2132"/>
    </row>
    <row r="1365" spans="1:15" ht="15">
      <c r="A1365" s="3312"/>
      <c r="B1365" s="1098">
        <v>14926</v>
      </c>
      <c r="C1365" s="2065">
        <v>0.1</v>
      </c>
      <c r="D1365" s="497" t="s">
        <v>1692</v>
      </c>
      <c r="E1365" s="564">
        <v>2800000</v>
      </c>
      <c r="F1365" s="545">
        <v>7.0000000000000007E-2</v>
      </c>
      <c r="G1365" s="722">
        <f>E1365*F1365</f>
        <v>196000.00000000003</v>
      </c>
      <c r="H1365" s="1143" t="s">
        <v>19</v>
      </c>
      <c r="I1365" s="544" t="s">
        <v>953</v>
      </c>
      <c r="J1365" s="1521" t="s">
        <v>1677</v>
      </c>
      <c r="K1365" s="484"/>
      <c r="L1365" s="777"/>
      <c r="M1365" s="2132"/>
      <c r="N1365" s="1176"/>
      <c r="O1365" s="2132"/>
    </row>
    <row r="1366" spans="1:15" ht="15">
      <c r="A1366" s="3312"/>
      <c r="B1366" s="2958">
        <v>15047</v>
      </c>
      <c r="C1366" s="1650">
        <v>0.1</v>
      </c>
      <c r="D1366" s="3075" t="s">
        <v>1693</v>
      </c>
      <c r="E1366" s="564">
        <v>2800000</v>
      </c>
      <c r="F1366" s="545">
        <v>0.12</v>
      </c>
      <c r="G1366" s="722">
        <f>E1366*F1366</f>
        <v>336000</v>
      </c>
      <c r="H1366" s="1143" t="s">
        <v>43</v>
      </c>
      <c r="I1366" s="544" t="s">
        <v>953</v>
      </c>
      <c r="J1366" s="1521" t="s">
        <v>1677</v>
      </c>
      <c r="K1366" s="1521"/>
      <c r="L1366" s="1512"/>
      <c r="M1366" s="1519"/>
      <c r="N1366" s="1520"/>
      <c r="O1366" s="1519"/>
    </row>
    <row r="1367" spans="1:15" ht="15">
      <c r="A1367" s="3312"/>
      <c r="B1367" s="2511">
        <v>14997</v>
      </c>
      <c r="C1367" s="1799">
        <v>0.1</v>
      </c>
      <c r="D1367" s="1166" t="s">
        <v>1694</v>
      </c>
      <c r="E1367" s="858">
        <v>2300000</v>
      </c>
      <c r="F1367" s="1632">
        <v>7.0000000000000007E-2</v>
      </c>
      <c r="G1367" s="722">
        <f>E1367*F1367</f>
        <v>161000.00000000003</v>
      </c>
      <c r="H1367" s="1143" t="s">
        <v>19</v>
      </c>
      <c r="I1367" s="544" t="s">
        <v>1170</v>
      </c>
      <c r="J1367" s="1521" t="s">
        <v>1677</v>
      </c>
      <c r="K1367" s="1521"/>
      <c r="L1367" s="1512"/>
      <c r="M1367" s="1519"/>
      <c r="N1367" s="1520"/>
      <c r="O1367" s="1519"/>
    </row>
    <row r="1368" spans="1:15" ht="14.25">
      <c r="A1368" s="3312"/>
      <c r="B1368" s="3135">
        <v>15071</v>
      </c>
      <c r="C1368" s="3131">
        <v>0.1</v>
      </c>
      <c r="D1368" s="3136" t="s">
        <v>1695</v>
      </c>
      <c r="E1368" s="1751">
        <v>2500000</v>
      </c>
      <c r="F1368" s="1865">
        <v>7.0000000000000007E-2</v>
      </c>
      <c r="G1368" s="1751">
        <f>F1368*E1368</f>
        <v>175000.00000000003</v>
      </c>
      <c r="H1368" s="1846" t="s">
        <v>19</v>
      </c>
      <c r="I1368" s="1847" t="s">
        <v>1623</v>
      </c>
      <c r="J1368" s="2638" t="s">
        <v>1677</v>
      </c>
      <c r="K1368" s="1521"/>
      <c r="L1368" s="1521"/>
      <c r="M1368" s="1588"/>
      <c r="N1368" s="1589"/>
      <c r="O1368" s="1588"/>
    </row>
    <row r="1369" spans="1:15" ht="14.25">
      <c r="A1369" s="3312"/>
      <c r="B1369" s="3140">
        <v>15060</v>
      </c>
      <c r="C1369" s="3076">
        <v>0.1</v>
      </c>
      <c r="D1369" s="3077" t="s">
        <v>1696</v>
      </c>
      <c r="E1369" s="1751">
        <v>3700000</v>
      </c>
      <c r="F1369" s="1865">
        <v>0.12</v>
      </c>
      <c r="G1369" s="1751">
        <f>F1369*E1369</f>
        <v>444000</v>
      </c>
      <c r="H1369" s="1846" t="s">
        <v>43</v>
      </c>
      <c r="I1369" s="1847" t="s">
        <v>1170</v>
      </c>
      <c r="J1369" s="1910" t="s">
        <v>1677</v>
      </c>
      <c r="K1369" s="1521"/>
      <c r="L1369" s="1521"/>
      <c r="M1369" s="1588"/>
      <c r="N1369" s="1589"/>
      <c r="O1369" s="1588"/>
    </row>
    <row r="1370" spans="1:15">
      <c r="A1370" s="3312"/>
      <c r="B1370" s="978">
        <v>15086</v>
      </c>
      <c r="C1370" s="545">
        <v>0.1</v>
      </c>
      <c r="D1370" s="1680" t="s">
        <v>1697</v>
      </c>
      <c r="E1370" s="564">
        <v>1250000</v>
      </c>
      <c r="F1370" s="545">
        <v>7.0000000000000007E-2</v>
      </c>
      <c r="G1370" s="858">
        <f>F1370*E1370</f>
        <v>87500.000000000015</v>
      </c>
      <c r="H1370" s="544" t="s">
        <v>19</v>
      </c>
      <c r="I1370" s="544" t="s">
        <v>953</v>
      </c>
      <c r="J1370" s="3137" t="s">
        <v>1677</v>
      </c>
      <c r="K1370" s="2602"/>
      <c r="L1370" s="2602"/>
      <c r="M1370" s="2758"/>
      <c r="N1370" s="2834"/>
      <c r="O1370" s="2758"/>
    </row>
    <row r="1371" spans="1:15">
      <c r="A1371" s="3312"/>
      <c r="B1371" s="978">
        <v>15082</v>
      </c>
      <c r="C1371" s="545">
        <v>0.1</v>
      </c>
      <c r="D1371" s="1680" t="s">
        <v>1698</v>
      </c>
      <c r="E1371" s="564">
        <v>2500000</v>
      </c>
      <c r="F1371" s="545">
        <v>7.0000000000000007E-2</v>
      </c>
      <c r="G1371" s="564">
        <f>E1371*F1371</f>
        <v>175000.00000000003</v>
      </c>
      <c r="H1371" s="544" t="s">
        <v>19</v>
      </c>
      <c r="I1371" s="544" t="s">
        <v>1623</v>
      </c>
      <c r="J1371" s="3137" t="s">
        <v>1677</v>
      </c>
      <c r="K1371" s="2602"/>
      <c r="L1371" s="2602"/>
      <c r="M1371" s="2758"/>
      <c r="N1371" s="2834"/>
      <c r="O1371" s="2758"/>
    </row>
    <row r="1372" spans="1:15">
      <c r="A1372" s="3312"/>
      <c r="B1372" s="945"/>
      <c r="C1372" s="945"/>
      <c r="D1372" s="407"/>
      <c r="E1372" s="407"/>
      <c r="F1372" s="407"/>
      <c r="G1372" s="407"/>
      <c r="H1372" s="407"/>
      <c r="I1372" s="407"/>
      <c r="J1372" s="3137"/>
      <c r="K1372" s="2602"/>
      <c r="L1372" s="2602"/>
      <c r="M1372" s="2758"/>
      <c r="N1372" s="2834"/>
      <c r="O1372" s="2758"/>
    </row>
    <row r="1373" spans="1:15">
      <c r="A1373" s="3312"/>
      <c r="B1373" s="992" t="s">
        <v>171</v>
      </c>
      <c r="C1373" s="407"/>
      <c r="D1373" s="1689" t="s">
        <v>1699</v>
      </c>
      <c r="E1373" s="407"/>
      <c r="F1373" s="407"/>
      <c r="G1373" s="407"/>
      <c r="H1373" s="407"/>
      <c r="I1373" s="676" t="s">
        <v>1623</v>
      </c>
      <c r="J1373" s="3137"/>
      <c r="K1373" s="2602"/>
      <c r="L1373" s="2602"/>
      <c r="M1373" s="2758"/>
      <c r="N1373" s="2834"/>
      <c r="O1373" s="2758"/>
    </row>
    <row r="1374" spans="1:15">
      <c r="A1374" s="3312"/>
      <c r="B1374" s="992" t="s">
        <v>171</v>
      </c>
      <c r="C1374" s="2271"/>
      <c r="D1374" s="1929" t="s">
        <v>1700</v>
      </c>
      <c r="E1374" s="583"/>
      <c r="F1374" s="482"/>
      <c r="G1374" s="583"/>
      <c r="H1374" s="484"/>
      <c r="I1374" s="484" t="s">
        <v>1170</v>
      </c>
      <c r="J1374" s="3137"/>
      <c r="K1374" s="2602"/>
      <c r="L1374" s="2602"/>
      <c r="M1374" s="2758"/>
      <c r="N1374" s="2834"/>
      <c r="O1374" s="2758"/>
    </row>
    <row r="1375" spans="1:15" s="407" customFormat="1" ht="14.25">
      <c r="A1375" s="3312"/>
      <c r="B1375" s="992" t="s">
        <v>171</v>
      </c>
      <c r="C1375" s="2271"/>
      <c r="D1375" s="3146" t="s">
        <v>1701</v>
      </c>
      <c r="E1375" s="1142"/>
      <c r="F1375" s="812"/>
      <c r="G1375" s="943"/>
      <c r="H1375" s="816"/>
      <c r="I1375" s="816" t="s">
        <v>1170</v>
      </c>
      <c r="J1375" s="1521"/>
      <c r="K1375" s="1521"/>
      <c r="L1375" s="1521"/>
      <c r="M1375" s="1588"/>
      <c r="N1375" s="1589"/>
      <c r="O1375" s="1588"/>
    </row>
    <row r="1376" spans="1:15" s="407" customFormat="1" ht="14.25">
      <c r="A1376" s="3312"/>
      <c r="B1376" s="992" t="s">
        <v>171</v>
      </c>
      <c r="C1376" s="2271"/>
      <c r="D1376" s="3126" t="s">
        <v>1702</v>
      </c>
      <c r="E1376" s="583"/>
      <c r="F1376" s="482"/>
      <c r="G1376" s="730"/>
      <c r="H1376" s="584"/>
      <c r="I1376" s="484" t="s">
        <v>1170</v>
      </c>
      <c r="J1376" s="1521"/>
      <c r="K1376" s="1521"/>
      <c r="L1376" s="1521"/>
      <c r="M1376" s="1588"/>
      <c r="N1376" s="1589"/>
      <c r="O1376" s="1588"/>
    </row>
    <row r="1377" spans="1:16" ht="14.25">
      <c r="A1377" s="3312"/>
      <c r="B1377" s="992" t="s">
        <v>171</v>
      </c>
      <c r="C1377" s="2271"/>
      <c r="D1377" s="3126" t="s">
        <v>1703</v>
      </c>
      <c r="E1377" s="583"/>
      <c r="F1377" s="2271"/>
      <c r="G1377" s="730"/>
      <c r="H1377" s="584" t="s">
        <v>19</v>
      </c>
      <c r="I1377" s="484" t="s">
        <v>953</v>
      </c>
      <c r="J1377" s="1512"/>
      <c r="K1377" s="3082"/>
      <c r="L1377" s="1905"/>
      <c r="M1377" s="2639"/>
      <c r="N1377" s="2640"/>
      <c r="O1377" s="2639"/>
    </row>
    <row r="1378" spans="1:16" ht="14.25">
      <c r="A1378" s="3312"/>
      <c r="B1378" s="992" t="s">
        <v>171</v>
      </c>
      <c r="C1378" s="2656"/>
      <c r="D1378" s="3121" t="s">
        <v>1704</v>
      </c>
      <c r="E1378" s="583"/>
      <c r="F1378" s="2271"/>
      <c r="G1378" s="730"/>
      <c r="H1378" s="584"/>
      <c r="I1378" s="484" t="s">
        <v>1170</v>
      </c>
      <c r="J1378" s="1552"/>
      <c r="K1378" s="2638"/>
      <c r="L1378" s="1521"/>
      <c r="M1378" s="1588"/>
      <c r="N1378" s="1589"/>
      <c r="O1378" s="1588"/>
    </row>
    <row r="1379" spans="1:16" ht="14.25">
      <c r="A1379" s="3312"/>
      <c r="B1379" s="447"/>
      <c r="C1379" s="2271"/>
      <c r="D1379" s="483"/>
      <c r="E1379" s="3096"/>
      <c r="F1379" s="1781"/>
      <c r="G1379" s="701"/>
      <c r="H1379" s="2104"/>
      <c r="I1379" s="705"/>
      <c r="J1379" s="484"/>
      <c r="K1379" s="3063"/>
      <c r="L1379" s="398"/>
      <c r="M1379" s="430"/>
      <c r="N1379" s="2600"/>
      <c r="O1379" s="565">
        <f>SUM(O1363:O1378)</f>
        <v>80000</v>
      </c>
    </row>
    <row r="1380" spans="1:16" ht="15.75">
      <c r="A1380" s="3312"/>
      <c r="B1380" s="391"/>
      <c r="C1380" s="391"/>
      <c r="D1380" s="2459"/>
      <c r="E1380" s="2274">
        <f>SUM(E1363:E1379)</f>
        <v>23625000</v>
      </c>
      <c r="F1380" s="2451"/>
      <c r="G1380" s="2452">
        <f>SUM(G1363:G1379)</f>
        <v>2027500</v>
      </c>
      <c r="H1380" s="3450"/>
      <c r="I1380" s="3450"/>
      <c r="J1380" s="3450"/>
      <c r="K1380" s="3450"/>
      <c r="L1380" s="3315"/>
      <c r="M1380" s="3315"/>
      <c r="N1380" s="3315"/>
      <c r="O1380" s="2585">
        <f>O1379+G1380-150000</f>
        <v>1957500</v>
      </c>
      <c r="P1380" t="s">
        <v>1705</v>
      </c>
    </row>
    <row r="1383" spans="1:16" ht="15.75">
      <c r="A1383" s="3311" t="s">
        <v>1566</v>
      </c>
      <c r="B1383" s="3311"/>
      <c r="C1383" s="3311"/>
      <c r="D1383" s="3311"/>
      <c r="E1383" s="3311"/>
      <c r="F1383" s="3311"/>
      <c r="G1383" s="3311"/>
      <c r="H1383" s="3311"/>
      <c r="I1383" s="3311"/>
      <c r="J1383" s="3311"/>
      <c r="K1383" s="3311"/>
      <c r="L1383" s="3311"/>
      <c r="M1383" s="3311"/>
      <c r="N1383" s="3311"/>
      <c r="O1383" s="3311"/>
    </row>
    <row r="1384" spans="1:16">
      <c r="A1384" s="2119" t="s">
        <v>929</v>
      </c>
      <c r="B1384" s="463" t="s">
        <v>3</v>
      </c>
      <c r="C1384" s="464" t="s">
        <v>930</v>
      </c>
      <c r="D1384" s="464" t="s">
        <v>5</v>
      </c>
      <c r="E1384" s="958" t="s">
        <v>6</v>
      </c>
      <c r="F1384" s="463" t="s">
        <v>7</v>
      </c>
      <c r="G1384" s="959" t="s">
        <v>8</v>
      </c>
      <c r="H1384" s="509" t="s">
        <v>9</v>
      </c>
      <c r="I1384" s="463" t="s">
        <v>10</v>
      </c>
      <c r="J1384" s="463" t="s">
        <v>11</v>
      </c>
      <c r="K1384" s="463" t="s">
        <v>3</v>
      </c>
      <c r="L1384" s="463" t="s">
        <v>5</v>
      </c>
      <c r="M1384" s="463" t="s">
        <v>12</v>
      </c>
      <c r="N1384" s="24" t="s">
        <v>7</v>
      </c>
      <c r="O1384" s="30"/>
    </row>
    <row r="1385" spans="1:16" ht="14.25">
      <c r="A1385" s="3332" t="s">
        <v>1706</v>
      </c>
      <c r="B1385" s="978">
        <v>15012</v>
      </c>
      <c r="C1385" s="1813">
        <v>0.1</v>
      </c>
      <c r="D1385" s="3144" t="s">
        <v>1707</v>
      </c>
      <c r="E1385" s="564">
        <v>2700000</v>
      </c>
      <c r="F1385" s="1095">
        <v>0.05</v>
      </c>
      <c r="G1385" s="564">
        <f>E1385*F1385</f>
        <v>135000</v>
      </c>
      <c r="H1385" s="544" t="s">
        <v>1</v>
      </c>
      <c r="I1385" s="544" t="s">
        <v>953</v>
      </c>
      <c r="J1385" s="3148" t="s">
        <v>1677</v>
      </c>
      <c r="K1385" s="543">
        <v>14880</v>
      </c>
      <c r="L1385" s="1647" t="s">
        <v>1690</v>
      </c>
      <c r="M1385" s="858">
        <v>4000000</v>
      </c>
      <c r="N1385" s="2539">
        <v>0.04</v>
      </c>
      <c r="O1385" s="1106">
        <f>M1385*N1385</f>
        <v>160000</v>
      </c>
    </row>
    <row r="1386" spans="1:16" ht="14.25">
      <c r="A1386" s="3332"/>
      <c r="B1386" s="978">
        <v>14890</v>
      </c>
      <c r="C1386" s="963">
        <v>0.1</v>
      </c>
      <c r="D1386" s="2077" t="s">
        <v>1708</v>
      </c>
      <c r="E1386" s="1385">
        <v>3300000</v>
      </c>
      <c r="F1386" s="545">
        <v>0.06</v>
      </c>
      <c r="G1386" s="564">
        <f>E1386*F1386</f>
        <v>198000</v>
      </c>
      <c r="H1386" s="544" t="s">
        <v>19</v>
      </c>
      <c r="I1386" s="544" t="s">
        <v>953</v>
      </c>
      <c r="J1386" s="3148" t="s">
        <v>1677</v>
      </c>
      <c r="K1386" s="1165">
        <v>18928</v>
      </c>
      <c r="L1386" s="1680" t="s">
        <v>1709</v>
      </c>
      <c r="M1386" s="1153">
        <v>2400000</v>
      </c>
      <c r="N1386" s="653">
        <v>0.05</v>
      </c>
      <c r="O1386" s="1106">
        <f>M1386*N1386</f>
        <v>120000</v>
      </c>
    </row>
    <row r="1387" spans="1:16" ht="14.25">
      <c r="A1387" s="3332"/>
      <c r="B1387" s="978">
        <v>15011</v>
      </c>
      <c r="C1387" s="1026">
        <v>0.08</v>
      </c>
      <c r="D1387" s="3061" t="s">
        <v>1710</v>
      </c>
      <c r="E1387" s="1385">
        <v>2100000</v>
      </c>
      <c r="F1387" s="1026">
        <v>0.05</v>
      </c>
      <c r="G1387" s="564">
        <f>E1387*F1387</f>
        <v>105000</v>
      </c>
      <c r="H1387" s="544" t="s">
        <v>19</v>
      </c>
      <c r="I1387" s="544" t="s">
        <v>953</v>
      </c>
      <c r="J1387" s="3148" t="s">
        <v>1677</v>
      </c>
      <c r="K1387" s="1165">
        <v>14957</v>
      </c>
      <c r="L1387" s="1680" t="s">
        <v>1711</v>
      </c>
      <c r="M1387" s="564">
        <v>3000000</v>
      </c>
      <c r="N1387" s="653">
        <v>0.05</v>
      </c>
      <c r="O1387" s="1106">
        <f>M1387*N1387</f>
        <v>150000</v>
      </c>
    </row>
    <row r="1388" spans="1:16" ht="14.25">
      <c r="A1388" s="3332"/>
      <c r="B1388" s="3185">
        <v>14914</v>
      </c>
      <c r="C1388" s="3199">
        <v>0.1</v>
      </c>
      <c r="D1388" s="3202" t="s">
        <v>1712</v>
      </c>
      <c r="E1388" s="3203">
        <v>1200000</v>
      </c>
      <c r="F1388" s="3189">
        <v>0.1</v>
      </c>
      <c r="G1388" s="3191">
        <f>E1388*F1388</f>
        <v>120000</v>
      </c>
      <c r="H1388" s="3192" t="s">
        <v>1533</v>
      </c>
      <c r="I1388" s="544" t="s">
        <v>953</v>
      </c>
      <c r="J1388" s="3105" t="s">
        <v>1677</v>
      </c>
      <c r="K1388" s="2024">
        <v>15033</v>
      </c>
      <c r="L1388" s="1680" t="s">
        <v>1713</v>
      </c>
      <c r="M1388" s="564">
        <v>1650000</v>
      </c>
      <c r="N1388" s="653">
        <v>0.05</v>
      </c>
      <c r="O1388" s="1106">
        <f>M1388*N1388</f>
        <v>82500</v>
      </c>
    </row>
    <row r="1389" spans="1:16" ht="14.25">
      <c r="A1389" s="3332"/>
      <c r="B1389" s="3185">
        <v>15055</v>
      </c>
      <c r="C1389" s="3199">
        <v>0.1</v>
      </c>
      <c r="D1389" s="3204" t="s">
        <v>1714</v>
      </c>
      <c r="E1389" s="3191">
        <v>2400000</v>
      </c>
      <c r="F1389" s="3205">
        <v>0.1</v>
      </c>
      <c r="G1389" s="3191">
        <f t="shared" ref="G1389:G1393" si="43">E1389*F1389</f>
        <v>240000</v>
      </c>
      <c r="H1389" s="3206" t="s">
        <v>1533</v>
      </c>
      <c r="I1389" s="544" t="s">
        <v>953</v>
      </c>
      <c r="J1389" s="1521" t="s">
        <v>1677</v>
      </c>
      <c r="K1389" s="483"/>
      <c r="L1389" s="777"/>
      <c r="M1389" s="2132"/>
      <c r="N1389" s="3104"/>
      <c r="O1389" s="2132"/>
    </row>
    <row r="1390" spans="1:16" ht="14.25">
      <c r="A1390" s="3332"/>
      <c r="B1390" s="3185">
        <v>15006</v>
      </c>
      <c r="C1390" s="3198">
        <v>0.08</v>
      </c>
      <c r="D1390" s="3207" t="s">
        <v>1715</v>
      </c>
      <c r="E1390" s="3191">
        <v>3000000</v>
      </c>
      <c r="F1390" s="3208">
        <v>0.08</v>
      </c>
      <c r="G1390" s="3191">
        <f t="shared" si="43"/>
        <v>240000</v>
      </c>
      <c r="H1390" s="3192" t="s">
        <v>1566</v>
      </c>
      <c r="I1390" s="544" t="s">
        <v>953</v>
      </c>
      <c r="J1390" s="3120" t="s">
        <v>1677</v>
      </c>
      <c r="K1390" s="483"/>
      <c r="L1390" s="777"/>
      <c r="M1390" s="2132"/>
      <c r="N1390" s="3104"/>
      <c r="O1390" s="2132"/>
    </row>
    <row r="1391" spans="1:16" ht="14.25">
      <c r="A1391" s="3332"/>
      <c r="B1391" s="1096">
        <v>15007</v>
      </c>
      <c r="C1391" s="1650">
        <v>0.1</v>
      </c>
      <c r="D1391" s="1081" t="s">
        <v>1716</v>
      </c>
      <c r="E1391" s="564">
        <v>2600000</v>
      </c>
      <c r="F1391" s="545">
        <v>0.05</v>
      </c>
      <c r="G1391" s="564">
        <f t="shared" si="43"/>
        <v>130000</v>
      </c>
      <c r="H1391" s="544" t="s">
        <v>19</v>
      </c>
      <c r="I1391" s="654" t="s">
        <v>1170</v>
      </c>
      <c r="J1391" s="3120" t="s">
        <v>1677</v>
      </c>
      <c r="K1391" s="483"/>
      <c r="L1391" s="777"/>
      <c r="M1391" s="2132"/>
      <c r="N1391" s="3104"/>
      <c r="O1391" s="2132"/>
    </row>
    <row r="1392" spans="1:16" ht="14.25">
      <c r="A1392" s="3332"/>
      <c r="B1392" s="3200">
        <v>14996</v>
      </c>
      <c r="C1392" s="3193">
        <v>0.1</v>
      </c>
      <c r="D1392" s="3202" t="s">
        <v>1717</v>
      </c>
      <c r="E1392" s="3191">
        <v>900000</v>
      </c>
      <c r="F1392" s="3189">
        <v>0.1</v>
      </c>
      <c r="G1392" s="3191">
        <f t="shared" si="43"/>
        <v>90000</v>
      </c>
      <c r="H1392" s="3192" t="s">
        <v>1533</v>
      </c>
      <c r="I1392" s="654" t="s">
        <v>1170</v>
      </c>
      <c r="J1392" s="1521" t="s">
        <v>1677</v>
      </c>
      <c r="K1392" s="483"/>
      <c r="L1392" s="777"/>
      <c r="M1392" s="2132"/>
      <c r="N1392" s="3104"/>
      <c r="O1392" s="2132"/>
    </row>
    <row r="1393" spans="1:15">
      <c r="A1393" s="3332"/>
      <c r="B1393" s="3200">
        <v>15039</v>
      </c>
      <c r="C1393" s="3193">
        <v>0.1</v>
      </c>
      <c r="D1393" s="3190" t="s">
        <v>1718</v>
      </c>
      <c r="E1393" s="3191">
        <v>4000000</v>
      </c>
      <c r="F1393" s="3189">
        <v>0.1</v>
      </c>
      <c r="G1393" s="3191">
        <f t="shared" si="43"/>
        <v>400000</v>
      </c>
      <c r="H1393" s="3192" t="s">
        <v>1533</v>
      </c>
      <c r="I1393" s="654" t="s">
        <v>953</v>
      </c>
      <c r="J1393" s="1521" t="s">
        <v>1677</v>
      </c>
      <c r="K1393" s="483"/>
      <c r="L1393" s="777"/>
      <c r="M1393" s="2132"/>
      <c r="N1393" s="3104"/>
      <c r="O1393" s="2132"/>
    </row>
    <row r="1394" spans="1:15" ht="14.25">
      <c r="A1394" s="3332"/>
      <c r="B1394" s="992" t="s">
        <v>171</v>
      </c>
      <c r="C1394" s="482"/>
      <c r="D1394" s="2254" t="s">
        <v>1719</v>
      </c>
      <c r="E1394" s="2104"/>
      <c r="F1394" s="701"/>
      <c r="G1394" s="583"/>
      <c r="H1394" s="1107" t="s">
        <v>1533</v>
      </c>
      <c r="I1394" s="1107" t="s">
        <v>953</v>
      </c>
      <c r="J1394" s="1521"/>
      <c r="K1394" s="483"/>
      <c r="L1394" s="777"/>
      <c r="M1394" s="2132"/>
      <c r="N1394" s="3104"/>
      <c r="O1394" s="2132"/>
    </row>
    <row r="1395" spans="1:15" ht="14.25">
      <c r="A1395" s="3332"/>
      <c r="B1395" s="1989"/>
      <c r="C1395" s="2621"/>
      <c r="D1395" s="1141"/>
      <c r="E1395" s="583"/>
      <c r="F1395" s="483"/>
      <c r="G1395" s="483"/>
      <c r="H1395" s="484"/>
      <c r="I1395" s="1107"/>
      <c r="J1395" s="1521"/>
      <c r="K1395" s="483"/>
      <c r="L1395" s="777"/>
      <c r="M1395" s="2132"/>
      <c r="N1395" s="3104"/>
      <c r="O1395" s="2132"/>
    </row>
    <row r="1396" spans="1:15">
      <c r="A1396" s="3332"/>
      <c r="B1396" s="1989"/>
      <c r="C1396" s="2621"/>
      <c r="E1396" s="583"/>
      <c r="F1396" s="483"/>
      <c r="G1396" s="483"/>
      <c r="H1396" s="484"/>
      <c r="I1396" s="1107"/>
      <c r="J1396" s="1521"/>
      <c r="K1396" s="483"/>
      <c r="L1396" s="777"/>
      <c r="M1396" s="2132"/>
      <c r="N1396" s="3104"/>
      <c r="O1396" s="2132"/>
    </row>
    <row r="1397" spans="1:15">
      <c r="A1397" s="3332"/>
      <c r="B1397" s="1989"/>
      <c r="C1397" s="2621"/>
      <c r="D1397" s="483"/>
      <c r="E1397" s="583"/>
      <c r="F1397" s="483"/>
      <c r="G1397" s="483"/>
      <c r="H1397" s="484"/>
      <c r="I1397" s="1107"/>
      <c r="J1397" s="1521"/>
      <c r="K1397" s="483"/>
      <c r="L1397" s="777"/>
      <c r="M1397" s="2132"/>
      <c r="N1397" s="3104"/>
      <c r="O1397" s="2132"/>
    </row>
    <row r="1398" spans="1:15" ht="14.25">
      <c r="A1398" s="3332"/>
      <c r="B1398" s="992" t="s">
        <v>171</v>
      </c>
      <c r="C1398" s="482"/>
      <c r="D1398" s="2254" t="s">
        <v>1720</v>
      </c>
      <c r="E1398" s="2104"/>
      <c r="F1398" s="701"/>
      <c r="G1398" s="583"/>
      <c r="H1398" s="1107"/>
      <c r="I1398" s="1107" t="s">
        <v>1170</v>
      </c>
      <c r="J1398" s="1521"/>
      <c r="K1398" s="483"/>
      <c r="L1398" s="777"/>
      <c r="M1398" s="2132"/>
      <c r="N1398" s="3104"/>
      <c r="O1398" s="2132"/>
    </row>
    <row r="1399" spans="1:15" ht="14.25">
      <c r="A1399" s="3332"/>
      <c r="B1399" s="1989" t="s">
        <v>171</v>
      </c>
      <c r="C1399" s="2621"/>
      <c r="D1399" s="1141" t="s">
        <v>1721</v>
      </c>
      <c r="E1399" s="583"/>
      <c r="F1399" s="483"/>
      <c r="G1399" s="483"/>
      <c r="H1399" s="484"/>
      <c r="I1399" s="1107" t="s">
        <v>1623</v>
      </c>
      <c r="J1399" s="1521"/>
      <c r="K1399" s="483"/>
      <c r="L1399" s="777"/>
      <c r="M1399" s="2132"/>
      <c r="N1399" s="3104"/>
      <c r="O1399" s="2132"/>
    </row>
    <row r="1400" spans="1:15" ht="15">
      <c r="A1400" s="3332"/>
      <c r="B1400" s="1199"/>
      <c r="C1400" s="2656"/>
      <c r="D1400" s="702"/>
      <c r="E1400" s="703"/>
      <c r="F1400" s="2589"/>
      <c r="G1400" s="703"/>
      <c r="H1400" s="1148"/>
      <c r="I1400" s="974"/>
      <c r="J1400" s="484"/>
      <c r="K1400" s="398"/>
      <c r="L1400" s="393"/>
      <c r="M1400" s="394"/>
      <c r="N1400" s="395"/>
      <c r="O1400" s="567">
        <f>SUM(O1385:O1399)</f>
        <v>512500</v>
      </c>
    </row>
    <row r="1401" spans="1:15" ht="15.75">
      <c r="A1401" s="3332"/>
      <c r="B1401" s="399"/>
      <c r="C1401" s="2506"/>
      <c r="D1401" s="2273"/>
      <c r="E1401" s="2274">
        <f>SUM(E1385:E1400)</f>
        <v>22200000</v>
      </c>
      <c r="F1401" s="2451"/>
      <c r="G1401" s="2452">
        <f>SUM(G1385:G1400)</f>
        <v>1658000</v>
      </c>
      <c r="H1401" s="3450"/>
      <c r="I1401" s="3450"/>
      <c r="J1401" s="3450"/>
      <c r="K1401" s="3450"/>
      <c r="L1401" s="3313"/>
      <c r="M1401" s="3313"/>
      <c r="N1401" s="3313"/>
      <c r="O1401" s="2277">
        <f>SUM(O1400+G1401)</f>
        <v>2170500</v>
      </c>
    </row>
    <row r="1403" spans="1:15" ht="15.75">
      <c r="A1403" s="3311" t="s">
        <v>19</v>
      </c>
      <c r="B1403" s="3311"/>
      <c r="C1403" s="3311"/>
      <c r="D1403" s="3311"/>
      <c r="E1403" s="3311"/>
      <c r="F1403" s="3311"/>
      <c r="G1403" s="3311"/>
      <c r="H1403" s="3311"/>
      <c r="I1403" s="3311"/>
      <c r="J1403" s="3311"/>
      <c r="K1403" s="3311"/>
      <c r="L1403" s="3311"/>
      <c r="M1403" s="3311"/>
      <c r="N1403" s="3311"/>
      <c r="O1403" s="3311"/>
    </row>
    <row r="1404" spans="1:15">
      <c r="A1404" s="811" t="s">
        <v>929</v>
      </c>
      <c r="B1404" s="1851" t="s">
        <v>3</v>
      </c>
      <c r="C1404" s="2653" t="s">
        <v>930</v>
      </c>
      <c r="D1404" s="2653" t="s">
        <v>5</v>
      </c>
      <c r="E1404" s="2654" t="s">
        <v>6</v>
      </c>
      <c r="F1404" s="1851" t="s">
        <v>7</v>
      </c>
      <c r="G1404" s="2655" t="s">
        <v>8</v>
      </c>
      <c r="H1404" s="1078" t="s">
        <v>9</v>
      </c>
      <c r="I1404" s="1851" t="s">
        <v>10</v>
      </c>
      <c r="J1404" s="700" t="s">
        <v>11</v>
      </c>
      <c r="K1404" s="1851" t="s">
        <v>3</v>
      </c>
      <c r="L1404" s="1851" t="s">
        <v>5</v>
      </c>
      <c r="M1404" s="1851" t="s">
        <v>12</v>
      </c>
      <c r="N1404" s="1851" t="s">
        <v>7</v>
      </c>
      <c r="O1404" s="445"/>
    </row>
    <row r="1405" spans="1:15" ht="14.25">
      <c r="A1405" s="3312"/>
      <c r="B1405" s="1223">
        <v>14928</v>
      </c>
      <c r="C1405" s="541">
        <v>0.1</v>
      </c>
      <c r="D1405" s="542" t="s">
        <v>1709</v>
      </c>
      <c r="E1405" s="1221">
        <v>2400000</v>
      </c>
      <c r="F1405" s="541">
        <v>0.05</v>
      </c>
      <c r="G1405" s="858"/>
      <c r="H1405" s="543" t="s">
        <v>1533</v>
      </c>
      <c r="I1405" s="543" t="s">
        <v>1623</v>
      </c>
      <c r="J1405" s="1860" t="s">
        <v>1677</v>
      </c>
      <c r="K1405" s="483"/>
      <c r="L1405" s="483"/>
      <c r="M1405" s="483"/>
      <c r="N1405" s="483"/>
      <c r="O1405" s="483"/>
    </row>
    <row r="1406" spans="1:15" ht="14.25">
      <c r="A1406" s="3312"/>
      <c r="B1406" s="544">
        <v>14978</v>
      </c>
      <c r="C1406" s="545">
        <v>0.1</v>
      </c>
      <c r="D1406" s="1680" t="s">
        <v>1722</v>
      </c>
      <c r="E1406" s="1153">
        <v>1700000</v>
      </c>
      <c r="F1406" s="541">
        <v>0.05</v>
      </c>
      <c r="G1406" s="1680"/>
      <c r="H1406" s="544" t="s">
        <v>19</v>
      </c>
      <c r="I1406" s="544" t="s">
        <v>1170</v>
      </c>
      <c r="J1406" s="1860" t="s">
        <v>1677</v>
      </c>
      <c r="K1406" s="483"/>
      <c r="L1406" s="483"/>
      <c r="M1406" s="483"/>
      <c r="N1406" s="483"/>
      <c r="O1406" s="483"/>
    </row>
    <row r="1407" spans="1:15" ht="14.25">
      <c r="A1407" s="3312"/>
      <c r="B1407" s="745">
        <v>15064</v>
      </c>
      <c r="C1407" s="1022">
        <v>0.08</v>
      </c>
      <c r="D1407" s="692" t="s">
        <v>1723</v>
      </c>
      <c r="E1407" s="1314">
        <v>2600000</v>
      </c>
      <c r="F1407" s="1865">
        <v>0.05</v>
      </c>
      <c r="G1407" s="692"/>
      <c r="H1407" s="745" t="s">
        <v>19</v>
      </c>
      <c r="I1407" s="745" t="s">
        <v>1170</v>
      </c>
      <c r="J1407" s="1860" t="s">
        <v>1677</v>
      </c>
      <c r="K1407" s="483"/>
      <c r="L1407" s="483"/>
      <c r="M1407" s="483"/>
      <c r="N1407" s="483"/>
      <c r="O1407" s="483"/>
    </row>
    <row r="1408" spans="1:15" ht="14.25">
      <c r="A1408" s="3312"/>
      <c r="B1408" s="3127" t="s">
        <v>682</v>
      </c>
      <c r="C1408" s="3123">
        <v>0.1</v>
      </c>
      <c r="D1408" s="1678" t="s">
        <v>1724</v>
      </c>
      <c r="E1408" s="3128">
        <v>2500000</v>
      </c>
      <c r="F1408" s="1865">
        <v>0.05</v>
      </c>
      <c r="G1408" s="3124"/>
      <c r="H1408" s="3153" t="s">
        <v>19</v>
      </c>
      <c r="I1408" s="3122" t="s">
        <v>1170</v>
      </c>
      <c r="J1408" s="1860" t="s">
        <v>292</v>
      </c>
      <c r="K1408" s="483"/>
      <c r="L1408" s="483"/>
      <c r="M1408" s="483"/>
      <c r="N1408" s="483"/>
      <c r="O1408" s="483"/>
    </row>
    <row r="1409" spans="1:15" ht="14.25">
      <c r="A1409" s="3312"/>
      <c r="B1409" s="1158">
        <v>15038</v>
      </c>
      <c r="C1409" s="545">
        <v>0.1</v>
      </c>
      <c r="D1409" s="1680" t="s">
        <v>1725</v>
      </c>
      <c r="E1409" s="1153">
        <v>2100000</v>
      </c>
      <c r="F1409" s="541">
        <v>0.05</v>
      </c>
      <c r="G1409" s="564"/>
      <c r="H1409" s="544" t="s">
        <v>19</v>
      </c>
      <c r="I1409" s="544" t="s">
        <v>1170</v>
      </c>
      <c r="J1409" s="1860" t="s">
        <v>1677</v>
      </c>
      <c r="K1409" s="483"/>
      <c r="L1409" s="483"/>
      <c r="M1409" s="483"/>
      <c r="N1409" s="483"/>
      <c r="O1409" s="483"/>
    </row>
    <row r="1410" spans="1:15">
      <c r="A1410" s="3312"/>
      <c r="B1410" s="483"/>
      <c r="C1410" s="483"/>
      <c r="D1410" s="483"/>
      <c r="E1410" s="483"/>
      <c r="F1410" s="483"/>
      <c r="G1410" s="483"/>
      <c r="H1410" s="483"/>
      <c r="I1410" s="483"/>
      <c r="J1410" s="1910"/>
      <c r="K1410" s="483"/>
      <c r="L1410" s="483"/>
      <c r="M1410" s="2629"/>
      <c r="N1410" s="732"/>
      <c r="O1410" s="2629"/>
    </row>
    <row r="1411" spans="1:15">
      <c r="A1411" s="3312"/>
      <c r="B1411" s="483"/>
      <c r="C1411" s="483"/>
      <c r="D1411" s="483"/>
      <c r="E1411" s="483"/>
      <c r="F1411" s="483"/>
      <c r="G1411" s="483"/>
      <c r="H1411" s="483"/>
      <c r="I1411" s="483"/>
      <c r="J1411" s="1552"/>
      <c r="K1411" s="702"/>
      <c r="L1411" s="777"/>
      <c r="M1411" s="2132"/>
      <c r="N1411" s="3104"/>
      <c r="O1411" s="2132"/>
    </row>
    <row r="1412" spans="1:15">
      <c r="A1412" s="3312"/>
      <c r="B1412" s="483"/>
      <c r="C1412" s="483"/>
      <c r="D1412" s="483"/>
      <c r="E1412" s="483"/>
      <c r="F1412" s="483"/>
      <c r="G1412" s="483"/>
      <c r="H1412" s="483"/>
      <c r="I1412" s="483"/>
      <c r="J1412" s="584"/>
      <c r="K1412" s="483"/>
      <c r="L1412" s="777"/>
      <c r="M1412" s="2132"/>
      <c r="N1412" s="3104"/>
      <c r="O1412" s="2104"/>
    </row>
    <row r="1413" spans="1:15" ht="15.75">
      <c r="A1413" s="3312"/>
      <c r="B1413" s="406"/>
      <c r="C1413" s="3129"/>
      <c r="D1413" s="2459"/>
      <c r="E1413" s="2274">
        <f>SUM(E1405:E1412)</f>
        <v>11300000</v>
      </c>
      <c r="F1413" s="2451"/>
      <c r="G1413" s="2452"/>
      <c r="H1413" s="3449"/>
      <c r="I1413" s="3449"/>
      <c r="J1413" s="3449"/>
      <c r="K1413" s="3449"/>
      <c r="L1413" s="3313"/>
      <c r="M1413" s="3313"/>
      <c r="N1413" s="3313"/>
      <c r="O1413" s="2277"/>
    </row>
    <row r="1414" spans="1:15">
      <c r="A1414" s="605"/>
      <c r="B1414" s="605"/>
      <c r="C1414" s="2651"/>
      <c r="D1414" s="2652"/>
      <c r="E1414" s="605"/>
      <c r="F1414" s="605"/>
      <c r="G1414" s="605"/>
      <c r="H1414" s="605"/>
      <c r="I1414" s="605"/>
      <c r="J1414" s="605"/>
      <c r="K1414" s="605"/>
      <c r="L1414" s="605"/>
      <c r="M1414" s="605"/>
      <c r="N1414" s="605"/>
      <c r="O1414" s="605"/>
    </row>
    <row r="1415" spans="1:15">
      <c r="A1415" s="3452" t="s">
        <v>69</v>
      </c>
      <c r="B1415" s="3452"/>
      <c r="C1415" s="2113"/>
      <c r="D1415" s="1042">
        <f>E1413+E1401+E1380+E1359</f>
        <v>85475000</v>
      </c>
    </row>
    <row r="1416" spans="1:15">
      <c r="A1416" s="3453" t="s">
        <v>70</v>
      </c>
      <c r="B1416" s="3453"/>
      <c r="C1416" s="972"/>
      <c r="D1416" s="1043"/>
    </row>
    <row r="1417" spans="1:15">
      <c r="A1417" s="3454" t="s">
        <v>71</v>
      </c>
      <c r="B1417" s="3454"/>
      <c r="C1417" s="2112"/>
      <c r="D1417" s="1044"/>
    </row>
    <row r="1422" spans="1:15">
      <c r="A1422" s="3306" t="s">
        <v>1726</v>
      </c>
      <c r="B1422" s="3306"/>
      <c r="C1422" s="3306"/>
      <c r="D1422" s="3306"/>
      <c r="E1422" s="3306"/>
      <c r="F1422" s="3306"/>
      <c r="G1422" s="3306"/>
      <c r="H1422" s="3306"/>
      <c r="I1422" s="3306"/>
    </row>
    <row r="1423" spans="1:15">
      <c r="A1423" s="3306"/>
      <c r="B1423" s="3306"/>
      <c r="C1423" s="3306"/>
      <c r="D1423" s="3306"/>
      <c r="E1423" s="3306"/>
      <c r="F1423" s="3306"/>
      <c r="G1423" s="3306"/>
      <c r="H1423" s="3306"/>
      <c r="I1423" s="3306"/>
    </row>
    <row r="1424" spans="1:15" ht="32.25">
      <c r="A1424" s="2791" t="s">
        <v>523</v>
      </c>
      <c r="B1424" s="2791" t="s">
        <v>524</v>
      </c>
      <c r="C1424" s="2791" t="s">
        <v>525</v>
      </c>
      <c r="D1424" s="2791" t="s">
        <v>526</v>
      </c>
      <c r="E1424" s="2794" t="s">
        <v>6</v>
      </c>
      <c r="F1424" s="2795" t="s">
        <v>7</v>
      </c>
      <c r="G1424" s="2796" t="s">
        <v>527</v>
      </c>
      <c r="H1424" s="2797" t="s">
        <v>11</v>
      </c>
      <c r="I1424" s="3014" t="s">
        <v>528</v>
      </c>
    </row>
    <row r="1425" spans="1:9" ht="15.75">
      <c r="A1425" s="1785">
        <v>14880</v>
      </c>
      <c r="B1425" s="3130">
        <v>0.08</v>
      </c>
      <c r="C1425" s="3114" t="s">
        <v>1727</v>
      </c>
      <c r="D1425" s="2220" t="s">
        <v>1728</v>
      </c>
      <c r="E1425" s="3115">
        <v>4000000</v>
      </c>
      <c r="F1425" s="2219">
        <v>0.04</v>
      </c>
      <c r="G1425" s="3115">
        <f>E1425*F1425</f>
        <v>160000</v>
      </c>
      <c r="H1425" s="2220"/>
      <c r="I1425" s="1785" t="s">
        <v>43</v>
      </c>
    </row>
    <row r="1426" spans="1:9" ht="15.75">
      <c r="A1426" s="1362">
        <v>14897</v>
      </c>
      <c r="B1426" s="2216">
        <v>0.1</v>
      </c>
      <c r="C1426" s="2880" t="s">
        <v>1729</v>
      </c>
      <c r="D1426" s="1795" t="s">
        <v>1728</v>
      </c>
      <c r="E1426" s="3054">
        <v>3500000</v>
      </c>
      <c r="F1426" s="2221">
        <v>0.05</v>
      </c>
      <c r="G1426" s="3115">
        <f t="shared" ref="G1426:G1436" si="44">E1426*F1426</f>
        <v>175000</v>
      </c>
      <c r="H1426" s="1795"/>
      <c r="I1426" s="1362" t="s">
        <v>15</v>
      </c>
    </row>
    <row r="1427" spans="1:9" ht="15.75">
      <c r="A1427" s="1362">
        <v>14978</v>
      </c>
      <c r="B1427" s="2216">
        <v>0.1</v>
      </c>
      <c r="C1427" s="2880" t="s">
        <v>1722</v>
      </c>
      <c r="D1427" s="1795" t="s">
        <v>1728</v>
      </c>
      <c r="E1427" s="3054">
        <v>1700000</v>
      </c>
      <c r="F1427" s="2221">
        <v>0.05</v>
      </c>
      <c r="G1427" s="3115">
        <f t="shared" si="44"/>
        <v>85000</v>
      </c>
      <c r="H1427" s="1795"/>
      <c r="I1427" s="1362" t="s">
        <v>19</v>
      </c>
    </row>
    <row r="1428" spans="1:9" ht="15.75">
      <c r="A1428" s="1795"/>
      <c r="B1428" s="2216">
        <v>0.1</v>
      </c>
      <c r="C1428" s="2880" t="s">
        <v>1730</v>
      </c>
      <c r="D1428" s="1795" t="s">
        <v>1728</v>
      </c>
      <c r="E1428" s="3054">
        <v>2500000</v>
      </c>
      <c r="F1428" s="2221">
        <v>0.05</v>
      </c>
      <c r="G1428" s="3115">
        <f t="shared" si="44"/>
        <v>125000</v>
      </c>
      <c r="H1428" s="1795"/>
      <c r="I1428" s="1362" t="s">
        <v>19</v>
      </c>
    </row>
    <row r="1429" spans="1:9" ht="15.75">
      <c r="A1429" s="1362">
        <v>14967</v>
      </c>
      <c r="B1429" s="2214">
        <v>0.08</v>
      </c>
      <c r="C1429" s="2880" t="s">
        <v>1731</v>
      </c>
      <c r="D1429" s="1795" t="s">
        <v>1728</v>
      </c>
      <c r="E1429" s="3054">
        <v>5200000</v>
      </c>
      <c r="F1429" s="2219">
        <v>0.04</v>
      </c>
      <c r="G1429" s="3115">
        <f t="shared" si="44"/>
        <v>208000</v>
      </c>
      <c r="H1429" s="1795"/>
      <c r="I1429" s="1362" t="s">
        <v>15</v>
      </c>
    </row>
    <row r="1430" spans="1:9" ht="15.75">
      <c r="A1430" s="1362">
        <v>15064</v>
      </c>
      <c r="B1430" s="2214">
        <v>0.08</v>
      </c>
      <c r="C1430" s="2880" t="s">
        <v>1723</v>
      </c>
      <c r="D1430" s="1795" t="s">
        <v>1728</v>
      </c>
      <c r="E1430" s="3054">
        <v>2600000</v>
      </c>
      <c r="F1430" s="2219">
        <v>0.04</v>
      </c>
      <c r="G1430" s="3115">
        <f t="shared" si="44"/>
        <v>104000</v>
      </c>
      <c r="H1430" s="1795"/>
      <c r="I1430" s="1362" t="s">
        <v>19</v>
      </c>
    </row>
    <row r="1431" spans="1:9" ht="15.75">
      <c r="A1431" s="1362">
        <v>15007</v>
      </c>
      <c r="B1431" s="2216">
        <v>0.1</v>
      </c>
      <c r="C1431" s="2880" t="s">
        <v>1732</v>
      </c>
      <c r="D1431" s="1795" t="s">
        <v>1728</v>
      </c>
      <c r="E1431" s="3054">
        <v>2500000</v>
      </c>
      <c r="F1431" s="2221">
        <v>0.05</v>
      </c>
      <c r="G1431" s="3115">
        <f t="shared" si="44"/>
        <v>125000</v>
      </c>
      <c r="H1431" s="1795"/>
      <c r="I1431" s="1362" t="s">
        <v>1661</v>
      </c>
    </row>
    <row r="1432" spans="1:9" ht="15.75">
      <c r="A1432" s="1362">
        <v>15038</v>
      </c>
      <c r="B1432" s="2216">
        <v>0.1</v>
      </c>
      <c r="C1432" s="2880" t="s">
        <v>1733</v>
      </c>
      <c r="D1432" s="1795" t="s">
        <v>1728</v>
      </c>
      <c r="E1432" s="3054">
        <v>2100000</v>
      </c>
      <c r="F1432" s="2221">
        <v>0.05</v>
      </c>
      <c r="G1432" s="3115">
        <f t="shared" si="44"/>
        <v>105000</v>
      </c>
      <c r="H1432" s="1795"/>
      <c r="I1432" s="1362" t="s">
        <v>43</v>
      </c>
    </row>
    <row r="1433" spans="1:9" ht="15.75">
      <c r="A1433" s="1362">
        <v>14997</v>
      </c>
      <c r="B1433" s="2216">
        <v>0.1</v>
      </c>
      <c r="C1433" s="2880" t="s">
        <v>1734</v>
      </c>
      <c r="D1433" s="1795" t="s">
        <v>1728</v>
      </c>
      <c r="E1433" s="3054">
        <v>2300000</v>
      </c>
      <c r="F1433" s="2221">
        <v>0.05</v>
      </c>
      <c r="G1433" s="3115">
        <f t="shared" si="44"/>
        <v>115000</v>
      </c>
      <c r="H1433" s="1795"/>
      <c r="I1433" s="1362" t="s">
        <v>15</v>
      </c>
    </row>
    <row r="1434" spans="1:9" ht="15.75">
      <c r="A1434" s="1362">
        <v>14996</v>
      </c>
      <c r="B1434" s="2216">
        <v>0.1</v>
      </c>
      <c r="C1434" s="2880" t="s">
        <v>1735</v>
      </c>
      <c r="D1434" s="1795" t="s">
        <v>1728</v>
      </c>
      <c r="E1434" s="3054">
        <v>900000</v>
      </c>
      <c r="F1434" s="2221">
        <v>0.05</v>
      </c>
      <c r="G1434" s="3115">
        <f t="shared" si="44"/>
        <v>45000</v>
      </c>
      <c r="H1434" s="1795"/>
      <c r="I1434" s="1362" t="s">
        <v>1661</v>
      </c>
    </row>
    <row r="1435" spans="1:9" ht="15.75">
      <c r="A1435" s="1362">
        <v>15060</v>
      </c>
      <c r="B1435" s="2216">
        <v>0.1</v>
      </c>
      <c r="C1435" s="2880" t="s">
        <v>1736</v>
      </c>
      <c r="D1435" s="1795" t="s">
        <v>1728</v>
      </c>
      <c r="E1435" s="3054">
        <v>3700000</v>
      </c>
      <c r="F1435" s="2221">
        <v>0.05</v>
      </c>
      <c r="G1435" s="3115">
        <f t="shared" si="44"/>
        <v>185000</v>
      </c>
      <c r="H1435" s="1795"/>
      <c r="I1435" s="1362" t="s">
        <v>43</v>
      </c>
    </row>
    <row r="1436" spans="1:9" ht="15.75">
      <c r="A1436" s="1362">
        <v>15041</v>
      </c>
      <c r="B1436" s="2214">
        <v>0.08</v>
      </c>
      <c r="C1436" s="2880" t="s">
        <v>1737</v>
      </c>
      <c r="D1436" s="1795" t="s">
        <v>1728</v>
      </c>
      <c r="E1436" s="3054">
        <v>4000000</v>
      </c>
      <c r="F1436" s="2219">
        <v>0.04</v>
      </c>
      <c r="G1436" s="3115">
        <f t="shared" si="44"/>
        <v>160000</v>
      </c>
      <c r="H1436" s="1795"/>
      <c r="I1436" s="1362" t="s">
        <v>15</v>
      </c>
    </row>
    <row r="1437" spans="1:9" ht="15.75">
      <c r="A1437" s="2885"/>
      <c r="B1437" s="3134"/>
      <c r="C1437" s="3088"/>
      <c r="D1437" s="2885"/>
      <c r="E1437" s="3055"/>
      <c r="F1437" s="2885"/>
      <c r="G1437" s="3145"/>
      <c r="H1437" s="2885"/>
      <c r="I1437" s="2836"/>
    </row>
    <row r="1438" spans="1:9" s="605" customFormat="1" ht="15.75">
      <c r="A1438" s="1904" t="s">
        <v>351</v>
      </c>
      <c r="B1438" s="2531"/>
      <c r="C1438" s="2531" t="s">
        <v>1704</v>
      </c>
      <c r="D1438" s="2531"/>
      <c r="E1438" s="2531"/>
      <c r="F1438" s="2531"/>
      <c r="G1438" s="2531"/>
      <c r="H1438" s="2531"/>
      <c r="I1438" s="2531"/>
    </row>
    <row r="1439" spans="1:9" ht="30.75">
      <c r="A1439" s="407"/>
      <c r="B1439" s="407"/>
      <c r="C1439" s="3118" t="s">
        <v>1652</v>
      </c>
      <c r="D1439" s="407"/>
      <c r="E1439" s="407"/>
      <c r="F1439" s="407"/>
      <c r="G1439" s="407"/>
      <c r="H1439" s="407"/>
      <c r="I1439" s="407"/>
    </row>
    <row r="1440" spans="1:9" ht="15.75">
      <c r="A1440" s="407"/>
      <c r="B1440" s="407"/>
      <c r="C1440" s="407"/>
      <c r="D1440" s="407"/>
      <c r="E1440" s="3064">
        <f>SUM(E1425:E1439)</f>
        <v>35000000</v>
      </c>
      <c r="F1440" s="407"/>
      <c r="G1440" s="3064">
        <f>SUM(G1425:G1439)</f>
        <v>1592000</v>
      </c>
      <c r="H1440" s="407"/>
      <c r="I1440" s="407"/>
    </row>
    <row r="1442" spans="1:9">
      <c r="A1442" s="3306" t="s">
        <v>1738</v>
      </c>
      <c r="B1442" s="3306"/>
      <c r="C1442" s="3306"/>
      <c r="D1442" s="3306"/>
      <c r="E1442" s="3306"/>
      <c r="F1442" s="3306"/>
      <c r="G1442" s="3306"/>
      <c r="H1442" s="3306"/>
      <c r="I1442" s="3306"/>
    </row>
    <row r="1443" spans="1:9">
      <c r="A1443" s="3306"/>
      <c r="B1443" s="3306"/>
      <c r="C1443" s="3306"/>
      <c r="D1443" s="3306"/>
      <c r="E1443" s="3306"/>
      <c r="F1443" s="3306"/>
      <c r="G1443" s="3306"/>
      <c r="H1443" s="3306"/>
      <c r="I1443" s="3306"/>
    </row>
    <row r="1444" spans="1:9" ht="32.25">
      <c r="A1444" s="2925" t="s">
        <v>523</v>
      </c>
      <c r="B1444" s="2925" t="s">
        <v>524</v>
      </c>
      <c r="C1444" s="2925" t="s">
        <v>525</v>
      </c>
      <c r="D1444" s="2925" t="s">
        <v>526</v>
      </c>
      <c r="E1444" s="2926" t="s">
        <v>6</v>
      </c>
      <c r="F1444" s="2927" t="s">
        <v>7</v>
      </c>
      <c r="G1444" s="2928" t="s">
        <v>527</v>
      </c>
      <c r="H1444" s="2929" t="s">
        <v>11</v>
      </c>
      <c r="I1444" s="685" t="s">
        <v>528</v>
      </c>
    </row>
    <row r="1445" spans="1:9" ht="15.75">
      <c r="A1445" s="1362">
        <v>15012</v>
      </c>
      <c r="B1445" s="2957">
        <v>0.1</v>
      </c>
      <c r="C1445" s="2880" t="s">
        <v>1739</v>
      </c>
      <c r="D1445" s="1680" t="s">
        <v>1728</v>
      </c>
      <c r="E1445" s="3115">
        <v>2700000</v>
      </c>
      <c r="F1445" s="2216">
        <v>0.05</v>
      </c>
      <c r="G1445" s="3090">
        <f>E1445*F1445</f>
        <v>135000</v>
      </c>
      <c r="H1445" s="2880"/>
      <c r="I1445" s="1362" t="s">
        <v>1661</v>
      </c>
    </row>
    <row r="1446" spans="1:9" ht="15.75">
      <c r="A1446" s="1362">
        <v>14890</v>
      </c>
      <c r="B1446" s="2957">
        <v>0.1</v>
      </c>
      <c r="C1446" s="2880" t="s">
        <v>1740</v>
      </c>
      <c r="D1446" s="1680" t="s">
        <v>1728</v>
      </c>
      <c r="E1446" s="3054">
        <v>3300000</v>
      </c>
      <c r="F1446" s="2216">
        <v>0.05</v>
      </c>
      <c r="G1446" s="3090">
        <f t="shared" ref="G1446:G1457" si="45">E1446*F1446</f>
        <v>165000</v>
      </c>
      <c r="H1446" s="2106"/>
      <c r="I1446" s="1362" t="s">
        <v>1661</v>
      </c>
    </row>
    <row r="1447" spans="1:9" ht="15.75">
      <c r="A1447" s="1362">
        <v>14926</v>
      </c>
      <c r="B1447" s="2957">
        <v>0.1</v>
      </c>
      <c r="C1447" s="2880" t="s">
        <v>1741</v>
      </c>
      <c r="D1447" s="1680" t="s">
        <v>1728</v>
      </c>
      <c r="E1447" s="3054">
        <v>2800000</v>
      </c>
      <c r="F1447" s="2216">
        <v>0.05</v>
      </c>
      <c r="G1447" s="3090">
        <f t="shared" si="45"/>
        <v>140000</v>
      </c>
      <c r="H1447" s="2106"/>
      <c r="I1447" s="1362" t="s">
        <v>43</v>
      </c>
    </row>
    <row r="1448" spans="1:9" ht="15.75">
      <c r="A1448" s="1362">
        <v>15077</v>
      </c>
      <c r="B1448" s="2957">
        <v>0.1</v>
      </c>
      <c r="C1448" s="2880" t="s">
        <v>1679</v>
      </c>
      <c r="D1448" s="1680" t="s">
        <v>1728</v>
      </c>
      <c r="E1448" s="3054">
        <v>2500000</v>
      </c>
      <c r="F1448" s="2216">
        <v>0.05</v>
      </c>
      <c r="G1448" s="3090">
        <f t="shared" si="45"/>
        <v>125000</v>
      </c>
      <c r="H1448" s="2106"/>
      <c r="I1448" s="1362" t="s">
        <v>15</v>
      </c>
    </row>
    <row r="1449" spans="1:9" ht="15.75">
      <c r="A1449" s="1362">
        <v>14914</v>
      </c>
      <c r="B1449" s="2957">
        <v>0.1</v>
      </c>
      <c r="C1449" s="2880" t="s">
        <v>1712</v>
      </c>
      <c r="D1449" s="1680" t="s">
        <v>1728</v>
      </c>
      <c r="E1449" s="3054">
        <v>1200000</v>
      </c>
      <c r="F1449" s="2216">
        <v>0.05</v>
      </c>
      <c r="G1449" s="3090">
        <f t="shared" si="45"/>
        <v>60000</v>
      </c>
      <c r="H1449" s="2106"/>
      <c r="I1449" s="1362" t="s">
        <v>1661</v>
      </c>
    </row>
    <row r="1450" spans="1:9" ht="15.75">
      <c r="A1450" s="1362">
        <v>15055</v>
      </c>
      <c r="B1450" s="2957">
        <v>0.1</v>
      </c>
      <c r="C1450" s="2880" t="s">
        <v>1742</v>
      </c>
      <c r="D1450" s="1680" t="s">
        <v>1728</v>
      </c>
      <c r="E1450" s="3054">
        <v>2400000</v>
      </c>
      <c r="F1450" s="2216">
        <v>0.05</v>
      </c>
      <c r="G1450" s="3090">
        <f t="shared" si="45"/>
        <v>120000</v>
      </c>
      <c r="H1450" s="2880"/>
      <c r="I1450" s="1362" t="s">
        <v>1661</v>
      </c>
    </row>
    <row r="1451" spans="1:9" ht="15.75">
      <c r="A1451" s="1362">
        <v>15011</v>
      </c>
      <c r="B1451" s="3130">
        <v>0.08</v>
      </c>
      <c r="C1451" s="2880" t="s">
        <v>1743</v>
      </c>
      <c r="D1451" s="1680" t="s">
        <v>1728</v>
      </c>
      <c r="E1451" s="3054">
        <v>2400000</v>
      </c>
      <c r="F1451" s="2214">
        <v>0.01</v>
      </c>
      <c r="G1451" s="3090">
        <f t="shared" si="45"/>
        <v>24000</v>
      </c>
      <c r="H1451" s="3173" t="s">
        <v>1413</v>
      </c>
      <c r="I1451" s="1362" t="s">
        <v>1661</v>
      </c>
    </row>
    <row r="1452" spans="1:9" ht="15.75">
      <c r="A1452" s="1362">
        <v>15006</v>
      </c>
      <c r="B1452" s="3130">
        <v>0.08</v>
      </c>
      <c r="C1452" s="2880" t="s">
        <v>1744</v>
      </c>
      <c r="D1452" s="1680" t="s">
        <v>1728</v>
      </c>
      <c r="E1452" s="3054">
        <v>3000000</v>
      </c>
      <c r="F1452" s="2214">
        <v>0.04</v>
      </c>
      <c r="G1452" s="3090">
        <f t="shared" si="45"/>
        <v>120000</v>
      </c>
      <c r="H1452" s="2880"/>
      <c r="I1452" s="1362" t="s">
        <v>1661</v>
      </c>
    </row>
    <row r="1453" spans="1:9" ht="15.75">
      <c r="A1453" s="1362">
        <v>15010</v>
      </c>
      <c r="B1453" s="2957">
        <v>0.1</v>
      </c>
      <c r="C1453" s="2880" t="s">
        <v>1745</v>
      </c>
      <c r="D1453" s="1680" t="s">
        <v>1728</v>
      </c>
      <c r="E1453" s="3054">
        <v>2050000</v>
      </c>
      <c r="F1453" s="2216">
        <v>0.05</v>
      </c>
      <c r="G1453" s="3090">
        <f t="shared" si="45"/>
        <v>102500</v>
      </c>
      <c r="H1453" s="2880"/>
      <c r="I1453" s="1362" t="s">
        <v>15</v>
      </c>
    </row>
    <row r="1454" spans="1:9" ht="15.75">
      <c r="A1454" s="1362">
        <v>15047</v>
      </c>
      <c r="B1454" s="2957">
        <v>0.1</v>
      </c>
      <c r="C1454" s="2880" t="s">
        <v>1746</v>
      </c>
      <c r="D1454" s="1680" t="s">
        <v>1728</v>
      </c>
      <c r="E1454" s="3054">
        <v>2800000</v>
      </c>
      <c r="F1454" s="2216">
        <v>0.05</v>
      </c>
      <c r="G1454" s="3090">
        <f t="shared" si="45"/>
        <v>140000</v>
      </c>
      <c r="H1454" s="2880"/>
      <c r="I1454" s="1362" t="s">
        <v>43</v>
      </c>
    </row>
    <row r="1455" spans="1:9" ht="15.75">
      <c r="A1455" s="1362">
        <v>15039</v>
      </c>
      <c r="B1455" s="2957">
        <v>0.1</v>
      </c>
      <c r="C1455" s="2880" t="s">
        <v>1747</v>
      </c>
      <c r="D1455" s="1680" t="s">
        <v>1728</v>
      </c>
      <c r="E1455" s="3054">
        <v>4000000</v>
      </c>
      <c r="F1455" s="2216">
        <v>0.05</v>
      </c>
      <c r="G1455" s="3090">
        <f t="shared" si="45"/>
        <v>200000</v>
      </c>
      <c r="H1455" s="2880"/>
      <c r="I1455" s="1362" t="s">
        <v>1661</v>
      </c>
    </row>
    <row r="1456" spans="1:9" ht="15.75">
      <c r="A1456" s="2570">
        <v>15049</v>
      </c>
      <c r="B1456" s="2214">
        <v>0.08</v>
      </c>
      <c r="C1456" s="2880" t="s">
        <v>1748</v>
      </c>
      <c r="D1456" s="1680" t="s">
        <v>1728</v>
      </c>
      <c r="E1456" s="3054">
        <v>2000000</v>
      </c>
      <c r="F1456" s="2214">
        <v>0.04</v>
      </c>
      <c r="G1456" s="3090">
        <f t="shared" si="45"/>
        <v>80000</v>
      </c>
      <c r="H1456" s="2880"/>
      <c r="I1456" s="1362" t="s">
        <v>15</v>
      </c>
    </row>
    <row r="1457" spans="1:39" ht="15.75">
      <c r="A1457" s="1362">
        <v>15086</v>
      </c>
      <c r="B1457" s="2216">
        <v>0.1</v>
      </c>
      <c r="C1457" s="2880" t="s">
        <v>1749</v>
      </c>
      <c r="D1457" s="1680" t="s">
        <v>1728</v>
      </c>
      <c r="E1457" s="3054">
        <v>1250000</v>
      </c>
      <c r="F1457" s="2214">
        <v>0.02</v>
      </c>
      <c r="G1457" s="3090">
        <f t="shared" si="45"/>
        <v>25000</v>
      </c>
      <c r="H1457" s="3173" t="s">
        <v>1413</v>
      </c>
      <c r="I1457" s="1362" t="s">
        <v>43</v>
      </c>
    </row>
    <row r="1458" spans="1:39" ht="15.75">
      <c r="A1458" s="2777">
        <v>15122</v>
      </c>
      <c r="B1458" s="2219">
        <v>0.08</v>
      </c>
      <c r="C1458" s="3114" t="s">
        <v>1750</v>
      </c>
      <c r="D1458" s="1680" t="s">
        <v>1728</v>
      </c>
      <c r="E1458" s="3172">
        <v>5500000</v>
      </c>
      <c r="F1458" s="2219">
        <v>0.04</v>
      </c>
      <c r="G1458" s="3115">
        <f>E1458*F1458</f>
        <v>220000</v>
      </c>
      <c r="H1458" s="3114"/>
      <c r="I1458" s="1785" t="s">
        <v>15</v>
      </c>
    </row>
    <row r="1459" spans="1:39">
      <c r="A1459" s="407"/>
      <c r="B1459" s="407"/>
      <c r="C1459" s="407"/>
      <c r="D1459" s="407"/>
      <c r="E1459" s="407"/>
      <c r="F1459" s="407"/>
      <c r="G1459" s="407"/>
      <c r="H1459" s="407"/>
      <c r="I1459" s="407"/>
    </row>
    <row r="1460" spans="1:39" s="605" customFormat="1" ht="15.75">
      <c r="A1460" s="3177" t="s">
        <v>31</v>
      </c>
      <c r="B1460" s="3178"/>
      <c r="C1460" s="3179" t="s">
        <v>1751</v>
      </c>
      <c r="D1460" s="3179" t="s">
        <v>31</v>
      </c>
      <c r="E1460" s="3180"/>
      <c r="F1460" s="3181"/>
      <c r="G1460" s="3181"/>
      <c r="H1460" s="3181"/>
      <c r="I1460" s="3182" t="s">
        <v>1661</v>
      </c>
    </row>
    <row r="1461" spans="1:39" s="605" customFormat="1" ht="15.75">
      <c r="A1461" s="3170" t="s">
        <v>31</v>
      </c>
      <c r="B1461" s="3174"/>
      <c r="C1461" s="3174" t="s">
        <v>1752</v>
      </c>
      <c r="D1461" s="3174" t="s">
        <v>31</v>
      </c>
      <c r="E1461" s="3142"/>
      <c r="F1461" s="3174"/>
      <c r="G1461" s="3091"/>
      <c r="H1461" s="3174"/>
      <c r="I1461" s="1904" t="s">
        <v>43</v>
      </c>
    </row>
    <row r="1462" spans="1:39" s="605" customFormat="1" ht="15.75">
      <c r="A1462" s="3170" t="s">
        <v>31</v>
      </c>
      <c r="B1462" s="3183"/>
      <c r="C1462" s="3174" t="s">
        <v>1737</v>
      </c>
      <c r="D1462" s="3174" t="s">
        <v>31</v>
      </c>
      <c r="E1462" s="3184"/>
      <c r="F1462" s="2802"/>
      <c r="G1462" s="3091"/>
      <c r="H1462" s="3174"/>
      <c r="I1462" s="1904" t="s">
        <v>1661</v>
      </c>
    </row>
    <row r="1463" spans="1:39" ht="30.75">
      <c r="A1463" s="955"/>
      <c r="B1463" s="955"/>
      <c r="C1463" s="3141" t="s">
        <v>1652</v>
      </c>
      <c r="D1463" s="955"/>
      <c r="E1463" s="3143">
        <f>SUM(E1445:E1462)</f>
        <v>37900000</v>
      </c>
      <c r="F1463" s="2752"/>
      <c r="G1463" s="3171">
        <f>SUM(G1445:G1462)</f>
        <v>1656500</v>
      </c>
      <c r="H1463" s="2752"/>
      <c r="I1463" s="2752"/>
    </row>
    <row r="1464" spans="1:39">
      <c r="G1464" s="770"/>
    </row>
    <row r="1465" spans="1:39">
      <c r="A1465" s="3306" t="s">
        <v>1753</v>
      </c>
      <c r="B1465" s="3306"/>
      <c r="C1465" s="3306"/>
      <c r="D1465" s="3306"/>
      <c r="E1465" s="3306"/>
      <c r="F1465" s="3306"/>
      <c r="G1465" s="3306"/>
      <c r="H1465" s="3306"/>
      <c r="I1465" s="3306"/>
    </row>
    <row r="1466" spans="1:39">
      <c r="A1466" s="3306"/>
      <c r="B1466" s="3306"/>
      <c r="C1466" s="3306"/>
      <c r="D1466" s="3306"/>
      <c r="E1466" s="3306"/>
      <c r="F1466" s="3306"/>
      <c r="G1466" s="3306"/>
      <c r="H1466" s="3306"/>
      <c r="I1466" s="3306"/>
    </row>
    <row r="1467" spans="1:39" ht="32.25">
      <c r="A1467" s="2925" t="s">
        <v>523</v>
      </c>
      <c r="B1467" s="2925" t="s">
        <v>524</v>
      </c>
      <c r="C1467" s="2925" t="s">
        <v>525</v>
      </c>
      <c r="D1467" s="2925" t="s">
        <v>526</v>
      </c>
      <c r="E1467" s="2926" t="s">
        <v>6</v>
      </c>
      <c r="F1467" s="2927" t="s">
        <v>7</v>
      </c>
      <c r="G1467" s="2928" t="s">
        <v>527</v>
      </c>
      <c r="H1467" s="2929" t="s">
        <v>11</v>
      </c>
      <c r="I1467" s="685" t="s">
        <v>528</v>
      </c>
    </row>
    <row r="1468" spans="1:39" s="711" customFormat="1" ht="15.75">
      <c r="A1468" s="3125">
        <v>14928</v>
      </c>
      <c r="B1468" s="2216">
        <v>0.1</v>
      </c>
      <c r="C1468" s="2880" t="s">
        <v>1754</v>
      </c>
      <c r="D1468" s="2880" t="s">
        <v>1728</v>
      </c>
      <c r="E1468" s="3090">
        <v>2500000</v>
      </c>
      <c r="F1468" s="2216">
        <v>0.02</v>
      </c>
      <c r="G1468" s="3090">
        <f>F1468*E1468</f>
        <v>50000</v>
      </c>
      <c r="H1468" s="2880"/>
      <c r="I1468" s="1363" t="s">
        <v>19</v>
      </c>
      <c r="J1468" s="483"/>
      <c r="K1468" s="483"/>
      <c r="L1468" s="483"/>
      <c r="M1468" s="483"/>
      <c r="N1468" s="483"/>
      <c r="O1468" s="483"/>
      <c r="P1468" s="483"/>
      <c r="Q1468" s="483"/>
      <c r="R1468" s="483"/>
      <c r="S1468" s="483"/>
      <c r="T1468" s="483"/>
      <c r="U1468" s="483"/>
      <c r="V1468" s="483"/>
      <c r="W1468" s="1929"/>
      <c r="X1468" s="483"/>
      <c r="Y1468" s="483"/>
      <c r="Z1468" s="483"/>
      <c r="AA1468" s="483"/>
      <c r="AB1468" s="483"/>
      <c r="AC1468" s="483"/>
      <c r="AD1468" s="483"/>
      <c r="AE1468" s="483"/>
      <c r="AF1468" s="483"/>
      <c r="AG1468" s="483"/>
      <c r="AH1468" s="483"/>
      <c r="AI1468" s="483"/>
      <c r="AJ1468" s="483"/>
      <c r="AK1468" s="483"/>
      <c r="AL1468" s="483"/>
      <c r="AM1468" s="483"/>
    </row>
    <row r="1469" spans="1:39" ht="15.75">
      <c r="A1469" s="1362">
        <v>14910</v>
      </c>
      <c r="B1469" s="2216">
        <v>0.1</v>
      </c>
      <c r="C1469" s="2880" t="s">
        <v>1755</v>
      </c>
      <c r="D1469" s="2880" t="s">
        <v>1728</v>
      </c>
      <c r="E1469" s="3236">
        <v>1775000</v>
      </c>
      <c r="F1469" s="2216">
        <v>0.02</v>
      </c>
      <c r="G1469" s="3090">
        <f>F1469*E1469</f>
        <v>35500</v>
      </c>
      <c r="H1469" s="2880"/>
      <c r="I1469" s="1363" t="s">
        <v>43</v>
      </c>
      <c r="J1469" s="483"/>
      <c r="K1469" s="483"/>
      <c r="L1469" s="483"/>
      <c r="M1469" s="483"/>
      <c r="N1469" s="483"/>
      <c r="O1469" s="483"/>
      <c r="P1469" s="483"/>
      <c r="Q1469" s="483"/>
      <c r="R1469" s="483"/>
      <c r="S1469" s="483"/>
      <c r="T1469" s="483"/>
      <c r="U1469" s="483"/>
      <c r="V1469" s="483"/>
      <c r="W1469" s="1929"/>
      <c r="X1469" s="483"/>
      <c r="Y1469" s="483"/>
      <c r="Z1469" s="483"/>
      <c r="AA1469" s="483"/>
      <c r="AB1469" s="483"/>
      <c r="AC1469" s="483"/>
      <c r="AD1469" s="483"/>
      <c r="AE1469" s="483"/>
      <c r="AF1469" s="483"/>
      <c r="AG1469" s="483"/>
      <c r="AH1469" s="483"/>
      <c r="AI1469" s="483"/>
      <c r="AJ1469" s="483"/>
      <c r="AK1469" s="483"/>
      <c r="AL1469" s="483"/>
      <c r="AM1469" s="483"/>
    </row>
    <row r="1470" spans="1:39" s="711" customFormat="1" ht="15.75">
      <c r="A1470" s="1362">
        <v>14976</v>
      </c>
      <c r="B1470" s="3132">
        <v>0.08</v>
      </c>
      <c r="C1470" s="2880" t="s">
        <v>1756</v>
      </c>
      <c r="D1470" s="2880" t="s">
        <v>1728</v>
      </c>
      <c r="E1470" s="3133">
        <v>3600000</v>
      </c>
      <c r="F1470" s="2214">
        <v>0.01</v>
      </c>
      <c r="G1470" s="3090">
        <f>F1470*E1470</f>
        <v>36000</v>
      </c>
      <c r="H1470" s="2880"/>
      <c r="I1470" s="1363" t="s">
        <v>15</v>
      </c>
      <c r="J1470" s="483"/>
      <c r="K1470" s="483"/>
      <c r="L1470" s="483"/>
      <c r="M1470" s="483"/>
      <c r="N1470" s="483"/>
      <c r="O1470" s="483"/>
      <c r="P1470" s="483"/>
      <c r="Q1470" s="483"/>
      <c r="R1470" s="483"/>
      <c r="S1470" s="483"/>
      <c r="T1470" s="483"/>
      <c r="U1470" s="483"/>
      <c r="V1470" s="483"/>
      <c r="W1470" s="1929"/>
      <c r="X1470" s="483"/>
      <c r="Y1470" s="483"/>
      <c r="Z1470" s="483"/>
      <c r="AA1470" s="483"/>
      <c r="AB1470" s="483"/>
      <c r="AC1470" s="483"/>
      <c r="AD1470" s="483"/>
      <c r="AE1470" s="483"/>
      <c r="AF1470" s="483"/>
      <c r="AG1470" s="483"/>
      <c r="AH1470" s="483"/>
      <c r="AI1470" s="483"/>
      <c r="AJ1470" s="483"/>
      <c r="AK1470" s="483"/>
      <c r="AL1470" s="483"/>
      <c r="AM1470" s="483"/>
    </row>
    <row r="1471" spans="1:39" s="711" customFormat="1" ht="15.75">
      <c r="A1471" s="1362">
        <v>15071</v>
      </c>
      <c r="B1471" s="2216">
        <v>0.1</v>
      </c>
      <c r="C1471" s="2880" t="s">
        <v>1757</v>
      </c>
      <c r="D1471" s="2880" t="s">
        <v>1758</v>
      </c>
      <c r="E1471" s="3150">
        <v>2500000</v>
      </c>
      <c r="F1471" s="2216">
        <v>0.02</v>
      </c>
      <c r="G1471" s="3090">
        <f>F1471*E1471</f>
        <v>50000</v>
      </c>
      <c r="H1471" s="2880"/>
      <c r="I1471" s="1363" t="s">
        <v>43</v>
      </c>
      <c r="J1471" s="483"/>
      <c r="K1471" s="483"/>
      <c r="L1471" s="483"/>
      <c r="M1471" s="483"/>
      <c r="N1471" s="483"/>
      <c r="O1471" s="483"/>
      <c r="P1471" s="483"/>
      <c r="Q1471" s="483"/>
      <c r="R1471" s="483"/>
      <c r="S1471" s="483"/>
      <c r="T1471" s="483"/>
      <c r="U1471" s="483"/>
      <c r="V1471" s="483"/>
      <c r="W1471" s="605"/>
      <c r="X1471" s="605"/>
      <c r="Y1471" s="605"/>
    </row>
    <row r="1472" spans="1:39" s="711" customFormat="1" ht="15.75">
      <c r="A1472" s="1363">
        <v>15082</v>
      </c>
      <c r="B1472" s="2216">
        <v>0.1</v>
      </c>
      <c r="C1472" s="2880" t="s">
        <v>1759</v>
      </c>
      <c r="D1472" s="2880" t="s">
        <v>1758</v>
      </c>
      <c r="E1472" s="3167">
        <v>2500000</v>
      </c>
      <c r="F1472" s="2216">
        <v>0.02</v>
      </c>
      <c r="G1472" s="3090">
        <f>F1472*E1472</f>
        <v>50000</v>
      </c>
      <c r="H1472" s="2880"/>
      <c r="I1472" s="1363" t="s">
        <v>43</v>
      </c>
      <c r="J1472" s="483"/>
      <c r="K1472" s="483"/>
      <c r="L1472" s="483"/>
      <c r="M1472" s="483"/>
      <c r="N1472" s="483"/>
      <c r="O1472" s="483"/>
      <c r="P1472" s="483"/>
      <c r="Q1472" s="483"/>
      <c r="R1472" s="483"/>
      <c r="S1472" s="483"/>
      <c r="T1472" s="483"/>
      <c r="U1472" s="483"/>
      <c r="V1472" s="483"/>
      <c r="W1472" s="605"/>
      <c r="X1472" s="605"/>
      <c r="Y1472" s="605"/>
    </row>
    <row r="1473" spans="1:25" ht="15.75">
      <c r="A1473" s="3151"/>
      <c r="B1473" s="3088"/>
      <c r="C1473" s="3088"/>
      <c r="D1473" s="3088"/>
      <c r="E1473" s="3168"/>
      <c r="F1473" s="3088"/>
      <c r="G1473" s="3088"/>
      <c r="H1473" s="3088"/>
      <c r="I1473" s="3151"/>
      <c r="J1473" s="483"/>
      <c r="K1473" s="483"/>
      <c r="L1473" s="483"/>
      <c r="M1473" s="483"/>
      <c r="N1473" s="483"/>
      <c r="O1473" s="483"/>
      <c r="P1473" s="483"/>
      <c r="Q1473" s="483"/>
      <c r="R1473" s="483"/>
      <c r="S1473" s="483"/>
      <c r="T1473" s="483"/>
      <c r="U1473" s="483"/>
      <c r="V1473" s="483"/>
      <c r="W1473" s="605"/>
      <c r="X1473" s="605"/>
      <c r="Y1473" s="605"/>
    </row>
    <row r="1474" spans="1:25" s="605" customFormat="1" ht="15.75">
      <c r="A1474" s="1523" t="s">
        <v>31</v>
      </c>
      <c r="B1474" s="3174"/>
      <c r="C1474" s="3174" t="s">
        <v>1760</v>
      </c>
      <c r="D1474" s="3174"/>
      <c r="E1474" s="3175"/>
      <c r="F1474" s="3174"/>
      <c r="G1474" s="3174"/>
      <c r="H1474" s="3174"/>
      <c r="I1474" s="3176"/>
      <c r="J1474" s="483"/>
      <c r="K1474" s="483"/>
      <c r="L1474" s="483"/>
      <c r="M1474" s="483"/>
      <c r="N1474" s="483"/>
      <c r="O1474" s="483"/>
      <c r="P1474" s="483"/>
      <c r="Q1474" s="483"/>
      <c r="R1474" s="483"/>
      <c r="S1474" s="483"/>
      <c r="T1474" s="483"/>
      <c r="U1474" s="483"/>
      <c r="V1474" s="483"/>
    </row>
    <row r="1475" spans="1:25" ht="30.75">
      <c r="A1475" s="2753"/>
      <c r="B1475" s="407"/>
      <c r="C1475" s="3141" t="s">
        <v>1652</v>
      </c>
      <c r="D1475" s="407"/>
      <c r="E1475" s="3169">
        <f>SUM(E1468:E1474)</f>
        <v>12875000</v>
      </c>
      <c r="F1475" s="956"/>
      <c r="G1475" s="3171">
        <f>SUM(G1468:G1474)</f>
        <v>221500</v>
      </c>
      <c r="H1475" s="956"/>
      <c r="I1475" s="3152"/>
      <c r="J1475" s="483"/>
      <c r="K1475" s="483"/>
      <c r="L1475" s="483"/>
      <c r="M1475" s="483"/>
      <c r="N1475" s="483"/>
      <c r="O1475" s="483"/>
      <c r="P1475" s="483"/>
      <c r="Q1475" s="483"/>
      <c r="R1475" s="483"/>
      <c r="S1475" s="483"/>
      <c r="T1475" s="483"/>
      <c r="U1475" s="483"/>
      <c r="V1475" s="483"/>
      <c r="W1475" s="605"/>
      <c r="X1475" s="605"/>
      <c r="Y1475" s="605"/>
    </row>
    <row r="1478" spans="1:25">
      <c r="A1478" s="3307" t="s">
        <v>1761</v>
      </c>
      <c r="B1478" s="3307"/>
      <c r="C1478" s="3307"/>
      <c r="D1478" s="3307"/>
      <c r="E1478" s="3307"/>
      <c r="F1478" s="3307"/>
      <c r="G1478" s="3307"/>
    </row>
    <row r="1479" spans="1:25">
      <c r="A1479" s="3307"/>
      <c r="B1479" s="3307"/>
      <c r="C1479" s="3307"/>
      <c r="D1479" s="3307"/>
      <c r="E1479" s="3307"/>
      <c r="F1479" s="3307"/>
      <c r="G1479" s="3307"/>
    </row>
    <row r="1480" spans="1:25" ht="15.75">
      <c r="A1480" s="1985" t="s">
        <v>1023</v>
      </c>
      <c r="B1480" s="1985" t="s">
        <v>1024</v>
      </c>
      <c r="C1480" s="1985" t="s">
        <v>1025</v>
      </c>
      <c r="D1480" s="1985" t="s">
        <v>526</v>
      </c>
      <c r="E1480" s="1985" t="s">
        <v>1026</v>
      </c>
      <c r="F1480" s="1985"/>
      <c r="G1480" s="1985"/>
    </row>
    <row r="1481" spans="1:25" ht="16.5">
      <c r="A1481" s="1362">
        <v>14897</v>
      </c>
      <c r="B1481" s="2216">
        <v>0.1</v>
      </c>
      <c r="C1481" s="1795" t="s">
        <v>1676</v>
      </c>
      <c r="D1481" s="3162" t="s">
        <v>743</v>
      </c>
      <c r="E1481" s="1829">
        <v>3500000</v>
      </c>
      <c r="F1481" s="2773">
        <v>0.03</v>
      </c>
      <c r="G1481" s="1319">
        <f>F1481*E1481</f>
        <v>105000</v>
      </c>
    </row>
    <row r="1482" spans="1:25" ht="16.5">
      <c r="A1482" s="1362">
        <v>15077</v>
      </c>
      <c r="B1482" s="2216">
        <v>0.1</v>
      </c>
      <c r="C1482" s="3156" t="s">
        <v>1679</v>
      </c>
      <c r="D1482" s="3162" t="s">
        <v>1762</v>
      </c>
      <c r="E1482" s="2820">
        <v>2500000</v>
      </c>
      <c r="F1482" s="2773">
        <v>0.03</v>
      </c>
      <c r="G1482" s="1319">
        <f t="shared" ref="G1482:G1493" si="46">F1482*E1482</f>
        <v>75000</v>
      </c>
    </row>
    <row r="1483" spans="1:25" ht="16.5">
      <c r="A1483" s="1362">
        <v>14976</v>
      </c>
      <c r="B1483" s="2214">
        <v>0.08</v>
      </c>
      <c r="C1483" s="1795" t="s">
        <v>1680</v>
      </c>
      <c r="D1483" s="3162" t="s">
        <v>743</v>
      </c>
      <c r="E1483" s="2820">
        <v>3600000</v>
      </c>
      <c r="F1483" s="2774">
        <v>0.02</v>
      </c>
      <c r="G1483" s="1319">
        <f t="shared" si="46"/>
        <v>72000</v>
      </c>
    </row>
    <row r="1484" spans="1:25" ht="16.5">
      <c r="A1484" s="1362">
        <v>14967</v>
      </c>
      <c r="B1484" s="2214">
        <v>0.08</v>
      </c>
      <c r="C1484" s="1795" t="s">
        <v>1681</v>
      </c>
      <c r="D1484" s="3162" t="s">
        <v>743</v>
      </c>
      <c r="E1484" s="2820">
        <v>5200000</v>
      </c>
      <c r="F1484" s="2774">
        <v>0.02</v>
      </c>
      <c r="G1484" s="1319">
        <f t="shared" si="46"/>
        <v>104000</v>
      </c>
    </row>
    <row r="1485" spans="1:25" ht="16.5">
      <c r="A1485" s="1362">
        <v>15010</v>
      </c>
      <c r="B1485" s="2216">
        <v>0.1</v>
      </c>
      <c r="C1485" s="1795" t="s">
        <v>1763</v>
      </c>
      <c r="D1485" s="3162" t="s">
        <v>743</v>
      </c>
      <c r="E1485" s="2820">
        <v>2050000</v>
      </c>
      <c r="F1485" s="2773">
        <v>0.03</v>
      </c>
      <c r="G1485" s="1319">
        <f t="shared" si="46"/>
        <v>61500</v>
      </c>
    </row>
    <row r="1486" spans="1:25" ht="16.5">
      <c r="A1486" s="1362">
        <v>15049</v>
      </c>
      <c r="B1486" s="2214">
        <v>0.08</v>
      </c>
      <c r="C1486" s="1795" t="s">
        <v>1764</v>
      </c>
      <c r="D1486" s="3162" t="s">
        <v>743</v>
      </c>
      <c r="E1486" s="2820">
        <v>2000000</v>
      </c>
      <c r="F1486" s="2774">
        <v>0.02</v>
      </c>
      <c r="G1486" s="1319">
        <f t="shared" si="46"/>
        <v>40000</v>
      </c>
    </row>
    <row r="1487" spans="1:25" ht="16.5">
      <c r="A1487" s="1362">
        <v>15041</v>
      </c>
      <c r="B1487" s="2214">
        <v>0.08</v>
      </c>
      <c r="C1487" s="2224" t="s">
        <v>1684</v>
      </c>
      <c r="D1487" s="3162" t="s">
        <v>743</v>
      </c>
      <c r="E1487" s="2820">
        <v>4000000</v>
      </c>
      <c r="F1487" s="2774">
        <v>0.02</v>
      </c>
      <c r="G1487" s="1319">
        <f t="shared" si="46"/>
        <v>80000</v>
      </c>
    </row>
    <row r="1488" spans="1:25" ht="16.5">
      <c r="A1488" s="1362">
        <v>14880</v>
      </c>
      <c r="B1488" s="2214">
        <v>0.08</v>
      </c>
      <c r="C1488" s="2215" t="s">
        <v>1690</v>
      </c>
      <c r="D1488" s="3162" t="s">
        <v>743</v>
      </c>
      <c r="E1488" s="2820">
        <v>4000000</v>
      </c>
      <c r="F1488" s="2774">
        <v>0.02</v>
      </c>
      <c r="G1488" s="1319">
        <f t="shared" si="46"/>
        <v>80000</v>
      </c>
    </row>
    <row r="1489" spans="1:7" ht="16.5">
      <c r="A1489" s="1362">
        <v>14910</v>
      </c>
      <c r="B1489" s="2216">
        <v>0.1</v>
      </c>
      <c r="C1489" s="3157" t="s">
        <v>1765</v>
      </c>
      <c r="D1489" s="3162" t="s">
        <v>743</v>
      </c>
      <c r="E1489" s="2820">
        <v>1775000</v>
      </c>
      <c r="F1489" s="2773">
        <v>0.03</v>
      </c>
      <c r="G1489" s="1319">
        <f t="shared" si="46"/>
        <v>53250</v>
      </c>
    </row>
    <row r="1490" spans="1:7" ht="16.5">
      <c r="A1490" s="1362">
        <v>14926</v>
      </c>
      <c r="B1490" s="2216">
        <v>0.1</v>
      </c>
      <c r="C1490" s="2217" t="s">
        <v>1692</v>
      </c>
      <c r="D1490" s="3162" t="s">
        <v>743</v>
      </c>
      <c r="E1490" s="2820">
        <v>2800000</v>
      </c>
      <c r="F1490" s="2773">
        <v>0.03</v>
      </c>
      <c r="G1490" s="1319">
        <f t="shared" si="46"/>
        <v>84000</v>
      </c>
    </row>
    <row r="1491" spans="1:7" ht="16.5">
      <c r="A1491" s="1362">
        <v>15047</v>
      </c>
      <c r="B1491" s="2216">
        <v>0.1</v>
      </c>
      <c r="C1491" s="2763" t="s">
        <v>1693</v>
      </c>
      <c r="D1491" s="3162" t="s">
        <v>743</v>
      </c>
      <c r="E1491" s="2820">
        <v>2800000</v>
      </c>
      <c r="F1491" s="2773">
        <v>0.03</v>
      </c>
      <c r="G1491" s="1319">
        <f t="shared" si="46"/>
        <v>84000</v>
      </c>
    </row>
    <row r="1492" spans="1:7" ht="16.5">
      <c r="A1492" s="1362">
        <v>14997</v>
      </c>
      <c r="B1492" s="2216">
        <v>0.1</v>
      </c>
      <c r="C1492" s="2220" t="s">
        <v>1694</v>
      </c>
      <c r="D1492" s="3162" t="s">
        <v>743</v>
      </c>
      <c r="E1492" s="2820">
        <v>2300000</v>
      </c>
      <c r="F1492" s="2773">
        <v>0.03</v>
      </c>
      <c r="G1492" s="1319">
        <f t="shared" si="46"/>
        <v>69000</v>
      </c>
    </row>
    <row r="1493" spans="1:7" ht="16.5">
      <c r="A1493" s="1362">
        <v>15071</v>
      </c>
      <c r="B1493" s="2216">
        <v>0.1</v>
      </c>
      <c r="C1493" s="3158" t="s">
        <v>1695</v>
      </c>
      <c r="D1493" s="3162" t="s">
        <v>1762</v>
      </c>
      <c r="E1493" s="2820">
        <v>2500000</v>
      </c>
      <c r="F1493" s="2773">
        <v>0.03</v>
      </c>
      <c r="G1493" s="1319">
        <f t="shared" si="46"/>
        <v>75000</v>
      </c>
    </row>
    <row r="1494" spans="1:7" ht="16.5">
      <c r="A1494" s="1362">
        <v>15060</v>
      </c>
      <c r="B1494" s="2216">
        <v>0.1</v>
      </c>
      <c r="C1494" s="3209" t="s">
        <v>1696</v>
      </c>
      <c r="D1494" s="3162" t="s">
        <v>743</v>
      </c>
      <c r="E1494" s="2761">
        <v>3700000</v>
      </c>
      <c r="F1494" s="2773">
        <v>0.03</v>
      </c>
      <c r="G1494" s="1319">
        <f>F1494*E1494</f>
        <v>111000</v>
      </c>
    </row>
    <row r="1495" spans="1:7" ht="16.5">
      <c r="A1495" s="2828">
        <v>15012</v>
      </c>
      <c r="B1495" s="2216">
        <v>0.1</v>
      </c>
      <c r="C1495" s="2826" t="s">
        <v>1707</v>
      </c>
      <c r="D1495" s="3163" t="s">
        <v>743</v>
      </c>
      <c r="E1495" s="1829">
        <v>2700000</v>
      </c>
      <c r="F1495" s="2773">
        <v>0.03</v>
      </c>
      <c r="G1495" s="1319">
        <f>F1495*E1495</f>
        <v>81000</v>
      </c>
    </row>
    <row r="1496" spans="1:7" ht="16.5">
      <c r="A1496" s="1362">
        <v>14890</v>
      </c>
      <c r="B1496" s="2216">
        <v>0.1</v>
      </c>
      <c r="C1496" s="2217" t="s">
        <v>1708</v>
      </c>
      <c r="D1496" s="3164" t="s">
        <v>743</v>
      </c>
      <c r="E1496" s="2761">
        <v>3300000</v>
      </c>
      <c r="F1496" s="2773">
        <v>0.03</v>
      </c>
      <c r="G1496" s="1319">
        <f>F1496*E1496</f>
        <v>99000</v>
      </c>
    </row>
    <row r="1497" spans="1:7" ht="16.5">
      <c r="A1497" s="1362">
        <v>15011</v>
      </c>
      <c r="B1497" s="2214">
        <v>0.08</v>
      </c>
      <c r="C1497" s="3159" t="s">
        <v>1710</v>
      </c>
      <c r="D1497" s="3164" t="s">
        <v>743</v>
      </c>
      <c r="E1497" s="2761">
        <v>2100000</v>
      </c>
      <c r="F1497" s="2774">
        <v>0.02</v>
      </c>
      <c r="G1497" s="1319">
        <f>F1497*E1497</f>
        <v>42000</v>
      </c>
    </row>
    <row r="1498" spans="1:7" ht="16.5">
      <c r="A1498" s="1362">
        <v>14914</v>
      </c>
      <c r="B1498" s="2216">
        <v>0.1</v>
      </c>
      <c r="C1498" s="1795" t="s">
        <v>1712</v>
      </c>
      <c r="D1498" s="3164" t="s">
        <v>743</v>
      </c>
      <c r="E1498" s="2761">
        <v>1200000</v>
      </c>
      <c r="F1498" s="2773">
        <v>0.03</v>
      </c>
      <c r="G1498" s="1319">
        <f>F1498*E1498</f>
        <v>36000</v>
      </c>
    </row>
    <row r="1499" spans="1:7" ht="16.5">
      <c r="A1499" s="1362">
        <v>15055</v>
      </c>
      <c r="B1499" s="2216">
        <v>0.1</v>
      </c>
      <c r="C1499" s="3157" t="s">
        <v>1714</v>
      </c>
      <c r="D1499" s="3164" t="s">
        <v>743</v>
      </c>
      <c r="E1499" s="2761">
        <v>2400000</v>
      </c>
      <c r="F1499" s="2773">
        <v>0.03</v>
      </c>
      <c r="G1499" s="1319">
        <f>F1499*E1499</f>
        <v>72000</v>
      </c>
    </row>
    <row r="1500" spans="1:7" ht="16.5">
      <c r="A1500" s="2873">
        <v>15006</v>
      </c>
      <c r="B1500" s="2214">
        <v>0.08</v>
      </c>
      <c r="C1500" s="3160" t="s">
        <v>1715</v>
      </c>
      <c r="D1500" s="3164" t="s">
        <v>743</v>
      </c>
      <c r="E1500" s="2761">
        <v>3000000</v>
      </c>
      <c r="F1500" s="2774">
        <v>0.02</v>
      </c>
      <c r="G1500" s="1319">
        <f>F1500*E1500</f>
        <v>60000</v>
      </c>
    </row>
    <row r="1501" spans="1:7" ht="16.5">
      <c r="A1501" s="1362">
        <v>15007</v>
      </c>
      <c r="B1501" s="2216">
        <v>0.1</v>
      </c>
      <c r="C1501" s="1795" t="s">
        <v>1716</v>
      </c>
      <c r="D1501" s="3164" t="s">
        <v>743</v>
      </c>
      <c r="E1501" s="2820">
        <v>2500000</v>
      </c>
      <c r="F1501" s="2773">
        <v>0.03</v>
      </c>
      <c r="G1501" s="1319">
        <f>F1501*E1501</f>
        <v>75000</v>
      </c>
    </row>
    <row r="1502" spans="1:7" ht="16.5">
      <c r="A1502" s="1362">
        <v>14996</v>
      </c>
      <c r="B1502" s="2216">
        <v>0.1</v>
      </c>
      <c r="C1502" s="1795" t="s">
        <v>1721</v>
      </c>
      <c r="D1502" s="3164" t="s">
        <v>743</v>
      </c>
      <c r="E1502" s="2820">
        <v>900000</v>
      </c>
      <c r="F1502" s="2773">
        <v>0.03</v>
      </c>
      <c r="G1502" s="1319">
        <f>F1502*E1502</f>
        <v>27000</v>
      </c>
    </row>
    <row r="1503" spans="1:7" ht="16.5">
      <c r="A1503" s="1785">
        <v>15039</v>
      </c>
      <c r="B1503" s="2216">
        <v>0.1</v>
      </c>
      <c r="C1503" s="1795" t="s">
        <v>1718</v>
      </c>
      <c r="D1503" s="3164" t="s">
        <v>743</v>
      </c>
      <c r="E1503" s="2820">
        <v>4000000</v>
      </c>
      <c r="F1503" s="2773">
        <v>0.03</v>
      </c>
      <c r="G1503" s="1319">
        <f>F1503*E1503</f>
        <v>120000</v>
      </c>
    </row>
    <row r="1504" spans="1:7" ht="17.25" customHeight="1">
      <c r="A1504" s="1362">
        <v>14928</v>
      </c>
      <c r="B1504" s="2216">
        <v>0.1</v>
      </c>
      <c r="C1504" s="2220" t="s">
        <v>1709</v>
      </c>
      <c r="D1504" s="3164" t="s">
        <v>743</v>
      </c>
      <c r="E1504" s="2844">
        <v>2500000</v>
      </c>
      <c r="F1504" s="2773">
        <v>0.03</v>
      </c>
      <c r="G1504" s="1319">
        <f>F1504*E1504</f>
        <v>75000</v>
      </c>
    </row>
    <row r="1505" spans="1:15" ht="16.5">
      <c r="A1505" s="2861">
        <v>14978</v>
      </c>
      <c r="B1505" s="2216">
        <v>0.1</v>
      </c>
      <c r="C1505" s="1795" t="s">
        <v>1722</v>
      </c>
      <c r="D1505" s="3164" t="s">
        <v>743</v>
      </c>
      <c r="E1505" s="2761">
        <v>1700000</v>
      </c>
      <c r="F1505" s="2773">
        <v>0.03</v>
      </c>
      <c r="G1505" s="1319">
        <f>F1505*E1505</f>
        <v>51000</v>
      </c>
    </row>
    <row r="1506" spans="1:15" ht="16.5">
      <c r="A1506" s="1362">
        <v>15064</v>
      </c>
      <c r="B1506" s="2214">
        <v>0.08</v>
      </c>
      <c r="C1506" s="1795" t="s">
        <v>1723</v>
      </c>
      <c r="D1506" s="3165" t="s">
        <v>1762</v>
      </c>
      <c r="E1506" s="2761">
        <v>2600000</v>
      </c>
      <c r="F1506" s="2774">
        <v>0.02</v>
      </c>
      <c r="G1506" s="1319">
        <f>F1506*E1506</f>
        <v>52000</v>
      </c>
    </row>
    <row r="1507" spans="1:15" ht="16.5">
      <c r="A1507" s="2770" t="s">
        <v>1162</v>
      </c>
      <c r="B1507" s="2216">
        <v>0.1</v>
      </c>
      <c r="C1507" s="3161" t="s">
        <v>1724</v>
      </c>
      <c r="D1507" s="3164" t="s">
        <v>1762</v>
      </c>
      <c r="E1507" s="1817">
        <v>2500000</v>
      </c>
      <c r="F1507" s="2773">
        <v>0.03</v>
      </c>
      <c r="G1507" s="1319">
        <f t="shared" ref="G1507:G1510" si="47">F1507*E1507</f>
        <v>75000</v>
      </c>
    </row>
    <row r="1508" spans="1:15" ht="16.5" customHeight="1">
      <c r="A1508" s="1362">
        <v>15038</v>
      </c>
      <c r="B1508" s="2216">
        <v>0.1</v>
      </c>
      <c r="C1508" s="1795" t="s">
        <v>1725</v>
      </c>
      <c r="D1508" s="3166" t="s">
        <v>743</v>
      </c>
      <c r="E1508" s="1827">
        <v>2100000</v>
      </c>
      <c r="F1508" s="2773">
        <v>0.03</v>
      </c>
      <c r="G1508" s="1319">
        <f t="shared" si="47"/>
        <v>63000</v>
      </c>
    </row>
    <row r="1509" spans="1:15" ht="16.5">
      <c r="A1509" s="1785">
        <v>15082</v>
      </c>
      <c r="B1509" s="2216">
        <v>0.1</v>
      </c>
      <c r="C1509" s="1795" t="s">
        <v>1766</v>
      </c>
      <c r="D1509" s="3164" t="s">
        <v>743</v>
      </c>
      <c r="E1509" s="2820">
        <v>2500000</v>
      </c>
      <c r="F1509" s="2773">
        <v>0.03</v>
      </c>
      <c r="G1509" s="1319">
        <f t="shared" si="47"/>
        <v>75000</v>
      </c>
    </row>
    <row r="1510" spans="1:15" ht="16.5">
      <c r="A1510" s="1785">
        <v>15086</v>
      </c>
      <c r="B1510" s="2216">
        <v>0.1</v>
      </c>
      <c r="C1510" s="1795" t="s">
        <v>1749</v>
      </c>
      <c r="D1510" s="3164" t="s">
        <v>743</v>
      </c>
      <c r="E1510" s="2820">
        <v>1250000</v>
      </c>
      <c r="F1510" s="2773">
        <v>0.03</v>
      </c>
      <c r="G1510" s="1319">
        <f t="shared" si="47"/>
        <v>37500</v>
      </c>
    </row>
    <row r="1511" spans="1:15" ht="16.5">
      <c r="A1511" s="1785">
        <v>15122</v>
      </c>
      <c r="B1511" s="2214">
        <v>0.08</v>
      </c>
      <c r="C1511" s="1081" t="s">
        <v>1685</v>
      </c>
      <c r="D1511" s="3164" t="s">
        <v>1762</v>
      </c>
      <c r="E1511" s="2820">
        <v>5500000</v>
      </c>
      <c r="F1511" s="2774">
        <v>0.02</v>
      </c>
      <c r="G1511" s="1319">
        <f>F1511*E1511</f>
        <v>110000</v>
      </c>
    </row>
    <row r="1512" spans="1:15" ht="15.75">
      <c r="A1512" s="1785"/>
      <c r="B1512" s="2216"/>
      <c r="C1512" s="1081"/>
      <c r="D1512" s="1680"/>
      <c r="E1512" s="2820"/>
      <c r="F1512" s="2760"/>
      <c r="G1512" s="1319"/>
    </row>
    <row r="1513" spans="1:15" ht="15.75">
      <c r="A1513" s="1362"/>
      <c r="B1513" s="2216"/>
      <c r="C1513" s="1680"/>
      <c r="D1513" s="657"/>
      <c r="E1513" s="2761"/>
      <c r="F1513" s="2760"/>
      <c r="G1513" s="1319"/>
    </row>
    <row r="1514" spans="1:15" ht="15.75">
      <c r="A1514" s="2770"/>
      <c r="B1514" s="2216"/>
      <c r="C1514" s="1752"/>
      <c r="D1514" s="1680"/>
      <c r="E1514" s="1817"/>
      <c r="F1514" s="2760"/>
      <c r="G1514" s="1319"/>
    </row>
    <row r="1515" spans="1:15" ht="26.25">
      <c r="A1515" s="985"/>
      <c r="B1515" s="2711"/>
      <c r="C1515" s="1680"/>
      <c r="D1515" s="2759"/>
      <c r="E1515" s="3112">
        <f>SUM(E1481:E1514)</f>
        <v>85475000</v>
      </c>
      <c r="F1515" s="1863"/>
      <c r="G1515" s="3111">
        <f>SUM(G1481:G1514)-37500</f>
        <v>2206750</v>
      </c>
      <c r="H1515" t="s">
        <v>1767</v>
      </c>
    </row>
    <row r="1520" spans="1:15">
      <c r="A1520" s="3274" t="s">
        <v>1768</v>
      </c>
      <c r="B1520" s="3274"/>
      <c r="C1520" s="3274"/>
      <c r="D1520" s="3274"/>
      <c r="E1520" s="3274"/>
      <c r="F1520" s="3274"/>
      <c r="G1520" s="3274"/>
      <c r="H1520" s="3274"/>
      <c r="I1520" s="3274"/>
      <c r="J1520" s="3274"/>
      <c r="K1520" s="3274"/>
      <c r="L1520" s="3274"/>
      <c r="M1520" s="3274"/>
      <c r="N1520" s="3274"/>
      <c r="O1520" s="3274"/>
    </row>
    <row r="1521" spans="1:15">
      <c r="A1521" s="3274"/>
      <c r="B1521" s="3274"/>
      <c r="C1521" s="3274"/>
      <c r="D1521" s="3274"/>
      <c r="E1521" s="3274"/>
      <c r="F1521" s="3274"/>
      <c r="G1521" s="3274"/>
      <c r="H1521" s="3274"/>
      <c r="I1521" s="3274"/>
      <c r="J1521" s="3274"/>
      <c r="K1521" s="3274"/>
      <c r="L1521" s="3274"/>
      <c r="M1521" s="3274"/>
      <c r="N1521" s="3274"/>
      <c r="O1521" s="3274"/>
    </row>
    <row r="1522" spans="1:15" ht="15.75">
      <c r="A1522" s="3311" t="s">
        <v>15</v>
      </c>
      <c r="B1522" s="3311"/>
      <c r="C1522" s="3311"/>
      <c r="D1522" s="3311"/>
      <c r="E1522" s="3311"/>
      <c r="F1522" s="3311"/>
      <c r="G1522" s="3311"/>
      <c r="H1522" s="3311"/>
      <c r="I1522" s="3311"/>
      <c r="J1522" s="3311"/>
      <c r="K1522" s="3311"/>
      <c r="L1522" s="3311"/>
      <c r="M1522" s="3311"/>
      <c r="N1522" s="3311"/>
      <c r="O1522" s="3311"/>
    </row>
    <row r="1523" spans="1:15" ht="15">
      <c r="A1523" s="2119" t="s">
        <v>929</v>
      </c>
      <c r="B1523" s="1272" t="s">
        <v>3</v>
      </c>
      <c r="C1523" s="464" t="s">
        <v>930</v>
      </c>
      <c r="D1523" s="464" t="s">
        <v>5</v>
      </c>
      <c r="E1523" s="958" t="s">
        <v>6</v>
      </c>
      <c r="F1523" s="463" t="s">
        <v>7</v>
      </c>
      <c r="G1523" s="959" t="s">
        <v>8</v>
      </c>
      <c r="H1523" s="509" t="s">
        <v>9</v>
      </c>
      <c r="I1523" s="463" t="s">
        <v>10</v>
      </c>
      <c r="J1523" s="463" t="s">
        <v>11</v>
      </c>
      <c r="K1523" s="463" t="s">
        <v>3</v>
      </c>
      <c r="L1523" s="463" t="s">
        <v>5</v>
      </c>
      <c r="M1523" s="463" t="s">
        <v>12</v>
      </c>
      <c r="N1523" s="463" t="s">
        <v>7</v>
      </c>
      <c r="O1523" s="790"/>
    </row>
    <row r="1524" spans="1:15">
      <c r="A1524" s="3316" t="s">
        <v>1769</v>
      </c>
      <c r="B1524" s="1136">
        <v>15294</v>
      </c>
      <c r="C1524" s="2716">
        <v>0.1</v>
      </c>
      <c r="D1524" s="3229" t="s">
        <v>1770</v>
      </c>
      <c r="E1524" s="858">
        <v>3800000</v>
      </c>
      <c r="F1524" s="541">
        <v>0.12</v>
      </c>
      <c r="G1524" s="858">
        <f>E1524*F1524</f>
        <v>456000</v>
      </c>
      <c r="H1524" s="543" t="s">
        <v>1</v>
      </c>
      <c r="I1524" s="543" t="s">
        <v>1170</v>
      </c>
      <c r="J1524" s="1521"/>
      <c r="K1524" s="1547">
        <v>15280</v>
      </c>
      <c r="L1524" s="3232" t="s">
        <v>1771</v>
      </c>
      <c r="M1524" s="1546">
        <v>1800000</v>
      </c>
      <c r="N1524" s="1615">
        <v>0.05</v>
      </c>
      <c r="O1524" s="2137">
        <f>M1524*N1524</f>
        <v>90000</v>
      </c>
    </row>
    <row r="1525" spans="1:15" ht="15">
      <c r="A1525" s="3316"/>
      <c r="B1525" s="1098">
        <v>15323</v>
      </c>
      <c r="C1525" s="963">
        <v>0.1</v>
      </c>
      <c r="D1525" s="1680" t="s">
        <v>1772</v>
      </c>
      <c r="E1525" s="564">
        <v>3000000</v>
      </c>
      <c r="F1525" s="545">
        <v>7.0000000000000007E-2</v>
      </c>
      <c r="G1525" s="858">
        <f>E1525*F1525</f>
        <v>210000.00000000003</v>
      </c>
      <c r="H1525" s="544" t="s">
        <v>19</v>
      </c>
      <c r="I1525" s="544" t="s">
        <v>1170</v>
      </c>
      <c r="J1525" s="1552"/>
      <c r="K1525" s="1547">
        <v>15267</v>
      </c>
      <c r="L1525" s="3232" t="s">
        <v>1773</v>
      </c>
      <c r="M1525" s="1546">
        <v>1450000</v>
      </c>
      <c r="N1525" s="1615">
        <v>0.05</v>
      </c>
      <c r="O1525" s="2137">
        <f>M1525*N1525</f>
        <v>72500</v>
      </c>
    </row>
    <row r="1526" spans="1:15">
      <c r="A1526" s="3316"/>
      <c r="B1526" s="978">
        <v>15373</v>
      </c>
      <c r="C1526" s="963">
        <v>0.1</v>
      </c>
      <c r="D1526" s="3230" t="s">
        <v>1774</v>
      </c>
      <c r="E1526" s="564">
        <v>5100000</v>
      </c>
      <c r="F1526" s="545">
        <v>7.0000000000000007E-2</v>
      </c>
      <c r="G1526" s="858">
        <f>E1526*F1526</f>
        <v>357000.00000000006</v>
      </c>
      <c r="H1526" s="544" t="s">
        <v>1</v>
      </c>
      <c r="I1526" s="544" t="s">
        <v>1170</v>
      </c>
      <c r="J1526" s="1552"/>
      <c r="K1526" s="1547">
        <v>15298</v>
      </c>
      <c r="L1526" s="3232" t="s">
        <v>1775</v>
      </c>
      <c r="M1526" s="1546">
        <v>4300000</v>
      </c>
      <c r="N1526" s="1615">
        <v>0.05</v>
      </c>
      <c r="O1526" s="2137">
        <f>M1526*N1526</f>
        <v>215000</v>
      </c>
    </row>
    <row r="1527" spans="1:15">
      <c r="A1527" s="3316"/>
      <c r="B1527" s="1096">
        <v>15359</v>
      </c>
      <c r="C1527" s="1650">
        <v>0.1</v>
      </c>
      <c r="D1527" s="3231" t="s">
        <v>1776</v>
      </c>
      <c r="E1527" s="658">
        <v>3000000</v>
      </c>
      <c r="F1527" s="656">
        <v>0.12</v>
      </c>
      <c r="G1527" s="858">
        <f>E1527*F1527</f>
        <v>360000</v>
      </c>
      <c r="H1527" s="659" t="s">
        <v>1</v>
      </c>
      <c r="I1527" s="659" t="s">
        <v>1170</v>
      </c>
      <c r="J1527" s="1552"/>
      <c r="K1527" s="3227"/>
      <c r="L1527" s="3226"/>
      <c r="M1527" s="2624"/>
      <c r="N1527" s="2628"/>
      <c r="O1527" s="2624"/>
    </row>
    <row r="1528" spans="1:15">
      <c r="A1528" s="3316"/>
      <c r="B1528" s="2139">
        <v>15389</v>
      </c>
      <c r="C1528" s="1981">
        <v>0.1</v>
      </c>
      <c r="D1528" s="1752" t="s">
        <v>1777</v>
      </c>
      <c r="E1528" s="2092">
        <v>3000000</v>
      </c>
      <c r="F1528" s="1840">
        <v>7.0000000000000007E-2</v>
      </c>
      <c r="G1528" s="858">
        <f>E1528*F1528</f>
        <v>210000.00000000003</v>
      </c>
      <c r="H1528" s="1380" t="s">
        <v>19</v>
      </c>
      <c r="I1528" s="1380" t="s">
        <v>1170</v>
      </c>
      <c r="J1528" s="1552"/>
      <c r="K1528" s="3227"/>
      <c r="L1528" s="3226"/>
      <c r="M1528" s="2624"/>
      <c r="N1528" s="2628"/>
      <c r="O1528" s="2624"/>
    </row>
    <row r="1529" spans="1:15">
      <c r="A1529" s="3316"/>
      <c r="B1529" s="407"/>
      <c r="C1529" s="407"/>
      <c r="D1529" s="407"/>
      <c r="E1529" s="407"/>
      <c r="F1529" s="407"/>
      <c r="G1529" s="407"/>
      <c r="H1529" s="407"/>
      <c r="I1529" s="407"/>
      <c r="J1529" s="3106"/>
      <c r="K1529" s="3227"/>
      <c r="L1529" s="3226"/>
      <c r="M1529" s="2624"/>
      <c r="N1529" s="2628"/>
      <c r="O1529" s="2624"/>
    </row>
    <row r="1530" spans="1:15">
      <c r="A1530" s="3316"/>
      <c r="B1530" s="1104"/>
      <c r="C1530" s="2665"/>
      <c r="D1530" s="407"/>
      <c r="E1530" s="618"/>
      <c r="F1530" s="675"/>
      <c r="G1530" s="618"/>
      <c r="H1530" s="676"/>
      <c r="I1530" s="676"/>
      <c r="J1530" s="3106"/>
      <c r="K1530" s="3227"/>
      <c r="L1530" s="3226"/>
      <c r="M1530" s="2624"/>
      <c r="N1530" s="2628"/>
      <c r="O1530" s="2624"/>
    </row>
    <row r="1531" spans="1:15">
      <c r="A1531" s="3316"/>
      <c r="B1531" s="3138"/>
      <c r="C1531" s="3139"/>
      <c r="D1531" s="956"/>
      <c r="E1531" s="1971"/>
      <c r="F1531" s="1968"/>
      <c r="G1531" s="1971"/>
      <c r="H1531" s="1972"/>
      <c r="I1531" s="1972"/>
      <c r="J1531" s="3105"/>
      <c r="K1531" s="3226"/>
      <c r="L1531" s="3226"/>
      <c r="M1531" s="2624"/>
      <c r="N1531" s="2628"/>
      <c r="O1531" s="2624"/>
    </row>
    <row r="1532" spans="1:15" ht="15">
      <c r="A1532" s="3316"/>
      <c r="B1532" s="2644"/>
      <c r="C1532" s="3216" t="s">
        <v>627</v>
      </c>
      <c r="D1532" s="407" t="s">
        <v>1778</v>
      </c>
      <c r="E1532" s="618"/>
      <c r="F1532" s="675"/>
      <c r="G1532" s="618"/>
      <c r="H1532" s="676"/>
      <c r="I1532" s="676"/>
      <c r="J1532" s="3105"/>
      <c r="K1532" s="3105"/>
      <c r="L1532" s="3105"/>
      <c r="M1532" s="1588"/>
      <c r="N1532" s="1589"/>
      <c r="O1532" s="1588"/>
    </row>
    <row r="1533" spans="1:15" ht="15">
      <c r="A1533" s="3316"/>
      <c r="B1533" s="1205"/>
      <c r="C1533" s="1606" t="s">
        <v>627</v>
      </c>
      <c r="D1533" s="483" t="s">
        <v>1779</v>
      </c>
      <c r="E1533" s="583"/>
      <c r="F1533" s="1606"/>
      <c r="G1533" s="583"/>
      <c r="H1533" s="484"/>
      <c r="I1533" s="484"/>
      <c r="J1533" s="3105"/>
      <c r="K1533" s="3105"/>
      <c r="L1533" s="3105"/>
      <c r="M1533" s="1588"/>
      <c r="N1533" s="1589"/>
      <c r="O1533" s="1588"/>
    </row>
    <row r="1534" spans="1:15" ht="15">
      <c r="A1534" s="3316"/>
      <c r="B1534" s="1205"/>
      <c r="C1534" s="1606" t="s">
        <v>1780</v>
      </c>
      <c r="D1534" s="483" t="s">
        <v>1781</v>
      </c>
      <c r="E1534" s="583"/>
      <c r="F1534" s="1606"/>
      <c r="G1534" s="583"/>
      <c r="H1534" s="484"/>
      <c r="I1534" s="484"/>
      <c r="J1534" s="3105"/>
      <c r="K1534" s="3105"/>
      <c r="L1534" s="3105"/>
      <c r="M1534" s="1588"/>
      <c r="N1534" s="1589"/>
      <c r="O1534" s="1588"/>
    </row>
    <row r="1535" spans="1:15">
      <c r="A1535" s="3316"/>
      <c r="B1535" s="1104"/>
      <c r="C1535" s="1104"/>
      <c r="E1535" s="618"/>
      <c r="F1535" s="407"/>
      <c r="G1535" s="407"/>
      <c r="H1535" s="676"/>
      <c r="I1535" s="676"/>
      <c r="J1535" s="3105"/>
      <c r="K1535" s="3105"/>
      <c r="L1535" s="3105"/>
      <c r="M1535" s="1588"/>
      <c r="N1535" s="1589"/>
      <c r="O1535" s="1588"/>
    </row>
    <row r="1536" spans="1:15">
      <c r="A1536" s="3316"/>
      <c r="B1536" s="1015"/>
      <c r="C1536" s="483"/>
      <c r="D1536" s="483"/>
      <c r="E1536" s="1307">
        <f>SUM(E1524:E1535)</f>
        <v>17900000</v>
      </c>
      <c r="F1536" s="483"/>
      <c r="G1536" s="1307">
        <f>SUM(G1524:G1535)</f>
        <v>1593000</v>
      </c>
      <c r="H1536" s="483"/>
      <c r="I1536" s="484"/>
      <c r="J1536" s="484"/>
      <c r="K1536" s="398"/>
      <c r="L1536" s="398"/>
      <c r="M1536" s="430"/>
      <c r="N1536" s="2600"/>
      <c r="O1536" s="565">
        <f>SUM(O1524:O1535)</f>
        <v>377500</v>
      </c>
    </row>
    <row r="1537" spans="1:15" ht="15.75">
      <c r="A1537" s="3316"/>
      <c r="B1537" s="676"/>
      <c r="C1537" s="550"/>
      <c r="D1537" s="2273"/>
      <c r="E1537" s="828"/>
      <c r="F1537" s="2275"/>
      <c r="G1537" s="2282"/>
      <c r="H1537" s="3450"/>
      <c r="I1537" s="3450"/>
      <c r="J1537" s="3450"/>
      <c r="K1537" s="3450"/>
      <c r="L1537" s="3315"/>
      <c r="M1537" s="3315"/>
      <c r="N1537" s="3315"/>
      <c r="O1537" s="2585">
        <f>SUM(O1536+G1536)</f>
        <v>1970500</v>
      </c>
    </row>
    <row r="1538" spans="1:15">
      <c r="A1538" s="605"/>
      <c r="B1538" s="605"/>
      <c r="C1538" s="605"/>
      <c r="D1538" s="605"/>
      <c r="E1538" s="605"/>
      <c r="F1538" s="605"/>
      <c r="G1538" s="605"/>
      <c r="H1538" s="605"/>
      <c r="I1538" s="605"/>
      <c r="J1538" s="605"/>
      <c r="K1538" s="605"/>
      <c r="L1538" s="605"/>
      <c r="M1538" s="605"/>
      <c r="N1538" s="605"/>
      <c r="O1538" s="605"/>
    </row>
    <row r="1539" spans="1:15" ht="15.75">
      <c r="A1539" s="3311" t="s">
        <v>46</v>
      </c>
      <c r="B1539" s="3311"/>
      <c r="C1539" s="3311"/>
      <c r="D1539" s="3311"/>
      <c r="E1539" s="3311"/>
      <c r="F1539" s="3311"/>
      <c r="G1539" s="3311"/>
      <c r="H1539" s="3311"/>
      <c r="I1539" s="3311"/>
      <c r="J1539" s="3311"/>
      <c r="K1539" s="3311"/>
      <c r="L1539" s="3311"/>
      <c r="M1539" s="3311"/>
      <c r="N1539" s="3311"/>
      <c r="O1539" s="3311"/>
    </row>
    <row r="1540" spans="1:15">
      <c r="A1540" s="2119" t="s">
        <v>929</v>
      </c>
      <c r="B1540" s="463" t="s">
        <v>3</v>
      </c>
      <c r="C1540" s="464" t="s">
        <v>930</v>
      </c>
      <c r="D1540" s="464" t="s">
        <v>5</v>
      </c>
      <c r="E1540" s="958" t="s">
        <v>6</v>
      </c>
      <c r="F1540" s="463" t="s">
        <v>7</v>
      </c>
      <c r="G1540" s="959" t="s">
        <v>8</v>
      </c>
      <c r="H1540" s="509" t="s">
        <v>9</v>
      </c>
      <c r="I1540" s="463" t="s">
        <v>10</v>
      </c>
      <c r="J1540" s="24" t="s">
        <v>11</v>
      </c>
      <c r="K1540" s="463" t="s">
        <v>3</v>
      </c>
      <c r="L1540" s="463" t="s">
        <v>5</v>
      </c>
      <c r="M1540" s="463" t="s">
        <v>12</v>
      </c>
      <c r="N1540" s="463" t="s">
        <v>7</v>
      </c>
      <c r="O1540" s="30"/>
    </row>
    <row r="1541" spans="1:15" ht="15">
      <c r="A1541" s="3333" t="s">
        <v>1782</v>
      </c>
      <c r="B1541" s="2498">
        <v>15185</v>
      </c>
      <c r="C1541" s="2065">
        <v>0.1</v>
      </c>
      <c r="D1541" s="3099" t="s">
        <v>1783</v>
      </c>
      <c r="E1541" s="564">
        <v>950000</v>
      </c>
      <c r="F1541" s="545">
        <v>7.0000000000000007E-2</v>
      </c>
      <c r="G1541" s="722">
        <f>F1541*E1541</f>
        <v>66500</v>
      </c>
      <c r="H1541" s="1143" t="s">
        <v>19</v>
      </c>
      <c r="I1541" s="544" t="s">
        <v>1170</v>
      </c>
      <c r="J1541" s="1521"/>
      <c r="K1541" s="544">
        <v>15345</v>
      </c>
      <c r="L1541" s="1081" t="s">
        <v>1784</v>
      </c>
      <c r="M1541" s="564">
        <v>1900000</v>
      </c>
      <c r="N1541" s="545">
        <v>0.05</v>
      </c>
      <c r="O1541" s="1106">
        <f>M1541*N1541</f>
        <v>95000</v>
      </c>
    </row>
    <row r="1542" spans="1:15" ht="15">
      <c r="A1542" s="3333"/>
      <c r="B1542" s="2498">
        <v>15187</v>
      </c>
      <c r="C1542" s="2076">
        <v>0.08</v>
      </c>
      <c r="D1542" s="497" t="s">
        <v>1785</v>
      </c>
      <c r="E1542" s="564">
        <v>2200000</v>
      </c>
      <c r="F1542" s="1026">
        <v>7.0000000000000007E-2</v>
      </c>
      <c r="G1542" s="722">
        <f>F1542*E1542</f>
        <v>154000.00000000003</v>
      </c>
      <c r="H1542" s="1143" t="s">
        <v>19</v>
      </c>
      <c r="I1542" s="544" t="s">
        <v>1192</v>
      </c>
      <c r="J1542" s="1521"/>
      <c r="K1542" s="544">
        <v>15124</v>
      </c>
      <c r="L1542" s="497" t="s">
        <v>1786</v>
      </c>
      <c r="M1542" s="1106">
        <v>1350000</v>
      </c>
      <c r="N1542" s="653">
        <v>0.05</v>
      </c>
      <c r="O1542" s="1106">
        <f>M1542*N1542</f>
        <v>67500</v>
      </c>
    </row>
    <row r="1543" spans="1:15" ht="15">
      <c r="A1543" s="3333"/>
      <c r="B1543" s="2958">
        <v>15207</v>
      </c>
      <c r="C1543" s="1359">
        <v>0.08</v>
      </c>
      <c r="D1543" s="3075" t="s">
        <v>1787</v>
      </c>
      <c r="E1543" s="564">
        <v>2500000</v>
      </c>
      <c r="F1543" s="1026">
        <v>7.0000000000000007E-2</v>
      </c>
      <c r="G1543" s="722">
        <f>F1543*E1543</f>
        <v>175000.00000000003</v>
      </c>
      <c r="H1543" s="1143" t="s">
        <v>19</v>
      </c>
      <c r="I1543" s="544" t="s">
        <v>1170</v>
      </c>
      <c r="J1543" s="1521"/>
      <c r="K1543" s="1521"/>
      <c r="L1543" s="1512"/>
      <c r="M1543" s="1519"/>
      <c r="N1543" s="1520"/>
      <c r="O1543" s="1519"/>
    </row>
    <row r="1544" spans="1:15" ht="15">
      <c r="A1544" s="3333"/>
      <c r="B1544" s="2511">
        <v>15262</v>
      </c>
      <c r="C1544" s="1799">
        <v>0.1</v>
      </c>
      <c r="D1544" s="1166" t="s">
        <v>1788</v>
      </c>
      <c r="E1544" s="858">
        <v>1800000</v>
      </c>
      <c r="F1544" s="1632">
        <v>0.12</v>
      </c>
      <c r="G1544" s="722">
        <f>F1544*E1544</f>
        <v>216000</v>
      </c>
      <c r="H1544" s="1143" t="s">
        <v>46</v>
      </c>
      <c r="I1544" s="544" t="s">
        <v>1170</v>
      </c>
      <c r="J1544" s="1521"/>
      <c r="K1544" s="1521"/>
      <c r="L1544" s="1512"/>
      <c r="M1544" s="1519"/>
      <c r="N1544" s="1520"/>
      <c r="O1544" s="1519"/>
    </row>
    <row r="1545" spans="1:15" ht="14.25">
      <c r="A1545" s="3333"/>
      <c r="B1545" s="2501">
        <v>15220</v>
      </c>
      <c r="C1545" s="2716">
        <v>0.1</v>
      </c>
      <c r="D1545" s="3087" t="s">
        <v>1789</v>
      </c>
      <c r="E1545" s="858">
        <v>3500000</v>
      </c>
      <c r="F1545" s="541">
        <v>7.0000000000000007E-2</v>
      </c>
      <c r="G1545" s="722">
        <f>F1545*E1545</f>
        <v>245000.00000000003</v>
      </c>
      <c r="H1545" s="1383" t="s">
        <v>19</v>
      </c>
      <c r="I1545" s="543" t="s">
        <v>1192</v>
      </c>
      <c r="J1545" s="1910"/>
      <c r="K1545" s="1521"/>
      <c r="L1545" s="1521"/>
      <c r="M1545" s="1588"/>
      <c r="N1545" s="1589"/>
      <c r="O1545" s="1588"/>
    </row>
    <row r="1546" spans="1:15">
      <c r="A1546" s="3333"/>
      <c r="B1546" s="2500">
        <v>15298</v>
      </c>
      <c r="C1546" s="963">
        <v>0.1</v>
      </c>
      <c r="D1546" s="1680" t="s">
        <v>1790</v>
      </c>
      <c r="E1546" s="564">
        <v>4300000</v>
      </c>
      <c r="F1546" s="545">
        <v>7.0000000000000007E-2</v>
      </c>
      <c r="G1546" s="722">
        <f>F1546*E1546</f>
        <v>301000</v>
      </c>
      <c r="H1546" s="544" t="s">
        <v>1</v>
      </c>
      <c r="I1546" s="544" t="s">
        <v>1791</v>
      </c>
      <c r="J1546" s="3137"/>
      <c r="K1546" s="2602"/>
      <c r="L1546" s="2602"/>
      <c r="M1546" s="2758"/>
      <c r="N1546" s="2834"/>
      <c r="O1546" s="2758"/>
    </row>
    <row r="1547" spans="1:15">
      <c r="A1547" s="3333"/>
      <c r="B1547" s="2501">
        <v>15344</v>
      </c>
      <c r="C1547" s="1799">
        <v>0.1</v>
      </c>
      <c r="D1547" s="542" t="s">
        <v>1792</v>
      </c>
      <c r="E1547" s="858">
        <v>5300000</v>
      </c>
      <c r="F1547" s="541">
        <v>7.0000000000000007E-2</v>
      </c>
      <c r="G1547" s="722">
        <f>F1547*E1547</f>
        <v>371000.00000000006</v>
      </c>
      <c r="H1547" s="543" t="s">
        <v>19</v>
      </c>
      <c r="I1547" s="543" t="s">
        <v>1170</v>
      </c>
      <c r="J1547" s="3137"/>
      <c r="K1547" s="2602"/>
      <c r="L1547" s="2602"/>
      <c r="M1547" s="2758"/>
      <c r="N1547" s="2834"/>
      <c r="O1547" s="2758"/>
    </row>
    <row r="1548" spans="1:15">
      <c r="A1548" s="3333"/>
      <c r="B1548" s="1689"/>
      <c r="C1548" s="407"/>
      <c r="D1548" s="407"/>
      <c r="E1548" s="407"/>
      <c r="F1548" s="407"/>
      <c r="G1548" s="407"/>
      <c r="H1548" s="407"/>
      <c r="I1548" s="407"/>
      <c r="J1548" s="3137"/>
      <c r="K1548" s="2602"/>
      <c r="L1548" s="2602"/>
      <c r="M1548" s="2758"/>
      <c r="N1548" s="2834"/>
      <c r="O1548" s="2758"/>
    </row>
    <row r="1549" spans="1:15">
      <c r="A1549" s="3333"/>
      <c r="B1549" s="2615"/>
      <c r="C1549" s="2621"/>
      <c r="D1549" s="777"/>
      <c r="E1549" s="703"/>
      <c r="F1549" s="701"/>
      <c r="G1549" s="703"/>
      <c r="H1549" s="705"/>
      <c r="I1549" s="705"/>
      <c r="J1549" s="3137"/>
      <c r="K1549" s="2602"/>
      <c r="L1549" s="2602"/>
      <c r="M1549" s="2758"/>
      <c r="N1549" s="2834"/>
      <c r="O1549" s="2758"/>
    </row>
    <row r="1550" spans="1:15" ht="14.25">
      <c r="A1550" s="3333"/>
      <c r="B1550" s="2508"/>
      <c r="C1550" s="2279"/>
      <c r="D1550" s="3146"/>
      <c r="E1550" s="1142"/>
      <c r="F1550" s="812"/>
      <c r="G1550" s="943"/>
      <c r="H1550" s="816"/>
      <c r="I1550" s="816"/>
      <c r="J1550" s="1521"/>
      <c r="K1550" s="1521"/>
      <c r="L1550" s="1521"/>
      <c r="M1550" s="1588"/>
      <c r="N1550" s="1589"/>
      <c r="O1550" s="1588"/>
    </row>
    <row r="1551" spans="1:15">
      <c r="A1551" s="3333"/>
      <c r="B1551" s="2505" t="s">
        <v>171</v>
      </c>
      <c r="C1551" s="483"/>
      <c r="D1551" s="1929" t="s">
        <v>1793</v>
      </c>
      <c r="E1551" s="483"/>
      <c r="F1551" s="483"/>
      <c r="G1551" s="483"/>
      <c r="H1551" s="483"/>
      <c r="I1551" s="484" t="s">
        <v>1791</v>
      </c>
      <c r="J1551" s="1521"/>
      <c r="K1551" s="1521"/>
      <c r="L1551" s="1521"/>
      <c r="M1551" s="1588"/>
      <c r="N1551" s="1589"/>
      <c r="O1551" s="1588"/>
    </row>
    <row r="1552" spans="1:15" ht="14.25">
      <c r="A1552" s="3333"/>
      <c r="B1552" s="2504" t="s">
        <v>171</v>
      </c>
      <c r="C1552" s="2271"/>
      <c r="D1552" s="3084" t="s">
        <v>1794</v>
      </c>
      <c r="E1552" s="1080"/>
      <c r="F1552" s="1079"/>
      <c r="G1552" s="1080"/>
      <c r="H1552" s="1471"/>
      <c r="I1552" s="974" t="s">
        <v>1192</v>
      </c>
      <c r="J1552" s="1512"/>
      <c r="K1552" s="3082"/>
      <c r="L1552" s="1905"/>
      <c r="M1552" s="2639"/>
      <c r="N1552" s="2640"/>
      <c r="O1552" s="2639"/>
    </row>
    <row r="1553" spans="1:16" ht="14.25">
      <c r="A1553" s="3333"/>
      <c r="B1553" s="2505" t="s">
        <v>171</v>
      </c>
      <c r="C1553" s="2271"/>
      <c r="D1553" s="3121"/>
      <c r="E1553" s="583"/>
      <c r="F1553" s="2271"/>
      <c r="G1553" s="730"/>
      <c r="H1553" s="584"/>
      <c r="I1553" s="484"/>
      <c r="J1553" s="1552"/>
      <c r="K1553" s="2638"/>
      <c r="L1553" s="1521"/>
      <c r="M1553" s="1588"/>
      <c r="N1553" s="1589"/>
      <c r="O1553" s="1588"/>
    </row>
    <row r="1554" spans="1:16" ht="14.25">
      <c r="A1554" s="3333"/>
      <c r="B1554" s="581"/>
      <c r="C1554" s="2621"/>
      <c r="D1554" s="483"/>
      <c r="E1554" s="3096"/>
      <c r="F1554" s="1781"/>
      <c r="G1554" s="701"/>
      <c r="H1554" s="2104"/>
      <c r="I1554" s="705"/>
      <c r="J1554" s="484"/>
      <c r="K1554" s="3063"/>
      <c r="L1554" s="398"/>
      <c r="M1554" s="430"/>
      <c r="N1554" s="2600"/>
      <c r="O1554" s="565">
        <f>SUM(O1541:O1553)</f>
        <v>162500</v>
      </c>
    </row>
    <row r="1555" spans="1:16" ht="15.75">
      <c r="A1555" s="3333"/>
      <c r="B1555" s="391"/>
      <c r="C1555" s="391"/>
      <c r="D1555" s="2459"/>
      <c r="E1555" s="2274">
        <f>SUM(E1541:E1554)</f>
        <v>20550000</v>
      </c>
      <c r="F1555" s="2451"/>
      <c r="G1555" s="2452">
        <f>SUM(G1541:G1554)</f>
        <v>1528500</v>
      </c>
      <c r="H1555" s="3450"/>
      <c r="I1555" s="3450"/>
      <c r="J1555" s="3450"/>
      <c r="K1555" s="3450"/>
      <c r="L1555" s="3315"/>
      <c r="M1555" s="3315"/>
      <c r="N1555" s="3315"/>
      <c r="O1555" s="2585">
        <f>O1554+G1555</f>
        <v>1691000</v>
      </c>
    </row>
    <row r="1558" spans="1:16" ht="15.75">
      <c r="A1558" s="3311" t="s">
        <v>1566</v>
      </c>
      <c r="B1558" s="3311"/>
      <c r="C1558" s="3311"/>
      <c r="D1558" s="3311"/>
      <c r="E1558" s="3311"/>
      <c r="F1558" s="3311"/>
      <c r="G1558" s="3311"/>
      <c r="H1558" s="3311"/>
      <c r="I1558" s="3311"/>
      <c r="J1558" s="3311"/>
      <c r="K1558" s="3311"/>
      <c r="L1558" s="3311"/>
      <c r="M1558" s="3311"/>
      <c r="N1558" s="3311"/>
      <c r="O1558" s="3311"/>
    </row>
    <row r="1559" spans="1:16">
      <c r="A1559" s="2119" t="s">
        <v>929</v>
      </c>
      <c r="B1559" s="463" t="s">
        <v>3</v>
      </c>
      <c r="C1559" s="464" t="s">
        <v>930</v>
      </c>
      <c r="D1559" s="464" t="s">
        <v>5</v>
      </c>
      <c r="E1559" s="958" t="s">
        <v>6</v>
      </c>
      <c r="F1559" s="463" t="s">
        <v>7</v>
      </c>
      <c r="G1559" s="959" t="s">
        <v>8</v>
      </c>
      <c r="H1559" s="509" t="s">
        <v>9</v>
      </c>
      <c r="I1559" s="463" t="s">
        <v>10</v>
      </c>
      <c r="J1559" s="463" t="s">
        <v>11</v>
      </c>
      <c r="K1559" s="24" t="s">
        <v>3</v>
      </c>
      <c r="L1559" s="463" t="s">
        <v>5</v>
      </c>
      <c r="M1559" s="463" t="s">
        <v>12</v>
      </c>
      <c r="N1559" s="24" t="s">
        <v>7</v>
      </c>
      <c r="O1559" s="30"/>
    </row>
    <row r="1560" spans="1:16" ht="14.25">
      <c r="A1560" s="3316" t="s">
        <v>1795</v>
      </c>
      <c r="B1560" s="978">
        <v>15306</v>
      </c>
      <c r="C1560" s="1813">
        <v>0.1</v>
      </c>
      <c r="D1560" s="3144" t="s">
        <v>1796</v>
      </c>
      <c r="E1560" s="564">
        <v>2400000</v>
      </c>
      <c r="F1560" s="1095">
        <v>0.05</v>
      </c>
      <c r="G1560" s="564">
        <f>F1560*E1560</f>
        <v>120000</v>
      </c>
      <c r="H1560" s="544" t="s">
        <v>19</v>
      </c>
      <c r="I1560" s="544" t="s">
        <v>1192</v>
      </c>
      <c r="J1560" s="1552"/>
      <c r="K1560" s="1165">
        <v>15322</v>
      </c>
      <c r="L1560" s="1680" t="s">
        <v>1797</v>
      </c>
      <c r="M1560" s="501">
        <v>800000</v>
      </c>
      <c r="N1560" s="2539">
        <v>0.08</v>
      </c>
      <c r="O1560" s="1106">
        <f>M1560*N1560</f>
        <v>64000</v>
      </c>
      <c r="P1560" s="3228" t="s">
        <v>1798</v>
      </c>
    </row>
    <row r="1561" spans="1:16" ht="14.25">
      <c r="A1561" s="3316"/>
      <c r="B1561" s="978">
        <v>15179</v>
      </c>
      <c r="C1561" s="963">
        <v>0.1</v>
      </c>
      <c r="D1561" s="2077" t="s">
        <v>1799</v>
      </c>
      <c r="E1561" s="1385">
        <v>3700000</v>
      </c>
      <c r="F1561" s="545">
        <v>0.05</v>
      </c>
      <c r="G1561" s="564">
        <f t="shared" ref="G1561:G1568" si="48">F1561*E1561</f>
        <v>185000</v>
      </c>
      <c r="H1561" s="544" t="s">
        <v>1800</v>
      </c>
      <c r="I1561" s="544" t="s">
        <v>1192</v>
      </c>
      <c r="J1561" s="1552"/>
      <c r="K1561" s="544">
        <v>15146</v>
      </c>
      <c r="L1561" s="2839" t="s">
        <v>1801</v>
      </c>
      <c r="M1561" s="564">
        <v>1300000</v>
      </c>
      <c r="N1561" s="653">
        <v>0.05</v>
      </c>
      <c r="O1561" s="1106">
        <f>M1561*N1561</f>
        <v>65000</v>
      </c>
    </row>
    <row r="1562" spans="1:16" ht="14.25">
      <c r="A1562" s="3316"/>
      <c r="B1562" s="978">
        <v>15228</v>
      </c>
      <c r="C1562" s="963">
        <v>0.1</v>
      </c>
      <c r="D1562" s="3061" t="s">
        <v>1802</v>
      </c>
      <c r="E1562" s="1385">
        <v>1500000</v>
      </c>
      <c r="F1562" s="545">
        <v>0.05</v>
      </c>
      <c r="G1562" s="564">
        <f t="shared" si="48"/>
        <v>75000</v>
      </c>
      <c r="H1562" s="544" t="s">
        <v>19</v>
      </c>
      <c r="I1562" s="544" t="s">
        <v>1170</v>
      </c>
      <c r="J1562" s="1552"/>
      <c r="K1562" s="544">
        <v>15198</v>
      </c>
      <c r="L1562" s="497" t="s">
        <v>1803</v>
      </c>
      <c r="M1562" s="763">
        <v>1400000</v>
      </c>
      <c r="N1562" s="653">
        <v>0.05</v>
      </c>
      <c r="O1562" s="1106">
        <f>M1562*N1562</f>
        <v>70000</v>
      </c>
    </row>
    <row r="1563" spans="1:16" ht="14.25">
      <c r="A1563" s="3316"/>
      <c r="B1563" s="978">
        <v>15272</v>
      </c>
      <c r="C1563" s="963">
        <v>0.1</v>
      </c>
      <c r="D1563" s="1081" t="s">
        <v>1804</v>
      </c>
      <c r="E1563" s="714">
        <v>2000000</v>
      </c>
      <c r="F1563" s="545">
        <v>0.05</v>
      </c>
      <c r="G1563" s="564">
        <f t="shared" si="48"/>
        <v>100000</v>
      </c>
      <c r="H1563" s="544" t="s">
        <v>19</v>
      </c>
      <c r="I1563" s="544" t="s">
        <v>1791</v>
      </c>
      <c r="J1563" s="1521"/>
      <c r="K1563" s="483"/>
      <c r="L1563" s="777"/>
      <c r="M1563" s="2132"/>
      <c r="N1563" s="3104"/>
      <c r="O1563" s="2132"/>
    </row>
    <row r="1564" spans="1:16" ht="15">
      <c r="A1564" s="3316"/>
      <c r="B1564" s="978">
        <v>15342</v>
      </c>
      <c r="C1564" s="963">
        <v>0.1</v>
      </c>
      <c r="D1564" s="1795" t="s">
        <v>1805</v>
      </c>
      <c r="E1564" s="564">
        <v>3500000</v>
      </c>
      <c r="F1564" s="1095">
        <v>0.1</v>
      </c>
      <c r="G1564" s="564">
        <f t="shared" si="48"/>
        <v>350000</v>
      </c>
      <c r="H1564" s="544" t="s">
        <v>1566</v>
      </c>
      <c r="I1564" s="544" t="s">
        <v>1192</v>
      </c>
      <c r="J1564" s="1521"/>
      <c r="K1564" s="483"/>
      <c r="L1564" s="777"/>
      <c r="M1564" s="2132"/>
      <c r="N1564" s="3104"/>
      <c r="O1564" s="2132"/>
    </row>
    <row r="1565" spans="1:16" ht="14.25">
      <c r="A1565" s="3316"/>
      <c r="B1565" s="1096">
        <v>15345</v>
      </c>
      <c r="C1565" s="1650">
        <v>0.1</v>
      </c>
      <c r="D1565" s="1081" t="s">
        <v>1784</v>
      </c>
      <c r="E1565" s="564">
        <v>1900000</v>
      </c>
      <c r="F1565" s="545">
        <v>0.05</v>
      </c>
      <c r="G1565" s="564">
        <f t="shared" si="48"/>
        <v>95000</v>
      </c>
      <c r="H1565" s="544" t="s">
        <v>46</v>
      </c>
      <c r="I1565" s="654" t="s">
        <v>1192</v>
      </c>
      <c r="J1565" s="1521"/>
      <c r="K1565" s="483"/>
      <c r="L1565" s="777"/>
      <c r="M1565" s="2132"/>
      <c r="N1565" s="3104"/>
      <c r="O1565" s="2132"/>
    </row>
    <row r="1566" spans="1:16" ht="15">
      <c r="A1566" s="3316"/>
      <c r="B1566" s="1096">
        <v>15362</v>
      </c>
      <c r="C1566" s="1926">
        <v>0.08</v>
      </c>
      <c r="D1566" s="1081" t="s">
        <v>1806</v>
      </c>
      <c r="E1566" s="564">
        <v>2700000</v>
      </c>
      <c r="F1566" s="1026">
        <v>0.08</v>
      </c>
      <c r="G1566" s="564">
        <f t="shared" si="48"/>
        <v>216000</v>
      </c>
      <c r="H1566" s="544" t="s">
        <v>1566</v>
      </c>
      <c r="I1566" s="654" t="s">
        <v>1192</v>
      </c>
      <c r="J1566" s="1521"/>
      <c r="K1566" s="483"/>
      <c r="L1566" s="777"/>
      <c r="M1566" s="2132"/>
      <c r="N1566" s="3104"/>
      <c r="O1566" s="2132"/>
    </row>
    <row r="1567" spans="1:16">
      <c r="A1567" s="3316"/>
      <c r="B1567" s="1096">
        <v>15321</v>
      </c>
      <c r="C1567" s="1650">
        <v>0.1</v>
      </c>
      <c r="D1567" s="1680" t="s">
        <v>1807</v>
      </c>
      <c r="E1567" s="564">
        <v>2300000</v>
      </c>
      <c r="F1567" s="545">
        <v>0.05</v>
      </c>
      <c r="G1567" s="564">
        <f t="shared" si="48"/>
        <v>115000</v>
      </c>
      <c r="H1567" s="544" t="s">
        <v>19</v>
      </c>
      <c r="I1567" s="654" t="s">
        <v>1192</v>
      </c>
      <c r="J1567" s="1521"/>
      <c r="K1567" s="483"/>
      <c r="L1567" s="777"/>
      <c r="M1567" s="2132"/>
      <c r="N1567" s="3104"/>
      <c r="O1567" s="2132"/>
    </row>
    <row r="1568" spans="1:16" ht="14.25">
      <c r="A1568" s="3316"/>
      <c r="B1568" s="978" t="s">
        <v>1162</v>
      </c>
      <c r="C1568" s="1026">
        <v>0.08</v>
      </c>
      <c r="D1568" s="1802" t="s">
        <v>1808</v>
      </c>
      <c r="E1568" s="1106">
        <v>4100000</v>
      </c>
      <c r="F1568" s="1359">
        <v>0.05</v>
      </c>
      <c r="G1568" s="564">
        <f t="shared" si="48"/>
        <v>205000</v>
      </c>
      <c r="H1568" s="654" t="s">
        <v>19</v>
      </c>
      <c r="I1568" s="654" t="s">
        <v>1192</v>
      </c>
      <c r="J1568" s="1521"/>
      <c r="K1568" s="483"/>
      <c r="L1568" s="777"/>
      <c r="M1568" s="2132"/>
      <c r="N1568" s="3104"/>
      <c r="O1568" s="2132"/>
    </row>
    <row r="1569" spans="1:15" ht="14.25">
      <c r="A1569" s="3316"/>
      <c r="B1569" s="1989"/>
      <c r="C1569" s="2621"/>
      <c r="D1569" s="1141"/>
      <c r="E1569" s="583"/>
      <c r="F1569" s="483"/>
      <c r="G1569" s="483"/>
      <c r="H1569" s="484"/>
      <c r="I1569" s="1107"/>
      <c r="J1569" s="1521"/>
      <c r="K1569" s="483"/>
      <c r="L1569" s="777"/>
      <c r="M1569" s="2132"/>
      <c r="N1569" s="3104"/>
      <c r="O1569" s="2132"/>
    </row>
    <row r="1570" spans="1:15" ht="14.25">
      <c r="A1570" s="3316"/>
      <c r="B1570" s="992"/>
      <c r="C1570" s="482"/>
      <c r="D1570" s="2254"/>
      <c r="E1570" s="2104"/>
      <c r="F1570" s="812"/>
      <c r="G1570" s="583"/>
      <c r="H1570" s="1107"/>
      <c r="I1570" s="1107"/>
      <c r="J1570" s="1521"/>
      <c r="K1570" s="483"/>
      <c r="L1570" s="777"/>
      <c r="M1570" s="2132"/>
      <c r="N1570" s="3104"/>
      <c r="O1570" s="2132"/>
    </row>
    <row r="1571" spans="1:15" ht="14.25">
      <c r="A1571" s="3316"/>
      <c r="B1571" s="992" t="s">
        <v>171</v>
      </c>
      <c r="C1571" s="2271"/>
      <c r="D1571" s="3121" t="s">
        <v>1809</v>
      </c>
      <c r="E1571" s="2135"/>
      <c r="F1571" s="482"/>
      <c r="G1571" s="1906"/>
      <c r="H1571" s="584"/>
      <c r="I1571" s="484" t="s">
        <v>1791</v>
      </c>
      <c r="J1571" s="1521"/>
      <c r="K1571" s="483"/>
      <c r="L1571" s="777"/>
      <c r="M1571" s="2132"/>
      <c r="N1571" s="3104"/>
      <c r="O1571" s="2132"/>
    </row>
    <row r="1572" spans="1:15" ht="15">
      <c r="A1572" s="3316"/>
      <c r="B1572" s="1199"/>
      <c r="C1572" s="2656"/>
      <c r="D1572" s="702"/>
      <c r="E1572" s="1879"/>
      <c r="F1572" s="1606"/>
      <c r="G1572" s="2104"/>
      <c r="H1572" s="1148"/>
      <c r="I1572" s="974"/>
      <c r="J1572" s="484"/>
      <c r="K1572" s="398"/>
      <c r="L1572" s="393"/>
      <c r="M1572" s="394"/>
      <c r="N1572" s="395"/>
      <c r="O1572" s="567">
        <f>SUM(O1560:O1571)</f>
        <v>199000</v>
      </c>
    </row>
    <row r="1573" spans="1:15" ht="15.75">
      <c r="A1573" s="3316"/>
      <c r="B1573" s="399"/>
      <c r="C1573" s="2506"/>
      <c r="D1573" s="2273"/>
      <c r="E1573" s="2274">
        <f>SUM(E1560:E1572)</f>
        <v>24100000</v>
      </c>
      <c r="F1573" s="2275"/>
      <c r="G1573" s="2452">
        <f>SUM(G1560:G1572)</f>
        <v>1461000</v>
      </c>
      <c r="H1573" s="3450"/>
      <c r="I1573" s="3450"/>
      <c r="J1573" s="3450"/>
      <c r="K1573" s="3450"/>
      <c r="L1573" s="3313"/>
      <c r="M1573" s="3313"/>
      <c r="N1573" s="3313"/>
      <c r="O1573" s="2277">
        <f>SUM(O1572+G1573)</f>
        <v>1660000</v>
      </c>
    </row>
    <row r="1575" spans="1:15" ht="15.75">
      <c r="A1575" s="3311" t="s">
        <v>1810</v>
      </c>
      <c r="B1575" s="3311"/>
      <c r="C1575" s="3311"/>
      <c r="D1575" s="3311"/>
      <c r="E1575" s="3311"/>
      <c r="F1575" s="3311"/>
      <c r="G1575" s="3311"/>
      <c r="H1575" s="3311"/>
      <c r="I1575" s="3311"/>
      <c r="J1575" s="3311"/>
      <c r="K1575" s="3311"/>
      <c r="L1575" s="3311"/>
      <c r="M1575" s="3311"/>
      <c r="N1575" s="3311"/>
      <c r="O1575" s="3311"/>
    </row>
    <row r="1576" spans="1:15">
      <c r="A1576" s="811" t="s">
        <v>929</v>
      </c>
      <c r="B1576" s="1851" t="s">
        <v>3</v>
      </c>
      <c r="C1576" s="2653" t="s">
        <v>930</v>
      </c>
      <c r="D1576" s="2653" t="s">
        <v>5</v>
      </c>
      <c r="E1576" s="2654" t="s">
        <v>6</v>
      </c>
      <c r="F1576" s="1851" t="s">
        <v>7</v>
      </c>
      <c r="G1576" s="2655" t="s">
        <v>8</v>
      </c>
      <c r="H1576" s="1078" t="s">
        <v>9</v>
      </c>
      <c r="I1576" s="1851" t="s">
        <v>10</v>
      </c>
      <c r="J1576" s="700" t="s">
        <v>11</v>
      </c>
      <c r="K1576" s="1851" t="s">
        <v>3</v>
      </c>
      <c r="L1576" s="1851" t="s">
        <v>5</v>
      </c>
      <c r="M1576" s="1851" t="s">
        <v>12</v>
      </c>
      <c r="N1576" s="1851" t="s">
        <v>7</v>
      </c>
      <c r="O1576" s="445"/>
    </row>
    <row r="1577" spans="1:15" ht="14.25">
      <c r="A1577" s="3314">
        <v>5</v>
      </c>
      <c r="B1577" s="1280" t="s">
        <v>171</v>
      </c>
      <c r="C1577" s="1079"/>
      <c r="D1577" s="975" t="s">
        <v>1811</v>
      </c>
      <c r="E1577" s="1245"/>
      <c r="F1577" s="1079"/>
      <c r="G1577" s="1080"/>
      <c r="H1577" s="974"/>
      <c r="I1577" s="974" t="s">
        <v>1192</v>
      </c>
      <c r="J1577" s="1860"/>
      <c r="K1577" s="544">
        <v>15310</v>
      </c>
      <c r="L1577" s="1680" t="s">
        <v>1812</v>
      </c>
      <c r="M1577" s="564">
        <v>950000</v>
      </c>
      <c r="N1577" s="545">
        <v>0.04</v>
      </c>
      <c r="O1577" s="564">
        <f>M1577*N1577</f>
        <v>38000</v>
      </c>
    </row>
    <row r="1578" spans="1:15" ht="14.25">
      <c r="A1578" s="3314"/>
      <c r="B1578" s="484"/>
      <c r="C1578" s="482"/>
      <c r="D1578" s="483"/>
      <c r="E1578" s="1207"/>
      <c r="F1578" s="482"/>
      <c r="G1578" s="483"/>
      <c r="H1578" s="484"/>
      <c r="I1578" s="484"/>
      <c r="J1578" s="1860"/>
      <c r="K1578" s="544">
        <v>15373</v>
      </c>
      <c r="L1578" s="1680" t="s">
        <v>1813</v>
      </c>
      <c r="M1578" s="564">
        <v>5100000</v>
      </c>
      <c r="N1578" s="545">
        <v>0.04</v>
      </c>
      <c r="O1578" s="564">
        <f>M1578*N1578</f>
        <v>204000</v>
      </c>
    </row>
    <row r="1579" spans="1:15">
      <c r="A1579" s="3314"/>
      <c r="B1579" s="483"/>
      <c r="C1579" s="483"/>
      <c r="D1579" s="483"/>
      <c r="E1579" s="483"/>
      <c r="F1579" s="483"/>
      <c r="G1579" s="483"/>
      <c r="H1579" s="483"/>
      <c r="I1579" s="483"/>
      <c r="J1579" s="1910"/>
      <c r="K1579" s="483"/>
      <c r="L1579" s="483"/>
      <c r="M1579" s="2629"/>
      <c r="N1579" s="732"/>
      <c r="O1579" s="2629"/>
    </row>
    <row r="1580" spans="1:15">
      <c r="A1580" s="3314"/>
      <c r="B1580" s="483"/>
      <c r="C1580" s="483"/>
      <c r="D1580" s="483"/>
      <c r="E1580" s="483"/>
      <c r="F1580" s="483"/>
      <c r="G1580" s="483"/>
      <c r="H1580" s="483"/>
      <c r="I1580" s="483"/>
      <c r="J1580" s="1552"/>
      <c r="K1580" s="702"/>
      <c r="L1580" s="777"/>
      <c r="M1580" s="2132"/>
      <c r="N1580" s="3104"/>
      <c r="O1580" s="2132"/>
    </row>
    <row r="1581" spans="1:15">
      <c r="A1581" s="3314"/>
      <c r="B1581" s="483"/>
      <c r="C1581" s="483"/>
      <c r="D1581" s="483"/>
      <c r="E1581" s="483"/>
      <c r="F1581" s="483"/>
      <c r="G1581" s="483"/>
      <c r="H1581" s="483"/>
      <c r="I1581" s="483"/>
      <c r="J1581" s="584"/>
      <c r="K1581" s="483"/>
      <c r="L1581" s="777"/>
      <c r="M1581" s="2132"/>
      <c r="N1581" s="3104"/>
      <c r="O1581" s="2104"/>
    </row>
    <row r="1582" spans="1:15" ht="15.75">
      <c r="A1582" s="3314"/>
      <c r="B1582" s="406"/>
      <c r="C1582" s="3129"/>
      <c r="D1582" s="2459"/>
      <c r="E1582" s="2274">
        <f>SUM(E1577:E1581)</f>
        <v>0</v>
      </c>
      <c r="F1582" s="2451"/>
      <c r="G1582" s="2452"/>
      <c r="H1582" s="3449"/>
      <c r="I1582" s="3449"/>
      <c r="J1582" s="3449"/>
      <c r="K1582" s="3449"/>
      <c r="L1582" s="3313"/>
      <c r="M1582" s="3313"/>
      <c r="N1582" s="3313"/>
      <c r="O1582" s="2277">
        <f>SUM(O1577:O1581)</f>
        <v>242000</v>
      </c>
    </row>
    <row r="1583" spans="1:15">
      <c r="A1583" s="605"/>
      <c r="B1583" s="605"/>
      <c r="C1583" s="2651"/>
      <c r="D1583" s="2652"/>
      <c r="E1583" s="605"/>
      <c r="F1583" s="605"/>
      <c r="G1583" s="605"/>
      <c r="H1583" s="605"/>
      <c r="I1583" s="605"/>
      <c r="J1583" s="605"/>
      <c r="K1583" s="605"/>
      <c r="L1583" s="605"/>
      <c r="M1583" s="605"/>
      <c r="N1583" s="605"/>
      <c r="O1583" s="605"/>
    </row>
    <row r="1585" spans="1:15" ht="15.75">
      <c r="A1585" s="3311" t="s">
        <v>19</v>
      </c>
      <c r="B1585" s="3311"/>
      <c r="C1585" s="3311"/>
      <c r="D1585" s="3311"/>
      <c r="E1585" s="3311"/>
      <c r="F1585" s="3311"/>
      <c r="G1585" s="3311"/>
      <c r="H1585" s="3311"/>
      <c r="I1585" s="3311"/>
      <c r="J1585" s="3311"/>
      <c r="K1585" s="3311"/>
      <c r="L1585" s="3311"/>
      <c r="M1585" s="3311"/>
      <c r="N1585" s="3311"/>
      <c r="O1585" s="3311"/>
    </row>
    <row r="1586" spans="1:15">
      <c r="A1586" s="811" t="s">
        <v>929</v>
      </c>
      <c r="B1586" s="1851" t="s">
        <v>3</v>
      </c>
      <c r="C1586" s="2653" t="s">
        <v>930</v>
      </c>
      <c r="D1586" s="2653" t="s">
        <v>5</v>
      </c>
      <c r="E1586" s="2654" t="s">
        <v>6</v>
      </c>
      <c r="F1586" s="1851" t="s">
        <v>7</v>
      </c>
      <c r="G1586" s="2655" t="s">
        <v>8</v>
      </c>
      <c r="H1586" s="1078" t="s">
        <v>9</v>
      </c>
      <c r="I1586" s="1851" t="s">
        <v>10</v>
      </c>
      <c r="J1586" s="1851" t="s">
        <v>11</v>
      </c>
      <c r="K1586" s="1851" t="s">
        <v>3</v>
      </c>
      <c r="L1586" s="1851" t="s">
        <v>5</v>
      </c>
      <c r="M1586" s="1851" t="s">
        <v>12</v>
      </c>
      <c r="N1586" s="1851" t="s">
        <v>7</v>
      </c>
      <c r="O1586" s="445"/>
    </row>
    <row r="1587" spans="1:15" ht="14.25">
      <c r="A1587" s="3312"/>
      <c r="B1587" s="3223" t="s">
        <v>1162</v>
      </c>
      <c r="C1587" s="3131">
        <v>0.1</v>
      </c>
      <c r="D1587" s="3212" t="s">
        <v>1814</v>
      </c>
      <c r="E1587" s="1240">
        <v>3500000</v>
      </c>
      <c r="F1587" s="1865"/>
      <c r="G1587" s="1751"/>
      <c r="H1587" s="1847"/>
      <c r="I1587" s="1847" t="s">
        <v>1170</v>
      </c>
      <c r="J1587" s="1521"/>
      <c r="K1587" s="1929"/>
      <c r="L1587" s="483"/>
      <c r="M1587" s="483"/>
      <c r="N1587" s="483"/>
      <c r="O1587" s="483"/>
    </row>
    <row r="1588" spans="1:15">
      <c r="A1588" s="3312"/>
      <c r="B1588" s="483"/>
      <c r="C1588" s="483"/>
      <c r="D1588" s="483"/>
      <c r="E1588" s="483"/>
      <c r="F1588" s="483"/>
      <c r="G1588" s="483"/>
      <c r="H1588" s="483"/>
      <c r="I1588" s="483"/>
      <c r="J1588" s="1910"/>
      <c r="K1588" s="483"/>
      <c r="L1588" s="483"/>
      <c r="M1588" s="2629"/>
      <c r="N1588" s="732"/>
      <c r="O1588" s="2629"/>
    </row>
    <row r="1589" spans="1:15">
      <c r="A1589" s="3312"/>
      <c r="B1589" s="483"/>
      <c r="C1589" s="483"/>
      <c r="D1589" s="483"/>
      <c r="E1589" s="483"/>
      <c r="F1589" s="483"/>
      <c r="G1589" s="483"/>
      <c r="H1589" s="483"/>
      <c r="I1589" s="483"/>
      <c r="J1589" s="1552"/>
      <c r="K1589" s="702"/>
      <c r="L1589" s="777"/>
      <c r="M1589" s="2132"/>
      <c r="N1589" s="3104"/>
      <c r="O1589" s="2132"/>
    </row>
    <row r="1590" spans="1:15">
      <c r="A1590" s="3312"/>
      <c r="B1590" s="483"/>
      <c r="C1590" s="483"/>
      <c r="D1590" s="483"/>
      <c r="E1590" s="483"/>
      <c r="F1590" s="483"/>
      <c r="G1590" s="483"/>
      <c r="H1590" s="483"/>
      <c r="I1590" s="483"/>
      <c r="J1590" s="584"/>
      <c r="K1590" s="483"/>
      <c r="L1590" s="777"/>
      <c r="M1590" s="2132"/>
      <c r="N1590" s="3104"/>
      <c r="O1590" s="2104"/>
    </row>
    <row r="1591" spans="1:15" ht="15.75">
      <c r="A1591" s="3312"/>
      <c r="B1591" s="406"/>
      <c r="C1591" s="3129"/>
      <c r="D1591" s="2459"/>
      <c r="E1591" s="2274">
        <f>SUM(E1587:E1590)</f>
        <v>3500000</v>
      </c>
      <c r="F1591" s="2451"/>
      <c r="G1591" s="2452"/>
      <c r="H1591" s="3449"/>
      <c r="I1591" s="3449"/>
      <c r="J1591" s="3449"/>
      <c r="K1591" s="3449"/>
      <c r="L1591" s="3313"/>
      <c r="M1591" s="3313"/>
      <c r="N1591" s="3313"/>
      <c r="O1591" s="2277"/>
    </row>
    <row r="1594" spans="1:15">
      <c r="A1594" s="3452" t="s">
        <v>69</v>
      </c>
      <c r="B1594" s="3452"/>
      <c r="C1594" s="2113"/>
      <c r="D1594" s="3224">
        <f>E1591+E1582+E1573+E1555+E1536</f>
        <v>66050000</v>
      </c>
    </row>
    <row r="1595" spans="1:15">
      <c r="A1595" s="3453" t="s">
        <v>70</v>
      </c>
      <c r="B1595" s="3453"/>
      <c r="C1595" s="972"/>
      <c r="D1595" s="3225"/>
    </row>
    <row r="1596" spans="1:15">
      <c r="A1596" s="3454" t="s">
        <v>71</v>
      </c>
      <c r="B1596" s="3454"/>
      <c r="C1596" s="2112"/>
      <c r="D1596" s="1037"/>
    </row>
    <row r="1600" spans="1:15">
      <c r="A1600" s="3306" t="s">
        <v>1815</v>
      </c>
      <c r="B1600" s="3306"/>
      <c r="C1600" s="3306"/>
      <c r="D1600" s="3306"/>
      <c r="E1600" s="3306"/>
      <c r="F1600" s="3306"/>
      <c r="G1600" s="3306"/>
      <c r="H1600" s="3306"/>
      <c r="I1600" s="3306"/>
    </row>
    <row r="1601" spans="1:9">
      <c r="A1601" s="3306"/>
      <c r="B1601" s="3306"/>
      <c r="C1601" s="3306"/>
      <c r="D1601" s="3306"/>
      <c r="E1601" s="3306"/>
      <c r="F1601" s="3306"/>
      <c r="G1601" s="3306"/>
      <c r="H1601" s="3306"/>
      <c r="I1601" s="3306"/>
    </row>
    <row r="1602" spans="1:9" ht="32.25">
      <c r="A1602" s="2791" t="s">
        <v>523</v>
      </c>
      <c r="B1602" s="2791" t="s">
        <v>524</v>
      </c>
      <c r="C1602" s="2791" t="s">
        <v>525</v>
      </c>
      <c r="D1602" s="2791" t="s">
        <v>526</v>
      </c>
      <c r="E1602" s="2794" t="s">
        <v>6</v>
      </c>
      <c r="F1602" s="2795" t="s">
        <v>7</v>
      </c>
      <c r="G1602" s="2796" t="s">
        <v>527</v>
      </c>
      <c r="H1602" s="2797" t="s">
        <v>11</v>
      </c>
      <c r="I1602" s="3014" t="s">
        <v>528</v>
      </c>
    </row>
    <row r="1603" spans="1:9" ht="15.75">
      <c r="A1603" s="1219">
        <v>15294</v>
      </c>
      <c r="B1603" s="2778">
        <v>0.1</v>
      </c>
      <c r="C1603" s="3114" t="s">
        <v>1816</v>
      </c>
      <c r="D1603" s="542" t="s">
        <v>1728</v>
      </c>
      <c r="E1603" s="3115">
        <v>3800000</v>
      </c>
      <c r="F1603" s="2221">
        <v>0.05</v>
      </c>
      <c r="G1603" s="3115">
        <f>F1603*E1603</f>
        <v>190000</v>
      </c>
      <c r="H1603" s="2220"/>
      <c r="I1603" s="1785" t="s">
        <v>15</v>
      </c>
    </row>
    <row r="1604" spans="1:9" ht="15.75">
      <c r="A1604" s="1098">
        <v>15185</v>
      </c>
      <c r="B1604" s="2216">
        <v>0.1</v>
      </c>
      <c r="C1604" s="2880" t="s">
        <v>1817</v>
      </c>
      <c r="D1604" s="1680" t="s">
        <v>1728</v>
      </c>
      <c r="E1604" s="3054">
        <v>950000</v>
      </c>
      <c r="F1604" s="2221">
        <v>0.05</v>
      </c>
      <c r="G1604" s="3115">
        <f t="shared" ref="G1604:G1612" si="49">F1604*E1604</f>
        <v>47500</v>
      </c>
      <c r="H1604" s="1680"/>
      <c r="I1604" s="1362" t="s">
        <v>43</v>
      </c>
    </row>
    <row r="1605" spans="1:9" ht="15.75">
      <c r="A1605" s="1098">
        <v>15228</v>
      </c>
      <c r="B1605" s="2216">
        <v>0.1</v>
      </c>
      <c r="C1605" s="2880" t="s">
        <v>1818</v>
      </c>
      <c r="D1605" s="1680" t="s">
        <v>1728</v>
      </c>
      <c r="E1605" s="3211">
        <v>1500000</v>
      </c>
      <c r="F1605" s="2221">
        <v>0.05</v>
      </c>
      <c r="G1605" s="3115">
        <f t="shared" si="49"/>
        <v>75000</v>
      </c>
      <c r="H1605" s="1680"/>
      <c r="I1605" s="1362" t="s">
        <v>1566</v>
      </c>
    </row>
    <row r="1606" spans="1:9" ht="15.75">
      <c r="A1606" s="1098">
        <v>15207</v>
      </c>
      <c r="B1606" s="2214">
        <v>0.08</v>
      </c>
      <c r="C1606" s="2880" t="s">
        <v>1787</v>
      </c>
      <c r="D1606" s="1680" t="s">
        <v>1728</v>
      </c>
      <c r="E1606" s="3211">
        <v>2500000</v>
      </c>
      <c r="F1606" s="2219">
        <v>0.04</v>
      </c>
      <c r="G1606" s="3115">
        <f t="shared" si="49"/>
        <v>100000</v>
      </c>
      <c r="H1606" s="1680"/>
      <c r="I1606" s="1362" t="s">
        <v>43</v>
      </c>
    </row>
    <row r="1607" spans="1:9" ht="15.75">
      <c r="A1607" s="1098">
        <v>15323</v>
      </c>
      <c r="B1607" s="2216">
        <v>0.1</v>
      </c>
      <c r="C1607" s="2880" t="s">
        <v>1819</v>
      </c>
      <c r="D1607" s="1680" t="s">
        <v>1728</v>
      </c>
      <c r="E1607" s="3215">
        <v>3000000</v>
      </c>
      <c r="F1607" s="2221">
        <v>0.05</v>
      </c>
      <c r="G1607" s="3115">
        <f t="shared" si="49"/>
        <v>150000</v>
      </c>
      <c r="H1607" s="1680"/>
      <c r="I1607" s="1362" t="s">
        <v>15</v>
      </c>
    </row>
    <row r="1608" spans="1:9" ht="15.75">
      <c r="A1608" s="1098">
        <v>15262</v>
      </c>
      <c r="B1608" s="2216">
        <v>0.1</v>
      </c>
      <c r="C1608" s="2880" t="s">
        <v>1788</v>
      </c>
      <c r="D1608" s="1680" t="s">
        <v>1728</v>
      </c>
      <c r="E1608" s="3211">
        <v>1800000</v>
      </c>
      <c r="F1608" s="2221">
        <v>0.05</v>
      </c>
      <c r="G1608" s="3115">
        <f t="shared" si="49"/>
        <v>90000</v>
      </c>
      <c r="H1608" s="1680"/>
      <c r="I1608" s="1362" t="s">
        <v>43</v>
      </c>
    </row>
    <row r="1609" spans="1:9" ht="15.75">
      <c r="A1609" s="1098">
        <v>15373</v>
      </c>
      <c r="B1609" s="2216">
        <v>0.1</v>
      </c>
      <c r="C1609" s="2880" t="s">
        <v>1820</v>
      </c>
      <c r="D1609" s="1680" t="s">
        <v>1728</v>
      </c>
      <c r="E1609" s="3211">
        <v>5100000</v>
      </c>
      <c r="F1609" s="2221">
        <v>0.05</v>
      </c>
      <c r="G1609" s="3115">
        <f t="shared" si="49"/>
        <v>255000</v>
      </c>
      <c r="H1609" s="1680"/>
      <c r="I1609" s="1362" t="s">
        <v>15</v>
      </c>
    </row>
    <row r="1610" spans="1:9" ht="15.75">
      <c r="A1610" s="1098">
        <v>15344</v>
      </c>
      <c r="B1610" s="2216">
        <v>0.1</v>
      </c>
      <c r="C1610" s="2880" t="s">
        <v>1821</v>
      </c>
      <c r="D1610" s="1680" t="s">
        <v>1728</v>
      </c>
      <c r="E1610" s="3211">
        <v>5300000</v>
      </c>
      <c r="F1610" s="2221">
        <v>0.05</v>
      </c>
      <c r="G1610" s="3115">
        <f t="shared" si="49"/>
        <v>265000</v>
      </c>
      <c r="H1610" s="1680"/>
      <c r="I1610" s="1362" t="s">
        <v>43</v>
      </c>
    </row>
    <row r="1611" spans="1:9" ht="15.75">
      <c r="A1611" s="1098">
        <v>15359</v>
      </c>
      <c r="B1611" s="2216">
        <v>0.1</v>
      </c>
      <c r="C1611" s="2880" t="s">
        <v>1822</v>
      </c>
      <c r="D1611" s="1680" t="s">
        <v>1728</v>
      </c>
      <c r="E1611" s="3211">
        <v>3000000</v>
      </c>
      <c r="F1611" s="2221">
        <v>0.05</v>
      </c>
      <c r="G1611" s="3115">
        <f>F1611*E1611</f>
        <v>150000</v>
      </c>
      <c r="H1611" s="3115"/>
      <c r="I1611" s="1362" t="s">
        <v>15</v>
      </c>
    </row>
    <row r="1612" spans="1:9" ht="15.75">
      <c r="A1612" s="1098">
        <v>15401</v>
      </c>
      <c r="B1612" s="2216">
        <v>0.1</v>
      </c>
      <c r="C1612" s="2880" t="s">
        <v>1814</v>
      </c>
      <c r="D1612" s="1680" t="s">
        <v>1728</v>
      </c>
      <c r="E1612" s="3211">
        <v>3500000</v>
      </c>
      <c r="F1612" s="2221">
        <v>0.05</v>
      </c>
      <c r="G1612" s="3115">
        <f>F1612*E1612</f>
        <v>175000</v>
      </c>
      <c r="H1612" s="1680"/>
      <c r="I1612" s="1362"/>
    </row>
    <row r="1613" spans="1:9">
      <c r="A1613" s="407"/>
      <c r="B1613" s="3217"/>
      <c r="C1613" s="945"/>
      <c r="D1613" s="407"/>
      <c r="E1613" s="407"/>
      <c r="F1613" s="407"/>
      <c r="G1613" s="407"/>
      <c r="H1613" s="407"/>
      <c r="I1613" s="407"/>
    </row>
    <row r="1614" spans="1:9" ht="30.75">
      <c r="A1614" s="407"/>
      <c r="B1614" s="1688"/>
      <c r="C1614" s="3141" t="s">
        <v>1652</v>
      </c>
      <c r="D1614" s="1689"/>
      <c r="E1614" s="3064">
        <f>SUM(E1603:E1613)</f>
        <v>30450000</v>
      </c>
      <c r="F1614" s="407"/>
      <c r="G1614" s="3064">
        <f>SUM(G1603:G1613)</f>
        <v>1497500</v>
      </c>
      <c r="H1614" s="407"/>
      <c r="I1614" s="407"/>
    </row>
    <row r="1616" spans="1:9">
      <c r="A1616" s="3306" t="s">
        <v>1823</v>
      </c>
      <c r="B1616" s="3306"/>
      <c r="C1616" s="3306"/>
      <c r="D1616" s="3306"/>
      <c r="E1616" s="3306"/>
      <c r="F1616" s="3306"/>
      <c r="G1616" s="3306"/>
      <c r="H1616" s="3306"/>
      <c r="I1616" s="3306"/>
    </row>
    <row r="1617" spans="1:9">
      <c r="A1617" s="3306"/>
      <c r="B1617" s="3306"/>
      <c r="C1617" s="3306"/>
      <c r="D1617" s="3306"/>
      <c r="E1617" s="3306"/>
      <c r="F1617" s="3306"/>
      <c r="G1617" s="3306"/>
      <c r="H1617" s="3306"/>
      <c r="I1617" s="3306"/>
    </row>
    <row r="1618" spans="1:9" ht="32.25">
      <c r="A1618" s="2791" t="s">
        <v>523</v>
      </c>
      <c r="B1618" s="2791" t="s">
        <v>524</v>
      </c>
      <c r="C1618" s="2791" t="s">
        <v>525</v>
      </c>
      <c r="D1618" s="2791" t="s">
        <v>526</v>
      </c>
      <c r="E1618" s="2794" t="s">
        <v>6</v>
      </c>
      <c r="F1618" s="2795" t="s">
        <v>7</v>
      </c>
      <c r="G1618" s="2796" t="s">
        <v>527</v>
      </c>
      <c r="H1618" s="2797" t="s">
        <v>11</v>
      </c>
      <c r="I1618" s="3014" t="s">
        <v>528</v>
      </c>
    </row>
    <row r="1619" spans="1:9" ht="15.75">
      <c r="A1619" s="1785">
        <v>15179</v>
      </c>
      <c r="B1619" s="2221">
        <v>0.1</v>
      </c>
      <c r="C1619" s="3114" t="s">
        <v>1824</v>
      </c>
      <c r="D1619" s="1680" t="s">
        <v>1728</v>
      </c>
      <c r="E1619" s="3210">
        <v>3700000</v>
      </c>
      <c r="F1619" s="2216">
        <v>0.05</v>
      </c>
      <c r="G1619" s="3090">
        <f>F1619*E1619</f>
        <v>185000</v>
      </c>
      <c r="H1619" s="2880"/>
      <c r="I1619" s="1362" t="s">
        <v>1566</v>
      </c>
    </row>
    <row r="1620" spans="1:9" ht="15.75">
      <c r="A1620" s="1362">
        <v>15306</v>
      </c>
      <c r="B1620" s="2221">
        <v>0.1</v>
      </c>
      <c r="C1620" s="2880" t="s">
        <v>1825</v>
      </c>
      <c r="D1620" s="1680" t="s">
        <v>1728</v>
      </c>
      <c r="E1620" s="3115">
        <v>2400000</v>
      </c>
      <c r="F1620" s="2216">
        <v>0.05</v>
      </c>
      <c r="G1620" s="3090">
        <f t="shared" ref="G1620:G1627" si="50">F1620*E1620</f>
        <v>120000</v>
      </c>
      <c r="H1620" s="2880"/>
      <c r="I1620" s="1362" t="s">
        <v>1566</v>
      </c>
    </row>
    <row r="1621" spans="1:9" ht="15.75">
      <c r="A1621" s="1362">
        <v>15187</v>
      </c>
      <c r="B1621" s="2219">
        <v>0.08</v>
      </c>
      <c r="C1621" s="2880" t="s">
        <v>1826</v>
      </c>
      <c r="D1621" s="1680" t="s">
        <v>1728</v>
      </c>
      <c r="E1621" s="3115">
        <v>2200000</v>
      </c>
      <c r="F1621" s="2214">
        <v>0.05</v>
      </c>
      <c r="G1621" s="3090">
        <f t="shared" si="50"/>
        <v>110000</v>
      </c>
      <c r="H1621" s="2880"/>
      <c r="I1621" s="1362" t="s">
        <v>43</v>
      </c>
    </row>
    <row r="1622" spans="1:9" ht="15.75">
      <c r="A1622" s="1362">
        <v>15220</v>
      </c>
      <c r="B1622" s="2221">
        <v>0.1</v>
      </c>
      <c r="C1622" s="2880" t="s">
        <v>1827</v>
      </c>
      <c r="D1622" s="1680" t="s">
        <v>1728</v>
      </c>
      <c r="E1622" s="3115">
        <v>3500000</v>
      </c>
      <c r="F1622" s="2216">
        <v>0.05</v>
      </c>
      <c r="G1622" s="3090">
        <f t="shared" si="50"/>
        <v>175000</v>
      </c>
      <c r="H1622" s="2880"/>
      <c r="I1622" s="1362" t="s">
        <v>43</v>
      </c>
    </row>
    <row r="1623" spans="1:9" ht="15.75">
      <c r="A1623" s="1362">
        <v>15342</v>
      </c>
      <c r="B1623" s="2221">
        <v>0.1</v>
      </c>
      <c r="C1623" s="2880" t="s">
        <v>1828</v>
      </c>
      <c r="D1623" s="1680" t="s">
        <v>1728</v>
      </c>
      <c r="E1623" s="3115">
        <v>3500000</v>
      </c>
      <c r="F1623" s="2216">
        <v>0.05</v>
      </c>
      <c r="G1623" s="3090">
        <f t="shared" si="50"/>
        <v>175000</v>
      </c>
      <c r="H1623" s="2880"/>
      <c r="I1623" s="1362" t="s">
        <v>1566</v>
      </c>
    </row>
    <row r="1624" spans="1:9" ht="15.75">
      <c r="A1624" s="1362">
        <v>15321</v>
      </c>
      <c r="B1624" s="2221">
        <v>0.1</v>
      </c>
      <c r="C1624" s="2880" t="s">
        <v>1829</v>
      </c>
      <c r="D1624" s="1680" t="s">
        <v>1728</v>
      </c>
      <c r="E1624" s="3115">
        <v>2300000</v>
      </c>
      <c r="F1624" s="2216">
        <v>0.05</v>
      </c>
      <c r="G1624" s="3090">
        <f t="shared" si="50"/>
        <v>115000</v>
      </c>
      <c r="H1624" s="2880"/>
      <c r="I1624" s="1362" t="s">
        <v>1566</v>
      </c>
    </row>
    <row r="1625" spans="1:9" ht="15.75">
      <c r="A1625" s="1362">
        <v>15322</v>
      </c>
      <c r="B1625" s="2219">
        <v>0.08</v>
      </c>
      <c r="C1625" s="2880" t="s">
        <v>1830</v>
      </c>
      <c r="D1625" s="1680" t="s">
        <v>1728</v>
      </c>
      <c r="E1625" s="3115">
        <v>800000</v>
      </c>
      <c r="F1625" s="2214">
        <v>0.04</v>
      </c>
      <c r="G1625" s="3090">
        <f t="shared" si="50"/>
        <v>32000</v>
      </c>
      <c r="H1625" s="2880"/>
      <c r="I1625" s="1362" t="s">
        <v>1566</v>
      </c>
    </row>
    <row r="1626" spans="1:9" ht="15.75">
      <c r="A1626" s="1362">
        <v>15362</v>
      </c>
      <c r="B1626" s="2219">
        <v>0.08</v>
      </c>
      <c r="C1626" s="2880" t="s">
        <v>1831</v>
      </c>
      <c r="D1626" s="1680" t="s">
        <v>1728</v>
      </c>
      <c r="E1626" s="3115">
        <v>2700000</v>
      </c>
      <c r="F1626" s="2214">
        <v>0.04</v>
      </c>
      <c r="G1626" s="3090">
        <f t="shared" si="50"/>
        <v>108000</v>
      </c>
      <c r="H1626" s="2880"/>
      <c r="I1626" s="1362" t="s">
        <v>1566</v>
      </c>
    </row>
    <row r="1627" spans="1:9" ht="15.75">
      <c r="A1627" s="1362">
        <v>15345</v>
      </c>
      <c r="B1627" s="2221">
        <v>0.1</v>
      </c>
      <c r="C1627" s="2880" t="s">
        <v>1832</v>
      </c>
      <c r="D1627" s="1680" t="s">
        <v>1728</v>
      </c>
      <c r="E1627" s="3115">
        <v>1900000</v>
      </c>
      <c r="F1627" s="2216">
        <v>0.05</v>
      </c>
      <c r="G1627" s="3090">
        <f t="shared" si="50"/>
        <v>95000</v>
      </c>
      <c r="H1627" s="2880"/>
      <c r="I1627" s="1362" t="s">
        <v>1566</v>
      </c>
    </row>
    <row r="1628" spans="1:9" ht="15.75">
      <c r="A1628" s="1362">
        <v>15389</v>
      </c>
      <c r="B1628" s="2216">
        <v>0.1</v>
      </c>
      <c r="C1628" s="2880" t="s">
        <v>1833</v>
      </c>
      <c r="D1628" s="1680" t="s">
        <v>1728</v>
      </c>
      <c r="E1628" s="3115">
        <v>3000000</v>
      </c>
      <c r="F1628" s="2216">
        <v>0.05</v>
      </c>
      <c r="G1628" s="3090">
        <f>E1628*F1628</f>
        <v>150000</v>
      </c>
      <c r="H1628" s="2880"/>
      <c r="I1628" s="1362" t="s">
        <v>15</v>
      </c>
    </row>
    <row r="1629" spans="1:9" ht="15.75">
      <c r="A1629" s="1362">
        <v>15396</v>
      </c>
      <c r="B1629" s="2214">
        <v>0.08</v>
      </c>
      <c r="C1629" s="2880" t="s">
        <v>1834</v>
      </c>
      <c r="D1629" s="1680" t="s">
        <v>1728</v>
      </c>
      <c r="E1629" s="3115">
        <v>4100000</v>
      </c>
      <c r="F1629" s="2214">
        <v>0.04</v>
      </c>
      <c r="G1629" s="3090">
        <f>E1629*F1629</f>
        <v>164000</v>
      </c>
      <c r="H1629" s="2880"/>
      <c r="I1629" s="1362" t="s">
        <v>1566</v>
      </c>
    </row>
    <row r="1630" spans="1:9" ht="15.75">
      <c r="A1630" s="407"/>
      <c r="B1630" s="3088"/>
      <c r="C1630" s="3088"/>
      <c r="D1630" s="3088"/>
      <c r="E1630" s="3088"/>
      <c r="F1630" s="3088"/>
      <c r="G1630" s="3088"/>
      <c r="H1630" s="3088"/>
      <c r="I1630" s="3088"/>
    </row>
    <row r="1631" spans="1:9" ht="15.75">
      <c r="A1631" s="407"/>
      <c r="B1631" s="3088"/>
      <c r="C1631" s="3088"/>
      <c r="D1631" s="3088"/>
      <c r="E1631" s="3088"/>
      <c r="F1631" s="3088"/>
      <c r="G1631" s="3088"/>
      <c r="H1631" s="3088"/>
      <c r="I1631" s="3088"/>
    </row>
    <row r="1632" spans="1:9" ht="15.75">
      <c r="A1632" s="407"/>
      <c r="B1632" s="3149">
        <v>0.1</v>
      </c>
      <c r="C1632" s="3088" t="s">
        <v>1835</v>
      </c>
      <c r="D1632" s="3088" t="s">
        <v>1836</v>
      </c>
      <c r="E1632" s="3088"/>
      <c r="F1632" s="3088"/>
      <c r="G1632" s="3088"/>
      <c r="H1632" s="3088"/>
      <c r="I1632" s="2836" t="s">
        <v>43</v>
      </c>
    </row>
    <row r="1633" spans="1:9" ht="15.75">
      <c r="A1633" s="407"/>
      <c r="B1633" s="3149">
        <v>0.1</v>
      </c>
      <c r="C1633" s="3088" t="s">
        <v>1837</v>
      </c>
      <c r="D1633" s="3088" t="s">
        <v>1836</v>
      </c>
      <c r="E1633" s="3088"/>
      <c r="F1633" s="3088"/>
      <c r="G1633" s="3088"/>
      <c r="H1633" s="3088"/>
      <c r="I1633" s="2836" t="s">
        <v>43</v>
      </c>
    </row>
    <row r="1634" spans="1:9" ht="15.75">
      <c r="A1634" s="407"/>
      <c r="B1634" s="3088"/>
      <c r="C1634" s="3088"/>
      <c r="D1634" s="3088"/>
      <c r="E1634" s="3055">
        <f>SUM(E1619:E1633)</f>
        <v>30100000</v>
      </c>
      <c r="F1634" s="3088"/>
      <c r="G1634" s="3064">
        <f>SUM(G1619:G1633)</f>
        <v>1429000</v>
      </c>
      <c r="H1634" s="3088"/>
      <c r="I1634" s="3088"/>
    </row>
    <row r="1635" spans="1:9" ht="30.75">
      <c r="A1635" s="407"/>
      <c r="B1635" s="407"/>
      <c r="C1635" s="3141" t="s">
        <v>1652</v>
      </c>
      <c r="D1635" s="407"/>
      <c r="E1635" s="407"/>
      <c r="F1635" s="407"/>
      <c r="G1635" s="618"/>
      <c r="H1635" s="407"/>
      <c r="I1635" s="407"/>
    </row>
    <row r="1639" spans="1:9">
      <c r="A1639" s="3306" t="s">
        <v>1838</v>
      </c>
      <c r="B1639" s="3306"/>
      <c r="C1639" s="3306"/>
      <c r="D1639" s="3306"/>
      <c r="E1639" s="3306"/>
      <c r="F1639" s="3306"/>
      <c r="G1639" s="3306"/>
      <c r="H1639" s="3306"/>
      <c r="I1639" s="3306"/>
    </row>
    <row r="1640" spans="1:9">
      <c r="A1640" s="3306"/>
      <c r="B1640" s="3306"/>
      <c r="C1640" s="3306"/>
      <c r="D1640" s="3306"/>
      <c r="E1640" s="3306"/>
      <c r="F1640" s="3306"/>
      <c r="G1640" s="3306"/>
      <c r="H1640" s="3306"/>
      <c r="I1640" s="3306"/>
    </row>
    <row r="1641" spans="1:9" ht="32.25">
      <c r="A1641" s="2791" t="s">
        <v>523</v>
      </c>
      <c r="B1641" s="2791" t="s">
        <v>524</v>
      </c>
      <c r="C1641" s="2791" t="s">
        <v>525</v>
      </c>
      <c r="D1641" s="2791" t="s">
        <v>526</v>
      </c>
      <c r="E1641" s="2794" t="s">
        <v>6</v>
      </c>
      <c r="F1641" s="2795" t="s">
        <v>7</v>
      </c>
      <c r="G1641" s="2796" t="s">
        <v>527</v>
      </c>
      <c r="H1641" s="2797" t="s">
        <v>11</v>
      </c>
      <c r="I1641" s="3014" t="s">
        <v>528</v>
      </c>
    </row>
    <row r="1642" spans="1:9" s="605" customFormat="1" ht="15.75">
      <c r="A1642" s="1785">
        <v>15272</v>
      </c>
      <c r="B1642" s="2221">
        <v>0.1</v>
      </c>
      <c r="C1642" s="3114" t="s">
        <v>1839</v>
      </c>
      <c r="D1642" s="1680" t="s">
        <v>1728</v>
      </c>
      <c r="E1642" s="3210">
        <v>2000000</v>
      </c>
      <c r="F1642" s="2216">
        <v>0.02</v>
      </c>
      <c r="G1642" s="3090">
        <f>F1642*E1642</f>
        <v>40000</v>
      </c>
      <c r="H1642" s="3090"/>
      <c r="I1642" s="1362" t="s">
        <v>1840</v>
      </c>
    </row>
    <row r="1643" spans="1:9" s="711" customFormat="1" ht="15.75">
      <c r="A1643" s="3125">
        <v>15298</v>
      </c>
      <c r="B1643" s="2221">
        <v>0.1</v>
      </c>
      <c r="C1643" s="2880" t="s">
        <v>1841</v>
      </c>
      <c r="D1643" s="711" t="s">
        <v>1728</v>
      </c>
      <c r="E1643" s="3054">
        <v>4300000</v>
      </c>
      <c r="F1643" s="2216">
        <v>0.02</v>
      </c>
      <c r="G1643" s="3090">
        <f>F1643*E1643</f>
        <v>86000</v>
      </c>
      <c r="H1643" s="2880"/>
      <c r="I1643" s="1362" t="s">
        <v>43</v>
      </c>
    </row>
    <row r="1644" spans="1:9" s="605" customFormat="1" ht="15.75">
      <c r="A1644" s="1904"/>
      <c r="B1644" s="3213"/>
      <c r="C1644" s="3174"/>
      <c r="D1644" s="483"/>
      <c r="E1644" s="3214"/>
      <c r="F1644" s="3174"/>
      <c r="G1644" s="3174"/>
      <c r="H1644" s="3174"/>
      <c r="I1644" s="1904"/>
    </row>
    <row r="1645" spans="1:9" ht="15.75">
      <c r="A1645" s="407"/>
      <c r="B1645" s="3088"/>
      <c r="C1645" s="3088"/>
      <c r="D1645" s="3088"/>
      <c r="E1645" s="3055">
        <f>SUM(E1642:E1644)</f>
        <v>6300000</v>
      </c>
      <c r="F1645" s="3088"/>
      <c r="G1645" s="3064">
        <f>SUM(G1642:G1644)</f>
        <v>126000</v>
      </c>
      <c r="H1645" s="3088"/>
      <c r="I1645" s="3088"/>
    </row>
    <row r="1646" spans="1:9" ht="30.75">
      <c r="A1646" s="407"/>
      <c r="B1646" s="407"/>
      <c r="C1646" s="3141" t="s">
        <v>1652</v>
      </c>
      <c r="D1646" s="407"/>
      <c r="E1646" s="407"/>
      <c r="F1646" s="407"/>
      <c r="G1646" s="407"/>
      <c r="H1646" s="407"/>
      <c r="I1646" s="407"/>
    </row>
    <row r="1647" spans="1:9" ht="15">
      <c r="C1647" s="3118"/>
    </row>
    <row r="1649" spans="1:7">
      <c r="A1649" s="3307" t="s">
        <v>1842</v>
      </c>
      <c r="B1649" s="3307"/>
      <c r="C1649" s="3307"/>
      <c r="D1649" s="3307"/>
      <c r="E1649" s="3307"/>
      <c r="F1649" s="3307"/>
      <c r="G1649" s="3307"/>
    </row>
    <row r="1650" spans="1:7">
      <c r="A1650" s="3307"/>
      <c r="B1650" s="3307"/>
      <c r="C1650" s="3307"/>
      <c r="D1650" s="3307"/>
      <c r="E1650" s="3307"/>
      <c r="F1650" s="3307"/>
      <c r="G1650" s="3307"/>
    </row>
    <row r="1651" spans="1:7" ht="15.75">
      <c r="A1651" s="1985" t="s">
        <v>1023</v>
      </c>
      <c r="B1651" s="1985" t="s">
        <v>1024</v>
      </c>
      <c r="C1651" s="1985" t="s">
        <v>1025</v>
      </c>
      <c r="D1651" s="1985" t="s">
        <v>526</v>
      </c>
      <c r="E1651" s="1985" t="s">
        <v>1026</v>
      </c>
      <c r="F1651" s="1985"/>
      <c r="G1651" s="1985"/>
    </row>
    <row r="1652" spans="1:7" ht="16.5">
      <c r="A1652" s="1362">
        <v>15294</v>
      </c>
      <c r="B1652" s="2216">
        <v>0.1</v>
      </c>
      <c r="C1652" s="542" t="s">
        <v>1770</v>
      </c>
      <c r="D1652" s="3162" t="s">
        <v>747</v>
      </c>
      <c r="E1652" s="1829">
        <v>3800000</v>
      </c>
      <c r="F1652" s="2760">
        <v>2.5000000000000001E-2</v>
      </c>
      <c r="G1652" s="1319">
        <f>F1652*E1652</f>
        <v>95000</v>
      </c>
    </row>
    <row r="1653" spans="1:7" ht="16.5">
      <c r="A1653" s="1362">
        <v>15323</v>
      </c>
      <c r="B1653" s="2216">
        <v>0.1</v>
      </c>
      <c r="C1653" s="1680" t="s">
        <v>1772</v>
      </c>
      <c r="D1653" s="3162"/>
      <c r="E1653" s="2820">
        <v>3000000</v>
      </c>
      <c r="F1653" s="2760">
        <v>2.5000000000000001E-2</v>
      </c>
      <c r="G1653" s="1319">
        <f t="shared" ref="G1653:G1660" si="51">F1653*E1653</f>
        <v>75000</v>
      </c>
    </row>
    <row r="1654" spans="1:7" ht="16.5">
      <c r="A1654" s="1362">
        <v>15373</v>
      </c>
      <c r="B1654" s="2216">
        <v>0.1</v>
      </c>
      <c r="C1654" s="1680" t="s">
        <v>1774</v>
      </c>
      <c r="D1654" s="3162"/>
      <c r="E1654" s="2820">
        <v>5100000</v>
      </c>
      <c r="F1654" s="2760">
        <v>2.5000000000000001E-2</v>
      </c>
      <c r="G1654" s="1319">
        <f t="shared" si="51"/>
        <v>127500</v>
      </c>
    </row>
    <row r="1655" spans="1:7" ht="16.5">
      <c r="A1655" s="1362">
        <v>15359</v>
      </c>
      <c r="B1655" s="2216">
        <v>0.1</v>
      </c>
      <c r="C1655" s="657" t="s">
        <v>1776</v>
      </c>
      <c r="D1655" s="3162"/>
      <c r="E1655" s="2820">
        <v>3000000</v>
      </c>
      <c r="F1655" s="2760">
        <v>2.5000000000000001E-2</v>
      </c>
      <c r="G1655" s="1319">
        <f t="shared" si="51"/>
        <v>75000</v>
      </c>
    </row>
    <row r="1656" spans="1:7" ht="16.5">
      <c r="A1656" s="1362">
        <v>15389</v>
      </c>
      <c r="B1656" s="2216">
        <v>0.1</v>
      </c>
      <c r="C1656" s="1752" t="s">
        <v>1843</v>
      </c>
      <c r="D1656" s="3162"/>
      <c r="E1656" s="2820">
        <v>3000000</v>
      </c>
      <c r="F1656" s="2760">
        <v>2.5000000000000001E-2</v>
      </c>
      <c r="G1656" s="1319">
        <f t="shared" si="51"/>
        <v>75000</v>
      </c>
    </row>
    <row r="1657" spans="1:7" ht="16.5">
      <c r="A1657" s="1362">
        <v>15185</v>
      </c>
      <c r="B1657" s="2216">
        <v>0.1</v>
      </c>
      <c r="C1657" s="3099" t="s">
        <v>1783</v>
      </c>
      <c r="D1657" s="3162"/>
      <c r="E1657" s="2820">
        <v>950000</v>
      </c>
      <c r="F1657" s="2760">
        <v>2.5000000000000001E-2</v>
      </c>
      <c r="G1657" s="1319">
        <f t="shared" si="51"/>
        <v>23750</v>
      </c>
    </row>
    <row r="1658" spans="1:7" ht="16.5">
      <c r="A1658" s="1362">
        <v>15187</v>
      </c>
      <c r="B1658" s="2214">
        <v>0.08</v>
      </c>
      <c r="C1658" s="497" t="s">
        <v>1785</v>
      </c>
      <c r="D1658" s="3162"/>
      <c r="E1658" s="2820">
        <v>2200000</v>
      </c>
      <c r="F1658" s="2760">
        <v>1.4999999999999999E-2</v>
      </c>
      <c r="G1658" s="1319">
        <f t="shared" si="51"/>
        <v>33000</v>
      </c>
    </row>
    <row r="1659" spans="1:7" ht="16.5">
      <c r="A1659" s="1362">
        <v>15207</v>
      </c>
      <c r="B1659" s="2214">
        <v>0.08</v>
      </c>
      <c r="C1659" s="3075" t="s">
        <v>1787</v>
      </c>
      <c r="D1659" s="3162"/>
      <c r="E1659" s="2820">
        <v>2500000</v>
      </c>
      <c r="F1659" s="2760">
        <v>1.4999999999999999E-2</v>
      </c>
      <c r="G1659" s="1319">
        <f t="shared" si="51"/>
        <v>37500</v>
      </c>
    </row>
    <row r="1660" spans="1:7" ht="16.5">
      <c r="A1660" s="1362">
        <v>15262</v>
      </c>
      <c r="B1660" s="2216">
        <v>0.1</v>
      </c>
      <c r="C1660" s="1166" t="s">
        <v>1788</v>
      </c>
      <c r="D1660" s="3162"/>
      <c r="E1660" s="2820">
        <v>1800000</v>
      </c>
      <c r="F1660" s="2760">
        <v>2.5000000000000001E-2</v>
      </c>
      <c r="G1660" s="1319">
        <f t="shared" si="51"/>
        <v>45000</v>
      </c>
    </row>
    <row r="1661" spans="1:7" ht="16.5">
      <c r="A1661" s="1785">
        <v>15220</v>
      </c>
      <c r="B1661" s="2221">
        <v>0.1</v>
      </c>
      <c r="C1661" s="3087" t="s">
        <v>1789</v>
      </c>
      <c r="D1661" s="3220"/>
      <c r="E1661" s="2772">
        <v>3500000</v>
      </c>
      <c r="F1661" s="3221">
        <v>2.5000000000000001E-2</v>
      </c>
      <c r="G1661" s="2208">
        <f>F1661*E1661</f>
        <v>87500</v>
      </c>
    </row>
    <row r="1662" spans="1:7" s="407" customFormat="1" ht="16.5">
      <c r="A1662" s="1362">
        <v>15298</v>
      </c>
      <c r="B1662" s="2221">
        <v>0.1</v>
      </c>
      <c r="C1662" s="1680" t="s">
        <v>1790</v>
      </c>
      <c r="D1662" s="3164"/>
      <c r="E1662" s="1827">
        <v>4300000</v>
      </c>
      <c r="F1662" s="3221">
        <v>2.5000000000000001E-2</v>
      </c>
      <c r="G1662" s="2208">
        <f t="shared" ref="G1662:G1668" si="52">F1662*E1662</f>
        <v>107500</v>
      </c>
    </row>
    <row r="1663" spans="1:7" s="407" customFormat="1" ht="16.5">
      <c r="A1663" s="1362">
        <v>15344</v>
      </c>
      <c r="B1663" s="2221">
        <v>0.1</v>
      </c>
      <c r="C1663" s="542" t="s">
        <v>1792</v>
      </c>
      <c r="D1663" s="3164"/>
      <c r="E1663" s="1827">
        <v>5300000</v>
      </c>
      <c r="F1663" s="3221">
        <v>2.5000000000000001E-2</v>
      </c>
      <c r="G1663" s="2208">
        <f t="shared" si="52"/>
        <v>132500</v>
      </c>
    </row>
    <row r="1664" spans="1:7" s="407" customFormat="1" ht="16.5">
      <c r="A1664" s="1362">
        <v>15306</v>
      </c>
      <c r="B1664" s="2221">
        <v>0.1</v>
      </c>
      <c r="C1664" s="3144" t="s">
        <v>1796</v>
      </c>
      <c r="D1664" s="3164"/>
      <c r="E1664" s="1827">
        <v>2400000</v>
      </c>
      <c r="F1664" s="3221">
        <v>2.5000000000000001E-2</v>
      </c>
      <c r="G1664" s="2208">
        <f t="shared" si="52"/>
        <v>60000</v>
      </c>
    </row>
    <row r="1665" spans="1:15" s="407" customFormat="1" ht="16.5">
      <c r="A1665" s="1362">
        <v>15179</v>
      </c>
      <c r="B1665" s="2221">
        <v>0.1</v>
      </c>
      <c r="C1665" s="2077" t="s">
        <v>1799</v>
      </c>
      <c r="D1665" s="3164"/>
      <c r="E1665" s="1827">
        <v>3700000</v>
      </c>
      <c r="F1665" s="3221">
        <v>2.5000000000000001E-2</v>
      </c>
      <c r="G1665" s="2208">
        <f t="shared" si="52"/>
        <v>92500</v>
      </c>
    </row>
    <row r="1666" spans="1:15" s="407" customFormat="1" ht="16.5">
      <c r="A1666" s="1362">
        <v>15228</v>
      </c>
      <c r="B1666" s="2221">
        <v>0.1</v>
      </c>
      <c r="C1666" s="3061" t="s">
        <v>1802</v>
      </c>
      <c r="D1666" s="3164"/>
      <c r="E1666" s="1827">
        <v>1500000</v>
      </c>
      <c r="F1666" s="3221">
        <v>2.5000000000000001E-2</v>
      </c>
      <c r="G1666" s="2208">
        <f t="shared" si="52"/>
        <v>37500</v>
      </c>
    </row>
    <row r="1667" spans="1:15" s="407" customFormat="1" ht="16.5">
      <c r="A1667" s="1362">
        <v>15272</v>
      </c>
      <c r="B1667" s="2221">
        <v>0.1</v>
      </c>
      <c r="C1667" s="1081" t="s">
        <v>1804</v>
      </c>
      <c r="D1667" s="3164"/>
      <c r="E1667" s="1827">
        <v>2000000</v>
      </c>
      <c r="F1667" s="3221">
        <v>2.5000000000000001E-2</v>
      </c>
      <c r="G1667" s="2208">
        <f t="shared" si="52"/>
        <v>50000</v>
      </c>
    </row>
    <row r="1668" spans="1:15" s="407" customFormat="1" ht="16.5">
      <c r="A1668" s="1363">
        <v>15342</v>
      </c>
      <c r="B1668" s="2216">
        <v>0.1</v>
      </c>
      <c r="C1668" s="1795" t="s">
        <v>1805</v>
      </c>
      <c r="D1668" s="3164"/>
      <c r="E1668" s="1827">
        <v>3500000</v>
      </c>
      <c r="F1668" s="3221">
        <v>2.5000000000000001E-2</v>
      </c>
      <c r="G1668" s="1319">
        <f t="shared" si="52"/>
        <v>87500</v>
      </c>
      <c r="H1668" s="1689"/>
    </row>
    <row r="1669" spans="1:15" ht="16.5">
      <c r="A1669" s="2770">
        <v>15345</v>
      </c>
      <c r="B1669" s="2216">
        <v>0.1</v>
      </c>
      <c r="C1669" s="1081" t="s">
        <v>1784</v>
      </c>
      <c r="D1669" s="3165"/>
      <c r="E1669" s="2820">
        <v>1900000</v>
      </c>
      <c r="F1669" s="3222">
        <v>2.5000000000000001E-2</v>
      </c>
      <c r="G1669" s="1319">
        <f>F1669*E1669</f>
        <v>47500</v>
      </c>
    </row>
    <row r="1670" spans="1:15" ht="16.5">
      <c r="A1670" s="1363">
        <v>15362</v>
      </c>
      <c r="B1670" s="2214">
        <v>0.08</v>
      </c>
      <c r="C1670" s="1081" t="s">
        <v>1806</v>
      </c>
      <c r="D1670" s="3164"/>
      <c r="E1670" s="2761">
        <v>2700000</v>
      </c>
      <c r="F1670" s="2760">
        <v>1.4999999999999999E-2</v>
      </c>
      <c r="G1670" s="1984">
        <f>F1670*E1670</f>
        <v>40500</v>
      </c>
    </row>
    <row r="1671" spans="1:15" ht="16.5">
      <c r="A1671" s="1362">
        <v>15321</v>
      </c>
      <c r="B1671" s="2223">
        <v>0.1</v>
      </c>
      <c r="C1671" s="1680" t="s">
        <v>1807</v>
      </c>
      <c r="D1671" s="3164"/>
      <c r="E1671" s="2761">
        <v>2300000</v>
      </c>
      <c r="F1671" s="2760">
        <v>2.5000000000000001E-2</v>
      </c>
      <c r="G1671" s="1319">
        <f>F1671*E1671</f>
        <v>57500</v>
      </c>
    </row>
    <row r="1672" spans="1:15" ht="16.5">
      <c r="A1672" s="2873">
        <v>15396</v>
      </c>
      <c r="B1672" s="2214">
        <v>0.08</v>
      </c>
      <c r="C1672" s="1802" t="s">
        <v>1808</v>
      </c>
      <c r="D1672" s="3164"/>
      <c r="E1672" s="2761">
        <v>4100000</v>
      </c>
      <c r="F1672" s="2760">
        <v>2.5000000000000001E-2</v>
      </c>
      <c r="G1672" s="1319">
        <f>F1672*E1672</f>
        <v>102500</v>
      </c>
    </row>
    <row r="1673" spans="1:15" ht="16.5">
      <c r="A1673" s="1362">
        <v>15041</v>
      </c>
      <c r="B1673" s="2216">
        <v>0.1</v>
      </c>
      <c r="C1673" s="542" t="s">
        <v>1814</v>
      </c>
      <c r="D1673" s="3164"/>
      <c r="E1673" s="2820">
        <v>3500000</v>
      </c>
      <c r="F1673" s="2760">
        <v>1.4999999999999999E-2</v>
      </c>
      <c r="G1673" s="1319">
        <f>F1673*E1673</f>
        <v>52500</v>
      </c>
    </row>
    <row r="1674" spans="1:15" ht="15.75">
      <c r="A1674" s="1362"/>
      <c r="B1674" s="2216"/>
      <c r="C1674" s="1680"/>
      <c r="D1674" s="657"/>
      <c r="E1674" s="2761"/>
      <c r="F1674" s="2760">
        <v>2.5000000000000001E-2</v>
      </c>
      <c r="G1674" s="1319"/>
    </row>
    <row r="1675" spans="1:15" ht="15.75">
      <c r="A1675" s="2770"/>
      <c r="B1675" s="2216"/>
      <c r="C1675" s="1752"/>
      <c r="D1675" s="1680"/>
      <c r="E1675" s="1817"/>
      <c r="F1675" s="2760">
        <v>2.5000000000000001E-2</v>
      </c>
      <c r="G1675" s="1319"/>
    </row>
    <row r="1676" spans="1:15" ht="26.25">
      <c r="A1676" s="985"/>
      <c r="B1676" s="2711"/>
      <c r="C1676" s="1680"/>
      <c r="D1676" s="2759"/>
      <c r="E1676" s="3112">
        <f>SUM(E1652:E1675)</f>
        <v>66050000</v>
      </c>
      <c r="F1676" s="1863"/>
      <c r="G1676" s="3111">
        <f>SUM(G1652:G1675)</f>
        <v>1542250</v>
      </c>
    </row>
    <row r="1679" spans="1:15">
      <c r="A1679" s="3274" t="s">
        <v>1844</v>
      </c>
      <c r="B1679" s="3274"/>
      <c r="C1679" s="3274"/>
      <c r="D1679" s="3274"/>
      <c r="E1679" s="3274"/>
      <c r="F1679" s="3274"/>
      <c r="G1679" s="3274"/>
      <c r="H1679" s="3274"/>
      <c r="I1679" s="3274"/>
      <c r="J1679" s="3274"/>
      <c r="K1679" s="3274"/>
      <c r="L1679" s="3274"/>
      <c r="M1679" s="3274"/>
      <c r="N1679" s="3274"/>
      <c r="O1679" s="3274"/>
    </row>
    <row r="1680" spans="1:15">
      <c r="A1680" s="3274"/>
      <c r="B1680" s="3274"/>
      <c r="C1680" s="3274"/>
      <c r="D1680" s="3274"/>
      <c r="E1680" s="3274"/>
      <c r="F1680" s="3274"/>
      <c r="G1680" s="3274"/>
      <c r="H1680" s="3274"/>
      <c r="I1680" s="3274"/>
      <c r="J1680" s="3274"/>
      <c r="K1680" s="3274"/>
      <c r="L1680" s="3274"/>
      <c r="M1680" s="3274"/>
      <c r="N1680" s="3274"/>
      <c r="O1680" s="3274"/>
    </row>
    <row r="1681" spans="1:16" ht="15.75">
      <c r="A1681" s="3311" t="s">
        <v>15</v>
      </c>
      <c r="B1681" s="3311"/>
      <c r="C1681" s="3311"/>
      <c r="D1681" s="3311"/>
      <c r="E1681" s="3311"/>
      <c r="F1681" s="3311"/>
      <c r="G1681" s="3311"/>
      <c r="H1681" s="3311"/>
      <c r="I1681" s="3311"/>
      <c r="J1681" s="3311"/>
      <c r="K1681" s="3311"/>
      <c r="L1681" s="3311"/>
      <c r="M1681" s="3311"/>
      <c r="N1681" s="3311"/>
      <c r="O1681" s="3311"/>
    </row>
    <row r="1682" spans="1:16" ht="15">
      <c r="A1682" s="2119" t="s">
        <v>929</v>
      </c>
      <c r="B1682" s="1272" t="s">
        <v>3</v>
      </c>
      <c r="C1682" s="464" t="s">
        <v>930</v>
      </c>
      <c r="D1682" s="464" t="s">
        <v>5</v>
      </c>
      <c r="E1682" s="958" t="s">
        <v>6</v>
      </c>
      <c r="F1682" s="463" t="s">
        <v>7</v>
      </c>
      <c r="G1682" s="959" t="s">
        <v>8</v>
      </c>
      <c r="H1682" s="509" t="s">
        <v>9</v>
      </c>
      <c r="I1682" s="463" t="s">
        <v>10</v>
      </c>
      <c r="J1682" s="463" t="s">
        <v>11</v>
      </c>
      <c r="K1682" s="463" t="s">
        <v>3</v>
      </c>
      <c r="L1682" s="463" t="s">
        <v>5</v>
      </c>
      <c r="M1682" s="1851" t="s">
        <v>12</v>
      </c>
      <c r="N1682" s="463" t="s">
        <v>7</v>
      </c>
      <c r="O1682" s="790"/>
    </row>
    <row r="1683" spans="1:16">
      <c r="A1683" s="3322" t="s">
        <v>1845</v>
      </c>
      <c r="B1683" s="978">
        <v>15561</v>
      </c>
      <c r="C1683" s="1026">
        <v>0.08</v>
      </c>
      <c r="D1683" s="1680" t="s">
        <v>1846</v>
      </c>
      <c r="E1683" s="564">
        <v>4000000</v>
      </c>
      <c r="F1683" s="1407">
        <v>0.09</v>
      </c>
      <c r="G1683" s="564">
        <f>F1683*E1683</f>
        <v>360000</v>
      </c>
      <c r="H1683" s="544" t="s">
        <v>15</v>
      </c>
      <c r="I1683" s="544" t="s">
        <v>1170</v>
      </c>
      <c r="J1683" s="1552"/>
      <c r="K1683" s="504">
        <v>15515</v>
      </c>
      <c r="L1683" s="2068" t="s">
        <v>1847</v>
      </c>
      <c r="M1683" s="1546">
        <v>4300000</v>
      </c>
      <c r="N1683" s="1615">
        <v>0.1</v>
      </c>
      <c r="O1683" s="3269">
        <f>M1683*N1683</f>
        <v>430000</v>
      </c>
      <c r="P1683" s="2754" t="s">
        <v>1848</v>
      </c>
    </row>
    <row r="1684" spans="1:16">
      <c r="A1684" s="3322"/>
      <c r="B1684" s="1096">
        <v>15414</v>
      </c>
      <c r="C1684" s="1650">
        <v>0.1</v>
      </c>
      <c r="D1684" s="657" t="s">
        <v>1849</v>
      </c>
      <c r="E1684" s="658">
        <v>3400000</v>
      </c>
      <c r="F1684" s="1659">
        <v>0.06</v>
      </c>
      <c r="G1684" s="658">
        <f>E1684*F1684</f>
        <v>204000</v>
      </c>
      <c r="H1684" s="654" t="s">
        <v>19</v>
      </c>
      <c r="I1684" s="659" t="s">
        <v>1192</v>
      </c>
      <c r="J1684" s="1521"/>
      <c r="K1684" s="540">
        <v>15607</v>
      </c>
      <c r="L1684" s="2717" t="s">
        <v>1850</v>
      </c>
      <c r="M1684" s="3249">
        <v>3100000</v>
      </c>
      <c r="N1684" s="949">
        <v>0.05</v>
      </c>
      <c r="O1684" s="2150">
        <f>M1684*N1684</f>
        <v>155000</v>
      </c>
      <c r="P1684" s="2754" t="s">
        <v>1848</v>
      </c>
    </row>
    <row r="1685" spans="1:16" ht="15">
      <c r="A1685" s="3322"/>
      <c r="B1685" s="1136">
        <v>15468</v>
      </c>
      <c r="C1685" s="1799">
        <v>0.1</v>
      </c>
      <c r="D1685" s="542" t="s">
        <v>1851</v>
      </c>
      <c r="E1685" s="858">
        <v>4000000</v>
      </c>
      <c r="F1685" s="1401">
        <v>0.1</v>
      </c>
      <c r="G1685" s="858">
        <f>E1685*F1685</f>
        <v>400000</v>
      </c>
      <c r="H1685" s="543" t="s">
        <v>15</v>
      </c>
      <c r="I1685" s="543" t="s">
        <v>1170</v>
      </c>
      <c r="J1685" s="1910"/>
      <c r="K1685" s="978">
        <v>15597</v>
      </c>
      <c r="L1685" s="1795" t="s">
        <v>1852</v>
      </c>
      <c r="M1685" s="564">
        <v>3000000</v>
      </c>
      <c r="N1685" s="1095">
        <v>0.04</v>
      </c>
      <c r="O1685" s="3254">
        <f>M1685*N1685</f>
        <v>120000</v>
      </c>
    </row>
    <row r="1686" spans="1:16">
      <c r="A1686" s="3322"/>
      <c r="B1686" s="407"/>
      <c r="C1686" s="407"/>
      <c r="D1686" s="407"/>
      <c r="E1686" s="407"/>
      <c r="F1686" s="407"/>
      <c r="G1686" s="407"/>
      <c r="H1686" s="407"/>
      <c r="I1686" s="407"/>
      <c r="J1686" s="1910"/>
      <c r="K1686" s="2623"/>
      <c r="L1686" s="2623"/>
      <c r="M1686" s="2624"/>
      <c r="N1686" s="2628"/>
      <c r="O1686" s="2624"/>
    </row>
    <row r="1687" spans="1:16">
      <c r="A1687" s="3322"/>
      <c r="B1687" s="992"/>
      <c r="C1687" s="483"/>
      <c r="D1687" s="483"/>
      <c r="E1687" s="583"/>
      <c r="F1687" s="483"/>
      <c r="G1687" s="483"/>
      <c r="H1687" s="484"/>
      <c r="I1687" s="484"/>
      <c r="J1687" s="1552"/>
      <c r="K1687" s="2706"/>
      <c r="L1687" s="2706"/>
      <c r="M1687" s="3250"/>
      <c r="N1687" s="3251"/>
      <c r="O1687" s="3250"/>
    </row>
    <row r="1688" spans="1:16" ht="15">
      <c r="A1688" s="3322"/>
      <c r="B1688" s="1273"/>
      <c r="C1688" s="2589"/>
      <c r="D1688" s="702"/>
      <c r="E1688" s="703"/>
      <c r="F1688" s="2589"/>
      <c r="G1688" s="703"/>
      <c r="H1688" s="705"/>
      <c r="I1688" s="705"/>
      <c r="J1688" s="1521"/>
      <c r="K1688" s="1521"/>
      <c r="L1688" s="1521"/>
      <c r="M1688" s="1588"/>
      <c r="N1688" s="1589"/>
      <c r="O1688" s="1588"/>
    </row>
    <row r="1689" spans="1:16">
      <c r="A1689" s="3322"/>
      <c r="B1689" s="992" t="s">
        <v>171</v>
      </c>
      <c r="C1689" s="2627"/>
      <c r="D1689" s="483" t="s">
        <v>1853</v>
      </c>
      <c r="E1689" s="583"/>
      <c r="F1689" s="483"/>
      <c r="G1689" s="483"/>
      <c r="H1689" s="484"/>
      <c r="I1689" s="484"/>
      <c r="J1689" s="1521"/>
      <c r="K1689" s="1521"/>
      <c r="L1689" s="1521"/>
      <c r="M1689" s="1396">
        <f>M1683+M1684</f>
        <v>7400000</v>
      </c>
      <c r="N1689" s="1589"/>
      <c r="O1689" s="1588"/>
    </row>
    <row r="1690" spans="1:16">
      <c r="A1690" s="3322"/>
      <c r="B1690" s="484" t="s">
        <v>171</v>
      </c>
      <c r="C1690" s="1929"/>
      <c r="D1690" s="483" t="s">
        <v>1854</v>
      </c>
      <c r="E1690" s="1307">
        <f>SUM(E1683:E1689)</f>
        <v>11400000</v>
      </c>
      <c r="F1690" s="483"/>
      <c r="G1690" s="1307">
        <f>SUM(G1683:G1689)</f>
        <v>964000</v>
      </c>
      <c r="H1690" s="483"/>
      <c r="I1690" s="484"/>
      <c r="J1690" s="484"/>
      <c r="K1690" s="398"/>
      <c r="L1690" s="434"/>
      <c r="M1690" s="3252"/>
      <c r="N1690" s="3253"/>
      <c r="O1690" s="565">
        <f>SUM(O1683:O1689)</f>
        <v>705000</v>
      </c>
    </row>
    <row r="1691" spans="1:16" ht="15.75">
      <c r="A1691" s="3322"/>
      <c r="B1691" s="705"/>
      <c r="C1691" s="550"/>
      <c r="D1691" s="2273"/>
      <c r="E1691" s="828"/>
      <c r="F1691" s="2275"/>
      <c r="G1691" s="2282"/>
      <c r="H1691" s="3450"/>
      <c r="I1691" s="3450"/>
      <c r="J1691" s="3450"/>
      <c r="K1691" s="3456"/>
      <c r="L1691" s="3315"/>
      <c r="M1691" s="3315"/>
      <c r="N1691" s="3315"/>
      <c r="O1691" s="3268">
        <f>O1690+G1690</f>
        <v>1669000</v>
      </c>
    </row>
    <row r="1692" spans="1:16">
      <c r="A1692" s="605"/>
      <c r="B1692" s="605"/>
      <c r="C1692" s="605"/>
      <c r="D1692" s="605"/>
      <c r="E1692" s="605"/>
      <c r="F1692" s="605"/>
      <c r="G1692" s="605"/>
      <c r="H1692" s="605"/>
      <c r="I1692" s="605"/>
      <c r="J1692" s="605"/>
      <c r="K1692" s="605"/>
      <c r="L1692" s="605"/>
      <c r="M1692" s="605"/>
      <c r="N1692" s="605"/>
      <c r="O1692" s="605"/>
    </row>
    <row r="1693" spans="1:16" ht="15.75">
      <c r="A1693" s="3311" t="s">
        <v>46</v>
      </c>
      <c r="B1693" s="3311"/>
      <c r="C1693" s="3311"/>
      <c r="D1693" s="3311"/>
      <c r="E1693" s="3311"/>
      <c r="F1693" s="3311"/>
      <c r="G1693" s="3311"/>
      <c r="H1693" s="3311"/>
      <c r="I1693" s="3311"/>
      <c r="J1693" s="3311"/>
      <c r="K1693" s="3311"/>
      <c r="L1693" s="3311"/>
      <c r="M1693" s="3311"/>
      <c r="N1693" s="3311"/>
      <c r="O1693" s="3311"/>
    </row>
    <row r="1694" spans="1:16">
      <c r="A1694" s="2119" t="s">
        <v>929</v>
      </c>
      <c r="B1694" s="463" t="s">
        <v>3</v>
      </c>
      <c r="C1694" s="464" t="s">
        <v>930</v>
      </c>
      <c r="D1694" s="464" t="s">
        <v>5</v>
      </c>
      <c r="E1694" s="958" t="s">
        <v>6</v>
      </c>
      <c r="F1694" s="463" t="s">
        <v>7</v>
      </c>
      <c r="G1694" s="959" t="s">
        <v>8</v>
      </c>
      <c r="H1694" s="509" t="s">
        <v>9</v>
      </c>
      <c r="I1694" s="463" t="s">
        <v>10</v>
      </c>
      <c r="J1694" s="24" t="s">
        <v>11</v>
      </c>
      <c r="K1694" s="463" t="s">
        <v>3</v>
      </c>
      <c r="L1694" s="463" t="s">
        <v>5</v>
      </c>
      <c r="M1694" s="463" t="s">
        <v>12</v>
      </c>
      <c r="N1694" s="463" t="s">
        <v>7</v>
      </c>
      <c r="O1694" s="790"/>
    </row>
    <row r="1695" spans="1:16" ht="14.25">
      <c r="A1695" s="3316" t="s">
        <v>1855</v>
      </c>
      <c r="B1695" s="543">
        <v>15436</v>
      </c>
      <c r="C1695" s="545">
        <v>0.1</v>
      </c>
      <c r="D1695" s="1081" t="s">
        <v>1856</v>
      </c>
      <c r="E1695" s="564">
        <v>2200000</v>
      </c>
      <c r="F1695" s="545">
        <v>7.0000000000000007E-2</v>
      </c>
      <c r="G1695" s="564">
        <f>F1695*E1695</f>
        <v>154000.00000000003</v>
      </c>
      <c r="H1695" s="544" t="s">
        <v>19</v>
      </c>
      <c r="I1695" s="544" t="s">
        <v>1192</v>
      </c>
      <c r="J1695" s="2638"/>
      <c r="K1695" s="1403">
        <v>15427</v>
      </c>
      <c r="L1695" s="1081" t="s">
        <v>1857</v>
      </c>
      <c r="M1695" s="564">
        <v>2300000</v>
      </c>
      <c r="N1695" s="545">
        <v>0.05</v>
      </c>
      <c r="O1695" s="564">
        <f>M1695*N1695</f>
        <v>115000</v>
      </c>
    </row>
    <row r="1696" spans="1:16" ht="14.25">
      <c r="A1696" s="3317"/>
      <c r="B1696" s="1158">
        <v>15453</v>
      </c>
      <c r="C1696" s="2065">
        <v>0.1</v>
      </c>
      <c r="D1696" s="1802" t="s">
        <v>1858</v>
      </c>
      <c r="E1696" s="858">
        <v>4400000</v>
      </c>
      <c r="F1696" s="541">
        <v>7.0000000000000007E-2</v>
      </c>
      <c r="G1696" s="564">
        <f t="shared" ref="G1696:G1701" si="53">F1696*E1696</f>
        <v>308000.00000000006</v>
      </c>
      <c r="H1696" s="1143" t="s">
        <v>19</v>
      </c>
      <c r="I1696" s="544" t="s">
        <v>1859</v>
      </c>
      <c r="J1696" s="1521"/>
      <c r="K1696" s="1403">
        <v>15470</v>
      </c>
      <c r="L1696" s="1081" t="s">
        <v>1860</v>
      </c>
      <c r="M1696" s="858">
        <v>1400000</v>
      </c>
      <c r="N1696" s="1026">
        <v>0.04</v>
      </c>
      <c r="O1696" s="564">
        <f>M1696*N1696</f>
        <v>56000</v>
      </c>
    </row>
    <row r="1697" spans="1:15" ht="15">
      <c r="A1697" s="3317"/>
      <c r="B1697" s="1098">
        <v>15420</v>
      </c>
      <c r="C1697" s="2539">
        <v>0.08</v>
      </c>
      <c r="D1697" s="3075" t="s">
        <v>1861</v>
      </c>
      <c r="E1697" s="564">
        <v>2900000</v>
      </c>
      <c r="F1697" s="1026">
        <v>0.1</v>
      </c>
      <c r="G1697" s="564">
        <f t="shared" si="53"/>
        <v>290000</v>
      </c>
      <c r="H1697" s="1143" t="s">
        <v>1862</v>
      </c>
      <c r="I1697" s="544" t="s">
        <v>1170</v>
      </c>
      <c r="J1697" s="1521"/>
      <c r="K1697" s="3271">
        <v>15667</v>
      </c>
      <c r="L1697" s="2022" t="s">
        <v>1863</v>
      </c>
      <c r="M1697" s="1153">
        <v>3100000</v>
      </c>
      <c r="N1697" s="3270">
        <v>0.04</v>
      </c>
      <c r="O1697" s="564">
        <f t="shared" ref="O1697:O1698" si="54">M1697*N1697</f>
        <v>124000</v>
      </c>
    </row>
    <row r="1698" spans="1:15" ht="15">
      <c r="A1698" s="3317"/>
      <c r="B1698" s="1098">
        <v>15469</v>
      </c>
      <c r="C1698" s="2716">
        <v>0.1</v>
      </c>
      <c r="D1698" s="1166" t="s">
        <v>1864</v>
      </c>
      <c r="E1698" s="858">
        <v>1800000</v>
      </c>
      <c r="F1698" s="1632">
        <v>0.12</v>
      </c>
      <c r="G1698" s="564">
        <f t="shared" si="53"/>
        <v>216000</v>
      </c>
      <c r="H1698" s="1143" t="s">
        <v>1862</v>
      </c>
      <c r="I1698" s="544" t="s">
        <v>953</v>
      </c>
      <c r="J1698" s="1521"/>
      <c r="K1698" s="504">
        <v>15606</v>
      </c>
      <c r="L1698" s="3257" t="s">
        <v>1865</v>
      </c>
      <c r="M1698" s="1546">
        <v>1650000</v>
      </c>
      <c r="N1698" s="1074">
        <v>0.05</v>
      </c>
      <c r="O1698" s="564">
        <f t="shared" si="54"/>
        <v>82500</v>
      </c>
    </row>
    <row r="1699" spans="1:15" ht="14.25">
      <c r="A1699" s="3317"/>
      <c r="B1699" s="978">
        <v>14445</v>
      </c>
      <c r="C1699" s="2716">
        <v>0.1</v>
      </c>
      <c r="D1699" s="1647" t="s">
        <v>1866</v>
      </c>
      <c r="E1699" s="858">
        <v>4100000</v>
      </c>
      <c r="F1699" s="541">
        <v>7.0000000000000007E-2</v>
      </c>
      <c r="G1699" s="564">
        <f t="shared" si="53"/>
        <v>287000</v>
      </c>
      <c r="H1699" s="1383" t="s">
        <v>19</v>
      </c>
      <c r="I1699" s="543" t="s">
        <v>1170</v>
      </c>
      <c r="J1699" s="2638"/>
      <c r="K1699" s="1521"/>
      <c r="L1699" s="1521"/>
      <c r="M1699" s="2639"/>
      <c r="N1699" s="1589"/>
      <c r="O1699" s="1588"/>
    </row>
    <row r="1700" spans="1:15" ht="14.25">
      <c r="A1700" s="3317"/>
      <c r="B1700" s="1096">
        <v>15510</v>
      </c>
      <c r="C1700" s="545">
        <v>0.1</v>
      </c>
      <c r="D1700" s="1081" t="s">
        <v>1867</v>
      </c>
      <c r="E1700" s="564">
        <v>2450000</v>
      </c>
      <c r="F1700" s="545">
        <v>7.0000000000000007E-2</v>
      </c>
      <c r="G1700" s="564">
        <f t="shared" si="53"/>
        <v>171500.00000000003</v>
      </c>
      <c r="H1700" s="544" t="s">
        <v>1868</v>
      </c>
      <c r="I1700" s="544" t="s">
        <v>953</v>
      </c>
      <c r="J1700" s="3137"/>
      <c r="K1700" s="2602"/>
      <c r="L1700" s="2602"/>
      <c r="M1700" s="2758"/>
      <c r="N1700" s="2834"/>
      <c r="O1700" s="2758"/>
    </row>
    <row r="1701" spans="1:15">
      <c r="A1701" s="3317"/>
      <c r="B1701" s="543">
        <v>15540</v>
      </c>
      <c r="C1701" s="1402">
        <v>0.08</v>
      </c>
      <c r="D1701" s="542" t="s">
        <v>1869</v>
      </c>
      <c r="E1701" s="858">
        <v>2850000</v>
      </c>
      <c r="F1701" s="541">
        <v>0.1</v>
      </c>
      <c r="G1701" s="564">
        <f t="shared" si="53"/>
        <v>285000</v>
      </c>
      <c r="H1701" s="543" t="s">
        <v>1862</v>
      </c>
      <c r="I1701" s="543" t="s">
        <v>953</v>
      </c>
      <c r="J1701" s="3137"/>
      <c r="K1701" s="2602"/>
      <c r="L1701" s="2602"/>
      <c r="M1701" s="2758"/>
      <c r="N1701" s="2834"/>
      <c r="O1701" s="2758"/>
    </row>
    <row r="1702" spans="1:15">
      <c r="A1702" s="3317"/>
      <c r="B1702" s="407"/>
      <c r="C1702" s="407"/>
      <c r="D1702" s="407"/>
      <c r="E1702" s="407"/>
      <c r="F1702" s="407"/>
      <c r="G1702" s="407"/>
      <c r="H1702" s="407"/>
      <c r="I1702" s="407"/>
      <c r="J1702" s="3137"/>
      <c r="K1702" s="2602"/>
      <c r="L1702" s="2602"/>
      <c r="M1702" s="2758"/>
      <c r="N1702" s="2834"/>
      <c r="O1702" s="2758"/>
    </row>
    <row r="1703" spans="1:15">
      <c r="A1703" s="3317"/>
      <c r="B1703" s="407"/>
      <c r="C1703" s="407"/>
      <c r="D1703" s="407"/>
      <c r="E1703" s="407"/>
      <c r="F1703" s="407"/>
      <c r="G1703" s="407"/>
      <c r="H1703" s="407"/>
      <c r="I1703" s="407"/>
      <c r="J1703" s="3137"/>
      <c r="K1703" s="2602"/>
      <c r="L1703" s="2602"/>
      <c r="M1703" s="2758"/>
      <c r="N1703" s="2834"/>
      <c r="O1703" s="2758"/>
    </row>
    <row r="1704" spans="1:15">
      <c r="A1704" s="3317"/>
      <c r="B1704" s="992"/>
      <c r="C1704" s="2271"/>
      <c r="D1704" s="483"/>
      <c r="E1704" s="583"/>
      <c r="F1704" s="482"/>
      <c r="G1704" s="583"/>
      <c r="H1704" s="484"/>
      <c r="I1704" s="484"/>
      <c r="J1704" s="3137"/>
      <c r="K1704" s="2602"/>
      <c r="L1704" s="2602"/>
      <c r="M1704" s="2758"/>
      <c r="N1704" s="2834"/>
      <c r="O1704" s="2758"/>
    </row>
    <row r="1705" spans="1:15">
      <c r="A1705" s="3317"/>
      <c r="B1705" s="1086" t="s">
        <v>171</v>
      </c>
      <c r="C1705" s="2279"/>
      <c r="D1705" s="975" t="s">
        <v>1870</v>
      </c>
      <c r="E1705" s="1080"/>
      <c r="F1705" s="1079"/>
      <c r="G1705" s="1080"/>
      <c r="H1705" s="974"/>
      <c r="I1705" s="974" t="s">
        <v>953</v>
      </c>
      <c r="J1705" s="1552"/>
      <c r="K1705" s="1521"/>
      <c r="L1705" s="1521"/>
      <c r="M1705" s="1588"/>
      <c r="N1705" s="1589"/>
      <c r="O1705" s="1588"/>
    </row>
    <row r="1706" spans="1:15">
      <c r="A1706" s="3317"/>
      <c r="B1706" s="992" t="s">
        <v>171</v>
      </c>
      <c r="C1706" s="483"/>
      <c r="D1706" s="483" t="s">
        <v>1871</v>
      </c>
      <c r="E1706" s="583"/>
      <c r="F1706" s="483"/>
      <c r="G1706" s="483"/>
      <c r="H1706" s="483"/>
      <c r="I1706" s="484" t="s">
        <v>1170</v>
      </c>
      <c r="J1706" s="1552"/>
      <c r="K1706" s="1521"/>
      <c r="L1706" s="1521"/>
      <c r="M1706" s="1588"/>
      <c r="N1706" s="1589"/>
      <c r="O1706" s="1588"/>
    </row>
    <row r="1707" spans="1:15" ht="14.25">
      <c r="A1707" s="3317"/>
      <c r="B1707" s="992" t="s">
        <v>292</v>
      </c>
      <c r="C1707" s="2271"/>
      <c r="D1707" s="1141" t="s">
        <v>1872</v>
      </c>
      <c r="E1707" s="583"/>
      <c r="F1707" s="482"/>
      <c r="G1707" s="583"/>
      <c r="H1707" s="484"/>
      <c r="I1707" s="484" t="s">
        <v>953</v>
      </c>
      <c r="J1707" s="1512"/>
      <c r="K1707" s="3082"/>
      <c r="L1707" s="1905"/>
      <c r="M1707" s="2639"/>
      <c r="N1707" s="2640"/>
      <c r="O1707" s="2639"/>
    </row>
    <row r="1708" spans="1:15">
      <c r="A1708" s="3317"/>
      <c r="B1708" s="1783" t="s">
        <v>171</v>
      </c>
      <c r="C1708" s="813"/>
      <c r="D1708" s="702" t="s">
        <v>1873</v>
      </c>
      <c r="E1708" s="703"/>
      <c r="F1708" s="702"/>
      <c r="G1708" s="702"/>
      <c r="H1708" s="702"/>
      <c r="I1708" s="705" t="s">
        <v>1170</v>
      </c>
      <c r="J1708" s="1552"/>
      <c r="K1708" s="2638"/>
      <c r="L1708" s="1521"/>
      <c r="M1708" s="1588"/>
      <c r="N1708" s="1589"/>
      <c r="O1708" s="843">
        <f>SUM(O1695:O1707)</f>
        <v>377500</v>
      </c>
    </row>
    <row r="1709" spans="1:15" ht="15">
      <c r="A1709" s="3317"/>
      <c r="B1709" s="1205" t="s">
        <v>171</v>
      </c>
      <c r="C1709" s="2627" t="s">
        <v>1874</v>
      </c>
      <c r="D1709" s="777" t="s">
        <v>1875</v>
      </c>
      <c r="E1709" s="583"/>
      <c r="F1709" s="482"/>
      <c r="G1709" s="730"/>
      <c r="H1709" s="584"/>
      <c r="I1709" s="484" t="s">
        <v>1170</v>
      </c>
      <c r="J1709" s="484"/>
      <c r="K1709" s="3063"/>
      <c r="L1709" s="398"/>
      <c r="M1709" s="430"/>
      <c r="N1709" s="2600"/>
      <c r="O1709" s="1324">
        <f>O1708+G1710</f>
        <v>2089000</v>
      </c>
    </row>
    <row r="1710" spans="1:15" ht="15.75">
      <c r="A1710" s="3317"/>
      <c r="B1710" s="391"/>
      <c r="C1710" s="391"/>
      <c r="D1710" s="2459"/>
      <c r="E1710" s="2274">
        <f>SUM(E1695:E1706)</f>
        <v>20700000</v>
      </c>
      <c r="F1710" s="2451"/>
      <c r="G1710" s="2452">
        <f>SUM(G1695:G1709)</f>
        <v>1711500</v>
      </c>
      <c r="H1710" s="3450"/>
      <c r="I1710" s="3450"/>
      <c r="J1710" s="3450"/>
      <c r="K1710" s="3450"/>
      <c r="L1710" s="3315"/>
      <c r="M1710" s="3315"/>
      <c r="N1710" s="3315"/>
      <c r="O1710" s="2585"/>
    </row>
    <row r="1713" spans="1:15" ht="15.75">
      <c r="A1713" s="3311" t="s">
        <v>1566</v>
      </c>
      <c r="B1713" s="3311"/>
      <c r="C1713" s="3311"/>
      <c r="D1713" s="3311"/>
      <c r="E1713" s="3311"/>
      <c r="F1713" s="3311"/>
      <c r="G1713" s="3311"/>
      <c r="H1713" s="3311"/>
      <c r="I1713" s="3311"/>
      <c r="J1713" s="3311"/>
      <c r="K1713" s="3311"/>
      <c r="L1713" s="3311"/>
      <c r="M1713" s="3311"/>
      <c r="N1713" s="3311"/>
      <c r="O1713" s="3311"/>
    </row>
    <row r="1714" spans="1:15">
      <c r="A1714" s="2119" t="s">
        <v>929</v>
      </c>
      <c r="B1714" s="463" t="s">
        <v>3</v>
      </c>
      <c r="C1714" s="464" t="s">
        <v>930</v>
      </c>
      <c r="D1714" s="464" t="s">
        <v>5</v>
      </c>
      <c r="E1714" s="958" t="s">
        <v>6</v>
      </c>
      <c r="F1714" s="463" t="s">
        <v>7</v>
      </c>
      <c r="G1714" s="959" t="s">
        <v>8</v>
      </c>
      <c r="H1714" s="509" t="s">
        <v>9</v>
      </c>
      <c r="I1714" s="463" t="s">
        <v>10</v>
      </c>
      <c r="J1714" s="463" t="s">
        <v>11</v>
      </c>
      <c r="K1714" s="463" t="s">
        <v>3</v>
      </c>
      <c r="L1714" s="463" t="s">
        <v>5</v>
      </c>
      <c r="M1714" s="463" t="s">
        <v>12</v>
      </c>
      <c r="N1714" s="463" t="s">
        <v>7</v>
      </c>
      <c r="O1714" s="790"/>
    </row>
    <row r="1715" spans="1:15" ht="14.25">
      <c r="A1715" s="3336" t="s">
        <v>1876</v>
      </c>
      <c r="B1715" s="978">
        <v>15566</v>
      </c>
      <c r="C1715" s="1797">
        <v>0.08</v>
      </c>
      <c r="D1715" s="3144" t="s">
        <v>1877</v>
      </c>
      <c r="E1715" s="564">
        <v>4250000</v>
      </c>
      <c r="F1715" s="2076">
        <v>0.08</v>
      </c>
      <c r="G1715" s="564">
        <f>E1715*F1715</f>
        <v>340000</v>
      </c>
      <c r="H1715" s="544" t="s">
        <v>1533</v>
      </c>
      <c r="I1715" s="544" t="s">
        <v>1192</v>
      </c>
      <c r="J1715" s="1910"/>
      <c r="K1715" s="978">
        <v>15585</v>
      </c>
      <c r="L1715" s="1680" t="s">
        <v>1878</v>
      </c>
      <c r="M1715" s="1895">
        <v>3000000</v>
      </c>
      <c r="N1715" s="545">
        <v>0.05</v>
      </c>
      <c r="O1715" s="564">
        <f>N1715*M1715</f>
        <v>150000</v>
      </c>
    </row>
    <row r="1716" spans="1:15" ht="14.25">
      <c r="A1716" s="3337"/>
      <c r="B1716" s="978">
        <v>15427</v>
      </c>
      <c r="C1716" s="963">
        <v>0.1</v>
      </c>
      <c r="D1716" s="2077" t="s">
        <v>1857</v>
      </c>
      <c r="E1716" s="1385">
        <v>2300000</v>
      </c>
      <c r="F1716" s="545">
        <v>0.05</v>
      </c>
      <c r="G1716" s="564">
        <f>E1716*F1716</f>
        <v>115000</v>
      </c>
      <c r="H1716" s="544" t="s">
        <v>1862</v>
      </c>
      <c r="I1716" s="544" t="s">
        <v>1791</v>
      </c>
      <c r="J1716" s="1552"/>
      <c r="K1716" s="705"/>
      <c r="L1716" s="964"/>
      <c r="M1716" s="703"/>
      <c r="N1716" s="1176"/>
      <c r="O1716" s="2132"/>
    </row>
    <row r="1717" spans="1:15" ht="14.25">
      <c r="A1717" s="3337"/>
      <c r="B1717" s="978">
        <v>15470</v>
      </c>
      <c r="C1717" s="1026">
        <v>0.08</v>
      </c>
      <c r="D1717" s="3099" t="s">
        <v>1860</v>
      </c>
      <c r="E1717" s="564">
        <v>1400000</v>
      </c>
      <c r="F1717" s="1857">
        <v>0.04</v>
      </c>
      <c r="G1717" s="564">
        <f>E1717*F1717</f>
        <v>56000</v>
      </c>
      <c r="H1717" s="1143" t="s">
        <v>1862</v>
      </c>
      <c r="I1717" s="544" t="s">
        <v>953</v>
      </c>
      <c r="J1717" s="1521"/>
      <c r="K1717" s="483"/>
      <c r="L1717" s="777"/>
      <c r="M1717" s="2132"/>
      <c r="N1717" s="3104"/>
      <c r="O1717" s="2132"/>
    </row>
    <row r="1718" spans="1:15" ht="15">
      <c r="A1718" s="3337"/>
      <c r="B1718" s="978">
        <v>15597</v>
      </c>
      <c r="C1718" s="963">
        <v>0.1</v>
      </c>
      <c r="D1718" s="1795" t="s">
        <v>1852</v>
      </c>
      <c r="E1718" s="564">
        <v>3000000</v>
      </c>
      <c r="F1718" s="1095">
        <v>0.05</v>
      </c>
      <c r="G1718" s="564">
        <f>E1718*F1718</f>
        <v>150000</v>
      </c>
      <c r="H1718" s="544" t="s">
        <v>15</v>
      </c>
      <c r="I1718" s="544" t="s">
        <v>953</v>
      </c>
      <c r="J1718" s="1521"/>
      <c r="K1718" s="483"/>
      <c r="L1718" s="777"/>
      <c r="M1718" s="2132"/>
      <c r="N1718" s="3104"/>
      <c r="O1718" s="2132"/>
    </row>
    <row r="1719" spans="1:15" ht="14.25">
      <c r="A1719" s="3337"/>
      <c r="B1719" s="2139">
        <v>15639</v>
      </c>
      <c r="C1719" s="2156">
        <v>0.08</v>
      </c>
      <c r="D1719" s="1166" t="s">
        <v>1879</v>
      </c>
      <c r="E1719" s="858">
        <v>2850000</v>
      </c>
      <c r="F1719" s="1402">
        <v>0.08</v>
      </c>
      <c r="G1719" s="564">
        <f>E1719*F1719</f>
        <v>228000</v>
      </c>
      <c r="H1719" s="543" t="s">
        <v>1533</v>
      </c>
      <c r="I1719" s="1390" t="s">
        <v>953</v>
      </c>
      <c r="J1719" s="1521"/>
      <c r="K1719" s="483"/>
      <c r="L1719" s="777"/>
      <c r="M1719" s="2132"/>
      <c r="N1719" s="3104"/>
      <c r="O1719" s="2132"/>
    </row>
    <row r="1720" spans="1:15">
      <c r="A1720" s="3337"/>
      <c r="B1720" s="407"/>
      <c r="C1720" s="407"/>
      <c r="D1720" s="407"/>
      <c r="E1720" s="407"/>
      <c r="F1720" s="407"/>
      <c r="G1720" s="407"/>
      <c r="H1720" s="407"/>
      <c r="I1720" s="407"/>
      <c r="J1720" s="1552"/>
      <c r="K1720" s="483"/>
      <c r="L1720" s="777"/>
      <c r="M1720" s="2132"/>
      <c r="N1720" s="3104"/>
      <c r="O1720" s="2132"/>
    </row>
    <row r="1721" spans="1:15" ht="14.25">
      <c r="A1721" s="3337"/>
      <c r="B1721" s="992"/>
      <c r="C1721" s="2271"/>
      <c r="D1721" s="1141"/>
      <c r="E1721" s="583"/>
      <c r="F1721" s="483"/>
      <c r="G1721" s="483"/>
      <c r="H1721" s="484"/>
      <c r="I1721" s="484"/>
      <c r="J1721" s="1552"/>
      <c r="K1721" s="483"/>
      <c r="L1721" s="777"/>
      <c r="M1721" s="2132"/>
      <c r="N1721" s="3104"/>
      <c r="O1721" s="2132"/>
    </row>
    <row r="1722" spans="1:15">
      <c r="A1722" s="3337"/>
      <c r="B1722" s="1989"/>
      <c r="C1722" s="2621"/>
      <c r="D1722" s="605"/>
      <c r="E1722" s="703"/>
      <c r="F1722" s="702"/>
      <c r="G1722" s="702"/>
      <c r="H1722" s="705"/>
      <c r="I1722" s="1107"/>
      <c r="J1722" s="1521"/>
      <c r="K1722" s="483"/>
      <c r="L1722" s="777"/>
      <c r="M1722" s="2132"/>
      <c r="N1722" s="3104"/>
      <c r="O1722" s="2132"/>
    </row>
    <row r="1723" spans="1:15" ht="14.25">
      <c r="A1723" s="3337"/>
      <c r="B1723" s="992" t="s">
        <v>292</v>
      </c>
      <c r="C1723" s="1606"/>
      <c r="D1723" s="3235" t="s">
        <v>1880</v>
      </c>
      <c r="E1723" s="1879"/>
      <c r="F1723" s="1606"/>
      <c r="G1723" s="583"/>
      <c r="H1723" s="484"/>
      <c r="I1723" s="484" t="s">
        <v>1791</v>
      </c>
      <c r="J1723" s="1521"/>
      <c r="K1723" s="483"/>
      <c r="L1723" s="777"/>
      <c r="M1723" s="2132"/>
      <c r="N1723" s="3104"/>
      <c r="O1723" s="2132"/>
    </row>
    <row r="1724" spans="1:15" ht="14.25">
      <c r="A1724" s="3337"/>
      <c r="B1724" s="992" t="s">
        <v>171</v>
      </c>
      <c r="C1724" s="2271"/>
      <c r="D1724" s="1141" t="s">
        <v>1881</v>
      </c>
      <c r="E1724" s="1906"/>
      <c r="F1724" s="482"/>
      <c r="G1724" s="583"/>
      <c r="H1724" s="484"/>
      <c r="I1724" s="484" t="s">
        <v>1791</v>
      </c>
      <c r="J1724" s="1521"/>
      <c r="K1724" s="483"/>
      <c r="L1724" s="777"/>
      <c r="M1724" s="2132"/>
      <c r="N1724" s="3104"/>
      <c r="O1724" s="2132"/>
    </row>
    <row r="1725" spans="1:15" ht="14.25">
      <c r="A1725" s="3337"/>
      <c r="B1725" s="1989"/>
      <c r="C1725" s="2621"/>
      <c r="D1725" s="1141"/>
      <c r="E1725" s="583"/>
      <c r="F1725" s="483"/>
      <c r="G1725" s="483"/>
      <c r="H1725" s="484"/>
      <c r="I1725" s="1107"/>
      <c r="J1725" s="1521"/>
      <c r="K1725" s="483"/>
      <c r="L1725" s="777"/>
      <c r="M1725" s="2132"/>
      <c r="N1725" s="3104"/>
      <c r="O1725" s="2132"/>
    </row>
    <row r="1726" spans="1:15" ht="15">
      <c r="A1726" s="3337"/>
      <c r="B1726" s="1199"/>
      <c r="C1726" s="2656"/>
      <c r="D1726" s="702"/>
      <c r="E1726" s="703"/>
      <c r="F1726" s="2589"/>
      <c r="G1726" s="703"/>
      <c r="H1726" s="1148"/>
      <c r="I1726" s="974"/>
      <c r="J1726" s="484"/>
      <c r="K1726" s="398"/>
      <c r="L1726" s="393"/>
      <c r="M1726" s="394"/>
      <c r="N1726" s="395"/>
      <c r="O1726" s="567">
        <f>SUM(O1715:O1725)</f>
        <v>150000</v>
      </c>
    </row>
    <row r="1727" spans="1:15" ht="15.75">
      <c r="A1727" s="3337"/>
      <c r="B1727" s="399"/>
      <c r="C1727" s="2506"/>
      <c r="D1727" s="2273"/>
      <c r="E1727" s="2274">
        <f>SUM(E1715:E1726)</f>
        <v>13800000</v>
      </c>
      <c r="F1727" s="2451"/>
      <c r="G1727" s="2452">
        <f>SUM(G1715:G1726)</f>
        <v>889000</v>
      </c>
      <c r="H1727" s="3450"/>
      <c r="I1727" s="3450"/>
      <c r="J1727" s="3450"/>
      <c r="K1727" s="3450"/>
      <c r="L1727" s="3313"/>
      <c r="M1727" s="3313"/>
      <c r="N1727" s="3313"/>
      <c r="O1727" s="2238">
        <f>SUM(O1726+G1727)</f>
        <v>1039000</v>
      </c>
    </row>
    <row r="1729" spans="1:15" ht="15.75">
      <c r="A1729" s="3311" t="s">
        <v>1882</v>
      </c>
      <c r="B1729" s="3311"/>
      <c r="C1729" s="3311"/>
      <c r="D1729" s="3311"/>
      <c r="E1729" s="3311"/>
      <c r="F1729" s="3311"/>
      <c r="G1729" s="3311"/>
      <c r="H1729" s="3311"/>
      <c r="I1729" s="3311"/>
      <c r="J1729" s="3311"/>
      <c r="K1729" s="3311"/>
      <c r="L1729" s="3311"/>
      <c r="M1729" s="3311"/>
      <c r="N1729" s="3311"/>
      <c r="O1729" s="3311"/>
    </row>
    <row r="1730" spans="1:15">
      <c r="A1730" s="811" t="s">
        <v>929</v>
      </c>
      <c r="B1730" s="1851" t="s">
        <v>3</v>
      </c>
      <c r="C1730" s="2653" t="s">
        <v>930</v>
      </c>
      <c r="D1730" s="2653" t="s">
        <v>5</v>
      </c>
      <c r="E1730" s="2654" t="s">
        <v>6</v>
      </c>
      <c r="F1730" s="1851" t="s">
        <v>7</v>
      </c>
      <c r="G1730" s="2655" t="s">
        <v>8</v>
      </c>
      <c r="H1730" s="1078" t="s">
        <v>9</v>
      </c>
      <c r="I1730" s="1851" t="s">
        <v>10</v>
      </c>
      <c r="J1730" s="700" t="s">
        <v>11</v>
      </c>
      <c r="K1730" s="1851" t="s">
        <v>3</v>
      </c>
      <c r="L1730" s="1851" t="s">
        <v>5</v>
      </c>
      <c r="M1730" s="1851" t="s">
        <v>12</v>
      </c>
      <c r="N1730" s="1851" t="s">
        <v>7</v>
      </c>
      <c r="O1730" s="445"/>
    </row>
    <row r="1731" spans="1:15" ht="15">
      <c r="A1731" s="3314">
        <v>2</v>
      </c>
      <c r="B1731" s="3272">
        <v>15585</v>
      </c>
      <c r="C1731" s="3261">
        <v>0.1</v>
      </c>
      <c r="D1731" s="1680" t="s">
        <v>1878</v>
      </c>
      <c r="E1731" s="2771">
        <v>3000000</v>
      </c>
      <c r="F1731" s="1764">
        <v>0.04</v>
      </c>
      <c r="G1731" s="722">
        <f>F1731*E1731</f>
        <v>120000</v>
      </c>
      <c r="H1731" s="3260" t="s">
        <v>1533</v>
      </c>
      <c r="I1731" s="1380" t="s">
        <v>953</v>
      </c>
      <c r="J1731" s="1860"/>
      <c r="K1731" s="483"/>
      <c r="L1731" s="483"/>
      <c r="M1731" s="483"/>
      <c r="N1731" s="483"/>
      <c r="O1731" s="483"/>
    </row>
    <row r="1732" spans="1:15" ht="15">
      <c r="A1732" s="3314"/>
      <c r="B1732" s="978">
        <v>15625</v>
      </c>
      <c r="C1732" s="1797">
        <v>0.08</v>
      </c>
      <c r="D1732" s="1680" t="s">
        <v>1883</v>
      </c>
      <c r="E1732" s="1827">
        <v>2600000</v>
      </c>
      <c r="F1732" s="1765">
        <v>0.03</v>
      </c>
      <c r="G1732" s="722">
        <f t="shared" ref="G1732:G1734" si="55">F1732*E1732</f>
        <v>78000</v>
      </c>
      <c r="H1732" s="1143" t="s">
        <v>1884</v>
      </c>
      <c r="I1732" s="544" t="s">
        <v>1170</v>
      </c>
      <c r="J1732" s="1860"/>
      <c r="K1732" s="483"/>
      <c r="L1732" s="483"/>
      <c r="M1732" s="483"/>
      <c r="N1732" s="483"/>
      <c r="O1732" s="483"/>
    </row>
    <row r="1733" spans="1:15" ht="15.75">
      <c r="A1733" s="3314"/>
      <c r="B1733" s="1219">
        <v>15667</v>
      </c>
      <c r="C1733" s="1657">
        <v>0.08</v>
      </c>
      <c r="D1733" s="1680" t="s">
        <v>1863</v>
      </c>
      <c r="E1733" s="1827">
        <v>3100000</v>
      </c>
      <c r="F1733" s="1857">
        <v>0.03</v>
      </c>
      <c r="G1733" s="722">
        <f t="shared" si="55"/>
        <v>93000</v>
      </c>
      <c r="H1733" s="1383" t="s">
        <v>1862</v>
      </c>
      <c r="I1733" s="543" t="s">
        <v>1170</v>
      </c>
      <c r="J1733" s="1860"/>
      <c r="K1733" s="483"/>
      <c r="L1733" s="483"/>
      <c r="M1733" s="483"/>
      <c r="N1733" s="483"/>
      <c r="O1733" s="483"/>
    </row>
    <row r="1734" spans="1:15" ht="15.75">
      <c r="A1734" s="3314"/>
      <c r="B1734" s="1098">
        <v>15652</v>
      </c>
      <c r="C1734" s="1797">
        <v>0.08</v>
      </c>
      <c r="D1734" s="1680" t="s">
        <v>1885</v>
      </c>
      <c r="E1734" s="1827">
        <v>2800000</v>
      </c>
      <c r="F1734" s="1765">
        <v>0.03</v>
      </c>
      <c r="G1734" s="722">
        <f t="shared" si="55"/>
        <v>84000</v>
      </c>
      <c r="H1734" s="1143" t="s">
        <v>19</v>
      </c>
      <c r="I1734" s="544" t="s">
        <v>953</v>
      </c>
      <c r="J1734" s="1860"/>
      <c r="K1734" s="483"/>
      <c r="L1734" s="483"/>
      <c r="M1734" s="483"/>
      <c r="N1734" s="483"/>
      <c r="O1734" s="483"/>
    </row>
    <row r="1735" spans="1:15" ht="14.25">
      <c r="A1735" s="3314"/>
      <c r="B1735" s="1208" t="s">
        <v>171</v>
      </c>
      <c r="C1735" s="482"/>
      <c r="D1735" s="813" t="s">
        <v>1886</v>
      </c>
      <c r="E1735" s="1201"/>
      <c r="F1735" s="2039"/>
      <c r="G1735" s="702"/>
      <c r="H1735" s="1929"/>
      <c r="I1735" s="484" t="s">
        <v>1887</v>
      </c>
      <c r="J1735" s="1860"/>
      <c r="K1735" s="483"/>
      <c r="L1735" s="483"/>
      <c r="M1735" s="483"/>
      <c r="N1735" s="483"/>
      <c r="O1735" s="483"/>
    </row>
    <row r="1736" spans="1:15" ht="14.25">
      <c r="A1736" s="3314"/>
      <c r="B1736" s="1280" t="s">
        <v>171</v>
      </c>
      <c r="C1736" s="482"/>
      <c r="D1736" s="975" t="s">
        <v>1888</v>
      </c>
      <c r="E1736" s="1245"/>
      <c r="F1736" s="1079"/>
      <c r="G1736" s="815"/>
      <c r="H1736" s="974"/>
      <c r="I1736" s="974" t="s">
        <v>1170</v>
      </c>
      <c r="J1736" s="2633"/>
      <c r="K1736" s="975"/>
      <c r="L1736" s="975"/>
      <c r="M1736" s="483"/>
      <c r="N1736" s="483"/>
      <c r="O1736" s="483"/>
    </row>
    <row r="1737" spans="1:15">
      <c r="A1737" s="3314"/>
      <c r="B1737" s="676" t="s">
        <v>171</v>
      </c>
      <c r="D1737" s="483" t="s">
        <v>1889</v>
      </c>
      <c r="E1737" s="407"/>
      <c r="F1737" s="407"/>
      <c r="G1737" s="407"/>
      <c r="H1737" s="407"/>
      <c r="I1737" s="484" t="s">
        <v>1887</v>
      </c>
      <c r="J1737" s="1521"/>
      <c r="K1737" s="483"/>
      <c r="L1737" s="483"/>
      <c r="M1737" s="2945"/>
      <c r="N1737" s="732"/>
      <c r="O1737" s="2629"/>
    </row>
    <row r="1738" spans="1:15">
      <c r="A1738" s="3314"/>
      <c r="B1738" s="484" t="s">
        <v>171</v>
      </c>
      <c r="C1738" s="2177"/>
      <c r="D1738" s="975" t="s">
        <v>1890</v>
      </c>
      <c r="E1738" s="483"/>
      <c r="F1738" s="483"/>
      <c r="G1738" s="483"/>
      <c r="H1738" s="483"/>
      <c r="I1738" s="483"/>
      <c r="J1738" s="1521"/>
      <c r="K1738" s="483"/>
      <c r="L1738" s="483"/>
      <c r="M1738" s="2132"/>
      <c r="N1738" s="3104"/>
      <c r="O1738" s="2132"/>
    </row>
    <row r="1739" spans="1:15">
      <c r="A1739" s="3314"/>
      <c r="B1739" s="702"/>
      <c r="C1739" s="2039"/>
      <c r="D1739" s="407"/>
      <c r="E1739" s="777"/>
      <c r="F1739" s="702"/>
      <c r="G1739" s="702"/>
      <c r="H1739" s="702"/>
      <c r="I1739" s="702"/>
      <c r="J1739" s="1107"/>
      <c r="K1739" s="702"/>
      <c r="L1739" s="777"/>
      <c r="M1739" s="2132"/>
      <c r="N1739" s="3104"/>
      <c r="O1739" s="2104"/>
    </row>
    <row r="1740" spans="1:15" ht="15.75">
      <c r="A1740" s="3314"/>
      <c r="B1740" s="406"/>
      <c r="C1740" s="2520"/>
      <c r="D1740" s="2273"/>
      <c r="E1740" s="2274">
        <f>SUM(E1731:E1739)</f>
        <v>11500000</v>
      </c>
      <c r="F1740" s="2451"/>
      <c r="G1740" s="2452">
        <f>SUM(G1731:G1739)</f>
        <v>375000</v>
      </c>
      <c r="H1740" s="3449"/>
      <c r="I1740" s="3449"/>
      <c r="J1740" s="3449"/>
      <c r="K1740" s="3449"/>
      <c r="L1740" s="3313"/>
      <c r="M1740" s="3313"/>
      <c r="N1740" s="3313"/>
      <c r="O1740" s="2277">
        <f>O1739+G1740</f>
        <v>375000</v>
      </c>
    </row>
    <row r="1741" spans="1:15">
      <c r="A1741" s="605"/>
      <c r="B1741" s="605"/>
      <c r="C1741" s="2651"/>
      <c r="D1741" s="2652"/>
      <c r="E1741" s="605"/>
      <c r="F1741" s="605"/>
      <c r="G1741" s="605"/>
      <c r="H1741" s="605"/>
      <c r="I1741" s="605"/>
      <c r="J1741" s="605"/>
      <c r="K1741" s="605"/>
      <c r="L1741" s="605"/>
      <c r="M1741" s="605"/>
      <c r="N1741" s="605"/>
      <c r="O1741" s="605"/>
    </row>
    <row r="1743" spans="1:15" ht="15.75">
      <c r="A1743" s="3311" t="s">
        <v>19</v>
      </c>
      <c r="B1743" s="3311"/>
      <c r="C1743" s="3311"/>
      <c r="D1743" s="3311"/>
      <c r="E1743" s="3311"/>
      <c r="F1743" s="3311"/>
      <c r="G1743" s="3311"/>
      <c r="H1743" s="3311"/>
      <c r="I1743" s="3311"/>
      <c r="J1743" s="3311"/>
      <c r="K1743" s="3311"/>
      <c r="L1743" s="3311"/>
      <c r="M1743" s="3311"/>
      <c r="N1743" s="3311"/>
      <c r="O1743" s="3311"/>
    </row>
    <row r="1744" spans="1:15">
      <c r="A1744" s="811" t="s">
        <v>929</v>
      </c>
      <c r="B1744" s="1851" t="s">
        <v>3</v>
      </c>
      <c r="C1744" s="2653" t="s">
        <v>930</v>
      </c>
      <c r="D1744" s="2653" t="s">
        <v>5</v>
      </c>
      <c r="E1744" s="2654" t="s">
        <v>6</v>
      </c>
      <c r="F1744" s="1851" t="s">
        <v>7</v>
      </c>
      <c r="G1744" s="2655" t="s">
        <v>8</v>
      </c>
      <c r="H1744" s="1078" t="s">
        <v>9</v>
      </c>
      <c r="I1744" s="1851" t="s">
        <v>10</v>
      </c>
      <c r="J1744" s="700" t="s">
        <v>11</v>
      </c>
      <c r="K1744" s="1851" t="s">
        <v>3</v>
      </c>
      <c r="L1744" s="1851" t="s">
        <v>5</v>
      </c>
      <c r="M1744" s="1851" t="s">
        <v>12</v>
      </c>
      <c r="N1744" s="1851" t="s">
        <v>7</v>
      </c>
      <c r="O1744" s="445"/>
    </row>
    <row r="1745" spans="1:15" ht="14.25">
      <c r="A1745" s="3312"/>
      <c r="B1745" s="544">
        <v>15444</v>
      </c>
      <c r="C1745" s="545">
        <v>0.1</v>
      </c>
      <c r="D1745" s="1680" t="s">
        <v>1891</v>
      </c>
      <c r="E1745" s="1153">
        <v>2400000</v>
      </c>
      <c r="F1745" s="1680"/>
      <c r="G1745" s="1680"/>
      <c r="H1745" s="1680"/>
      <c r="I1745" s="544" t="s">
        <v>953</v>
      </c>
      <c r="J1745" s="1860"/>
      <c r="K1745" s="483"/>
      <c r="L1745" s="483"/>
      <c r="M1745" s="483"/>
      <c r="N1745" s="483"/>
      <c r="O1745" s="483"/>
    </row>
    <row r="1746" spans="1:15" ht="14.25">
      <c r="A1746" s="3312"/>
      <c r="B1746" s="1627">
        <v>15676</v>
      </c>
      <c r="C1746" s="1424">
        <v>0.1</v>
      </c>
      <c r="D1746" s="1752" t="s">
        <v>1892</v>
      </c>
      <c r="E1746" s="1841">
        <v>2500000</v>
      </c>
      <c r="F1746" s="1899"/>
      <c r="G1746" s="1840"/>
      <c r="H1746" s="2103"/>
      <c r="I1746" s="1380" t="s">
        <v>1170</v>
      </c>
      <c r="J1746" s="1860"/>
      <c r="K1746" s="483"/>
      <c r="L1746" s="483"/>
      <c r="M1746" s="483"/>
      <c r="N1746" s="483"/>
      <c r="O1746" s="483"/>
    </row>
    <row r="1747" spans="1:15">
      <c r="A1747" s="3312"/>
      <c r="B1747" s="483"/>
      <c r="C1747" s="483"/>
      <c r="D1747" s="483"/>
      <c r="E1747" s="483"/>
      <c r="F1747" s="483"/>
      <c r="G1747" s="483"/>
      <c r="H1747" s="483"/>
      <c r="I1747" s="483"/>
      <c r="J1747" s="1552"/>
      <c r="K1747" s="702"/>
      <c r="L1747" s="777"/>
      <c r="M1747" s="2132"/>
      <c r="N1747" s="3104"/>
      <c r="O1747" s="2132"/>
    </row>
    <row r="1748" spans="1:15">
      <c r="A1748" s="3312"/>
      <c r="B1748" s="483"/>
      <c r="C1748" s="483"/>
      <c r="D1748" s="483"/>
      <c r="E1748" s="483"/>
      <c r="F1748" s="483"/>
      <c r="G1748" s="483"/>
      <c r="H1748" s="483"/>
      <c r="I1748" s="483"/>
      <c r="J1748" s="584"/>
      <c r="K1748" s="483"/>
      <c r="L1748" s="777"/>
      <c r="M1748" s="2132"/>
      <c r="N1748" s="3104"/>
      <c r="O1748" s="2104"/>
    </row>
    <row r="1749" spans="1:15" ht="15.75">
      <c r="A1749" s="3312"/>
      <c r="B1749" s="406"/>
      <c r="C1749" s="3129"/>
      <c r="D1749" s="2459"/>
      <c r="E1749" s="2274">
        <f>SUM(E1745:E1748)</f>
        <v>4900000</v>
      </c>
      <c r="F1749" s="2451"/>
      <c r="G1749" s="2452"/>
      <c r="H1749" s="3449"/>
      <c r="I1749" s="3449"/>
      <c r="J1749" s="3449"/>
      <c r="K1749" s="3449"/>
      <c r="L1749" s="3313"/>
      <c r="M1749" s="3313"/>
      <c r="N1749" s="3313"/>
      <c r="O1749" s="2277"/>
    </row>
    <row r="1752" spans="1:15" ht="15.75">
      <c r="A1752" s="3452" t="s">
        <v>69</v>
      </c>
      <c r="B1752" s="3452"/>
      <c r="C1752" s="2113"/>
      <c r="D1752" s="3273">
        <f>E1749+E1740+E1727+E1710+E1690</f>
        <v>62300000</v>
      </c>
    </row>
    <row r="1753" spans="1:15">
      <c r="A1753" s="3453" t="s">
        <v>70</v>
      </c>
      <c r="B1753" s="3453"/>
      <c r="C1753" s="972"/>
      <c r="D1753" s="1043"/>
    </row>
    <row r="1754" spans="1:15">
      <c r="A1754" s="3454" t="s">
        <v>71</v>
      </c>
      <c r="B1754" s="3454"/>
      <c r="C1754" s="2112"/>
      <c r="D1754" s="1044"/>
    </row>
    <row r="1757" spans="1:15">
      <c r="A1757" s="3306" t="s">
        <v>1893</v>
      </c>
      <c r="B1757" s="3306"/>
      <c r="C1757" s="3306"/>
      <c r="D1757" s="3306"/>
      <c r="E1757" s="3306"/>
      <c r="F1757" s="3306"/>
      <c r="G1757" s="3306"/>
      <c r="H1757" s="3306"/>
      <c r="I1757" s="3306"/>
    </row>
    <row r="1758" spans="1:15">
      <c r="A1758" s="3306"/>
      <c r="B1758" s="3306"/>
      <c r="C1758" s="3306"/>
      <c r="D1758" s="3306"/>
      <c r="E1758" s="3306"/>
      <c r="F1758" s="3306"/>
      <c r="G1758" s="3306"/>
      <c r="H1758" s="3306"/>
      <c r="I1758" s="3306"/>
    </row>
    <row r="1759" spans="1:15" ht="32.25">
      <c r="A1759" s="2791" t="s">
        <v>523</v>
      </c>
      <c r="B1759" s="2791" t="s">
        <v>524</v>
      </c>
      <c r="C1759" s="2791" t="s">
        <v>525</v>
      </c>
      <c r="D1759" s="2791" t="s">
        <v>526</v>
      </c>
      <c r="E1759" s="2794" t="s">
        <v>6</v>
      </c>
      <c r="F1759" s="2795" t="s">
        <v>7</v>
      </c>
      <c r="G1759" s="2796" t="s">
        <v>527</v>
      </c>
      <c r="H1759" s="2797" t="s">
        <v>11</v>
      </c>
      <c r="I1759" s="3014" t="s">
        <v>528</v>
      </c>
    </row>
    <row r="1760" spans="1:15" ht="15.75">
      <c r="A1760" s="1362">
        <v>15420</v>
      </c>
      <c r="B1760" s="2214">
        <v>0.08</v>
      </c>
      <c r="C1760" s="2880" t="s">
        <v>1894</v>
      </c>
      <c r="D1760" s="1795" t="s">
        <v>1728</v>
      </c>
      <c r="E1760" s="3054">
        <v>2900000</v>
      </c>
      <c r="F1760" s="2214">
        <v>0.04</v>
      </c>
      <c r="G1760" s="3054">
        <f>F1760*E1760</f>
        <v>116000</v>
      </c>
      <c r="H1760" s="1795"/>
      <c r="I1760" s="1362" t="s">
        <v>43</v>
      </c>
    </row>
    <row r="1761" spans="1:9" ht="15.75">
      <c r="A1761" s="1362">
        <v>15445</v>
      </c>
      <c r="B1761" s="2216">
        <v>0.1</v>
      </c>
      <c r="C1761" s="2880" t="s">
        <v>1895</v>
      </c>
      <c r="D1761" s="1795" t="s">
        <v>1728</v>
      </c>
      <c r="E1761" s="3054">
        <v>4100000</v>
      </c>
      <c r="F1761" s="2216">
        <v>0.05</v>
      </c>
      <c r="G1761" s="3054">
        <f t="shared" ref="G1761:G1768" si="56">F1761*E1761</f>
        <v>205000</v>
      </c>
      <c r="H1761" s="1795"/>
      <c r="I1761" s="1362" t="s">
        <v>43</v>
      </c>
    </row>
    <row r="1762" spans="1:9" ht="15.75">
      <c r="A1762" s="1362">
        <v>15468</v>
      </c>
      <c r="B1762" s="2216">
        <v>0.1</v>
      </c>
      <c r="C1762" s="2880" t="s">
        <v>1853</v>
      </c>
      <c r="D1762" s="1795" t="s">
        <v>1728</v>
      </c>
      <c r="E1762" s="3054">
        <v>4000000</v>
      </c>
      <c r="F1762" s="2216">
        <v>0.05</v>
      </c>
      <c r="G1762" s="3054">
        <f t="shared" si="56"/>
        <v>200000</v>
      </c>
      <c r="H1762" s="1795"/>
      <c r="I1762" s="1362" t="s">
        <v>15</v>
      </c>
    </row>
    <row r="1763" spans="1:9" ht="15.75">
      <c r="A1763" s="1362">
        <v>15515</v>
      </c>
      <c r="B1763" s="2216">
        <v>0.1</v>
      </c>
      <c r="C1763" s="2880" t="s">
        <v>1896</v>
      </c>
      <c r="D1763" s="1795" t="s">
        <v>1728</v>
      </c>
      <c r="E1763" s="3054">
        <v>4300000</v>
      </c>
      <c r="F1763" s="2216">
        <v>0.05</v>
      </c>
      <c r="G1763" s="3054">
        <f t="shared" si="56"/>
        <v>215000</v>
      </c>
      <c r="H1763" s="1795"/>
      <c r="I1763" s="1362" t="s">
        <v>15</v>
      </c>
    </row>
    <row r="1764" spans="1:9" ht="15.75">
      <c r="A1764" s="1924">
        <v>15585</v>
      </c>
      <c r="B1764" s="2216">
        <v>0.1</v>
      </c>
      <c r="C1764" s="2880" t="s">
        <v>1897</v>
      </c>
      <c r="D1764" s="1795" t="s">
        <v>1728</v>
      </c>
      <c r="E1764" s="3054">
        <v>3000000</v>
      </c>
      <c r="F1764" s="2216">
        <v>0.05</v>
      </c>
      <c r="G1764" s="3054">
        <f t="shared" si="56"/>
        <v>150000</v>
      </c>
      <c r="H1764" s="1795"/>
      <c r="I1764" s="1362" t="s">
        <v>1882</v>
      </c>
    </row>
    <row r="1765" spans="1:9" ht="15.75">
      <c r="A1765" s="1362">
        <v>15561</v>
      </c>
      <c r="B1765" s="2214">
        <v>0.08</v>
      </c>
      <c r="C1765" s="2880" t="s">
        <v>1898</v>
      </c>
      <c r="D1765" s="1795" t="s">
        <v>1728</v>
      </c>
      <c r="E1765" s="3054">
        <v>4000000</v>
      </c>
      <c r="F1765" s="2214">
        <v>0.04</v>
      </c>
      <c r="G1765" s="3054">
        <f t="shared" si="56"/>
        <v>160000</v>
      </c>
      <c r="H1765" s="1795"/>
      <c r="I1765" s="1362" t="s">
        <v>15</v>
      </c>
    </row>
    <row r="1766" spans="1:9" ht="15.75">
      <c r="A1766" s="1362">
        <v>15625</v>
      </c>
      <c r="B1766" s="2214">
        <v>0.08</v>
      </c>
      <c r="C1766" s="2880" t="s">
        <v>1899</v>
      </c>
      <c r="D1766" s="1795" t="s">
        <v>1728</v>
      </c>
      <c r="E1766" s="3054">
        <v>2600000</v>
      </c>
      <c r="F1766" s="2214">
        <v>0.04</v>
      </c>
      <c r="G1766" s="3054">
        <f t="shared" si="56"/>
        <v>104000</v>
      </c>
      <c r="H1766" s="1795"/>
      <c r="I1766" s="1362" t="s">
        <v>1882</v>
      </c>
    </row>
    <row r="1767" spans="1:9" ht="15.75">
      <c r="A1767" s="1362">
        <v>15667</v>
      </c>
      <c r="B1767" s="2214">
        <v>0.08</v>
      </c>
      <c r="C1767" s="2880" t="s">
        <v>1900</v>
      </c>
      <c r="D1767" s="1795" t="s">
        <v>1728</v>
      </c>
      <c r="E1767" s="3054">
        <v>3100000</v>
      </c>
      <c r="F1767" s="2214">
        <v>0.04</v>
      </c>
      <c r="G1767" s="3054">
        <f t="shared" si="56"/>
        <v>124000</v>
      </c>
      <c r="H1767" s="3054"/>
      <c r="I1767" s="1362" t="s">
        <v>1882</v>
      </c>
    </row>
    <row r="1768" spans="1:9" ht="15.75">
      <c r="A1768" s="1362">
        <v>15676</v>
      </c>
      <c r="B1768" s="2216">
        <v>0.1</v>
      </c>
      <c r="C1768" s="2880" t="s">
        <v>1901</v>
      </c>
      <c r="D1768" s="1795"/>
      <c r="E1768" s="3054">
        <v>2500000</v>
      </c>
      <c r="F1768" s="2216">
        <v>0.05</v>
      </c>
      <c r="G1768" s="3054">
        <f t="shared" si="56"/>
        <v>125000</v>
      </c>
      <c r="H1768" s="1795"/>
      <c r="I1768" s="1362" t="s">
        <v>19</v>
      </c>
    </row>
    <row r="1769" spans="1:9" ht="15.75">
      <c r="A1769" s="407"/>
      <c r="B1769" s="676"/>
      <c r="C1769" s="407"/>
      <c r="D1769" s="407"/>
      <c r="E1769" s="407"/>
      <c r="F1769" s="675"/>
      <c r="G1769" s="3184"/>
      <c r="H1769" s="407"/>
      <c r="I1769" s="955"/>
    </row>
    <row r="1770" spans="1:9" ht="15.75">
      <c r="A1770" s="407"/>
      <c r="B1770" s="676" t="s">
        <v>171</v>
      </c>
      <c r="C1770" s="407" t="s">
        <v>1902</v>
      </c>
      <c r="D1770" s="407"/>
      <c r="E1770" s="3055">
        <f>SUM(E1760:E1769)</f>
        <v>30500000</v>
      </c>
      <c r="F1770" s="407"/>
      <c r="G1770" s="3055">
        <f>SUM(G1760:G1769)</f>
        <v>1399000</v>
      </c>
      <c r="H1770" s="407"/>
      <c r="I1770" s="955"/>
    </row>
    <row r="1773" spans="1:9">
      <c r="A1773" s="3334" t="s">
        <v>1903</v>
      </c>
      <c r="B1773" s="3334"/>
      <c r="C1773" s="3334"/>
      <c r="D1773" s="3334"/>
      <c r="E1773" s="3334"/>
      <c r="F1773" s="3334"/>
      <c r="G1773" s="3334"/>
      <c r="H1773" s="3334"/>
      <c r="I1773" s="3334"/>
    </row>
    <row r="1774" spans="1:9">
      <c r="A1774" s="3334"/>
      <c r="B1774" s="3334"/>
      <c r="C1774" s="3334"/>
      <c r="D1774" s="3334"/>
      <c r="E1774" s="3334"/>
      <c r="F1774" s="3334"/>
      <c r="G1774" s="3334"/>
      <c r="H1774" s="3334"/>
      <c r="I1774" s="3334"/>
    </row>
    <row r="1775" spans="1:9" ht="32.25">
      <c r="A1775" s="2925" t="s">
        <v>523</v>
      </c>
      <c r="B1775" s="2925" t="s">
        <v>524</v>
      </c>
      <c r="C1775" s="2925" t="s">
        <v>525</v>
      </c>
      <c r="D1775" s="2925" t="s">
        <v>526</v>
      </c>
      <c r="E1775" s="2926" t="s">
        <v>6</v>
      </c>
      <c r="F1775" s="2927" t="s">
        <v>7</v>
      </c>
      <c r="G1775" s="2928" t="s">
        <v>527</v>
      </c>
      <c r="H1775" s="2929" t="s">
        <v>11</v>
      </c>
      <c r="I1775" s="685" t="s">
        <v>528</v>
      </c>
    </row>
    <row r="1776" spans="1:9" ht="15">
      <c r="A1776" s="1098">
        <v>15436</v>
      </c>
      <c r="B1776" s="1398">
        <v>0.1</v>
      </c>
      <c r="C1776" s="3238" t="s">
        <v>1856</v>
      </c>
      <c r="D1776" s="1081" t="s">
        <v>1728</v>
      </c>
      <c r="E1776" s="1918">
        <v>2200000</v>
      </c>
      <c r="F1776" s="3239">
        <v>0.05</v>
      </c>
      <c r="G1776" s="1918">
        <f>F1776*E1776</f>
        <v>110000</v>
      </c>
      <c r="H1776" s="3238"/>
      <c r="I1776" s="1098" t="s">
        <v>43</v>
      </c>
    </row>
    <row r="1777" spans="1:9" ht="15">
      <c r="A1777" s="1098">
        <v>15566</v>
      </c>
      <c r="B1777" s="1397">
        <v>0.08</v>
      </c>
      <c r="C1777" s="3238" t="s">
        <v>1904</v>
      </c>
      <c r="D1777" s="1081" t="s">
        <v>1728</v>
      </c>
      <c r="E1777" s="3240">
        <v>4250000</v>
      </c>
      <c r="F1777" s="3241">
        <v>0.04</v>
      </c>
      <c r="G1777" s="1918">
        <f t="shared" ref="G1777:G1786" si="57">F1777*E1777</f>
        <v>170000</v>
      </c>
      <c r="H1777" s="1081"/>
      <c r="I1777" s="1098" t="s">
        <v>1590</v>
      </c>
    </row>
    <row r="1778" spans="1:9" ht="15">
      <c r="A1778" s="1098">
        <v>15414</v>
      </c>
      <c r="B1778" s="1398">
        <v>0.1</v>
      </c>
      <c r="C1778" s="3238" t="s">
        <v>1905</v>
      </c>
      <c r="D1778" s="1081" t="s">
        <v>1728</v>
      </c>
      <c r="E1778" s="1918">
        <v>3400000</v>
      </c>
      <c r="F1778" s="3239">
        <v>0.05</v>
      </c>
      <c r="G1778" s="1918">
        <f t="shared" si="57"/>
        <v>170000</v>
      </c>
      <c r="H1778" s="3238"/>
      <c r="I1778" s="1098" t="s">
        <v>15</v>
      </c>
    </row>
    <row r="1779" spans="1:9" ht="15">
      <c r="A1779" s="1376">
        <v>15444</v>
      </c>
      <c r="B1779" s="3242">
        <v>0.1</v>
      </c>
      <c r="C1779" s="3243" t="s">
        <v>1906</v>
      </c>
      <c r="D1779" s="1377" t="s">
        <v>1728</v>
      </c>
      <c r="E1779" s="3244">
        <v>2400000</v>
      </c>
      <c r="F1779" s="3239">
        <v>0.05</v>
      </c>
      <c r="G1779" s="1918">
        <f t="shared" si="57"/>
        <v>120000</v>
      </c>
      <c r="H1779" s="3243"/>
      <c r="I1779" s="1376" t="s">
        <v>19</v>
      </c>
    </row>
    <row r="1780" spans="1:9" ht="15">
      <c r="A1780" s="1098">
        <v>15469</v>
      </c>
      <c r="B1780" s="3245">
        <v>0.1</v>
      </c>
      <c r="C1780" s="3238" t="s">
        <v>1907</v>
      </c>
      <c r="D1780" s="1081" t="s">
        <v>1728</v>
      </c>
      <c r="E1780" s="3240">
        <v>1800000</v>
      </c>
      <c r="F1780" s="3239">
        <v>0.05</v>
      </c>
      <c r="G1780" s="1918">
        <f t="shared" si="57"/>
        <v>90000</v>
      </c>
      <c r="H1780" s="3238"/>
      <c r="I1780" s="1098" t="s">
        <v>43</v>
      </c>
    </row>
    <row r="1781" spans="1:9" ht="15">
      <c r="A1781" s="1098">
        <v>15470</v>
      </c>
      <c r="B1781" s="1220">
        <v>0.08</v>
      </c>
      <c r="C1781" s="3238" t="s">
        <v>1908</v>
      </c>
      <c r="D1781" s="1081" t="s">
        <v>1728</v>
      </c>
      <c r="E1781" s="3240">
        <v>1400000</v>
      </c>
      <c r="F1781" s="3241">
        <v>0.04</v>
      </c>
      <c r="G1781" s="1918">
        <f t="shared" si="57"/>
        <v>56000</v>
      </c>
      <c r="H1781" s="3238"/>
      <c r="I1781" s="1098" t="s">
        <v>1590</v>
      </c>
    </row>
    <row r="1782" spans="1:9" ht="15">
      <c r="A1782" s="1098">
        <v>15510</v>
      </c>
      <c r="B1782" s="1398">
        <v>0.1</v>
      </c>
      <c r="C1782" s="3238" t="s">
        <v>1909</v>
      </c>
      <c r="D1782" s="1081" t="s">
        <v>1728</v>
      </c>
      <c r="E1782" s="3240">
        <v>2450000</v>
      </c>
      <c r="F1782" s="3239">
        <v>0.05</v>
      </c>
      <c r="G1782" s="1918">
        <f t="shared" si="57"/>
        <v>122500</v>
      </c>
      <c r="H1782" s="3238"/>
      <c r="I1782" s="1098" t="s">
        <v>43</v>
      </c>
    </row>
    <row r="1783" spans="1:9" ht="15">
      <c r="A1783" s="1098">
        <v>15540</v>
      </c>
      <c r="B1783" s="1397">
        <v>0.08</v>
      </c>
      <c r="C1783" s="3238" t="s">
        <v>1910</v>
      </c>
      <c r="D1783" s="1081" t="s">
        <v>1728</v>
      </c>
      <c r="E1783" s="3240">
        <v>2850000</v>
      </c>
      <c r="F1783" s="3241">
        <v>0.04</v>
      </c>
      <c r="G1783" s="1918">
        <f t="shared" si="57"/>
        <v>114000</v>
      </c>
      <c r="H1783" s="3238"/>
      <c r="I1783" s="1098" t="s">
        <v>43</v>
      </c>
    </row>
    <row r="1784" spans="1:9" ht="15">
      <c r="A1784" s="1098">
        <v>15639</v>
      </c>
      <c r="B1784" s="1397">
        <v>0.08</v>
      </c>
      <c r="C1784" s="3238" t="s">
        <v>1911</v>
      </c>
      <c r="D1784" s="1081" t="s">
        <v>1728</v>
      </c>
      <c r="E1784" s="3240">
        <v>2850000</v>
      </c>
      <c r="F1784" s="3241">
        <v>0.04</v>
      </c>
      <c r="G1784" s="1918">
        <f t="shared" si="57"/>
        <v>114000</v>
      </c>
      <c r="H1784" s="3238"/>
      <c r="I1784" s="1098" t="s">
        <v>1590</v>
      </c>
    </row>
    <row r="1785" spans="1:9" ht="15">
      <c r="A1785" s="1098">
        <v>15597</v>
      </c>
      <c r="B1785" s="1398">
        <v>0.1</v>
      </c>
      <c r="C1785" s="3238" t="s">
        <v>1912</v>
      </c>
      <c r="D1785" s="1081" t="s">
        <v>1728</v>
      </c>
      <c r="E1785" s="3240">
        <v>3000000</v>
      </c>
      <c r="F1785" s="3239">
        <v>0.05</v>
      </c>
      <c r="G1785" s="1918">
        <f t="shared" si="57"/>
        <v>150000</v>
      </c>
      <c r="H1785" s="3238"/>
      <c r="I1785" s="1098" t="s">
        <v>1590</v>
      </c>
    </row>
    <row r="1786" spans="1:9" ht="15">
      <c r="A1786" s="1098">
        <v>15607</v>
      </c>
      <c r="B1786" s="1397">
        <v>0.08</v>
      </c>
      <c r="C1786" s="3238" t="s">
        <v>1913</v>
      </c>
      <c r="D1786" s="1081" t="s">
        <v>1728</v>
      </c>
      <c r="E1786" s="3240">
        <v>3100000</v>
      </c>
      <c r="F1786" s="3241">
        <v>0.04</v>
      </c>
      <c r="G1786" s="1918">
        <f t="shared" si="57"/>
        <v>124000</v>
      </c>
      <c r="H1786" s="1918"/>
      <c r="I1786" s="1098" t="s">
        <v>15</v>
      </c>
    </row>
    <row r="1787" spans="1:9" ht="15.75">
      <c r="A1787" s="1098">
        <v>15652</v>
      </c>
      <c r="B1787" s="2214">
        <v>0.08</v>
      </c>
      <c r="C1787" s="3238" t="s">
        <v>1914</v>
      </c>
      <c r="D1787" s="1081" t="s">
        <v>1728</v>
      </c>
      <c r="E1787" s="3240">
        <v>2800000</v>
      </c>
      <c r="F1787" s="3256">
        <v>0.04</v>
      </c>
      <c r="G1787" s="1918">
        <f>F1787*E1787</f>
        <v>112000</v>
      </c>
      <c r="H1787" s="2880"/>
      <c r="I1787" s="1098" t="s">
        <v>1882</v>
      </c>
    </row>
    <row r="1788" spans="1:9" ht="15.75">
      <c r="A1788" s="3088"/>
      <c r="B1788" s="3088"/>
      <c r="C1788" s="3088"/>
      <c r="D1788" s="3088"/>
      <c r="E1788" s="3174"/>
      <c r="F1788" s="3255"/>
      <c r="G1788" s="3064"/>
      <c r="H1788" s="3088"/>
      <c r="I1788" s="2836"/>
    </row>
    <row r="1789" spans="1:9" ht="15.75">
      <c r="A1789" s="3088"/>
      <c r="B1789" s="3088"/>
      <c r="C1789" s="3088"/>
      <c r="D1789" s="3088"/>
      <c r="E1789" s="3234">
        <f>SUM(E1776:E1787)</f>
        <v>32500000</v>
      </c>
      <c r="F1789" s="3088"/>
      <c r="G1789" s="3064">
        <f>SUM(G1776:G1787)</f>
        <v>1452500</v>
      </c>
      <c r="H1789" s="3088"/>
      <c r="I1789" s="2836"/>
    </row>
    <row r="1790" spans="1:9" ht="15.75">
      <c r="A1790" s="3233"/>
      <c r="B1790" s="3233"/>
      <c r="C1790" s="3233"/>
      <c r="D1790" s="3233"/>
      <c r="E1790" s="3233"/>
      <c r="F1790" s="3233"/>
      <c r="G1790" s="3233"/>
      <c r="H1790" s="3233"/>
      <c r="I1790" s="3233"/>
    </row>
    <row r="1792" spans="1:9">
      <c r="A1792" s="3306" t="s">
        <v>1915</v>
      </c>
      <c r="B1792" s="3318"/>
      <c r="C1792" s="3318"/>
      <c r="D1792" s="3318"/>
      <c r="E1792" s="3318"/>
      <c r="F1792" s="3318"/>
      <c r="G1792" s="3318"/>
      <c r="H1792" s="3318"/>
      <c r="I1792" s="3319"/>
    </row>
    <row r="1793" spans="1:9">
      <c r="A1793" s="3320"/>
      <c r="B1793" s="3305"/>
      <c r="C1793" s="3305"/>
      <c r="D1793" s="3305"/>
      <c r="E1793" s="3305"/>
      <c r="F1793" s="3305"/>
      <c r="G1793" s="3305"/>
      <c r="H1793" s="3305"/>
      <c r="I1793" s="3321"/>
    </row>
    <row r="1794" spans="1:9" ht="32.25">
      <c r="A1794" s="2791" t="s">
        <v>523</v>
      </c>
      <c r="B1794" s="2791" t="s">
        <v>524</v>
      </c>
      <c r="C1794" s="2791" t="s">
        <v>525</v>
      </c>
      <c r="D1794" s="2791" t="s">
        <v>526</v>
      </c>
      <c r="E1794" s="2794" t="s">
        <v>6</v>
      </c>
      <c r="F1794" s="2795" t="s">
        <v>7</v>
      </c>
      <c r="G1794" s="2796" t="s">
        <v>527</v>
      </c>
      <c r="H1794" s="2797" t="s">
        <v>11</v>
      </c>
      <c r="I1794" s="3014" t="s">
        <v>528</v>
      </c>
    </row>
    <row r="1795" spans="1:9" s="711" customFormat="1" ht="15.75">
      <c r="A1795" s="2029">
        <v>15427</v>
      </c>
      <c r="B1795" s="2221">
        <v>0.1</v>
      </c>
      <c r="C1795" s="2880" t="s">
        <v>1916</v>
      </c>
      <c r="D1795" s="2880" t="s">
        <v>1728</v>
      </c>
      <c r="E1795" s="3115">
        <v>2300000</v>
      </c>
      <c r="F1795" s="2216">
        <v>0.02</v>
      </c>
      <c r="G1795" s="3090">
        <f>F1795*E1795</f>
        <v>46000</v>
      </c>
      <c r="H1795" s="2880"/>
      <c r="I1795" s="1362" t="s">
        <v>1590</v>
      </c>
    </row>
    <row r="1796" spans="1:9" ht="15.75">
      <c r="A1796" s="1279" t="s">
        <v>171</v>
      </c>
      <c r="B1796" s="3149">
        <v>0.1</v>
      </c>
      <c r="C1796" s="3218" t="s">
        <v>1917</v>
      </c>
      <c r="D1796" s="975"/>
      <c r="E1796" s="3219"/>
      <c r="F1796" s="975"/>
      <c r="G1796" s="3091"/>
      <c r="H1796" s="975"/>
      <c r="I1796" s="3170"/>
    </row>
    <row r="1797" spans="1:9" s="605" customFormat="1" ht="15.75">
      <c r="A1797" s="483"/>
      <c r="B1797" s="3213"/>
      <c r="C1797" s="3174"/>
      <c r="D1797" s="3174"/>
      <c r="E1797" s="3214"/>
      <c r="F1797" s="2802"/>
      <c r="G1797" s="3091"/>
      <c r="H1797" s="3174"/>
      <c r="I1797" s="1904"/>
    </row>
    <row r="1798" spans="1:9" ht="15.75">
      <c r="A1798" s="3088"/>
      <c r="B1798" s="3088"/>
      <c r="C1798" s="3088"/>
      <c r="D1798" s="3088"/>
      <c r="E1798" s="3234">
        <f>SUM(E1795:E1797)</f>
        <v>2300000</v>
      </c>
      <c r="F1798" s="3088"/>
      <c r="G1798" s="3091">
        <f>SUM(G1795:G1797)</f>
        <v>46000</v>
      </c>
      <c r="H1798" s="3088"/>
      <c r="I1798" s="3088"/>
    </row>
    <row r="1801" spans="1:9">
      <c r="A1801" s="3307" t="s">
        <v>1918</v>
      </c>
      <c r="B1801" s="3307"/>
      <c r="C1801" s="3307"/>
      <c r="D1801" s="3307"/>
      <c r="E1801" s="3307"/>
      <c r="F1801" s="3307"/>
      <c r="G1801" s="3307"/>
    </row>
    <row r="1802" spans="1:9">
      <c r="A1802" s="3307"/>
      <c r="B1802" s="3307"/>
      <c r="C1802" s="3307"/>
      <c r="D1802" s="3307"/>
      <c r="E1802" s="3307"/>
      <c r="F1802" s="3307"/>
      <c r="G1802" s="3307"/>
    </row>
    <row r="1803" spans="1:9" ht="15.75">
      <c r="A1803" s="1985" t="s">
        <v>1023</v>
      </c>
      <c r="B1803" s="1985" t="s">
        <v>1024</v>
      </c>
      <c r="C1803" s="1985" t="s">
        <v>1025</v>
      </c>
      <c r="D1803" s="1985" t="s">
        <v>526</v>
      </c>
      <c r="E1803" s="1985" t="s">
        <v>1026</v>
      </c>
      <c r="F1803" s="1985"/>
      <c r="G1803" s="1985"/>
    </row>
    <row r="1804" spans="1:9" ht="16.5">
      <c r="A1804" s="1362">
        <v>15561</v>
      </c>
      <c r="B1804" s="2214">
        <v>0.08</v>
      </c>
      <c r="C1804" s="2224" t="s">
        <v>1846</v>
      </c>
      <c r="D1804" s="3162"/>
      <c r="E1804" s="1829">
        <v>4000000</v>
      </c>
      <c r="F1804" s="3016">
        <v>0.02</v>
      </c>
      <c r="G1804" s="1319">
        <f>F1804*E1804</f>
        <v>80000</v>
      </c>
    </row>
    <row r="1805" spans="1:9" ht="16.5">
      <c r="A1805" s="1362">
        <v>15414</v>
      </c>
      <c r="B1805" s="2216">
        <v>0.1</v>
      </c>
      <c r="C1805" s="2224" t="s">
        <v>1849</v>
      </c>
      <c r="D1805" s="3162"/>
      <c r="E1805" s="2820">
        <v>3400000</v>
      </c>
      <c r="F1805" s="2760">
        <v>2.5000000000000001E-2</v>
      </c>
      <c r="G1805" s="1319">
        <f t="shared" ref="G1805:G1812" si="58">F1805*E1805</f>
        <v>85000</v>
      </c>
    </row>
    <row r="1806" spans="1:9" ht="16.5">
      <c r="A1806" s="1362">
        <v>15468</v>
      </c>
      <c r="B1806" s="2216">
        <v>0.1</v>
      </c>
      <c r="C1806" s="2220" t="s">
        <v>1851</v>
      </c>
      <c r="D1806" s="3162"/>
      <c r="E1806" s="2820">
        <v>4000000</v>
      </c>
      <c r="F1806" s="2760">
        <v>2.5000000000000001E-2</v>
      </c>
      <c r="G1806" s="1319">
        <f t="shared" si="58"/>
        <v>100000</v>
      </c>
    </row>
    <row r="1807" spans="1:9" ht="16.5">
      <c r="A1807" s="1362">
        <v>15436</v>
      </c>
      <c r="B1807" s="2216">
        <v>0.1</v>
      </c>
      <c r="C1807" s="1795" t="s">
        <v>1856</v>
      </c>
      <c r="D1807" s="3162"/>
      <c r="E1807" s="2820">
        <v>2200000</v>
      </c>
      <c r="F1807" s="2760">
        <v>2.5000000000000001E-2</v>
      </c>
      <c r="G1807" s="1319">
        <f t="shared" si="58"/>
        <v>55000</v>
      </c>
    </row>
    <row r="1808" spans="1:9" ht="16.5">
      <c r="A1808" s="1362">
        <v>15453</v>
      </c>
      <c r="B1808" s="2216">
        <v>0.1</v>
      </c>
      <c r="C1808" s="2215" t="s">
        <v>1858</v>
      </c>
      <c r="D1808" s="3162"/>
      <c r="E1808" s="2820">
        <v>4400000</v>
      </c>
      <c r="F1808" s="2760">
        <v>2.5000000000000001E-2</v>
      </c>
      <c r="G1808" s="1319">
        <f t="shared" si="58"/>
        <v>110000</v>
      </c>
    </row>
    <row r="1809" spans="1:7" ht="16.5">
      <c r="A1809" s="1362">
        <v>15420</v>
      </c>
      <c r="B1809" s="2214">
        <v>0.08</v>
      </c>
      <c r="C1809" s="2763" t="s">
        <v>1861</v>
      </c>
      <c r="D1809" s="3162"/>
      <c r="E1809" s="2820">
        <v>2900000</v>
      </c>
      <c r="F1809" s="3016">
        <v>0.02</v>
      </c>
      <c r="G1809" s="1319">
        <f t="shared" si="58"/>
        <v>58000</v>
      </c>
    </row>
    <row r="1810" spans="1:7" ht="16.5">
      <c r="A1810" s="1362">
        <v>15469</v>
      </c>
      <c r="B1810" s="2216">
        <v>0.1</v>
      </c>
      <c r="C1810" s="2220" t="s">
        <v>1864</v>
      </c>
      <c r="D1810" s="3162"/>
      <c r="E1810" s="2820">
        <v>1800000</v>
      </c>
      <c r="F1810" s="2760">
        <v>2.5000000000000001E-2</v>
      </c>
      <c r="G1810" s="1319">
        <f t="shared" si="58"/>
        <v>45000</v>
      </c>
    </row>
    <row r="1811" spans="1:7" ht="16.5">
      <c r="A1811" s="1362">
        <v>15445</v>
      </c>
      <c r="B1811" s="2216">
        <v>0.1</v>
      </c>
      <c r="C1811" s="2218" t="s">
        <v>1866</v>
      </c>
      <c r="D1811" s="3162"/>
      <c r="E1811" s="2820">
        <v>4100000</v>
      </c>
      <c r="F1811" s="2760">
        <v>2.5000000000000001E-2</v>
      </c>
      <c r="G1811" s="1319">
        <f t="shared" si="58"/>
        <v>102500</v>
      </c>
    </row>
    <row r="1812" spans="1:7" ht="16.5">
      <c r="A1812" s="1362">
        <v>15510</v>
      </c>
      <c r="B1812" s="2216">
        <v>0.1</v>
      </c>
      <c r="C1812" s="1795" t="s">
        <v>1867</v>
      </c>
      <c r="D1812" s="3162"/>
      <c r="E1812" s="2820">
        <v>2450000</v>
      </c>
      <c r="F1812" s="2760">
        <v>2.5000000000000001E-2</v>
      </c>
      <c r="G1812" s="1319">
        <f t="shared" si="58"/>
        <v>61250</v>
      </c>
    </row>
    <row r="1813" spans="1:7" ht="16.5">
      <c r="A1813" s="1785">
        <v>15540</v>
      </c>
      <c r="B1813" s="2219">
        <v>0.08</v>
      </c>
      <c r="C1813" s="2220" t="s">
        <v>1869</v>
      </c>
      <c r="D1813" s="3220"/>
      <c r="E1813" s="2772">
        <v>2850000</v>
      </c>
      <c r="F1813" s="3016">
        <v>0.02</v>
      </c>
      <c r="G1813" s="2208">
        <f>F1813*E1813</f>
        <v>57000</v>
      </c>
    </row>
    <row r="1814" spans="1:7" s="407" customFormat="1" ht="16.5">
      <c r="A1814" s="1362">
        <v>15566</v>
      </c>
      <c r="B1814" s="2219">
        <v>0.08</v>
      </c>
      <c r="C1814" s="2826" t="s">
        <v>1877</v>
      </c>
      <c r="D1814" s="3164"/>
      <c r="E1814" s="1827">
        <v>4250000</v>
      </c>
      <c r="F1814" s="3016">
        <v>0.02</v>
      </c>
      <c r="G1814" s="2208">
        <f t="shared" ref="G1814:G1819" si="59">F1814*E1814</f>
        <v>85000</v>
      </c>
    </row>
    <row r="1815" spans="1:7" s="407" customFormat="1" ht="16.5">
      <c r="A1815" s="1362">
        <v>15427</v>
      </c>
      <c r="B1815" s="2221">
        <v>0.1</v>
      </c>
      <c r="C1815" s="2217" t="s">
        <v>1857</v>
      </c>
      <c r="D1815" s="3164"/>
      <c r="E1815" s="1827">
        <v>2300000</v>
      </c>
      <c r="F1815" s="2760">
        <v>2.5000000000000001E-2</v>
      </c>
      <c r="G1815" s="2208">
        <f t="shared" si="59"/>
        <v>57500</v>
      </c>
    </row>
    <row r="1816" spans="1:7" s="407" customFormat="1" ht="16.5">
      <c r="A1816" s="1362">
        <v>15470</v>
      </c>
      <c r="B1816" s="2219">
        <v>0.08</v>
      </c>
      <c r="C1816" s="3157" t="s">
        <v>1860</v>
      </c>
      <c r="D1816" s="3164"/>
      <c r="E1816" s="1827">
        <v>1400000</v>
      </c>
      <c r="F1816" s="3016">
        <v>0.02</v>
      </c>
      <c r="G1816" s="2208">
        <f t="shared" si="59"/>
        <v>28000</v>
      </c>
    </row>
    <row r="1817" spans="1:7" s="407" customFormat="1" ht="16.5">
      <c r="A1817" s="1362">
        <v>15597</v>
      </c>
      <c r="B1817" s="2221">
        <v>0.1</v>
      </c>
      <c r="C1817" s="2220" t="s">
        <v>1852</v>
      </c>
      <c r="D1817" s="3164"/>
      <c r="E1817" s="1827">
        <v>3000000</v>
      </c>
      <c r="F1817" s="2760">
        <v>2.5000000000000001E-2</v>
      </c>
      <c r="G1817" s="2208">
        <f t="shared" si="59"/>
        <v>75000</v>
      </c>
    </row>
    <row r="1818" spans="1:7" s="407" customFormat="1" ht="16.5">
      <c r="A1818" s="1362">
        <v>15639</v>
      </c>
      <c r="B1818" s="2233">
        <v>0.08</v>
      </c>
      <c r="C1818" s="1795" t="s">
        <v>1879</v>
      </c>
      <c r="D1818" s="3259"/>
      <c r="E1818" s="1827">
        <v>2850000</v>
      </c>
      <c r="F1818" s="3016">
        <v>0.02</v>
      </c>
      <c r="G1818" s="2208">
        <f t="shared" si="59"/>
        <v>57000</v>
      </c>
    </row>
    <row r="1819" spans="1:7" s="407" customFormat="1" ht="16.5">
      <c r="A1819" s="1362">
        <v>15585</v>
      </c>
      <c r="B1819" s="3258">
        <v>0.1</v>
      </c>
      <c r="C1819" s="1795" t="s">
        <v>1878</v>
      </c>
      <c r="D1819" s="3259"/>
      <c r="E1819" s="1827">
        <v>3000000</v>
      </c>
      <c r="F1819" s="2760">
        <v>2.5000000000000001E-2</v>
      </c>
      <c r="G1819" s="2208">
        <f t="shared" si="59"/>
        <v>75000</v>
      </c>
    </row>
    <row r="1820" spans="1:7" ht="16.5">
      <c r="A1820" s="2770">
        <v>15625</v>
      </c>
      <c r="B1820" s="2214">
        <v>0.08</v>
      </c>
      <c r="C1820" s="2224" t="s">
        <v>1883</v>
      </c>
      <c r="D1820" s="3165"/>
      <c r="E1820" s="2820">
        <v>2600000</v>
      </c>
      <c r="F1820" s="3016">
        <v>0.02</v>
      </c>
      <c r="G1820" s="1319">
        <f>F1820*E1820</f>
        <v>52000</v>
      </c>
    </row>
    <row r="1821" spans="1:7" ht="16.5">
      <c r="A1821" s="1363">
        <v>15444</v>
      </c>
      <c r="B1821" s="2216">
        <v>0.1</v>
      </c>
      <c r="C1821" s="1795" t="s">
        <v>1891</v>
      </c>
      <c r="D1821" s="3164"/>
      <c r="E1821" s="2761">
        <v>2400000</v>
      </c>
      <c r="F1821" s="2760">
        <v>2.5000000000000001E-2</v>
      </c>
      <c r="G1821" s="1984">
        <f>F1821*E1821</f>
        <v>60000</v>
      </c>
    </row>
    <row r="1822" spans="1:7" ht="16.5">
      <c r="A1822" s="1362">
        <v>15667</v>
      </c>
      <c r="B1822" s="2841">
        <v>0.08</v>
      </c>
      <c r="C1822" s="1795" t="s">
        <v>1919</v>
      </c>
      <c r="D1822" s="3164"/>
      <c r="E1822" s="2761">
        <v>3100000</v>
      </c>
      <c r="F1822" s="3016">
        <v>0.02</v>
      </c>
      <c r="G1822" s="1319">
        <f>F1822*E1822</f>
        <v>62000</v>
      </c>
    </row>
    <row r="1823" spans="1:7" ht="16.5">
      <c r="A1823" s="2873">
        <v>15652</v>
      </c>
      <c r="B1823" s="2214">
        <v>0.08</v>
      </c>
      <c r="C1823" s="2215" t="s">
        <v>1920</v>
      </c>
      <c r="D1823" s="3164"/>
      <c r="E1823" s="2761">
        <v>2800000</v>
      </c>
      <c r="F1823" s="3016">
        <v>0.02</v>
      </c>
      <c r="G1823" s="1319">
        <f>F1823*E1823</f>
        <v>56000</v>
      </c>
    </row>
    <row r="1824" spans="1:7" ht="16.5">
      <c r="A1824" s="1362">
        <v>15676</v>
      </c>
      <c r="B1824" s="2216">
        <v>0.1</v>
      </c>
      <c r="C1824" s="2220" t="s">
        <v>1901</v>
      </c>
      <c r="D1824" s="3164"/>
      <c r="E1824" s="2820">
        <v>2500000</v>
      </c>
      <c r="F1824" s="2760">
        <v>2.5000000000000001E-2</v>
      </c>
      <c r="G1824" s="1319">
        <f>F1824*E1824</f>
        <v>62500</v>
      </c>
    </row>
    <row r="1825" spans="1:16" ht="15.75">
      <c r="A1825" s="1362"/>
      <c r="B1825" s="2216"/>
      <c r="C1825" s="1680"/>
      <c r="D1825" s="657"/>
      <c r="E1825" s="2761"/>
      <c r="F1825" s="2760"/>
      <c r="G1825" s="1319"/>
    </row>
    <row r="1826" spans="1:16" ht="15.75">
      <c r="A1826" s="2770"/>
      <c r="B1826" s="2216"/>
      <c r="C1826" s="1752"/>
      <c r="D1826" s="1680"/>
      <c r="E1826" s="1817"/>
      <c r="F1826" s="2760"/>
      <c r="G1826" s="1319"/>
    </row>
    <row r="1827" spans="1:16" ht="26.25">
      <c r="A1827" s="985"/>
      <c r="B1827" s="2711"/>
      <c r="C1827" s="1680"/>
      <c r="D1827" s="2759"/>
      <c r="E1827" s="3112">
        <f>SUM(E1804:E1826)</f>
        <v>62300000</v>
      </c>
      <c r="F1827" s="1863"/>
      <c r="G1827" s="3111">
        <f>SUM(G1804:G1826)</f>
        <v>1423750</v>
      </c>
    </row>
    <row r="1831" spans="1:16">
      <c r="A1831" s="3274" t="s">
        <v>1921</v>
      </c>
      <c r="B1831" s="3274"/>
      <c r="C1831" s="3274"/>
      <c r="D1831" s="3274"/>
      <c r="E1831" s="3274"/>
      <c r="F1831" s="3274"/>
      <c r="G1831" s="3274"/>
      <c r="H1831" s="3274"/>
      <c r="I1831" s="3274"/>
      <c r="J1831" s="3274"/>
      <c r="K1831" s="3274"/>
      <c r="L1831" s="3274"/>
      <c r="M1831" s="3274"/>
      <c r="N1831" s="3274"/>
      <c r="O1831" s="3274"/>
    </row>
    <row r="1832" spans="1:16">
      <c r="A1832" s="3274"/>
      <c r="B1832" s="3274"/>
      <c r="C1832" s="3274"/>
      <c r="D1832" s="3274"/>
      <c r="E1832" s="3274"/>
      <c r="F1832" s="3274"/>
      <c r="G1832" s="3274"/>
      <c r="H1832" s="3274"/>
      <c r="I1832" s="3274"/>
      <c r="J1832" s="3274"/>
      <c r="K1832" s="3274"/>
      <c r="L1832" s="3274"/>
      <c r="M1832" s="3274"/>
      <c r="N1832" s="3274"/>
      <c r="O1832" s="3274"/>
    </row>
    <row r="1833" spans="1:16" ht="15.75">
      <c r="A1833" s="3311" t="s">
        <v>15</v>
      </c>
      <c r="B1833" s="3311"/>
      <c r="C1833" s="3311"/>
      <c r="D1833" s="3311"/>
      <c r="E1833" s="3311"/>
      <c r="F1833" s="3311"/>
      <c r="G1833" s="3311"/>
      <c r="H1833" s="3311"/>
      <c r="I1833" s="3311"/>
      <c r="J1833" s="3311"/>
      <c r="K1833" s="3311"/>
      <c r="L1833" s="3311"/>
      <c r="M1833" s="3311"/>
      <c r="N1833" s="3311"/>
      <c r="O1833" s="3311"/>
    </row>
    <row r="1834" spans="1:16" ht="15">
      <c r="A1834" s="2119" t="s">
        <v>929</v>
      </c>
      <c r="B1834" s="1272" t="s">
        <v>3</v>
      </c>
      <c r="C1834" s="464" t="s">
        <v>930</v>
      </c>
      <c r="D1834" s="464" t="s">
        <v>5</v>
      </c>
      <c r="E1834" s="958" t="s">
        <v>6</v>
      </c>
      <c r="F1834" s="463" t="s">
        <v>7</v>
      </c>
      <c r="G1834" s="959" t="s">
        <v>8</v>
      </c>
      <c r="H1834" s="509" t="s">
        <v>9</v>
      </c>
      <c r="I1834" s="463" t="s">
        <v>10</v>
      </c>
      <c r="J1834" s="463" t="s">
        <v>11</v>
      </c>
      <c r="K1834" s="463" t="s">
        <v>3</v>
      </c>
      <c r="L1834" s="463" t="s">
        <v>5</v>
      </c>
      <c r="M1834" s="1851" t="s">
        <v>12</v>
      </c>
      <c r="N1834" s="463" t="s">
        <v>7</v>
      </c>
      <c r="O1834" s="790"/>
    </row>
    <row r="1835" spans="1:16">
      <c r="A1835" s="3314"/>
      <c r="B1835" s="983" t="s">
        <v>1922</v>
      </c>
      <c r="C1835" s="3262"/>
      <c r="D1835" s="1681" t="s">
        <v>1923</v>
      </c>
      <c r="E1835" s="950"/>
      <c r="F1835" s="934"/>
      <c r="G1835" s="950"/>
      <c r="H1835" s="609"/>
      <c r="I1835" s="609" t="s">
        <v>1170</v>
      </c>
      <c r="J1835" s="1521"/>
      <c r="K1835" s="998"/>
      <c r="L1835" s="2623"/>
      <c r="M1835" s="999"/>
      <c r="N1835" s="996"/>
      <c r="O1835" s="999"/>
      <c r="P1835" s="605"/>
    </row>
    <row r="1836" spans="1:16">
      <c r="A1836" s="3314"/>
      <c r="B1836" s="1677" t="s">
        <v>1924</v>
      </c>
      <c r="C1836" s="1676" t="s">
        <v>1925</v>
      </c>
      <c r="D1836" s="2578" t="s">
        <v>1926</v>
      </c>
      <c r="E1836" s="1637">
        <v>2800000</v>
      </c>
      <c r="F1836" s="1834"/>
      <c r="G1836" s="751"/>
      <c r="H1836" s="2544"/>
      <c r="I1836" s="1676"/>
      <c r="J1836" s="1521"/>
      <c r="K1836" s="447"/>
      <c r="L1836" s="2623"/>
      <c r="M1836" s="2624"/>
      <c r="N1836" s="2628"/>
      <c r="O1836" s="2624"/>
      <c r="P1836" s="605"/>
    </row>
    <row r="1837" spans="1:16">
      <c r="A1837" s="3314"/>
      <c r="B1837" s="992"/>
      <c r="C1837" s="2271"/>
      <c r="D1837" s="483"/>
      <c r="E1837" s="583"/>
      <c r="F1837" s="482"/>
      <c r="G1837" s="583"/>
      <c r="H1837" s="484"/>
      <c r="I1837" s="484"/>
      <c r="J1837" s="1552"/>
      <c r="K1837" s="998"/>
      <c r="L1837" s="2623"/>
      <c r="M1837" s="2624"/>
      <c r="N1837" s="2628"/>
      <c r="O1837" s="2624"/>
      <c r="P1837" s="605"/>
    </row>
    <row r="1838" spans="1:16">
      <c r="A1838" s="3314"/>
      <c r="B1838" s="1989"/>
      <c r="C1838" s="2621"/>
      <c r="D1838" s="702"/>
      <c r="E1838" s="703"/>
      <c r="F1838" s="702"/>
      <c r="G1838" s="702"/>
      <c r="H1838" s="705"/>
      <c r="I1838" s="705"/>
      <c r="J1838" s="1552"/>
      <c r="K1838" s="2623"/>
      <c r="L1838" s="2623"/>
      <c r="M1838" s="2624"/>
      <c r="N1838" s="2628"/>
      <c r="O1838" s="2624"/>
      <c r="P1838" s="605"/>
    </row>
    <row r="1839" spans="1:16">
      <c r="A1839" s="3314"/>
      <c r="B1839" s="1989"/>
      <c r="C1839" s="702"/>
      <c r="D1839" s="702"/>
      <c r="E1839" s="703"/>
      <c r="F1839" s="702"/>
      <c r="G1839" s="702"/>
      <c r="H1839" s="705"/>
      <c r="I1839" s="705"/>
      <c r="J1839" s="1552"/>
      <c r="K1839" s="2623"/>
      <c r="L1839" s="2623"/>
      <c r="M1839" s="2624"/>
      <c r="N1839" s="2628"/>
      <c r="O1839" s="2624"/>
      <c r="P1839" s="605"/>
    </row>
    <row r="1840" spans="1:16">
      <c r="A1840" s="3314"/>
      <c r="B1840" s="1989"/>
      <c r="C1840" s="702"/>
      <c r="D1840" s="702"/>
      <c r="E1840" s="702"/>
      <c r="F1840" s="702"/>
      <c r="G1840" s="702"/>
      <c r="H1840" s="702"/>
      <c r="I1840" s="705"/>
      <c r="J1840" s="1552"/>
      <c r="K1840" s="2623"/>
      <c r="L1840" s="2623"/>
      <c r="M1840" s="2624"/>
      <c r="N1840" s="2628"/>
      <c r="O1840" s="2624"/>
      <c r="P1840" s="605"/>
    </row>
    <row r="1841" spans="1:15">
      <c r="A1841" s="3314"/>
      <c r="B1841" s="1989"/>
      <c r="C1841" s="702"/>
      <c r="D1841" s="702"/>
      <c r="E1841" s="703"/>
      <c r="F1841" s="702"/>
      <c r="G1841" s="702"/>
      <c r="H1841" s="702"/>
      <c r="I1841" s="705"/>
      <c r="J1841" s="1552"/>
      <c r="K1841" s="2623"/>
      <c r="L1841" s="2623"/>
      <c r="M1841" s="2624"/>
      <c r="N1841" s="2628"/>
      <c r="O1841" s="2624"/>
    </row>
    <row r="1842" spans="1:15">
      <c r="A1842" s="3314"/>
      <c r="B1842" s="1989"/>
      <c r="C1842" s="2621"/>
      <c r="D1842" s="702"/>
      <c r="E1842" s="703"/>
      <c r="F1842" s="701"/>
      <c r="G1842" s="703"/>
      <c r="H1842" s="705"/>
      <c r="I1842" s="705"/>
      <c r="J1842" s="1521"/>
      <c r="K1842" s="2623"/>
      <c r="L1842" s="2623"/>
      <c r="M1842" s="2624"/>
      <c r="N1842" s="2628"/>
      <c r="O1842" s="2624"/>
    </row>
    <row r="1843" spans="1:15">
      <c r="A1843" s="3314"/>
      <c r="B1843" s="992"/>
      <c r="C1843" s="2271"/>
      <c r="D1843" s="483"/>
      <c r="E1843" s="583"/>
      <c r="F1843" s="482"/>
      <c r="G1843" s="583"/>
      <c r="H1843" s="484"/>
      <c r="I1843" s="484"/>
      <c r="J1843" s="1521"/>
      <c r="K1843" s="1521"/>
      <c r="L1843" s="1521"/>
      <c r="M1843" s="1588"/>
      <c r="N1843" s="1589"/>
      <c r="O1843" s="1588"/>
    </row>
    <row r="1844" spans="1:15" ht="15">
      <c r="A1844" s="3314"/>
      <c r="B1844" s="1205"/>
      <c r="C1844" s="1606"/>
      <c r="D1844" s="483"/>
      <c r="E1844" s="583"/>
      <c r="F1844" s="482"/>
      <c r="G1844" s="583"/>
      <c r="H1844" s="484"/>
      <c r="I1844" s="484"/>
      <c r="J1844" s="1521"/>
      <c r="K1844" s="1521"/>
      <c r="L1844" s="1521"/>
      <c r="M1844" s="1588"/>
      <c r="N1844" s="1589"/>
      <c r="O1844" s="1588"/>
    </row>
    <row r="1845" spans="1:15" ht="15">
      <c r="A1845" s="3314"/>
      <c r="B1845" s="1205"/>
      <c r="C1845" s="1606"/>
      <c r="D1845" s="483"/>
      <c r="E1845" s="583"/>
      <c r="F1845" s="1606"/>
      <c r="G1845" s="583"/>
      <c r="H1845" s="484"/>
      <c r="I1845" s="484"/>
      <c r="J1845" s="1521"/>
      <c r="K1845" s="1521"/>
      <c r="L1845" s="1521"/>
      <c r="M1845" s="1588"/>
      <c r="N1845" s="1589"/>
      <c r="O1845" s="1588"/>
    </row>
    <row r="1846" spans="1:15" ht="15">
      <c r="A1846" s="3314"/>
      <c r="B1846" s="1205"/>
      <c r="C1846" s="1606"/>
      <c r="D1846" s="483"/>
      <c r="E1846" s="583"/>
      <c r="F1846" s="1606"/>
      <c r="G1846" s="583"/>
      <c r="H1846" s="484"/>
      <c r="I1846" s="484"/>
      <c r="J1846" s="1521"/>
      <c r="K1846" s="1521"/>
      <c r="L1846" s="1521"/>
      <c r="M1846" s="1588"/>
      <c r="N1846" s="1589"/>
      <c r="O1846" s="1588"/>
    </row>
    <row r="1847" spans="1:15">
      <c r="A1847" s="3314"/>
      <c r="B1847" s="1086"/>
      <c r="C1847" s="992"/>
      <c r="D1847" s="605"/>
      <c r="E1847" s="583"/>
      <c r="F1847" s="483"/>
      <c r="G1847" s="483"/>
      <c r="H1847" s="484"/>
      <c r="I1847" s="484"/>
      <c r="J1847" s="1521"/>
      <c r="K1847" s="1521"/>
      <c r="L1847" s="1521"/>
      <c r="M1847" s="1588">
        <f>SUM(M1835:M1846)</f>
        <v>0</v>
      </c>
      <c r="N1847" s="1589"/>
      <c r="O1847" s="1588"/>
    </row>
    <row r="1848" spans="1:15">
      <c r="A1848" s="3314"/>
      <c r="B1848" s="484"/>
      <c r="C1848" s="1929"/>
      <c r="D1848" s="483"/>
      <c r="E1848" s="1307">
        <f>SUM(E1836:E1847)</f>
        <v>2800000</v>
      </c>
      <c r="F1848" s="483"/>
      <c r="G1848" s="1307">
        <f>SUM(G1836:G1847)</f>
        <v>0</v>
      </c>
      <c r="H1848" s="483"/>
      <c r="I1848" s="484"/>
      <c r="J1848" s="484"/>
      <c r="K1848" s="398"/>
      <c r="L1848" s="398"/>
      <c r="M1848" s="430"/>
      <c r="N1848" s="2600"/>
      <c r="O1848" s="565">
        <f>SUM(O1835:O1847)</f>
        <v>0</v>
      </c>
    </row>
    <row r="1849" spans="1:15" ht="15.75">
      <c r="A1849" s="3314"/>
      <c r="B1849" s="705"/>
      <c r="C1849" s="550"/>
      <c r="D1849" s="2273"/>
      <c r="E1849" s="828"/>
      <c r="F1849" s="2275"/>
      <c r="G1849" s="2282"/>
      <c r="H1849" s="3450"/>
      <c r="I1849" s="3450"/>
      <c r="J1849" s="3450"/>
      <c r="K1849" s="3450"/>
      <c r="L1849" s="3315"/>
      <c r="M1849" s="3315"/>
      <c r="N1849" s="3315"/>
      <c r="O1849" s="2585">
        <f>O1848+G1848</f>
        <v>0</v>
      </c>
    </row>
    <row r="1850" spans="1:15">
      <c r="A1850" s="605"/>
      <c r="B1850" s="605"/>
      <c r="C1850" s="605"/>
      <c r="D1850" s="605"/>
      <c r="E1850" s="605"/>
      <c r="F1850" s="605"/>
      <c r="G1850" s="605"/>
      <c r="H1850" s="605"/>
      <c r="I1850" s="605"/>
      <c r="J1850" s="605"/>
      <c r="K1850" s="605"/>
      <c r="L1850" s="605"/>
      <c r="M1850" s="605"/>
      <c r="N1850" s="605"/>
      <c r="O1850" s="605"/>
    </row>
    <row r="1851" spans="1:15" ht="15.75">
      <c r="A1851" s="3311" t="s">
        <v>46</v>
      </c>
      <c r="B1851" s="3311"/>
      <c r="C1851" s="3311"/>
      <c r="D1851" s="3311"/>
      <c r="E1851" s="3311"/>
      <c r="F1851" s="3311"/>
      <c r="G1851" s="3311"/>
      <c r="H1851" s="3311"/>
      <c r="I1851" s="3311"/>
      <c r="J1851" s="3311"/>
      <c r="K1851" s="3311"/>
      <c r="L1851" s="3311"/>
      <c r="M1851" s="3311"/>
      <c r="N1851" s="3311"/>
      <c r="O1851" s="3311"/>
    </row>
    <row r="1852" spans="1:15">
      <c r="A1852" s="2119" t="s">
        <v>929</v>
      </c>
      <c r="B1852" s="463" t="s">
        <v>3</v>
      </c>
      <c r="C1852" s="464" t="s">
        <v>930</v>
      </c>
      <c r="D1852" s="464" t="s">
        <v>5</v>
      </c>
      <c r="E1852" s="958" t="s">
        <v>6</v>
      </c>
      <c r="F1852" s="463" t="s">
        <v>7</v>
      </c>
      <c r="G1852" s="959" t="s">
        <v>8</v>
      </c>
      <c r="H1852" s="509" t="s">
        <v>9</v>
      </c>
      <c r="I1852" s="463" t="s">
        <v>10</v>
      </c>
      <c r="J1852" s="24" t="s">
        <v>11</v>
      </c>
      <c r="K1852" s="463" t="s">
        <v>3</v>
      </c>
      <c r="L1852" s="463" t="s">
        <v>5</v>
      </c>
      <c r="M1852" s="463" t="s">
        <v>12</v>
      </c>
      <c r="N1852" s="463" t="s">
        <v>7</v>
      </c>
      <c r="O1852" s="30"/>
    </row>
    <row r="1853" spans="1:15" ht="14.25">
      <c r="A1853" s="3312"/>
      <c r="B1853" s="745"/>
      <c r="C1853" s="745" t="s">
        <v>1927</v>
      </c>
      <c r="D1853" s="1774" t="s">
        <v>1928</v>
      </c>
      <c r="E1853" s="751">
        <v>7700000</v>
      </c>
      <c r="F1853" s="692"/>
      <c r="G1853" s="692"/>
      <c r="H1853" s="692"/>
      <c r="I1853" s="745" t="s">
        <v>953</v>
      </c>
      <c r="J1853" s="2638"/>
      <c r="K1853" s="484"/>
      <c r="L1853" s="483"/>
      <c r="M1853" s="2629"/>
      <c r="N1853" s="482"/>
      <c r="O1853" s="2132"/>
    </row>
    <row r="1854" spans="1:15" ht="14.25">
      <c r="A1854" s="3312"/>
      <c r="B1854" s="3223" t="s">
        <v>1924</v>
      </c>
      <c r="C1854" s="3264" t="s">
        <v>1925</v>
      </c>
      <c r="D1854" s="3265" t="s">
        <v>1929</v>
      </c>
      <c r="E1854" s="1751">
        <v>2600000</v>
      </c>
      <c r="F1854" s="1927"/>
      <c r="G1854" s="922"/>
      <c r="H1854" s="2542"/>
      <c r="I1854" s="745" t="s">
        <v>1170</v>
      </c>
      <c r="J1854" s="1521"/>
      <c r="K1854" s="484"/>
      <c r="L1854" s="777"/>
      <c r="M1854" s="2132"/>
      <c r="N1854" s="1176"/>
      <c r="O1854" s="2132"/>
    </row>
    <row r="1855" spans="1:15" ht="15">
      <c r="A1855" s="3312"/>
      <c r="B1855" s="1205"/>
      <c r="C1855" s="3263"/>
      <c r="D1855" s="3246"/>
      <c r="E1855" s="583"/>
      <c r="F1855" s="482"/>
      <c r="G1855" s="730"/>
      <c r="H1855" s="584"/>
      <c r="I1855" s="484"/>
      <c r="J1855" s="1521"/>
      <c r="K1855" s="1521"/>
      <c r="L1855" s="1512"/>
      <c r="M1855" s="1519"/>
      <c r="N1855" s="1520"/>
      <c r="O1855" s="1519"/>
    </row>
    <row r="1856" spans="1:15" ht="15">
      <c r="A1856" s="3312"/>
      <c r="B1856" s="1205"/>
      <c r="C1856" s="3060"/>
      <c r="D1856" s="1175"/>
      <c r="E1856" s="1080"/>
      <c r="F1856" s="1580"/>
      <c r="G1856" s="730"/>
      <c r="H1856" s="584"/>
      <c r="I1856" s="484"/>
      <c r="J1856" s="1521"/>
      <c r="K1856" s="1521"/>
      <c r="L1856" s="1512"/>
      <c r="M1856" s="1519"/>
      <c r="N1856" s="1520"/>
      <c r="O1856" s="1519"/>
    </row>
    <row r="1857" spans="1:15" ht="14.25">
      <c r="A1857" s="3312"/>
      <c r="B1857" s="992"/>
      <c r="C1857" s="3060"/>
      <c r="D1857" s="3084"/>
      <c r="E1857" s="1080"/>
      <c r="F1857" s="1079"/>
      <c r="G1857" s="1080"/>
      <c r="H1857" s="1471"/>
      <c r="I1857" s="974"/>
      <c r="J1857" s="2638"/>
      <c r="K1857" s="1521"/>
      <c r="L1857" s="1521"/>
      <c r="M1857" s="1588"/>
      <c r="N1857" s="1589"/>
      <c r="O1857" s="1588"/>
    </row>
    <row r="1858" spans="1:15" ht="14.25">
      <c r="A1858" s="3312"/>
      <c r="B1858" s="992"/>
      <c r="C1858" s="1929"/>
      <c r="D1858" s="1141"/>
      <c r="E1858" s="583"/>
      <c r="F1858" s="483"/>
      <c r="G1858" s="483"/>
      <c r="H1858" s="483"/>
      <c r="I1858" s="484"/>
      <c r="J1858" s="3137"/>
      <c r="K1858" s="2602"/>
      <c r="L1858" s="2602"/>
      <c r="M1858" s="2758"/>
      <c r="N1858" s="2834"/>
      <c r="O1858" s="2758"/>
    </row>
    <row r="1859" spans="1:15">
      <c r="A1859" s="3312"/>
      <c r="B1859" s="1783"/>
      <c r="C1859" s="975"/>
      <c r="D1859" s="975"/>
      <c r="E1859" s="1080"/>
      <c r="F1859" s="975"/>
      <c r="G1859" s="975"/>
      <c r="H1859" s="975"/>
      <c r="I1859" s="974"/>
      <c r="J1859" s="3137"/>
      <c r="K1859" s="2602"/>
      <c r="L1859" s="2602"/>
      <c r="M1859" s="2758"/>
      <c r="N1859" s="2834"/>
      <c r="O1859" s="2758"/>
    </row>
    <row r="1860" spans="1:15">
      <c r="A1860" s="3312"/>
      <c r="B1860" s="484"/>
      <c r="C1860" s="483"/>
      <c r="D1860" s="483"/>
      <c r="E1860" s="583"/>
      <c r="F1860" s="483"/>
      <c r="G1860" s="483"/>
      <c r="H1860" s="484"/>
      <c r="I1860" s="484"/>
      <c r="J1860" s="3137"/>
      <c r="K1860" s="2602"/>
      <c r="L1860" s="2602"/>
      <c r="M1860" s="2758"/>
      <c r="N1860" s="2834"/>
      <c r="O1860" s="2758"/>
    </row>
    <row r="1861" spans="1:15">
      <c r="A1861" s="3312"/>
      <c r="B1861" s="1783"/>
      <c r="C1861" s="3247"/>
      <c r="D1861" s="2133"/>
      <c r="E1861" s="815"/>
      <c r="F1861" s="812"/>
      <c r="G1861" s="815"/>
      <c r="H1861" s="816"/>
      <c r="I1861" s="816"/>
      <c r="J1861" s="3137"/>
      <c r="K1861" s="2602"/>
      <c r="L1861" s="2602"/>
      <c r="M1861" s="2758"/>
      <c r="N1861" s="2834"/>
      <c r="O1861" s="2758"/>
    </row>
    <row r="1862" spans="1:15">
      <c r="A1862" s="3312"/>
      <c r="B1862" s="992"/>
      <c r="C1862" s="2271"/>
      <c r="D1862" s="483"/>
      <c r="E1862" s="583"/>
      <c r="F1862" s="482"/>
      <c r="G1862" s="583"/>
      <c r="H1862" s="484"/>
      <c r="I1862" s="484"/>
      <c r="J1862" s="3137"/>
      <c r="K1862" s="2602"/>
      <c r="L1862" s="2602"/>
      <c r="M1862" s="2758"/>
      <c r="N1862" s="2834"/>
      <c r="O1862" s="2758"/>
    </row>
    <row r="1863" spans="1:15" ht="14.25">
      <c r="A1863" s="3312"/>
      <c r="B1863" s="992"/>
      <c r="C1863" s="2271"/>
      <c r="D1863" s="2648"/>
      <c r="E1863" s="583"/>
      <c r="F1863" s="482"/>
      <c r="G1863" s="730"/>
      <c r="H1863" s="484"/>
      <c r="I1863" s="484"/>
      <c r="J1863" s="1552"/>
      <c r="K1863" s="1521"/>
      <c r="L1863" s="1521"/>
      <c r="M1863" s="1588"/>
      <c r="N1863" s="1589"/>
      <c r="O1863" s="1588"/>
    </row>
    <row r="1864" spans="1:15" ht="14.25">
      <c r="A1864" s="3312"/>
      <c r="B1864" s="992"/>
      <c r="C1864" s="2271"/>
      <c r="D1864" s="1141"/>
      <c r="E1864" s="583"/>
      <c r="F1864" s="482"/>
      <c r="G1864" s="730"/>
      <c r="H1864" s="484"/>
      <c r="I1864" s="484"/>
      <c r="J1864" s="1552"/>
      <c r="K1864" s="1521"/>
      <c r="L1864" s="1521"/>
      <c r="M1864" s="1588"/>
      <c r="N1864" s="1589"/>
      <c r="O1864" s="1588"/>
    </row>
    <row r="1865" spans="1:15" ht="14.25">
      <c r="A1865" s="3312"/>
      <c r="B1865" s="1783"/>
      <c r="C1865" s="2626"/>
      <c r="D1865" s="1093"/>
      <c r="E1865" s="815"/>
      <c r="F1865" s="812"/>
      <c r="G1865" s="815"/>
      <c r="H1865" s="1148"/>
      <c r="I1865" s="816"/>
      <c r="J1865" s="1512"/>
      <c r="K1865" s="3082"/>
      <c r="L1865" s="1905"/>
      <c r="M1865" s="2639"/>
      <c r="N1865" s="2640"/>
      <c r="O1865" s="2639"/>
    </row>
    <row r="1866" spans="1:15">
      <c r="A1866" s="3312"/>
      <c r="B1866" s="1086"/>
      <c r="C1866" s="975"/>
      <c r="D1866" s="483"/>
      <c r="E1866" s="583"/>
      <c r="F1866" s="483"/>
      <c r="G1866" s="483"/>
      <c r="H1866" s="483"/>
      <c r="I1866" s="484"/>
      <c r="J1866" s="1552"/>
      <c r="K1866" s="2638"/>
      <c r="L1866" s="1521"/>
      <c r="M1866" s="1588"/>
      <c r="N1866" s="1589"/>
      <c r="O1866" s="1588"/>
    </row>
    <row r="1867" spans="1:15" ht="14.25">
      <c r="A1867" s="3312"/>
      <c r="B1867" s="1208"/>
      <c r="C1867" s="2627"/>
      <c r="D1867" s="777"/>
      <c r="E1867" s="583"/>
      <c r="F1867" s="482"/>
      <c r="G1867" s="730"/>
      <c r="H1867" s="584"/>
      <c r="I1867" s="484"/>
      <c r="J1867" s="484"/>
      <c r="K1867" s="3063"/>
      <c r="L1867" s="398"/>
      <c r="M1867" s="430"/>
      <c r="N1867" s="2600"/>
      <c r="O1867" s="565"/>
    </row>
    <row r="1868" spans="1:15" ht="15.75">
      <c r="A1868" s="3312"/>
      <c r="B1868" s="391"/>
      <c r="C1868" s="391"/>
      <c r="D1868" s="2459"/>
      <c r="E1868" s="2274">
        <f>SUM(E1853:E1866)</f>
        <v>10300000</v>
      </c>
      <c r="F1868" s="2451"/>
      <c r="G1868" s="2452"/>
      <c r="H1868" s="3450"/>
      <c r="I1868" s="3450"/>
      <c r="J1868" s="3450"/>
      <c r="K1868" s="3450"/>
      <c r="L1868" s="3315"/>
      <c r="M1868" s="3315"/>
      <c r="N1868" s="3315"/>
      <c r="O1868" s="2585"/>
    </row>
    <row r="1871" spans="1:15" ht="15.75">
      <c r="A1871" s="3311" t="s">
        <v>1566</v>
      </c>
      <c r="B1871" s="3311"/>
      <c r="C1871" s="3311"/>
      <c r="D1871" s="3311"/>
      <c r="E1871" s="3311"/>
      <c r="F1871" s="3311"/>
      <c r="G1871" s="3311"/>
      <c r="H1871" s="3311"/>
      <c r="I1871" s="3311"/>
      <c r="J1871" s="3311"/>
      <c r="K1871" s="3311"/>
      <c r="L1871" s="3311"/>
      <c r="M1871" s="3311"/>
      <c r="N1871" s="3311"/>
      <c r="O1871" s="3311"/>
    </row>
    <row r="1872" spans="1:15">
      <c r="A1872" s="2119" t="s">
        <v>929</v>
      </c>
      <c r="B1872" s="463" t="s">
        <v>3</v>
      </c>
      <c r="C1872" s="464" t="s">
        <v>930</v>
      </c>
      <c r="D1872" s="464" t="s">
        <v>5</v>
      </c>
      <c r="E1872" s="958" t="s">
        <v>6</v>
      </c>
      <c r="F1872" s="463" t="s">
        <v>7</v>
      </c>
      <c r="G1872" s="959" t="s">
        <v>8</v>
      </c>
      <c r="H1872" s="509" t="s">
        <v>9</v>
      </c>
      <c r="I1872" s="463" t="s">
        <v>10</v>
      </c>
      <c r="J1872" s="463" t="s">
        <v>11</v>
      </c>
      <c r="K1872" s="24" t="s">
        <v>3</v>
      </c>
      <c r="L1872" s="463" t="s">
        <v>5</v>
      </c>
      <c r="M1872" s="463" t="s">
        <v>12</v>
      </c>
      <c r="N1872" s="24" t="s">
        <v>7</v>
      </c>
      <c r="O1872" s="30"/>
    </row>
    <row r="1873" spans="1:16" ht="15">
      <c r="A1873" s="3312"/>
      <c r="B1873" s="1677" t="s">
        <v>411</v>
      </c>
      <c r="C1873" s="3237"/>
      <c r="D1873" s="1774" t="s">
        <v>1930</v>
      </c>
      <c r="E1873" s="751">
        <v>3800000</v>
      </c>
      <c r="F1873" s="744"/>
      <c r="G1873" s="692"/>
      <c r="H1873" s="745"/>
      <c r="I1873" s="2544" t="s">
        <v>953</v>
      </c>
      <c r="J1873" s="1552"/>
      <c r="K1873" s="1329"/>
      <c r="L1873" s="483"/>
      <c r="M1873" s="2629"/>
      <c r="N1873" s="1176"/>
      <c r="O1873" s="2132"/>
      <c r="P1873" t="s">
        <v>1798</v>
      </c>
    </row>
    <row r="1874" spans="1:16" ht="14.25">
      <c r="A1874" s="3312"/>
      <c r="B1874" s="984" t="s">
        <v>682</v>
      </c>
      <c r="C1874" s="1311"/>
      <c r="D1874" s="3266" t="s">
        <v>1931</v>
      </c>
      <c r="E1874" s="3045">
        <v>2000000</v>
      </c>
      <c r="F1874" s="744"/>
      <c r="G1874" s="751"/>
      <c r="H1874" s="745"/>
      <c r="I1874" s="745" t="s">
        <v>953</v>
      </c>
      <c r="J1874" s="1552"/>
      <c r="K1874" s="484"/>
      <c r="L1874" s="964"/>
      <c r="M1874" s="583"/>
      <c r="N1874" s="1176"/>
      <c r="O1874" s="2132"/>
    </row>
    <row r="1875" spans="1:16" ht="14.25">
      <c r="A1875" s="3312"/>
      <c r="B1875" s="992"/>
      <c r="C1875" s="1606"/>
      <c r="D1875" s="3121"/>
      <c r="E1875" s="583"/>
      <c r="F1875" s="1573"/>
      <c r="G1875" s="583"/>
      <c r="H1875" s="584"/>
      <c r="I1875" s="484"/>
      <c r="J1875" s="1521"/>
      <c r="K1875" s="483"/>
      <c r="L1875" s="777"/>
      <c r="M1875" s="2132"/>
      <c r="N1875" s="3104"/>
      <c r="O1875" s="2132"/>
    </row>
    <row r="1876" spans="1:16" ht="15">
      <c r="A1876" s="3312"/>
      <c r="B1876" s="992"/>
      <c r="C1876" s="1606"/>
      <c r="D1876" s="2531"/>
      <c r="E1876" s="583"/>
      <c r="F1876" s="2658"/>
      <c r="G1876" s="583"/>
      <c r="H1876" s="484"/>
      <c r="I1876" s="484"/>
      <c r="J1876" s="1521"/>
      <c r="K1876" s="483"/>
      <c r="L1876" s="777"/>
      <c r="M1876" s="2132"/>
      <c r="N1876" s="3104"/>
      <c r="O1876" s="2132"/>
    </row>
    <row r="1877" spans="1:16" ht="14.25">
      <c r="A1877" s="3312"/>
      <c r="B1877" s="1989"/>
      <c r="C1877" s="2621"/>
      <c r="D1877" s="1141"/>
      <c r="E1877" s="583"/>
      <c r="F1877" s="482"/>
      <c r="G1877" s="583"/>
      <c r="H1877" s="484"/>
      <c r="I1877" s="1107"/>
      <c r="J1877" s="1521"/>
      <c r="K1877" s="483"/>
      <c r="L1877" s="777"/>
      <c r="M1877" s="2132"/>
      <c r="N1877" s="3104"/>
      <c r="O1877" s="2132"/>
    </row>
    <row r="1878" spans="1:16" ht="15">
      <c r="A1878" s="3312"/>
      <c r="B1878" s="1989"/>
      <c r="C1878" s="3248"/>
      <c r="D1878" s="1141"/>
      <c r="E1878" s="583"/>
      <c r="F1878" s="482"/>
      <c r="G1878" s="483"/>
      <c r="H1878" s="484"/>
      <c r="I1878" s="1107"/>
      <c r="J1878" s="1521"/>
      <c r="K1878" s="483"/>
      <c r="L1878" s="777"/>
      <c r="M1878" s="2132"/>
      <c r="N1878" s="3104"/>
      <c r="O1878" s="2132"/>
    </row>
    <row r="1879" spans="1:16">
      <c r="A1879" s="3312"/>
      <c r="B1879" s="1989"/>
      <c r="C1879" s="2621"/>
      <c r="D1879" s="483"/>
      <c r="E1879" s="583"/>
      <c r="F1879" s="482"/>
      <c r="G1879" s="483"/>
      <c r="H1879" s="484"/>
      <c r="I1879" s="1107"/>
      <c r="J1879" s="1521"/>
      <c r="K1879" s="483"/>
      <c r="L1879" s="777"/>
      <c r="M1879" s="2132"/>
      <c r="N1879" s="3104"/>
      <c r="O1879" s="2132"/>
    </row>
    <row r="1880" spans="1:16" ht="14.25">
      <c r="A1880" s="3312"/>
      <c r="B1880" s="992"/>
      <c r="C1880" s="482"/>
      <c r="D1880" s="2254"/>
      <c r="E1880" s="2104"/>
      <c r="F1880" s="701"/>
      <c r="G1880" s="583"/>
      <c r="H1880" s="1107"/>
      <c r="I1880" s="1107"/>
      <c r="J1880" s="1521"/>
      <c r="K1880" s="483"/>
      <c r="L1880" s="777"/>
      <c r="M1880" s="2132"/>
      <c r="N1880" s="3104"/>
      <c r="O1880" s="2132"/>
    </row>
    <row r="1881" spans="1:16" ht="14.25">
      <c r="A1881" s="3312"/>
      <c r="B1881" s="1989"/>
      <c r="C1881" s="2621"/>
      <c r="D1881" s="1141"/>
      <c r="E1881" s="583"/>
      <c r="F1881" s="483"/>
      <c r="G1881" s="483"/>
      <c r="H1881" s="484"/>
      <c r="I1881" s="1107"/>
      <c r="J1881" s="1521"/>
      <c r="K1881" s="483"/>
      <c r="L1881" s="777"/>
      <c r="M1881" s="2132"/>
      <c r="N1881" s="3104"/>
      <c r="O1881" s="2132"/>
    </row>
    <row r="1882" spans="1:16">
      <c r="A1882" s="3312"/>
      <c r="B1882" s="1989"/>
      <c r="C1882" s="2621"/>
      <c r="D1882" s="605"/>
      <c r="E1882" s="583"/>
      <c r="F1882" s="483"/>
      <c r="G1882" s="483"/>
      <c r="H1882" s="484"/>
      <c r="I1882" s="1107"/>
      <c r="J1882" s="1521"/>
      <c r="K1882" s="483"/>
      <c r="L1882" s="777"/>
      <c r="M1882" s="2132"/>
      <c r="N1882" s="3104"/>
      <c r="O1882" s="2132"/>
    </row>
    <row r="1883" spans="1:16" ht="14.25">
      <c r="A1883" s="3312"/>
      <c r="B1883" s="992"/>
      <c r="C1883" s="1606"/>
      <c r="D1883" s="3235"/>
      <c r="E1883" s="1879"/>
      <c r="F1883" s="1606"/>
      <c r="G1883" s="583"/>
      <c r="H1883" s="484"/>
      <c r="I1883" s="484"/>
      <c r="J1883" s="1521"/>
      <c r="K1883" s="483"/>
      <c r="L1883" s="777"/>
      <c r="M1883" s="2132"/>
      <c r="N1883" s="3104"/>
      <c r="O1883" s="2132"/>
    </row>
    <row r="1884" spans="1:16" ht="14.25">
      <c r="A1884" s="3312"/>
      <c r="B1884" s="992"/>
      <c r="C1884" s="2271"/>
      <c r="D1884" s="1141"/>
      <c r="E1884" s="1906"/>
      <c r="F1884" s="482"/>
      <c r="G1884" s="583"/>
      <c r="H1884" s="484"/>
      <c r="I1884" s="484"/>
      <c r="J1884" s="1521"/>
      <c r="K1884" s="483"/>
      <c r="L1884" s="777"/>
      <c r="M1884" s="2132"/>
      <c r="N1884" s="3104"/>
      <c r="O1884" s="2132"/>
    </row>
    <row r="1885" spans="1:16" ht="14.25">
      <c r="A1885" s="3312"/>
      <c r="B1885" s="1989"/>
      <c r="C1885" s="2621"/>
      <c r="D1885" s="1141"/>
      <c r="E1885" s="583"/>
      <c r="F1885" s="483"/>
      <c r="G1885" s="483"/>
      <c r="H1885" s="484"/>
      <c r="I1885" s="1107"/>
      <c r="J1885" s="1521"/>
      <c r="K1885" s="483"/>
      <c r="L1885" s="777"/>
      <c r="M1885" s="2132"/>
      <c r="N1885" s="3104"/>
      <c r="O1885" s="2132"/>
    </row>
    <row r="1886" spans="1:16" ht="15">
      <c r="A1886" s="3312"/>
      <c r="B1886" s="1199"/>
      <c r="C1886" s="2656"/>
      <c r="D1886" s="702"/>
      <c r="E1886" s="703"/>
      <c r="F1886" s="2589"/>
      <c r="G1886" s="703"/>
      <c r="H1886" s="1148"/>
      <c r="I1886" s="974"/>
      <c r="J1886" s="484"/>
      <c r="K1886" s="398"/>
      <c r="L1886" s="393"/>
      <c r="M1886" s="394"/>
      <c r="N1886" s="395"/>
      <c r="O1886" s="567"/>
    </row>
    <row r="1887" spans="1:16" ht="15.75">
      <c r="A1887" s="3312"/>
      <c r="B1887" s="399"/>
      <c r="C1887" s="2506"/>
      <c r="D1887" s="2273"/>
      <c r="E1887" s="2274">
        <f>SUM(E1873:E1886)</f>
        <v>5800000</v>
      </c>
      <c r="F1887" s="2451"/>
      <c r="G1887" s="2452">
        <f>SUM(G1873:G1886)</f>
        <v>0</v>
      </c>
      <c r="H1887" s="3450"/>
      <c r="I1887" s="3450"/>
      <c r="J1887" s="3450"/>
      <c r="K1887" s="3450"/>
      <c r="L1887" s="3313"/>
      <c r="M1887" s="3313"/>
      <c r="N1887" s="3313"/>
      <c r="O1887" s="2277">
        <f>SUM(O1886+G1887)</f>
        <v>0</v>
      </c>
    </row>
    <row r="1889" spans="1:15" ht="15.75">
      <c r="A1889" s="3311" t="s">
        <v>1810</v>
      </c>
      <c r="B1889" s="3311"/>
      <c r="C1889" s="3311"/>
      <c r="D1889" s="3311"/>
      <c r="E1889" s="3311"/>
      <c r="F1889" s="3311"/>
      <c r="G1889" s="3311"/>
      <c r="H1889" s="3311"/>
      <c r="I1889" s="3311"/>
      <c r="J1889" s="3311"/>
      <c r="K1889" s="3311"/>
      <c r="L1889" s="3311"/>
      <c r="M1889" s="3311"/>
      <c r="N1889" s="3311"/>
      <c r="O1889" s="3311"/>
    </row>
    <row r="1890" spans="1:15">
      <c r="A1890" s="811" t="s">
        <v>929</v>
      </c>
      <c r="B1890" s="1851" t="s">
        <v>3</v>
      </c>
      <c r="C1890" s="2653" t="s">
        <v>930</v>
      </c>
      <c r="D1890" s="2653" t="s">
        <v>5</v>
      </c>
      <c r="E1890" s="2654" t="s">
        <v>6</v>
      </c>
      <c r="F1890" s="1851" t="s">
        <v>7</v>
      </c>
      <c r="G1890" s="2655" t="s">
        <v>8</v>
      </c>
      <c r="H1890" s="1078" t="s">
        <v>9</v>
      </c>
      <c r="I1890" s="1851" t="s">
        <v>10</v>
      </c>
      <c r="J1890" s="700" t="s">
        <v>11</v>
      </c>
      <c r="K1890" s="1851" t="s">
        <v>3</v>
      </c>
      <c r="L1890" s="1851" t="s">
        <v>5</v>
      </c>
      <c r="M1890" s="1851" t="s">
        <v>12</v>
      </c>
      <c r="N1890" s="1851" t="s">
        <v>7</v>
      </c>
      <c r="O1890" s="445"/>
    </row>
    <row r="1891" spans="1:15" ht="14.25">
      <c r="A1891" s="3312"/>
      <c r="B1891" s="3223" t="s">
        <v>411</v>
      </c>
      <c r="C1891" s="1865">
        <v>0.1</v>
      </c>
      <c r="D1891" s="3267" t="s">
        <v>1932</v>
      </c>
      <c r="E1891" s="1240"/>
      <c r="F1891" s="1865"/>
      <c r="G1891" s="1751"/>
      <c r="H1891" s="1847"/>
      <c r="I1891" s="1847" t="s">
        <v>1170</v>
      </c>
      <c r="J1891" s="1860"/>
      <c r="K1891" s="483"/>
      <c r="L1891" s="483"/>
      <c r="M1891" s="483"/>
      <c r="N1891" s="483"/>
      <c r="O1891" s="483"/>
    </row>
    <row r="1892" spans="1:15" ht="14.25">
      <c r="A1892" s="3312"/>
      <c r="B1892" s="484"/>
      <c r="C1892" s="482"/>
      <c r="D1892" s="483"/>
      <c r="E1892" s="1207"/>
      <c r="F1892" s="482"/>
      <c r="G1892" s="483"/>
      <c r="H1892" s="484"/>
      <c r="I1892" s="484"/>
      <c r="J1892" s="1860"/>
      <c r="K1892" s="483"/>
      <c r="L1892" s="483"/>
      <c r="M1892" s="483"/>
      <c r="N1892" s="483"/>
      <c r="O1892" s="483"/>
    </row>
    <row r="1893" spans="1:15" ht="14.25">
      <c r="A1893" s="3312"/>
      <c r="B1893" s="484"/>
      <c r="C1893" s="482"/>
      <c r="D1893" s="483"/>
      <c r="E1893" s="1207"/>
      <c r="F1893" s="483"/>
      <c r="G1893" s="483"/>
      <c r="H1893" s="483"/>
      <c r="I1893" s="484"/>
      <c r="J1893" s="1860"/>
      <c r="K1893" s="483"/>
      <c r="L1893" s="483"/>
      <c r="M1893" s="483"/>
      <c r="N1893" s="483"/>
      <c r="O1893" s="483"/>
    </row>
    <row r="1894" spans="1:15" ht="14.25">
      <c r="A1894" s="3312"/>
      <c r="B1894" s="1856"/>
      <c r="C1894" s="1145"/>
      <c r="D1894" s="813"/>
      <c r="E1894" s="3147"/>
      <c r="F1894" s="2059"/>
      <c r="G1894" s="812"/>
      <c r="H1894" s="1142"/>
      <c r="I1894" s="816"/>
      <c r="J1894" s="1860"/>
      <c r="K1894" s="483"/>
      <c r="L1894" s="483"/>
      <c r="M1894" s="483"/>
      <c r="N1894" s="483"/>
      <c r="O1894" s="483"/>
    </row>
    <row r="1895" spans="1:15" ht="14.25">
      <c r="A1895" s="3312"/>
      <c r="B1895" s="1208"/>
      <c r="C1895" s="482"/>
      <c r="D1895" s="483"/>
      <c r="E1895" s="1207"/>
      <c r="F1895" s="482"/>
      <c r="G1895" s="583"/>
      <c r="H1895" s="484"/>
      <c r="I1895" s="484"/>
      <c r="J1895" s="1860"/>
      <c r="K1895" s="483"/>
      <c r="L1895" s="483"/>
      <c r="M1895" s="483"/>
      <c r="N1895" s="483"/>
      <c r="O1895" s="483"/>
    </row>
    <row r="1896" spans="1:15">
      <c r="A1896" s="3312"/>
      <c r="B1896" s="484"/>
      <c r="C1896" s="483"/>
      <c r="D1896" s="483"/>
      <c r="E1896" s="583"/>
      <c r="F1896" s="483"/>
      <c r="G1896" s="483"/>
      <c r="H1896" s="483"/>
      <c r="I1896" s="484"/>
      <c r="J1896" s="1910"/>
      <c r="K1896" s="483"/>
      <c r="L1896" s="483"/>
      <c r="M1896" s="2629"/>
      <c r="N1896" s="732"/>
      <c r="O1896" s="2629"/>
    </row>
    <row r="1897" spans="1:15">
      <c r="A1897" s="3312"/>
      <c r="B1897" s="483"/>
      <c r="C1897" s="483"/>
      <c r="D1897" s="483"/>
      <c r="E1897" s="483"/>
      <c r="F1897" s="483"/>
      <c r="G1897" s="483"/>
      <c r="H1897" s="483"/>
      <c r="I1897" s="483"/>
      <c r="J1897" s="1552"/>
      <c r="K1897" s="702"/>
      <c r="L1897" s="777"/>
      <c r="M1897" s="2132"/>
      <c r="N1897" s="3104"/>
      <c r="O1897" s="2132"/>
    </row>
    <row r="1898" spans="1:15">
      <c r="A1898" s="3312"/>
      <c r="B1898" s="483"/>
      <c r="C1898" s="483"/>
      <c r="D1898" s="483"/>
      <c r="E1898" s="483"/>
      <c r="F1898" s="483"/>
      <c r="G1898" s="483"/>
      <c r="H1898" s="483"/>
      <c r="I1898" s="483"/>
      <c r="J1898" s="584"/>
      <c r="K1898" s="483"/>
      <c r="L1898" s="777"/>
      <c r="M1898" s="2132"/>
      <c r="N1898" s="3104"/>
      <c r="O1898" s="2104"/>
    </row>
    <row r="1899" spans="1:15" ht="15.75">
      <c r="A1899" s="3312"/>
      <c r="B1899" s="406"/>
      <c r="C1899" s="3129"/>
      <c r="D1899" s="2459"/>
      <c r="E1899" s="2274"/>
      <c r="F1899" s="2451"/>
      <c r="G1899" s="2452"/>
      <c r="H1899" s="3449"/>
      <c r="I1899" s="3449"/>
      <c r="J1899" s="3449"/>
      <c r="K1899" s="3449"/>
      <c r="L1899" s="3313"/>
      <c r="M1899" s="3313"/>
      <c r="N1899" s="3313"/>
      <c r="O1899" s="2277">
        <f>O1898+G1899</f>
        <v>0</v>
      </c>
    </row>
    <row r="1900" spans="1:15">
      <c r="A1900" s="605"/>
      <c r="B1900" s="605"/>
      <c r="C1900" s="2651"/>
      <c r="D1900" s="2652"/>
      <c r="E1900" s="605"/>
      <c r="F1900" s="605"/>
      <c r="G1900" s="605"/>
      <c r="H1900" s="605"/>
      <c r="I1900" s="605"/>
      <c r="J1900" s="605"/>
      <c r="K1900" s="605"/>
      <c r="L1900" s="605"/>
      <c r="M1900" s="605"/>
      <c r="N1900" s="605"/>
      <c r="O1900" s="605"/>
    </row>
    <row r="1902" spans="1:15" ht="15.75">
      <c r="A1902" s="3311" t="s">
        <v>19</v>
      </c>
      <c r="B1902" s="3311"/>
      <c r="C1902" s="3311"/>
      <c r="D1902" s="3311"/>
      <c r="E1902" s="3311"/>
      <c r="F1902" s="3311"/>
      <c r="G1902" s="3311"/>
      <c r="H1902" s="3311"/>
      <c r="I1902" s="3311"/>
      <c r="J1902" s="3311"/>
      <c r="K1902" s="3311"/>
      <c r="L1902" s="3311"/>
      <c r="M1902" s="3311"/>
      <c r="N1902" s="3311"/>
      <c r="O1902" s="3311"/>
    </row>
    <row r="1903" spans="1:15">
      <c r="A1903" s="811" t="s">
        <v>929</v>
      </c>
      <c r="B1903" s="1851" t="s">
        <v>3</v>
      </c>
      <c r="C1903" s="2653" t="s">
        <v>930</v>
      </c>
      <c r="D1903" s="2653" t="s">
        <v>5</v>
      </c>
      <c r="E1903" s="2654" t="s">
        <v>6</v>
      </c>
      <c r="F1903" s="1851" t="s">
        <v>7</v>
      </c>
      <c r="G1903" s="2655" t="s">
        <v>8</v>
      </c>
      <c r="H1903" s="1078" t="s">
        <v>9</v>
      </c>
      <c r="I1903" s="1851" t="s">
        <v>10</v>
      </c>
      <c r="J1903" s="700" t="s">
        <v>11</v>
      </c>
      <c r="K1903" s="1851" t="s">
        <v>3</v>
      </c>
      <c r="L1903" s="1851" t="s">
        <v>5</v>
      </c>
      <c r="M1903" s="1851" t="s">
        <v>12</v>
      </c>
      <c r="N1903" s="1851" t="s">
        <v>7</v>
      </c>
      <c r="O1903" s="445"/>
    </row>
    <row r="1904" spans="1:15" ht="14.25">
      <c r="A1904" s="3312"/>
      <c r="B1904" s="745" t="s">
        <v>411</v>
      </c>
      <c r="C1904" s="744"/>
      <c r="D1904" s="692" t="s">
        <v>1933</v>
      </c>
      <c r="E1904" s="1314"/>
      <c r="F1904" s="692"/>
      <c r="G1904" s="692"/>
      <c r="H1904" s="692"/>
      <c r="I1904" s="745" t="s">
        <v>1170</v>
      </c>
      <c r="J1904" s="1860"/>
      <c r="K1904" s="483"/>
      <c r="L1904" s="483"/>
      <c r="M1904" s="483"/>
      <c r="N1904" s="483"/>
      <c r="O1904" s="483"/>
    </row>
    <row r="1905" spans="1:15" ht="14.25">
      <c r="A1905" s="3312"/>
      <c r="B1905" s="1856"/>
      <c r="C1905" s="1145"/>
      <c r="D1905" s="813"/>
      <c r="E1905" s="3147"/>
      <c r="F1905" s="2059"/>
      <c r="G1905" s="812"/>
      <c r="H1905" s="1142"/>
      <c r="I1905" s="816"/>
      <c r="J1905" s="1860"/>
      <c r="K1905" s="483"/>
      <c r="L1905" s="483"/>
      <c r="M1905" s="483"/>
      <c r="N1905" s="483"/>
      <c r="O1905" s="483"/>
    </row>
    <row r="1906" spans="1:15" ht="14.25">
      <c r="A1906" s="3312"/>
      <c r="B1906" s="1208"/>
      <c r="C1906" s="482"/>
      <c r="D1906" s="483"/>
      <c r="E1906" s="1207"/>
      <c r="F1906" s="482"/>
      <c r="G1906" s="583"/>
      <c r="H1906" s="484"/>
      <c r="I1906" s="484"/>
      <c r="J1906" s="1860"/>
      <c r="K1906" s="483"/>
      <c r="L1906" s="483"/>
      <c r="M1906" s="483"/>
      <c r="N1906" s="483"/>
      <c r="O1906" s="483"/>
    </row>
    <row r="1907" spans="1:15">
      <c r="A1907" s="3312"/>
      <c r="B1907" s="483"/>
      <c r="C1907" s="483"/>
      <c r="D1907" s="483"/>
      <c r="E1907" s="483"/>
      <c r="F1907" s="483"/>
      <c r="G1907" s="483"/>
      <c r="H1907" s="483"/>
      <c r="I1907" s="483"/>
      <c r="J1907" s="1910"/>
      <c r="K1907" s="483"/>
      <c r="L1907" s="483"/>
      <c r="M1907" s="2629"/>
      <c r="N1907" s="732"/>
      <c r="O1907" s="2629"/>
    </row>
    <row r="1908" spans="1:15">
      <c r="A1908" s="3312"/>
      <c r="B1908" s="483"/>
      <c r="C1908" s="483"/>
      <c r="D1908" s="483"/>
      <c r="E1908" s="483"/>
      <c r="F1908" s="483"/>
      <c r="G1908" s="483"/>
      <c r="H1908" s="483"/>
      <c r="I1908" s="483"/>
      <c r="J1908" s="1552"/>
      <c r="K1908" s="702"/>
      <c r="L1908" s="777"/>
      <c r="M1908" s="2132"/>
      <c r="N1908" s="3104"/>
      <c r="O1908" s="2132"/>
    </row>
    <row r="1909" spans="1:15">
      <c r="A1909" s="3312"/>
      <c r="B1909" s="483"/>
      <c r="C1909" s="483"/>
      <c r="D1909" s="483"/>
      <c r="E1909" s="483"/>
      <c r="F1909" s="483"/>
      <c r="G1909" s="483"/>
      <c r="H1909" s="483"/>
      <c r="I1909" s="483"/>
      <c r="J1909" s="584"/>
      <c r="K1909" s="483"/>
      <c r="L1909" s="777"/>
      <c r="M1909" s="2132"/>
      <c r="N1909" s="3104"/>
      <c r="O1909" s="2104"/>
    </row>
    <row r="1910" spans="1:15" ht="15.75">
      <c r="A1910" s="3312"/>
      <c r="B1910" s="406"/>
      <c r="C1910" s="3129"/>
      <c r="D1910" s="2459"/>
      <c r="E1910" s="2274">
        <f>SUM(E1904:E1909)</f>
        <v>0</v>
      </c>
      <c r="F1910" s="2451"/>
      <c r="G1910" s="2452"/>
      <c r="H1910" s="3449"/>
      <c r="I1910" s="3449"/>
      <c r="J1910" s="3449"/>
      <c r="K1910" s="3449"/>
      <c r="L1910" s="3313"/>
      <c r="M1910" s="3313"/>
      <c r="N1910" s="3313"/>
      <c r="O1910" s="2277"/>
    </row>
    <row r="1913" spans="1:15">
      <c r="A1913" s="3452" t="s">
        <v>69</v>
      </c>
      <c r="B1913" s="3452"/>
      <c r="C1913" s="2113"/>
      <c r="D1913" s="1042">
        <f>E1910+E1899+E1887+E1868+E1848</f>
        <v>18900000</v>
      </c>
    </row>
    <row r="1914" spans="1:15">
      <c r="A1914" s="3453" t="s">
        <v>70</v>
      </c>
      <c r="B1914" s="3453"/>
      <c r="C1914" s="972"/>
      <c r="D1914" s="1043"/>
    </row>
    <row r="1915" spans="1:15">
      <c r="A1915" s="3454" t="s">
        <v>71</v>
      </c>
      <c r="B1915" s="3454"/>
      <c r="C1915" s="2112"/>
      <c r="D1915" s="1044"/>
    </row>
    <row r="1919" spans="1:15">
      <c r="A1919" s="3306" t="s">
        <v>1934</v>
      </c>
      <c r="B1919" s="3306"/>
      <c r="C1919" s="3306"/>
      <c r="D1919" s="3306"/>
      <c r="E1919" s="3306"/>
      <c r="F1919" s="3306"/>
      <c r="G1919" s="3306"/>
      <c r="H1919" s="3306"/>
      <c r="I1919" s="3306"/>
    </row>
    <row r="1920" spans="1:15">
      <c r="A1920" s="3306"/>
      <c r="B1920" s="3306"/>
      <c r="C1920" s="3306"/>
      <c r="D1920" s="3306"/>
      <c r="E1920" s="3306"/>
      <c r="F1920" s="3306"/>
      <c r="G1920" s="3306"/>
      <c r="H1920" s="3306"/>
      <c r="I1920" s="3306"/>
    </row>
    <row r="1921" spans="1:9" ht="32.25">
      <c r="A1921" s="2925" t="s">
        <v>523</v>
      </c>
      <c r="B1921" s="2925" t="s">
        <v>524</v>
      </c>
      <c r="C1921" s="2925" t="s">
        <v>525</v>
      </c>
      <c r="D1921" s="2925" t="s">
        <v>526</v>
      </c>
      <c r="E1921" s="2926" t="s">
        <v>6</v>
      </c>
      <c r="F1921" s="2927" t="s">
        <v>7</v>
      </c>
      <c r="G1921" s="2928" t="s">
        <v>527</v>
      </c>
      <c r="H1921" s="2929" t="s">
        <v>11</v>
      </c>
      <c r="I1921" s="685" t="s">
        <v>528</v>
      </c>
    </row>
    <row r="1922" spans="1:9" ht="15.75">
      <c r="A1922" s="1795"/>
      <c r="B1922" s="2216">
        <v>0.1</v>
      </c>
      <c r="C1922" s="2880" t="s">
        <v>1935</v>
      </c>
      <c r="D1922" s="1795"/>
      <c r="E1922" s="3054">
        <v>2600000</v>
      </c>
      <c r="F1922" s="1795"/>
      <c r="G1922" s="1795"/>
      <c r="H1922" s="1795"/>
      <c r="I1922" s="1362" t="s">
        <v>43</v>
      </c>
    </row>
    <row r="1923" spans="1:9" ht="15.75">
      <c r="A1923" s="2885"/>
      <c r="B1923" s="3134">
        <v>0.1</v>
      </c>
      <c r="C1923" s="3088" t="s">
        <v>1936</v>
      </c>
      <c r="D1923" s="2885"/>
      <c r="E1923" s="3055"/>
      <c r="F1923" s="2885"/>
      <c r="G1923" s="2885"/>
      <c r="H1923" s="2885"/>
      <c r="I1923" s="2836" t="s">
        <v>19</v>
      </c>
    </row>
    <row r="1924" spans="1:9" ht="15.75">
      <c r="A1924" s="2885"/>
      <c r="B1924" s="3134">
        <v>0.1</v>
      </c>
      <c r="C1924" s="3088" t="s">
        <v>1937</v>
      </c>
      <c r="D1924" s="2885"/>
      <c r="E1924" s="3055"/>
      <c r="F1924" s="2885"/>
      <c r="G1924" s="2885"/>
      <c r="H1924" s="2885"/>
      <c r="I1924" s="2836" t="s">
        <v>1882</v>
      </c>
    </row>
    <row r="1925" spans="1:9" ht="15.75">
      <c r="A1925" s="2885"/>
      <c r="B1925" s="3134">
        <v>0.1</v>
      </c>
      <c r="C1925" s="3088" t="s">
        <v>1938</v>
      </c>
      <c r="D1925" s="2885"/>
      <c r="E1925" s="3055"/>
      <c r="F1925" s="2885"/>
      <c r="G1925" s="2885"/>
      <c r="H1925" s="2885"/>
      <c r="I1925" s="2836" t="s">
        <v>19</v>
      </c>
    </row>
    <row r="1926" spans="1:9" ht="15">
      <c r="A1926" s="2885"/>
      <c r="B1926" s="2885"/>
      <c r="C1926" s="2885"/>
      <c r="D1926" s="2885"/>
      <c r="E1926" s="2885"/>
      <c r="F1926" s="2885"/>
      <c r="G1926" s="2885"/>
      <c r="H1926" s="2885"/>
      <c r="I1926" s="2885"/>
    </row>
    <row r="1927" spans="1:9" ht="15">
      <c r="A1927" s="2885"/>
      <c r="B1927" s="2885"/>
      <c r="C1927" s="2885"/>
      <c r="D1927" s="2885"/>
      <c r="E1927" s="2885"/>
      <c r="F1927" s="2885"/>
      <c r="G1927" s="2885"/>
      <c r="H1927" s="2885"/>
      <c r="I1927" s="2885"/>
    </row>
    <row r="1928" spans="1:9" ht="15">
      <c r="A1928" s="2885"/>
      <c r="B1928" s="2885"/>
      <c r="C1928" s="2885"/>
      <c r="D1928" s="2885"/>
      <c r="E1928" s="2885"/>
      <c r="F1928" s="2885"/>
      <c r="G1928" s="2885"/>
      <c r="H1928" s="2885"/>
      <c r="I1928" s="2885"/>
    </row>
    <row r="1929" spans="1:9" ht="15">
      <c r="A1929" s="2885"/>
      <c r="B1929" s="2885"/>
      <c r="C1929" s="2885"/>
      <c r="D1929" s="2885"/>
      <c r="E1929" s="2885"/>
      <c r="F1929" s="2885"/>
      <c r="G1929" s="2885"/>
      <c r="H1929" s="2885"/>
      <c r="I1929" s="2885"/>
    </row>
    <row r="1930" spans="1:9" ht="15">
      <c r="A1930" s="2885"/>
      <c r="B1930" s="2885"/>
      <c r="C1930" s="2885"/>
      <c r="D1930" s="2885"/>
      <c r="E1930" s="2885"/>
      <c r="F1930" s="2885"/>
      <c r="G1930" s="2885"/>
      <c r="H1930" s="2885"/>
      <c r="I1930" s="2885"/>
    </row>
    <row r="1931" spans="1:9" ht="15">
      <c r="A1931" s="2885"/>
      <c r="B1931" s="2885"/>
      <c r="C1931" s="2885"/>
      <c r="D1931" s="2885"/>
      <c r="E1931" s="2885"/>
      <c r="F1931" s="2885"/>
      <c r="G1931" s="2885"/>
      <c r="H1931" s="2885"/>
      <c r="I1931" s="2885"/>
    </row>
    <row r="1932" spans="1:9" ht="15.75">
      <c r="A1932" s="2885"/>
      <c r="B1932" s="2885"/>
      <c r="C1932" s="2885"/>
      <c r="D1932" s="2885"/>
      <c r="E1932" s="3055">
        <f>SUM(E1922:E1931)</f>
        <v>2600000</v>
      </c>
      <c r="F1932" s="2885"/>
      <c r="G1932" s="2885"/>
      <c r="H1932" s="2885"/>
      <c r="I1932" s="2885"/>
    </row>
    <row r="1935" spans="1:9">
      <c r="A1935" s="3334" t="s">
        <v>1939</v>
      </c>
      <c r="B1935" s="3334"/>
      <c r="C1935" s="3334"/>
      <c r="D1935" s="3334"/>
      <c r="E1935" s="3334"/>
      <c r="F1935" s="3334"/>
      <c r="G1935" s="3334"/>
      <c r="H1935" s="3334"/>
      <c r="I1935" s="3334"/>
    </row>
    <row r="1936" spans="1:9">
      <c r="A1936" s="3335"/>
      <c r="B1936" s="3335"/>
      <c r="C1936" s="3335"/>
      <c r="D1936" s="3335"/>
      <c r="E1936" s="3335"/>
      <c r="F1936" s="3335"/>
      <c r="G1936" s="3335"/>
      <c r="H1936" s="3335"/>
      <c r="I1936" s="3335"/>
    </row>
    <row r="1937" spans="1:9" ht="32.25">
      <c r="A1937" s="2925" t="s">
        <v>523</v>
      </c>
      <c r="B1937" s="2925" t="s">
        <v>524</v>
      </c>
      <c r="C1937" s="2925" t="s">
        <v>525</v>
      </c>
      <c r="D1937" s="2925" t="s">
        <v>526</v>
      </c>
      <c r="E1937" s="2926" t="s">
        <v>6</v>
      </c>
      <c r="F1937" s="2927" t="s">
        <v>7</v>
      </c>
      <c r="G1937" s="2928" t="s">
        <v>527</v>
      </c>
      <c r="H1937" s="2929" t="s">
        <v>11</v>
      </c>
      <c r="I1937" s="685" t="s">
        <v>528</v>
      </c>
    </row>
    <row r="1938" spans="1:9" ht="15.75">
      <c r="A1938" s="2880"/>
      <c r="B1938" s="2216">
        <v>0.1</v>
      </c>
      <c r="C1938" s="2880" t="s">
        <v>1940</v>
      </c>
      <c r="D1938" s="2880" t="s">
        <v>1941</v>
      </c>
      <c r="E1938" s="3115">
        <v>2000000</v>
      </c>
      <c r="F1938" s="2880"/>
      <c r="G1938" s="2880"/>
      <c r="H1938" s="2880"/>
      <c r="I1938" s="1362" t="s">
        <v>1590</v>
      </c>
    </row>
    <row r="1939" spans="1:9" ht="15.75">
      <c r="A1939" s="2880"/>
      <c r="B1939" s="2216">
        <v>0.1</v>
      </c>
      <c r="C1939" s="2880" t="s">
        <v>1942</v>
      </c>
      <c r="D1939" s="2880" t="s">
        <v>1941</v>
      </c>
      <c r="E1939" s="3115">
        <v>3800000</v>
      </c>
      <c r="F1939" s="2880"/>
      <c r="G1939" s="2880"/>
      <c r="H1939" s="2880"/>
      <c r="I1939" s="1362" t="s">
        <v>1590</v>
      </c>
    </row>
    <row r="1940" spans="1:9" ht="15.75">
      <c r="A1940" s="2880"/>
      <c r="B1940" s="2214">
        <v>0.09</v>
      </c>
      <c r="C1940" s="2880" t="s">
        <v>1943</v>
      </c>
      <c r="D1940" s="2880" t="s">
        <v>1941</v>
      </c>
      <c r="E1940" s="3115">
        <v>2800000</v>
      </c>
      <c r="F1940" s="2880"/>
      <c r="G1940" s="2880"/>
      <c r="H1940" s="2880"/>
      <c r="I1940" s="1362" t="s">
        <v>15</v>
      </c>
    </row>
    <row r="1941" spans="1:9" ht="15.75">
      <c r="A1941" s="2880"/>
      <c r="B1941" s="2216">
        <v>0.1</v>
      </c>
      <c r="C1941" s="2880" t="s">
        <v>1944</v>
      </c>
      <c r="D1941" s="2880" t="s">
        <v>622</v>
      </c>
      <c r="E1941" s="3115">
        <v>7700000</v>
      </c>
      <c r="F1941" s="2880"/>
      <c r="G1941" s="2880"/>
      <c r="H1941" s="2880"/>
      <c r="I1941" s="1362" t="s">
        <v>43</v>
      </c>
    </row>
    <row r="1942" spans="1:9" ht="15.75">
      <c r="A1942" s="3088"/>
      <c r="B1942" s="3088"/>
      <c r="C1942" s="3088"/>
      <c r="D1942" s="3088"/>
      <c r="E1942" s="3088"/>
      <c r="F1942" s="3088"/>
      <c r="G1942" s="3088"/>
      <c r="H1942" s="3088"/>
      <c r="I1942" s="2836"/>
    </row>
    <row r="1943" spans="1:9" ht="15.75">
      <c r="A1943" s="3088"/>
      <c r="B1943" s="3088"/>
      <c r="C1943" s="3088"/>
      <c r="D1943" s="3088"/>
      <c r="E1943" s="3088"/>
      <c r="F1943" s="3088"/>
      <c r="G1943" s="3088"/>
      <c r="H1943" s="3088"/>
      <c r="I1943" s="3088"/>
    </row>
    <row r="1944" spans="1:9">
      <c r="A1944" s="407"/>
      <c r="B1944" s="407"/>
      <c r="C1944" s="407"/>
      <c r="D1944" s="407"/>
      <c r="E1944" s="407"/>
      <c r="F1944" s="407"/>
      <c r="G1944" s="407"/>
      <c r="H1944" s="407"/>
      <c r="I1944" s="407"/>
    </row>
    <row r="1945" spans="1:9">
      <c r="A1945" s="407"/>
      <c r="B1945" s="407"/>
      <c r="C1945" s="407"/>
      <c r="D1945" s="407"/>
      <c r="E1945" s="407"/>
      <c r="F1945" s="407"/>
      <c r="G1945" s="407"/>
      <c r="H1945" s="407"/>
      <c r="I1945" s="407"/>
    </row>
    <row r="1946" spans="1:9">
      <c r="A1946" s="407"/>
      <c r="B1946" s="407"/>
      <c r="C1946" s="407"/>
      <c r="D1946" s="407"/>
      <c r="E1946" s="407"/>
      <c r="F1946" s="407"/>
      <c r="G1946" s="407"/>
      <c r="H1946" s="407"/>
      <c r="I1946" s="407"/>
    </row>
    <row r="1947" spans="1:9">
      <c r="A1947" s="407"/>
      <c r="B1947" s="407"/>
      <c r="C1947" s="407"/>
      <c r="D1947" s="407"/>
      <c r="E1947" s="407"/>
      <c r="F1947" s="407"/>
      <c r="G1947" s="407"/>
      <c r="H1947" s="407"/>
      <c r="I1947" s="407"/>
    </row>
    <row r="1948" spans="1:9">
      <c r="A1948" s="407"/>
      <c r="B1948" s="407"/>
      <c r="C1948" s="407"/>
      <c r="D1948" s="407"/>
      <c r="E1948" s="407"/>
      <c r="F1948" s="407"/>
      <c r="G1948" s="407"/>
      <c r="H1948" s="407"/>
      <c r="I1948" s="407"/>
    </row>
    <row r="1949" spans="1:9" ht="15.75">
      <c r="A1949" s="407"/>
      <c r="B1949" s="407"/>
      <c r="C1949" s="407"/>
      <c r="D1949" s="407"/>
      <c r="E1949" s="3064">
        <f>SUM(E1938:E1948)</f>
        <v>16300000</v>
      </c>
      <c r="F1949" s="407"/>
      <c r="G1949" s="407"/>
      <c r="H1949" s="407"/>
      <c r="I1949" s="407"/>
    </row>
  </sheetData>
  <sortState xmlns:xlrd2="http://schemas.microsoft.com/office/spreadsheetml/2017/richdata2" ref="B1286:D1286">
    <sortCondition descending="1" ref="B1286"/>
  </sortState>
  <mergeCells count="331">
    <mergeCell ref="A1919:I1920"/>
    <mergeCell ref="A1935:I1936"/>
    <mergeCell ref="A1773:I1774"/>
    <mergeCell ref="A1715:A1727"/>
    <mergeCell ref="H1727:K1727"/>
    <mergeCell ref="L1727:N1727"/>
    <mergeCell ref="A1729:O1729"/>
    <mergeCell ref="A1731:A1740"/>
    <mergeCell ref="H1740:K1740"/>
    <mergeCell ref="L1740:N1740"/>
    <mergeCell ref="A1743:O1743"/>
    <mergeCell ref="A1757:I1758"/>
    <mergeCell ref="L1868:N1868"/>
    <mergeCell ref="A1904:A1910"/>
    <mergeCell ref="H1910:K1910"/>
    <mergeCell ref="L1910:N1910"/>
    <mergeCell ref="A1913:B1913"/>
    <mergeCell ref="A1914:B1914"/>
    <mergeCell ref="A1915:B1915"/>
    <mergeCell ref="A1801:G1802"/>
    <mergeCell ref="A1871:O1871"/>
    <mergeCell ref="A1873:A1887"/>
    <mergeCell ref="H1887:K1887"/>
    <mergeCell ref="L1887:N1887"/>
    <mergeCell ref="A1520:O1521"/>
    <mergeCell ref="A1522:O1522"/>
    <mergeCell ref="A1524:A1537"/>
    <mergeCell ref="H1537:K1537"/>
    <mergeCell ref="L1537:N1537"/>
    <mergeCell ref="A1539:O1539"/>
    <mergeCell ref="A1541:A1555"/>
    <mergeCell ref="H1555:K1555"/>
    <mergeCell ref="A1478:G1479"/>
    <mergeCell ref="L1555:N1555"/>
    <mergeCell ref="A1422:I1423"/>
    <mergeCell ref="A1442:I1443"/>
    <mergeCell ref="A1465:I1466"/>
    <mergeCell ref="A1342:O1343"/>
    <mergeCell ref="A1344:O1344"/>
    <mergeCell ref="A1346:A1359"/>
    <mergeCell ref="H1359:K1359"/>
    <mergeCell ref="L1359:N1359"/>
    <mergeCell ref="A1361:O1361"/>
    <mergeCell ref="A1363:A1380"/>
    <mergeCell ref="H1380:K1380"/>
    <mergeCell ref="L1380:N1380"/>
    <mergeCell ref="A1405:A1413"/>
    <mergeCell ref="H1413:K1413"/>
    <mergeCell ref="L1413:N1413"/>
    <mergeCell ref="A1415:B1415"/>
    <mergeCell ref="A1416:B1416"/>
    <mergeCell ref="A1417:B1417"/>
    <mergeCell ref="A1383:O1383"/>
    <mergeCell ref="A1385:A1401"/>
    <mergeCell ref="H1401:K1401"/>
    <mergeCell ref="L1401:N1401"/>
    <mergeCell ref="A1403:O1403"/>
    <mergeCell ref="A1266:B1266"/>
    <mergeCell ref="A1267:B1267"/>
    <mergeCell ref="A1268:B1268"/>
    <mergeCell ref="A1271:I1272"/>
    <mergeCell ref="A1289:I1290"/>
    <mergeCell ref="A1241:O1241"/>
    <mergeCell ref="A1243:A1246"/>
    <mergeCell ref="H1246:K1246"/>
    <mergeCell ref="L1246:N1246"/>
    <mergeCell ref="A1248:O1248"/>
    <mergeCell ref="A1250:A1256"/>
    <mergeCell ref="H1256:K1256"/>
    <mergeCell ref="L1256:N1256"/>
    <mergeCell ref="A1258:O1258"/>
    <mergeCell ref="L1264:N1264"/>
    <mergeCell ref="A779:B779"/>
    <mergeCell ref="A778:B778"/>
    <mergeCell ref="A777:B777"/>
    <mergeCell ref="A73:B73"/>
    <mergeCell ref="A72:B72"/>
    <mergeCell ref="A71:B71"/>
    <mergeCell ref="A1002:G1003"/>
    <mergeCell ref="A838:G839"/>
    <mergeCell ref="A679:G680"/>
    <mergeCell ref="A783:I784"/>
    <mergeCell ref="A798:I799"/>
    <mergeCell ref="A818:I819"/>
    <mergeCell ref="A386:O387"/>
    <mergeCell ref="A388:O388"/>
    <mergeCell ref="A102:I103"/>
    <mergeCell ref="A241:O241"/>
    <mergeCell ref="A243:A255"/>
    <mergeCell ref="H255:K255"/>
    <mergeCell ref="A276:B276"/>
    <mergeCell ref="A277:B277"/>
    <mergeCell ref="A258:O258"/>
    <mergeCell ref="A260:A272"/>
    <mergeCell ref="H272:K272"/>
    <mergeCell ref="L272:N272"/>
    <mergeCell ref="A275:B275"/>
    <mergeCell ref="A227:O227"/>
    <mergeCell ref="A343:G344"/>
    <mergeCell ref="A280:I281"/>
    <mergeCell ref="A300:I301"/>
    <mergeCell ref="A321:I322"/>
    <mergeCell ref="A229:A239"/>
    <mergeCell ref="L239:N239"/>
    <mergeCell ref="H239:K239"/>
    <mergeCell ref="L255:N255"/>
    <mergeCell ref="A127:I128"/>
    <mergeCell ref="A139:G140"/>
    <mergeCell ref="A183:O183"/>
    <mergeCell ref="A185:A198"/>
    <mergeCell ref="H198:K198"/>
    <mergeCell ref="L198:N198"/>
    <mergeCell ref="A181:O182"/>
    <mergeCell ref="A201:O201"/>
    <mergeCell ref="L225:N225"/>
    <mergeCell ref="A77:I78"/>
    <mergeCell ref="A203:A225"/>
    <mergeCell ref="A24:O24"/>
    <mergeCell ref="A1:O2"/>
    <mergeCell ref="A3:O3"/>
    <mergeCell ref="A5:A21"/>
    <mergeCell ref="H21:K21"/>
    <mergeCell ref="L21:N21"/>
    <mergeCell ref="A26:A31"/>
    <mergeCell ref="H31:K31"/>
    <mergeCell ref="A64:A69"/>
    <mergeCell ref="H69:K69"/>
    <mergeCell ref="L31:N31"/>
    <mergeCell ref="A33:O33"/>
    <mergeCell ref="A35:A40"/>
    <mergeCell ref="H40:K40"/>
    <mergeCell ref="L40:N40"/>
    <mergeCell ref="L69:N69"/>
    <mergeCell ref="A42:O42"/>
    <mergeCell ref="A44:A60"/>
    <mergeCell ref="H60:K60"/>
    <mergeCell ref="L60:N60"/>
    <mergeCell ref="A62:O62"/>
    <mergeCell ref="H225:K225"/>
    <mergeCell ref="H460:K460"/>
    <mergeCell ref="L460:N460"/>
    <mergeCell ref="A390:A402"/>
    <mergeCell ref="H402:K402"/>
    <mergeCell ref="L402:N402"/>
    <mergeCell ref="A405:O405"/>
    <mergeCell ref="A407:A422"/>
    <mergeCell ref="H422:K422"/>
    <mergeCell ref="L422:N422"/>
    <mergeCell ref="A426:A436"/>
    <mergeCell ref="H436:K436"/>
    <mergeCell ref="A424:O424"/>
    <mergeCell ref="L436:N436"/>
    <mergeCell ref="A438:O438"/>
    <mergeCell ref="A440:A460"/>
    <mergeCell ref="A546:G547"/>
    <mergeCell ref="A505:I506"/>
    <mergeCell ref="A528:I529"/>
    <mergeCell ref="A477:B477"/>
    <mergeCell ref="A478:B478"/>
    <mergeCell ref="A479:B479"/>
    <mergeCell ref="A482:I483"/>
    <mergeCell ref="A462:O462"/>
    <mergeCell ref="A464:A475"/>
    <mergeCell ref="H475:K475"/>
    <mergeCell ref="L475:N475"/>
    <mergeCell ref="A598:O598"/>
    <mergeCell ref="A600:A608"/>
    <mergeCell ref="H608:K608"/>
    <mergeCell ref="L608:N608"/>
    <mergeCell ref="A610:O610"/>
    <mergeCell ref="A584:O585"/>
    <mergeCell ref="A586:O586"/>
    <mergeCell ref="A588:A595"/>
    <mergeCell ref="H595:K595"/>
    <mergeCell ref="L595:N595"/>
    <mergeCell ref="A661:I662"/>
    <mergeCell ref="A639:B639"/>
    <mergeCell ref="A640:B640"/>
    <mergeCell ref="A630:O630"/>
    <mergeCell ref="A632:A636"/>
    <mergeCell ref="H636:K636"/>
    <mergeCell ref="L636:N636"/>
    <mergeCell ref="A638:B638"/>
    <mergeCell ref="A612:A614"/>
    <mergeCell ref="A616:O616"/>
    <mergeCell ref="A618:A628"/>
    <mergeCell ref="H628:K628"/>
    <mergeCell ref="L628:N628"/>
    <mergeCell ref="A645:I646"/>
    <mergeCell ref="A705:O706"/>
    <mergeCell ref="A707:O707"/>
    <mergeCell ref="A709:A721"/>
    <mergeCell ref="H721:K721"/>
    <mergeCell ref="L721:N721"/>
    <mergeCell ref="A724:O724"/>
    <mergeCell ref="A726:A736"/>
    <mergeCell ref="H736:K736"/>
    <mergeCell ref="L736:N736"/>
    <mergeCell ref="A764:A775"/>
    <mergeCell ref="H775:K775"/>
    <mergeCell ref="L775:N775"/>
    <mergeCell ref="A738:O738"/>
    <mergeCell ref="A740:A744"/>
    <mergeCell ref="H744:K744"/>
    <mergeCell ref="L744:N744"/>
    <mergeCell ref="A746:O746"/>
    <mergeCell ref="A748:A760"/>
    <mergeCell ref="H760:K760"/>
    <mergeCell ref="L760:N760"/>
    <mergeCell ref="A762:O762"/>
    <mergeCell ref="A871:O872"/>
    <mergeCell ref="A873:O873"/>
    <mergeCell ref="A875:A886"/>
    <mergeCell ref="H886:K886"/>
    <mergeCell ref="L886:N886"/>
    <mergeCell ref="A889:O889"/>
    <mergeCell ref="A891:A905"/>
    <mergeCell ref="H905:K905"/>
    <mergeCell ref="L905:N905"/>
    <mergeCell ref="A907:O907"/>
    <mergeCell ref="A909:A916"/>
    <mergeCell ref="H916:K916"/>
    <mergeCell ref="L916:N916"/>
    <mergeCell ref="A918:O918"/>
    <mergeCell ref="A920:A927"/>
    <mergeCell ref="H927:K927"/>
    <mergeCell ref="L927:N927"/>
    <mergeCell ref="A929:O929"/>
    <mergeCell ref="A955:I956"/>
    <mergeCell ref="A972:I973"/>
    <mergeCell ref="A988:I989"/>
    <mergeCell ref="A931:A937"/>
    <mergeCell ref="H937:K937"/>
    <mergeCell ref="L937:N937"/>
    <mergeCell ref="A948:B948"/>
    <mergeCell ref="A949:B949"/>
    <mergeCell ref="A950:B950"/>
    <mergeCell ref="A939:O939"/>
    <mergeCell ref="A941:A945"/>
    <mergeCell ref="H945:K945"/>
    <mergeCell ref="L945:N945"/>
    <mergeCell ref="A1033:O1034"/>
    <mergeCell ref="A1035:O1035"/>
    <mergeCell ref="A1037:A1047"/>
    <mergeCell ref="H1047:K1047"/>
    <mergeCell ref="L1047:N1047"/>
    <mergeCell ref="A1049:O1049"/>
    <mergeCell ref="A1051:A1068"/>
    <mergeCell ref="H1068:K1068"/>
    <mergeCell ref="L1068:N1068"/>
    <mergeCell ref="A1070:O1070"/>
    <mergeCell ref="A1072:A1081"/>
    <mergeCell ref="H1081:K1081"/>
    <mergeCell ref="L1081:N1081"/>
    <mergeCell ref="A1083:O1083"/>
    <mergeCell ref="A1085:A1096"/>
    <mergeCell ref="H1096:K1096"/>
    <mergeCell ref="L1096:N1096"/>
    <mergeCell ref="A1098:O1098"/>
    <mergeCell ref="A1594:B1594"/>
    <mergeCell ref="A1310:I1311"/>
    <mergeCell ref="A1317:G1318"/>
    <mergeCell ref="A1112:I1113"/>
    <mergeCell ref="A1100:A1104"/>
    <mergeCell ref="H1104:K1104"/>
    <mergeCell ref="L1104:N1104"/>
    <mergeCell ref="A1108:B1108"/>
    <mergeCell ref="A1107:B1107"/>
    <mergeCell ref="A1106:B1106"/>
    <mergeCell ref="A1170:G1171"/>
    <mergeCell ref="A1154:I1155"/>
    <mergeCell ref="A1129:I1130"/>
    <mergeCell ref="A1206:O1207"/>
    <mergeCell ref="A1208:O1208"/>
    <mergeCell ref="A1210:A1220"/>
    <mergeCell ref="H1220:K1220"/>
    <mergeCell ref="L1220:N1220"/>
    <mergeCell ref="A1222:O1222"/>
    <mergeCell ref="A1224:A1239"/>
    <mergeCell ref="H1239:K1239"/>
    <mergeCell ref="L1239:N1239"/>
    <mergeCell ref="A1260:A1264"/>
    <mergeCell ref="H1264:K1264"/>
    <mergeCell ref="A1585:O1585"/>
    <mergeCell ref="A1587:A1591"/>
    <mergeCell ref="H1591:K1591"/>
    <mergeCell ref="L1591:N1591"/>
    <mergeCell ref="A1558:O1558"/>
    <mergeCell ref="A1560:A1573"/>
    <mergeCell ref="H1573:K1573"/>
    <mergeCell ref="L1573:N1573"/>
    <mergeCell ref="A1575:O1575"/>
    <mergeCell ref="A1577:A1582"/>
    <mergeCell ref="H1582:K1582"/>
    <mergeCell ref="L1582:N1582"/>
    <mergeCell ref="A1639:I1640"/>
    <mergeCell ref="A1649:G1650"/>
    <mergeCell ref="A1679:O1680"/>
    <mergeCell ref="A1681:O1681"/>
    <mergeCell ref="A1600:I1601"/>
    <mergeCell ref="A1616:I1617"/>
    <mergeCell ref="A1595:B1595"/>
    <mergeCell ref="A1596:B1596"/>
    <mergeCell ref="A1683:A1691"/>
    <mergeCell ref="H1691:K1691"/>
    <mergeCell ref="L1691:N1691"/>
    <mergeCell ref="A1693:O1693"/>
    <mergeCell ref="A1695:A1710"/>
    <mergeCell ref="H1710:K1710"/>
    <mergeCell ref="L1710:N1710"/>
    <mergeCell ref="A1745:A1749"/>
    <mergeCell ref="H1749:K1749"/>
    <mergeCell ref="L1749:N1749"/>
    <mergeCell ref="A1792:I1793"/>
    <mergeCell ref="A1752:B1752"/>
    <mergeCell ref="A1753:B1753"/>
    <mergeCell ref="A1754:B1754"/>
    <mergeCell ref="A1713:O1713"/>
    <mergeCell ref="A1889:O1889"/>
    <mergeCell ref="A1891:A1899"/>
    <mergeCell ref="H1899:K1899"/>
    <mergeCell ref="L1899:N1899"/>
    <mergeCell ref="A1902:O1902"/>
    <mergeCell ref="A1831:O1832"/>
    <mergeCell ref="A1833:O1833"/>
    <mergeCell ref="A1835:A1849"/>
    <mergeCell ref="H1849:K1849"/>
    <mergeCell ref="L1849:N1849"/>
    <mergeCell ref="A1851:O1851"/>
    <mergeCell ref="A1853:A1868"/>
    <mergeCell ref="H1868:K1868"/>
  </mergeCells>
  <pageMargins left="0.7" right="0.7" top="0.75" bottom="0.75" header="0.3" footer="0.3"/>
  <pageSetup paperSize="9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7B1FC-4279-4B5C-8463-B27CB3E594E6}">
  <sheetPr>
    <tabColor rgb="FF548235"/>
  </sheetPr>
  <dimension ref="A1:H61"/>
  <sheetViews>
    <sheetView topLeftCell="A6" workbookViewId="0">
      <selection activeCell="D36" sqref="D36"/>
    </sheetView>
  </sheetViews>
  <sheetFormatPr defaultRowHeight="12.75"/>
  <cols>
    <col min="1" max="1" width="14.5703125" customWidth="1"/>
    <col min="2" max="2" width="22.140625" customWidth="1"/>
    <col min="3" max="3" width="21.28515625" customWidth="1"/>
    <col min="4" max="4" width="24.140625" customWidth="1"/>
    <col min="5" max="5" width="25.28515625" customWidth="1"/>
    <col min="6" max="6" width="26.28515625" customWidth="1"/>
    <col min="7" max="7" width="28.5703125" customWidth="1"/>
  </cols>
  <sheetData>
    <row r="1" spans="1:8">
      <c r="A1" s="3338" t="s">
        <v>1945</v>
      </c>
      <c r="B1" s="3338"/>
      <c r="C1" s="3338"/>
      <c r="D1" s="3338"/>
      <c r="E1" s="3338"/>
      <c r="F1" s="3338"/>
      <c r="G1" s="2938"/>
      <c r="H1" s="2938"/>
    </row>
    <row r="2" spans="1:8">
      <c r="A2" s="2938"/>
      <c r="B2" s="2938"/>
      <c r="C2" s="2938"/>
      <c r="D2" s="2938"/>
      <c r="E2" s="2938"/>
      <c r="F2" s="2938"/>
      <c r="G2" s="2938"/>
      <c r="H2" s="2938"/>
    </row>
    <row r="3" spans="1:8">
      <c r="A3" s="2938"/>
      <c r="B3" s="2938" t="s">
        <v>46</v>
      </c>
      <c r="C3" s="2938" t="s">
        <v>1</v>
      </c>
      <c r="D3" s="2938" t="s">
        <v>36</v>
      </c>
      <c r="E3" s="2938" t="s">
        <v>1073</v>
      </c>
      <c r="F3" s="2938" t="s">
        <v>1533</v>
      </c>
      <c r="G3" s="2938" t="s">
        <v>1551</v>
      </c>
      <c r="H3" s="2938"/>
    </row>
    <row r="4" spans="1:8">
      <c r="A4" s="2939"/>
      <c r="B4" s="2939"/>
      <c r="C4" s="2939"/>
      <c r="D4" s="2939"/>
      <c r="E4" s="2939"/>
      <c r="F4" s="2939"/>
      <c r="G4" s="2939"/>
      <c r="H4" s="2939"/>
    </row>
    <row r="5" spans="1:8">
      <c r="A5" s="2939" t="s">
        <v>1946</v>
      </c>
      <c r="B5" s="2940">
        <f>'INFORME GENERAL 2022'!E31</f>
        <v>3450000</v>
      </c>
      <c r="C5" s="2940">
        <f>'INFORME GENERAL 2022'!E21</f>
        <v>32250000</v>
      </c>
      <c r="D5" s="2940">
        <f>'INFORME GENERAL 2022'!E41</f>
        <v>5900000</v>
      </c>
      <c r="E5" s="2940">
        <f>'INFORME GENERAL 2022'!E59</f>
        <v>29400000</v>
      </c>
      <c r="F5" s="2940"/>
      <c r="G5" s="2940">
        <v>0</v>
      </c>
      <c r="H5" s="2939"/>
    </row>
    <row r="6" spans="1:8">
      <c r="A6" s="2939" t="s">
        <v>1947</v>
      </c>
      <c r="B6" s="2940">
        <f>'INFORME GENERAL 2022'!E225</f>
        <v>28220000</v>
      </c>
      <c r="C6" s="2940">
        <f>'INFORME GENERAL 2022'!E198</f>
        <v>20150000</v>
      </c>
      <c r="D6" s="2940">
        <f>'INFORME GENERAL 2022'!E238</f>
        <v>13400000</v>
      </c>
      <c r="E6" s="2940">
        <f>'INFORME GENERAL 2022'!E255</f>
        <v>17300000</v>
      </c>
      <c r="F6" s="2940"/>
      <c r="G6" s="2940">
        <v>0</v>
      </c>
      <c r="H6" s="2939"/>
    </row>
    <row r="7" spans="1:8">
      <c r="A7" s="2939" t="s">
        <v>1948</v>
      </c>
      <c r="B7" s="2940">
        <f>'INFORME GENERAL 2022'!E422</f>
        <v>20004000</v>
      </c>
      <c r="C7" s="2940">
        <f>'INFORME GENERAL 2022'!E402</f>
        <v>14650000</v>
      </c>
      <c r="D7" s="2940">
        <f>'INFORME GENERAL 2022'!E436</f>
        <v>7580000</v>
      </c>
      <c r="E7" s="2940">
        <f>'INFORME GENERAL 2022'!E460</f>
        <v>29450000</v>
      </c>
      <c r="F7" s="2940"/>
      <c r="G7" s="2940">
        <v>0</v>
      </c>
      <c r="H7" s="2939"/>
    </row>
    <row r="8" spans="1:8">
      <c r="A8" s="2939" t="s">
        <v>1949</v>
      </c>
      <c r="B8" s="2940">
        <f>'INFORME GENERAL 2022'!E608</f>
        <v>15750000</v>
      </c>
      <c r="C8" s="2940">
        <f>'INFORME GENERAL 2022'!E595</f>
        <v>6600000</v>
      </c>
      <c r="D8" s="2940">
        <f>'INFORME GENERAL 2022'!E614</f>
        <v>0</v>
      </c>
      <c r="E8" s="2940">
        <f>'INFORME GENERAL 2022'!E628</f>
        <v>13050000</v>
      </c>
      <c r="F8" s="2940"/>
      <c r="G8" s="2940">
        <v>0</v>
      </c>
      <c r="H8" s="2939"/>
    </row>
    <row r="9" spans="1:8">
      <c r="A9" s="2939" t="s">
        <v>1950</v>
      </c>
      <c r="B9" s="2940">
        <f>'INFORME GENERAL 2022'!E736</f>
        <v>18220000</v>
      </c>
      <c r="C9" s="2940">
        <f>'INFORME GENERAL 2022'!E721</f>
        <v>23450000</v>
      </c>
      <c r="D9" s="2940">
        <f>'INFORME GENERAL 2022'!E744</f>
        <v>2300000</v>
      </c>
      <c r="E9" s="2940">
        <f>'INFORME GENERAL 2022'!E760</f>
        <v>21794300</v>
      </c>
      <c r="F9" s="2940"/>
      <c r="G9" s="2940">
        <v>0</v>
      </c>
      <c r="H9" s="2939"/>
    </row>
    <row r="10" spans="1:8">
      <c r="A10" s="2939" t="s">
        <v>1951</v>
      </c>
      <c r="B10" s="2940">
        <v>16100000</v>
      </c>
      <c r="C10" s="2940">
        <v>29800000</v>
      </c>
      <c r="D10" s="2940">
        <v>4650000</v>
      </c>
      <c r="E10" s="2940">
        <v>4200000</v>
      </c>
      <c r="F10" s="2940"/>
      <c r="G10" s="2940">
        <v>0</v>
      </c>
      <c r="H10" s="2939"/>
    </row>
    <row r="11" spans="1:8">
      <c r="A11" s="2939" t="s">
        <v>79</v>
      </c>
      <c r="B11" s="2940">
        <v>26850000</v>
      </c>
      <c r="C11" s="2940">
        <v>23800000</v>
      </c>
      <c r="D11" s="2940">
        <v>0</v>
      </c>
      <c r="E11" s="2940">
        <v>0</v>
      </c>
      <c r="F11" s="2940">
        <v>11400000</v>
      </c>
      <c r="G11" s="2940">
        <v>8500000</v>
      </c>
      <c r="H11" s="2939"/>
    </row>
    <row r="12" spans="1:8">
      <c r="A12" s="2939" t="s">
        <v>80</v>
      </c>
      <c r="B12" s="2940">
        <v>20000000</v>
      </c>
      <c r="C12" s="2940">
        <v>13850000</v>
      </c>
      <c r="D12" s="2940">
        <v>0</v>
      </c>
      <c r="E12" s="2940">
        <v>0</v>
      </c>
      <c r="F12" s="2940">
        <v>5300000</v>
      </c>
      <c r="G12" s="2940">
        <v>0</v>
      </c>
      <c r="H12" s="2939"/>
    </row>
    <row r="13" spans="1:8">
      <c r="A13" s="2939" t="s">
        <v>1952</v>
      </c>
      <c r="B13" s="2940">
        <v>23600000</v>
      </c>
      <c r="C13" s="2940">
        <v>28350000</v>
      </c>
      <c r="D13" s="2940">
        <v>0</v>
      </c>
      <c r="E13" s="2940">
        <v>0</v>
      </c>
      <c r="F13" s="2940">
        <v>22200000</v>
      </c>
      <c r="G13" s="2940">
        <v>0</v>
      </c>
      <c r="H13" s="2939"/>
    </row>
    <row r="14" spans="1:8">
      <c r="A14" s="2939" t="s">
        <v>1953</v>
      </c>
      <c r="B14" s="2940">
        <v>20550000</v>
      </c>
      <c r="C14" s="2940">
        <v>17900000</v>
      </c>
      <c r="D14" s="2940">
        <v>0</v>
      </c>
      <c r="E14" s="2940">
        <v>0</v>
      </c>
      <c r="F14" s="2940">
        <v>24100000</v>
      </c>
      <c r="G14" s="2940">
        <v>0</v>
      </c>
      <c r="H14" s="2939"/>
    </row>
    <row r="15" spans="1:8">
      <c r="A15" s="2939" t="s">
        <v>1954</v>
      </c>
      <c r="B15" s="2940">
        <v>20700000</v>
      </c>
      <c r="C15" s="2940">
        <v>18800000</v>
      </c>
      <c r="D15" s="2940"/>
      <c r="E15" s="2940"/>
      <c r="F15" s="2940">
        <v>13800000</v>
      </c>
      <c r="G15" s="2940">
        <v>8400000</v>
      </c>
      <c r="H15" s="2939"/>
    </row>
    <row r="16" spans="1:8">
      <c r="A16" s="2939" t="s">
        <v>1955</v>
      </c>
      <c r="B16" s="2940"/>
      <c r="C16" s="2940"/>
      <c r="D16" s="2940"/>
      <c r="E16" s="2940"/>
      <c r="F16" s="2940"/>
      <c r="G16" s="2940"/>
      <c r="H16" s="2939"/>
    </row>
    <row r="17" spans="1:8">
      <c r="A17" s="2939"/>
      <c r="B17" s="2939"/>
      <c r="C17" s="2939"/>
      <c r="D17" s="2939"/>
      <c r="E17" s="2940"/>
      <c r="F17" s="2940"/>
      <c r="G17" s="2940"/>
      <c r="H17" s="2939"/>
    </row>
    <row r="18" spans="1:8">
      <c r="A18" s="2941" t="s">
        <v>1956</v>
      </c>
      <c r="B18" s="2942">
        <f>SUM(B5:B17)</f>
        <v>213444000</v>
      </c>
      <c r="C18" s="2942">
        <f>SUM(C5:C17)</f>
        <v>229600000</v>
      </c>
      <c r="D18" s="2942">
        <f>SUM(D5:D17)</f>
        <v>33830000</v>
      </c>
      <c r="E18" s="2942">
        <f>SUM(E5:E17)</f>
        <v>115194300</v>
      </c>
      <c r="F18" s="2942">
        <f>SUM(F5:F17)</f>
        <v>76800000</v>
      </c>
      <c r="G18" s="2942">
        <f>SUM(G5:G17)</f>
        <v>16900000</v>
      </c>
      <c r="H18" s="2939"/>
    </row>
    <row r="19" spans="1:8">
      <c r="A19" s="2941" t="s">
        <v>1957</v>
      </c>
      <c r="B19" s="2942">
        <v>192000000</v>
      </c>
      <c r="C19" s="2942">
        <v>192000000</v>
      </c>
      <c r="D19" s="2942">
        <v>156000000</v>
      </c>
      <c r="E19" s="2942">
        <v>192000000</v>
      </c>
      <c r="F19" s="2942">
        <v>192000000</v>
      </c>
      <c r="G19" s="2942">
        <v>156000000</v>
      </c>
      <c r="H19" s="2939"/>
    </row>
    <row r="20" spans="1:8">
      <c r="A20" s="2941" t="s">
        <v>1958</v>
      </c>
      <c r="B20" s="2940">
        <f>B18-B19</f>
        <v>21444000</v>
      </c>
      <c r="C20" s="2940">
        <f>C18-C19</f>
        <v>37600000</v>
      </c>
      <c r="D20" s="2940">
        <f>D18-D19</f>
        <v>-122170000</v>
      </c>
      <c r="E20" s="2940">
        <f>E18-E19</f>
        <v>-76805700</v>
      </c>
      <c r="F20" s="2940">
        <f>F18-F19</f>
        <v>-115200000</v>
      </c>
      <c r="G20" s="2940">
        <f>G18-G19</f>
        <v>-139100000</v>
      </c>
      <c r="H20" s="2939"/>
    </row>
    <row r="22" spans="1:8">
      <c r="A22" s="3338" t="s">
        <v>1959</v>
      </c>
      <c r="B22" s="3338"/>
      <c r="C22" s="3338"/>
      <c r="D22" s="3338"/>
      <c r="E22" s="3338"/>
      <c r="F22" s="3338"/>
    </row>
    <row r="23" spans="1:8">
      <c r="A23" s="2938"/>
      <c r="B23" s="2938"/>
      <c r="C23" s="2938"/>
      <c r="D23" s="2938"/>
      <c r="E23" s="2938"/>
      <c r="F23" s="2938"/>
    </row>
    <row r="24" spans="1:8">
      <c r="A24" s="2938"/>
      <c r="B24" s="2938" t="s">
        <v>1170</v>
      </c>
      <c r="C24" s="2938" t="s">
        <v>953</v>
      </c>
      <c r="D24" s="2938" t="s">
        <v>1379</v>
      </c>
      <c r="E24" s="3109" t="s">
        <v>1623</v>
      </c>
      <c r="F24" s="2938"/>
    </row>
    <row r="25" spans="1:8">
      <c r="A25" s="2939"/>
      <c r="B25" s="2939"/>
      <c r="C25" s="2943"/>
      <c r="D25" s="2943"/>
      <c r="E25" s="2939"/>
      <c r="F25" s="2939"/>
    </row>
    <row r="26" spans="1:8">
      <c r="A26" s="2939" t="s">
        <v>1946</v>
      </c>
      <c r="B26" s="2940">
        <f>'INFORME GENERAL 2022'!E97</f>
        <v>31750000</v>
      </c>
      <c r="C26" s="2940">
        <f>'INFORME GENERAL 2022'!E136</f>
        <v>7500000</v>
      </c>
      <c r="D26" s="2940">
        <v>12000000</v>
      </c>
      <c r="E26" s="2939"/>
      <c r="F26" s="2939"/>
    </row>
    <row r="27" spans="1:8">
      <c r="A27" s="2939" t="s">
        <v>1947</v>
      </c>
      <c r="B27" s="2940">
        <f>'INFORME GENERAL 2022'!E297</f>
        <v>27100000</v>
      </c>
      <c r="C27" s="2940">
        <f>'INFORME GENERAL 2022'!E340</f>
        <v>25220000</v>
      </c>
      <c r="D27" s="2944">
        <v>17100000</v>
      </c>
      <c r="E27" s="2939"/>
      <c r="F27" s="2939"/>
    </row>
    <row r="28" spans="1:8">
      <c r="A28" s="2939" t="s">
        <v>1948</v>
      </c>
      <c r="B28" s="2940">
        <f>'INFORME GENERAL 2022'!E501</f>
        <v>20334000</v>
      </c>
      <c r="C28" s="2940">
        <f>'INFORME GENERAL 2022'!E525</f>
        <v>25513175</v>
      </c>
      <c r="D28" s="2940">
        <v>11550000</v>
      </c>
      <c r="E28" s="2939"/>
      <c r="F28" s="2939"/>
    </row>
    <row r="29" spans="1:8">
      <c r="A29" s="2939" t="s">
        <v>1949</v>
      </c>
      <c r="B29" s="2940">
        <f>0</f>
        <v>0</v>
      </c>
      <c r="C29" s="2940">
        <f>'INFORME GENERAL 2022'!E677</f>
        <v>20800000</v>
      </c>
      <c r="D29" s="2940">
        <v>13350000</v>
      </c>
      <c r="E29" s="2939"/>
      <c r="F29" s="2939"/>
    </row>
    <row r="30" spans="1:8">
      <c r="A30" s="2939" t="s">
        <v>1950</v>
      </c>
      <c r="B30" s="2940">
        <f>'INFORME GENERAL 2022'!E796</f>
        <v>23450000</v>
      </c>
      <c r="C30" s="2940">
        <f>'INFORME GENERAL 2022'!E816</f>
        <v>25220000</v>
      </c>
      <c r="D30" s="2940">
        <f>'INFORME GENERAL 2022'!E835</f>
        <v>19044300</v>
      </c>
      <c r="E30" s="2939"/>
      <c r="F30" s="2939"/>
    </row>
    <row r="31" spans="1:8">
      <c r="A31" s="2939" t="s">
        <v>1951</v>
      </c>
      <c r="B31" s="2940">
        <v>24600000</v>
      </c>
      <c r="C31" s="2940">
        <v>20600000</v>
      </c>
      <c r="D31" s="2940">
        <v>13950000</v>
      </c>
      <c r="E31" s="2939"/>
      <c r="F31" s="2939"/>
    </row>
    <row r="32" spans="1:8">
      <c r="A32" s="2939" t="s">
        <v>79</v>
      </c>
      <c r="B32" s="2940">
        <v>27900000</v>
      </c>
      <c r="C32" s="2940">
        <v>29850000</v>
      </c>
      <c r="D32" s="2940">
        <v>14300000</v>
      </c>
      <c r="E32" s="2939"/>
      <c r="F32" s="2939"/>
    </row>
    <row r="33" spans="1:6">
      <c r="A33" s="2939" t="s">
        <v>80</v>
      </c>
      <c r="B33" s="2940">
        <v>23300000</v>
      </c>
      <c r="C33" s="2940">
        <v>20400000</v>
      </c>
      <c r="D33" s="2943">
        <v>0</v>
      </c>
      <c r="E33" s="2940">
        <v>2300000</v>
      </c>
      <c r="F33" s="2939"/>
    </row>
    <row r="34" spans="1:6">
      <c r="A34" s="2939" t="s">
        <v>1952</v>
      </c>
      <c r="B34" s="2940">
        <v>35000000</v>
      </c>
      <c r="C34" s="2940">
        <v>37900000</v>
      </c>
      <c r="D34" s="2943">
        <v>0</v>
      </c>
      <c r="E34" s="2940">
        <v>12875000</v>
      </c>
      <c r="F34" s="2939"/>
    </row>
    <row r="35" spans="1:6">
      <c r="A35" s="2939" t="s">
        <v>1953</v>
      </c>
      <c r="B35" s="2940">
        <v>30450000</v>
      </c>
      <c r="C35" s="2940">
        <v>30100000</v>
      </c>
      <c r="D35" s="2943">
        <v>0</v>
      </c>
      <c r="E35" s="2940">
        <v>6300000</v>
      </c>
      <c r="F35" s="2939"/>
    </row>
    <row r="36" spans="1:6">
      <c r="A36" s="2939" t="s">
        <v>1954</v>
      </c>
      <c r="B36" s="2940">
        <v>30500000</v>
      </c>
      <c r="C36" s="2940">
        <v>32500000</v>
      </c>
      <c r="D36" s="2943"/>
      <c r="E36" s="2940">
        <v>2300000</v>
      </c>
      <c r="F36" s="2939"/>
    </row>
    <row r="37" spans="1:6">
      <c r="A37" s="2939" t="s">
        <v>1955</v>
      </c>
      <c r="B37" s="2940"/>
      <c r="C37" s="2940"/>
      <c r="D37" s="2943"/>
      <c r="E37" s="2939"/>
      <c r="F37" s="2939"/>
    </row>
    <row r="38" spans="1:6">
      <c r="A38" s="2939"/>
      <c r="B38" s="2940"/>
      <c r="C38" s="2943"/>
      <c r="D38" s="2943"/>
      <c r="E38" s="2939"/>
      <c r="F38" s="2939"/>
    </row>
    <row r="39" spans="1:6">
      <c r="A39" s="2941" t="s">
        <v>1956</v>
      </c>
      <c r="B39" s="2942">
        <f>SUM(B26:B37)</f>
        <v>274384000</v>
      </c>
      <c r="C39" s="2942">
        <f>SUM(C26:C37)</f>
        <v>275603175</v>
      </c>
      <c r="D39" s="2942">
        <f>SUM(D25:D38)</f>
        <v>101294300</v>
      </c>
      <c r="E39" s="2942">
        <f>SUM(E25:E38)</f>
        <v>23775000</v>
      </c>
      <c r="F39" s="2939"/>
    </row>
    <row r="40" spans="1:6">
      <c r="A40" s="2941" t="s">
        <v>1957</v>
      </c>
      <c r="B40" s="2942">
        <v>216000000</v>
      </c>
      <c r="C40" s="2942">
        <v>216000000</v>
      </c>
      <c r="D40" s="2942">
        <v>216000000</v>
      </c>
      <c r="E40" s="2942">
        <v>216000000</v>
      </c>
      <c r="F40" s="2939"/>
    </row>
    <row r="41" spans="1:6">
      <c r="A41" s="2941" t="s">
        <v>1958</v>
      </c>
      <c r="B41" s="2940">
        <f>B39-B40</f>
        <v>58384000</v>
      </c>
      <c r="C41" s="2940">
        <f>C39-C40</f>
        <v>59603175</v>
      </c>
      <c r="D41" s="2940">
        <f>D39-D40</f>
        <v>-114705700</v>
      </c>
      <c r="E41" s="2940">
        <f>E39-E40</f>
        <v>-192225000</v>
      </c>
      <c r="F41" s="2939"/>
    </row>
    <row r="43" spans="1:6">
      <c r="A43" s="3338" t="s">
        <v>1960</v>
      </c>
      <c r="B43" s="3338"/>
      <c r="C43" s="3338"/>
      <c r="D43" s="3338"/>
      <c r="E43" s="3338"/>
      <c r="F43" s="3338"/>
    </row>
    <row r="44" spans="1:6">
      <c r="A44" s="2939"/>
      <c r="B44" s="2939"/>
      <c r="C44" s="2939"/>
      <c r="D44" s="2939"/>
      <c r="E44" s="2939"/>
      <c r="F44" s="2939"/>
    </row>
    <row r="45" spans="1:6">
      <c r="A45" s="2939"/>
      <c r="B45" s="2939"/>
      <c r="C45" s="2939"/>
      <c r="D45" s="2939"/>
      <c r="E45" s="2939"/>
      <c r="F45" s="2939"/>
    </row>
    <row r="46" spans="1:6">
      <c r="A46" s="2939" t="s">
        <v>1946</v>
      </c>
      <c r="B46" s="2940">
        <f>'INFORME GENERAL 2022'!E173</f>
        <v>71000000</v>
      </c>
      <c r="C46" s="2939"/>
      <c r="D46" s="2939"/>
      <c r="E46" s="2939"/>
      <c r="F46" s="2939"/>
    </row>
    <row r="47" spans="1:6">
      <c r="A47" s="2939" t="s">
        <v>1947</v>
      </c>
      <c r="B47" s="2940">
        <f>'INFORME GENERAL 2022'!E381</f>
        <v>80680000</v>
      </c>
      <c r="C47" s="2939"/>
      <c r="D47" s="2939"/>
      <c r="E47" s="2939"/>
      <c r="F47" s="2939"/>
    </row>
    <row r="48" spans="1:6">
      <c r="A48" s="2939" t="s">
        <v>1948</v>
      </c>
      <c r="B48" s="2940">
        <f>'INFORME GENERAL 2022'!E580</f>
        <v>75247175</v>
      </c>
      <c r="C48" s="2939"/>
      <c r="D48" s="2939"/>
      <c r="E48" s="2939"/>
      <c r="F48" s="2939"/>
    </row>
    <row r="49" spans="1:6">
      <c r="A49" s="2939" t="s">
        <v>1949</v>
      </c>
      <c r="B49" s="2940">
        <f>'INFORME GENERAL 2022'!E698</f>
        <v>37600000</v>
      </c>
      <c r="C49" s="2939"/>
      <c r="D49" s="2939"/>
      <c r="E49" s="2939"/>
      <c r="F49" s="2939"/>
    </row>
    <row r="50" spans="1:6">
      <c r="A50" s="2939" t="s">
        <v>1950</v>
      </c>
      <c r="B50" s="2940">
        <f>'INFORME GENERAL 2022'!E867</f>
        <v>65764300</v>
      </c>
      <c r="C50" s="2939"/>
      <c r="D50" s="2939"/>
      <c r="E50" s="2939"/>
      <c r="F50" s="2939"/>
    </row>
    <row r="51" spans="1:6">
      <c r="A51" s="2939" t="s">
        <v>1951</v>
      </c>
      <c r="B51" s="2940">
        <v>60800000</v>
      </c>
      <c r="C51" s="2939"/>
      <c r="D51" s="2939"/>
      <c r="E51" s="2939"/>
      <c r="F51" s="2939"/>
    </row>
    <row r="52" spans="1:6">
      <c r="A52" s="2939" t="s">
        <v>79</v>
      </c>
      <c r="B52" s="2940">
        <v>76850000</v>
      </c>
      <c r="C52" s="2939"/>
      <c r="D52" s="2939"/>
      <c r="E52" s="2939"/>
      <c r="F52" s="2939"/>
    </row>
    <row r="53" spans="1:6">
      <c r="A53" s="2939" t="s">
        <v>80</v>
      </c>
      <c r="B53" s="2940">
        <v>46300000</v>
      </c>
      <c r="C53" s="2939"/>
      <c r="D53" s="2939"/>
      <c r="E53" s="2939"/>
      <c r="F53" s="2939"/>
    </row>
    <row r="54" spans="1:6">
      <c r="A54" s="2939" t="s">
        <v>1952</v>
      </c>
      <c r="B54" s="2940">
        <v>85470000</v>
      </c>
      <c r="C54" s="2939"/>
      <c r="D54" s="2939"/>
      <c r="E54" s="2939"/>
      <c r="F54" s="2939"/>
    </row>
    <row r="55" spans="1:6">
      <c r="A55" s="2939" t="s">
        <v>1953</v>
      </c>
      <c r="B55" s="2940">
        <v>66050000</v>
      </c>
      <c r="C55" s="2939"/>
      <c r="D55" s="2939"/>
      <c r="E55" s="2939"/>
      <c r="F55" s="2939"/>
    </row>
    <row r="56" spans="1:6">
      <c r="A56" s="2939" t="s">
        <v>1954</v>
      </c>
      <c r="B56" s="2940">
        <v>62300000</v>
      </c>
      <c r="C56" s="2939"/>
      <c r="D56" s="2939"/>
      <c r="E56" s="2939"/>
      <c r="F56" s="2939"/>
    </row>
    <row r="57" spans="1:6">
      <c r="A57" s="2939" t="s">
        <v>1955</v>
      </c>
      <c r="B57" s="2940"/>
      <c r="C57" s="2939"/>
      <c r="D57" s="2939"/>
      <c r="E57" s="2939"/>
      <c r="F57" s="2939"/>
    </row>
    <row r="58" spans="1:6">
      <c r="A58" s="2939"/>
      <c r="B58" s="2939"/>
      <c r="C58" s="2939"/>
      <c r="D58" s="2939"/>
      <c r="E58" s="2939"/>
      <c r="F58" s="2939"/>
    </row>
    <row r="59" spans="1:6">
      <c r="A59" s="2941" t="s">
        <v>1956</v>
      </c>
      <c r="B59" s="2942">
        <f>SUM(B46:B57)</f>
        <v>728061475</v>
      </c>
      <c r="C59" s="2939"/>
      <c r="D59" s="2940"/>
      <c r="E59" s="2939"/>
      <c r="F59" s="2939"/>
    </row>
    <row r="60" spans="1:6">
      <c r="A60" s="2941" t="s">
        <v>1957</v>
      </c>
      <c r="B60" s="2940">
        <v>720000000</v>
      </c>
      <c r="C60" s="2939"/>
      <c r="D60" s="2939"/>
      <c r="E60" s="2939"/>
      <c r="F60" s="2939"/>
    </row>
    <row r="61" spans="1:6">
      <c r="A61" s="2941" t="s">
        <v>1958</v>
      </c>
      <c r="B61" s="2940">
        <f>B59-B60</f>
        <v>8061475</v>
      </c>
      <c r="C61" s="2939"/>
      <c r="D61" s="2939"/>
      <c r="E61" s="2939"/>
      <c r="F61" s="2939"/>
    </row>
  </sheetData>
  <mergeCells count="3">
    <mergeCell ref="A1:F1"/>
    <mergeCell ref="A22:F22"/>
    <mergeCell ref="A43:F4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XFD4637"/>
  <sheetViews>
    <sheetView topLeftCell="A4495" workbookViewId="0">
      <selection activeCell="K4535" sqref="A4513:K4535"/>
    </sheetView>
  </sheetViews>
  <sheetFormatPr defaultColWidth="14.42578125" defaultRowHeight="15.75" customHeight="1"/>
  <cols>
    <col min="1" max="1" width="16.28515625" customWidth="1"/>
    <col min="2" max="2" width="19.85546875" customWidth="1"/>
    <col min="3" max="3" width="43.5703125" customWidth="1"/>
    <col min="4" max="4" width="35.42578125" customWidth="1"/>
    <col min="5" max="5" width="27.5703125" customWidth="1"/>
    <col min="6" max="6" width="16.5703125" style="1705" customWidth="1"/>
    <col min="7" max="7" width="23.7109375" style="636" customWidth="1"/>
    <col min="8" max="8" width="23.28515625" customWidth="1"/>
    <col min="10" max="10" width="10" customWidth="1"/>
    <col min="11" max="11" width="22.42578125" customWidth="1"/>
  </cols>
  <sheetData>
    <row r="1" spans="1:11" ht="18">
      <c r="A1" s="3342"/>
      <c r="B1" s="3342"/>
      <c r="C1" s="3342"/>
      <c r="D1" s="3342"/>
      <c r="E1" s="3342"/>
      <c r="F1" s="3342"/>
      <c r="G1" s="3342"/>
      <c r="H1" s="3342"/>
      <c r="I1" s="3342"/>
      <c r="J1" s="3342"/>
      <c r="K1" s="3342"/>
    </row>
    <row r="2" spans="1:11" ht="18">
      <c r="A2" s="3340" t="s">
        <v>1961</v>
      </c>
      <c r="B2" s="3340"/>
      <c r="C2" s="3340"/>
      <c r="D2" s="3340"/>
      <c r="E2" s="3340"/>
      <c r="F2" s="3340"/>
      <c r="G2" s="3340"/>
      <c r="H2" s="3340"/>
      <c r="I2" s="3340"/>
      <c r="J2" s="3340"/>
      <c r="K2" s="3340"/>
    </row>
    <row r="3" spans="1:11" ht="14.25">
      <c r="A3" s="12" t="s">
        <v>1962</v>
      </c>
      <c r="B3" s="62" t="s">
        <v>1963</v>
      </c>
      <c r="C3" s="62" t="s">
        <v>1964</v>
      </c>
      <c r="D3" s="62" t="s">
        <v>1965</v>
      </c>
      <c r="E3" s="62" t="s">
        <v>153</v>
      </c>
      <c r="F3" s="1702" t="s">
        <v>1966</v>
      </c>
      <c r="G3" s="62" t="s">
        <v>1967</v>
      </c>
      <c r="H3" s="62" t="s">
        <v>1968</v>
      </c>
      <c r="I3" s="62" t="s">
        <v>1969</v>
      </c>
      <c r="J3" s="63" t="s">
        <v>1970</v>
      </c>
      <c r="K3" s="63" t="s">
        <v>10</v>
      </c>
    </row>
    <row r="4" spans="1:11" ht="14.25">
      <c r="A4" s="89"/>
      <c r="B4" s="142" t="s">
        <v>1971</v>
      </c>
      <c r="C4" s="137" t="s">
        <v>1972</v>
      </c>
      <c r="D4" s="138" t="s">
        <v>1973</v>
      </c>
      <c r="E4" s="138" t="s">
        <v>1974</v>
      </c>
      <c r="F4" s="1703">
        <v>1200000</v>
      </c>
      <c r="G4" s="139" t="s">
        <v>1975</v>
      </c>
      <c r="H4" s="139" t="s">
        <v>1976</v>
      </c>
      <c r="I4" s="139" t="s">
        <v>1976</v>
      </c>
      <c r="J4" s="139">
        <v>1</v>
      </c>
      <c r="K4" s="139" t="s">
        <v>1977</v>
      </c>
    </row>
    <row r="5" spans="1:11" ht="14.25">
      <c r="A5" s="89"/>
      <c r="B5" s="142" t="s">
        <v>1971</v>
      </c>
      <c r="C5" s="137" t="s">
        <v>1978</v>
      </c>
      <c r="D5" s="138" t="s">
        <v>1979</v>
      </c>
      <c r="E5" s="138" t="s">
        <v>1974</v>
      </c>
      <c r="F5" s="1703">
        <v>2700000</v>
      </c>
      <c r="G5" s="139" t="s">
        <v>1980</v>
      </c>
      <c r="H5" s="139" t="s">
        <v>1976</v>
      </c>
      <c r="I5" s="139" t="s">
        <v>1976</v>
      </c>
      <c r="J5" s="139">
        <v>1</v>
      </c>
      <c r="K5" s="139" t="s">
        <v>1977</v>
      </c>
    </row>
    <row r="6" spans="1:11" ht="14.25">
      <c r="A6" s="89"/>
      <c r="B6" s="142" t="s">
        <v>1981</v>
      </c>
      <c r="C6" s="137" t="s">
        <v>1982</v>
      </c>
      <c r="D6" s="138" t="s">
        <v>109</v>
      </c>
      <c r="E6" s="138" t="s">
        <v>1974</v>
      </c>
      <c r="F6" s="1703">
        <v>2500000</v>
      </c>
      <c r="G6" s="139" t="s">
        <v>1975</v>
      </c>
      <c r="H6" s="139" t="s">
        <v>1976</v>
      </c>
      <c r="I6" s="139" t="s">
        <v>1976</v>
      </c>
      <c r="J6" s="139">
        <v>1</v>
      </c>
      <c r="K6" s="139" t="s">
        <v>1983</v>
      </c>
    </row>
    <row r="7" spans="1:11" ht="14.25">
      <c r="A7" s="89"/>
      <c r="B7" s="142" t="s">
        <v>1971</v>
      </c>
      <c r="C7" s="137" t="s">
        <v>157</v>
      </c>
      <c r="D7" s="138" t="s">
        <v>427</v>
      </c>
      <c r="E7" s="138" t="s">
        <v>1974</v>
      </c>
      <c r="F7" s="1703">
        <v>2000000</v>
      </c>
      <c r="G7" s="139" t="s">
        <v>1984</v>
      </c>
      <c r="H7" s="139" t="s">
        <v>1976</v>
      </c>
      <c r="I7" s="139" t="s">
        <v>1976</v>
      </c>
      <c r="J7" s="139">
        <v>1</v>
      </c>
      <c r="K7" s="139" t="s">
        <v>1977</v>
      </c>
    </row>
    <row r="8" spans="1:11" ht="14.25">
      <c r="A8" s="13"/>
      <c r="B8" s="142" t="s">
        <v>1971</v>
      </c>
      <c r="C8" s="137" t="s">
        <v>1985</v>
      </c>
      <c r="D8" s="138" t="s">
        <v>1986</v>
      </c>
      <c r="E8" s="138" t="s">
        <v>1974</v>
      </c>
      <c r="F8" s="1703">
        <v>2400000</v>
      </c>
      <c r="G8" s="139" t="s">
        <v>1975</v>
      </c>
      <c r="H8" s="139" t="s">
        <v>1976</v>
      </c>
      <c r="I8" s="139" t="s">
        <v>1976</v>
      </c>
      <c r="J8" s="139">
        <v>1</v>
      </c>
      <c r="K8" s="139" t="s">
        <v>1977</v>
      </c>
    </row>
    <row r="9" spans="1:11" ht="14.25">
      <c r="A9" s="89"/>
      <c r="B9" s="142" t="s">
        <v>1971</v>
      </c>
      <c r="C9" s="137" t="s">
        <v>1987</v>
      </c>
      <c r="D9" s="138" t="s">
        <v>1988</v>
      </c>
      <c r="E9" s="138" t="s">
        <v>1989</v>
      </c>
      <c r="F9" s="1703">
        <v>1550000</v>
      </c>
      <c r="G9" s="139" t="s">
        <v>1975</v>
      </c>
      <c r="H9" s="139" t="s">
        <v>1976</v>
      </c>
      <c r="I9" s="139" t="s">
        <v>1976</v>
      </c>
      <c r="J9" s="139">
        <v>1</v>
      </c>
      <c r="K9" s="139" t="s">
        <v>25</v>
      </c>
    </row>
    <row r="10" spans="1:11" ht="14.25">
      <c r="A10" s="89"/>
      <c r="B10" s="142" t="s">
        <v>1971</v>
      </c>
      <c r="C10" s="137" t="s">
        <v>1990</v>
      </c>
      <c r="D10" s="138" t="s">
        <v>407</v>
      </c>
      <c r="E10" s="138" t="s">
        <v>1974</v>
      </c>
      <c r="F10" s="1703">
        <v>2000000</v>
      </c>
      <c r="G10" s="139" t="s">
        <v>1975</v>
      </c>
      <c r="H10" s="139" t="s">
        <v>1991</v>
      </c>
      <c r="I10" s="139" t="s">
        <v>1976</v>
      </c>
      <c r="J10" s="139">
        <v>1</v>
      </c>
      <c r="K10" s="139" t="s">
        <v>1983</v>
      </c>
    </row>
    <row r="11" spans="1:11" ht="14.25">
      <c r="A11" s="89"/>
      <c r="B11" s="142" t="s">
        <v>1971</v>
      </c>
      <c r="C11" s="137" t="s">
        <v>1992</v>
      </c>
      <c r="D11" s="138" t="s">
        <v>407</v>
      </c>
      <c r="E11" s="138" t="s">
        <v>1974</v>
      </c>
      <c r="F11" s="1703">
        <v>5500000</v>
      </c>
      <c r="G11" s="139" t="s">
        <v>1993</v>
      </c>
      <c r="H11" s="139" t="s">
        <v>1991</v>
      </c>
      <c r="I11" s="139" t="s">
        <v>1976</v>
      </c>
      <c r="J11" s="139">
        <v>1</v>
      </c>
      <c r="K11" s="139" t="s">
        <v>1983</v>
      </c>
    </row>
    <row r="12" spans="1:11" ht="14.25">
      <c r="A12" s="89"/>
      <c r="B12" s="142" t="s">
        <v>1971</v>
      </c>
      <c r="C12" s="137" t="s">
        <v>1994</v>
      </c>
      <c r="D12" s="138" t="s">
        <v>1995</v>
      </c>
      <c r="E12" s="138" t="s">
        <v>1974</v>
      </c>
      <c r="F12" s="1703">
        <v>1500000</v>
      </c>
      <c r="G12" s="139" t="s">
        <v>1996</v>
      </c>
      <c r="H12" s="139" t="s">
        <v>1991</v>
      </c>
      <c r="I12" s="139" t="s">
        <v>1976</v>
      </c>
      <c r="J12" s="139">
        <v>1</v>
      </c>
      <c r="K12" s="139" t="s">
        <v>1983</v>
      </c>
    </row>
    <row r="13" spans="1:11" ht="14.25">
      <c r="A13" s="89"/>
      <c r="B13" s="142" t="s">
        <v>1971</v>
      </c>
      <c r="C13" s="137" t="s">
        <v>1997</v>
      </c>
      <c r="D13" s="138" t="s">
        <v>410</v>
      </c>
      <c r="E13" s="138" t="s">
        <v>1974</v>
      </c>
      <c r="F13" s="1703">
        <v>2400000</v>
      </c>
      <c r="G13" s="139" t="s">
        <v>1998</v>
      </c>
      <c r="H13" s="139" t="s">
        <v>1991</v>
      </c>
      <c r="I13" s="139" t="s">
        <v>1976</v>
      </c>
      <c r="J13" s="139">
        <v>1</v>
      </c>
      <c r="K13" s="139" t="s">
        <v>1983</v>
      </c>
    </row>
    <row r="14" spans="1:11" ht="14.25">
      <c r="A14" s="89"/>
      <c r="B14" s="142" t="s">
        <v>1971</v>
      </c>
      <c r="C14" s="137" t="s">
        <v>1999</v>
      </c>
      <c r="D14" s="138" t="s">
        <v>410</v>
      </c>
      <c r="E14" s="138" t="s">
        <v>1974</v>
      </c>
      <c r="F14" s="1703">
        <v>2300000</v>
      </c>
      <c r="G14" s="139" t="s">
        <v>2000</v>
      </c>
      <c r="H14" s="139" t="s">
        <v>1991</v>
      </c>
      <c r="I14" s="139" t="s">
        <v>1976</v>
      </c>
      <c r="J14" s="139">
        <v>1</v>
      </c>
      <c r="K14" s="139" t="s">
        <v>1983</v>
      </c>
    </row>
    <row r="15" spans="1:11" ht="14.25">
      <c r="A15" s="89"/>
      <c r="B15" s="142" t="s">
        <v>2001</v>
      </c>
      <c r="C15" s="137" t="s">
        <v>2002</v>
      </c>
      <c r="D15" s="138" t="s">
        <v>2003</v>
      </c>
      <c r="E15" s="138" t="s">
        <v>2003</v>
      </c>
      <c r="F15" s="1703">
        <v>6000000</v>
      </c>
      <c r="G15" s="139" t="s">
        <v>1975</v>
      </c>
      <c r="H15" s="139" t="s">
        <v>1991</v>
      </c>
      <c r="I15" s="139" t="s">
        <v>1976</v>
      </c>
      <c r="J15" s="139">
        <v>1</v>
      </c>
      <c r="K15" s="139" t="s">
        <v>1977</v>
      </c>
    </row>
    <row r="16" spans="1:11" ht="14.25">
      <c r="A16" s="89"/>
      <c r="B16" s="142" t="s">
        <v>2004</v>
      </c>
      <c r="C16" s="137" t="s">
        <v>2005</v>
      </c>
      <c r="D16" s="138" t="s">
        <v>1979</v>
      </c>
      <c r="E16" s="138" t="s">
        <v>1974</v>
      </c>
      <c r="F16" s="1703">
        <v>3100000</v>
      </c>
      <c r="G16" s="139" t="s">
        <v>2006</v>
      </c>
      <c r="H16" s="139" t="s">
        <v>1991</v>
      </c>
      <c r="I16" s="139" t="s">
        <v>1976</v>
      </c>
      <c r="J16" s="139">
        <v>1</v>
      </c>
      <c r="K16" s="139" t="s">
        <v>1977</v>
      </c>
    </row>
    <row r="17" spans="1:11" ht="14.25">
      <c r="A17" s="89"/>
      <c r="B17" s="142" t="s">
        <v>1971</v>
      </c>
      <c r="C17" s="137" t="s">
        <v>2007</v>
      </c>
      <c r="D17" s="138" t="s">
        <v>407</v>
      </c>
      <c r="E17" s="138" t="s">
        <v>1974</v>
      </c>
      <c r="F17" s="1703">
        <v>2200000</v>
      </c>
      <c r="G17" s="139" t="s">
        <v>1975</v>
      </c>
      <c r="H17" s="139" t="s">
        <v>1976</v>
      </c>
      <c r="I17" s="139" t="s">
        <v>1976</v>
      </c>
      <c r="J17" s="139">
        <v>1</v>
      </c>
      <c r="K17" s="139" t="s">
        <v>2008</v>
      </c>
    </row>
    <row r="18" spans="1:11" ht="14.25">
      <c r="A18" s="89"/>
      <c r="B18" s="142" t="s">
        <v>1971</v>
      </c>
      <c r="C18" s="137" t="s">
        <v>2009</v>
      </c>
      <c r="D18" s="138" t="s">
        <v>410</v>
      </c>
      <c r="E18" s="138" t="s">
        <v>1974</v>
      </c>
      <c r="F18" s="1703">
        <v>2000000</v>
      </c>
      <c r="G18" s="139" t="s">
        <v>2010</v>
      </c>
      <c r="H18" s="139" t="s">
        <v>1976</v>
      </c>
      <c r="I18" s="139" t="s">
        <v>1976</v>
      </c>
      <c r="J18" s="139">
        <v>1</v>
      </c>
      <c r="K18" s="139" t="s">
        <v>1977</v>
      </c>
    </row>
    <row r="19" spans="1:11" ht="14.25">
      <c r="A19" s="89"/>
      <c r="B19" s="142" t="s">
        <v>1971</v>
      </c>
      <c r="C19" s="137" t="s">
        <v>2011</v>
      </c>
      <c r="D19" s="138" t="s">
        <v>410</v>
      </c>
      <c r="E19" s="138" t="s">
        <v>1974</v>
      </c>
      <c r="F19" s="1703">
        <v>2300000</v>
      </c>
      <c r="G19" s="139" t="s">
        <v>2012</v>
      </c>
      <c r="H19" s="139" t="s">
        <v>1976</v>
      </c>
      <c r="I19" s="139" t="s">
        <v>1976</v>
      </c>
      <c r="J19" s="139">
        <v>1</v>
      </c>
      <c r="K19" s="139" t="s">
        <v>1977</v>
      </c>
    </row>
    <row r="20" spans="1:11" ht="14.25">
      <c r="A20" s="89"/>
      <c r="B20" s="142" t="s">
        <v>1971</v>
      </c>
      <c r="C20" s="137" t="s">
        <v>2013</v>
      </c>
      <c r="D20" s="138" t="s">
        <v>427</v>
      </c>
      <c r="E20" s="138" t="s">
        <v>1974</v>
      </c>
      <c r="F20" s="1703">
        <v>2300000</v>
      </c>
      <c r="G20" s="139" t="s">
        <v>1984</v>
      </c>
      <c r="H20" s="139" t="s">
        <v>1976</v>
      </c>
      <c r="I20" s="139" t="s">
        <v>1976</v>
      </c>
      <c r="J20" s="139">
        <v>1</v>
      </c>
      <c r="K20" s="139" t="s">
        <v>25</v>
      </c>
    </row>
    <row r="21" spans="1:11" ht="14.25">
      <c r="A21" s="89"/>
      <c r="B21" s="142" t="s">
        <v>1971</v>
      </c>
      <c r="C21" s="137" t="s">
        <v>2014</v>
      </c>
      <c r="D21" s="138" t="s">
        <v>89</v>
      </c>
      <c r="E21" s="138" t="s">
        <v>1974</v>
      </c>
      <c r="F21" s="1703">
        <v>2300000</v>
      </c>
      <c r="G21" s="139" t="s">
        <v>1975</v>
      </c>
      <c r="H21" s="139" t="s">
        <v>1991</v>
      </c>
      <c r="I21" s="139" t="s">
        <v>1976</v>
      </c>
      <c r="J21" s="139">
        <v>1</v>
      </c>
      <c r="K21" s="139" t="s">
        <v>25</v>
      </c>
    </row>
    <row r="22" spans="1:11" ht="14.25">
      <c r="A22" s="89"/>
      <c r="B22" s="142" t="s">
        <v>1971</v>
      </c>
      <c r="C22" s="137" t="s">
        <v>2015</v>
      </c>
      <c r="D22" s="138" t="s">
        <v>410</v>
      </c>
      <c r="E22" s="138" t="s">
        <v>1974</v>
      </c>
      <c r="F22" s="1703">
        <v>1600000</v>
      </c>
      <c r="G22" s="139" t="s">
        <v>1975</v>
      </c>
      <c r="H22" s="139" t="s">
        <v>1976</v>
      </c>
      <c r="I22" s="139" t="s">
        <v>1976</v>
      </c>
      <c r="J22" s="139">
        <v>1</v>
      </c>
      <c r="K22" s="139" t="s">
        <v>25</v>
      </c>
    </row>
    <row r="23" spans="1:11" ht="14.25">
      <c r="A23" s="89"/>
      <c r="B23" s="142" t="s">
        <v>1971</v>
      </c>
      <c r="C23" s="137" t="s">
        <v>2016</v>
      </c>
      <c r="D23" s="138" t="s">
        <v>98</v>
      </c>
      <c r="E23" s="138" t="s">
        <v>1974</v>
      </c>
      <c r="F23" s="1703">
        <v>1500000</v>
      </c>
      <c r="G23" s="139" t="s">
        <v>2017</v>
      </c>
      <c r="H23" s="139" t="s">
        <v>1976</v>
      </c>
      <c r="I23" s="139" t="s">
        <v>1976</v>
      </c>
      <c r="J23" s="139">
        <v>1</v>
      </c>
      <c r="K23" s="139" t="s">
        <v>1983</v>
      </c>
    </row>
    <row r="24" spans="1:11" ht="14.25">
      <c r="A24" s="100"/>
      <c r="B24" s="35" t="s">
        <v>1971</v>
      </c>
      <c r="C24" s="22" t="s">
        <v>1978</v>
      </c>
      <c r="D24" s="37"/>
      <c r="E24" s="37" t="s">
        <v>1974</v>
      </c>
      <c r="F24" s="1704">
        <v>535000000</v>
      </c>
      <c r="G24" s="23" t="s">
        <v>1980</v>
      </c>
      <c r="H24" s="22"/>
      <c r="I24" s="23"/>
      <c r="J24" s="23"/>
      <c r="K24" s="22" t="s">
        <v>2018</v>
      </c>
    </row>
    <row r="25" spans="1:11" ht="14.25">
      <c r="A25" s="100"/>
      <c r="B25" s="35" t="s">
        <v>2019</v>
      </c>
      <c r="C25" s="22" t="s">
        <v>2020</v>
      </c>
      <c r="D25" s="37"/>
      <c r="E25" s="37" t="s">
        <v>2021</v>
      </c>
      <c r="F25" s="1704">
        <v>10500000000</v>
      </c>
      <c r="G25" s="23" t="s">
        <v>1975</v>
      </c>
      <c r="H25" s="22"/>
      <c r="I25" s="23"/>
      <c r="J25" s="75"/>
      <c r="K25" s="22" t="s">
        <v>2018</v>
      </c>
    </row>
    <row r="26" spans="1:11" ht="14.25">
      <c r="A26" s="100"/>
      <c r="B26" s="35" t="s">
        <v>2004</v>
      </c>
      <c r="C26" s="22" t="s">
        <v>2022</v>
      </c>
      <c r="D26" s="37"/>
      <c r="E26" s="37" t="s">
        <v>1974</v>
      </c>
      <c r="F26" s="1704">
        <v>1200000000</v>
      </c>
      <c r="G26" s="23" t="s">
        <v>1975</v>
      </c>
      <c r="H26" s="22"/>
      <c r="I26" s="23"/>
      <c r="J26" s="75"/>
      <c r="K26" s="22" t="s">
        <v>2018</v>
      </c>
    </row>
    <row r="27" spans="1:11" ht="14.25">
      <c r="A27" s="100"/>
      <c r="B27" s="35" t="s">
        <v>1971</v>
      </c>
      <c r="C27" s="22" t="s">
        <v>2023</v>
      </c>
      <c r="D27" s="37"/>
      <c r="E27" s="37" t="s">
        <v>2024</v>
      </c>
      <c r="F27" s="1704">
        <v>850000000</v>
      </c>
      <c r="G27" s="23" t="s">
        <v>1975</v>
      </c>
      <c r="H27" s="22"/>
      <c r="I27" s="23"/>
      <c r="J27" s="75"/>
      <c r="K27" s="22" t="s">
        <v>2018</v>
      </c>
    </row>
    <row r="28" spans="1:11" ht="14.25">
      <c r="A28" s="100"/>
      <c r="B28" s="35" t="s">
        <v>1971</v>
      </c>
      <c r="C28" s="22" t="s">
        <v>2025</v>
      </c>
      <c r="D28" s="37"/>
      <c r="E28" s="37" t="s">
        <v>2026</v>
      </c>
      <c r="F28" s="1704">
        <v>410000000</v>
      </c>
      <c r="G28" s="23" t="s">
        <v>1975</v>
      </c>
      <c r="H28" s="22"/>
      <c r="I28" s="23"/>
      <c r="J28" s="75"/>
      <c r="K28" s="22" t="s">
        <v>2018</v>
      </c>
    </row>
    <row r="29" spans="1:11" ht="12.75">
      <c r="A29" s="340"/>
      <c r="J29" s="295">
        <f>SUM(J4:J23)</f>
        <v>20</v>
      </c>
    </row>
    <row r="30" spans="1:11" ht="18">
      <c r="A30" s="3340" t="s">
        <v>2027</v>
      </c>
      <c r="B30" s="3340"/>
      <c r="C30" s="3340"/>
      <c r="D30" s="3340"/>
      <c r="E30" s="3340"/>
      <c r="F30" s="3340"/>
      <c r="G30" s="3340"/>
      <c r="H30" s="3340"/>
      <c r="I30" s="3340"/>
      <c r="J30" s="3340"/>
      <c r="K30" s="3340"/>
    </row>
    <row r="31" spans="1:11" ht="14.25">
      <c r="A31" s="12" t="s">
        <v>1962</v>
      </c>
      <c r="B31" s="62" t="s">
        <v>1963</v>
      </c>
      <c r="C31" s="62" t="s">
        <v>1964</v>
      </c>
      <c r="D31" s="62"/>
      <c r="E31" s="62" t="s">
        <v>153</v>
      </c>
      <c r="F31" s="1702" t="s">
        <v>1966</v>
      </c>
      <c r="G31" s="62" t="s">
        <v>1967</v>
      </c>
      <c r="H31" s="62" t="s">
        <v>1968</v>
      </c>
      <c r="I31" s="62" t="s">
        <v>1969</v>
      </c>
      <c r="J31" s="63" t="s">
        <v>1970</v>
      </c>
      <c r="K31" s="63" t="s">
        <v>10</v>
      </c>
    </row>
    <row r="32" spans="1:11" ht="14.25">
      <c r="A32" s="89"/>
      <c r="B32" s="142" t="s">
        <v>1971</v>
      </c>
      <c r="C32" s="137" t="s">
        <v>2028</v>
      </c>
      <c r="D32" s="138" t="s">
        <v>2029</v>
      </c>
      <c r="E32" s="138" t="s">
        <v>2024</v>
      </c>
      <c r="F32" s="1703">
        <v>2600000</v>
      </c>
      <c r="G32" s="139" t="s">
        <v>2030</v>
      </c>
      <c r="H32" s="139" t="s">
        <v>1976</v>
      </c>
      <c r="I32" s="139" t="s">
        <v>1976</v>
      </c>
      <c r="J32" s="139">
        <v>1</v>
      </c>
      <c r="K32" s="95" t="s">
        <v>1977</v>
      </c>
    </row>
    <row r="33" spans="1:27" ht="14.25">
      <c r="A33" s="89"/>
      <c r="B33" s="142" t="s">
        <v>1971</v>
      </c>
      <c r="C33" s="137" t="s">
        <v>2031</v>
      </c>
      <c r="D33" s="138"/>
      <c r="E33" s="138" t="s">
        <v>2024</v>
      </c>
      <c r="F33" s="1703">
        <v>2100000</v>
      </c>
      <c r="G33" s="139" t="s">
        <v>2032</v>
      </c>
      <c r="H33" s="139" t="s">
        <v>1976</v>
      </c>
      <c r="I33" s="139" t="s">
        <v>1976</v>
      </c>
      <c r="J33" s="139">
        <v>1</v>
      </c>
      <c r="K33" s="95" t="s">
        <v>19</v>
      </c>
    </row>
    <row r="34" spans="1:27" ht="14.25">
      <c r="A34" s="89"/>
      <c r="B34" s="142" t="s">
        <v>1971</v>
      </c>
      <c r="C34" s="137" t="s">
        <v>2033</v>
      </c>
      <c r="D34" s="138"/>
      <c r="E34" s="138" t="s">
        <v>2024</v>
      </c>
      <c r="F34" s="1703">
        <v>2200000</v>
      </c>
      <c r="G34" s="139" t="s">
        <v>2034</v>
      </c>
      <c r="H34" s="139" t="s">
        <v>1976</v>
      </c>
      <c r="I34" s="139" t="s">
        <v>1976</v>
      </c>
      <c r="J34" s="139">
        <v>1</v>
      </c>
      <c r="K34" s="95" t="s">
        <v>19</v>
      </c>
    </row>
    <row r="35" spans="1:27" ht="14.25">
      <c r="A35" s="89"/>
      <c r="B35" s="142" t="s">
        <v>1971</v>
      </c>
      <c r="C35" s="137" t="s">
        <v>2035</v>
      </c>
      <c r="D35" s="138"/>
      <c r="E35" s="138" t="s">
        <v>2024</v>
      </c>
      <c r="F35" s="1703">
        <v>2050000</v>
      </c>
      <c r="G35" s="139" t="s">
        <v>2036</v>
      </c>
      <c r="H35" s="139" t="s">
        <v>1976</v>
      </c>
      <c r="I35" s="139" t="s">
        <v>1976</v>
      </c>
      <c r="J35" s="139">
        <v>1</v>
      </c>
      <c r="K35" s="95" t="s">
        <v>19</v>
      </c>
    </row>
    <row r="36" spans="1:27" ht="14.25">
      <c r="A36" s="13"/>
      <c r="B36" s="142" t="s">
        <v>1971</v>
      </c>
      <c r="C36" s="137" t="s">
        <v>2037</v>
      </c>
      <c r="D36" s="138"/>
      <c r="E36" s="138" t="s">
        <v>2024</v>
      </c>
      <c r="F36" s="1703">
        <v>3000000</v>
      </c>
      <c r="G36" s="139" t="s">
        <v>2036</v>
      </c>
      <c r="H36" s="139" t="s">
        <v>1976</v>
      </c>
      <c r="I36" s="139" t="s">
        <v>1976</v>
      </c>
      <c r="J36" s="139">
        <v>1</v>
      </c>
      <c r="K36" s="95" t="s">
        <v>19</v>
      </c>
    </row>
    <row r="37" spans="1:27" ht="14.25">
      <c r="A37" s="89"/>
      <c r="B37" s="142" t="s">
        <v>1971</v>
      </c>
      <c r="C37" s="137" t="s">
        <v>2038</v>
      </c>
      <c r="D37" s="138"/>
      <c r="E37" s="138" t="s">
        <v>2024</v>
      </c>
      <c r="F37" s="1703">
        <v>4050000</v>
      </c>
      <c r="G37" s="139" t="s">
        <v>2039</v>
      </c>
      <c r="H37" s="139" t="s">
        <v>1976</v>
      </c>
      <c r="I37" s="139" t="s">
        <v>1976</v>
      </c>
      <c r="J37" s="139">
        <v>1</v>
      </c>
      <c r="K37" s="95" t="s">
        <v>1977</v>
      </c>
    </row>
    <row r="38" spans="1:27" ht="14.25">
      <c r="A38" s="89"/>
      <c r="B38" s="142" t="s">
        <v>1971</v>
      </c>
      <c r="C38" s="137" t="s">
        <v>2040</v>
      </c>
      <c r="D38" s="138"/>
      <c r="E38" s="138" t="s">
        <v>2024</v>
      </c>
      <c r="F38" s="1703">
        <v>2200000</v>
      </c>
      <c r="G38" s="139" t="s">
        <v>2039</v>
      </c>
      <c r="H38" s="139" t="s">
        <v>1976</v>
      </c>
      <c r="I38" s="139" t="s">
        <v>1976</v>
      </c>
      <c r="J38" s="139">
        <v>1</v>
      </c>
      <c r="K38" s="95" t="s">
        <v>1977</v>
      </c>
    </row>
    <row r="39" spans="1:27" ht="14.25">
      <c r="A39" s="89"/>
      <c r="B39" s="142" t="s">
        <v>1971</v>
      </c>
      <c r="C39" s="137" t="s">
        <v>2041</v>
      </c>
      <c r="D39" s="138"/>
      <c r="E39" s="138" t="s">
        <v>2024</v>
      </c>
      <c r="F39" s="1703">
        <v>8500000</v>
      </c>
      <c r="G39" s="139" t="s">
        <v>2039</v>
      </c>
      <c r="H39" s="139" t="s">
        <v>1976</v>
      </c>
      <c r="I39" s="139" t="s">
        <v>1976</v>
      </c>
      <c r="J39" s="139">
        <v>1</v>
      </c>
      <c r="K39" s="95" t="s">
        <v>1977</v>
      </c>
    </row>
    <row r="40" spans="1:27" ht="14.25">
      <c r="A40" s="89"/>
      <c r="B40" s="142" t="s">
        <v>1971</v>
      </c>
      <c r="C40" s="137" t="s">
        <v>612</v>
      </c>
      <c r="D40" s="138"/>
      <c r="E40" s="138" t="s">
        <v>2024</v>
      </c>
      <c r="F40" s="1703">
        <v>1800000</v>
      </c>
      <c r="G40" s="139" t="s">
        <v>2042</v>
      </c>
      <c r="H40" s="139" t="s">
        <v>1976</v>
      </c>
      <c r="I40" s="139" t="s">
        <v>1976</v>
      </c>
      <c r="J40" s="139">
        <v>1</v>
      </c>
      <c r="K40" s="95" t="s">
        <v>1977</v>
      </c>
    </row>
    <row r="41" spans="1:27" ht="14.25">
      <c r="A41" s="89"/>
      <c r="B41" s="142" t="s">
        <v>1971</v>
      </c>
      <c r="C41" s="137" t="s">
        <v>2043</v>
      </c>
      <c r="D41" s="138"/>
      <c r="E41" s="138" t="s">
        <v>2024</v>
      </c>
      <c r="F41" s="1703">
        <v>2250000</v>
      </c>
      <c r="G41" s="139" t="s">
        <v>2044</v>
      </c>
      <c r="H41" s="139" t="s">
        <v>1976</v>
      </c>
      <c r="I41" s="139" t="s">
        <v>1976</v>
      </c>
      <c r="J41" s="139">
        <v>1</v>
      </c>
      <c r="K41" s="95" t="s">
        <v>1983</v>
      </c>
    </row>
    <row r="42" spans="1:27" ht="14.25">
      <c r="A42" s="89"/>
      <c r="B42" s="142" t="s">
        <v>1971</v>
      </c>
      <c r="C42" s="137" t="s">
        <v>589</v>
      </c>
      <c r="D42" s="138"/>
      <c r="E42" s="138" t="s">
        <v>2024</v>
      </c>
      <c r="F42" s="1703">
        <v>3100000</v>
      </c>
      <c r="G42" s="139" t="s">
        <v>2012</v>
      </c>
      <c r="H42" s="139" t="s">
        <v>1976</v>
      </c>
      <c r="I42" s="139" t="s">
        <v>1976</v>
      </c>
      <c r="J42" s="139">
        <v>1</v>
      </c>
      <c r="K42" s="95" t="s">
        <v>1983</v>
      </c>
    </row>
    <row r="43" spans="1:27" ht="14.25">
      <c r="A43" s="89"/>
      <c r="B43" s="142" t="s">
        <v>1971</v>
      </c>
      <c r="C43" s="137" t="s">
        <v>2045</v>
      </c>
      <c r="D43" s="138"/>
      <c r="E43" s="138" t="s">
        <v>2024</v>
      </c>
      <c r="F43" s="1703">
        <v>1800000</v>
      </c>
      <c r="G43" s="139" t="s">
        <v>2032</v>
      </c>
      <c r="H43" s="139" t="s">
        <v>1976</v>
      </c>
      <c r="I43" s="139" t="s">
        <v>1976</v>
      </c>
      <c r="J43" s="139">
        <v>1</v>
      </c>
      <c r="K43" s="95" t="s">
        <v>1983</v>
      </c>
    </row>
    <row r="44" spans="1:27" ht="14.25">
      <c r="A44" s="89"/>
      <c r="B44" s="142" t="s">
        <v>1971</v>
      </c>
      <c r="C44" s="137" t="s">
        <v>20</v>
      </c>
      <c r="D44" s="138"/>
      <c r="E44" s="138" t="s">
        <v>2024</v>
      </c>
      <c r="F44" s="1703">
        <v>1500000</v>
      </c>
      <c r="G44" s="139" t="s">
        <v>2046</v>
      </c>
      <c r="H44" s="139" t="s">
        <v>1976</v>
      </c>
      <c r="I44" s="139" t="s">
        <v>1976</v>
      </c>
      <c r="J44" s="139">
        <v>1</v>
      </c>
      <c r="K44" s="95" t="s">
        <v>1983</v>
      </c>
    </row>
    <row r="45" spans="1:27" ht="14.25">
      <c r="A45" s="89"/>
      <c r="B45" s="142" t="s">
        <v>1971</v>
      </c>
      <c r="C45" s="137" t="s">
        <v>2047</v>
      </c>
      <c r="D45" s="138"/>
      <c r="E45" s="138" t="s">
        <v>2024</v>
      </c>
      <c r="F45" s="1703">
        <v>2200000</v>
      </c>
      <c r="G45" s="139" t="s">
        <v>1975</v>
      </c>
      <c r="H45" s="139" t="s">
        <v>1976</v>
      </c>
      <c r="I45" s="139" t="s">
        <v>1976</v>
      </c>
      <c r="J45" s="139">
        <v>1</v>
      </c>
      <c r="K45" s="95" t="s">
        <v>1983</v>
      </c>
    </row>
    <row r="46" spans="1:27" ht="14.25">
      <c r="A46" s="89"/>
      <c r="B46" s="142" t="s">
        <v>1971</v>
      </c>
      <c r="C46" s="137" t="s">
        <v>2048</v>
      </c>
      <c r="D46" s="138"/>
      <c r="E46" s="138" t="s">
        <v>2024</v>
      </c>
      <c r="F46" s="1703">
        <v>2300000</v>
      </c>
      <c r="G46" s="139" t="s">
        <v>2036</v>
      </c>
      <c r="H46" s="139" t="s">
        <v>1976</v>
      </c>
      <c r="I46" s="139" t="s">
        <v>1976</v>
      </c>
      <c r="J46" s="139">
        <v>1</v>
      </c>
      <c r="K46" s="95" t="s">
        <v>1983</v>
      </c>
    </row>
    <row r="47" spans="1:27" ht="14.25">
      <c r="A47" s="90"/>
      <c r="B47" s="26" t="s">
        <v>1971</v>
      </c>
      <c r="C47" s="27" t="s">
        <v>538</v>
      </c>
      <c r="D47" s="28"/>
      <c r="E47" s="28" t="s">
        <v>2024</v>
      </c>
      <c r="F47" s="1706">
        <v>2500000</v>
      </c>
      <c r="G47" s="29" t="s">
        <v>2049</v>
      </c>
      <c r="H47" s="29" t="s">
        <v>1976</v>
      </c>
      <c r="I47" s="29" t="s">
        <v>1976</v>
      </c>
      <c r="J47" s="29">
        <v>1</v>
      </c>
      <c r="K47" s="27" t="s">
        <v>19</v>
      </c>
      <c r="L47" s="341"/>
      <c r="M47" s="341"/>
      <c r="N47" s="341"/>
      <c r="O47" s="341"/>
      <c r="P47" s="341"/>
      <c r="Q47" s="341"/>
      <c r="R47" s="341"/>
      <c r="S47" s="341"/>
      <c r="T47" s="341"/>
      <c r="U47" s="341"/>
      <c r="V47" s="341"/>
      <c r="W47" s="341"/>
      <c r="X47" s="341"/>
      <c r="Y47" s="341"/>
      <c r="Z47" s="341"/>
      <c r="AA47" s="341"/>
    </row>
    <row r="48" spans="1:27" ht="14.25">
      <c r="A48" s="90"/>
      <c r="B48" s="26" t="s">
        <v>1971</v>
      </c>
      <c r="C48" s="27" t="s">
        <v>2050</v>
      </c>
      <c r="D48" s="28"/>
      <c r="E48" s="28" t="s">
        <v>2024</v>
      </c>
      <c r="F48" s="1706">
        <v>2500000</v>
      </c>
      <c r="G48" s="29" t="s">
        <v>1984</v>
      </c>
      <c r="H48" s="29" t="s">
        <v>1976</v>
      </c>
      <c r="I48" s="29" t="s">
        <v>1976</v>
      </c>
      <c r="J48" s="29">
        <v>1</v>
      </c>
      <c r="K48" s="27" t="s">
        <v>19</v>
      </c>
      <c r="L48" s="341"/>
      <c r="M48" s="341"/>
      <c r="N48" s="341"/>
      <c r="O48" s="341"/>
      <c r="P48" s="341"/>
      <c r="Q48" s="341"/>
      <c r="R48" s="341"/>
      <c r="S48" s="341"/>
      <c r="T48" s="341"/>
      <c r="U48" s="341"/>
      <c r="V48" s="341"/>
      <c r="W48" s="341"/>
      <c r="X48" s="341"/>
      <c r="Y48" s="341"/>
      <c r="Z48" s="341"/>
      <c r="AA48" s="341"/>
    </row>
    <row r="49" spans="1:11" ht="14.25">
      <c r="A49" s="89"/>
      <c r="B49" s="142" t="s">
        <v>1971</v>
      </c>
      <c r="C49" s="137" t="s">
        <v>2051</v>
      </c>
      <c r="D49" s="138"/>
      <c r="E49" s="138" t="s">
        <v>2024</v>
      </c>
      <c r="F49" s="1703">
        <v>2300000</v>
      </c>
      <c r="G49" s="139" t="s">
        <v>1975</v>
      </c>
      <c r="H49" s="139" t="s">
        <v>1976</v>
      </c>
      <c r="I49" s="139" t="s">
        <v>1976</v>
      </c>
      <c r="J49" s="139">
        <v>1</v>
      </c>
      <c r="K49" s="95" t="s">
        <v>19</v>
      </c>
    </row>
    <row r="50" spans="1:11" ht="14.25">
      <c r="A50" s="89"/>
      <c r="B50" s="142" t="s">
        <v>1971</v>
      </c>
      <c r="C50" s="137" t="s">
        <v>2052</v>
      </c>
      <c r="D50" s="138"/>
      <c r="E50" s="138" t="s">
        <v>2024</v>
      </c>
      <c r="F50" s="1703">
        <v>1950000</v>
      </c>
      <c r="G50" s="139" t="s">
        <v>2053</v>
      </c>
      <c r="H50" s="139" t="s">
        <v>1976</v>
      </c>
      <c r="I50" s="139" t="s">
        <v>1976</v>
      </c>
      <c r="J50" s="139">
        <v>1</v>
      </c>
      <c r="K50" s="95" t="s">
        <v>19</v>
      </c>
    </row>
    <row r="51" spans="1:11" ht="14.25">
      <c r="A51" s="89"/>
      <c r="B51" s="142" t="s">
        <v>1971</v>
      </c>
      <c r="C51" s="137" t="s">
        <v>20</v>
      </c>
      <c r="D51" s="138"/>
      <c r="E51" s="138" t="s">
        <v>2024</v>
      </c>
      <c r="F51" s="1703">
        <v>1350000</v>
      </c>
      <c r="G51" s="139" t="s">
        <v>2046</v>
      </c>
      <c r="H51" s="139" t="s">
        <v>1976</v>
      </c>
      <c r="I51" s="139" t="s">
        <v>1976</v>
      </c>
      <c r="J51" s="139">
        <v>1</v>
      </c>
      <c r="K51" s="95" t="s">
        <v>19</v>
      </c>
    </row>
    <row r="52" spans="1:11" ht="14.25">
      <c r="A52" s="100"/>
      <c r="B52" s="35" t="s">
        <v>2004</v>
      </c>
      <c r="C52" s="22" t="s">
        <v>2041</v>
      </c>
      <c r="D52" s="37"/>
      <c r="E52" s="37" t="s">
        <v>2024</v>
      </c>
      <c r="F52" s="1704">
        <v>1350000000</v>
      </c>
      <c r="G52" s="23" t="s">
        <v>2039</v>
      </c>
      <c r="H52" s="22"/>
      <c r="I52" s="23"/>
      <c r="J52" s="23"/>
      <c r="K52" s="22" t="s">
        <v>2018</v>
      </c>
    </row>
    <row r="53" spans="1:11" ht="14.25">
      <c r="A53" s="100"/>
      <c r="B53" s="35" t="s">
        <v>1971</v>
      </c>
      <c r="C53" s="22" t="s">
        <v>2054</v>
      </c>
      <c r="D53" s="37"/>
      <c r="E53" s="37" t="s">
        <v>2024</v>
      </c>
      <c r="F53" s="1704">
        <v>490000000</v>
      </c>
      <c r="G53" s="23" t="s">
        <v>2039</v>
      </c>
      <c r="H53" s="22"/>
      <c r="I53" s="23"/>
      <c r="J53" s="75"/>
      <c r="K53" s="22" t="s">
        <v>2018</v>
      </c>
    </row>
    <row r="54" spans="1:11" ht="14.25">
      <c r="A54" s="100"/>
      <c r="B54" s="35" t="s">
        <v>1971</v>
      </c>
      <c r="C54" s="22" t="s">
        <v>2037</v>
      </c>
      <c r="D54" s="37"/>
      <c r="E54" s="37" t="s">
        <v>2024</v>
      </c>
      <c r="F54" s="1704">
        <v>565000000</v>
      </c>
      <c r="G54" s="23" t="s">
        <v>2055</v>
      </c>
      <c r="H54" s="22"/>
      <c r="I54" s="23"/>
      <c r="J54" s="75"/>
      <c r="K54" s="22" t="s">
        <v>2018</v>
      </c>
    </row>
    <row r="55" spans="1:11" ht="12.75">
      <c r="A55" s="340"/>
      <c r="J55">
        <f>SUM(J32:J51)</f>
        <v>20</v>
      </c>
    </row>
    <row r="56" spans="1:11" ht="18">
      <c r="A56" s="3340" t="s">
        <v>2056</v>
      </c>
      <c r="B56" s="3340"/>
      <c r="C56" s="3340"/>
      <c r="D56" s="3340"/>
      <c r="E56" s="3340"/>
      <c r="F56" s="3340"/>
      <c r="G56" s="3340"/>
      <c r="H56" s="3340"/>
      <c r="I56" s="3340"/>
      <c r="J56" s="3340"/>
      <c r="K56" s="3340"/>
    </row>
    <row r="57" spans="1:11" ht="14.25">
      <c r="A57" s="12" t="s">
        <v>1962</v>
      </c>
      <c r="B57" s="62" t="s">
        <v>1963</v>
      </c>
      <c r="C57" s="62" t="s">
        <v>1964</v>
      </c>
      <c r="D57" s="62"/>
      <c r="E57" s="62" t="s">
        <v>153</v>
      </c>
      <c r="F57" s="1702" t="s">
        <v>1966</v>
      </c>
      <c r="G57" s="62" t="s">
        <v>1967</v>
      </c>
      <c r="H57" s="62" t="s">
        <v>1968</v>
      </c>
      <c r="I57" s="62" t="s">
        <v>1969</v>
      </c>
      <c r="J57" s="63" t="s">
        <v>1970</v>
      </c>
      <c r="K57" s="63" t="s">
        <v>10</v>
      </c>
    </row>
    <row r="58" spans="1:11" ht="14.25">
      <c r="A58" s="89"/>
      <c r="B58" s="142" t="s">
        <v>2001</v>
      </c>
      <c r="C58" s="137" t="s">
        <v>2057</v>
      </c>
      <c r="D58" s="138"/>
      <c r="E58" s="138" t="s">
        <v>2024</v>
      </c>
      <c r="F58" s="1703">
        <v>1600000</v>
      </c>
      <c r="G58" s="139" t="s">
        <v>1975</v>
      </c>
      <c r="H58" s="95" t="s">
        <v>1991</v>
      </c>
      <c r="I58" s="139" t="s">
        <v>1976</v>
      </c>
      <c r="J58" s="139">
        <v>1</v>
      </c>
      <c r="K58" s="95" t="s">
        <v>1983</v>
      </c>
    </row>
    <row r="59" spans="1:11" ht="14.25">
      <c r="A59" s="89"/>
      <c r="B59" s="142" t="s">
        <v>2058</v>
      </c>
      <c r="C59" s="137" t="s">
        <v>2059</v>
      </c>
      <c r="D59" s="138"/>
      <c r="E59" s="138" t="s">
        <v>2024</v>
      </c>
      <c r="F59" s="1703">
        <v>1900000</v>
      </c>
      <c r="G59" s="139" t="s">
        <v>1975</v>
      </c>
      <c r="H59" s="95" t="s">
        <v>1976</v>
      </c>
      <c r="I59" s="139" t="s">
        <v>1976</v>
      </c>
      <c r="J59" s="139">
        <v>1</v>
      </c>
      <c r="K59" s="95" t="s">
        <v>2060</v>
      </c>
    </row>
    <row r="60" spans="1:11" ht="14.25">
      <c r="A60" s="89"/>
      <c r="B60" s="142" t="s">
        <v>1971</v>
      </c>
      <c r="C60" s="137" t="s">
        <v>2061</v>
      </c>
      <c r="D60" s="138"/>
      <c r="E60" s="138" t="s">
        <v>2024</v>
      </c>
      <c r="F60" s="1703">
        <v>1800000</v>
      </c>
      <c r="G60" s="139" t="s">
        <v>2062</v>
      </c>
      <c r="H60" s="95" t="s">
        <v>1976</v>
      </c>
      <c r="I60" s="139" t="s">
        <v>1976</v>
      </c>
      <c r="J60" s="139">
        <v>1</v>
      </c>
      <c r="K60" s="95" t="s">
        <v>2008</v>
      </c>
    </row>
    <row r="61" spans="1:11" ht="14.25">
      <c r="A61" s="89"/>
      <c r="B61" s="142" t="s">
        <v>1971</v>
      </c>
      <c r="C61" s="137" t="s">
        <v>2063</v>
      </c>
      <c r="D61" s="138"/>
      <c r="E61" s="138" t="s">
        <v>2024</v>
      </c>
      <c r="F61" s="1703">
        <v>1300000</v>
      </c>
      <c r="G61" s="139" t="s">
        <v>1975</v>
      </c>
      <c r="H61" s="95" t="s">
        <v>1976</v>
      </c>
      <c r="I61" s="139" t="s">
        <v>1976</v>
      </c>
      <c r="J61" s="139">
        <v>1</v>
      </c>
      <c r="K61" s="95" t="s">
        <v>1983</v>
      </c>
    </row>
    <row r="62" spans="1:11" ht="14.25">
      <c r="A62" s="13"/>
      <c r="B62" s="142" t="s">
        <v>2058</v>
      </c>
      <c r="C62" s="137" t="s">
        <v>2064</v>
      </c>
      <c r="D62" s="138"/>
      <c r="E62" s="138" t="s">
        <v>2024</v>
      </c>
      <c r="F62" s="1703">
        <v>1900000</v>
      </c>
      <c r="G62" s="139" t="s">
        <v>2065</v>
      </c>
      <c r="H62" s="95" t="s">
        <v>1991</v>
      </c>
      <c r="I62" s="139" t="s">
        <v>1976</v>
      </c>
      <c r="J62" s="139">
        <v>1</v>
      </c>
      <c r="K62" s="95" t="s">
        <v>2008</v>
      </c>
    </row>
    <row r="63" spans="1:11" ht="14.25">
      <c r="A63" s="100"/>
      <c r="B63" s="35"/>
      <c r="C63" s="22"/>
      <c r="D63" s="37"/>
      <c r="E63" s="37"/>
      <c r="F63" s="1704"/>
      <c r="G63" s="23"/>
      <c r="H63" s="22"/>
      <c r="I63" s="23"/>
      <c r="J63" s="23"/>
      <c r="K63" s="22"/>
    </row>
    <row r="64" spans="1:11" ht="14.25">
      <c r="A64" s="100"/>
      <c r="B64" s="35"/>
      <c r="C64" s="22"/>
      <c r="D64" s="37"/>
      <c r="E64" s="37"/>
      <c r="F64" s="1704"/>
      <c r="G64" s="23"/>
      <c r="H64" s="22"/>
      <c r="I64" s="23"/>
      <c r="J64" s="75"/>
      <c r="K64" s="22"/>
    </row>
    <row r="65" spans="1:11" ht="14.25">
      <c r="A65" s="100"/>
      <c r="B65" s="35"/>
      <c r="C65" s="22"/>
      <c r="D65" s="37"/>
      <c r="E65" s="37"/>
      <c r="F65" s="1704"/>
      <c r="G65" s="23"/>
      <c r="H65" s="22"/>
      <c r="I65" s="23"/>
      <c r="J65" s="75"/>
      <c r="K65" s="22"/>
    </row>
    <row r="66" spans="1:11" ht="12.75">
      <c r="A66" s="340"/>
    </row>
    <row r="67" spans="1:11" ht="18">
      <c r="A67" s="3340" t="s">
        <v>2066</v>
      </c>
      <c r="B67" s="3340"/>
      <c r="C67" s="3340"/>
      <c r="D67" s="3340"/>
      <c r="E67" s="3340"/>
      <c r="F67" s="3340"/>
      <c r="G67" s="3340"/>
      <c r="H67" s="3340"/>
      <c r="I67" s="3340"/>
      <c r="J67" s="3340"/>
      <c r="K67" s="3340"/>
    </row>
    <row r="68" spans="1:11" ht="14.25">
      <c r="A68" s="12" t="s">
        <v>1962</v>
      </c>
      <c r="B68" s="62" t="s">
        <v>1963</v>
      </c>
      <c r="C68" s="62" t="s">
        <v>1964</v>
      </c>
      <c r="D68" s="62"/>
      <c r="E68" s="62" t="s">
        <v>153</v>
      </c>
      <c r="F68" s="1702" t="s">
        <v>1966</v>
      </c>
      <c r="G68" s="62" t="s">
        <v>1967</v>
      </c>
      <c r="H68" s="62" t="s">
        <v>1968</v>
      </c>
      <c r="I68" s="62" t="s">
        <v>1969</v>
      </c>
      <c r="J68" s="63" t="s">
        <v>1970</v>
      </c>
      <c r="K68" s="63" t="s">
        <v>10</v>
      </c>
    </row>
    <row r="69" spans="1:11" ht="14.25">
      <c r="A69" s="89"/>
      <c r="B69" s="142" t="s">
        <v>1971</v>
      </c>
      <c r="C69" s="41" t="s">
        <v>2067</v>
      </c>
      <c r="D69" s="138"/>
      <c r="E69" s="138" t="s">
        <v>2024</v>
      </c>
      <c r="F69" s="1703">
        <v>1800000</v>
      </c>
      <c r="G69" s="139" t="s">
        <v>2068</v>
      </c>
      <c r="H69" s="139" t="s">
        <v>1991</v>
      </c>
      <c r="I69" s="139" t="s">
        <v>1976</v>
      </c>
      <c r="J69" s="139">
        <v>1</v>
      </c>
      <c r="K69" s="139" t="s">
        <v>2008</v>
      </c>
    </row>
    <row r="70" spans="1:11" ht="14.25">
      <c r="A70" s="89"/>
      <c r="B70" s="142" t="s">
        <v>1971</v>
      </c>
      <c r="C70" s="41" t="s">
        <v>2069</v>
      </c>
      <c r="D70" s="138"/>
      <c r="E70" s="138" t="s">
        <v>2024</v>
      </c>
      <c r="F70" s="1703">
        <v>1300000</v>
      </c>
      <c r="G70" s="139" t="s">
        <v>1975</v>
      </c>
      <c r="H70" s="139" t="s">
        <v>1991</v>
      </c>
      <c r="I70" s="139" t="s">
        <v>1976</v>
      </c>
      <c r="J70" s="139">
        <v>1</v>
      </c>
      <c r="K70" s="139" t="s">
        <v>2060</v>
      </c>
    </row>
    <row r="71" spans="1:11" ht="14.25">
      <c r="A71" s="89"/>
      <c r="B71" s="142" t="s">
        <v>1971</v>
      </c>
      <c r="C71" s="41" t="s">
        <v>2070</v>
      </c>
      <c r="D71" s="138"/>
      <c r="E71" s="138" t="s">
        <v>2024</v>
      </c>
      <c r="F71" s="1703">
        <v>4500000</v>
      </c>
      <c r="G71" s="139" t="s">
        <v>1975</v>
      </c>
      <c r="H71" s="139" t="s">
        <v>1976</v>
      </c>
      <c r="I71" s="139" t="s">
        <v>1976</v>
      </c>
      <c r="J71" s="139">
        <v>1</v>
      </c>
      <c r="K71" s="139" t="s">
        <v>1977</v>
      </c>
    </row>
    <row r="72" spans="1:11" ht="14.25">
      <c r="A72" s="89"/>
      <c r="B72" s="142" t="s">
        <v>1971</v>
      </c>
      <c r="C72" s="41" t="s">
        <v>2071</v>
      </c>
      <c r="D72" s="138"/>
      <c r="E72" s="138" t="s">
        <v>2024</v>
      </c>
      <c r="F72" s="1703">
        <v>1200000</v>
      </c>
      <c r="G72" s="139" t="s">
        <v>1975</v>
      </c>
      <c r="H72" s="139" t="s">
        <v>1991</v>
      </c>
      <c r="I72" s="139" t="s">
        <v>1976</v>
      </c>
      <c r="J72" s="139">
        <v>1</v>
      </c>
      <c r="K72" s="139" t="s">
        <v>2060</v>
      </c>
    </row>
    <row r="73" spans="1:11" ht="14.25">
      <c r="A73" s="13"/>
      <c r="B73" s="142" t="s">
        <v>1971</v>
      </c>
      <c r="C73" s="41" t="s">
        <v>2072</v>
      </c>
      <c r="D73" s="138"/>
      <c r="E73" s="138" t="s">
        <v>2024</v>
      </c>
      <c r="F73" s="1703">
        <v>600000</v>
      </c>
      <c r="G73" s="139" t="s">
        <v>1975</v>
      </c>
      <c r="H73" s="139" t="s">
        <v>1991</v>
      </c>
      <c r="I73" s="139" t="s">
        <v>1976</v>
      </c>
      <c r="J73" s="139">
        <v>1</v>
      </c>
      <c r="K73" s="139" t="s">
        <v>1983</v>
      </c>
    </row>
    <row r="74" spans="1:11" ht="14.25">
      <c r="A74" s="89"/>
      <c r="B74" s="142" t="s">
        <v>1971</v>
      </c>
      <c r="C74" s="41" t="s">
        <v>2073</v>
      </c>
      <c r="D74" s="138"/>
      <c r="E74" s="138" t="s">
        <v>2024</v>
      </c>
      <c r="F74" s="1703">
        <v>1300000</v>
      </c>
      <c r="G74" s="139" t="s">
        <v>1975</v>
      </c>
      <c r="H74" s="139" t="s">
        <v>1991</v>
      </c>
      <c r="I74" s="139" t="s">
        <v>1976</v>
      </c>
      <c r="J74" s="139">
        <v>1</v>
      </c>
      <c r="K74" s="139" t="s">
        <v>1983</v>
      </c>
    </row>
    <row r="75" spans="1:11" ht="14.25">
      <c r="A75" s="89"/>
      <c r="B75" s="142" t="s">
        <v>1971</v>
      </c>
      <c r="C75" s="41" t="s">
        <v>2074</v>
      </c>
      <c r="D75" s="138"/>
      <c r="E75" s="138" t="s">
        <v>2024</v>
      </c>
      <c r="F75" s="1703">
        <v>1100000</v>
      </c>
      <c r="G75" s="139" t="s">
        <v>2075</v>
      </c>
      <c r="H75" s="139" t="s">
        <v>1991</v>
      </c>
      <c r="I75" s="139" t="s">
        <v>1976</v>
      </c>
      <c r="J75" s="139">
        <v>1</v>
      </c>
      <c r="K75" s="139" t="s">
        <v>1983</v>
      </c>
    </row>
    <row r="76" spans="1:11" ht="14.25">
      <c r="A76" s="89"/>
      <c r="B76" s="142" t="s">
        <v>1971</v>
      </c>
      <c r="C76" s="41" t="s">
        <v>2076</v>
      </c>
      <c r="D76" s="138"/>
      <c r="E76" s="138" t="s">
        <v>2024</v>
      </c>
      <c r="F76" s="1703">
        <v>950000</v>
      </c>
      <c r="G76" s="139" t="s">
        <v>1975</v>
      </c>
      <c r="H76" s="139" t="s">
        <v>1991</v>
      </c>
      <c r="I76" s="139" t="s">
        <v>1976</v>
      </c>
      <c r="J76" s="139">
        <v>1</v>
      </c>
      <c r="K76" s="139" t="s">
        <v>1983</v>
      </c>
    </row>
    <row r="77" spans="1:11" ht="14.25">
      <c r="A77" s="89"/>
      <c r="B77" s="142" t="s">
        <v>1971</v>
      </c>
      <c r="C77" s="41" t="s">
        <v>193</v>
      </c>
      <c r="D77" s="138"/>
      <c r="E77" s="138" t="s">
        <v>2024</v>
      </c>
      <c r="F77" s="1703">
        <v>1800000</v>
      </c>
      <c r="G77" s="139" t="s">
        <v>1975</v>
      </c>
      <c r="H77" s="139" t="s">
        <v>1991</v>
      </c>
      <c r="I77" s="139" t="s">
        <v>1976</v>
      </c>
      <c r="J77" s="139">
        <v>1</v>
      </c>
      <c r="K77" s="139" t="s">
        <v>1983</v>
      </c>
    </row>
    <row r="78" spans="1:11" ht="14.25">
      <c r="A78" s="89"/>
      <c r="B78" s="142" t="s">
        <v>1971</v>
      </c>
      <c r="C78" s="41" t="s">
        <v>2077</v>
      </c>
      <c r="D78" s="138"/>
      <c r="E78" s="138" t="s">
        <v>2024</v>
      </c>
      <c r="F78" s="1703">
        <v>1400000</v>
      </c>
      <c r="G78" s="139" t="s">
        <v>2039</v>
      </c>
      <c r="H78" s="139" t="s">
        <v>1991</v>
      </c>
      <c r="I78" s="139" t="s">
        <v>1976</v>
      </c>
      <c r="J78" s="139">
        <v>1</v>
      </c>
      <c r="K78" s="139" t="s">
        <v>1983</v>
      </c>
    </row>
    <row r="79" spans="1:11" ht="14.25">
      <c r="A79" s="89"/>
      <c r="B79" s="142" t="s">
        <v>1971</v>
      </c>
      <c r="C79" s="41" t="s">
        <v>2078</v>
      </c>
      <c r="D79" s="138"/>
      <c r="E79" s="138" t="s">
        <v>2024</v>
      </c>
      <c r="F79" s="1703">
        <v>1100000</v>
      </c>
      <c r="G79" s="139" t="s">
        <v>1975</v>
      </c>
      <c r="H79" s="139" t="s">
        <v>1976</v>
      </c>
      <c r="I79" s="139" t="s">
        <v>1976</v>
      </c>
      <c r="J79" s="139">
        <v>1</v>
      </c>
      <c r="K79" s="139" t="s">
        <v>19</v>
      </c>
    </row>
    <row r="80" spans="1:11" ht="14.25">
      <c r="A80" s="89"/>
      <c r="B80" s="142" t="s">
        <v>1971</v>
      </c>
      <c r="C80" s="41" t="s">
        <v>2079</v>
      </c>
      <c r="D80" s="138"/>
      <c r="E80" s="138" t="s">
        <v>2024</v>
      </c>
      <c r="F80" s="1703">
        <v>1100000</v>
      </c>
      <c r="G80" s="139" t="s">
        <v>1975</v>
      </c>
      <c r="H80" s="139" t="s">
        <v>1991</v>
      </c>
      <c r="I80" s="139" t="s">
        <v>1976</v>
      </c>
      <c r="J80" s="139">
        <v>1</v>
      </c>
      <c r="K80" s="139" t="s">
        <v>19</v>
      </c>
    </row>
    <row r="81" spans="1:11" ht="14.25">
      <c r="A81" s="89"/>
      <c r="B81" s="142" t="s">
        <v>1971</v>
      </c>
      <c r="C81" s="41" t="s">
        <v>2080</v>
      </c>
      <c r="D81" s="138"/>
      <c r="E81" s="138" t="s">
        <v>2024</v>
      </c>
      <c r="F81" s="1703">
        <v>1300000</v>
      </c>
      <c r="G81" s="139" t="s">
        <v>559</v>
      </c>
      <c r="H81" s="139" t="s">
        <v>1991</v>
      </c>
      <c r="I81" s="139" t="s">
        <v>1976</v>
      </c>
      <c r="J81" s="139">
        <v>1</v>
      </c>
      <c r="K81" s="139" t="s">
        <v>1983</v>
      </c>
    </row>
    <row r="82" spans="1:11" ht="14.25">
      <c r="A82" s="89"/>
      <c r="B82" s="142" t="s">
        <v>1971</v>
      </c>
      <c r="C82" s="41" t="s">
        <v>2081</v>
      </c>
      <c r="D82" s="138"/>
      <c r="E82" s="138" t="s">
        <v>2024</v>
      </c>
      <c r="F82" s="1703">
        <v>1600000</v>
      </c>
      <c r="G82" s="139" t="s">
        <v>2082</v>
      </c>
      <c r="H82" s="139" t="s">
        <v>1991</v>
      </c>
      <c r="I82" s="139" t="s">
        <v>1976</v>
      </c>
      <c r="J82" s="139">
        <v>1</v>
      </c>
      <c r="K82" s="139" t="s">
        <v>2008</v>
      </c>
    </row>
    <row r="83" spans="1:11" ht="14.25">
      <c r="A83" s="89"/>
      <c r="B83" s="142" t="s">
        <v>1971</v>
      </c>
      <c r="C83" s="41" t="s">
        <v>2083</v>
      </c>
      <c r="D83" s="138"/>
      <c r="E83" s="138" t="s">
        <v>2024</v>
      </c>
      <c r="F83" s="1703">
        <v>1080000</v>
      </c>
      <c r="G83" s="139" t="s">
        <v>2084</v>
      </c>
      <c r="H83" s="139" t="s">
        <v>1991</v>
      </c>
      <c r="I83" s="139" t="s">
        <v>1976</v>
      </c>
      <c r="J83" s="139">
        <v>1</v>
      </c>
      <c r="K83" s="139" t="s">
        <v>1983</v>
      </c>
    </row>
    <row r="84" spans="1:11" ht="14.25">
      <c r="A84" s="89"/>
      <c r="B84" s="142" t="s">
        <v>1971</v>
      </c>
      <c r="C84" s="41" t="s">
        <v>2085</v>
      </c>
      <c r="D84" s="138"/>
      <c r="E84" s="138" t="s">
        <v>2024</v>
      </c>
      <c r="F84" s="1703">
        <v>1100000</v>
      </c>
      <c r="G84" s="139" t="s">
        <v>2084</v>
      </c>
      <c r="H84" s="139" t="s">
        <v>1991</v>
      </c>
      <c r="I84" s="139" t="s">
        <v>1976</v>
      </c>
      <c r="J84" s="139">
        <v>1</v>
      </c>
      <c r="K84" s="139" t="s">
        <v>1983</v>
      </c>
    </row>
    <row r="85" spans="1:11" ht="14.25">
      <c r="A85" s="89"/>
      <c r="B85" s="142" t="s">
        <v>1971</v>
      </c>
      <c r="C85" s="41" t="s">
        <v>2086</v>
      </c>
      <c r="D85" s="138"/>
      <c r="E85" s="138" t="s">
        <v>2024</v>
      </c>
      <c r="F85" s="1703">
        <v>1200000</v>
      </c>
      <c r="G85" s="139" t="s">
        <v>2084</v>
      </c>
      <c r="H85" s="139" t="s">
        <v>1991</v>
      </c>
      <c r="I85" s="139" t="s">
        <v>1976</v>
      </c>
      <c r="J85" s="139">
        <v>1</v>
      </c>
      <c r="K85" s="139" t="s">
        <v>1983</v>
      </c>
    </row>
    <row r="86" spans="1:11" ht="14.25">
      <c r="A86" s="89"/>
      <c r="B86" s="142" t="s">
        <v>1971</v>
      </c>
      <c r="C86" s="41" t="s">
        <v>2087</v>
      </c>
      <c r="D86" s="138"/>
      <c r="E86" s="138" t="s">
        <v>2026</v>
      </c>
      <c r="F86" s="1703">
        <v>1500000</v>
      </c>
      <c r="G86" s="139" t="s">
        <v>2039</v>
      </c>
      <c r="H86" s="139" t="s">
        <v>1991</v>
      </c>
      <c r="I86" s="139" t="s">
        <v>1976</v>
      </c>
      <c r="J86" s="139">
        <v>1</v>
      </c>
      <c r="K86" s="139" t="s">
        <v>1977</v>
      </c>
    </row>
    <row r="87" spans="1:11" ht="14.25">
      <c r="A87" s="89"/>
      <c r="B87" s="142" t="s">
        <v>1971</v>
      </c>
      <c r="C87" s="41" t="s">
        <v>2088</v>
      </c>
      <c r="D87" s="138"/>
      <c r="E87" s="138" t="s">
        <v>2024</v>
      </c>
      <c r="F87" s="1703">
        <v>1000000</v>
      </c>
      <c r="G87" s="139" t="s">
        <v>1975</v>
      </c>
      <c r="H87" s="139" t="s">
        <v>1991</v>
      </c>
      <c r="I87" s="139" t="s">
        <v>1976</v>
      </c>
      <c r="J87" s="139">
        <v>1</v>
      </c>
      <c r="K87" s="139" t="s">
        <v>19</v>
      </c>
    </row>
    <row r="88" spans="1:11" ht="14.25">
      <c r="A88" s="89"/>
      <c r="B88" s="142" t="s">
        <v>1971</v>
      </c>
      <c r="C88" s="41" t="s">
        <v>2089</v>
      </c>
      <c r="D88" s="138"/>
      <c r="E88" s="138" t="s">
        <v>2024</v>
      </c>
      <c r="F88" s="1703">
        <v>1500000</v>
      </c>
      <c r="G88" s="139" t="s">
        <v>2090</v>
      </c>
      <c r="H88" s="139" t="s">
        <v>1991</v>
      </c>
      <c r="I88" s="139" t="s">
        <v>1976</v>
      </c>
      <c r="J88" s="139">
        <v>1</v>
      </c>
      <c r="K88" s="139" t="s">
        <v>19</v>
      </c>
    </row>
    <row r="89" spans="1:11" ht="14.25">
      <c r="A89" s="89"/>
      <c r="B89" s="142" t="s">
        <v>1971</v>
      </c>
      <c r="C89" s="41" t="s">
        <v>2091</v>
      </c>
      <c r="D89" s="138"/>
      <c r="E89" s="138" t="s">
        <v>2092</v>
      </c>
      <c r="F89" s="1703">
        <v>1100000</v>
      </c>
      <c r="G89" s="139" t="s">
        <v>1975</v>
      </c>
      <c r="H89" s="139" t="s">
        <v>1991</v>
      </c>
      <c r="I89" s="139" t="s">
        <v>1976</v>
      </c>
      <c r="J89" s="139">
        <v>1</v>
      </c>
      <c r="K89" s="139" t="s">
        <v>1983</v>
      </c>
    </row>
    <row r="90" spans="1:11" ht="14.25">
      <c r="A90" s="89"/>
      <c r="B90" s="142" t="s">
        <v>1971</v>
      </c>
      <c r="C90" s="41" t="s">
        <v>2093</v>
      </c>
      <c r="D90" s="138"/>
      <c r="E90" s="138" t="s">
        <v>2092</v>
      </c>
      <c r="F90" s="1703">
        <v>1100000</v>
      </c>
      <c r="G90" s="139" t="s">
        <v>2039</v>
      </c>
      <c r="H90" s="139" t="s">
        <v>1991</v>
      </c>
      <c r="I90" s="139" t="s">
        <v>1976</v>
      </c>
      <c r="J90" s="139">
        <v>1</v>
      </c>
      <c r="K90" s="139" t="s">
        <v>1977</v>
      </c>
    </row>
    <row r="91" spans="1:11" ht="14.25">
      <c r="A91" s="89"/>
      <c r="B91" s="142" t="s">
        <v>1971</v>
      </c>
      <c r="C91" s="41" t="s">
        <v>2094</v>
      </c>
      <c r="D91" s="138"/>
      <c r="E91" s="138" t="s">
        <v>2024</v>
      </c>
      <c r="F91" s="1703">
        <v>1200000</v>
      </c>
      <c r="G91" s="139" t="s">
        <v>2095</v>
      </c>
      <c r="H91" s="139" t="s">
        <v>1991</v>
      </c>
      <c r="I91" s="139" t="s">
        <v>1976</v>
      </c>
      <c r="J91" s="139">
        <v>1</v>
      </c>
      <c r="K91" s="139" t="s">
        <v>1977</v>
      </c>
    </row>
    <row r="92" spans="1:11" ht="14.25">
      <c r="A92" s="100"/>
      <c r="B92" s="35" t="s">
        <v>1971</v>
      </c>
      <c r="C92" s="22" t="s">
        <v>2096</v>
      </c>
      <c r="D92" s="37"/>
      <c r="E92" s="37" t="s">
        <v>2024</v>
      </c>
      <c r="F92" s="1704">
        <v>240000000</v>
      </c>
      <c r="G92" s="23" t="s">
        <v>1975</v>
      </c>
      <c r="H92" s="23" t="s">
        <v>1991</v>
      </c>
      <c r="I92" s="23" t="s">
        <v>1976</v>
      </c>
      <c r="J92" s="23"/>
      <c r="K92" s="23" t="s">
        <v>2018</v>
      </c>
    </row>
    <row r="93" spans="1:11" ht="14.25">
      <c r="A93" s="100"/>
      <c r="B93" s="35" t="s">
        <v>1971</v>
      </c>
      <c r="C93" s="22" t="s">
        <v>2097</v>
      </c>
      <c r="D93" s="37"/>
      <c r="E93" s="37" t="s">
        <v>2024</v>
      </c>
      <c r="F93" s="1704">
        <v>330000000</v>
      </c>
      <c r="G93" s="23" t="s">
        <v>1975</v>
      </c>
      <c r="H93" s="23" t="s">
        <v>1991</v>
      </c>
      <c r="I93" s="23" t="s">
        <v>1976</v>
      </c>
      <c r="J93" s="75"/>
      <c r="K93" s="23" t="s">
        <v>2018</v>
      </c>
    </row>
    <row r="94" spans="1:11" ht="14.25">
      <c r="A94" s="100"/>
      <c r="B94" s="35" t="s">
        <v>1971</v>
      </c>
      <c r="C94" s="22" t="s">
        <v>2098</v>
      </c>
      <c r="D94" s="37"/>
      <c r="E94" s="37" t="s">
        <v>2024</v>
      </c>
      <c r="F94" s="1704">
        <v>160000000</v>
      </c>
      <c r="G94" s="23" t="s">
        <v>2039</v>
      </c>
      <c r="H94" s="23" t="s">
        <v>1991</v>
      </c>
      <c r="I94" s="23" t="s">
        <v>2099</v>
      </c>
      <c r="J94" s="75"/>
      <c r="K94" s="23" t="s">
        <v>2018</v>
      </c>
    </row>
    <row r="95" spans="1:11" ht="12.75">
      <c r="A95" s="340"/>
      <c r="J95">
        <f>SUM(J69:J91)</f>
        <v>23</v>
      </c>
    </row>
    <row r="96" spans="1:11" ht="18">
      <c r="A96" s="3340" t="s">
        <v>2100</v>
      </c>
      <c r="B96" s="3340"/>
      <c r="C96" s="3340"/>
      <c r="D96" s="3340"/>
      <c r="E96" s="3340"/>
      <c r="F96" s="3340"/>
      <c r="G96" s="3340"/>
      <c r="H96" s="3340"/>
      <c r="I96" s="3340"/>
      <c r="J96" s="3340"/>
      <c r="K96" s="3340"/>
    </row>
    <row r="97" spans="1:27" ht="14.25">
      <c r="A97" s="61" t="s">
        <v>1962</v>
      </c>
      <c r="B97" s="62" t="s">
        <v>1963</v>
      </c>
      <c r="C97" s="62" t="s">
        <v>1964</v>
      </c>
      <c r="D97" s="62"/>
      <c r="E97" s="62" t="s">
        <v>153</v>
      </c>
      <c r="F97" s="1702" t="s">
        <v>1966</v>
      </c>
      <c r="G97" s="62" t="s">
        <v>1967</v>
      </c>
      <c r="H97" s="62" t="s">
        <v>1968</v>
      </c>
      <c r="I97" s="62" t="s">
        <v>1969</v>
      </c>
      <c r="J97" s="63" t="s">
        <v>1970</v>
      </c>
      <c r="K97" s="63" t="s">
        <v>10</v>
      </c>
    </row>
    <row r="98" spans="1:27" ht="12.75">
      <c r="A98" s="64"/>
      <c r="B98" s="26" t="s">
        <v>2058</v>
      </c>
      <c r="C98" s="65" t="s">
        <v>2101</v>
      </c>
      <c r="D98" s="66"/>
      <c r="E98" s="66" t="s">
        <v>2024</v>
      </c>
      <c r="F98" s="1707">
        <v>2500000</v>
      </c>
      <c r="G98" s="26" t="s">
        <v>2102</v>
      </c>
      <c r="H98" s="26" t="s">
        <v>1976</v>
      </c>
      <c r="I98" s="26" t="s">
        <v>1976</v>
      </c>
      <c r="J98" s="26">
        <v>1</v>
      </c>
      <c r="K98" s="26" t="s">
        <v>1983</v>
      </c>
      <c r="L98" s="341"/>
      <c r="M98" s="341"/>
      <c r="N98" s="341"/>
      <c r="O98" s="341"/>
      <c r="P98" s="341"/>
      <c r="Q98" s="341"/>
      <c r="R98" s="341"/>
      <c r="S98" s="341"/>
      <c r="T98" s="341"/>
      <c r="U98" s="341"/>
      <c r="V98" s="341"/>
      <c r="W98" s="341"/>
      <c r="X98" s="341"/>
      <c r="Y98" s="341"/>
      <c r="Z98" s="341"/>
      <c r="AA98" s="341"/>
    </row>
    <row r="99" spans="1:27" ht="12.75">
      <c r="A99" s="140"/>
      <c r="B99" s="142" t="s">
        <v>2058</v>
      </c>
      <c r="C99" s="41" t="s">
        <v>2103</v>
      </c>
      <c r="D99" s="68"/>
      <c r="E99" s="68" t="s">
        <v>2104</v>
      </c>
      <c r="F99" s="1708">
        <v>750000</v>
      </c>
      <c r="G99" s="142" t="s">
        <v>1975</v>
      </c>
      <c r="H99" s="142" t="s">
        <v>2105</v>
      </c>
      <c r="I99" s="142" t="s">
        <v>1976</v>
      </c>
      <c r="J99" s="142">
        <v>1</v>
      </c>
      <c r="K99" s="142" t="s">
        <v>2008</v>
      </c>
    </row>
    <row r="100" spans="1:27" ht="12.75">
      <c r="A100" s="140"/>
      <c r="B100" s="142" t="s">
        <v>2058</v>
      </c>
      <c r="C100" s="41" t="s">
        <v>2106</v>
      </c>
      <c r="D100" s="68"/>
      <c r="E100" s="68" t="s">
        <v>1974</v>
      </c>
      <c r="F100" s="1708">
        <v>1600000</v>
      </c>
      <c r="G100" s="142" t="s">
        <v>2107</v>
      </c>
      <c r="H100" s="142" t="s">
        <v>1976</v>
      </c>
      <c r="I100" s="142" t="s">
        <v>1976</v>
      </c>
      <c r="J100" s="142">
        <v>1</v>
      </c>
      <c r="K100" s="142" t="s">
        <v>1977</v>
      </c>
    </row>
    <row r="101" spans="1:27" ht="12.75">
      <c r="A101" s="140"/>
      <c r="B101" s="142" t="s">
        <v>2058</v>
      </c>
      <c r="C101" s="41" t="s">
        <v>2108</v>
      </c>
      <c r="D101" s="68"/>
      <c r="E101" s="68" t="s">
        <v>1974</v>
      </c>
      <c r="F101" s="1708">
        <v>1800000</v>
      </c>
      <c r="G101" s="142" t="s">
        <v>2109</v>
      </c>
      <c r="H101" s="142" t="s">
        <v>1991</v>
      </c>
      <c r="I101" s="142" t="s">
        <v>1976</v>
      </c>
      <c r="J101" s="142">
        <v>1</v>
      </c>
      <c r="K101" s="142" t="s">
        <v>1977</v>
      </c>
    </row>
    <row r="102" spans="1:27" ht="12.75">
      <c r="A102" s="678"/>
      <c r="B102" s="142" t="s">
        <v>2058</v>
      </c>
      <c r="C102" s="41" t="s">
        <v>2110</v>
      </c>
      <c r="D102" s="68"/>
      <c r="E102" s="68" t="s">
        <v>2024</v>
      </c>
      <c r="F102" s="1708">
        <v>2600000</v>
      </c>
      <c r="G102" s="142" t="s">
        <v>1975</v>
      </c>
      <c r="H102" s="142" t="s">
        <v>1976</v>
      </c>
      <c r="I102" s="142" t="s">
        <v>1976</v>
      </c>
      <c r="J102" s="142">
        <v>1</v>
      </c>
      <c r="K102" s="142" t="s">
        <v>19</v>
      </c>
    </row>
    <row r="103" spans="1:27" ht="12.75">
      <c r="A103" s="140"/>
      <c r="B103" s="142" t="s">
        <v>2004</v>
      </c>
      <c r="C103" s="41" t="s">
        <v>2111</v>
      </c>
      <c r="D103" s="68"/>
      <c r="E103" s="68" t="s">
        <v>2024</v>
      </c>
      <c r="F103" s="1708">
        <v>6000000</v>
      </c>
      <c r="G103" s="142" t="s">
        <v>1975</v>
      </c>
      <c r="H103" s="142" t="s">
        <v>1991</v>
      </c>
      <c r="I103" s="142" t="s">
        <v>1976</v>
      </c>
      <c r="J103" s="142">
        <v>1</v>
      </c>
      <c r="K103" s="142" t="s">
        <v>1977</v>
      </c>
    </row>
    <row r="104" spans="1:27" ht="12.75">
      <c r="A104" s="140"/>
      <c r="B104" s="142" t="s">
        <v>2004</v>
      </c>
      <c r="C104" s="41" t="s">
        <v>2112</v>
      </c>
      <c r="D104" s="68"/>
      <c r="E104" s="68" t="s">
        <v>756</v>
      </c>
      <c r="F104" s="1708">
        <v>8000000</v>
      </c>
      <c r="G104" s="142" t="s">
        <v>1975</v>
      </c>
      <c r="H104" s="142" t="s">
        <v>1976</v>
      </c>
      <c r="I104" s="142" t="s">
        <v>1976</v>
      </c>
      <c r="J104" s="142">
        <v>1</v>
      </c>
      <c r="K104" s="142" t="s">
        <v>1983</v>
      </c>
    </row>
    <row r="105" spans="1:27" ht="12.75">
      <c r="A105" s="140"/>
      <c r="B105" s="142" t="s">
        <v>2058</v>
      </c>
      <c r="C105" s="41" t="s">
        <v>2113</v>
      </c>
      <c r="D105" s="68"/>
      <c r="E105" s="68" t="s">
        <v>2024</v>
      </c>
      <c r="F105" s="1708">
        <v>1300000</v>
      </c>
      <c r="G105" s="142" t="s">
        <v>2114</v>
      </c>
      <c r="H105" s="142" t="s">
        <v>1991</v>
      </c>
      <c r="I105" s="142" t="s">
        <v>1976</v>
      </c>
      <c r="J105" s="142">
        <v>1</v>
      </c>
      <c r="K105" s="142" t="s">
        <v>25</v>
      </c>
    </row>
    <row r="106" spans="1:27" ht="12.75">
      <c r="A106" s="140"/>
      <c r="B106" s="142" t="s">
        <v>2058</v>
      </c>
      <c r="C106" s="41" t="s">
        <v>2115</v>
      </c>
      <c r="D106" s="68"/>
      <c r="E106" s="68" t="s">
        <v>1974</v>
      </c>
      <c r="F106" s="1708">
        <v>1500000</v>
      </c>
      <c r="G106" s="142" t="s">
        <v>2116</v>
      </c>
      <c r="H106" s="142" t="s">
        <v>1991</v>
      </c>
      <c r="I106" s="142" t="s">
        <v>1976</v>
      </c>
      <c r="J106" s="142">
        <v>1</v>
      </c>
      <c r="K106" s="142" t="s">
        <v>2008</v>
      </c>
    </row>
    <row r="107" spans="1:27" ht="12.75">
      <c r="A107" s="140"/>
      <c r="B107" s="142" t="s">
        <v>2058</v>
      </c>
      <c r="C107" s="41" t="s">
        <v>159</v>
      </c>
      <c r="D107" s="68"/>
      <c r="E107" s="68" t="s">
        <v>2024</v>
      </c>
      <c r="F107" s="1708">
        <v>2350000</v>
      </c>
      <c r="G107" s="142" t="s">
        <v>2117</v>
      </c>
      <c r="H107" s="142" t="s">
        <v>1976</v>
      </c>
      <c r="I107" s="142" t="s">
        <v>1976</v>
      </c>
      <c r="J107" s="142">
        <v>1</v>
      </c>
      <c r="K107" s="142" t="s">
        <v>19</v>
      </c>
    </row>
    <row r="108" spans="1:27" ht="12.75">
      <c r="A108" s="140"/>
      <c r="B108" s="142" t="s">
        <v>2058</v>
      </c>
      <c r="C108" s="41" t="s">
        <v>2118</v>
      </c>
      <c r="D108" s="68"/>
      <c r="E108" s="68" t="s">
        <v>2024</v>
      </c>
      <c r="F108" s="1708">
        <v>3000000</v>
      </c>
      <c r="G108" s="142" t="s">
        <v>2119</v>
      </c>
      <c r="H108" s="142" t="s">
        <v>1991</v>
      </c>
      <c r="I108" s="142" t="s">
        <v>1976</v>
      </c>
      <c r="J108" s="142">
        <v>1</v>
      </c>
      <c r="K108" s="142" t="s">
        <v>2008</v>
      </c>
    </row>
    <row r="109" spans="1:27" ht="12.75">
      <c r="A109" s="140"/>
      <c r="B109" s="142" t="s">
        <v>2058</v>
      </c>
      <c r="C109" s="41" t="s">
        <v>2120</v>
      </c>
      <c r="D109" s="68"/>
      <c r="E109" s="68" t="s">
        <v>2024</v>
      </c>
      <c r="F109" s="1708">
        <v>3200000</v>
      </c>
      <c r="G109" s="142" t="s">
        <v>2121</v>
      </c>
      <c r="H109" s="142" t="s">
        <v>1991</v>
      </c>
      <c r="I109" s="142" t="s">
        <v>1976</v>
      </c>
      <c r="J109" s="142">
        <v>1</v>
      </c>
      <c r="K109" s="142" t="s">
        <v>2008</v>
      </c>
    </row>
    <row r="110" spans="1:27" ht="12.75">
      <c r="A110" s="140"/>
      <c r="B110" s="142" t="s">
        <v>2058</v>
      </c>
      <c r="C110" s="41" t="s">
        <v>2122</v>
      </c>
      <c r="D110" s="68"/>
      <c r="E110" s="68" t="s">
        <v>2024</v>
      </c>
      <c r="F110" s="1708">
        <v>1800000</v>
      </c>
      <c r="G110" s="142" t="s">
        <v>2123</v>
      </c>
      <c r="H110" s="142" t="s">
        <v>1991</v>
      </c>
      <c r="I110" s="142" t="s">
        <v>1976</v>
      </c>
      <c r="J110" s="142">
        <v>1</v>
      </c>
      <c r="K110" s="142" t="s">
        <v>2008</v>
      </c>
    </row>
    <row r="111" spans="1:27" ht="12.75">
      <c r="A111" s="64"/>
      <c r="B111" s="26" t="s">
        <v>2058</v>
      </c>
      <c r="C111" s="65" t="s">
        <v>2124</v>
      </c>
      <c r="D111" s="66"/>
      <c r="E111" s="66" t="s">
        <v>2024</v>
      </c>
      <c r="F111" s="1707">
        <v>1960000</v>
      </c>
      <c r="G111" s="26" t="s">
        <v>2123</v>
      </c>
      <c r="H111" s="26" t="s">
        <v>1991</v>
      </c>
      <c r="I111" s="26" t="s">
        <v>1976</v>
      </c>
      <c r="J111" s="26">
        <v>1</v>
      </c>
      <c r="K111" s="26" t="s">
        <v>19</v>
      </c>
      <c r="L111" s="341"/>
      <c r="M111" s="341"/>
      <c r="N111" s="341"/>
      <c r="O111" s="341"/>
      <c r="P111" s="341"/>
      <c r="Q111" s="341"/>
      <c r="R111" s="341"/>
      <c r="S111" s="341"/>
      <c r="T111" s="341"/>
      <c r="U111" s="341"/>
      <c r="V111" s="341"/>
      <c r="W111" s="341"/>
      <c r="X111" s="341"/>
      <c r="Y111" s="341"/>
      <c r="Z111" s="341"/>
      <c r="AA111" s="341"/>
    </row>
    <row r="112" spans="1:27" ht="12.75">
      <c r="A112" s="64"/>
      <c r="B112" s="26" t="s">
        <v>2058</v>
      </c>
      <c r="C112" s="65" t="s">
        <v>2125</v>
      </c>
      <c r="D112" s="66"/>
      <c r="E112" s="66" t="s">
        <v>2024</v>
      </c>
      <c r="F112" s="1707">
        <v>1450000</v>
      </c>
      <c r="G112" s="26" t="s">
        <v>1975</v>
      </c>
      <c r="H112" s="26" t="s">
        <v>1976</v>
      </c>
      <c r="I112" s="26" t="s">
        <v>1976</v>
      </c>
      <c r="J112" s="26">
        <v>1</v>
      </c>
      <c r="K112" s="26" t="s">
        <v>1977</v>
      </c>
      <c r="L112" s="341"/>
      <c r="M112" s="341"/>
      <c r="N112" s="341"/>
      <c r="O112" s="341"/>
      <c r="P112" s="341"/>
      <c r="Q112" s="341"/>
      <c r="R112" s="341"/>
      <c r="S112" s="341"/>
      <c r="T112" s="341"/>
      <c r="U112" s="341"/>
      <c r="V112" s="341"/>
      <c r="W112" s="341"/>
      <c r="X112" s="341"/>
      <c r="Y112" s="341"/>
      <c r="Z112" s="341"/>
      <c r="AA112" s="341"/>
    </row>
    <row r="113" spans="1:27" ht="12.75">
      <c r="A113" s="140"/>
      <c r="B113" s="142" t="s">
        <v>2058</v>
      </c>
      <c r="C113" s="41" t="s">
        <v>2126</v>
      </c>
      <c r="D113" s="68"/>
      <c r="E113" s="68" t="s">
        <v>2127</v>
      </c>
      <c r="F113" s="1708">
        <v>1050000</v>
      </c>
      <c r="G113" s="142" t="s">
        <v>1975</v>
      </c>
      <c r="H113" s="142" t="s">
        <v>1991</v>
      </c>
      <c r="I113" s="142" t="s">
        <v>1976</v>
      </c>
      <c r="J113" s="142">
        <v>1</v>
      </c>
      <c r="K113" s="142" t="s">
        <v>1983</v>
      </c>
    </row>
    <row r="114" spans="1:27" ht="12.75">
      <c r="A114" s="140"/>
      <c r="B114" s="142" t="s">
        <v>2058</v>
      </c>
      <c r="C114" s="41" t="s">
        <v>148</v>
      </c>
      <c r="D114" s="68"/>
      <c r="E114" s="68" t="s">
        <v>2026</v>
      </c>
      <c r="F114" s="1708">
        <v>1200000</v>
      </c>
      <c r="G114" s="142" t="s">
        <v>1998</v>
      </c>
      <c r="H114" s="142" t="s">
        <v>1976</v>
      </c>
      <c r="I114" s="142" t="s">
        <v>1976</v>
      </c>
      <c r="J114" s="142">
        <v>1</v>
      </c>
      <c r="K114" s="142" t="s">
        <v>2008</v>
      </c>
    </row>
    <row r="115" spans="1:27" ht="12.75">
      <c r="A115" s="140"/>
      <c r="B115" s="142" t="s">
        <v>2058</v>
      </c>
      <c r="C115" s="41" t="s">
        <v>2128</v>
      </c>
      <c r="D115" s="68"/>
      <c r="E115" s="68" t="s">
        <v>2024</v>
      </c>
      <c r="F115" s="1708">
        <v>2400000</v>
      </c>
      <c r="G115" s="142" t="s">
        <v>2129</v>
      </c>
      <c r="H115" s="142" t="s">
        <v>1991</v>
      </c>
      <c r="I115" s="142" t="s">
        <v>1976</v>
      </c>
      <c r="J115" s="142">
        <v>1</v>
      </c>
      <c r="K115" s="142" t="s">
        <v>1977</v>
      </c>
    </row>
    <row r="116" spans="1:27" ht="12.75">
      <c r="A116" s="140"/>
      <c r="B116" s="142" t="s">
        <v>2058</v>
      </c>
      <c r="C116" s="41" t="s">
        <v>2130</v>
      </c>
      <c r="D116" s="68"/>
      <c r="E116" s="68" t="s">
        <v>2131</v>
      </c>
      <c r="F116" s="1708">
        <v>2000000</v>
      </c>
      <c r="G116" s="142" t="s">
        <v>1975</v>
      </c>
      <c r="H116" s="142" t="s">
        <v>1991</v>
      </c>
      <c r="I116" s="142" t="s">
        <v>1976</v>
      </c>
      <c r="J116" s="142">
        <v>1</v>
      </c>
      <c r="K116" s="142" t="s">
        <v>19</v>
      </c>
    </row>
    <row r="117" spans="1:27" ht="12.75">
      <c r="A117" s="64"/>
      <c r="B117" s="26" t="s">
        <v>2058</v>
      </c>
      <c r="C117" s="65" t="s">
        <v>537</v>
      </c>
      <c r="D117" s="66"/>
      <c r="E117" s="66" t="s">
        <v>2024</v>
      </c>
      <c r="F117" s="1707">
        <v>1350000</v>
      </c>
      <c r="G117" s="26" t="s">
        <v>2132</v>
      </c>
      <c r="H117" s="26" t="s">
        <v>1991</v>
      </c>
      <c r="I117" s="26" t="s">
        <v>1976</v>
      </c>
      <c r="J117" s="26">
        <v>1</v>
      </c>
      <c r="K117" s="26" t="s">
        <v>1983</v>
      </c>
      <c r="L117" s="341"/>
      <c r="M117" s="341"/>
      <c r="N117" s="341"/>
      <c r="O117" s="341"/>
      <c r="P117" s="341"/>
      <c r="Q117" s="341"/>
      <c r="R117" s="341"/>
      <c r="S117" s="341"/>
      <c r="T117" s="341"/>
      <c r="U117" s="341"/>
      <c r="V117" s="341"/>
      <c r="W117" s="341"/>
      <c r="X117" s="341"/>
      <c r="Y117" s="341"/>
      <c r="Z117" s="341"/>
      <c r="AA117" s="341"/>
    </row>
    <row r="118" spans="1:27" ht="12.75">
      <c r="A118" s="74"/>
      <c r="B118" s="35" t="s">
        <v>2058</v>
      </c>
      <c r="C118" s="75" t="s">
        <v>2133</v>
      </c>
      <c r="D118" s="76"/>
      <c r="E118" s="76" t="s">
        <v>2024</v>
      </c>
      <c r="F118" s="1709">
        <v>645000000</v>
      </c>
      <c r="G118" s="35" t="s">
        <v>1975</v>
      </c>
      <c r="H118" s="35" t="s">
        <v>1991</v>
      </c>
      <c r="I118" s="35"/>
      <c r="J118" s="35"/>
      <c r="K118" s="35" t="s">
        <v>2018</v>
      </c>
    </row>
    <row r="119" spans="1:27" ht="12.75">
      <c r="A119" s="74"/>
      <c r="B119" s="35" t="s">
        <v>2058</v>
      </c>
      <c r="C119" s="75" t="s">
        <v>2134</v>
      </c>
      <c r="D119" s="76"/>
      <c r="E119" s="76" t="s">
        <v>1974</v>
      </c>
      <c r="F119" s="1709">
        <v>380000000</v>
      </c>
      <c r="G119" s="35" t="s">
        <v>1975</v>
      </c>
      <c r="H119" s="35" t="s">
        <v>1991</v>
      </c>
      <c r="I119" s="35"/>
      <c r="J119" s="35"/>
      <c r="K119" s="35" t="s">
        <v>2018</v>
      </c>
    </row>
    <row r="120" spans="1:27" ht="12.75">
      <c r="A120" s="74"/>
      <c r="B120" s="35" t="s">
        <v>2058</v>
      </c>
      <c r="C120" s="75" t="s">
        <v>2135</v>
      </c>
      <c r="D120" s="76"/>
      <c r="E120" s="76" t="s">
        <v>2024</v>
      </c>
      <c r="F120" s="1709">
        <v>155000000</v>
      </c>
      <c r="G120" s="35" t="s">
        <v>1975</v>
      </c>
      <c r="H120" s="35" t="s">
        <v>1991</v>
      </c>
      <c r="I120" s="35"/>
      <c r="J120" s="35"/>
      <c r="K120" s="35" t="s">
        <v>2018</v>
      </c>
    </row>
    <row r="121" spans="1:27" ht="12.75">
      <c r="A121" s="340"/>
      <c r="J121">
        <f>SUM(J98:J120)</f>
        <v>20</v>
      </c>
    </row>
    <row r="122" spans="1:27" ht="18">
      <c r="A122" s="3340" t="s">
        <v>2136</v>
      </c>
      <c r="B122" s="3340"/>
      <c r="C122" s="3340"/>
      <c r="D122" s="3340"/>
      <c r="E122" s="3340"/>
      <c r="F122" s="3340"/>
      <c r="G122" s="3340"/>
      <c r="H122" s="3340"/>
      <c r="I122" s="3340"/>
      <c r="J122" s="3340"/>
      <c r="K122" s="3340"/>
    </row>
    <row r="123" spans="1:27" ht="14.25">
      <c r="A123" s="61" t="s">
        <v>1962</v>
      </c>
      <c r="B123" s="62" t="s">
        <v>1963</v>
      </c>
      <c r="C123" s="62" t="s">
        <v>1964</v>
      </c>
      <c r="D123" s="62"/>
      <c r="E123" s="62" t="s">
        <v>153</v>
      </c>
      <c r="F123" s="1702" t="s">
        <v>1966</v>
      </c>
      <c r="G123" s="62" t="s">
        <v>1967</v>
      </c>
      <c r="H123" s="62" t="s">
        <v>1968</v>
      </c>
      <c r="I123" s="62" t="s">
        <v>1969</v>
      </c>
      <c r="J123" s="63" t="s">
        <v>1970</v>
      </c>
      <c r="K123" s="63" t="s">
        <v>10</v>
      </c>
    </row>
    <row r="124" spans="1:27" ht="12.75">
      <c r="A124" s="140"/>
      <c r="B124" s="142" t="s">
        <v>2058</v>
      </c>
      <c r="C124" s="41" t="s">
        <v>141</v>
      </c>
      <c r="D124" s="68"/>
      <c r="E124" s="68" t="s">
        <v>2024</v>
      </c>
      <c r="F124" s="1708">
        <v>1400000</v>
      </c>
      <c r="G124" s="142" t="s">
        <v>1975</v>
      </c>
      <c r="H124" s="142" t="s">
        <v>1991</v>
      </c>
      <c r="I124" s="142" t="s">
        <v>1976</v>
      </c>
      <c r="J124" s="142">
        <v>1</v>
      </c>
      <c r="K124" s="142" t="s">
        <v>1983</v>
      </c>
    </row>
    <row r="125" spans="1:27" ht="12.75">
      <c r="A125" s="140"/>
      <c r="B125" s="142" t="s">
        <v>2058</v>
      </c>
      <c r="C125" s="41" t="s">
        <v>2137</v>
      </c>
      <c r="D125" s="68"/>
      <c r="E125" s="68" t="s">
        <v>2024</v>
      </c>
      <c r="F125" s="1708">
        <v>1800000</v>
      </c>
      <c r="G125" s="142" t="s">
        <v>2138</v>
      </c>
      <c r="H125" s="142" t="s">
        <v>1976</v>
      </c>
      <c r="I125" s="142" t="s">
        <v>1976</v>
      </c>
      <c r="J125" s="142">
        <v>1</v>
      </c>
      <c r="K125" s="142" t="s">
        <v>19</v>
      </c>
    </row>
    <row r="126" spans="1:27" ht="12.75">
      <c r="A126" s="140"/>
      <c r="B126" s="142" t="s">
        <v>2058</v>
      </c>
      <c r="C126" s="41" t="s">
        <v>2139</v>
      </c>
      <c r="D126" s="68"/>
      <c r="E126" s="68" t="s">
        <v>2024</v>
      </c>
      <c r="F126" s="1708">
        <v>1600000</v>
      </c>
      <c r="G126" s="142" t="s">
        <v>2138</v>
      </c>
      <c r="H126" s="142" t="s">
        <v>1976</v>
      </c>
      <c r="I126" s="142" t="s">
        <v>1976</v>
      </c>
      <c r="J126" s="142">
        <v>1</v>
      </c>
      <c r="K126" s="142" t="s">
        <v>19</v>
      </c>
    </row>
    <row r="127" spans="1:27" ht="12.75">
      <c r="A127" s="140"/>
      <c r="B127" s="142" t="s">
        <v>2058</v>
      </c>
      <c r="C127" s="41" t="s">
        <v>2140</v>
      </c>
      <c r="D127" s="68"/>
      <c r="E127" s="68" t="s">
        <v>2024</v>
      </c>
      <c r="F127" s="1708">
        <v>3000000</v>
      </c>
      <c r="G127" s="142" t="s">
        <v>2138</v>
      </c>
      <c r="H127" s="142" t="s">
        <v>1976</v>
      </c>
      <c r="I127" s="142" t="s">
        <v>1976</v>
      </c>
      <c r="J127" s="142">
        <v>1</v>
      </c>
      <c r="K127" s="142" t="s">
        <v>19</v>
      </c>
    </row>
    <row r="128" spans="1:27" ht="12.75">
      <c r="A128" s="678"/>
      <c r="B128" s="142" t="s">
        <v>2058</v>
      </c>
      <c r="C128" s="41" t="s">
        <v>140</v>
      </c>
      <c r="D128" s="68"/>
      <c r="E128" s="68" t="s">
        <v>2024</v>
      </c>
      <c r="F128" s="1708">
        <v>1650000</v>
      </c>
      <c r="G128" s="142" t="s">
        <v>2138</v>
      </c>
      <c r="H128" s="142" t="s">
        <v>1976</v>
      </c>
      <c r="I128" s="142" t="s">
        <v>1976</v>
      </c>
      <c r="J128" s="142">
        <v>1</v>
      </c>
      <c r="K128" s="142" t="s">
        <v>19</v>
      </c>
    </row>
    <row r="129" spans="1:11" ht="12.75">
      <c r="A129" s="140"/>
      <c r="B129" s="142" t="s">
        <v>2058</v>
      </c>
      <c r="C129" s="41" t="s">
        <v>2141</v>
      </c>
      <c r="D129" s="68"/>
      <c r="E129" s="68" t="s">
        <v>2024</v>
      </c>
      <c r="F129" s="1708">
        <v>4000000</v>
      </c>
      <c r="G129" s="142" t="s">
        <v>2138</v>
      </c>
      <c r="H129" s="142" t="s">
        <v>1976</v>
      </c>
      <c r="I129" s="142" t="s">
        <v>1976</v>
      </c>
      <c r="J129" s="142">
        <v>1</v>
      </c>
      <c r="K129" s="142" t="s">
        <v>19</v>
      </c>
    </row>
    <row r="130" spans="1:11" ht="12.75">
      <c r="A130" s="140"/>
      <c r="B130" s="142"/>
      <c r="C130" s="41"/>
      <c r="D130" s="68"/>
      <c r="E130" s="68"/>
      <c r="F130" s="1708"/>
      <c r="G130" s="142"/>
      <c r="H130" s="142"/>
      <c r="I130" s="142"/>
      <c r="J130" s="142"/>
      <c r="K130" s="142"/>
    </row>
    <row r="131" spans="1:11" ht="12.75">
      <c r="A131" s="140"/>
      <c r="B131" s="706"/>
      <c r="C131" s="41"/>
      <c r="D131" s="68"/>
      <c r="E131" s="68"/>
      <c r="F131" s="1708"/>
      <c r="G131" s="142"/>
      <c r="H131" s="142"/>
      <c r="I131" s="142"/>
      <c r="J131" s="142"/>
      <c r="K131" s="142"/>
    </row>
    <row r="132" spans="1:11" ht="12.75">
      <c r="A132" s="140"/>
      <c r="B132" s="706"/>
      <c r="C132" s="41"/>
      <c r="D132" s="79"/>
      <c r="E132" s="79"/>
      <c r="F132" s="1708"/>
      <c r="G132" s="142"/>
      <c r="H132" s="706"/>
      <c r="I132" s="706"/>
      <c r="J132" s="706"/>
      <c r="K132" s="706"/>
    </row>
    <row r="133" spans="1:11" ht="12.75">
      <c r="A133" s="140"/>
      <c r="B133" s="706"/>
      <c r="C133" s="41"/>
      <c r="D133" s="79"/>
      <c r="E133" s="79"/>
      <c r="F133" s="1708"/>
      <c r="G133" s="142"/>
      <c r="H133" s="706"/>
      <c r="I133" s="706"/>
      <c r="J133" s="706"/>
      <c r="K133" s="706"/>
    </row>
    <row r="134" spans="1:11" ht="12.75">
      <c r="A134" s="140"/>
      <c r="B134" s="706"/>
      <c r="C134" s="41"/>
      <c r="D134" s="79"/>
      <c r="E134" s="79"/>
      <c r="F134" s="1708"/>
      <c r="G134" s="142"/>
      <c r="H134" s="706"/>
      <c r="I134" s="706"/>
      <c r="J134" s="706"/>
      <c r="K134" s="706"/>
    </row>
    <row r="135" spans="1:11" ht="12.75">
      <c r="A135" s="74"/>
      <c r="B135" s="75"/>
      <c r="C135" s="75"/>
      <c r="D135" s="80"/>
      <c r="E135" s="80"/>
      <c r="F135" s="1709"/>
      <c r="G135" s="35"/>
      <c r="H135" s="75"/>
      <c r="I135" s="75"/>
      <c r="J135" s="75"/>
      <c r="K135" s="75"/>
    </row>
    <row r="136" spans="1:11" ht="12.75">
      <c r="A136" s="74"/>
      <c r="B136" s="75"/>
      <c r="C136" s="75"/>
      <c r="D136" s="80"/>
      <c r="E136" s="80"/>
      <c r="F136" s="1709"/>
      <c r="G136" s="35"/>
      <c r="H136" s="75"/>
      <c r="I136" s="75"/>
      <c r="J136" s="75"/>
      <c r="K136" s="75"/>
    </row>
    <row r="137" spans="1:11" ht="12.75">
      <c r="A137" s="81"/>
      <c r="B137" s="82"/>
      <c r="C137" s="82"/>
      <c r="D137" s="83"/>
      <c r="E137" s="83"/>
      <c r="F137" s="1710"/>
      <c r="G137" s="1132"/>
      <c r="H137" s="82"/>
      <c r="I137" s="82"/>
      <c r="J137" s="82"/>
      <c r="K137" s="82"/>
    </row>
    <row r="138" spans="1:11" ht="12.75">
      <c r="A138" s="84"/>
      <c r="B138" s="85"/>
      <c r="C138" s="85"/>
      <c r="D138" s="86"/>
      <c r="E138" s="86"/>
      <c r="F138" s="1711"/>
      <c r="G138" s="424"/>
      <c r="H138" s="85"/>
      <c r="I138" s="85"/>
      <c r="J138" s="85"/>
      <c r="K138" s="85"/>
    </row>
    <row r="139" spans="1:11" ht="18">
      <c r="A139" s="87"/>
      <c r="B139" s="87"/>
      <c r="C139" s="87"/>
      <c r="D139" s="87"/>
      <c r="E139" s="87"/>
      <c r="F139" s="1712"/>
      <c r="G139" s="87"/>
      <c r="H139" s="87"/>
      <c r="I139" s="87"/>
      <c r="J139" s="87"/>
      <c r="K139" s="87"/>
    </row>
    <row r="140" spans="1:11" ht="18">
      <c r="A140" s="3342" t="s">
        <v>2142</v>
      </c>
      <c r="B140" s="3342"/>
      <c r="C140" s="3342"/>
      <c r="D140" s="3342"/>
      <c r="E140" s="3342"/>
      <c r="F140" s="3342"/>
      <c r="G140" s="3342"/>
      <c r="H140" s="3342"/>
      <c r="I140" s="3342"/>
      <c r="J140" s="3342"/>
      <c r="K140" s="3342"/>
    </row>
    <row r="141" spans="1:11" ht="18">
      <c r="A141" s="3340" t="s">
        <v>2143</v>
      </c>
      <c r="B141" s="3340"/>
      <c r="C141" s="3340"/>
      <c r="D141" s="3340"/>
      <c r="E141" s="3340"/>
      <c r="F141" s="3340"/>
      <c r="G141" s="3340"/>
      <c r="H141" s="3340"/>
      <c r="I141" s="3340"/>
      <c r="J141" s="3340"/>
      <c r="K141" s="3340"/>
    </row>
    <row r="142" spans="1:11" ht="12.75">
      <c r="A142" s="340"/>
    </row>
    <row r="143" spans="1:11" ht="14.25">
      <c r="A143" s="12" t="s">
        <v>1962</v>
      </c>
      <c r="B143" s="62" t="s">
        <v>1963</v>
      </c>
      <c r="C143" s="62" t="s">
        <v>1964</v>
      </c>
      <c r="D143" s="62"/>
      <c r="E143" s="62" t="s">
        <v>153</v>
      </c>
      <c r="F143" s="1702" t="s">
        <v>1966</v>
      </c>
      <c r="G143" s="62" t="s">
        <v>1967</v>
      </c>
      <c r="H143" s="62" t="s">
        <v>1968</v>
      </c>
      <c r="I143" s="62" t="s">
        <v>1969</v>
      </c>
      <c r="J143" s="63" t="s">
        <v>1970</v>
      </c>
      <c r="K143" s="63" t="s">
        <v>10</v>
      </c>
    </row>
    <row r="144" spans="1:11" ht="14.25">
      <c r="A144" s="89">
        <v>43500</v>
      </c>
      <c r="B144" s="142" t="s">
        <v>1971</v>
      </c>
      <c r="C144" s="137" t="s">
        <v>2144</v>
      </c>
      <c r="D144" s="138" t="s">
        <v>410</v>
      </c>
      <c r="E144" s="138" t="s">
        <v>2024</v>
      </c>
      <c r="F144" s="1703">
        <v>3500000</v>
      </c>
      <c r="G144" s="139" t="s">
        <v>2145</v>
      </c>
      <c r="H144" s="95" t="s">
        <v>1991</v>
      </c>
      <c r="I144" s="139" t="s">
        <v>1976</v>
      </c>
      <c r="J144" s="139">
        <v>1</v>
      </c>
      <c r="K144" s="95" t="s">
        <v>1983</v>
      </c>
    </row>
    <row r="145" spans="1:27" ht="14.25">
      <c r="A145" s="90">
        <v>43498</v>
      </c>
      <c r="B145" s="26" t="s">
        <v>1971</v>
      </c>
      <c r="C145" s="27" t="s">
        <v>563</v>
      </c>
      <c r="D145" s="28" t="s">
        <v>427</v>
      </c>
      <c r="E145" s="28" t="s">
        <v>2024</v>
      </c>
      <c r="F145" s="1706">
        <v>2400000</v>
      </c>
      <c r="G145" s="29" t="s">
        <v>1984</v>
      </c>
      <c r="H145" s="27" t="s">
        <v>1991</v>
      </c>
      <c r="I145" s="29" t="s">
        <v>1976</v>
      </c>
      <c r="J145" s="29">
        <v>1</v>
      </c>
      <c r="K145" s="27" t="s">
        <v>1983</v>
      </c>
      <c r="L145" s="341"/>
      <c r="M145" s="341"/>
      <c r="N145" s="341"/>
      <c r="O145" s="341"/>
      <c r="P145" s="341"/>
      <c r="Q145" s="341"/>
      <c r="R145" s="341"/>
      <c r="S145" s="341"/>
      <c r="T145" s="341"/>
      <c r="U145" s="341"/>
      <c r="V145" s="341"/>
      <c r="W145" s="341"/>
      <c r="X145" s="341"/>
      <c r="Y145" s="341"/>
      <c r="Z145" s="341"/>
      <c r="AA145" s="341"/>
    </row>
    <row r="146" spans="1:27" ht="14.25">
      <c r="A146" s="89">
        <v>43498</v>
      </c>
      <c r="B146" s="142" t="s">
        <v>1971</v>
      </c>
      <c r="C146" s="137" t="s">
        <v>2146</v>
      </c>
      <c r="D146" s="138" t="s">
        <v>2147</v>
      </c>
      <c r="E146" s="138" t="s">
        <v>2024</v>
      </c>
      <c r="F146" s="1703">
        <v>2600000</v>
      </c>
      <c r="G146" s="139" t="s">
        <v>2148</v>
      </c>
      <c r="H146" s="95" t="s">
        <v>1976</v>
      </c>
      <c r="I146" s="139" t="s">
        <v>1976</v>
      </c>
      <c r="J146" s="139">
        <v>1</v>
      </c>
      <c r="K146" s="95" t="s">
        <v>2008</v>
      </c>
    </row>
    <row r="147" spans="1:27" ht="14.25">
      <c r="A147" s="89">
        <v>43502</v>
      </c>
      <c r="B147" s="142" t="s">
        <v>2149</v>
      </c>
      <c r="C147" s="137" t="s">
        <v>2150</v>
      </c>
      <c r="D147" s="138" t="s">
        <v>109</v>
      </c>
      <c r="E147" s="138" t="s">
        <v>2024</v>
      </c>
      <c r="F147" s="1703">
        <v>2000000</v>
      </c>
      <c r="G147" s="139" t="s">
        <v>1975</v>
      </c>
      <c r="H147" s="95" t="s">
        <v>1976</v>
      </c>
      <c r="I147" s="139" t="s">
        <v>1976</v>
      </c>
      <c r="J147" s="139">
        <v>1</v>
      </c>
      <c r="K147" s="95" t="s">
        <v>1983</v>
      </c>
    </row>
    <row r="148" spans="1:27" ht="14.25">
      <c r="A148" s="89">
        <v>43502</v>
      </c>
      <c r="B148" s="142" t="s">
        <v>1971</v>
      </c>
      <c r="C148" s="137" t="s">
        <v>2151</v>
      </c>
      <c r="D148" s="138" t="s">
        <v>2152</v>
      </c>
      <c r="E148" s="138" t="s">
        <v>2024</v>
      </c>
      <c r="F148" s="1703">
        <v>3000000</v>
      </c>
      <c r="G148" s="139" t="s">
        <v>1975</v>
      </c>
      <c r="H148" s="95" t="s">
        <v>1991</v>
      </c>
      <c r="I148" s="139" t="s">
        <v>1976</v>
      </c>
      <c r="J148" s="139">
        <v>1</v>
      </c>
      <c r="K148" s="95" t="s">
        <v>177</v>
      </c>
    </row>
    <row r="149" spans="1:27" ht="14.25">
      <c r="A149" s="89">
        <v>43501</v>
      </c>
      <c r="B149" s="142" t="s">
        <v>2153</v>
      </c>
      <c r="C149" s="137" t="s">
        <v>2154</v>
      </c>
      <c r="D149" s="138" t="s">
        <v>410</v>
      </c>
      <c r="E149" s="138" t="s">
        <v>2024</v>
      </c>
      <c r="F149" s="1703">
        <v>1800000</v>
      </c>
      <c r="G149" s="139" t="s">
        <v>2155</v>
      </c>
      <c r="H149" s="95" t="s">
        <v>1991</v>
      </c>
      <c r="I149" s="139" t="s">
        <v>1976</v>
      </c>
      <c r="J149" s="139">
        <v>1</v>
      </c>
      <c r="K149" s="95" t="s">
        <v>2008</v>
      </c>
    </row>
    <row r="150" spans="1:27" ht="14.25">
      <c r="A150" s="89">
        <v>43501</v>
      </c>
      <c r="B150" s="142" t="s">
        <v>1971</v>
      </c>
      <c r="C150" s="137" t="s">
        <v>135</v>
      </c>
      <c r="D150" s="138" t="s">
        <v>2131</v>
      </c>
      <c r="E150" s="138" t="s">
        <v>756</v>
      </c>
      <c r="F150" s="1703">
        <v>2100000</v>
      </c>
      <c r="G150" s="139" t="s">
        <v>1975</v>
      </c>
      <c r="H150" s="95" t="s">
        <v>1991</v>
      </c>
      <c r="I150" s="139" t="s">
        <v>1976</v>
      </c>
      <c r="J150" s="139">
        <v>1</v>
      </c>
      <c r="K150" s="95" t="s">
        <v>2060</v>
      </c>
    </row>
    <row r="151" spans="1:27" ht="14.25">
      <c r="A151" s="89">
        <v>43501</v>
      </c>
      <c r="B151" s="142" t="s">
        <v>1971</v>
      </c>
      <c r="C151" s="137" t="s">
        <v>2156</v>
      </c>
      <c r="D151" s="138" t="s">
        <v>109</v>
      </c>
      <c r="E151" s="138" t="s">
        <v>2024</v>
      </c>
      <c r="F151" s="1703">
        <v>600000</v>
      </c>
      <c r="G151" s="139" t="s">
        <v>1975</v>
      </c>
      <c r="H151" s="95" t="s">
        <v>1991</v>
      </c>
      <c r="I151" s="139" t="s">
        <v>1976</v>
      </c>
      <c r="J151" s="139">
        <v>1</v>
      </c>
      <c r="K151" s="95" t="s">
        <v>2060</v>
      </c>
    </row>
    <row r="152" spans="1:27" ht="14.25">
      <c r="A152" s="89">
        <v>43500</v>
      </c>
      <c r="B152" s="142" t="s">
        <v>1971</v>
      </c>
      <c r="C152" s="137" t="s">
        <v>2157</v>
      </c>
      <c r="D152" s="138" t="s">
        <v>1979</v>
      </c>
      <c r="E152" s="138" t="s">
        <v>2024</v>
      </c>
      <c r="F152" s="1703">
        <v>1650000</v>
      </c>
      <c r="G152" s="139" t="s">
        <v>2158</v>
      </c>
      <c r="H152" s="95" t="s">
        <v>1991</v>
      </c>
      <c r="I152" s="139" t="s">
        <v>1976</v>
      </c>
      <c r="J152" s="139">
        <v>1</v>
      </c>
      <c r="K152" s="95" t="s">
        <v>1983</v>
      </c>
    </row>
    <row r="153" spans="1:27" ht="14.25">
      <c r="A153" s="89">
        <v>43505</v>
      </c>
      <c r="B153" s="142" t="s">
        <v>1971</v>
      </c>
      <c r="C153" s="137" t="s">
        <v>2159</v>
      </c>
      <c r="D153" s="138" t="s">
        <v>410</v>
      </c>
      <c r="E153" s="138" t="s">
        <v>2024</v>
      </c>
      <c r="F153" s="1703">
        <v>1800000</v>
      </c>
      <c r="G153" s="139" t="s">
        <v>2160</v>
      </c>
      <c r="H153" s="95" t="s">
        <v>1991</v>
      </c>
      <c r="I153" s="139" t="s">
        <v>1976</v>
      </c>
      <c r="J153" s="139">
        <v>1</v>
      </c>
      <c r="K153" s="95" t="s">
        <v>2060</v>
      </c>
    </row>
    <row r="154" spans="1:27" ht="14.25">
      <c r="A154" s="89">
        <v>43507</v>
      </c>
      <c r="B154" s="142" t="s">
        <v>1971</v>
      </c>
      <c r="C154" s="137" t="s">
        <v>2161</v>
      </c>
      <c r="D154" s="138" t="s">
        <v>1979</v>
      </c>
      <c r="E154" s="138" t="s">
        <v>2024</v>
      </c>
      <c r="F154" s="1703">
        <v>2200000</v>
      </c>
      <c r="G154" s="139" t="s">
        <v>2162</v>
      </c>
      <c r="H154" s="95" t="s">
        <v>1991</v>
      </c>
      <c r="I154" s="139" t="s">
        <v>1976</v>
      </c>
      <c r="J154" s="139">
        <v>1</v>
      </c>
      <c r="K154" s="95" t="s">
        <v>2008</v>
      </c>
    </row>
    <row r="155" spans="1:27" ht="14.25">
      <c r="A155" s="89">
        <v>43507</v>
      </c>
      <c r="B155" s="142" t="s">
        <v>1971</v>
      </c>
      <c r="C155" s="137" t="s">
        <v>2163</v>
      </c>
      <c r="D155" s="138" t="s">
        <v>1979</v>
      </c>
      <c r="E155" s="138" t="s">
        <v>2024</v>
      </c>
      <c r="F155" s="1703">
        <v>1700000</v>
      </c>
      <c r="G155" s="139" t="s">
        <v>1975</v>
      </c>
      <c r="H155" s="95" t="s">
        <v>1991</v>
      </c>
      <c r="I155" s="139" t="s">
        <v>1976</v>
      </c>
      <c r="J155" s="139">
        <v>1</v>
      </c>
      <c r="K155" s="95"/>
    </row>
    <row r="156" spans="1:27" ht="14.25">
      <c r="A156" s="89">
        <v>43507</v>
      </c>
      <c r="B156" s="142" t="s">
        <v>1971</v>
      </c>
      <c r="C156" s="137" t="s">
        <v>625</v>
      </c>
      <c r="D156" s="138" t="s">
        <v>410</v>
      </c>
      <c r="E156" s="138" t="s">
        <v>2024</v>
      </c>
      <c r="F156" s="1703">
        <v>2500000</v>
      </c>
      <c r="G156" s="139" t="s">
        <v>2164</v>
      </c>
      <c r="H156" s="95" t="s">
        <v>1991</v>
      </c>
      <c r="I156" s="139" t="s">
        <v>1976</v>
      </c>
      <c r="J156" s="139">
        <v>1</v>
      </c>
      <c r="K156" s="95" t="s">
        <v>2008</v>
      </c>
    </row>
    <row r="157" spans="1:27" ht="14.25">
      <c r="A157" s="89">
        <v>43508</v>
      </c>
      <c r="B157" s="142" t="s">
        <v>2149</v>
      </c>
      <c r="C157" s="137" t="s">
        <v>2165</v>
      </c>
      <c r="D157" s="138" t="s">
        <v>2166</v>
      </c>
      <c r="E157" s="138" t="s">
        <v>2024</v>
      </c>
      <c r="F157" s="1703">
        <v>1200000</v>
      </c>
      <c r="G157" s="139" t="s">
        <v>1975</v>
      </c>
      <c r="H157" s="95" t="s">
        <v>1976</v>
      </c>
      <c r="I157" s="139" t="s">
        <v>1976</v>
      </c>
      <c r="J157" s="139">
        <v>1</v>
      </c>
      <c r="K157" s="95" t="s">
        <v>177</v>
      </c>
    </row>
    <row r="158" spans="1:27" ht="14.25">
      <c r="A158" s="89">
        <v>43508</v>
      </c>
      <c r="B158" s="142" t="s">
        <v>1971</v>
      </c>
      <c r="C158" s="137" t="s">
        <v>2167</v>
      </c>
      <c r="D158" s="138" t="s">
        <v>405</v>
      </c>
      <c r="E158" s="138" t="s">
        <v>2024</v>
      </c>
      <c r="F158" s="1703">
        <v>2300000</v>
      </c>
      <c r="G158" s="139" t="s">
        <v>2168</v>
      </c>
      <c r="H158" s="95" t="s">
        <v>1991</v>
      </c>
      <c r="I158" s="139" t="s">
        <v>1976</v>
      </c>
      <c r="J158" s="139">
        <v>1</v>
      </c>
      <c r="K158" s="95" t="s">
        <v>177</v>
      </c>
    </row>
    <row r="159" spans="1:27" ht="14.25">
      <c r="A159" s="89">
        <v>43508</v>
      </c>
      <c r="B159" s="142" t="s">
        <v>2149</v>
      </c>
      <c r="C159" s="137" t="s">
        <v>2169</v>
      </c>
      <c r="D159" s="138" t="s">
        <v>2170</v>
      </c>
      <c r="E159" s="138" t="s">
        <v>2024</v>
      </c>
      <c r="F159" s="1703">
        <v>1000000</v>
      </c>
      <c r="G159" s="139" t="s">
        <v>1975</v>
      </c>
      <c r="H159" s="95" t="s">
        <v>1976</v>
      </c>
      <c r="I159" s="139" t="s">
        <v>1976</v>
      </c>
      <c r="J159" s="139">
        <v>1</v>
      </c>
      <c r="K159" s="95" t="s">
        <v>177</v>
      </c>
    </row>
    <row r="160" spans="1:27" ht="14.25">
      <c r="A160" s="89">
        <v>43508</v>
      </c>
      <c r="B160" s="142" t="s">
        <v>1971</v>
      </c>
      <c r="C160" s="137" t="s">
        <v>2171</v>
      </c>
      <c r="D160" s="138" t="s">
        <v>2170</v>
      </c>
      <c r="E160" s="138" t="s">
        <v>2024</v>
      </c>
      <c r="F160" s="1703">
        <v>1800000</v>
      </c>
      <c r="G160" s="139" t="s">
        <v>1975</v>
      </c>
      <c r="H160" s="95" t="s">
        <v>1991</v>
      </c>
      <c r="I160" s="139" t="s">
        <v>1976</v>
      </c>
      <c r="J160" s="139">
        <v>1</v>
      </c>
      <c r="K160" s="95" t="s">
        <v>177</v>
      </c>
    </row>
    <row r="161" spans="1:27" ht="14.25">
      <c r="A161" s="90"/>
      <c r="B161" s="26" t="s">
        <v>2058</v>
      </c>
      <c r="C161" s="27" t="s">
        <v>2172</v>
      </c>
      <c r="D161" s="28" t="s">
        <v>410</v>
      </c>
      <c r="E161" s="28" t="s">
        <v>2024</v>
      </c>
      <c r="F161" s="1706">
        <v>1800000</v>
      </c>
      <c r="G161" s="29" t="s">
        <v>2160</v>
      </c>
      <c r="H161" s="27" t="s">
        <v>1976</v>
      </c>
      <c r="I161" s="29" t="s">
        <v>1976</v>
      </c>
      <c r="J161" s="29">
        <v>1</v>
      </c>
      <c r="K161" s="27" t="s">
        <v>177</v>
      </c>
      <c r="L161" s="341"/>
      <c r="M161" s="341"/>
      <c r="N161" s="341"/>
      <c r="O161" s="341"/>
      <c r="P161" s="341"/>
      <c r="Q161" s="341"/>
      <c r="R161" s="341"/>
      <c r="S161" s="341"/>
      <c r="T161" s="341"/>
      <c r="U161" s="341"/>
      <c r="V161" s="341"/>
      <c r="W161" s="341"/>
      <c r="X161" s="341"/>
      <c r="Y161" s="341"/>
      <c r="Z161" s="341"/>
      <c r="AA161" s="341"/>
    </row>
    <row r="162" spans="1:27" ht="14.25">
      <c r="A162" s="89">
        <v>43521</v>
      </c>
      <c r="B162" s="142" t="s">
        <v>1971</v>
      </c>
      <c r="C162" s="98" t="s">
        <v>655</v>
      </c>
      <c r="D162" s="138" t="s">
        <v>410</v>
      </c>
      <c r="E162" s="138" t="s">
        <v>2024</v>
      </c>
      <c r="F162" s="1703">
        <v>2000000</v>
      </c>
      <c r="G162" s="139" t="s">
        <v>1975</v>
      </c>
      <c r="H162" s="95" t="s">
        <v>1976</v>
      </c>
      <c r="I162" s="139" t="s">
        <v>1976</v>
      </c>
      <c r="J162" s="139">
        <v>1</v>
      </c>
      <c r="K162" s="95" t="s">
        <v>177</v>
      </c>
    </row>
    <row r="163" spans="1:27" ht="14.25">
      <c r="A163" s="89">
        <v>43521</v>
      </c>
      <c r="B163" s="142" t="s">
        <v>1971</v>
      </c>
      <c r="C163" s="98" t="s">
        <v>2173</v>
      </c>
      <c r="D163" s="138" t="s">
        <v>2174</v>
      </c>
      <c r="E163" s="138" t="s">
        <v>2024</v>
      </c>
      <c r="F163" s="1703">
        <v>4600000</v>
      </c>
      <c r="G163" s="139" t="s">
        <v>2175</v>
      </c>
      <c r="H163" s="95" t="s">
        <v>1991</v>
      </c>
      <c r="I163" s="139" t="s">
        <v>1976</v>
      </c>
      <c r="J163" s="139">
        <v>1</v>
      </c>
      <c r="K163" s="95" t="s">
        <v>177</v>
      </c>
    </row>
    <row r="164" spans="1:27" ht="14.25">
      <c r="A164" s="100"/>
      <c r="B164" s="35" t="s">
        <v>2058</v>
      </c>
      <c r="C164" s="22" t="s">
        <v>2176</v>
      </c>
      <c r="D164" s="37"/>
      <c r="E164" s="37" t="s">
        <v>2024</v>
      </c>
      <c r="F164" s="1704"/>
      <c r="G164" s="23" t="s">
        <v>1975</v>
      </c>
      <c r="H164" s="22" t="s">
        <v>1991</v>
      </c>
      <c r="I164" s="23" t="s">
        <v>1976</v>
      </c>
      <c r="J164" s="23"/>
      <c r="K164" s="22" t="s">
        <v>2018</v>
      </c>
    </row>
    <row r="165" spans="1:27" ht="14.25">
      <c r="A165" s="100">
        <v>43501</v>
      </c>
      <c r="B165" s="35" t="s">
        <v>1971</v>
      </c>
      <c r="C165" s="22" t="s">
        <v>2177</v>
      </c>
      <c r="D165" s="37"/>
      <c r="E165" s="37" t="s">
        <v>2024</v>
      </c>
      <c r="F165" s="1704"/>
      <c r="G165" s="23" t="s">
        <v>1975</v>
      </c>
      <c r="H165" s="22" t="s">
        <v>1991</v>
      </c>
      <c r="I165" s="23" t="s">
        <v>1976</v>
      </c>
      <c r="J165" s="23"/>
      <c r="K165" s="22" t="s">
        <v>2018</v>
      </c>
    </row>
    <row r="166" spans="1:27" ht="14.25">
      <c r="A166" s="100">
        <v>43514</v>
      </c>
      <c r="B166" s="35" t="s">
        <v>1971</v>
      </c>
      <c r="C166" s="22" t="s">
        <v>2178</v>
      </c>
      <c r="D166" s="37"/>
      <c r="E166" s="37" t="s">
        <v>2024</v>
      </c>
      <c r="F166" s="1704">
        <v>600000000</v>
      </c>
      <c r="G166" s="23" t="s">
        <v>1975</v>
      </c>
      <c r="H166" s="22" t="s">
        <v>1991</v>
      </c>
      <c r="I166" s="23" t="s">
        <v>1976</v>
      </c>
      <c r="J166" s="75"/>
      <c r="K166" s="22" t="s">
        <v>2018</v>
      </c>
    </row>
    <row r="167" spans="1:27" ht="14.25">
      <c r="A167" s="100">
        <v>43516</v>
      </c>
      <c r="B167" s="35" t="s">
        <v>2149</v>
      </c>
      <c r="C167" s="22" t="s">
        <v>2179</v>
      </c>
      <c r="D167" s="37"/>
      <c r="E167" s="37" t="s">
        <v>2024</v>
      </c>
      <c r="F167" s="1704">
        <v>720000000</v>
      </c>
      <c r="G167" s="23" t="s">
        <v>1975</v>
      </c>
      <c r="H167" s="22" t="s">
        <v>1976</v>
      </c>
      <c r="I167" s="23" t="s">
        <v>1976</v>
      </c>
      <c r="J167" s="23"/>
      <c r="K167" s="22" t="s">
        <v>2180</v>
      </c>
    </row>
    <row r="168" spans="1:27" ht="12.75">
      <c r="A168" s="340"/>
      <c r="J168">
        <f>SUM(J144:J163)</f>
        <v>20</v>
      </c>
    </row>
    <row r="169" spans="1:27" ht="12.75">
      <c r="A169" s="340"/>
    </row>
    <row r="170" spans="1:27" ht="18">
      <c r="A170" s="3340" t="s">
        <v>2181</v>
      </c>
      <c r="B170" s="3340"/>
      <c r="C170" s="3340"/>
      <c r="D170" s="3340"/>
      <c r="E170" s="3340"/>
      <c r="F170" s="3340"/>
      <c r="G170" s="3340"/>
      <c r="H170" s="3340"/>
      <c r="I170" s="3340"/>
      <c r="J170" s="3340"/>
      <c r="K170" s="3340"/>
    </row>
    <row r="171" spans="1:27" ht="14.25">
      <c r="A171" s="12" t="s">
        <v>1962</v>
      </c>
      <c r="B171" s="62" t="s">
        <v>1963</v>
      </c>
      <c r="C171" s="62" t="s">
        <v>1964</v>
      </c>
      <c r="D171" s="62"/>
      <c r="E171" s="62" t="s">
        <v>153</v>
      </c>
      <c r="F171" s="1702" t="s">
        <v>1966</v>
      </c>
      <c r="G171" s="62" t="s">
        <v>1967</v>
      </c>
      <c r="H171" s="62" t="s">
        <v>1968</v>
      </c>
      <c r="I171" s="62" t="s">
        <v>1969</v>
      </c>
      <c r="J171" s="63" t="s">
        <v>1970</v>
      </c>
      <c r="K171" s="63" t="s">
        <v>10</v>
      </c>
    </row>
    <row r="172" spans="1:27" ht="14.25">
      <c r="A172" s="90">
        <v>43500</v>
      </c>
      <c r="B172" s="26" t="s">
        <v>1971</v>
      </c>
      <c r="C172" s="27" t="s">
        <v>2182</v>
      </c>
      <c r="D172" s="28" t="s">
        <v>2147</v>
      </c>
      <c r="E172" s="28" t="s">
        <v>2024</v>
      </c>
      <c r="F172" s="1706">
        <v>1450000</v>
      </c>
      <c r="G172" s="29" t="s">
        <v>1975</v>
      </c>
      <c r="H172" s="27" t="s">
        <v>1976</v>
      </c>
      <c r="I172" s="29" t="s">
        <v>1976</v>
      </c>
      <c r="J172" s="29">
        <v>1</v>
      </c>
      <c r="K172" s="27" t="s">
        <v>1977</v>
      </c>
      <c r="L172" s="341"/>
      <c r="M172" s="341"/>
      <c r="N172" s="341"/>
      <c r="O172" s="341"/>
      <c r="P172" s="341"/>
      <c r="Q172" s="341"/>
      <c r="R172" s="341"/>
      <c r="S172" s="341"/>
      <c r="T172" s="341"/>
      <c r="U172" s="341"/>
      <c r="V172" s="341"/>
      <c r="W172" s="341"/>
      <c r="X172" s="341"/>
      <c r="Y172" s="341"/>
      <c r="Z172" s="341"/>
      <c r="AA172" s="341"/>
    </row>
    <row r="173" spans="1:27" ht="14.25">
      <c r="A173" s="89">
        <v>43497</v>
      </c>
      <c r="B173" s="142" t="s">
        <v>1971</v>
      </c>
      <c r="C173" s="137" t="s">
        <v>2183</v>
      </c>
      <c r="D173" s="138" t="s">
        <v>2092</v>
      </c>
      <c r="E173" s="138" t="s">
        <v>2026</v>
      </c>
      <c r="F173" s="1703">
        <v>1200000</v>
      </c>
      <c r="G173" s="139" t="s">
        <v>1975</v>
      </c>
      <c r="H173" s="95" t="s">
        <v>1976</v>
      </c>
      <c r="I173" s="139" t="s">
        <v>1976</v>
      </c>
      <c r="J173" s="139">
        <v>1</v>
      </c>
      <c r="K173" s="95" t="s">
        <v>2008</v>
      </c>
    </row>
    <row r="174" spans="1:27" ht="14.25">
      <c r="A174" s="89">
        <v>43497</v>
      </c>
      <c r="B174" s="142" t="s">
        <v>1971</v>
      </c>
      <c r="C174" s="137" t="s">
        <v>2184</v>
      </c>
      <c r="D174" s="138" t="s">
        <v>405</v>
      </c>
      <c r="E174" s="138" t="s">
        <v>2024</v>
      </c>
      <c r="F174" s="1703">
        <v>1500000</v>
      </c>
      <c r="G174" s="139" t="s">
        <v>2185</v>
      </c>
      <c r="H174" s="95" t="s">
        <v>1976</v>
      </c>
      <c r="I174" s="139" t="s">
        <v>1976</v>
      </c>
      <c r="J174" s="139">
        <v>1</v>
      </c>
      <c r="K174" s="95" t="s">
        <v>2008</v>
      </c>
    </row>
    <row r="175" spans="1:27" ht="14.25">
      <c r="A175" s="89">
        <v>43497</v>
      </c>
      <c r="B175" s="142" t="s">
        <v>1971</v>
      </c>
      <c r="C175" s="137" t="s">
        <v>2186</v>
      </c>
      <c r="D175" s="138" t="s">
        <v>100</v>
      </c>
      <c r="E175" s="138" t="s">
        <v>2024</v>
      </c>
      <c r="F175" s="1703">
        <v>3000000</v>
      </c>
      <c r="G175" s="139" t="s">
        <v>1975</v>
      </c>
      <c r="H175" s="95" t="s">
        <v>1976</v>
      </c>
      <c r="I175" s="139" t="s">
        <v>1976</v>
      </c>
      <c r="J175" s="139">
        <v>1</v>
      </c>
      <c r="K175" s="95" t="s">
        <v>2008</v>
      </c>
    </row>
    <row r="176" spans="1:27" ht="14.25">
      <c r="A176" s="89">
        <v>43497</v>
      </c>
      <c r="B176" s="142" t="s">
        <v>1971</v>
      </c>
      <c r="C176" s="137" t="s">
        <v>2187</v>
      </c>
      <c r="D176" s="138" t="s">
        <v>2029</v>
      </c>
      <c r="E176" s="138" t="s">
        <v>2024</v>
      </c>
      <c r="F176" s="1703">
        <v>1800000</v>
      </c>
      <c r="G176" s="139" t="s">
        <v>2053</v>
      </c>
      <c r="H176" s="95" t="s">
        <v>1976</v>
      </c>
      <c r="I176" s="139" t="s">
        <v>1976</v>
      </c>
      <c r="J176" s="139">
        <v>1</v>
      </c>
      <c r="K176" s="95" t="s">
        <v>2008</v>
      </c>
    </row>
    <row r="177" spans="1:11" ht="14.25">
      <c r="A177" s="89">
        <v>43500</v>
      </c>
      <c r="B177" s="142" t="s">
        <v>1971</v>
      </c>
      <c r="C177" s="137" t="s">
        <v>2188</v>
      </c>
      <c r="D177" s="138" t="s">
        <v>2029</v>
      </c>
      <c r="E177" s="138" t="s">
        <v>2024</v>
      </c>
      <c r="F177" s="1703">
        <v>2600000</v>
      </c>
      <c r="G177" s="139" t="s">
        <v>2189</v>
      </c>
      <c r="H177" s="95" t="s">
        <v>1976</v>
      </c>
      <c r="I177" s="139" t="s">
        <v>1976</v>
      </c>
      <c r="J177" s="139">
        <v>1</v>
      </c>
      <c r="K177" s="95" t="s">
        <v>1983</v>
      </c>
    </row>
    <row r="178" spans="1:11" ht="14.25">
      <c r="A178" s="89">
        <v>43500</v>
      </c>
      <c r="B178" s="142" t="s">
        <v>1971</v>
      </c>
      <c r="C178" s="137" t="s">
        <v>2190</v>
      </c>
      <c r="D178" s="138" t="s">
        <v>2147</v>
      </c>
      <c r="E178" s="138" t="s">
        <v>2024</v>
      </c>
      <c r="F178" s="1703">
        <v>1600000</v>
      </c>
      <c r="G178" s="139" t="s">
        <v>2191</v>
      </c>
      <c r="H178" s="95" t="s">
        <v>1976</v>
      </c>
      <c r="I178" s="139" t="s">
        <v>1976</v>
      </c>
      <c r="J178" s="139">
        <v>1</v>
      </c>
      <c r="K178" s="95" t="s">
        <v>1977</v>
      </c>
    </row>
    <row r="179" spans="1:11" ht="14.25">
      <c r="A179" s="89">
        <v>43500</v>
      </c>
      <c r="B179" s="142" t="s">
        <v>1971</v>
      </c>
      <c r="C179" s="137" t="s">
        <v>2192</v>
      </c>
      <c r="D179" s="138" t="s">
        <v>427</v>
      </c>
      <c r="E179" s="138" t="s">
        <v>2024</v>
      </c>
      <c r="F179" s="1703">
        <v>3500000</v>
      </c>
      <c r="G179" s="139" t="s">
        <v>1975</v>
      </c>
      <c r="H179" s="95" t="s">
        <v>1976</v>
      </c>
      <c r="I179" s="139" t="s">
        <v>1976</v>
      </c>
      <c r="J179" s="139">
        <v>1</v>
      </c>
      <c r="K179" s="95" t="s">
        <v>1977</v>
      </c>
    </row>
    <row r="180" spans="1:11" ht="14.25">
      <c r="A180" s="89">
        <v>43500</v>
      </c>
      <c r="B180" s="142" t="s">
        <v>1971</v>
      </c>
      <c r="C180" s="137" t="s">
        <v>2193</v>
      </c>
      <c r="D180" s="138" t="s">
        <v>2029</v>
      </c>
      <c r="E180" s="138" t="s">
        <v>2024</v>
      </c>
      <c r="F180" s="1703">
        <v>4700000</v>
      </c>
      <c r="G180" s="139" t="s">
        <v>2194</v>
      </c>
      <c r="H180" s="95" t="s">
        <v>1976</v>
      </c>
      <c r="I180" s="139" t="s">
        <v>1976</v>
      </c>
      <c r="J180" s="139">
        <v>1</v>
      </c>
      <c r="K180" s="95" t="s">
        <v>1977</v>
      </c>
    </row>
    <row r="181" spans="1:11" ht="14.25">
      <c r="A181" s="89">
        <v>43500</v>
      </c>
      <c r="B181" s="142" t="s">
        <v>1971</v>
      </c>
      <c r="C181" s="137" t="s">
        <v>2195</v>
      </c>
      <c r="D181" s="138" t="s">
        <v>405</v>
      </c>
      <c r="E181" s="138" t="s">
        <v>2024</v>
      </c>
      <c r="F181" s="1703">
        <v>2500000</v>
      </c>
      <c r="G181" s="139" t="s">
        <v>2114</v>
      </c>
      <c r="H181" s="95" t="s">
        <v>2196</v>
      </c>
      <c r="I181" s="139" t="s">
        <v>1976</v>
      </c>
      <c r="J181" s="139">
        <v>1</v>
      </c>
      <c r="K181" s="95" t="s">
        <v>1977</v>
      </c>
    </row>
    <row r="182" spans="1:11" ht="14.25">
      <c r="A182" s="89">
        <v>43500</v>
      </c>
      <c r="B182" s="142" t="s">
        <v>2001</v>
      </c>
      <c r="C182" s="137" t="s">
        <v>2197</v>
      </c>
      <c r="D182" s="138" t="s">
        <v>2198</v>
      </c>
      <c r="E182" s="138" t="s">
        <v>2024</v>
      </c>
      <c r="F182" s="1703">
        <v>2500000</v>
      </c>
      <c r="G182" s="139" t="s">
        <v>1975</v>
      </c>
      <c r="H182" s="95" t="s">
        <v>1976</v>
      </c>
      <c r="I182" s="139" t="s">
        <v>1976</v>
      </c>
      <c r="J182" s="139">
        <v>1</v>
      </c>
      <c r="K182" s="95" t="s">
        <v>2008</v>
      </c>
    </row>
    <row r="183" spans="1:11" ht="14.25">
      <c r="A183" s="89">
        <v>43502</v>
      </c>
      <c r="B183" s="142" t="s">
        <v>1971</v>
      </c>
      <c r="C183" s="137" t="s">
        <v>2199</v>
      </c>
      <c r="D183" s="138" t="s">
        <v>2029</v>
      </c>
      <c r="E183" s="138" t="s">
        <v>2024</v>
      </c>
      <c r="F183" s="1703">
        <v>2150000</v>
      </c>
      <c r="G183" s="139" t="s">
        <v>2189</v>
      </c>
      <c r="H183" s="95" t="s">
        <v>1976</v>
      </c>
      <c r="I183" s="139" t="s">
        <v>1976</v>
      </c>
      <c r="J183" s="139">
        <v>1</v>
      </c>
      <c r="K183" s="95" t="s">
        <v>1983</v>
      </c>
    </row>
    <row r="184" spans="1:11" ht="14.25">
      <c r="A184" s="89">
        <v>43501</v>
      </c>
      <c r="B184" s="142" t="s">
        <v>1971</v>
      </c>
      <c r="C184" s="137" t="s">
        <v>2200</v>
      </c>
      <c r="D184" s="138" t="s">
        <v>2201</v>
      </c>
      <c r="E184" s="138" t="s">
        <v>2024</v>
      </c>
      <c r="F184" s="1703">
        <v>2000000</v>
      </c>
      <c r="G184" s="139" t="s">
        <v>2202</v>
      </c>
      <c r="H184" s="95" t="s">
        <v>1976</v>
      </c>
      <c r="I184" s="139" t="s">
        <v>1976</v>
      </c>
      <c r="J184" s="139">
        <v>1</v>
      </c>
      <c r="K184" s="95" t="s">
        <v>1983</v>
      </c>
    </row>
    <row r="185" spans="1:11" ht="14.25">
      <c r="A185" s="89">
        <v>43503</v>
      </c>
      <c r="B185" s="142" t="s">
        <v>1971</v>
      </c>
      <c r="C185" s="137" t="s">
        <v>2203</v>
      </c>
      <c r="D185" s="138" t="s">
        <v>2204</v>
      </c>
      <c r="E185" s="138" t="s">
        <v>2024</v>
      </c>
      <c r="F185" s="1703">
        <v>2200000</v>
      </c>
      <c r="G185" s="139" t="s">
        <v>1975</v>
      </c>
      <c r="H185" s="95" t="s">
        <v>1976</v>
      </c>
      <c r="I185" s="139" t="s">
        <v>1976</v>
      </c>
      <c r="J185" s="139">
        <v>1</v>
      </c>
      <c r="K185" s="95" t="s">
        <v>1977</v>
      </c>
    </row>
    <row r="186" spans="1:11" ht="14.25">
      <c r="A186" s="89">
        <v>43503</v>
      </c>
      <c r="B186" s="142" t="s">
        <v>2149</v>
      </c>
      <c r="C186" s="137" t="s">
        <v>2205</v>
      </c>
      <c r="D186" s="138" t="s">
        <v>2147</v>
      </c>
      <c r="E186" s="138" t="s">
        <v>2024</v>
      </c>
      <c r="F186" s="1703">
        <v>7000000</v>
      </c>
      <c r="G186" s="139" t="s">
        <v>2206</v>
      </c>
      <c r="H186" s="95" t="s">
        <v>1976</v>
      </c>
      <c r="I186" s="139" t="s">
        <v>1976</v>
      </c>
      <c r="J186" s="139">
        <v>1</v>
      </c>
      <c r="K186" s="95" t="s">
        <v>1977</v>
      </c>
    </row>
    <row r="187" spans="1:11" ht="14.25">
      <c r="A187" s="89">
        <v>43503</v>
      </c>
      <c r="B187" s="142" t="s">
        <v>1971</v>
      </c>
      <c r="C187" s="137" t="s">
        <v>2207</v>
      </c>
      <c r="D187" s="138" t="s">
        <v>2147</v>
      </c>
      <c r="E187" s="138" t="s">
        <v>2024</v>
      </c>
      <c r="F187" s="1703">
        <v>4300000</v>
      </c>
      <c r="G187" s="139" t="s">
        <v>2208</v>
      </c>
      <c r="H187" s="95" t="s">
        <v>1976</v>
      </c>
      <c r="I187" s="139" t="s">
        <v>1976</v>
      </c>
      <c r="J187" s="139">
        <v>1</v>
      </c>
      <c r="K187" s="95" t="s">
        <v>1977</v>
      </c>
    </row>
    <row r="188" spans="1:11" ht="14.25">
      <c r="A188" s="89">
        <v>43504</v>
      </c>
      <c r="B188" s="142" t="s">
        <v>1971</v>
      </c>
      <c r="C188" s="137" t="s">
        <v>2209</v>
      </c>
      <c r="D188" s="138" t="s">
        <v>2147</v>
      </c>
      <c r="E188" s="138" t="s">
        <v>2024</v>
      </c>
      <c r="F188" s="1703">
        <v>1600000</v>
      </c>
      <c r="G188" s="139" t="s">
        <v>2210</v>
      </c>
      <c r="H188" s="95" t="s">
        <v>1976</v>
      </c>
      <c r="I188" s="139" t="s">
        <v>1976</v>
      </c>
      <c r="J188" s="139">
        <v>1</v>
      </c>
      <c r="K188" s="95" t="s">
        <v>1977</v>
      </c>
    </row>
    <row r="189" spans="1:11" ht="14.25">
      <c r="A189" s="89">
        <v>43505</v>
      </c>
      <c r="B189" s="142" t="s">
        <v>1971</v>
      </c>
      <c r="C189" s="137" t="s">
        <v>2211</v>
      </c>
      <c r="D189" s="138" t="s">
        <v>427</v>
      </c>
      <c r="E189" s="138" t="s">
        <v>2024</v>
      </c>
      <c r="F189" s="1703">
        <v>2200000</v>
      </c>
      <c r="G189" s="139" t="s">
        <v>2036</v>
      </c>
      <c r="H189" s="95" t="s">
        <v>1976</v>
      </c>
      <c r="I189" s="139" t="s">
        <v>1976</v>
      </c>
      <c r="J189" s="139">
        <v>1</v>
      </c>
      <c r="K189" s="95" t="s">
        <v>177</v>
      </c>
    </row>
    <row r="190" spans="1:11" ht="14.25">
      <c r="A190" s="89">
        <v>43505</v>
      </c>
      <c r="B190" s="142" t="s">
        <v>1971</v>
      </c>
      <c r="C190" s="137" t="s">
        <v>2212</v>
      </c>
      <c r="D190" s="138" t="s">
        <v>405</v>
      </c>
      <c r="E190" s="138" t="s">
        <v>2024</v>
      </c>
      <c r="F190" s="1703">
        <v>2300000</v>
      </c>
      <c r="G190" s="139" t="s">
        <v>2123</v>
      </c>
      <c r="H190" s="95" t="s">
        <v>1976</v>
      </c>
      <c r="I190" s="139" t="s">
        <v>1976</v>
      </c>
      <c r="J190" s="139">
        <v>1</v>
      </c>
      <c r="K190" s="95" t="s">
        <v>1983</v>
      </c>
    </row>
    <row r="191" spans="1:11" ht="14.25">
      <c r="A191" s="89">
        <v>43510</v>
      </c>
      <c r="B191" s="142" t="s">
        <v>1971</v>
      </c>
      <c r="C191" s="137" t="s">
        <v>2213</v>
      </c>
      <c r="D191" s="138" t="s">
        <v>100</v>
      </c>
      <c r="E191" s="138" t="s">
        <v>2024</v>
      </c>
      <c r="F191" s="1703">
        <v>2000000</v>
      </c>
      <c r="G191" s="139" t="s">
        <v>1975</v>
      </c>
      <c r="H191" s="95" t="s">
        <v>1976</v>
      </c>
      <c r="I191" s="139" t="s">
        <v>1976</v>
      </c>
      <c r="J191" s="139">
        <v>1</v>
      </c>
      <c r="K191" s="95" t="s">
        <v>177</v>
      </c>
    </row>
    <row r="192" spans="1:11" ht="12.75">
      <c r="A192" s="342">
        <v>43521</v>
      </c>
      <c r="B192" s="343" t="s">
        <v>1971</v>
      </c>
      <c r="C192" s="344" t="s">
        <v>2214</v>
      </c>
      <c r="D192" s="343"/>
      <c r="E192" s="343" t="s">
        <v>2024</v>
      </c>
      <c r="F192" s="1713">
        <v>430000000</v>
      </c>
      <c r="G192" s="343" t="s">
        <v>2215</v>
      </c>
      <c r="H192" s="344" t="s">
        <v>1991</v>
      </c>
      <c r="I192" s="343" t="s">
        <v>1976</v>
      </c>
      <c r="J192" s="343"/>
      <c r="K192" s="344" t="s">
        <v>2180</v>
      </c>
    </row>
    <row r="193" spans="1:27" ht="14.25">
      <c r="A193" s="100">
        <v>43521</v>
      </c>
      <c r="B193" s="35" t="s">
        <v>1971</v>
      </c>
      <c r="C193" s="22" t="s">
        <v>2216</v>
      </c>
      <c r="D193" s="37"/>
      <c r="E193" s="37" t="s">
        <v>2024</v>
      </c>
      <c r="F193" s="1704"/>
      <c r="G193" s="23"/>
      <c r="H193" s="22"/>
      <c r="I193" s="23" t="s">
        <v>1976</v>
      </c>
      <c r="J193" s="75"/>
      <c r="K193" s="22" t="s">
        <v>2180</v>
      </c>
    </row>
    <row r="194" spans="1:27" ht="14.25">
      <c r="A194" s="100">
        <v>43521</v>
      </c>
      <c r="B194" s="35" t="s">
        <v>1971</v>
      </c>
      <c r="C194" s="22" t="s">
        <v>2217</v>
      </c>
      <c r="D194" s="37"/>
      <c r="E194" s="37" t="s">
        <v>2024</v>
      </c>
      <c r="F194" s="1704"/>
      <c r="G194" s="23"/>
      <c r="H194" s="22"/>
      <c r="I194" s="23" t="s">
        <v>1976</v>
      </c>
      <c r="J194" s="75"/>
      <c r="K194" s="22" t="s">
        <v>2180</v>
      </c>
    </row>
    <row r="195" spans="1:27" ht="12.75">
      <c r="A195" s="340"/>
      <c r="J195">
        <f>SUM(J172:J191)</f>
        <v>20</v>
      </c>
    </row>
    <row r="196" spans="1:27" ht="12.75">
      <c r="A196" s="340"/>
    </row>
    <row r="197" spans="1:27" ht="18">
      <c r="A197" s="3340" t="s">
        <v>2056</v>
      </c>
      <c r="B197" s="3340"/>
      <c r="C197" s="3340"/>
      <c r="D197" s="3340"/>
      <c r="E197" s="3340"/>
      <c r="F197" s="3340"/>
      <c r="G197" s="3340"/>
      <c r="H197" s="3340"/>
      <c r="I197" s="3340"/>
      <c r="J197" s="3340"/>
      <c r="K197" s="3340"/>
    </row>
    <row r="198" spans="1:27" ht="14.25">
      <c r="A198" s="12" t="s">
        <v>1962</v>
      </c>
      <c r="B198" s="62" t="s">
        <v>1963</v>
      </c>
      <c r="C198" s="62" t="s">
        <v>1964</v>
      </c>
      <c r="D198" s="62"/>
      <c r="E198" s="62" t="s">
        <v>153</v>
      </c>
      <c r="F198" s="1702" t="s">
        <v>1966</v>
      </c>
      <c r="G198" s="62" t="s">
        <v>1967</v>
      </c>
      <c r="H198" s="62" t="s">
        <v>1968</v>
      </c>
      <c r="I198" s="62" t="s">
        <v>1969</v>
      </c>
      <c r="J198" s="63" t="s">
        <v>1970</v>
      </c>
      <c r="K198" s="63" t="s">
        <v>10</v>
      </c>
    </row>
    <row r="199" spans="1:27" ht="14.25">
      <c r="A199" s="89">
        <v>43497</v>
      </c>
      <c r="B199" s="142" t="s">
        <v>1971</v>
      </c>
      <c r="C199" s="137" t="s">
        <v>2218</v>
      </c>
      <c r="D199" s="138" t="s">
        <v>427</v>
      </c>
      <c r="E199" s="138" t="s">
        <v>2024</v>
      </c>
      <c r="F199" s="1703">
        <v>2300000</v>
      </c>
      <c r="G199" s="139" t="s">
        <v>2219</v>
      </c>
      <c r="H199" s="95" t="s">
        <v>1976</v>
      </c>
      <c r="I199" s="139" t="s">
        <v>1976</v>
      </c>
      <c r="J199" s="139">
        <v>1</v>
      </c>
      <c r="K199" s="95" t="s">
        <v>1983</v>
      </c>
    </row>
    <row r="200" spans="1:27" ht="14.25">
      <c r="A200" s="89">
        <v>43497</v>
      </c>
      <c r="B200" s="142" t="s">
        <v>1971</v>
      </c>
      <c r="C200" s="137" t="s">
        <v>2220</v>
      </c>
      <c r="D200" s="138" t="s">
        <v>2221</v>
      </c>
      <c r="E200" s="138" t="s">
        <v>2024</v>
      </c>
      <c r="F200" s="1703">
        <v>1300000</v>
      </c>
      <c r="G200" s="139" t="s">
        <v>1975</v>
      </c>
      <c r="H200" s="95" t="s">
        <v>1976</v>
      </c>
      <c r="I200" s="139" t="s">
        <v>1976</v>
      </c>
      <c r="J200" s="139">
        <v>1</v>
      </c>
      <c r="K200" s="95" t="s">
        <v>1983</v>
      </c>
    </row>
    <row r="201" spans="1:27" ht="14.25">
      <c r="A201" s="89">
        <v>43497</v>
      </c>
      <c r="B201" s="142" t="s">
        <v>2149</v>
      </c>
      <c r="C201" s="137" t="s">
        <v>2222</v>
      </c>
      <c r="D201" s="138" t="s">
        <v>413</v>
      </c>
      <c r="E201" s="138" t="s">
        <v>2024</v>
      </c>
      <c r="F201" s="1703">
        <v>3000000</v>
      </c>
      <c r="G201" s="139" t="s">
        <v>2223</v>
      </c>
      <c r="H201" s="95" t="s">
        <v>1991</v>
      </c>
      <c r="I201" s="139" t="s">
        <v>1976</v>
      </c>
      <c r="J201" s="139">
        <v>1</v>
      </c>
      <c r="K201" s="95" t="s">
        <v>1977</v>
      </c>
    </row>
    <row r="202" spans="1:27" ht="14.25">
      <c r="A202" s="89">
        <v>43497</v>
      </c>
      <c r="B202" s="142" t="s">
        <v>1971</v>
      </c>
      <c r="C202" s="137" t="s">
        <v>2224</v>
      </c>
      <c r="D202" s="138" t="s">
        <v>2147</v>
      </c>
      <c r="E202" s="138" t="s">
        <v>2024</v>
      </c>
      <c r="F202" s="1703">
        <v>2200000</v>
      </c>
      <c r="G202" s="139" t="s">
        <v>2062</v>
      </c>
      <c r="H202" s="95" t="s">
        <v>1976</v>
      </c>
      <c r="I202" s="139" t="s">
        <v>1976</v>
      </c>
      <c r="J202" s="139">
        <v>1</v>
      </c>
      <c r="K202" s="95" t="s">
        <v>2008</v>
      </c>
    </row>
    <row r="203" spans="1:27" ht="14.25">
      <c r="A203" s="89">
        <v>43497</v>
      </c>
      <c r="B203" s="142" t="s">
        <v>1971</v>
      </c>
      <c r="C203" s="137" t="s">
        <v>2225</v>
      </c>
      <c r="D203" s="138" t="s">
        <v>2147</v>
      </c>
      <c r="E203" s="138" t="s">
        <v>2024</v>
      </c>
      <c r="F203" s="1703">
        <v>2200000</v>
      </c>
      <c r="G203" s="139" t="s">
        <v>2062</v>
      </c>
      <c r="H203" s="95" t="s">
        <v>1976</v>
      </c>
      <c r="I203" s="139" t="s">
        <v>1976</v>
      </c>
      <c r="J203" s="139">
        <v>1</v>
      </c>
      <c r="K203" s="95" t="s">
        <v>2060</v>
      </c>
    </row>
    <row r="204" spans="1:27" ht="14.25">
      <c r="A204" s="89">
        <v>43500</v>
      </c>
      <c r="B204" s="142" t="s">
        <v>1971</v>
      </c>
      <c r="C204" s="137" t="s">
        <v>2226</v>
      </c>
      <c r="D204" s="138" t="s">
        <v>2201</v>
      </c>
      <c r="E204" s="138" t="s">
        <v>2024</v>
      </c>
      <c r="F204" s="1703">
        <v>1800000</v>
      </c>
      <c r="G204" s="139" t="s">
        <v>1975</v>
      </c>
      <c r="H204" s="95" t="s">
        <v>1976</v>
      </c>
      <c r="I204" s="139" t="s">
        <v>1976</v>
      </c>
      <c r="J204" s="139">
        <v>1</v>
      </c>
      <c r="K204" s="95" t="s">
        <v>1983</v>
      </c>
    </row>
    <row r="205" spans="1:27" ht="14.25">
      <c r="A205" s="89">
        <v>43497</v>
      </c>
      <c r="B205" s="142" t="s">
        <v>1971</v>
      </c>
      <c r="C205" s="137" t="s">
        <v>2227</v>
      </c>
      <c r="D205" s="138" t="s">
        <v>2147</v>
      </c>
      <c r="E205" s="138" t="s">
        <v>2024</v>
      </c>
      <c r="F205" s="773">
        <v>1600000</v>
      </c>
      <c r="G205" s="139" t="s">
        <v>2062</v>
      </c>
      <c r="H205" s="95" t="s">
        <v>1976</v>
      </c>
      <c r="I205" s="139" t="s">
        <v>1976</v>
      </c>
      <c r="J205" s="139">
        <v>1</v>
      </c>
      <c r="K205" s="95" t="s">
        <v>1983</v>
      </c>
    </row>
    <row r="206" spans="1:27" ht="14.25">
      <c r="A206" s="90">
        <v>43497</v>
      </c>
      <c r="B206" s="26" t="s">
        <v>1971</v>
      </c>
      <c r="C206" s="27" t="s">
        <v>2228</v>
      </c>
      <c r="D206" s="28" t="s">
        <v>423</v>
      </c>
      <c r="E206" s="28" t="s">
        <v>2024</v>
      </c>
      <c r="F206" s="1706">
        <v>1400000</v>
      </c>
      <c r="G206" s="29" t="s">
        <v>2229</v>
      </c>
      <c r="H206" s="27" t="s">
        <v>1976</v>
      </c>
      <c r="I206" s="29" t="s">
        <v>1976</v>
      </c>
      <c r="J206" s="29">
        <v>1</v>
      </c>
      <c r="K206" s="27" t="s">
        <v>1983</v>
      </c>
      <c r="L206" s="341"/>
      <c r="M206" s="341"/>
      <c r="N206" s="341"/>
      <c r="O206" s="341"/>
      <c r="P206" s="341"/>
      <c r="Q206" s="341"/>
      <c r="R206" s="341"/>
      <c r="S206" s="341"/>
      <c r="T206" s="341"/>
      <c r="U206" s="341"/>
      <c r="V206" s="341"/>
      <c r="W206" s="341"/>
      <c r="X206" s="341"/>
      <c r="Y206" s="341"/>
      <c r="Z206" s="341"/>
      <c r="AA206" s="341"/>
    </row>
    <row r="207" spans="1:27" ht="14.25">
      <c r="A207" s="89">
        <v>43497</v>
      </c>
      <c r="B207" s="142" t="s">
        <v>1971</v>
      </c>
      <c r="C207" s="137" t="s">
        <v>2230</v>
      </c>
      <c r="D207" s="138" t="s">
        <v>2147</v>
      </c>
      <c r="E207" s="138" t="s">
        <v>2024</v>
      </c>
      <c r="F207" s="1703">
        <v>2100000</v>
      </c>
      <c r="G207" s="139" t="s">
        <v>2062</v>
      </c>
      <c r="H207" s="95" t="s">
        <v>1976</v>
      </c>
      <c r="I207" s="139" t="s">
        <v>1976</v>
      </c>
      <c r="J207" s="139">
        <v>1</v>
      </c>
      <c r="K207" s="95" t="s">
        <v>2008</v>
      </c>
    </row>
    <row r="208" spans="1:27" ht="14.25">
      <c r="A208" s="89">
        <v>43497</v>
      </c>
      <c r="B208" s="142" t="s">
        <v>672</v>
      </c>
      <c r="C208" s="137" t="s">
        <v>2231</v>
      </c>
      <c r="D208" s="138" t="s">
        <v>2232</v>
      </c>
      <c r="E208" s="138" t="s">
        <v>2233</v>
      </c>
      <c r="F208" s="1703">
        <v>620000</v>
      </c>
      <c r="G208" s="139" t="s">
        <v>1975</v>
      </c>
      <c r="H208" s="95" t="s">
        <v>1991</v>
      </c>
      <c r="I208" s="139" t="s">
        <v>1976</v>
      </c>
      <c r="J208" s="139">
        <v>1</v>
      </c>
      <c r="K208" s="95" t="s">
        <v>2008</v>
      </c>
    </row>
    <row r="209" spans="1:27" ht="14.25">
      <c r="A209" s="90">
        <v>43497</v>
      </c>
      <c r="B209" s="26" t="s">
        <v>1971</v>
      </c>
      <c r="C209" s="27" t="s">
        <v>606</v>
      </c>
      <c r="D209" s="28" t="s">
        <v>2147</v>
      </c>
      <c r="E209" s="28" t="s">
        <v>2024</v>
      </c>
      <c r="F209" s="1706">
        <v>1850000</v>
      </c>
      <c r="G209" s="29" t="s">
        <v>2062</v>
      </c>
      <c r="H209" s="27" t="s">
        <v>1976</v>
      </c>
      <c r="I209" s="29" t="s">
        <v>1976</v>
      </c>
      <c r="J209" s="29">
        <v>1</v>
      </c>
      <c r="K209" s="27" t="s">
        <v>2008</v>
      </c>
      <c r="L209" s="341"/>
      <c r="M209" s="341"/>
      <c r="N209" s="341"/>
      <c r="O209" s="341"/>
      <c r="P209" s="341"/>
      <c r="Q209" s="341"/>
      <c r="R209" s="341"/>
      <c r="S209" s="341"/>
      <c r="T209" s="341"/>
      <c r="U209" s="341"/>
      <c r="V209" s="341"/>
      <c r="W209" s="341"/>
      <c r="X209" s="341"/>
      <c r="Y209" s="341"/>
      <c r="Z209" s="341"/>
      <c r="AA209" s="341"/>
    </row>
    <row r="210" spans="1:27" ht="14.25">
      <c r="A210" s="89">
        <v>43497</v>
      </c>
      <c r="B210" s="142" t="s">
        <v>1971</v>
      </c>
      <c r="C210" s="137" t="s">
        <v>2234</v>
      </c>
      <c r="D210" s="138" t="s">
        <v>423</v>
      </c>
      <c r="E210" s="138" t="s">
        <v>2024</v>
      </c>
      <c r="F210" s="1703">
        <v>1200000</v>
      </c>
      <c r="G210" s="139" t="s">
        <v>2235</v>
      </c>
      <c r="H210" s="95" t="s">
        <v>1976</v>
      </c>
      <c r="I210" s="139" t="s">
        <v>1976</v>
      </c>
      <c r="J210" s="139">
        <v>1</v>
      </c>
      <c r="K210" s="95" t="s">
        <v>1983</v>
      </c>
    </row>
    <row r="211" spans="1:27" ht="14.25">
      <c r="A211" s="89">
        <v>43497</v>
      </c>
      <c r="B211" s="142" t="s">
        <v>1971</v>
      </c>
      <c r="C211" s="137" t="s">
        <v>2236</v>
      </c>
      <c r="D211" s="138" t="s">
        <v>423</v>
      </c>
      <c r="E211" s="138" t="s">
        <v>2024</v>
      </c>
      <c r="F211" s="1703">
        <v>1400000</v>
      </c>
      <c r="G211" s="139" t="s">
        <v>2229</v>
      </c>
      <c r="H211" s="95" t="s">
        <v>1991</v>
      </c>
      <c r="I211" s="139" t="s">
        <v>1976</v>
      </c>
      <c r="J211" s="139">
        <v>1</v>
      </c>
      <c r="K211" s="95" t="s">
        <v>1983</v>
      </c>
    </row>
    <row r="212" spans="1:27" ht="14.25">
      <c r="A212" s="89">
        <v>43497</v>
      </c>
      <c r="B212" s="142" t="s">
        <v>2149</v>
      </c>
      <c r="C212" s="137" t="s">
        <v>2237</v>
      </c>
      <c r="D212" s="138" t="s">
        <v>2029</v>
      </c>
      <c r="E212" s="138" t="s">
        <v>2024</v>
      </c>
      <c r="F212" s="1703">
        <v>4000000</v>
      </c>
      <c r="G212" s="139" t="s">
        <v>2238</v>
      </c>
      <c r="H212" s="95" t="s">
        <v>1976</v>
      </c>
      <c r="I212" s="139" t="s">
        <v>1976</v>
      </c>
      <c r="J212" s="139">
        <v>1</v>
      </c>
      <c r="K212" s="95" t="s">
        <v>2008</v>
      </c>
    </row>
    <row r="213" spans="1:27" ht="14.25">
      <c r="A213" s="89">
        <v>43500</v>
      </c>
      <c r="B213" s="142" t="s">
        <v>1971</v>
      </c>
      <c r="C213" s="137" t="s">
        <v>2239</v>
      </c>
      <c r="D213" s="138" t="s">
        <v>2029</v>
      </c>
      <c r="E213" s="138" t="s">
        <v>2024</v>
      </c>
      <c r="F213" s="1703">
        <v>1750000</v>
      </c>
      <c r="G213" s="139" t="s">
        <v>2240</v>
      </c>
      <c r="H213" s="95" t="s">
        <v>1976</v>
      </c>
      <c r="I213" s="139" t="s">
        <v>1976</v>
      </c>
      <c r="J213" s="139">
        <v>1</v>
      </c>
      <c r="K213" s="95" t="s">
        <v>1983</v>
      </c>
    </row>
    <row r="214" spans="1:27" ht="14.25">
      <c r="A214" s="89">
        <v>43500</v>
      </c>
      <c r="B214" s="142" t="s">
        <v>1971</v>
      </c>
      <c r="C214" s="137" t="s">
        <v>657</v>
      </c>
      <c r="D214" s="138" t="s">
        <v>2029</v>
      </c>
      <c r="E214" s="138" t="s">
        <v>2024</v>
      </c>
      <c r="F214" s="1703">
        <v>1850000</v>
      </c>
      <c r="G214" s="139" t="s">
        <v>2240</v>
      </c>
      <c r="H214" s="95" t="s">
        <v>1976</v>
      </c>
      <c r="I214" s="139" t="s">
        <v>1976</v>
      </c>
      <c r="J214" s="139">
        <v>1</v>
      </c>
      <c r="K214" s="95" t="s">
        <v>1983</v>
      </c>
    </row>
    <row r="215" spans="1:27" ht="14.25">
      <c r="A215" s="89">
        <v>43500</v>
      </c>
      <c r="B215" s="142" t="s">
        <v>1971</v>
      </c>
      <c r="C215" s="137" t="s">
        <v>2241</v>
      </c>
      <c r="D215" s="138" t="s">
        <v>2147</v>
      </c>
      <c r="E215" s="138" t="s">
        <v>2024</v>
      </c>
      <c r="F215" s="1703">
        <v>1700000</v>
      </c>
      <c r="G215" s="139" t="s">
        <v>2242</v>
      </c>
      <c r="H215" s="95" t="s">
        <v>1976</v>
      </c>
      <c r="I215" s="139" t="s">
        <v>1976</v>
      </c>
      <c r="J215" s="139">
        <v>1</v>
      </c>
      <c r="K215" s="95" t="s">
        <v>1983</v>
      </c>
    </row>
    <row r="216" spans="1:27" ht="14.25">
      <c r="A216" s="89">
        <v>43497</v>
      </c>
      <c r="B216" s="142" t="s">
        <v>1971</v>
      </c>
      <c r="C216" s="137" t="s">
        <v>2243</v>
      </c>
      <c r="D216" s="138" t="s">
        <v>423</v>
      </c>
      <c r="E216" s="138" t="s">
        <v>2024</v>
      </c>
      <c r="F216" s="1703">
        <v>1400000</v>
      </c>
      <c r="G216" s="139" t="s">
        <v>2244</v>
      </c>
      <c r="H216" s="95" t="s">
        <v>1976</v>
      </c>
      <c r="I216" s="139" t="s">
        <v>1976</v>
      </c>
      <c r="J216" s="139">
        <v>1</v>
      </c>
      <c r="K216" s="95" t="s">
        <v>1983</v>
      </c>
    </row>
    <row r="217" spans="1:27" ht="14.25">
      <c r="A217" s="89">
        <v>43497</v>
      </c>
      <c r="B217" s="142" t="s">
        <v>2149</v>
      </c>
      <c r="C217" s="137" t="s">
        <v>2245</v>
      </c>
      <c r="D217" s="138" t="s">
        <v>413</v>
      </c>
      <c r="E217" s="138" t="s">
        <v>2024</v>
      </c>
      <c r="F217" s="1703">
        <v>3600000</v>
      </c>
      <c r="G217" s="139" t="s">
        <v>2246</v>
      </c>
      <c r="H217" s="95" t="s">
        <v>1976</v>
      </c>
      <c r="I217" s="139" t="s">
        <v>1976</v>
      </c>
      <c r="J217" s="139">
        <v>1</v>
      </c>
      <c r="K217" s="95" t="s">
        <v>1983</v>
      </c>
    </row>
    <row r="218" spans="1:27" ht="14.25">
      <c r="A218" s="89">
        <v>43502</v>
      </c>
      <c r="B218" s="142" t="s">
        <v>1971</v>
      </c>
      <c r="C218" s="137" t="s">
        <v>2247</v>
      </c>
      <c r="D218" s="138" t="s">
        <v>2201</v>
      </c>
      <c r="E218" s="138" t="s">
        <v>2024</v>
      </c>
      <c r="F218" s="1703">
        <v>1800000</v>
      </c>
      <c r="G218" s="139" t="s">
        <v>2248</v>
      </c>
      <c r="H218" s="95" t="s">
        <v>1976</v>
      </c>
      <c r="I218" s="139" t="s">
        <v>1976</v>
      </c>
      <c r="J218" s="139">
        <v>1</v>
      </c>
      <c r="K218" s="95" t="s">
        <v>1983</v>
      </c>
    </row>
    <row r="219" spans="1:27" ht="14.25">
      <c r="A219" s="89">
        <v>43502</v>
      </c>
      <c r="B219" s="142" t="s">
        <v>1971</v>
      </c>
      <c r="C219" s="137" t="s">
        <v>2249</v>
      </c>
      <c r="D219" s="138" t="s">
        <v>423</v>
      </c>
      <c r="E219" s="138" t="s">
        <v>2024</v>
      </c>
      <c r="F219" s="1703">
        <v>1300000</v>
      </c>
      <c r="G219" s="139" t="s">
        <v>559</v>
      </c>
      <c r="H219" s="95" t="s">
        <v>1976</v>
      </c>
      <c r="I219" s="139" t="s">
        <v>1976</v>
      </c>
      <c r="J219" s="139">
        <v>1</v>
      </c>
      <c r="K219" s="95" t="s">
        <v>177</v>
      </c>
    </row>
    <row r="220" spans="1:27" ht="14.25">
      <c r="A220" s="89">
        <v>43502</v>
      </c>
      <c r="B220" s="142" t="s">
        <v>1971</v>
      </c>
      <c r="C220" s="137" t="s">
        <v>2250</v>
      </c>
      <c r="D220" s="138" t="s">
        <v>405</v>
      </c>
      <c r="E220" s="138" t="s">
        <v>2024</v>
      </c>
      <c r="F220" s="1703">
        <v>2200000</v>
      </c>
      <c r="G220" s="139" t="s">
        <v>1975</v>
      </c>
      <c r="H220" s="95" t="s">
        <v>1976</v>
      </c>
      <c r="I220" s="139" t="s">
        <v>1976</v>
      </c>
      <c r="J220" s="139">
        <v>1</v>
      </c>
      <c r="K220" s="95" t="s">
        <v>1977</v>
      </c>
    </row>
    <row r="221" spans="1:27" ht="14.25">
      <c r="A221" s="89">
        <v>43502</v>
      </c>
      <c r="B221" s="142" t="s">
        <v>1971</v>
      </c>
      <c r="C221" s="137" t="s">
        <v>2251</v>
      </c>
      <c r="D221" s="138" t="s">
        <v>423</v>
      </c>
      <c r="E221" s="138" t="s">
        <v>2024</v>
      </c>
      <c r="F221" s="1703">
        <v>1300000</v>
      </c>
      <c r="G221" s="139" t="s">
        <v>559</v>
      </c>
      <c r="H221" s="95" t="s">
        <v>1976</v>
      </c>
      <c r="I221" s="139" t="s">
        <v>1976</v>
      </c>
      <c r="J221" s="139">
        <v>1</v>
      </c>
      <c r="K221" s="95" t="s">
        <v>177</v>
      </c>
    </row>
    <row r="222" spans="1:27" ht="14.25">
      <c r="A222" s="89">
        <v>43503</v>
      </c>
      <c r="B222" s="142" t="s">
        <v>1971</v>
      </c>
      <c r="C222" s="137" t="s">
        <v>2252</v>
      </c>
      <c r="D222" s="138" t="s">
        <v>423</v>
      </c>
      <c r="E222" s="138" t="s">
        <v>2024</v>
      </c>
      <c r="F222" s="1703">
        <v>1400000</v>
      </c>
      <c r="G222" s="139" t="s">
        <v>559</v>
      </c>
      <c r="H222" s="95" t="s">
        <v>1976</v>
      </c>
      <c r="I222" s="139" t="s">
        <v>1976</v>
      </c>
      <c r="J222" s="139">
        <v>1</v>
      </c>
      <c r="K222" s="95" t="s">
        <v>1983</v>
      </c>
    </row>
    <row r="223" spans="1:27" ht="14.25">
      <c r="A223" s="89">
        <v>43503</v>
      </c>
      <c r="B223" s="142" t="s">
        <v>1971</v>
      </c>
      <c r="C223" s="137" t="s">
        <v>2253</v>
      </c>
      <c r="D223" s="138" t="s">
        <v>423</v>
      </c>
      <c r="E223" s="138" t="s">
        <v>2024</v>
      </c>
      <c r="F223" s="1703">
        <v>1400000</v>
      </c>
      <c r="G223" s="139" t="s">
        <v>559</v>
      </c>
      <c r="H223" s="95" t="s">
        <v>1976</v>
      </c>
      <c r="I223" s="139" t="s">
        <v>1976</v>
      </c>
      <c r="J223" s="139">
        <v>1</v>
      </c>
      <c r="K223" s="95" t="s">
        <v>1983</v>
      </c>
    </row>
    <row r="224" spans="1:27" ht="14.25">
      <c r="A224" s="89">
        <v>43507</v>
      </c>
      <c r="B224" s="142" t="s">
        <v>1971</v>
      </c>
      <c r="C224" s="137" t="s">
        <v>2254</v>
      </c>
      <c r="D224" s="138" t="s">
        <v>423</v>
      </c>
      <c r="E224" s="138" t="s">
        <v>2024</v>
      </c>
      <c r="F224" s="1703">
        <v>1300000</v>
      </c>
      <c r="G224" s="139" t="s">
        <v>559</v>
      </c>
      <c r="H224" s="95" t="s">
        <v>1976</v>
      </c>
      <c r="I224" s="139" t="s">
        <v>1976</v>
      </c>
      <c r="J224" s="139">
        <v>1</v>
      </c>
      <c r="K224" s="95" t="s">
        <v>1977</v>
      </c>
    </row>
    <row r="225" spans="1:27" ht="14.25">
      <c r="A225" s="89">
        <v>43505</v>
      </c>
      <c r="B225" s="142" t="s">
        <v>1971</v>
      </c>
      <c r="C225" s="137" t="s">
        <v>183</v>
      </c>
      <c r="D225" s="138" t="s">
        <v>423</v>
      </c>
      <c r="E225" s="138" t="s">
        <v>2024</v>
      </c>
      <c r="F225" s="1703">
        <v>1400000</v>
      </c>
      <c r="G225" s="139" t="s">
        <v>2229</v>
      </c>
      <c r="H225" s="95" t="s">
        <v>1976</v>
      </c>
      <c r="I225" s="139" t="s">
        <v>1976</v>
      </c>
      <c r="J225" s="139">
        <v>1</v>
      </c>
      <c r="K225" s="95"/>
    </row>
    <row r="226" spans="1:27" ht="14.25">
      <c r="A226" s="89">
        <v>43505</v>
      </c>
      <c r="B226" s="142" t="s">
        <v>1971</v>
      </c>
      <c r="C226" s="137" t="s">
        <v>2255</v>
      </c>
      <c r="D226" s="138" t="s">
        <v>2256</v>
      </c>
      <c r="E226" s="138" t="s">
        <v>2024</v>
      </c>
      <c r="F226" s="1703">
        <v>1300000</v>
      </c>
      <c r="G226" s="139" t="s">
        <v>2257</v>
      </c>
      <c r="H226" s="95" t="s">
        <v>1976</v>
      </c>
      <c r="I226" s="139" t="s">
        <v>1976</v>
      </c>
      <c r="J226" s="139">
        <v>1</v>
      </c>
      <c r="K226" s="95" t="s">
        <v>2008</v>
      </c>
    </row>
    <row r="227" spans="1:27" ht="14.25">
      <c r="A227" s="89">
        <v>43505</v>
      </c>
      <c r="B227" s="142" t="s">
        <v>1971</v>
      </c>
      <c r="C227" s="137" t="s">
        <v>2258</v>
      </c>
      <c r="D227" s="138" t="s">
        <v>423</v>
      </c>
      <c r="E227" s="138" t="s">
        <v>2024</v>
      </c>
      <c r="F227" s="1703">
        <v>1350000</v>
      </c>
      <c r="G227" s="139" t="s">
        <v>2229</v>
      </c>
      <c r="H227" s="95" t="s">
        <v>1976</v>
      </c>
      <c r="I227" s="139" t="s">
        <v>1976</v>
      </c>
      <c r="J227" s="139">
        <v>1</v>
      </c>
      <c r="K227" s="95" t="s">
        <v>2008</v>
      </c>
    </row>
    <row r="228" spans="1:27" ht="14.25">
      <c r="A228" s="89">
        <v>43503</v>
      </c>
      <c r="B228" s="142" t="s">
        <v>1971</v>
      </c>
      <c r="C228" s="137" t="s">
        <v>2259</v>
      </c>
      <c r="D228" s="138" t="s">
        <v>423</v>
      </c>
      <c r="E228" s="138" t="s">
        <v>2024</v>
      </c>
      <c r="F228" s="1703">
        <v>1300000</v>
      </c>
      <c r="G228" s="139" t="s">
        <v>2260</v>
      </c>
      <c r="H228" s="95" t="s">
        <v>1976</v>
      </c>
      <c r="I228" s="139" t="s">
        <v>1976</v>
      </c>
      <c r="J228" s="139">
        <v>1</v>
      </c>
      <c r="K228" s="95" t="s">
        <v>1983</v>
      </c>
    </row>
    <row r="229" spans="1:27" ht="14.25">
      <c r="A229" s="89">
        <v>43507</v>
      </c>
      <c r="B229" s="142" t="s">
        <v>2149</v>
      </c>
      <c r="C229" s="137" t="s">
        <v>2261</v>
      </c>
      <c r="D229" s="138"/>
      <c r="E229" s="138" t="s">
        <v>2024</v>
      </c>
      <c r="F229" s="1703">
        <v>900000</v>
      </c>
      <c r="G229" s="139" t="s">
        <v>1975</v>
      </c>
      <c r="H229" s="95" t="s">
        <v>1976</v>
      </c>
      <c r="I229" s="139" t="s">
        <v>1976</v>
      </c>
      <c r="J229" s="139">
        <v>1</v>
      </c>
      <c r="K229" s="95" t="s">
        <v>1983</v>
      </c>
    </row>
    <row r="230" spans="1:27" ht="14.25">
      <c r="A230" s="89">
        <v>43508</v>
      </c>
      <c r="B230" s="142" t="s">
        <v>1971</v>
      </c>
      <c r="C230" s="137" t="s">
        <v>2262</v>
      </c>
      <c r="D230" s="138" t="s">
        <v>423</v>
      </c>
      <c r="E230" s="138" t="s">
        <v>2024</v>
      </c>
      <c r="F230" s="1703">
        <v>1300000</v>
      </c>
      <c r="G230" s="139" t="s">
        <v>2263</v>
      </c>
      <c r="H230" s="95" t="s">
        <v>1976</v>
      </c>
      <c r="I230" s="139" t="s">
        <v>1976</v>
      </c>
      <c r="J230" s="139">
        <v>1</v>
      </c>
      <c r="K230" s="95" t="s">
        <v>177</v>
      </c>
    </row>
    <row r="231" spans="1:27" ht="14.25">
      <c r="A231" s="89">
        <v>43508</v>
      </c>
      <c r="B231" s="142" t="s">
        <v>1971</v>
      </c>
      <c r="C231" s="137" t="s">
        <v>2264</v>
      </c>
      <c r="D231" s="138" t="s">
        <v>2170</v>
      </c>
      <c r="E231" s="138" t="s">
        <v>2024</v>
      </c>
      <c r="F231" s="1703">
        <v>1650000</v>
      </c>
      <c r="G231" s="139" t="s">
        <v>2265</v>
      </c>
      <c r="H231" s="95" t="s">
        <v>1976</v>
      </c>
      <c r="I231" s="139" t="s">
        <v>1976</v>
      </c>
      <c r="J231" s="139">
        <v>1</v>
      </c>
      <c r="K231" s="95" t="s">
        <v>177</v>
      </c>
    </row>
    <row r="232" spans="1:27" ht="14.25">
      <c r="A232" s="89">
        <v>43509</v>
      </c>
      <c r="B232" s="142" t="s">
        <v>1971</v>
      </c>
      <c r="C232" s="137" t="s">
        <v>2266</v>
      </c>
      <c r="D232" s="138" t="s">
        <v>423</v>
      </c>
      <c r="E232" s="138" t="s">
        <v>2024</v>
      </c>
      <c r="F232" s="1703">
        <v>1400000</v>
      </c>
      <c r="G232" s="139" t="s">
        <v>2263</v>
      </c>
      <c r="H232" s="95" t="s">
        <v>1976</v>
      </c>
      <c r="I232" s="139" t="s">
        <v>1976</v>
      </c>
      <c r="J232" s="139">
        <v>1</v>
      </c>
      <c r="K232" s="95" t="s">
        <v>177</v>
      </c>
    </row>
    <row r="233" spans="1:27" ht="14.25">
      <c r="A233" s="89">
        <v>43510</v>
      </c>
      <c r="B233" s="142" t="s">
        <v>1971</v>
      </c>
      <c r="C233" s="137" t="s">
        <v>2267</v>
      </c>
      <c r="D233" s="138" t="s">
        <v>423</v>
      </c>
      <c r="E233" s="138" t="s">
        <v>2024</v>
      </c>
      <c r="F233" s="1703">
        <v>1350000</v>
      </c>
      <c r="G233" s="139" t="s">
        <v>2229</v>
      </c>
      <c r="H233" s="95" t="s">
        <v>1976</v>
      </c>
      <c r="I233" s="139" t="s">
        <v>1976</v>
      </c>
      <c r="J233" s="139">
        <v>1</v>
      </c>
      <c r="K233" s="95" t="s">
        <v>177</v>
      </c>
    </row>
    <row r="234" spans="1:27" ht="14.25">
      <c r="A234" s="90">
        <v>43507</v>
      </c>
      <c r="B234" s="26" t="s">
        <v>1971</v>
      </c>
      <c r="C234" s="27" t="s">
        <v>2268</v>
      </c>
      <c r="D234" s="28" t="s">
        <v>423</v>
      </c>
      <c r="E234" s="28" t="s">
        <v>2024</v>
      </c>
      <c r="F234" s="1706">
        <v>1300000</v>
      </c>
      <c r="G234" s="29" t="s">
        <v>2229</v>
      </c>
      <c r="H234" s="27" t="s">
        <v>1976</v>
      </c>
      <c r="I234" s="29" t="s">
        <v>1976</v>
      </c>
      <c r="J234" s="29">
        <v>1</v>
      </c>
      <c r="K234" s="27" t="s">
        <v>177</v>
      </c>
      <c r="L234" s="341"/>
      <c r="M234" s="341"/>
      <c r="N234" s="341"/>
      <c r="O234" s="341"/>
      <c r="P234" s="341"/>
      <c r="Q234" s="341"/>
      <c r="R234" s="341"/>
      <c r="S234" s="341"/>
      <c r="T234" s="341"/>
      <c r="U234" s="341"/>
      <c r="V234" s="341"/>
      <c r="W234" s="341"/>
      <c r="X234" s="341"/>
      <c r="Y234" s="341"/>
      <c r="Z234" s="341"/>
      <c r="AA234" s="341"/>
    </row>
    <row r="235" spans="1:27" ht="14.25">
      <c r="A235" s="89">
        <v>43507</v>
      </c>
      <c r="B235" s="142" t="s">
        <v>1971</v>
      </c>
      <c r="C235" s="137" t="s">
        <v>2269</v>
      </c>
      <c r="D235" s="138" t="s">
        <v>423</v>
      </c>
      <c r="E235" s="138" t="s">
        <v>2024</v>
      </c>
      <c r="F235" s="1703">
        <v>1300000</v>
      </c>
      <c r="G235" s="139" t="s">
        <v>1975</v>
      </c>
      <c r="H235" s="95" t="s">
        <v>1976</v>
      </c>
      <c r="I235" s="139" t="s">
        <v>1976</v>
      </c>
      <c r="J235" s="139">
        <v>1</v>
      </c>
      <c r="K235" s="95" t="s">
        <v>177</v>
      </c>
    </row>
    <row r="236" spans="1:27" ht="14.25">
      <c r="A236" s="89">
        <v>43511</v>
      </c>
      <c r="B236" s="142" t="s">
        <v>2149</v>
      </c>
      <c r="C236" s="137" t="s">
        <v>2270</v>
      </c>
      <c r="D236" s="138" t="s">
        <v>119</v>
      </c>
      <c r="E236" s="138" t="s">
        <v>2024</v>
      </c>
      <c r="F236" s="1703">
        <v>1400000</v>
      </c>
      <c r="G236" s="139" t="s">
        <v>1975</v>
      </c>
      <c r="H236" s="95" t="s">
        <v>1991</v>
      </c>
      <c r="I236" s="139" t="s">
        <v>1976</v>
      </c>
      <c r="J236" s="139">
        <v>1</v>
      </c>
      <c r="K236" s="95" t="s">
        <v>2008</v>
      </c>
    </row>
    <row r="237" spans="1:27" ht="14.25">
      <c r="A237" s="89">
        <v>43514</v>
      </c>
      <c r="B237" s="142" t="s">
        <v>1971</v>
      </c>
      <c r="C237" s="137" t="s">
        <v>2271</v>
      </c>
      <c r="D237" s="138" t="s">
        <v>423</v>
      </c>
      <c r="E237" s="138" t="s">
        <v>2024</v>
      </c>
      <c r="F237" s="1703">
        <v>1350000</v>
      </c>
      <c r="G237" s="139" t="s">
        <v>2260</v>
      </c>
      <c r="H237" s="95" t="s">
        <v>1976</v>
      </c>
      <c r="I237" s="139" t="s">
        <v>1976</v>
      </c>
      <c r="J237" s="139">
        <v>1</v>
      </c>
      <c r="K237" s="95" t="s">
        <v>177</v>
      </c>
    </row>
    <row r="238" spans="1:27" ht="14.25">
      <c r="A238" s="89">
        <v>43515</v>
      </c>
      <c r="B238" s="142" t="s">
        <v>2153</v>
      </c>
      <c r="C238" s="137" t="s">
        <v>2272</v>
      </c>
      <c r="D238" s="138" t="s">
        <v>423</v>
      </c>
      <c r="E238" s="138" t="s">
        <v>2024</v>
      </c>
      <c r="F238" s="1703">
        <v>1400000</v>
      </c>
      <c r="G238" s="139" t="s">
        <v>2260</v>
      </c>
      <c r="H238" s="95" t="s">
        <v>1976</v>
      </c>
      <c r="I238" s="139" t="s">
        <v>1976</v>
      </c>
      <c r="J238" s="139">
        <v>1</v>
      </c>
      <c r="K238" s="95" t="s">
        <v>177</v>
      </c>
    </row>
    <row r="239" spans="1:27" ht="14.25">
      <c r="A239" s="89">
        <v>43515</v>
      </c>
      <c r="B239" s="142" t="s">
        <v>2001</v>
      </c>
      <c r="C239" s="137" t="s">
        <v>2273</v>
      </c>
      <c r="D239" s="138"/>
      <c r="E239" s="138" t="s">
        <v>2024</v>
      </c>
      <c r="F239" s="1703">
        <v>1550000</v>
      </c>
      <c r="G239" s="139" t="s">
        <v>1975</v>
      </c>
      <c r="H239" s="95" t="s">
        <v>1976</v>
      </c>
      <c r="I239" s="139" t="s">
        <v>1991</v>
      </c>
      <c r="J239" s="139">
        <v>1</v>
      </c>
      <c r="K239" s="95" t="s">
        <v>177</v>
      </c>
    </row>
    <row r="240" spans="1:27" ht="14.25">
      <c r="A240" s="89">
        <v>43515</v>
      </c>
      <c r="B240" s="142" t="s">
        <v>1971</v>
      </c>
      <c r="C240" s="137" t="s">
        <v>2274</v>
      </c>
      <c r="D240" s="138" t="s">
        <v>225</v>
      </c>
      <c r="E240" s="138" t="s">
        <v>2024</v>
      </c>
      <c r="F240" s="1703">
        <v>4200000</v>
      </c>
      <c r="G240" s="139" t="s">
        <v>2275</v>
      </c>
      <c r="H240" s="95" t="s">
        <v>1976</v>
      </c>
      <c r="I240" s="139" t="s">
        <v>1976</v>
      </c>
      <c r="J240" s="139">
        <v>1</v>
      </c>
      <c r="K240" s="95" t="s">
        <v>177</v>
      </c>
    </row>
    <row r="241" spans="1:27" ht="14.25">
      <c r="A241" s="89">
        <v>43516</v>
      </c>
      <c r="B241" s="142" t="s">
        <v>1971</v>
      </c>
      <c r="C241" s="137" t="s">
        <v>2276</v>
      </c>
      <c r="D241" s="138" t="s">
        <v>115</v>
      </c>
      <c r="E241" s="138" t="s">
        <v>2024</v>
      </c>
      <c r="F241" s="1703">
        <v>2400000</v>
      </c>
      <c r="G241" s="139" t="s">
        <v>382</v>
      </c>
      <c r="H241" s="95" t="s">
        <v>1991</v>
      </c>
      <c r="I241" s="139" t="s">
        <v>1976</v>
      </c>
      <c r="J241" s="139">
        <v>1</v>
      </c>
      <c r="K241" s="95" t="s">
        <v>177</v>
      </c>
    </row>
    <row r="242" spans="1:27" ht="14.25">
      <c r="A242" s="89">
        <v>43516</v>
      </c>
      <c r="B242" s="142" t="s">
        <v>1971</v>
      </c>
      <c r="C242" s="137" t="s">
        <v>2277</v>
      </c>
      <c r="D242" s="138" t="s">
        <v>423</v>
      </c>
      <c r="E242" s="138" t="s">
        <v>2024</v>
      </c>
      <c r="F242" s="1703">
        <v>1450000</v>
      </c>
      <c r="G242" s="139" t="s">
        <v>2278</v>
      </c>
      <c r="H242" s="95" t="s">
        <v>1991</v>
      </c>
      <c r="I242" s="139" t="s">
        <v>1976</v>
      </c>
      <c r="J242" s="139">
        <v>1</v>
      </c>
      <c r="K242" s="95" t="s">
        <v>177</v>
      </c>
    </row>
    <row r="243" spans="1:27" ht="14.25">
      <c r="A243" s="89">
        <v>43516</v>
      </c>
      <c r="B243" s="142" t="s">
        <v>1971</v>
      </c>
      <c r="C243" s="137" t="s">
        <v>2279</v>
      </c>
      <c r="D243" s="138" t="s">
        <v>423</v>
      </c>
      <c r="E243" s="138" t="s">
        <v>2024</v>
      </c>
      <c r="F243" s="1703">
        <v>1550000</v>
      </c>
      <c r="G243" s="139" t="s">
        <v>2278</v>
      </c>
      <c r="H243" s="95" t="s">
        <v>1991</v>
      </c>
      <c r="I243" s="139" t="s">
        <v>1976</v>
      </c>
      <c r="J243" s="139">
        <v>1</v>
      </c>
      <c r="K243" s="95" t="s">
        <v>177</v>
      </c>
    </row>
    <row r="244" spans="1:27" ht="14.25">
      <c r="A244" s="89">
        <v>43517</v>
      </c>
      <c r="B244" s="142" t="s">
        <v>1971</v>
      </c>
      <c r="C244" s="137" t="s">
        <v>2280</v>
      </c>
      <c r="D244" s="138" t="s">
        <v>2147</v>
      </c>
      <c r="E244" s="138" t="s">
        <v>2024</v>
      </c>
      <c r="F244" s="1703">
        <v>1650000</v>
      </c>
      <c r="G244" s="139" t="s">
        <v>2281</v>
      </c>
      <c r="H244" s="95" t="s">
        <v>1976</v>
      </c>
      <c r="I244" s="139" t="s">
        <v>1976</v>
      </c>
      <c r="J244" s="139">
        <v>1</v>
      </c>
      <c r="K244" s="95" t="s">
        <v>177</v>
      </c>
    </row>
    <row r="245" spans="1:27" ht="14.25">
      <c r="A245" s="90">
        <v>43516</v>
      </c>
      <c r="B245" s="26" t="s">
        <v>2058</v>
      </c>
      <c r="C245" s="27" t="s">
        <v>2282</v>
      </c>
      <c r="D245" s="28" t="s">
        <v>423</v>
      </c>
      <c r="E245" s="28" t="s">
        <v>2024</v>
      </c>
      <c r="F245" s="1706">
        <v>1200000</v>
      </c>
      <c r="G245" s="29" t="s">
        <v>2283</v>
      </c>
      <c r="H245" s="27" t="s">
        <v>1976</v>
      </c>
      <c r="I245" s="29" t="s">
        <v>1976</v>
      </c>
      <c r="J245" s="29">
        <v>1</v>
      </c>
      <c r="K245" s="27" t="s">
        <v>177</v>
      </c>
      <c r="L245" s="341"/>
      <c r="M245" s="341"/>
      <c r="N245" s="341"/>
      <c r="O245" s="341"/>
      <c r="P245" s="341"/>
      <c r="Q245" s="341"/>
      <c r="R245" s="341"/>
      <c r="S245" s="341"/>
      <c r="T245" s="341"/>
      <c r="U245" s="341"/>
      <c r="V245" s="341"/>
      <c r="W245" s="341"/>
      <c r="X245" s="341"/>
      <c r="Y245" s="341"/>
      <c r="Z245" s="341"/>
      <c r="AA245" s="341"/>
    </row>
    <row r="246" spans="1:27" ht="14.25">
      <c r="A246" s="89">
        <v>43516</v>
      </c>
      <c r="B246" s="142" t="s">
        <v>1971</v>
      </c>
      <c r="C246" s="137" t="s">
        <v>181</v>
      </c>
      <c r="D246" s="138" t="s">
        <v>423</v>
      </c>
      <c r="E246" s="138" t="s">
        <v>2024</v>
      </c>
      <c r="F246" s="1703">
        <v>1250000</v>
      </c>
      <c r="G246" s="139" t="s">
        <v>2229</v>
      </c>
      <c r="H246" s="95" t="s">
        <v>1976</v>
      </c>
      <c r="I246" s="139" t="s">
        <v>1976</v>
      </c>
      <c r="J246" s="139">
        <v>1</v>
      </c>
      <c r="K246" s="95" t="s">
        <v>177</v>
      </c>
    </row>
    <row r="247" spans="1:27" ht="14.25">
      <c r="A247" s="100">
        <v>43511</v>
      </c>
      <c r="B247" s="35" t="s">
        <v>2058</v>
      </c>
      <c r="C247" s="22" t="s">
        <v>2284</v>
      </c>
      <c r="D247" s="37"/>
      <c r="E247" s="37" t="s">
        <v>2024</v>
      </c>
      <c r="F247" s="1704"/>
      <c r="G247" s="23"/>
      <c r="H247" s="22" t="s">
        <v>1976</v>
      </c>
      <c r="I247" s="23" t="s">
        <v>1976</v>
      </c>
      <c r="J247" s="23"/>
      <c r="K247" s="22" t="s">
        <v>2018</v>
      </c>
    </row>
    <row r="248" spans="1:27" ht="14.25">
      <c r="A248" s="100">
        <v>43511</v>
      </c>
      <c r="B248" s="35" t="s">
        <v>2058</v>
      </c>
      <c r="C248" s="22" t="s">
        <v>2285</v>
      </c>
      <c r="D248" s="37"/>
      <c r="E248" s="37" t="s">
        <v>2024</v>
      </c>
      <c r="F248" s="1704"/>
      <c r="G248" s="23"/>
      <c r="H248" s="22" t="s">
        <v>1976</v>
      </c>
      <c r="I248" s="23" t="s">
        <v>1976</v>
      </c>
      <c r="J248" s="23"/>
      <c r="K248" s="22" t="s">
        <v>2018</v>
      </c>
    </row>
    <row r="249" spans="1:27" ht="14.25">
      <c r="A249" s="100">
        <v>43516</v>
      </c>
      <c r="B249" s="35" t="s">
        <v>1971</v>
      </c>
      <c r="C249" s="22" t="s">
        <v>2269</v>
      </c>
      <c r="D249" s="37"/>
      <c r="E249" s="37" t="s">
        <v>2024</v>
      </c>
      <c r="F249" s="1704">
        <v>245000000</v>
      </c>
      <c r="G249" s="23" t="s">
        <v>1975</v>
      </c>
      <c r="H249" s="22" t="s">
        <v>1976</v>
      </c>
      <c r="I249" s="23" t="s">
        <v>1976</v>
      </c>
      <c r="J249" s="23"/>
      <c r="K249" s="22" t="s">
        <v>2180</v>
      </c>
    </row>
    <row r="250" spans="1:27" ht="14.25">
      <c r="A250" s="100">
        <v>43516</v>
      </c>
      <c r="B250" s="35" t="s">
        <v>2058</v>
      </c>
      <c r="C250" s="22" t="s">
        <v>2286</v>
      </c>
      <c r="D250" s="37"/>
      <c r="E250" s="37" t="s">
        <v>2024</v>
      </c>
      <c r="F250" s="1704">
        <v>250000000</v>
      </c>
      <c r="G250" s="23" t="s">
        <v>1975</v>
      </c>
      <c r="H250" s="22" t="s">
        <v>1976</v>
      </c>
      <c r="I250" s="23" t="s">
        <v>1976</v>
      </c>
      <c r="J250" s="23"/>
      <c r="K250" s="22" t="s">
        <v>2180</v>
      </c>
    </row>
    <row r="251" spans="1:27" ht="14.25">
      <c r="A251" s="100">
        <v>43516</v>
      </c>
      <c r="B251" s="35" t="s">
        <v>2287</v>
      </c>
      <c r="C251" s="22" t="s">
        <v>2288</v>
      </c>
      <c r="D251" s="37"/>
      <c r="E251" s="37" t="s">
        <v>2024</v>
      </c>
      <c r="F251" s="1704">
        <v>320000000</v>
      </c>
      <c r="G251" s="23" t="s">
        <v>1975</v>
      </c>
      <c r="H251" s="22" t="s">
        <v>1991</v>
      </c>
      <c r="I251" s="23" t="s">
        <v>1976</v>
      </c>
      <c r="J251" s="23"/>
      <c r="K251" s="22" t="s">
        <v>2180</v>
      </c>
    </row>
    <row r="252" spans="1:27" ht="14.25">
      <c r="A252" s="100">
        <v>43497</v>
      </c>
      <c r="B252" s="35" t="s">
        <v>2058</v>
      </c>
      <c r="C252" s="22" t="s">
        <v>2289</v>
      </c>
      <c r="D252" s="37"/>
      <c r="E252" s="37" t="s">
        <v>2024</v>
      </c>
      <c r="F252" s="1704">
        <v>350000000</v>
      </c>
      <c r="G252" s="23" t="s">
        <v>1975</v>
      </c>
      <c r="H252" s="22" t="s">
        <v>1991</v>
      </c>
      <c r="I252" s="23" t="s">
        <v>1976</v>
      </c>
      <c r="J252" s="23"/>
      <c r="K252" s="22" t="s">
        <v>2180</v>
      </c>
    </row>
    <row r="253" spans="1:27" ht="14.25">
      <c r="A253" s="100">
        <v>43497</v>
      </c>
      <c r="B253" s="35" t="s">
        <v>2004</v>
      </c>
      <c r="C253" s="22" t="s">
        <v>2290</v>
      </c>
      <c r="D253" s="37"/>
      <c r="E253" s="37" t="s">
        <v>2024</v>
      </c>
      <c r="F253" s="1704">
        <v>850000000</v>
      </c>
      <c r="G253" s="23" t="s">
        <v>2291</v>
      </c>
      <c r="H253" s="22" t="s">
        <v>1976</v>
      </c>
      <c r="I253" s="23" t="s">
        <v>1976</v>
      </c>
      <c r="J253" s="75"/>
      <c r="K253" s="22" t="s">
        <v>2018</v>
      </c>
    </row>
    <row r="254" spans="1:27" ht="14.25">
      <c r="A254" s="100">
        <v>43497</v>
      </c>
      <c r="B254" s="35" t="s">
        <v>1971</v>
      </c>
      <c r="C254" s="22" t="s">
        <v>2292</v>
      </c>
      <c r="D254" s="37"/>
      <c r="E254" s="37" t="s">
        <v>2024</v>
      </c>
      <c r="F254" s="1704">
        <v>380000000</v>
      </c>
      <c r="G254" s="23" t="s">
        <v>2244</v>
      </c>
      <c r="H254" s="22" t="s">
        <v>1976</v>
      </c>
      <c r="I254" s="23" t="s">
        <v>1976</v>
      </c>
      <c r="J254" s="75"/>
      <c r="K254" s="22" t="s">
        <v>2180</v>
      </c>
    </row>
    <row r="255" spans="1:27" ht="12.75">
      <c r="A255" s="340"/>
      <c r="J255">
        <f>SUM(J199:J246)</f>
        <v>48</v>
      </c>
    </row>
    <row r="256" spans="1:27" ht="18">
      <c r="A256" s="3340" t="s">
        <v>2293</v>
      </c>
      <c r="B256" s="3340"/>
      <c r="C256" s="3340"/>
      <c r="D256" s="3340"/>
      <c r="E256" s="3340"/>
      <c r="F256" s="3340"/>
      <c r="G256" s="3340"/>
      <c r="H256" s="3340"/>
      <c r="I256" s="3340"/>
      <c r="J256" s="3340"/>
      <c r="K256" s="3340"/>
    </row>
    <row r="257" spans="1:27" ht="14.25">
      <c r="A257" s="12" t="s">
        <v>1962</v>
      </c>
      <c r="B257" s="62" t="s">
        <v>1963</v>
      </c>
      <c r="C257" s="62" t="s">
        <v>1964</v>
      </c>
      <c r="D257" s="62"/>
      <c r="E257" s="62" t="s">
        <v>153</v>
      </c>
      <c r="F257" s="1702" t="s">
        <v>1966</v>
      </c>
      <c r="G257" s="62" t="s">
        <v>1967</v>
      </c>
      <c r="H257" s="62" t="s">
        <v>1968</v>
      </c>
      <c r="I257" s="62" t="s">
        <v>1969</v>
      </c>
      <c r="J257" s="63" t="s">
        <v>1970</v>
      </c>
      <c r="K257" s="63" t="s">
        <v>10</v>
      </c>
    </row>
    <row r="258" spans="1:27" ht="14.25">
      <c r="A258" s="89">
        <v>43497</v>
      </c>
      <c r="B258" s="142" t="s">
        <v>2294</v>
      </c>
      <c r="C258" s="137" t="s">
        <v>2295</v>
      </c>
      <c r="D258" s="138"/>
      <c r="E258" s="138" t="s">
        <v>2024</v>
      </c>
      <c r="F258" s="1703">
        <v>600000</v>
      </c>
      <c r="G258" s="139" t="s">
        <v>1975</v>
      </c>
      <c r="H258" s="95" t="s">
        <v>1991</v>
      </c>
      <c r="I258" s="139" t="s">
        <v>1976</v>
      </c>
      <c r="J258" s="139">
        <v>1</v>
      </c>
      <c r="K258" s="95" t="s">
        <v>2060</v>
      </c>
    </row>
    <row r="259" spans="1:27" ht="14.25">
      <c r="A259" s="89">
        <v>43516</v>
      </c>
      <c r="B259" s="142" t="s">
        <v>2001</v>
      </c>
      <c r="C259" s="137" t="s">
        <v>2296</v>
      </c>
      <c r="D259" s="138" t="s">
        <v>2166</v>
      </c>
      <c r="E259" s="138" t="s">
        <v>2024</v>
      </c>
      <c r="F259" s="1703">
        <v>700000</v>
      </c>
      <c r="G259" s="139" t="s">
        <v>1975</v>
      </c>
      <c r="H259" s="95" t="s">
        <v>1991</v>
      </c>
      <c r="I259" s="139" t="s">
        <v>1976</v>
      </c>
      <c r="J259" s="139">
        <v>1</v>
      </c>
      <c r="K259" s="95" t="s">
        <v>177</v>
      </c>
    </row>
    <row r="260" spans="1:27" ht="14.25">
      <c r="A260" s="89"/>
      <c r="B260" s="142"/>
      <c r="C260" s="137"/>
      <c r="D260" s="138"/>
      <c r="E260" s="138"/>
      <c r="F260" s="1703"/>
      <c r="G260" s="139"/>
      <c r="H260" s="95"/>
      <c r="I260" s="139"/>
      <c r="J260" s="139"/>
      <c r="K260" s="95"/>
    </row>
    <row r="261" spans="1:27" ht="14.25">
      <c r="A261" s="89"/>
      <c r="B261" s="142"/>
      <c r="C261" s="137"/>
      <c r="D261" s="138"/>
      <c r="E261" s="138"/>
      <c r="F261" s="1703"/>
      <c r="G261" s="139"/>
      <c r="H261" s="95"/>
      <c r="I261" s="139"/>
      <c r="J261" s="139"/>
      <c r="K261" s="95"/>
    </row>
    <row r="262" spans="1:27" ht="14.25">
      <c r="A262" s="100"/>
      <c r="B262" s="35"/>
      <c r="C262" s="22"/>
      <c r="D262" s="37"/>
      <c r="E262" s="37"/>
      <c r="F262" s="1704"/>
      <c r="G262" s="23"/>
      <c r="H262" s="22"/>
      <c r="I262" s="23"/>
      <c r="J262" s="23"/>
      <c r="K262" s="22"/>
    </row>
    <row r="263" spans="1:27" ht="14.25">
      <c r="A263" s="100"/>
      <c r="B263" s="35"/>
      <c r="C263" s="22"/>
      <c r="D263" s="37"/>
      <c r="E263" s="37"/>
      <c r="F263" s="1704"/>
      <c r="G263" s="23"/>
      <c r="H263" s="22"/>
      <c r="I263" s="23"/>
      <c r="J263" s="75"/>
      <c r="K263" s="22"/>
    </row>
    <row r="264" spans="1:27" ht="14.25">
      <c r="A264" s="100"/>
      <c r="B264" s="35"/>
      <c r="C264" s="22"/>
      <c r="D264" s="37"/>
      <c r="E264" s="37"/>
      <c r="F264" s="1704"/>
      <c r="G264" s="23"/>
      <c r="H264" s="22"/>
      <c r="I264" s="23"/>
      <c r="J264" s="75"/>
      <c r="K264" s="22"/>
    </row>
    <row r="265" spans="1:27" ht="12.75">
      <c r="A265" s="340"/>
    </row>
    <row r="266" spans="1:27" ht="18">
      <c r="A266" s="3340" t="s">
        <v>2297</v>
      </c>
      <c r="B266" s="3340"/>
      <c r="C266" s="3340"/>
      <c r="D266" s="3340"/>
      <c r="E266" s="3340"/>
      <c r="F266" s="3340"/>
      <c r="G266" s="3340"/>
      <c r="H266" s="3340"/>
      <c r="I266" s="3340"/>
      <c r="J266" s="3340"/>
      <c r="K266" s="3340"/>
    </row>
    <row r="267" spans="1:27" ht="14.25">
      <c r="A267" s="12" t="s">
        <v>1962</v>
      </c>
      <c r="B267" s="62" t="s">
        <v>1963</v>
      </c>
      <c r="C267" s="62" t="s">
        <v>1964</v>
      </c>
      <c r="D267" s="62"/>
      <c r="E267" s="62" t="s">
        <v>153</v>
      </c>
      <c r="F267" s="1702" t="s">
        <v>1966</v>
      </c>
      <c r="G267" s="62" t="s">
        <v>1967</v>
      </c>
      <c r="H267" s="62" t="s">
        <v>1968</v>
      </c>
      <c r="I267" s="62" t="s">
        <v>1969</v>
      </c>
      <c r="J267" s="63" t="s">
        <v>1970</v>
      </c>
      <c r="K267" s="63" t="s">
        <v>10</v>
      </c>
    </row>
    <row r="268" spans="1:27" ht="14.25">
      <c r="A268" s="89">
        <v>43498</v>
      </c>
      <c r="B268" s="142" t="s">
        <v>1971</v>
      </c>
      <c r="C268" s="137" t="s">
        <v>2298</v>
      </c>
      <c r="D268" s="138" t="s">
        <v>2256</v>
      </c>
      <c r="E268" s="138" t="s">
        <v>2024</v>
      </c>
      <c r="F268" s="1703">
        <v>1800000</v>
      </c>
      <c r="G268" s="139" t="s">
        <v>2123</v>
      </c>
      <c r="H268" s="95" t="s">
        <v>1991</v>
      </c>
      <c r="I268" s="139" t="s">
        <v>1976</v>
      </c>
      <c r="J268" s="139">
        <v>1</v>
      </c>
      <c r="K268" s="95" t="s">
        <v>1983</v>
      </c>
    </row>
    <row r="269" spans="1:27" ht="14.25">
      <c r="A269" s="90">
        <v>43497</v>
      </c>
      <c r="B269" s="26" t="s">
        <v>1971</v>
      </c>
      <c r="C269" s="27" t="s">
        <v>2299</v>
      </c>
      <c r="D269" s="28" t="s">
        <v>2147</v>
      </c>
      <c r="E269" s="28" t="s">
        <v>2024</v>
      </c>
      <c r="F269" s="1706">
        <v>3500000</v>
      </c>
      <c r="G269" s="29" t="s">
        <v>2300</v>
      </c>
      <c r="H269" s="27" t="s">
        <v>1976</v>
      </c>
      <c r="I269" s="29" t="s">
        <v>1991</v>
      </c>
      <c r="J269" s="29">
        <v>1</v>
      </c>
      <c r="K269" s="27" t="s">
        <v>1983</v>
      </c>
      <c r="L269" s="341"/>
      <c r="M269" s="341"/>
      <c r="N269" s="341"/>
      <c r="O269" s="341"/>
      <c r="P269" s="341"/>
      <c r="Q269" s="341"/>
      <c r="R269" s="341"/>
      <c r="S269" s="341"/>
      <c r="T269" s="341"/>
      <c r="U269" s="341"/>
      <c r="V269" s="341"/>
      <c r="W269" s="341"/>
      <c r="X269" s="341"/>
      <c r="Y269" s="341"/>
      <c r="Z269" s="341"/>
      <c r="AA269" s="341"/>
    </row>
    <row r="270" spans="1:27" ht="14.25">
      <c r="A270" s="89">
        <v>43498</v>
      </c>
      <c r="B270" s="142" t="s">
        <v>1971</v>
      </c>
      <c r="C270" s="137" t="s">
        <v>2301</v>
      </c>
      <c r="D270" s="138" t="s">
        <v>427</v>
      </c>
      <c r="E270" s="138" t="s">
        <v>2024</v>
      </c>
      <c r="F270" s="1703">
        <v>1700000</v>
      </c>
      <c r="G270" s="139" t="s">
        <v>2302</v>
      </c>
      <c r="H270" s="95" t="s">
        <v>1991</v>
      </c>
      <c r="I270" s="139" t="s">
        <v>1976</v>
      </c>
      <c r="J270" s="139">
        <v>1</v>
      </c>
      <c r="K270" s="95" t="s">
        <v>1983</v>
      </c>
    </row>
    <row r="271" spans="1:27" ht="14.25">
      <c r="A271" s="89">
        <v>43501</v>
      </c>
      <c r="B271" s="142" t="s">
        <v>1971</v>
      </c>
      <c r="C271" s="137" t="s">
        <v>2303</v>
      </c>
      <c r="D271" s="138" t="s">
        <v>1995</v>
      </c>
      <c r="E271" s="138" t="s">
        <v>2024</v>
      </c>
      <c r="F271" s="1703">
        <v>1500000</v>
      </c>
      <c r="G271" s="139" t="s">
        <v>2304</v>
      </c>
      <c r="H271" s="95" t="s">
        <v>1991</v>
      </c>
      <c r="I271" s="139" t="s">
        <v>1976</v>
      </c>
      <c r="J271" s="139">
        <v>1</v>
      </c>
      <c r="K271" s="95" t="s">
        <v>19</v>
      </c>
    </row>
    <row r="272" spans="1:27" ht="14.25">
      <c r="A272" s="89">
        <v>43501</v>
      </c>
      <c r="B272" s="142" t="s">
        <v>1971</v>
      </c>
      <c r="C272" s="137" t="s">
        <v>2305</v>
      </c>
      <c r="D272" s="138" t="s">
        <v>423</v>
      </c>
      <c r="E272" s="138" t="s">
        <v>2024</v>
      </c>
      <c r="F272" s="1703">
        <v>1300000</v>
      </c>
      <c r="G272" s="139" t="s">
        <v>2306</v>
      </c>
      <c r="H272" s="95" t="s">
        <v>1976</v>
      </c>
      <c r="I272" s="139" t="s">
        <v>1976</v>
      </c>
      <c r="J272" s="139">
        <v>1</v>
      </c>
      <c r="K272" s="95" t="s">
        <v>1977</v>
      </c>
    </row>
    <row r="273" spans="1:27" ht="14.25">
      <c r="A273" s="89">
        <v>43501</v>
      </c>
      <c r="B273" s="142" t="s">
        <v>1971</v>
      </c>
      <c r="C273" s="137" t="s">
        <v>2307</v>
      </c>
      <c r="D273" s="138" t="s">
        <v>2308</v>
      </c>
      <c r="E273" s="138" t="s">
        <v>2309</v>
      </c>
      <c r="F273" s="1703">
        <v>1000000</v>
      </c>
      <c r="G273" s="139" t="s">
        <v>2310</v>
      </c>
      <c r="H273" s="95" t="s">
        <v>1976</v>
      </c>
      <c r="I273" s="139" t="s">
        <v>1976</v>
      </c>
      <c r="J273" s="139">
        <v>1</v>
      </c>
      <c r="K273" s="95" t="s">
        <v>2008</v>
      </c>
    </row>
    <row r="274" spans="1:27" ht="14.25">
      <c r="A274" s="90">
        <v>43501</v>
      </c>
      <c r="B274" s="26" t="s">
        <v>1971</v>
      </c>
      <c r="C274" s="27" t="s">
        <v>149</v>
      </c>
      <c r="D274" s="28" t="s">
        <v>423</v>
      </c>
      <c r="E274" s="28" t="s">
        <v>2024</v>
      </c>
      <c r="F274" s="1706">
        <v>1800000</v>
      </c>
      <c r="G274" s="29" t="s">
        <v>2244</v>
      </c>
      <c r="H274" s="27" t="s">
        <v>1976</v>
      </c>
      <c r="I274" s="29" t="s">
        <v>1976</v>
      </c>
      <c r="J274" s="29">
        <v>1</v>
      </c>
      <c r="K274" s="27" t="s">
        <v>1983</v>
      </c>
      <c r="L274" s="341"/>
      <c r="M274" s="341"/>
      <c r="N274" s="341"/>
      <c r="O274" s="341"/>
      <c r="P274" s="341"/>
      <c r="Q274" s="341"/>
      <c r="R274" s="341"/>
      <c r="S274" s="341"/>
      <c r="T274" s="341"/>
      <c r="U274" s="341"/>
      <c r="V274" s="341"/>
      <c r="W274" s="341"/>
      <c r="X274" s="341"/>
      <c r="Y274" s="341"/>
      <c r="Z274" s="341"/>
      <c r="AA274" s="341"/>
    </row>
    <row r="275" spans="1:27" ht="14.25">
      <c r="A275" s="89">
        <v>43502</v>
      </c>
      <c r="B275" s="142" t="s">
        <v>1971</v>
      </c>
      <c r="C275" s="137" t="s">
        <v>2311</v>
      </c>
      <c r="D275" s="138" t="s">
        <v>100</v>
      </c>
      <c r="E275" s="138" t="s">
        <v>2024</v>
      </c>
      <c r="F275" s="1703">
        <v>1500000</v>
      </c>
      <c r="G275" s="139" t="s">
        <v>1975</v>
      </c>
      <c r="H275" s="95" t="s">
        <v>1976</v>
      </c>
      <c r="I275" s="139" t="s">
        <v>1976</v>
      </c>
      <c r="J275" s="139">
        <v>1</v>
      </c>
      <c r="K275" s="95" t="s">
        <v>1983</v>
      </c>
    </row>
    <row r="276" spans="1:27" ht="14.25">
      <c r="A276" s="89">
        <v>43503</v>
      </c>
      <c r="B276" s="142" t="s">
        <v>1971</v>
      </c>
      <c r="C276" s="137" t="s">
        <v>2312</v>
      </c>
      <c r="D276" s="138" t="s">
        <v>2201</v>
      </c>
      <c r="E276" s="138" t="s">
        <v>2024</v>
      </c>
      <c r="F276" s="1703">
        <v>2300000</v>
      </c>
      <c r="G276" s="139" t="s">
        <v>1975</v>
      </c>
      <c r="H276" s="95" t="s">
        <v>1976</v>
      </c>
      <c r="I276" s="139" t="s">
        <v>1976</v>
      </c>
      <c r="J276" s="139">
        <v>1</v>
      </c>
      <c r="K276" s="95" t="s">
        <v>2008</v>
      </c>
    </row>
    <row r="277" spans="1:27" ht="14.25">
      <c r="A277" s="89">
        <v>43503</v>
      </c>
      <c r="B277" s="142" t="s">
        <v>1971</v>
      </c>
      <c r="C277" s="137" t="s">
        <v>2313</v>
      </c>
      <c r="D277" s="138" t="s">
        <v>423</v>
      </c>
      <c r="E277" s="138" t="s">
        <v>2024</v>
      </c>
      <c r="F277" s="1703">
        <v>1300000</v>
      </c>
      <c r="G277" s="139" t="s">
        <v>1975</v>
      </c>
      <c r="H277" s="95" t="s">
        <v>1976</v>
      </c>
      <c r="I277" s="139" t="s">
        <v>1976</v>
      </c>
      <c r="J277" s="139">
        <v>1</v>
      </c>
      <c r="K277" s="95"/>
    </row>
    <row r="278" spans="1:27" ht="14.25">
      <c r="A278" s="89">
        <v>43498</v>
      </c>
      <c r="B278" s="142" t="s">
        <v>1971</v>
      </c>
      <c r="C278" s="137" t="s">
        <v>2314</v>
      </c>
      <c r="D278" s="138" t="s">
        <v>1995</v>
      </c>
      <c r="E278" s="138" t="s">
        <v>2024</v>
      </c>
      <c r="F278" s="1703">
        <v>2200000</v>
      </c>
      <c r="G278" s="139" t="s">
        <v>2039</v>
      </c>
      <c r="H278" s="95" t="s">
        <v>1991</v>
      </c>
      <c r="I278" s="139" t="s">
        <v>1976</v>
      </c>
      <c r="J278" s="139">
        <v>1</v>
      </c>
      <c r="K278" s="95" t="s">
        <v>1975</v>
      </c>
    </row>
    <row r="279" spans="1:27" ht="14.25">
      <c r="A279" s="89">
        <v>43504</v>
      </c>
      <c r="B279" s="142" t="s">
        <v>1971</v>
      </c>
      <c r="C279" s="137" t="s">
        <v>204</v>
      </c>
      <c r="D279" s="138" t="s">
        <v>427</v>
      </c>
      <c r="E279" s="138" t="s">
        <v>2024</v>
      </c>
      <c r="F279" s="1703">
        <v>3500000</v>
      </c>
      <c r="G279" s="139" t="s">
        <v>2042</v>
      </c>
      <c r="H279" s="95" t="s">
        <v>1976</v>
      </c>
      <c r="I279" s="139" t="s">
        <v>1976</v>
      </c>
      <c r="J279" s="139">
        <v>1</v>
      </c>
      <c r="K279" s="95" t="s">
        <v>1983</v>
      </c>
    </row>
    <row r="280" spans="1:27" ht="14.25">
      <c r="A280" s="89">
        <v>43508</v>
      </c>
      <c r="B280" s="142" t="s">
        <v>1971</v>
      </c>
      <c r="C280" s="137" t="s">
        <v>2315</v>
      </c>
      <c r="D280" s="138" t="s">
        <v>117</v>
      </c>
      <c r="E280" s="138" t="s">
        <v>2024</v>
      </c>
      <c r="F280" s="1703">
        <v>950000</v>
      </c>
      <c r="G280" s="139" t="s">
        <v>2316</v>
      </c>
      <c r="H280" s="95" t="s">
        <v>1991</v>
      </c>
      <c r="I280" s="139" t="s">
        <v>1976</v>
      </c>
      <c r="J280" s="139">
        <v>1</v>
      </c>
      <c r="K280" s="95" t="s">
        <v>177</v>
      </c>
    </row>
    <row r="281" spans="1:27" ht="14.25">
      <c r="A281" s="89">
        <v>43508</v>
      </c>
      <c r="B281" s="142" t="s">
        <v>2001</v>
      </c>
      <c r="C281" s="137" t="s">
        <v>2317</v>
      </c>
      <c r="D281" s="138" t="s">
        <v>2318</v>
      </c>
      <c r="E281" s="138" t="s">
        <v>2024</v>
      </c>
      <c r="F281" s="1703">
        <v>2000000</v>
      </c>
      <c r="G281" s="139" t="s">
        <v>1975</v>
      </c>
      <c r="H281" s="95" t="s">
        <v>1991</v>
      </c>
      <c r="I281" s="139" t="s">
        <v>1976</v>
      </c>
      <c r="J281" s="139">
        <v>1</v>
      </c>
      <c r="K281" s="95" t="s">
        <v>177</v>
      </c>
    </row>
    <row r="282" spans="1:27" ht="14.25">
      <c r="A282" s="89">
        <v>43510</v>
      </c>
      <c r="B282" s="142" t="s">
        <v>1971</v>
      </c>
      <c r="C282" s="137" t="s">
        <v>2319</v>
      </c>
      <c r="D282" s="138" t="s">
        <v>98</v>
      </c>
      <c r="E282" s="138" t="s">
        <v>2024</v>
      </c>
      <c r="F282" s="1703">
        <v>1400000</v>
      </c>
      <c r="G282" s="139" t="s">
        <v>2320</v>
      </c>
      <c r="H282" s="95" t="s">
        <v>1976</v>
      </c>
      <c r="I282" s="139" t="s">
        <v>1976</v>
      </c>
      <c r="J282" s="139">
        <v>1</v>
      </c>
      <c r="K282" s="95" t="s">
        <v>177</v>
      </c>
    </row>
    <row r="283" spans="1:27" ht="14.25">
      <c r="A283" s="89">
        <v>43510</v>
      </c>
      <c r="B283" s="142" t="s">
        <v>1971</v>
      </c>
      <c r="C283" s="137" t="s">
        <v>2321</v>
      </c>
      <c r="D283" s="138" t="s">
        <v>2256</v>
      </c>
      <c r="E283" s="138" t="s">
        <v>2024</v>
      </c>
      <c r="F283" s="1703">
        <v>2000000</v>
      </c>
      <c r="G283" s="139" t="s">
        <v>2322</v>
      </c>
      <c r="H283" s="95" t="s">
        <v>1976</v>
      </c>
      <c r="I283" s="139" t="s">
        <v>1976</v>
      </c>
      <c r="J283" s="139">
        <v>1</v>
      </c>
      <c r="K283" s="95" t="s">
        <v>177</v>
      </c>
    </row>
    <row r="284" spans="1:27" ht="14.25">
      <c r="A284" s="89">
        <v>43510</v>
      </c>
      <c r="B284" s="142" t="s">
        <v>1971</v>
      </c>
      <c r="C284" s="137" t="s">
        <v>2323</v>
      </c>
      <c r="D284" s="138" t="s">
        <v>98</v>
      </c>
      <c r="E284" s="138" t="s">
        <v>2024</v>
      </c>
      <c r="F284" s="1703">
        <v>1400000</v>
      </c>
      <c r="G284" s="139" t="s">
        <v>2324</v>
      </c>
      <c r="H284" s="95" t="s">
        <v>1976</v>
      </c>
      <c r="I284" s="139" t="s">
        <v>1976</v>
      </c>
      <c r="J284" s="139">
        <v>1</v>
      </c>
      <c r="K284" s="95" t="s">
        <v>177</v>
      </c>
    </row>
    <row r="285" spans="1:27" ht="14.25">
      <c r="A285" s="89">
        <v>43515</v>
      </c>
      <c r="B285" s="142" t="s">
        <v>1971</v>
      </c>
      <c r="C285" s="137" t="s">
        <v>2325</v>
      </c>
      <c r="D285" s="138" t="s">
        <v>427</v>
      </c>
      <c r="E285" s="138" t="s">
        <v>2024</v>
      </c>
      <c r="F285" s="1703">
        <v>2050000</v>
      </c>
      <c r="G285" s="139" t="s">
        <v>2129</v>
      </c>
      <c r="H285" s="95" t="s">
        <v>1976</v>
      </c>
      <c r="I285" s="139" t="s">
        <v>1976</v>
      </c>
      <c r="J285" s="139">
        <v>1</v>
      </c>
      <c r="K285" s="95" t="s">
        <v>2060</v>
      </c>
    </row>
    <row r="286" spans="1:27" ht="14.25">
      <c r="A286" s="89">
        <v>43521</v>
      </c>
      <c r="B286" s="142" t="s">
        <v>1971</v>
      </c>
      <c r="C286" s="137" t="s">
        <v>2326</v>
      </c>
      <c r="D286" s="138" t="s">
        <v>2029</v>
      </c>
      <c r="E286" s="138" t="s">
        <v>2024</v>
      </c>
      <c r="F286" s="1703">
        <v>2500000</v>
      </c>
      <c r="G286" s="139" t="s">
        <v>2327</v>
      </c>
      <c r="H286" s="95" t="s">
        <v>1991</v>
      </c>
      <c r="I286" s="139" t="s">
        <v>1976</v>
      </c>
      <c r="J286" s="139">
        <v>1</v>
      </c>
      <c r="K286" s="95" t="s">
        <v>177</v>
      </c>
    </row>
    <row r="287" spans="1:27" ht="14.25">
      <c r="A287" s="89">
        <v>43521</v>
      </c>
      <c r="B287" s="142" t="s">
        <v>1971</v>
      </c>
      <c r="C287" s="137" t="s">
        <v>251</v>
      </c>
      <c r="D287" s="138" t="s">
        <v>423</v>
      </c>
      <c r="E287" s="138" t="s">
        <v>2024</v>
      </c>
      <c r="F287" s="1703">
        <v>1900000</v>
      </c>
      <c r="G287" s="139" t="s">
        <v>2244</v>
      </c>
      <c r="H287" s="95" t="s">
        <v>1976</v>
      </c>
      <c r="I287" s="139" t="s">
        <v>1976</v>
      </c>
      <c r="J287" s="139">
        <v>1</v>
      </c>
      <c r="K287" s="95" t="s">
        <v>1983</v>
      </c>
    </row>
    <row r="288" spans="1:27" ht="14.25">
      <c r="A288" s="100">
        <v>43501</v>
      </c>
      <c r="B288" s="35" t="s">
        <v>1971</v>
      </c>
      <c r="C288" s="22" t="s">
        <v>2305</v>
      </c>
      <c r="D288" s="37"/>
      <c r="E288" s="37" t="s">
        <v>2024</v>
      </c>
      <c r="F288" s="1704">
        <v>290000000</v>
      </c>
      <c r="G288" s="23" t="s">
        <v>1975</v>
      </c>
      <c r="H288" s="22" t="s">
        <v>1991</v>
      </c>
      <c r="I288" s="23" t="s">
        <v>1976</v>
      </c>
      <c r="J288" s="23"/>
      <c r="K288" s="22" t="s">
        <v>2180</v>
      </c>
    </row>
    <row r="289" spans="1:11" ht="14.25">
      <c r="A289" s="100"/>
      <c r="B289" s="35" t="s">
        <v>1971</v>
      </c>
      <c r="C289" s="22" t="s">
        <v>2311</v>
      </c>
      <c r="D289" s="37"/>
      <c r="E289" s="37" t="s">
        <v>2024</v>
      </c>
      <c r="F289" s="1704"/>
      <c r="G289" s="23" t="s">
        <v>1975</v>
      </c>
      <c r="H289" s="22" t="s">
        <v>1991</v>
      </c>
      <c r="I289" s="23" t="s">
        <v>1976</v>
      </c>
      <c r="J289" s="75"/>
      <c r="K289" s="22" t="s">
        <v>2180</v>
      </c>
    </row>
    <row r="290" spans="1:11" ht="14.25">
      <c r="A290" s="100"/>
      <c r="B290" s="35" t="s">
        <v>1971</v>
      </c>
      <c r="C290" s="22" t="s">
        <v>2122</v>
      </c>
      <c r="D290" s="37"/>
      <c r="E290" s="37" t="s">
        <v>2024</v>
      </c>
      <c r="F290" s="1704"/>
      <c r="G290" s="23" t="s">
        <v>1975</v>
      </c>
      <c r="H290" s="22" t="s">
        <v>1991</v>
      </c>
      <c r="I290" s="23" t="s">
        <v>1976</v>
      </c>
      <c r="J290" s="75"/>
      <c r="K290" s="22" t="s">
        <v>2180</v>
      </c>
    </row>
    <row r="291" spans="1:11" ht="12.75">
      <c r="A291" s="340"/>
      <c r="J291">
        <f>SUM(J268:J287)</f>
        <v>20</v>
      </c>
    </row>
    <row r="292" spans="1:11" ht="18">
      <c r="A292" s="3340" t="s">
        <v>2328</v>
      </c>
      <c r="B292" s="3340"/>
      <c r="C292" s="3340"/>
      <c r="D292" s="3340"/>
      <c r="E292" s="3340"/>
      <c r="F292" s="3340"/>
      <c r="G292" s="3340"/>
      <c r="H292" s="3340"/>
      <c r="I292" s="3340"/>
      <c r="J292" s="3340"/>
      <c r="K292" s="3340"/>
    </row>
    <row r="293" spans="1:11" ht="14.25">
      <c r="A293" s="61" t="s">
        <v>1962</v>
      </c>
      <c r="B293" s="62" t="s">
        <v>1963</v>
      </c>
      <c r="C293" s="62" t="s">
        <v>1964</v>
      </c>
      <c r="D293" s="62"/>
      <c r="E293" s="62" t="s">
        <v>153</v>
      </c>
      <c r="F293" s="1702" t="s">
        <v>1966</v>
      </c>
      <c r="G293" s="62" t="s">
        <v>1967</v>
      </c>
      <c r="H293" s="62" t="s">
        <v>1968</v>
      </c>
      <c r="I293" s="62" t="s">
        <v>1969</v>
      </c>
      <c r="J293" s="63" t="s">
        <v>1970</v>
      </c>
      <c r="K293" s="63" t="s">
        <v>10</v>
      </c>
    </row>
    <row r="294" spans="1:11" ht="12.75">
      <c r="A294" s="140">
        <v>43497</v>
      </c>
      <c r="B294" s="142" t="s">
        <v>1971</v>
      </c>
      <c r="C294" s="41" t="s">
        <v>2329</v>
      </c>
      <c r="D294" s="68"/>
      <c r="E294" s="68" t="s">
        <v>2024</v>
      </c>
      <c r="F294" s="1708">
        <v>1800000</v>
      </c>
      <c r="G294" s="142" t="s">
        <v>2330</v>
      </c>
      <c r="H294" s="142" t="s">
        <v>1976</v>
      </c>
      <c r="I294" s="142" t="s">
        <v>1976</v>
      </c>
      <c r="J294" s="142">
        <v>1</v>
      </c>
      <c r="K294" s="142" t="s">
        <v>2331</v>
      </c>
    </row>
    <row r="295" spans="1:11" ht="12.75">
      <c r="A295" s="140">
        <v>43497</v>
      </c>
      <c r="B295" s="142" t="s">
        <v>1971</v>
      </c>
      <c r="C295" s="41" t="s">
        <v>2332</v>
      </c>
      <c r="D295" s="68"/>
      <c r="E295" s="68" t="s">
        <v>2024</v>
      </c>
      <c r="F295" s="1708">
        <v>1300000</v>
      </c>
      <c r="G295" s="142" t="s">
        <v>1975</v>
      </c>
      <c r="H295" s="142" t="s">
        <v>1976</v>
      </c>
      <c r="I295" s="142" t="s">
        <v>1976</v>
      </c>
      <c r="J295" s="142">
        <v>1</v>
      </c>
      <c r="K295" s="142" t="s">
        <v>1977</v>
      </c>
    </row>
    <row r="296" spans="1:11" ht="12.75">
      <c r="A296" s="140">
        <v>43497</v>
      </c>
      <c r="B296" s="142" t="s">
        <v>2004</v>
      </c>
      <c r="C296" s="41" t="s">
        <v>2333</v>
      </c>
      <c r="D296" s="68"/>
      <c r="E296" s="68" t="s">
        <v>2024</v>
      </c>
      <c r="F296" s="1708">
        <v>5800000</v>
      </c>
      <c r="G296" s="142" t="s">
        <v>1975</v>
      </c>
      <c r="H296" s="142" t="s">
        <v>1991</v>
      </c>
      <c r="I296" s="142" t="s">
        <v>1976</v>
      </c>
      <c r="J296" s="142">
        <v>1</v>
      </c>
      <c r="K296" s="142" t="s">
        <v>1983</v>
      </c>
    </row>
    <row r="297" spans="1:11" ht="12.75">
      <c r="A297" s="140">
        <v>43498</v>
      </c>
      <c r="B297" s="142" t="s">
        <v>1971</v>
      </c>
      <c r="C297" s="41" t="s">
        <v>2334</v>
      </c>
      <c r="D297" s="68"/>
      <c r="E297" s="68" t="s">
        <v>2024</v>
      </c>
      <c r="F297" s="1708">
        <v>2200000</v>
      </c>
      <c r="G297" s="142" t="s">
        <v>1975</v>
      </c>
      <c r="H297" s="142" t="s">
        <v>1991</v>
      </c>
      <c r="I297" s="142" t="s">
        <v>1976</v>
      </c>
      <c r="J297" s="142">
        <v>1</v>
      </c>
      <c r="K297" s="142" t="s">
        <v>2060</v>
      </c>
    </row>
    <row r="298" spans="1:11" ht="12.75">
      <c r="A298" s="140">
        <v>43498</v>
      </c>
      <c r="B298" s="142" t="s">
        <v>1971</v>
      </c>
      <c r="C298" s="41" t="s">
        <v>2335</v>
      </c>
      <c r="D298" s="68"/>
      <c r="E298" s="68" t="s">
        <v>2024</v>
      </c>
      <c r="F298" s="1708">
        <v>1000000</v>
      </c>
      <c r="G298" s="142" t="s">
        <v>2330</v>
      </c>
      <c r="H298" s="142" t="s">
        <v>1976</v>
      </c>
      <c r="I298" s="142" t="s">
        <v>1976</v>
      </c>
      <c r="J298" s="142">
        <v>1</v>
      </c>
      <c r="K298" s="142" t="s">
        <v>25</v>
      </c>
    </row>
    <row r="299" spans="1:11" ht="12.75">
      <c r="A299" s="140">
        <v>43514</v>
      </c>
      <c r="B299" s="142" t="s">
        <v>1971</v>
      </c>
      <c r="C299" s="41" t="s">
        <v>2336</v>
      </c>
      <c r="D299" s="68"/>
      <c r="E299" s="68" t="s">
        <v>2024</v>
      </c>
      <c r="F299" s="1708">
        <v>1750000</v>
      </c>
      <c r="G299" s="142" t="s">
        <v>1975</v>
      </c>
      <c r="H299" s="142" t="s">
        <v>1991</v>
      </c>
      <c r="I299" s="142" t="s">
        <v>1976</v>
      </c>
      <c r="J299" s="142">
        <v>1</v>
      </c>
      <c r="K299" s="142" t="s">
        <v>25</v>
      </c>
    </row>
    <row r="300" spans="1:11" ht="12.75">
      <c r="A300" s="140">
        <v>43510</v>
      </c>
      <c r="B300" s="142" t="s">
        <v>2294</v>
      </c>
      <c r="C300" s="41" t="s">
        <v>2337</v>
      </c>
      <c r="D300" s="68"/>
      <c r="E300" s="68" t="s">
        <v>2024</v>
      </c>
      <c r="F300" s="1708">
        <v>600000</v>
      </c>
      <c r="G300" s="142" t="s">
        <v>1975</v>
      </c>
      <c r="H300" s="142" t="s">
        <v>1976</v>
      </c>
      <c r="I300" s="142" t="s">
        <v>1976</v>
      </c>
      <c r="J300" s="142">
        <v>1</v>
      </c>
      <c r="K300" s="142" t="s">
        <v>177</v>
      </c>
    </row>
    <row r="301" spans="1:11" ht="12.75">
      <c r="A301" s="140">
        <v>43511</v>
      </c>
      <c r="B301" s="142" t="s">
        <v>1971</v>
      </c>
      <c r="C301" s="41" t="s">
        <v>2338</v>
      </c>
      <c r="D301" s="68"/>
      <c r="E301" s="68" t="s">
        <v>2024</v>
      </c>
      <c r="F301" s="1708">
        <v>1550000</v>
      </c>
      <c r="G301" s="142" t="s">
        <v>1975</v>
      </c>
      <c r="H301" s="142" t="s">
        <v>1976</v>
      </c>
      <c r="I301" s="142" t="s">
        <v>1976</v>
      </c>
      <c r="J301" s="142">
        <v>1</v>
      </c>
      <c r="K301" s="142" t="s">
        <v>177</v>
      </c>
    </row>
    <row r="302" spans="1:11" ht="12.75">
      <c r="A302" s="74"/>
      <c r="B302" s="75"/>
      <c r="C302" s="75"/>
      <c r="D302" s="80"/>
      <c r="E302" s="80"/>
      <c r="F302" s="1709"/>
      <c r="G302" s="35"/>
      <c r="H302" s="75"/>
      <c r="I302" s="75"/>
      <c r="J302" s="75"/>
      <c r="K302" s="75"/>
    </row>
    <row r="303" spans="1:11" ht="12.75">
      <c r="A303" s="74"/>
      <c r="B303" s="75"/>
      <c r="C303" s="75"/>
      <c r="D303" s="80"/>
      <c r="E303" s="80"/>
      <c r="F303" s="1709"/>
      <c r="G303" s="35"/>
      <c r="H303" s="75"/>
      <c r="I303" s="75"/>
      <c r="J303" s="75"/>
      <c r="K303" s="75"/>
    </row>
    <row r="304" spans="1:11" ht="12.75">
      <c r="A304" s="81"/>
      <c r="B304" s="82"/>
      <c r="C304" s="82"/>
      <c r="D304" s="83"/>
      <c r="E304" s="83"/>
      <c r="F304" s="1710"/>
      <c r="G304" s="1132"/>
      <c r="H304" s="82"/>
      <c r="I304" s="82"/>
      <c r="J304" s="82"/>
      <c r="K304" s="82"/>
    </row>
    <row r="305" spans="1:27" ht="12.75">
      <c r="A305" s="340"/>
    </row>
    <row r="306" spans="1:27" ht="12.75">
      <c r="A306" s="340"/>
    </row>
    <row r="307" spans="1:27" ht="18">
      <c r="A307" s="3342" t="s">
        <v>2142</v>
      </c>
      <c r="B307" s="3342"/>
      <c r="C307" s="3342"/>
      <c r="D307" s="3342"/>
      <c r="E307" s="3342"/>
      <c r="F307" s="3342"/>
      <c r="G307" s="3342"/>
      <c r="H307" s="3342"/>
      <c r="I307" s="3342"/>
      <c r="J307" s="3342"/>
      <c r="K307" s="3342"/>
    </row>
    <row r="308" spans="1:27" ht="18">
      <c r="A308" s="3340" t="s">
        <v>2339</v>
      </c>
      <c r="B308" s="3340"/>
      <c r="C308" s="3340"/>
      <c r="D308" s="3340"/>
      <c r="E308" s="3340"/>
      <c r="F308" s="3340"/>
      <c r="G308" s="3340"/>
      <c r="H308" s="3340"/>
      <c r="I308" s="3340"/>
      <c r="J308" s="3340"/>
      <c r="K308" s="3340"/>
    </row>
    <row r="309" spans="1:27" ht="12.75">
      <c r="A309" s="340"/>
    </row>
    <row r="310" spans="1:27" ht="14.25">
      <c r="A310" s="12" t="s">
        <v>1962</v>
      </c>
      <c r="B310" s="62" t="s">
        <v>1963</v>
      </c>
      <c r="C310" s="62" t="s">
        <v>1964</v>
      </c>
      <c r="D310" s="62" t="s">
        <v>2340</v>
      </c>
      <c r="E310" s="62" t="s">
        <v>153</v>
      </c>
      <c r="F310" s="1702" t="s">
        <v>1966</v>
      </c>
      <c r="G310" s="62" t="s">
        <v>1967</v>
      </c>
      <c r="H310" s="62" t="s">
        <v>1968</v>
      </c>
      <c r="I310" s="62" t="s">
        <v>1969</v>
      </c>
      <c r="J310" s="63" t="s">
        <v>1970</v>
      </c>
      <c r="K310" s="63" t="s">
        <v>10</v>
      </c>
    </row>
    <row r="311" spans="1:27" ht="14.25">
      <c r="A311" s="144">
        <v>43525</v>
      </c>
      <c r="B311" s="256" t="s">
        <v>1971</v>
      </c>
      <c r="C311" s="137" t="s">
        <v>2341</v>
      </c>
      <c r="D311" s="145" t="s">
        <v>407</v>
      </c>
      <c r="E311" s="145" t="s">
        <v>2024</v>
      </c>
      <c r="F311" s="773">
        <v>1750000</v>
      </c>
      <c r="G311" s="146" t="s">
        <v>1975</v>
      </c>
      <c r="H311" s="98" t="s">
        <v>1976</v>
      </c>
      <c r="I311" s="146" t="s">
        <v>1976</v>
      </c>
      <c r="J311" s="146">
        <v>1</v>
      </c>
      <c r="K311" s="146" t="s">
        <v>2060</v>
      </c>
    </row>
    <row r="312" spans="1:27" ht="14.25">
      <c r="A312" s="144">
        <v>43525</v>
      </c>
      <c r="B312" s="256" t="s">
        <v>1971</v>
      </c>
      <c r="C312" s="137" t="s">
        <v>2342</v>
      </c>
      <c r="D312" s="145" t="s">
        <v>2343</v>
      </c>
      <c r="E312" s="145" t="s">
        <v>2024</v>
      </c>
      <c r="F312" s="773">
        <v>1500000</v>
      </c>
      <c r="G312" s="146" t="s">
        <v>1975</v>
      </c>
      <c r="H312" s="98" t="s">
        <v>1991</v>
      </c>
      <c r="I312" s="146" t="s">
        <v>1976</v>
      </c>
      <c r="J312" s="146">
        <v>1</v>
      </c>
      <c r="K312" s="146" t="s">
        <v>1983</v>
      </c>
    </row>
    <row r="313" spans="1:27" ht="14.25">
      <c r="A313" s="144">
        <v>43525</v>
      </c>
      <c r="B313" s="256" t="s">
        <v>1971</v>
      </c>
      <c r="C313" s="137" t="s">
        <v>2344</v>
      </c>
      <c r="D313" s="145" t="s">
        <v>2345</v>
      </c>
      <c r="E313" s="145" t="s">
        <v>2026</v>
      </c>
      <c r="F313" s="773">
        <v>2300000</v>
      </c>
      <c r="G313" s="146" t="s">
        <v>1975</v>
      </c>
      <c r="H313" s="98" t="s">
        <v>1991</v>
      </c>
      <c r="I313" s="146" t="s">
        <v>1976</v>
      </c>
      <c r="J313" s="146">
        <v>1</v>
      </c>
      <c r="K313" s="146" t="s">
        <v>1983</v>
      </c>
    </row>
    <row r="314" spans="1:27" ht="14.25">
      <c r="A314" s="144">
        <v>43525</v>
      </c>
      <c r="B314" s="256" t="s">
        <v>1971</v>
      </c>
      <c r="C314" s="137" t="s">
        <v>2346</v>
      </c>
      <c r="D314" s="145" t="s">
        <v>2347</v>
      </c>
      <c r="E314" s="145" t="s">
        <v>2024</v>
      </c>
      <c r="F314" s="773">
        <v>1400000</v>
      </c>
      <c r="G314" s="146" t="s">
        <v>1975</v>
      </c>
      <c r="H314" s="98" t="s">
        <v>1991</v>
      </c>
      <c r="I314" s="146" t="s">
        <v>1976</v>
      </c>
      <c r="J314" s="146">
        <v>1</v>
      </c>
      <c r="K314" s="146" t="s">
        <v>1983</v>
      </c>
    </row>
    <row r="315" spans="1:27" ht="14.25">
      <c r="A315" s="144">
        <v>43525</v>
      </c>
      <c r="B315" s="256" t="s">
        <v>1971</v>
      </c>
      <c r="C315" s="137" t="s">
        <v>2348</v>
      </c>
      <c r="D315" s="145" t="s">
        <v>1986</v>
      </c>
      <c r="E315" s="145" t="s">
        <v>2024</v>
      </c>
      <c r="F315" s="773">
        <v>2300000</v>
      </c>
      <c r="G315" s="146" t="s">
        <v>1975</v>
      </c>
      <c r="H315" s="98" t="s">
        <v>1991</v>
      </c>
      <c r="I315" s="146" t="s">
        <v>1976</v>
      </c>
      <c r="J315" s="146">
        <v>1</v>
      </c>
      <c r="K315" s="146" t="s">
        <v>1977</v>
      </c>
    </row>
    <row r="316" spans="1:27" ht="14.25">
      <c r="A316" s="90">
        <v>43525</v>
      </c>
      <c r="B316" s="26" t="s">
        <v>1971</v>
      </c>
      <c r="C316" s="27" t="s">
        <v>163</v>
      </c>
      <c r="D316" s="28" t="s">
        <v>106</v>
      </c>
      <c r="E316" s="28" t="s">
        <v>2024</v>
      </c>
      <c r="F316" s="1706">
        <v>1900000</v>
      </c>
      <c r="G316" s="29" t="s">
        <v>2349</v>
      </c>
      <c r="H316" s="27" t="s">
        <v>1976</v>
      </c>
      <c r="I316" s="29" t="s">
        <v>1976</v>
      </c>
      <c r="J316" s="29">
        <v>1</v>
      </c>
      <c r="K316" s="29" t="s">
        <v>1977</v>
      </c>
      <c r="L316" s="341"/>
      <c r="M316" s="341"/>
      <c r="N316" s="341"/>
      <c r="O316" s="341"/>
      <c r="P316" s="341"/>
      <c r="Q316" s="341"/>
      <c r="R316" s="341"/>
      <c r="S316" s="341"/>
      <c r="T316" s="341"/>
      <c r="U316" s="341"/>
      <c r="V316" s="341"/>
      <c r="W316" s="341"/>
      <c r="X316" s="341"/>
      <c r="Y316" s="341"/>
      <c r="Z316" s="341"/>
      <c r="AA316" s="341"/>
    </row>
    <row r="317" spans="1:27" ht="14.25">
      <c r="A317" s="144">
        <v>43529</v>
      </c>
      <c r="B317" s="256" t="s">
        <v>1971</v>
      </c>
      <c r="C317" s="137" t="s">
        <v>2350</v>
      </c>
      <c r="D317" s="145" t="s">
        <v>1979</v>
      </c>
      <c r="E317" s="145" t="s">
        <v>2024</v>
      </c>
      <c r="F317" s="773">
        <v>1700000</v>
      </c>
      <c r="G317" s="146" t="s">
        <v>1984</v>
      </c>
      <c r="H317" s="98" t="s">
        <v>1991</v>
      </c>
      <c r="I317" s="146" t="s">
        <v>1976</v>
      </c>
      <c r="J317" s="146">
        <v>1</v>
      </c>
      <c r="K317" s="146" t="s">
        <v>2351</v>
      </c>
    </row>
    <row r="318" spans="1:27" ht="14.25">
      <c r="A318" s="144">
        <v>43530</v>
      </c>
      <c r="B318" s="256" t="s">
        <v>1971</v>
      </c>
      <c r="C318" s="137" t="s">
        <v>2352</v>
      </c>
      <c r="D318" s="145" t="s">
        <v>1979</v>
      </c>
      <c r="E318" s="145" t="s">
        <v>2024</v>
      </c>
      <c r="F318" s="773">
        <v>1800000</v>
      </c>
      <c r="G318" s="146" t="s">
        <v>1984</v>
      </c>
      <c r="H318" s="98" t="s">
        <v>1991</v>
      </c>
      <c r="I318" s="146" t="s">
        <v>1976</v>
      </c>
      <c r="J318" s="146">
        <v>1</v>
      </c>
      <c r="K318" s="146" t="s">
        <v>2351</v>
      </c>
    </row>
    <row r="319" spans="1:27" ht="14.25">
      <c r="A319" s="144">
        <v>43531</v>
      </c>
      <c r="B319" s="256" t="s">
        <v>1971</v>
      </c>
      <c r="C319" s="137" t="s">
        <v>2353</v>
      </c>
      <c r="D319" s="145" t="s">
        <v>2343</v>
      </c>
      <c r="E319" s="145" t="s">
        <v>2024</v>
      </c>
      <c r="F319" s="773">
        <v>1250000</v>
      </c>
      <c r="G319" s="146" t="s">
        <v>2257</v>
      </c>
      <c r="H319" s="98" t="s">
        <v>1976</v>
      </c>
      <c r="I319" s="146" t="s">
        <v>1976</v>
      </c>
      <c r="J319" s="146">
        <v>1</v>
      </c>
      <c r="K319" s="146" t="s">
        <v>263</v>
      </c>
    </row>
    <row r="320" spans="1:27" ht="14.25">
      <c r="A320" s="144">
        <v>43532</v>
      </c>
      <c r="B320" s="256" t="s">
        <v>1971</v>
      </c>
      <c r="C320" s="137" t="s">
        <v>2354</v>
      </c>
      <c r="D320" s="145" t="s">
        <v>1979</v>
      </c>
      <c r="E320" s="145" t="s">
        <v>2024</v>
      </c>
      <c r="F320" s="773">
        <v>1800000</v>
      </c>
      <c r="G320" s="146" t="s">
        <v>2355</v>
      </c>
      <c r="H320" s="98" t="s">
        <v>1991</v>
      </c>
      <c r="I320" s="146" t="s">
        <v>1976</v>
      </c>
      <c r="J320" s="146">
        <v>1</v>
      </c>
      <c r="K320" s="146" t="s">
        <v>263</v>
      </c>
    </row>
    <row r="321" spans="1:11" ht="14.25">
      <c r="A321" s="144">
        <v>43533</v>
      </c>
      <c r="B321" s="256" t="s">
        <v>1971</v>
      </c>
      <c r="C321" s="137" t="s">
        <v>2356</v>
      </c>
      <c r="D321" s="145" t="s">
        <v>1979</v>
      </c>
      <c r="E321" s="145" t="s">
        <v>2024</v>
      </c>
      <c r="F321" s="773">
        <v>2350000</v>
      </c>
      <c r="G321" s="146" t="s">
        <v>1984</v>
      </c>
      <c r="H321" s="98" t="s">
        <v>1976</v>
      </c>
      <c r="I321" s="146" t="s">
        <v>1976</v>
      </c>
      <c r="J321" s="146">
        <v>1</v>
      </c>
      <c r="K321" s="146" t="s">
        <v>263</v>
      </c>
    </row>
    <row r="322" spans="1:11" ht="14.25">
      <c r="A322" s="144">
        <v>43534</v>
      </c>
      <c r="B322" s="256" t="s">
        <v>1971</v>
      </c>
      <c r="C322" s="137" t="s">
        <v>2357</v>
      </c>
      <c r="D322" s="145" t="s">
        <v>1986</v>
      </c>
      <c r="E322" s="145" t="s">
        <v>2024</v>
      </c>
      <c r="F322" s="773">
        <v>3000000</v>
      </c>
      <c r="G322" s="146" t="s">
        <v>2355</v>
      </c>
      <c r="H322" s="98" t="s">
        <v>1976</v>
      </c>
      <c r="I322" s="146" t="s">
        <v>1976</v>
      </c>
      <c r="J322" s="146">
        <v>1</v>
      </c>
      <c r="K322" s="146" t="s">
        <v>263</v>
      </c>
    </row>
    <row r="323" spans="1:11" ht="14.25">
      <c r="A323" s="144">
        <v>43535</v>
      </c>
      <c r="B323" s="256" t="s">
        <v>1971</v>
      </c>
      <c r="C323" s="137" t="s">
        <v>2358</v>
      </c>
      <c r="D323" s="145" t="s">
        <v>413</v>
      </c>
      <c r="E323" s="145" t="s">
        <v>2024</v>
      </c>
      <c r="F323" s="773">
        <v>1800000</v>
      </c>
      <c r="G323" s="146" t="s">
        <v>2359</v>
      </c>
      <c r="H323" s="98" t="s">
        <v>1991</v>
      </c>
      <c r="I323" s="146" t="s">
        <v>1976</v>
      </c>
      <c r="J323" s="146">
        <v>1</v>
      </c>
      <c r="K323" s="146" t="s">
        <v>1977</v>
      </c>
    </row>
    <row r="324" spans="1:11" ht="14.25">
      <c r="A324" s="144">
        <v>43536</v>
      </c>
      <c r="B324" s="256" t="s">
        <v>1971</v>
      </c>
      <c r="C324" s="137" t="s">
        <v>2360</v>
      </c>
      <c r="D324" s="145" t="s">
        <v>1979</v>
      </c>
      <c r="E324" s="145" t="s">
        <v>2024</v>
      </c>
      <c r="F324" s="773">
        <v>2600000</v>
      </c>
      <c r="G324" s="146" t="s">
        <v>2355</v>
      </c>
      <c r="H324" s="98" t="s">
        <v>1991</v>
      </c>
      <c r="I324" s="146" t="s">
        <v>1976</v>
      </c>
      <c r="J324" s="146">
        <v>1</v>
      </c>
      <c r="K324" s="146" t="s">
        <v>1977</v>
      </c>
    </row>
    <row r="325" spans="1:11" ht="14.25">
      <c r="A325" s="144">
        <v>43537</v>
      </c>
      <c r="B325" s="256" t="s">
        <v>1971</v>
      </c>
      <c r="C325" s="137" t="s">
        <v>2361</v>
      </c>
      <c r="D325" s="145" t="s">
        <v>2362</v>
      </c>
      <c r="E325" s="145" t="s">
        <v>2362</v>
      </c>
      <c r="F325" s="773">
        <v>900000</v>
      </c>
      <c r="G325" s="146" t="s">
        <v>2363</v>
      </c>
      <c r="H325" s="98" t="s">
        <v>1976</v>
      </c>
      <c r="I325" s="146" t="s">
        <v>1976</v>
      </c>
      <c r="J325" s="146">
        <v>1</v>
      </c>
      <c r="K325" s="146" t="s">
        <v>2351</v>
      </c>
    </row>
    <row r="326" spans="1:11" ht="14.25">
      <c r="A326" s="144">
        <v>43538</v>
      </c>
      <c r="B326" s="256" t="s">
        <v>1971</v>
      </c>
      <c r="C326" s="137" t="s">
        <v>2364</v>
      </c>
      <c r="D326" s="145" t="s">
        <v>2365</v>
      </c>
      <c r="E326" s="145" t="s">
        <v>2366</v>
      </c>
      <c r="F326" s="773">
        <v>900000</v>
      </c>
      <c r="G326" s="146" t="s">
        <v>2367</v>
      </c>
      <c r="H326" s="98" t="s">
        <v>1976</v>
      </c>
      <c r="I326" s="146" t="s">
        <v>1976</v>
      </c>
      <c r="J326" s="146">
        <v>1</v>
      </c>
      <c r="K326" s="146" t="s">
        <v>2351</v>
      </c>
    </row>
    <row r="327" spans="1:11" ht="14.25">
      <c r="A327" s="144">
        <v>43539</v>
      </c>
      <c r="B327" s="256" t="s">
        <v>1971</v>
      </c>
      <c r="C327" s="137" t="s">
        <v>820</v>
      </c>
      <c r="D327" s="145" t="s">
        <v>1979</v>
      </c>
      <c r="E327" s="145" t="s">
        <v>2024</v>
      </c>
      <c r="F327" s="773">
        <v>2500000</v>
      </c>
      <c r="G327" s="146" t="s">
        <v>2368</v>
      </c>
      <c r="H327" s="98" t="s">
        <v>1976</v>
      </c>
      <c r="I327" s="146" t="s">
        <v>1976</v>
      </c>
      <c r="J327" s="146">
        <v>1</v>
      </c>
      <c r="K327" s="146" t="s">
        <v>2351</v>
      </c>
    </row>
    <row r="328" spans="1:11" ht="14.25">
      <c r="A328" s="144">
        <v>43540</v>
      </c>
      <c r="B328" s="256" t="s">
        <v>1971</v>
      </c>
      <c r="C328" s="137" t="s">
        <v>2369</v>
      </c>
      <c r="D328" s="145" t="s">
        <v>2201</v>
      </c>
      <c r="E328" s="145" t="s">
        <v>2024</v>
      </c>
      <c r="F328" s="773">
        <v>1600000</v>
      </c>
      <c r="G328" s="146" t="s">
        <v>1975</v>
      </c>
      <c r="H328" s="98" t="s">
        <v>1976</v>
      </c>
      <c r="I328" s="146" t="s">
        <v>1976</v>
      </c>
      <c r="J328" s="146">
        <v>1</v>
      </c>
      <c r="K328" s="146" t="s">
        <v>2351</v>
      </c>
    </row>
    <row r="329" spans="1:11" ht="14.25">
      <c r="A329" s="144">
        <v>43541</v>
      </c>
      <c r="B329" s="256" t="s">
        <v>1971</v>
      </c>
      <c r="C329" s="137" t="s">
        <v>2370</v>
      </c>
      <c r="D329" s="145" t="s">
        <v>2371</v>
      </c>
      <c r="E329" s="145" t="s">
        <v>2003</v>
      </c>
      <c r="F329" s="773">
        <v>950000</v>
      </c>
      <c r="G329" s="146" t="s">
        <v>1975</v>
      </c>
      <c r="H329" s="98" t="s">
        <v>1976</v>
      </c>
      <c r="I329" s="146" t="s">
        <v>1976</v>
      </c>
      <c r="J329" s="146">
        <v>1</v>
      </c>
      <c r="K329" s="146" t="s">
        <v>2351</v>
      </c>
    </row>
    <row r="330" spans="1:11" ht="14.25">
      <c r="A330" s="144">
        <v>43542</v>
      </c>
      <c r="B330" s="256" t="s">
        <v>1971</v>
      </c>
      <c r="C330" s="137" t="s">
        <v>2372</v>
      </c>
      <c r="D330" s="145" t="s">
        <v>2147</v>
      </c>
      <c r="E330" s="145" t="s">
        <v>2024</v>
      </c>
      <c r="F330" s="773">
        <v>2500000</v>
      </c>
      <c r="G330" s="146" t="s">
        <v>1984</v>
      </c>
      <c r="H330" s="98" t="s">
        <v>1976</v>
      </c>
      <c r="I330" s="146" t="s">
        <v>1976</v>
      </c>
      <c r="J330" s="146">
        <v>1</v>
      </c>
      <c r="K330" s="146" t="s">
        <v>2351</v>
      </c>
    </row>
    <row r="331" spans="1:11" ht="14.25">
      <c r="A331" s="100"/>
      <c r="B331" s="35" t="s">
        <v>1971</v>
      </c>
      <c r="C331" s="22" t="s">
        <v>2373</v>
      </c>
      <c r="D331" s="37" t="s">
        <v>98</v>
      </c>
      <c r="E331" s="37" t="s">
        <v>2024</v>
      </c>
      <c r="F331" s="1704">
        <v>325000000</v>
      </c>
      <c r="G331" s="23" t="s">
        <v>2017</v>
      </c>
      <c r="H331" s="22" t="s">
        <v>1976</v>
      </c>
      <c r="I331" s="23" t="s">
        <v>1976</v>
      </c>
      <c r="J331" s="23"/>
      <c r="K331" s="22" t="s">
        <v>2018</v>
      </c>
    </row>
    <row r="332" spans="1:11" ht="14.25">
      <c r="A332" s="100"/>
      <c r="B332" s="35" t="s">
        <v>1971</v>
      </c>
      <c r="C332" s="22" t="s">
        <v>2374</v>
      </c>
      <c r="D332" s="37" t="s">
        <v>89</v>
      </c>
      <c r="E332" s="37" t="s">
        <v>2024</v>
      </c>
      <c r="F332" s="1704">
        <v>380000000</v>
      </c>
      <c r="G332" s="23" t="s">
        <v>1975</v>
      </c>
      <c r="H332" s="22" t="s">
        <v>1976</v>
      </c>
      <c r="I332" s="23" t="s">
        <v>1976</v>
      </c>
      <c r="J332" s="23"/>
      <c r="K332" s="22" t="s">
        <v>2018</v>
      </c>
    </row>
    <row r="333" spans="1:11" ht="14.25">
      <c r="A333" s="100"/>
      <c r="B333" s="35" t="s">
        <v>1971</v>
      </c>
      <c r="C333" s="22" t="s">
        <v>2375</v>
      </c>
      <c r="D333" s="37" t="s">
        <v>96</v>
      </c>
      <c r="E333" s="37" t="s">
        <v>2024</v>
      </c>
      <c r="F333" s="1704">
        <v>220000000</v>
      </c>
      <c r="G333" s="23" t="s">
        <v>2376</v>
      </c>
      <c r="H333" s="22" t="s">
        <v>1976</v>
      </c>
      <c r="I333" s="23" t="s">
        <v>1976</v>
      </c>
      <c r="J333" s="75"/>
      <c r="K333" s="22" t="s">
        <v>2018</v>
      </c>
    </row>
    <row r="334" spans="1:11" ht="12.75">
      <c r="A334" s="340"/>
      <c r="J334">
        <f>SUM(J311:J330)</f>
        <v>20</v>
      </c>
    </row>
    <row r="335" spans="1:11" ht="12.75">
      <c r="A335" s="340"/>
    </row>
    <row r="336" spans="1:11" ht="18">
      <c r="A336" s="3340" t="s">
        <v>2377</v>
      </c>
      <c r="B336" s="3340"/>
      <c r="C336" s="3340"/>
      <c r="D336" s="3340"/>
      <c r="E336" s="3340"/>
      <c r="F336" s="3340"/>
      <c r="G336" s="3340"/>
      <c r="H336" s="3340"/>
      <c r="I336" s="3340"/>
      <c r="J336" s="3340"/>
      <c r="K336" s="3340"/>
    </row>
    <row r="337" spans="1:11" ht="14.25">
      <c r="A337" s="12" t="s">
        <v>1962</v>
      </c>
      <c r="B337" s="62" t="s">
        <v>1963</v>
      </c>
      <c r="C337" s="62" t="s">
        <v>1964</v>
      </c>
      <c r="D337" s="62" t="s">
        <v>2340</v>
      </c>
      <c r="E337" s="62" t="s">
        <v>153</v>
      </c>
      <c r="F337" s="1702" t="s">
        <v>1966</v>
      </c>
      <c r="G337" s="62" t="s">
        <v>1967</v>
      </c>
      <c r="H337" s="62" t="s">
        <v>1968</v>
      </c>
      <c r="I337" s="62" t="s">
        <v>1969</v>
      </c>
      <c r="J337" s="63" t="s">
        <v>1970</v>
      </c>
      <c r="K337" s="63" t="s">
        <v>10</v>
      </c>
    </row>
    <row r="338" spans="1:11" ht="14.25">
      <c r="A338" s="144">
        <v>43525</v>
      </c>
      <c r="B338" s="256" t="s">
        <v>1971</v>
      </c>
      <c r="C338" s="137" t="s">
        <v>2378</v>
      </c>
      <c r="D338" s="145" t="s">
        <v>410</v>
      </c>
      <c r="E338" s="145" t="s">
        <v>2024</v>
      </c>
      <c r="F338" s="773">
        <v>1700000</v>
      </c>
      <c r="G338" s="146" t="s">
        <v>2379</v>
      </c>
      <c r="H338" s="146" t="s">
        <v>1976</v>
      </c>
      <c r="I338" s="146" t="s">
        <v>1976</v>
      </c>
      <c r="J338" s="146">
        <v>1</v>
      </c>
      <c r="K338" s="146" t="s">
        <v>1977</v>
      </c>
    </row>
    <row r="339" spans="1:11" ht="14.25">
      <c r="A339" s="89">
        <v>43525</v>
      </c>
      <c r="B339" s="142" t="s">
        <v>1971</v>
      </c>
      <c r="C339" s="137" t="s">
        <v>633</v>
      </c>
      <c r="D339" s="138" t="s">
        <v>2174</v>
      </c>
      <c r="E339" s="138" t="s">
        <v>2024</v>
      </c>
      <c r="F339" s="1703">
        <v>2600000</v>
      </c>
      <c r="G339" s="139" t="s">
        <v>1975</v>
      </c>
      <c r="H339" s="139" t="s">
        <v>1976</v>
      </c>
      <c r="I339" s="139" t="s">
        <v>1976</v>
      </c>
      <c r="J339" s="139">
        <v>1</v>
      </c>
      <c r="K339" s="139" t="s">
        <v>1977</v>
      </c>
    </row>
    <row r="340" spans="1:11" ht="14.25">
      <c r="A340" s="89">
        <v>43525</v>
      </c>
      <c r="B340" s="142" t="s">
        <v>1971</v>
      </c>
      <c r="C340" s="137" t="s">
        <v>2380</v>
      </c>
      <c r="D340" s="138" t="s">
        <v>2381</v>
      </c>
      <c r="E340" s="138" t="s">
        <v>2024</v>
      </c>
      <c r="F340" s="1703">
        <v>1600000</v>
      </c>
      <c r="G340" s="139" t="s">
        <v>2185</v>
      </c>
      <c r="H340" s="139" t="s">
        <v>1976</v>
      </c>
      <c r="I340" s="139" t="s">
        <v>1976</v>
      </c>
      <c r="J340" s="139">
        <v>1</v>
      </c>
      <c r="K340" s="139" t="s">
        <v>1977</v>
      </c>
    </row>
    <row r="341" spans="1:11" ht="14.25">
      <c r="A341" s="89">
        <v>43525</v>
      </c>
      <c r="B341" s="142" t="s">
        <v>1971</v>
      </c>
      <c r="C341" s="137" t="s">
        <v>2382</v>
      </c>
      <c r="D341" s="138" t="s">
        <v>427</v>
      </c>
      <c r="E341" s="138" t="s">
        <v>2024</v>
      </c>
      <c r="F341" s="1703">
        <v>2600000</v>
      </c>
      <c r="G341" s="139" t="s">
        <v>2383</v>
      </c>
      <c r="H341" s="139" t="s">
        <v>1976</v>
      </c>
      <c r="I341" s="139" t="s">
        <v>1976</v>
      </c>
      <c r="J341" s="139">
        <v>1</v>
      </c>
      <c r="K341" s="139" t="s">
        <v>1977</v>
      </c>
    </row>
    <row r="342" spans="1:11" ht="14.25">
      <c r="A342" s="89">
        <v>43525</v>
      </c>
      <c r="B342" s="142" t="s">
        <v>1971</v>
      </c>
      <c r="C342" s="137" t="s">
        <v>2384</v>
      </c>
      <c r="D342" s="138" t="s">
        <v>2147</v>
      </c>
      <c r="E342" s="138" t="s">
        <v>2024</v>
      </c>
      <c r="F342" s="1703">
        <v>3600000</v>
      </c>
      <c r="G342" s="139" t="s">
        <v>2208</v>
      </c>
      <c r="H342" s="139" t="s">
        <v>1976</v>
      </c>
      <c r="I342" s="139" t="s">
        <v>1976</v>
      </c>
      <c r="J342" s="139">
        <v>1</v>
      </c>
      <c r="K342" s="139" t="s">
        <v>177</v>
      </c>
    </row>
    <row r="343" spans="1:11" ht="14.25">
      <c r="A343" s="89">
        <v>43525</v>
      </c>
      <c r="B343" s="142" t="s">
        <v>1971</v>
      </c>
      <c r="C343" s="137" t="s">
        <v>2385</v>
      </c>
      <c r="D343" s="138" t="s">
        <v>427</v>
      </c>
      <c r="E343" s="138" t="s">
        <v>2024</v>
      </c>
      <c r="F343" s="1703">
        <v>2400000</v>
      </c>
      <c r="G343" s="139" t="s">
        <v>1984</v>
      </c>
      <c r="H343" s="139" t="s">
        <v>1976</v>
      </c>
      <c r="I343" s="139" t="s">
        <v>1976</v>
      </c>
      <c r="J343" s="139">
        <v>1</v>
      </c>
      <c r="K343" s="139" t="s">
        <v>177</v>
      </c>
    </row>
    <row r="344" spans="1:11" ht="14.25">
      <c r="A344" s="89">
        <v>43525</v>
      </c>
      <c r="B344" s="142" t="s">
        <v>1971</v>
      </c>
      <c r="C344" s="137" t="s">
        <v>2386</v>
      </c>
      <c r="D344" s="138" t="s">
        <v>2387</v>
      </c>
      <c r="E344" s="138" t="s">
        <v>2024</v>
      </c>
      <c r="F344" s="1703">
        <v>3000000</v>
      </c>
      <c r="G344" s="139" t="s">
        <v>1975</v>
      </c>
      <c r="H344" s="139" t="s">
        <v>1976</v>
      </c>
      <c r="I344" s="139" t="s">
        <v>1976</v>
      </c>
      <c r="J344" s="139">
        <v>1</v>
      </c>
      <c r="K344" s="139" t="s">
        <v>2060</v>
      </c>
    </row>
    <row r="345" spans="1:11" ht="14.25">
      <c r="A345" s="89">
        <v>43525</v>
      </c>
      <c r="B345" s="142" t="s">
        <v>1971</v>
      </c>
      <c r="C345" s="137" t="s">
        <v>2388</v>
      </c>
      <c r="D345" s="138" t="s">
        <v>1986</v>
      </c>
      <c r="E345" s="138" t="s">
        <v>2024</v>
      </c>
      <c r="F345" s="1703">
        <v>2300000</v>
      </c>
      <c r="G345" s="139" t="s">
        <v>2355</v>
      </c>
      <c r="H345" s="139" t="s">
        <v>1976</v>
      </c>
      <c r="I345" s="139" t="s">
        <v>1976</v>
      </c>
      <c r="J345" s="139">
        <v>1</v>
      </c>
      <c r="K345" s="139" t="s">
        <v>2060</v>
      </c>
    </row>
    <row r="346" spans="1:11" ht="14.25">
      <c r="A346" s="89">
        <v>43529</v>
      </c>
      <c r="B346" s="142" t="s">
        <v>2149</v>
      </c>
      <c r="C346" s="137" t="s">
        <v>2389</v>
      </c>
      <c r="D346" s="138" t="s">
        <v>407</v>
      </c>
      <c r="E346" s="138" t="s">
        <v>2024</v>
      </c>
      <c r="F346" s="1703">
        <v>3300000</v>
      </c>
      <c r="G346" s="139" t="s">
        <v>2302</v>
      </c>
      <c r="H346" s="139" t="s">
        <v>1976</v>
      </c>
      <c r="I346" s="139" t="s">
        <v>1976</v>
      </c>
      <c r="J346" s="139">
        <v>1</v>
      </c>
      <c r="K346" s="139" t="s">
        <v>2008</v>
      </c>
    </row>
    <row r="347" spans="1:11" ht="14.25">
      <c r="A347" s="89">
        <v>43530</v>
      </c>
      <c r="B347" s="142" t="s">
        <v>1971</v>
      </c>
      <c r="C347" s="137" t="s">
        <v>2390</v>
      </c>
      <c r="D347" s="138" t="s">
        <v>2391</v>
      </c>
      <c r="E347" s="138" t="s">
        <v>2024</v>
      </c>
      <c r="F347" s="1703">
        <v>3500000</v>
      </c>
      <c r="G347" s="139" t="s">
        <v>1975</v>
      </c>
      <c r="H347" s="139" t="s">
        <v>1991</v>
      </c>
      <c r="I347" s="139" t="s">
        <v>1976</v>
      </c>
      <c r="J347" s="139">
        <v>1</v>
      </c>
      <c r="K347" s="139" t="s">
        <v>2008</v>
      </c>
    </row>
    <row r="348" spans="1:11" ht="14.25">
      <c r="A348" s="89">
        <v>43539</v>
      </c>
      <c r="B348" s="142" t="s">
        <v>1971</v>
      </c>
      <c r="C348" s="137" t="s">
        <v>2037</v>
      </c>
      <c r="D348" s="138" t="s">
        <v>407</v>
      </c>
      <c r="E348" s="138" t="s">
        <v>2024</v>
      </c>
      <c r="F348" s="1703">
        <v>3000000</v>
      </c>
      <c r="G348" s="139" t="s">
        <v>2392</v>
      </c>
      <c r="H348" s="139" t="s">
        <v>1976</v>
      </c>
      <c r="I348" s="139" t="s">
        <v>1976</v>
      </c>
      <c r="J348" s="139">
        <v>1</v>
      </c>
      <c r="K348" s="139" t="s">
        <v>2008</v>
      </c>
    </row>
    <row r="349" spans="1:11" ht="14.25">
      <c r="A349" s="89">
        <v>43539</v>
      </c>
      <c r="B349" s="142" t="s">
        <v>1971</v>
      </c>
      <c r="C349" s="137" t="s">
        <v>2393</v>
      </c>
      <c r="D349" s="138" t="s">
        <v>96</v>
      </c>
      <c r="E349" s="138" t="s">
        <v>2024</v>
      </c>
      <c r="F349" s="1703">
        <v>1500000</v>
      </c>
      <c r="G349" s="139" t="s">
        <v>1975</v>
      </c>
      <c r="H349" s="139" t="s">
        <v>1976</v>
      </c>
      <c r="I349" s="139" t="s">
        <v>1976</v>
      </c>
      <c r="J349" s="139">
        <v>1</v>
      </c>
      <c r="K349" s="139" t="s">
        <v>2008</v>
      </c>
    </row>
    <row r="350" spans="1:11" ht="14.25">
      <c r="A350" s="89">
        <v>43539</v>
      </c>
      <c r="B350" s="142" t="s">
        <v>1971</v>
      </c>
      <c r="C350" s="137" t="s">
        <v>2394</v>
      </c>
      <c r="D350" s="138" t="s">
        <v>2395</v>
      </c>
      <c r="E350" s="138" t="s">
        <v>2366</v>
      </c>
      <c r="F350" s="1703">
        <v>950000</v>
      </c>
      <c r="G350" s="139" t="s">
        <v>1975</v>
      </c>
      <c r="H350" s="139" t="s">
        <v>1976</v>
      </c>
      <c r="I350" s="139" t="s">
        <v>1976</v>
      </c>
      <c r="J350" s="139">
        <v>1</v>
      </c>
      <c r="K350" s="139" t="s">
        <v>2396</v>
      </c>
    </row>
    <row r="351" spans="1:11" ht="14.25">
      <c r="A351" s="89">
        <v>43539</v>
      </c>
      <c r="B351" s="142" t="s">
        <v>1971</v>
      </c>
      <c r="C351" s="137" t="s">
        <v>2397</v>
      </c>
      <c r="D351" s="138" t="s">
        <v>407</v>
      </c>
      <c r="E351" s="138" t="s">
        <v>2024</v>
      </c>
      <c r="F351" s="1703">
        <v>1650000</v>
      </c>
      <c r="G351" s="139" t="s">
        <v>2398</v>
      </c>
      <c r="H351" s="139" t="s">
        <v>2196</v>
      </c>
      <c r="I351" s="139" t="s">
        <v>1976</v>
      </c>
      <c r="J351" s="139">
        <v>1</v>
      </c>
      <c r="K351" s="139" t="s">
        <v>2396</v>
      </c>
    </row>
    <row r="352" spans="1:11" ht="14.25">
      <c r="A352" s="89">
        <v>43540</v>
      </c>
      <c r="B352" s="142" t="s">
        <v>1971</v>
      </c>
      <c r="C352" s="137" t="s">
        <v>442</v>
      </c>
      <c r="D352" s="138" t="s">
        <v>2399</v>
      </c>
      <c r="E352" s="138" t="s">
        <v>2024</v>
      </c>
      <c r="F352" s="1703">
        <v>2800000</v>
      </c>
      <c r="G352" s="139" t="s">
        <v>2400</v>
      </c>
      <c r="H352" s="139" t="s">
        <v>1976</v>
      </c>
      <c r="I352" s="139" t="s">
        <v>1976</v>
      </c>
      <c r="J352" s="139">
        <v>1</v>
      </c>
      <c r="K352" s="139" t="s">
        <v>177</v>
      </c>
    </row>
    <row r="353" spans="1:11" ht="14.25">
      <c r="A353" s="89">
        <v>43541</v>
      </c>
      <c r="B353" s="142" t="s">
        <v>1971</v>
      </c>
      <c r="C353" s="137" t="s">
        <v>2401</v>
      </c>
      <c r="D353" s="138" t="s">
        <v>410</v>
      </c>
      <c r="E353" s="138" t="s">
        <v>2024</v>
      </c>
      <c r="F353" s="1703">
        <v>2300000</v>
      </c>
      <c r="G353" s="139" t="s">
        <v>2039</v>
      </c>
      <c r="H353" s="139" t="s">
        <v>1976</v>
      </c>
      <c r="I353" s="139" t="s">
        <v>1976</v>
      </c>
      <c r="J353" s="139">
        <v>1</v>
      </c>
      <c r="K353" s="139" t="s">
        <v>2351</v>
      </c>
    </row>
    <row r="354" spans="1:11" ht="14.25">
      <c r="A354" s="89">
        <v>43542</v>
      </c>
      <c r="B354" s="142" t="s">
        <v>1971</v>
      </c>
      <c r="C354" s="137" t="s">
        <v>2402</v>
      </c>
      <c r="D354" s="138" t="s">
        <v>2399</v>
      </c>
      <c r="E354" s="138" t="s">
        <v>2024</v>
      </c>
      <c r="F354" s="1703">
        <v>2400000</v>
      </c>
      <c r="G354" s="139" t="s">
        <v>2403</v>
      </c>
      <c r="H354" s="139" t="s">
        <v>1976</v>
      </c>
      <c r="I354" s="139" t="s">
        <v>1976</v>
      </c>
      <c r="J354" s="139">
        <v>1</v>
      </c>
      <c r="K354" s="139" t="s">
        <v>2351</v>
      </c>
    </row>
    <row r="355" spans="1:11" ht="14.25">
      <c r="A355" s="89">
        <v>43543</v>
      </c>
      <c r="B355" s="142" t="s">
        <v>1971</v>
      </c>
      <c r="C355" s="137" t="s">
        <v>2404</v>
      </c>
      <c r="D355" s="138" t="s">
        <v>423</v>
      </c>
      <c r="E355" s="138" t="s">
        <v>2024</v>
      </c>
      <c r="F355" s="1703">
        <v>2200000</v>
      </c>
      <c r="G355" s="139" t="s">
        <v>1975</v>
      </c>
      <c r="H355" s="139" t="s">
        <v>1976</v>
      </c>
      <c r="I355" s="139" t="s">
        <v>1976</v>
      </c>
      <c r="J355" s="139">
        <v>1</v>
      </c>
      <c r="K355" s="139" t="s">
        <v>2351</v>
      </c>
    </row>
    <row r="356" spans="1:11" ht="14.25">
      <c r="A356" s="89">
        <v>43544</v>
      </c>
      <c r="B356" s="142" t="s">
        <v>1971</v>
      </c>
      <c r="C356" s="137" t="s">
        <v>2405</v>
      </c>
      <c r="D356" s="138" t="s">
        <v>405</v>
      </c>
      <c r="E356" s="138" t="s">
        <v>2024</v>
      </c>
      <c r="F356" s="1703">
        <v>3000000</v>
      </c>
      <c r="G356" s="139" t="s">
        <v>2039</v>
      </c>
      <c r="H356" s="139" t="s">
        <v>1976</v>
      </c>
      <c r="I356" s="139" t="s">
        <v>1976</v>
      </c>
      <c r="J356" s="139">
        <v>1</v>
      </c>
      <c r="K356" s="139" t="s">
        <v>2351</v>
      </c>
    </row>
    <row r="357" spans="1:11" ht="14.25">
      <c r="A357" s="89">
        <v>43545</v>
      </c>
      <c r="B357" s="142" t="s">
        <v>1971</v>
      </c>
      <c r="C357" s="137" t="s">
        <v>621</v>
      </c>
      <c r="D357" s="138" t="s">
        <v>96</v>
      </c>
      <c r="E357" s="138" t="s">
        <v>2024</v>
      </c>
      <c r="F357" s="1703">
        <v>1400000</v>
      </c>
      <c r="G357" s="139" t="s">
        <v>2406</v>
      </c>
      <c r="H357" s="139" t="s">
        <v>1976</v>
      </c>
      <c r="I357" s="139" t="s">
        <v>1976</v>
      </c>
      <c r="J357" s="139">
        <v>1</v>
      </c>
      <c r="K357" s="139" t="s">
        <v>1977</v>
      </c>
    </row>
    <row r="358" spans="1:11" ht="12.75">
      <c r="A358" s="342">
        <v>43544</v>
      </c>
      <c r="B358" s="343" t="s">
        <v>2149</v>
      </c>
      <c r="C358" s="344" t="s">
        <v>2407</v>
      </c>
      <c r="D358" s="343" t="s">
        <v>2408</v>
      </c>
      <c r="E358" s="343" t="s">
        <v>2024</v>
      </c>
      <c r="F358" s="1713">
        <v>1250000000</v>
      </c>
      <c r="G358" s="343" t="s">
        <v>2039</v>
      </c>
      <c r="H358" s="343" t="s">
        <v>1976</v>
      </c>
      <c r="I358" s="343" t="s">
        <v>1976</v>
      </c>
      <c r="J358" s="343"/>
      <c r="K358" s="343" t="s">
        <v>2018</v>
      </c>
    </row>
    <row r="359" spans="1:11" ht="14.25">
      <c r="A359" s="100">
        <v>43544</v>
      </c>
      <c r="B359" s="35" t="s">
        <v>1971</v>
      </c>
      <c r="C359" s="22" t="s">
        <v>2409</v>
      </c>
      <c r="D359" s="37" t="s">
        <v>96</v>
      </c>
      <c r="E359" s="37" t="s">
        <v>2024</v>
      </c>
      <c r="F359" s="1704">
        <v>340000000</v>
      </c>
      <c r="G359" s="23" t="s">
        <v>2410</v>
      </c>
      <c r="H359" s="23" t="s">
        <v>1976</v>
      </c>
      <c r="I359" s="343" t="s">
        <v>1976</v>
      </c>
      <c r="J359" s="75"/>
      <c r="K359" s="343" t="s">
        <v>2018</v>
      </c>
    </row>
    <row r="360" spans="1:11" ht="14.25">
      <c r="A360" s="100">
        <v>43547</v>
      </c>
      <c r="B360" s="35" t="s">
        <v>1971</v>
      </c>
      <c r="C360" s="22" t="s">
        <v>442</v>
      </c>
      <c r="D360" s="37" t="s">
        <v>2411</v>
      </c>
      <c r="E360" s="37" t="s">
        <v>2024</v>
      </c>
      <c r="F360" s="1704">
        <v>550000000</v>
      </c>
      <c r="G360" s="23" t="s">
        <v>2412</v>
      </c>
      <c r="H360" s="23" t="s">
        <v>1976</v>
      </c>
      <c r="I360" s="23" t="s">
        <v>1976</v>
      </c>
      <c r="J360" s="75"/>
      <c r="K360" s="343" t="s">
        <v>2018</v>
      </c>
    </row>
    <row r="361" spans="1:11" ht="12.75">
      <c r="A361" s="340"/>
      <c r="J361">
        <f>SUM(J338:J357)</f>
        <v>20</v>
      </c>
    </row>
    <row r="362" spans="1:11" ht="12.75">
      <c r="A362" s="340"/>
    </row>
    <row r="363" spans="1:11" ht="18">
      <c r="A363" s="3340" t="s">
        <v>2413</v>
      </c>
      <c r="B363" s="3340"/>
      <c r="C363" s="3340"/>
      <c r="D363" s="3340"/>
      <c r="E363" s="3340"/>
      <c r="F363" s="3340"/>
      <c r="G363" s="3340"/>
      <c r="H363" s="3340"/>
      <c r="I363" s="3340"/>
      <c r="J363" s="3340"/>
      <c r="K363" s="3340"/>
    </row>
    <row r="364" spans="1:11" ht="14.25">
      <c r="A364" s="12" t="s">
        <v>1962</v>
      </c>
      <c r="B364" s="62" t="s">
        <v>1963</v>
      </c>
      <c r="C364" s="62" t="s">
        <v>1964</v>
      </c>
      <c r="D364" s="62" t="s">
        <v>2340</v>
      </c>
      <c r="E364" s="62" t="s">
        <v>153</v>
      </c>
      <c r="F364" s="1702" t="s">
        <v>1966</v>
      </c>
      <c r="G364" s="62" t="s">
        <v>1967</v>
      </c>
      <c r="H364" s="62" t="s">
        <v>1968</v>
      </c>
      <c r="I364" s="62" t="s">
        <v>1969</v>
      </c>
      <c r="J364" s="63" t="s">
        <v>1970</v>
      </c>
      <c r="K364" s="63" t="s">
        <v>10</v>
      </c>
    </row>
    <row r="365" spans="1:11" ht="14.25">
      <c r="A365" s="144">
        <v>43525</v>
      </c>
      <c r="B365" s="256" t="s">
        <v>2058</v>
      </c>
      <c r="C365" s="137" t="s">
        <v>2414</v>
      </c>
      <c r="D365" s="145" t="s">
        <v>1979</v>
      </c>
      <c r="E365" s="145" t="s">
        <v>1974</v>
      </c>
      <c r="F365" s="773">
        <v>1600000</v>
      </c>
      <c r="G365" s="146" t="s">
        <v>2415</v>
      </c>
      <c r="H365" s="146" t="s">
        <v>2416</v>
      </c>
      <c r="I365" s="146" t="s">
        <v>1976</v>
      </c>
      <c r="J365" s="146">
        <v>1</v>
      </c>
      <c r="K365" s="146" t="s">
        <v>2008</v>
      </c>
    </row>
    <row r="366" spans="1:11" ht="14.25">
      <c r="A366" s="144">
        <v>43525</v>
      </c>
      <c r="B366" s="256" t="s">
        <v>1971</v>
      </c>
      <c r="C366" s="137" t="s">
        <v>2417</v>
      </c>
      <c r="D366" s="145" t="s">
        <v>2418</v>
      </c>
      <c r="E366" s="145" t="s">
        <v>2024</v>
      </c>
      <c r="F366" s="773">
        <v>1050000</v>
      </c>
      <c r="G366" s="146" t="s">
        <v>1975</v>
      </c>
      <c r="H366" s="146" t="s">
        <v>2416</v>
      </c>
      <c r="I366" s="146" t="s">
        <v>1976</v>
      </c>
      <c r="J366" s="146">
        <v>1</v>
      </c>
      <c r="K366" s="146"/>
    </row>
    <row r="367" spans="1:11" ht="14.25">
      <c r="A367" s="144">
        <v>43525</v>
      </c>
      <c r="B367" s="256" t="s">
        <v>2058</v>
      </c>
      <c r="C367" s="137" t="s">
        <v>2419</v>
      </c>
      <c r="D367" s="145" t="s">
        <v>96</v>
      </c>
      <c r="E367" s="145" t="s">
        <v>2024</v>
      </c>
      <c r="F367" s="773">
        <v>1700000</v>
      </c>
      <c r="G367" s="146" t="s">
        <v>2012</v>
      </c>
      <c r="H367" s="146" t="s">
        <v>2416</v>
      </c>
      <c r="I367" s="146" t="s">
        <v>1976</v>
      </c>
      <c r="J367" s="146">
        <v>1</v>
      </c>
      <c r="K367" s="146" t="s">
        <v>1983</v>
      </c>
    </row>
    <row r="368" spans="1:11" ht="14.25">
      <c r="A368" s="144">
        <v>43525</v>
      </c>
      <c r="B368" s="256" t="s">
        <v>2058</v>
      </c>
      <c r="C368" s="137" t="s">
        <v>2420</v>
      </c>
      <c r="D368" s="145" t="s">
        <v>106</v>
      </c>
      <c r="E368" s="145" t="s">
        <v>2024</v>
      </c>
      <c r="F368" s="773">
        <v>1300000</v>
      </c>
      <c r="G368" s="146" t="s">
        <v>2278</v>
      </c>
      <c r="H368" s="146" t="s">
        <v>1976</v>
      </c>
      <c r="I368" s="146" t="s">
        <v>1976</v>
      </c>
      <c r="J368" s="146">
        <v>1</v>
      </c>
      <c r="K368" s="146" t="s">
        <v>177</v>
      </c>
    </row>
    <row r="369" spans="1:11" ht="14.25">
      <c r="A369" s="144">
        <v>43525</v>
      </c>
      <c r="B369" s="256" t="s">
        <v>1971</v>
      </c>
      <c r="C369" s="137" t="s">
        <v>2421</v>
      </c>
      <c r="D369" s="145" t="s">
        <v>1979</v>
      </c>
      <c r="E369" s="145" t="s">
        <v>1974</v>
      </c>
      <c r="F369" s="773">
        <v>2000000</v>
      </c>
      <c r="G369" s="146" t="s">
        <v>2415</v>
      </c>
      <c r="H369" s="146" t="s">
        <v>2416</v>
      </c>
      <c r="I369" s="146" t="s">
        <v>1976</v>
      </c>
      <c r="J369" s="146">
        <v>1</v>
      </c>
      <c r="K369" s="146" t="s">
        <v>177</v>
      </c>
    </row>
    <row r="370" spans="1:11" ht="14.25">
      <c r="A370" s="144">
        <v>43525</v>
      </c>
      <c r="B370" s="256" t="s">
        <v>1971</v>
      </c>
      <c r="C370" s="137" t="s">
        <v>2422</v>
      </c>
      <c r="D370" s="145" t="s">
        <v>93</v>
      </c>
      <c r="E370" s="145" t="s">
        <v>2423</v>
      </c>
      <c r="F370" s="773">
        <v>4000000</v>
      </c>
      <c r="G370" s="146" t="s">
        <v>2424</v>
      </c>
      <c r="H370" s="146" t="s">
        <v>1976</v>
      </c>
      <c r="I370" s="146" t="s">
        <v>1976</v>
      </c>
      <c r="J370" s="146">
        <v>1</v>
      </c>
      <c r="K370" s="146" t="s">
        <v>2008</v>
      </c>
    </row>
    <row r="371" spans="1:11" ht="14.25">
      <c r="A371" s="144">
        <v>43525</v>
      </c>
      <c r="B371" s="256" t="s">
        <v>1971</v>
      </c>
      <c r="C371" s="137" t="s">
        <v>2425</v>
      </c>
      <c r="D371" s="145" t="s">
        <v>410</v>
      </c>
      <c r="E371" s="145" t="s">
        <v>2024</v>
      </c>
      <c r="F371" s="773">
        <v>1550000</v>
      </c>
      <c r="G371" s="146" t="s">
        <v>2426</v>
      </c>
      <c r="H371" s="146" t="s">
        <v>1976</v>
      </c>
      <c r="I371" s="146" t="s">
        <v>1976</v>
      </c>
      <c r="J371" s="146">
        <v>1</v>
      </c>
      <c r="K371" s="146" t="s">
        <v>2008</v>
      </c>
    </row>
    <row r="372" spans="1:11" ht="14.25">
      <c r="A372" s="144">
        <v>43527</v>
      </c>
      <c r="B372" s="256" t="s">
        <v>1971</v>
      </c>
      <c r="C372" s="137" t="s">
        <v>2427</v>
      </c>
      <c r="D372" s="145" t="s">
        <v>109</v>
      </c>
      <c r="E372" s="145" t="s">
        <v>2024</v>
      </c>
      <c r="F372" s="773">
        <v>1500000</v>
      </c>
      <c r="G372" s="146" t="s">
        <v>2428</v>
      </c>
      <c r="H372" s="146" t="s">
        <v>2429</v>
      </c>
      <c r="I372" s="146" t="s">
        <v>1976</v>
      </c>
      <c r="J372" s="146">
        <v>1</v>
      </c>
      <c r="K372" s="146" t="s">
        <v>2060</v>
      </c>
    </row>
    <row r="373" spans="1:11" ht="14.25">
      <c r="A373" s="144">
        <v>43527</v>
      </c>
      <c r="B373" s="256" t="s">
        <v>1971</v>
      </c>
      <c r="C373" s="137" t="s">
        <v>2430</v>
      </c>
      <c r="D373" s="145" t="s">
        <v>106</v>
      </c>
      <c r="E373" s="145" t="s">
        <v>2024</v>
      </c>
      <c r="F373" s="773">
        <v>1400000</v>
      </c>
      <c r="G373" s="146" t="s">
        <v>2278</v>
      </c>
      <c r="H373" s="146" t="s">
        <v>1976</v>
      </c>
      <c r="I373" s="146" t="s">
        <v>1976</v>
      </c>
      <c r="J373" s="146">
        <v>1</v>
      </c>
      <c r="K373" s="146" t="s">
        <v>177</v>
      </c>
    </row>
    <row r="374" spans="1:11" ht="14.25">
      <c r="A374" s="144">
        <v>43527</v>
      </c>
      <c r="B374" s="256" t="s">
        <v>1971</v>
      </c>
      <c r="C374" s="137" t="s">
        <v>2431</v>
      </c>
      <c r="D374" s="145" t="s">
        <v>106</v>
      </c>
      <c r="E374" s="145" t="s">
        <v>2024</v>
      </c>
      <c r="F374" s="773">
        <v>1400000</v>
      </c>
      <c r="G374" s="146" t="s">
        <v>2432</v>
      </c>
      <c r="H374" s="146" t="s">
        <v>1976</v>
      </c>
      <c r="I374" s="146" t="s">
        <v>1976</v>
      </c>
      <c r="J374" s="146">
        <v>1</v>
      </c>
      <c r="K374" s="146" t="s">
        <v>177</v>
      </c>
    </row>
    <row r="375" spans="1:11" ht="14.25">
      <c r="A375" s="144">
        <v>43530</v>
      </c>
      <c r="B375" s="256" t="s">
        <v>1971</v>
      </c>
      <c r="C375" s="137" t="s">
        <v>2433</v>
      </c>
      <c r="D375" s="145" t="s">
        <v>2434</v>
      </c>
      <c r="E375" s="145" t="s">
        <v>2024</v>
      </c>
      <c r="F375" s="773">
        <v>1350000</v>
      </c>
      <c r="G375" s="146" t="s">
        <v>2278</v>
      </c>
      <c r="H375" s="146" t="s">
        <v>1976</v>
      </c>
      <c r="I375" s="146" t="s">
        <v>1976</v>
      </c>
      <c r="J375" s="146">
        <v>1</v>
      </c>
      <c r="K375" s="146" t="s">
        <v>2008</v>
      </c>
    </row>
    <row r="376" spans="1:11" ht="14.25">
      <c r="A376" s="144">
        <v>43530</v>
      </c>
      <c r="B376" s="256" t="s">
        <v>1971</v>
      </c>
      <c r="C376" s="137" t="s">
        <v>2435</v>
      </c>
      <c r="D376" s="145" t="s">
        <v>2434</v>
      </c>
      <c r="E376" s="145" t="s">
        <v>2024</v>
      </c>
      <c r="F376" s="773">
        <v>1300000</v>
      </c>
      <c r="G376" s="146" t="s">
        <v>2278</v>
      </c>
      <c r="H376" s="146" t="s">
        <v>1976</v>
      </c>
      <c r="I376" s="146" t="s">
        <v>1976</v>
      </c>
      <c r="J376" s="146">
        <v>1</v>
      </c>
      <c r="K376" s="146" t="s">
        <v>2008</v>
      </c>
    </row>
    <row r="377" spans="1:11" ht="14.25">
      <c r="A377" s="144">
        <v>43530</v>
      </c>
      <c r="B377" s="256" t="s">
        <v>1971</v>
      </c>
      <c r="C377" s="137" t="s">
        <v>2436</v>
      </c>
      <c r="D377" s="145" t="s">
        <v>2434</v>
      </c>
      <c r="E377" s="145" t="s">
        <v>2024</v>
      </c>
      <c r="F377" s="773">
        <v>1350000</v>
      </c>
      <c r="G377" s="146" t="s">
        <v>2437</v>
      </c>
      <c r="H377" s="146" t="s">
        <v>1976</v>
      </c>
      <c r="I377" s="146" t="s">
        <v>1976</v>
      </c>
      <c r="J377" s="146">
        <v>1</v>
      </c>
      <c r="K377" s="146" t="s">
        <v>2008</v>
      </c>
    </row>
    <row r="378" spans="1:11" ht="14.25">
      <c r="A378" s="144">
        <v>43530</v>
      </c>
      <c r="B378" s="256" t="s">
        <v>1971</v>
      </c>
      <c r="C378" s="137" t="s">
        <v>2438</v>
      </c>
      <c r="D378" s="145" t="s">
        <v>1979</v>
      </c>
      <c r="E378" s="145" t="s">
        <v>2024</v>
      </c>
      <c r="F378" s="773">
        <v>6500000</v>
      </c>
      <c r="G378" s="146" t="s">
        <v>2090</v>
      </c>
      <c r="H378" s="146" t="s">
        <v>1991</v>
      </c>
      <c r="I378" s="146" t="s">
        <v>1976</v>
      </c>
      <c r="J378" s="146">
        <v>1</v>
      </c>
      <c r="K378" s="146" t="s">
        <v>177</v>
      </c>
    </row>
    <row r="379" spans="1:11" ht="14.25">
      <c r="A379" s="144">
        <v>43530</v>
      </c>
      <c r="B379" s="256" t="s">
        <v>1971</v>
      </c>
      <c r="C379" s="137" t="s">
        <v>2439</v>
      </c>
      <c r="D379" s="145" t="s">
        <v>2347</v>
      </c>
      <c r="E379" s="145" t="s">
        <v>2024</v>
      </c>
      <c r="F379" s="773">
        <v>12500000</v>
      </c>
      <c r="G379" s="146" t="s">
        <v>2440</v>
      </c>
      <c r="H379" s="146" t="s">
        <v>1976</v>
      </c>
      <c r="I379" s="146" t="s">
        <v>1976</v>
      </c>
      <c r="J379" s="146">
        <v>1</v>
      </c>
      <c r="K379" s="146" t="s">
        <v>1977</v>
      </c>
    </row>
    <row r="380" spans="1:11" ht="14.25">
      <c r="A380" s="144">
        <v>43531</v>
      </c>
      <c r="B380" s="256" t="s">
        <v>2149</v>
      </c>
      <c r="C380" s="137" t="s">
        <v>2427</v>
      </c>
      <c r="D380" s="145" t="s">
        <v>109</v>
      </c>
      <c r="E380" s="145" t="s">
        <v>2024</v>
      </c>
      <c r="F380" s="773">
        <v>1700000</v>
      </c>
      <c r="G380" s="146" t="s">
        <v>1975</v>
      </c>
      <c r="H380" s="146" t="s">
        <v>1976</v>
      </c>
      <c r="I380" s="146" t="s">
        <v>1976</v>
      </c>
      <c r="J380" s="146">
        <v>1</v>
      </c>
      <c r="K380" s="146" t="s">
        <v>177</v>
      </c>
    </row>
    <row r="381" spans="1:11" ht="14.25">
      <c r="A381" s="144">
        <v>43531</v>
      </c>
      <c r="B381" s="256" t="s">
        <v>1971</v>
      </c>
      <c r="C381" s="137" t="s">
        <v>2441</v>
      </c>
      <c r="D381" s="145" t="s">
        <v>2442</v>
      </c>
      <c r="E381" s="145" t="s">
        <v>2024</v>
      </c>
      <c r="F381" s="773">
        <v>1400000</v>
      </c>
      <c r="G381" s="146" t="s">
        <v>1975</v>
      </c>
      <c r="H381" s="146" t="s">
        <v>1976</v>
      </c>
      <c r="I381" s="146" t="s">
        <v>1976</v>
      </c>
      <c r="J381" s="146">
        <v>1</v>
      </c>
      <c r="K381" s="146" t="s">
        <v>1977</v>
      </c>
    </row>
    <row r="382" spans="1:11" ht="14.25">
      <c r="A382" s="144">
        <v>43536</v>
      </c>
      <c r="B382" s="256" t="s">
        <v>1971</v>
      </c>
      <c r="C382" s="137" t="s">
        <v>2080</v>
      </c>
      <c r="D382" s="145" t="s">
        <v>2434</v>
      </c>
      <c r="E382" s="145" t="s">
        <v>1974</v>
      </c>
      <c r="F382" s="773">
        <v>1300000</v>
      </c>
      <c r="G382" s="146" t="s">
        <v>2443</v>
      </c>
      <c r="H382" s="146" t="s">
        <v>1976</v>
      </c>
      <c r="I382" s="146" t="s">
        <v>1976</v>
      </c>
      <c r="J382" s="146">
        <v>1</v>
      </c>
      <c r="K382" s="146" t="s">
        <v>177</v>
      </c>
    </row>
    <row r="383" spans="1:11" ht="14.25">
      <c r="A383" s="144">
        <v>43539</v>
      </c>
      <c r="B383" s="256" t="s">
        <v>1971</v>
      </c>
      <c r="C383" s="137" t="s">
        <v>2444</v>
      </c>
      <c r="D383" s="145" t="s">
        <v>2445</v>
      </c>
      <c r="E383" s="145" t="s">
        <v>2024</v>
      </c>
      <c r="F383" s="773">
        <v>1350000</v>
      </c>
      <c r="G383" s="146" t="s">
        <v>2446</v>
      </c>
      <c r="H383" s="146" t="s">
        <v>1976</v>
      </c>
      <c r="I383" s="146" t="s">
        <v>1976</v>
      </c>
      <c r="J383" s="146">
        <v>1</v>
      </c>
      <c r="K383" s="146" t="s">
        <v>177</v>
      </c>
    </row>
    <row r="384" spans="1:11" ht="14.25">
      <c r="A384" s="144">
        <v>43539</v>
      </c>
      <c r="B384" s="256" t="s">
        <v>1971</v>
      </c>
      <c r="C384" s="137" t="s">
        <v>2447</v>
      </c>
      <c r="D384" s="145" t="s">
        <v>2345</v>
      </c>
      <c r="E384" s="145" t="s">
        <v>2026</v>
      </c>
      <c r="F384" s="773">
        <v>1150000</v>
      </c>
      <c r="G384" s="146" t="s">
        <v>2379</v>
      </c>
      <c r="H384" s="146" t="s">
        <v>1976</v>
      </c>
      <c r="I384" s="146" t="s">
        <v>1976</v>
      </c>
      <c r="J384" s="146">
        <v>1</v>
      </c>
      <c r="K384" s="146" t="s">
        <v>2396</v>
      </c>
    </row>
    <row r="385" spans="1:27" ht="14.25">
      <c r="A385" s="144">
        <v>43539</v>
      </c>
      <c r="B385" s="256" t="s">
        <v>2001</v>
      </c>
      <c r="C385" s="137" t="s">
        <v>2448</v>
      </c>
      <c r="D385" s="145" t="s">
        <v>2449</v>
      </c>
      <c r="E385" s="145" t="s">
        <v>1974</v>
      </c>
      <c r="F385" s="773">
        <v>2000000</v>
      </c>
      <c r="G385" s="146" t="s">
        <v>1975</v>
      </c>
      <c r="H385" s="146" t="s">
        <v>1976</v>
      </c>
      <c r="I385" s="146" t="s">
        <v>1976</v>
      </c>
      <c r="J385" s="146">
        <v>1</v>
      </c>
      <c r="K385" s="146" t="s">
        <v>2396</v>
      </c>
    </row>
    <row r="386" spans="1:27" ht="14.25">
      <c r="A386" s="144">
        <v>43539</v>
      </c>
      <c r="B386" s="256" t="s">
        <v>2004</v>
      </c>
      <c r="C386" s="137" t="s">
        <v>2450</v>
      </c>
      <c r="D386" s="145" t="s">
        <v>2345</v>
      </c>
      <c r="E386" s="145" t="s">
        <v>2026</v>
      </c>
      <c r="F386" s="773">
        <v>1800000</v>
      </c>
      <c r="G386" s="146" t="s">
        <v>1975</v>
      </c>
      <c r="H386" s="146" t="s">
        <v>1976</v>
      </c>
      <c r="I386" s="146" t="s">
        <v>1976</v>
      </c>
      <c r="J386" s="146">
        <v>1</v>
      </c>
      <c r="K386" s="146" t="s">
        <v>177</v>
      </c>
    </row>
    <row r="387" spans="1:27" ht="14.25">
      <c r="A387" s="144">
        <v>43543</v>
      </c>
      <c r="B387" s="256" t="s">
        <v>1971</v>
      </c>
      <c r="C387" s="137" t="s">
        <v>2451</v>
      </c>
      <c r="D387" s="145" t="s">
        <v>2434</v>
      </c>
      <c r="E387" s="145" t="s">
        <v>1974</v>
      </c>
      <c r="F387" s="773">
        <v>1400000</v>
      </c>
      <c r="G387" s="146" t="s">
        <v>559</v>
      </c>
      <c r="H387" s="146" t="s">
        <v>2196</v>
      </c>
      <c r="I387" s="146" t="s">
        <v>1976</v>
      </c>
      <c r="J387" s="146">
        <v>1</v>
      </c>
      <c r="K387" s="146" t="s">
        <v>2396</v>
      </c>
    </row>
    <row r="388" spans="1:27" ht="14.25">
      <c r="A388" s="144">
        <v>43543</v>
      </c>
      <c r="B388" s="256" t="s">
        <v>2001</v>
      </c>
      <c r="C388" s="137" t="s">
        <v>2452</v>
      </c>
      <c r="D388" s="145" t="s">
        <v>2449</v>
      </c>
      <c r="E388" s="145" t="s">
        <v>2024</v>
      </c>
      <c r="F388" s="773">
        <v>2500000</v>
      </c>
      <c r="G388" s="146" t="s">
        <v>1975</v>
      </c>
      <c r="H388" s="146" t="s">
        <v>1976</v>
      </c>
      <c r="I388" s="146" t="s">
        <v>1976</v>
      </c>
      <c r="J388" s="146">
        <v>1</v>
      </c>
      <c r="K388" s="146" t="s">
        <v>1977</v>
      </c>
    </row>
    <row r="389" spans="1:27" ht="14.25">
      <c r="A389" s="144">
        <v>43543</v>
      </c>
      <c r="B389" s="256" t="s">
        <v>1971</v>
      </c>
      <c r="C389" s="137" t="s">
        <v>2453</v>
      </c>
      <c r="D389" s="145" t="s">
        <v>96</v>
      </c>
      <c r="E389" s="145" t="s">
        <v>2024</v>
      </c>
      <c r="F389" s="773">
        <v>1700000</v>
      </c>
      <c r="G389" s="146" t="s">
        <v>2454</v>
      </c>
      <c r="H389" s="146" t="s">
        <v>1976</v>
      </c>
      <c r="I389" s="146" t="s">
        <v>1976</v>
      </c>
      <c r="J389" s="146">
        <v>1</v>
      </c>
      <c r="K389" s="146" t="s">
        <v>1977</v>
      </c>
    </row>
    <row r="390" spans="1:27" ht="14.25">
      <c r="A390" s="144">
        <v>43543</v>
      </c>
      <c r="B390" s="256" t="s">
        <v>1971</v>
      </c>
      <c r="C390" s="137" t="s">
        <v>2455</v>
      </c>
      <c r="D390" s="145" t="s">
        <v>2434</v>
      </c>
      <c r="E390" s="145" t="s">
        <v>2024</v>
      </c>
      <c r="F390" s="773">
        <v>1300000</v>
      </c>
      <c r="G390" s="146" t="s">
        <v>2432</v>
      </c>
      <c r="H390" s="146" t="s">
        <v>1976</v>
      </c>
      <c r="I390" s="146" t="s">
        <v>1976</v>
      </c>
      <c r="J390" s="146">
        <v>1</v>
      </c>
      <c r="K390" s="146" t="s">
        <v>2456</v>
      </c>
    </row>
    <row r="391" spans="1:27" ht="14.25">
      <c r="A391" s="144">
        <v>43546</v>
      </c>
      <c r="B391" s="256" t="s">
        <v>1971</v>
      </c>
      <c r="C391" s="137" t="s">
        <v>2457</v>
      </c>
      <c r="D391" s="145" t="s">
        <v>2458</v>
      </c>
      <c r="E391" s="145" t="s">
        <v>1974</v>
      </c>
      <c r="F391" s="773">
        <v>1300000</v>
      </c>
      <c r="G391" s="146" t="s">
        <v>2459</v>
      </c>
      <c r="H391" s="146" t="s">
        <v>1976</v>
      </c>
      <c r="I391" s="146" t="s">
        <v>1976</v>
      </c>
      <c r="J391" s="146">
        <v>1</v>
      </c>
      <c r="K391" s="146" t="s">
        <v>2008</v>
      </c>
    </row>
    <row r="392" spans="1:27" ht="14.25">
      <c r="A392" s="100"/>
      <c r="B392" s="35" t="s">
        <v>1971</v>
      </c>
      <c r="C392" s="22" t="s">
        <v>2460</v>
      </c>
      <c r="D392" s="37" t="s">
        <v>2029</v>
      </c>
      <c r="E392" s="37" t="s">
        <v>2024</v>
      </c>
      <c r="F392" s="1704">
        <v>390000000</v>
      </c>
      <c r="G392" s="23" t="s">
        <v>2461</v>
      </c>
      <c r="H392" s="23" t="s">
        <v>1976</v>
      </c>
      <c r="I392" s="23" t="s">
        <v>1976</v>
      </c>
      <c r="J392" s="23"/>
      <c r="K392" s="23" t="s">
        <v>2018</v>
      </c>
    </row>
    <row r="393" spans="1:27" ht="14.25">
      <c r="A393" s="100"/>
      <c r="B393" s="35" t="s">
        <v>2004</v>
      </c>
      <c r="C393" s="22" t="s">
        <v>2462</v>
      </c>
      <c r="D393" s="37" t="s">
        <v>1979</v>
      </c>
      <c r="E393" s="37" t="s">
        <v>2024</v>
      </c>
      <c r="F393" s="1704">
        <v>1400000000</v>
      </c>
      <c r="G393" s="23" t="s">
        <v>2463</v>
      </c>
      <c r="H393" s="23" t="s">
        <v>1976</v>
      </c>
      <c r="I393" s="23" t="s">
        <v>1976</v>
      </c>
      <c r="J393" s="23"/>
      <c r="K393" s="23" t="s">
        <v>2018</v>
      </c>
    </row>
    <row r="394" spans="1:27" ht="14.25">
      <c r="A394" s="100"/>
      <c r="B394" s="35" t="s">
        <v>1971</v>
      </c>
      <c r="C394" s="22" t="s">
        <v>716</v>
      </c>
      <c r="D394" s="37" t="s">
        <v>420</v>
      </c>
      <c r="E394" s="37" t="s">
        <v>2024</v>
      </c>
      <c r="F394" s="1704">
        <v>270000000</v>
      </c>
      <c r="G394" s="23" t="s">
        <v>2278</v>
      </c>
      <c r="H394" s="23" t="s">
        <v>1976</v>
      </c>
      <c r="I394" s="23" t="s">
        <v>1976</v>
      </c>
      <c r="J394" s="23"/>
      <c r="K394" s="23" t="s">
        <v>2018</v>
      </c>
    </row>
    <row r="395" spans="1:27" ht="12.75">
      <c r="A395" s="340"/>
      <c r="J395">
        <f>SUM(J365:J391)</f>
        <v>27</v>
      </c>
    </row>
    <row r="396" spans="1:27" ht="18">
      <c r="A396" s="3340" t="s">
        <v>2464</v>
      </c>
      <c r="B396" s="3340"/>
      <c r="C396" s="3340"/>
      <c r="D396" s="3340"/>
      <c r="E396" s="3340"/>
      <c r="F396" s="3340"/>
      <c r="G396" s="3340"/>
      <c r="H396" s="3340"/>
      <c r="I396" s="3340"/>
      <c r="J396" s="3340"/>
      <c r="K396" s="3340"/>
    </row>
    <row r="397" spans="1:27" ht="14.25">
      <c r="A397" s="12" t="s">
        <v>1962</v>
      </c>
      <c r="B397" s="62" t="s">
        <v>1963</v>
      </c>
      <c r="C397" s="62" t="s">
        <v>1964</v>
      </c>
      <c r="D397" s="62" t="s">
        <v>2340</v>
      </c>
      <c r="E397" s="62" t="s">
        <v>153</v>
      </c>
      <c r="F397" s="1702" t="s">
        <v>1966</v>
      </c>
      <c r="G397" s="62" t="s">
        <v>1967</v>
      </c>
      <c r="H397" s="62" t="s">
        <v>1968</v>
      </c>
      <c r="I397" s="62" t="s">
        <v>1969</v>
      </c>
      <c r="J397" s="63" t="s">
        <v>1970</v>
      </c>
      <c r="K397" s="63" t="s">
        <v>10</v>
      </c>
    </row>
    <row r="398" spans="1:27" ht="14.25">
      <c r="A398" s="89">
        <v>43525</v>
      </c>
      <c r="B398" s="142" t="s">
        <v>1971</v>
      </c>
      <c r="C398" s="98" t="s">
        <v>2465</v>
      </c>
      <c r="D398" s="138" t="s">
        <v>2466</v>
      </c>
      <c r="E398" s="138" t="s">
        <v>2024</v>
      </c>
      <c r="F398" s="1703">
        <v>1800000</v>
      </c>
      <c r="G398" s="139" t="s">
        <v>2467</v>
      </c>
      <c r="H398" s="139" t="s">
        <v>1976</v>
      </c>
      <c r="I398" s="2112" t="s">
        <v>1976</v>
      </c>
      <c r="J398" s="139">
        <v>1</v>
      </c>
      <c r="K398" s="139" t="s">
        <v>177</v>
      </c>
    </row>
    <row r="399" spans="1:27" ht="12.75">
      <c r="A399" s="90">
        <v>43525</v>
      </c>
      <c r="B399" s="345" t="s">
        <v>1971</v>
      </c>
      <c r="C399" s="346" t="s">
        <v>2468</v>
      </c>
      <c r="D399" s="345" t="s">
        <v>413</v>
      </c>
      <c r="E399" s="345" t="s">
        <v>2024</v>
      </c>
      <c r="F399" s="1714">
        <v>1900000</v>
      </c>
      <c r="G399" s="345" t="s">
        <v>2469</v>
      </c>
      <c r="H399" s="345" t="s">
        <v>1991</v>
      </c>
      <c r="I399" s="345" t="s">
        <v>1976</v>
      </c>
      <c r="J399" s="345">
        <v>1</v>
      </c>
      <c r="K399" s="345" t="s">
        <v>2008</v>
      </c>
      <c r="L399" s="341"/>
      <c r="M399" s="341"/>
      <c r="N399" s="341"/>
      <c r="O399" s="341"/>
      <c r="P399" s="341"/>
      <c r="Q399" s="341"/>
      <c r="R399" s="341"/>
      <c r="S399" s="341"/>
      <c r="T399" s="341"/>
      <c r="U399" s="341"/>
      <c r="V399" s="341"/>
      <c r="W399" s="341"/>
      <c r="X399" s="341"/>
      <c r="Y399" s="341"/>
      <c r="Z399" s="341"/>
      <c r="AA399" s="341"/>
    </row>
    <row r="400" spans="1:27" ht="14.25">
      <c r="A400" s="144">
        <v>43525</v>
      </c>
      <c r="B400" s="256" t="s">
        <v>2004</v>
      </c>
      <c r="C400" s="98" t="s">
        <v>2470</v>
      </c>
      <c r="D400" s="145" t="s">
        <v>1979</v>
      </c>
      <c r="E400" s="145" t="s">
        <v>1974</v>
      </c>
      <c r="F400" s="773">
        <v>4000000</v>
      </c>
      <c r="G400" s="146" t="s">
        <v>1975</v>
      </c>
      <c r="H400" s="146" t="s">
        <v>1976</v>
      </c>
      <c r="I400" s="146" t="s">
        <v>1976</v>
      </c>
      <c r="J400" s="146">
        <v>1</v>
      </c>
      <c r="K400" s="146" t="s">
        <v>177</v>
      </c>
    </row>
    <row r="401" spans="1:11" ht="14.25">
      <c r="A401" s="89">
        <v>43525</v>
      </c>
      <c r="B401" s="142" t="s">
        <v>2149</v>
      </c>
      <c r="C401" s="98" t="s">
        <v>2471</v>
      </c>
      <c r="D401" s="138" t="s">
        <v>2347</v>
      </c>
      <c r="E401" s="138" t="s">
        <v>2024</v>
      </c>
      <c r="F401" s="1703">
        <v>1400000</v>
      </c>
      <c r="G401" s="139" t="s">
        <v>2039</v>
      </c>
      <c r="H401" s="139" t="s">
        <v>2472</v>
      </c>
      <c r="I401" s="2112" t="s">
        <v>1976</v>
      </c>
      <c r="J401" s="139">
        <v>1</v>
      </c>
      <c r="K401" s="139" t="s">
        <v>177</v>
      </c>
    </row>
    <row r="402" spans="1:11" ht="14.25">
      <c r="A402" s="89">
        <v>43525</v>
      </c>
      <c r="B402" s="142" t="s">
        <v>1971</v>
      </c>
      <c r="C402" s="98" t="s">
        <v>2473</v>
      </c>
      <c r="D402" s="138" t="s">
        <v>93</v>
      </c>
      <c r="E402" s="138" t="s">
        <v>2024</v>
      </c>
      <c r="F402" s="1703">
        <v>2800000</v>
      </c>
      <c r="G402" s="139" t="s">
        <v>1975</v>
      </c>
      <c r="H402" s="139" t="s">
        <v>1991</v>
      </c>
      <c r="I402" s="2112" t="s">
        <v>1976</v>
      </c>
      <c r="J402" s="139">
        <v>1</v>
      </c>
      <c r="K402" s="139" t="s">
        <v>2008</v>
      </c>
    </row>
    <row r="403" spans="1:11" ht="14.25">
      <c r="A403" s="89">
        <v>43525</v>
      </c>
      <c r="B403" s="142" t="s">
        <v>1971</v>
      </c>
      <c r="C403" s="98" t="s">
        <v>2474</v>
      </c>
      <c r="D403" s="138" t="s">
        <v>93</v>
      </c>
      <c r="E403" s="138" t="s">
        <v>2024</v>
      </c>
      <c r="F403" s="1703">
        <v>2800000</v>
      </c>
      <c r="G403" s="139" t="s">
        <v>1975</v>
      </c>
      <c r="H403" s="139" t="s">
        <v>1991</v>
      </c>
      <c r="I403" s="2112" t="s">
        <v>1976</v>
      </c>
      <c r="J403" s="139">
        <v>1</v>
      </c>
      <c r="K403" s="139" t="s">
        <v>177</v>
      </c>
    </row>
    <row r="404" spans="1:11" ht="14.25">
      <c r="A404" s="89">
        <v>43525</v>
      </c>
      <c r="B404" s="142" t="s">
        <v>1971</v>
      </c>
      <c r="C404" s="98" t="s">
        <v>2475</v>
      </c>
      <c r="D404" s="138" t="s">
        <v>93</v>
      </c>
      <c r="E404" s="138" t="s">
        <v>2024</v>
      </c>
      <c r="F404" s="1703">
        <v>2800000</v>
      </c>
      <c r="G404" s="139" t="s">
        <v>1975</v>
      </c>
      <c r="H404" s="139" t="s">
        <v>1991</v>
      </c>
      <c r="I404" s="2112" t="s">
        <v>1976</v>
      </c>
      <c r="J404" s="139">
        <v>1</v>
      </c>
      <c r="K404" s="139" t="s">
        <v>177</v>
      </c>
    </row>
    <row r="405" spans="1:11" ht="14.25">
      <c r="A405" s="89">
        <v>43525</v>
      </c>
      <c r="B405" s="142" t="s">
        <v>1971</v>
      </c>
      <c r="C405" s="98" t="s">
        <v>2476</v>
      </c>
      <c r="D405" s="138" t="s">
        <v>1979</v>
      </c>
      <c r="E405" s="138" t="s">
        <v>2024</v>
      </c>
      <c r="F405" s="1703">
        <v>2800000</v>
      </c>
      <c r="G405" s="139" t="s">
        <v>1984</v>
      </c>
      <c r="H405" s="139" t="s">
        <v>1976</v>
      </c>
      <c r="I405" s="2112" t="s">
        <v>1976</v>
      </c>
      <c r="J405" s="139">
        <v>1</v>
      </c>
      <c r="K405" s="139" t="s">
        <v>263</v>
      </c>
    </row>
    <row r="406" spans="1:11" ht="14.25">
      <c r="A406" s="89">
        <v>43525</v>
      </c>
      <c r="B406" s="142" t="s">
        <v>1971</v>
      </c>
      <c r="C406" s="98" t="s">
        <v>2477</v>
      </c>
      <c r="D406" s="138" t="s">
        <v>1979</v>
      </c>
      <c r="E406" s="138" t="s">
        <v>2024</v>
      </c>
      <c r="F406" s="1703">
        <v>2400000</v>
      </c>
      <c r="G406" s="139" t="s">
        <v>1984</v>
      </c>
      <c r="H406" s="139" t="s">
        <v>1976</v>
      </c>
      <c r="I406" s="2112" t="s">
        <v>1976</v>
      </c>
      <c r="J406" s="139">
        <v>1</v>
      </c>
      <c r="K406" s="139" t="s">
        <v>263</v>
      </c>
    </row>
    <row r="407" spans="1:11" ht="14.25">
      <c r="A407" s="89">
        <v>43525</v>
      </c>
      <c r="B407" s="142" t="s">
        <v>1971</v>
      </c>
      <c r="C407" s="98" t="s">
        <v>2478</v>
      </c>
      <c r="D407" s="138" t="s">
        <v>2479</v>
      </c>
      <c r="E407" s="138" t="s">
        <v>2362</v>
      </c>
      <c r="F407" s="1703">
        <v>1100000</v>
      </c>
      <c r="G407" s="139" t="s">
        <v>2039</v>
      </c>
      <c r="H407" s="139" t="s">
        <v>1976</v>
      </c>
      <c r="I407" s="2112" t="s">
        <v>1976</v>
      </c>
      <c r="J407" s="139">
        <v>1</v>
      </c>
      <c r="K407" s="139" t="s">
        <v>263</v>
      </c>
    </row>
    <row r="408" spans="1:11" ht="14.25">
      <c r="A408" s="89">
        <v>43525</v>
      </c>
      <c r="B408" s="142" t="s">
        <v>1971</v>
      </c>
      <c r="C408" s="98" t="s">
        <v>2480</v>
      </c>
      <c r="D408" s="138" t="s">
        <v>106</v>
      </c>
      <c r="E408" s="138" t="s">
        <v>2024</v>
      </c>
      <c r="F408" s="1703">
        <v>1600000</v>
      </c>
      <c r="G408" s="139" t="s">
        <v>1975</v>
      </c>
      <c r="H408" s="139" t="s">
        <v>1976</v>
      </c>
      <c r="I408" s="2112" t="s">
        <v>1976</v>
      </c>
      <c r="J408" s="139">
        <v>1</v>
      </c>
      <c r="K408" s="139" t="s">
        <v>2008</v>
      </c>
    </row>
    <row r="409" spans="1:11" ht="14.25">
      <c r="A409" s="89">
        <v>43530</v>
      </c>
      <c r="B409" s="142" t="s">
        <v>1971</v>
      </c>
      <c r="C409" s="98" t="s">
        <v>2481</v>
      </c>
      <c r="D409" s="138" t="s">
        <v>224</v>
      </c>
      <c r="E409" s="138" t="s">
        <v>2024</v>
      </c>
      <c r="F409" s="1703">
        <v>1080000</v>
      </c>
      <c r="G409" s="139" t="s">
        <v>2482</v>
      </c>
      <c r="H409" s="139" t="s">
        <v>1976</v>
      </c>
      <c r="I409" s="2112" t="s">
        <v>1976</v>
      </c>
      <c r="J409" s="139">
        <v>1</v>
      </c>
      <c r="K409" s="139" t="s">
        <v>2008</v>
      </c>
    </row>
    <row r="410" spans="1:11" ht="14.25">
      <c r="A410" s="89">
        <v>43530</v>
      </c>
      <c r="B410" s="142" t="s">
        <v>1971</v>
      </c>
      <c r="C410" s="98" t="s">
        <v>2483</v>
      </c>
      <c r="D410" s="138" t="s">
        <v>224</v>
      </c>
      <c r="E410" s="138" t="s">
        <v>2024</v>
      </c>
      <c r="F410" s="1703">
        <v>1100000</v>
      </c>
      <c r="G410" s="139" t="s">
        <v>2482</v>
      </c>
      <c r="H410" s="139" t="s">
        <v>1976</v>
      </c>
      <c r="I410" s="2112" t="s">
        <v>1976</v>
      </c>
      <c r="J410" s="139">
        <v>1</v>
      </c>
      <c r="K410" s="139" t="s">
        <v>2008</v>
      </c>
    </row>
    <row r="411" spans="1:11" ht="14.25">
      <c r="A411" s="89">
        <v>43530</v>
      </c>
      <c r="B411" s="142" t="s">
        <v>672</v>
      </c>
      <c r="C411" s="98" t="s">
        <v>2484</v>
      </c>
      <c r="D411" s="138" t="s">
        <v>224</v>
      </c>
      <c r="E411" s="138" t="s">
        <v>2024</v>
      </c>
      <c r="F411" s="1703">
        <v>1200000</v>
      </c>
      <c r="G411" s="139" t="s">
        <v>2482</v>
      </c>
      <c r="H411" s="139" t="s">
        <v>1976</v>
      </c>
      <c r="I411" s="2112" t="s">
        <v>1976</v>
      </c>
      <c r="J411" s="139">
        <v>1</v>
      </c>
      <c r="K411" s="139" t="s">
        <v>2008</v>
      </c>
    </row>
    <row r="412" spans="1:11" ht="14.25">
      <c r="A412" s="89">
        <v>43530</v>
      </c>
      <c r="B412" s="142" t="s">
        <v>672</v>
      </c>
      <c r="C412" s="98" t="s">
        <v>2485</v>
      </c>
      <c r="D412" s="138" t="s">
        <v>224</v>
      </c>
      <c r="E412" s="138" t="s">
        <v>2024</v>
      </c>
      <c r="F412" s="1703">
        <v>2700000</v>
      </c>
      <c r="G412" s="139" t="s">
        <v>2482</v>
      </c>
      <c r="H412" s="139" t="s">
        <v>1976</v>
      </c>
      <c r="I412" s="2112" t="s">
        <v>1976</v>
      </c>
      <c r="J412" s="139">
        <v>1</v>
      </c>
      <c r="K412" s="139" t="s">
        <v>1977</v>
      </c>
    </row>
    <row r="413" spans="1:11" ht="14.25">
      <c r="A413" s="89">
        <v>43532</v>
      </c>
      <c r="B413" s="142" t="s">
        <v>1971</v>
      </c>
      <c r="C413" s="98" t="s">
        <v>2486</v>
      </c>
      <c r="D413" s="138" t="s">
        <v>227</v>
      </c>
      <c r="E413" s="138" t="s">
        <v>2024</v>
      </c>
      <c r="F413" s="1703">
        <v>6000000</v>
      </c>
      <c r="G413" s="139" t="s">
        <v>2039</v>
      </c>
      <c r="H413" s="139" t="s">
        <v>1991</v>
      </c>
      <c r="I413" s="2112" t="s">
        <v>1976</v>
      </c>
      <c r="J413" s="139">
        <v>1</v>
      </c>
      <c r="K413" s="139" t="s">
        <v>1977</v>
      </c>
    </row>
    <row r="414" spans="1:11" ht="14.25">
      <c r="A414" s="89">
        <v>43532</v>
      </c>
      <c r="B414" s="142" t="s">
        <v>1971</v>
      </c>
      <c r="C414" s="98" t="s">
        <v>2487</v>
      </c>
      <c r="D414" s="138" t="s">
        <v>99</v>
      </c>
      <c r="E414" s="138" t="s">
        <v>2024</v>
      </c>
      <c r="F414" s="1703">
        <v>1300000</v>
      </c>
      <c r="G414" s="139" t="s">
        <v>2488</v>
      </c>
      <c r="H414" s="139" t="s">
        <v>1976</v>
      </c>
      <c r="I414" s="2112" t="s">
        <v>1976</v>
      </c>
      <c r="J414" s="139">
        <v>1</v>
      </c>
      <c r="K414" s="139" t="s">
        <v>1977</v>
      </c>
    </row>
    <row r="415" spans="1:11" ht="14.25">
      <c r="A415" s="89">
        <v>43535</v>
      </c>
      <c r="B415" s="142" t="s">
        <v>1971</v>
      </c>
      <c r="C415" s="98" t="s">
        <v>2489</v>
      </c>
      <c r="D415" s="138" t="s">
        <v>2490</v>
      </c>
      <c r="E415" s="138" t="s">
        <v>2024</v>
      </c>
      <c r="F415" s="1703">
        <v>2200000</v>
      </c>
      <c r="G415" s="139" t="s">
        <v>2491</v>
      </c>
      <c r="H415" s="139" t="s">
        <v>1976</v>
      </c>
      <c r="I415" s="2112" t="s">
        <v>1976</v>
      </c>
      <c r="J415" s="139">
        <v>1</v>
      </c>
      <c r="K415" s="139" t="s">
        <v>177</v>
      </c>
    </row>
    <row r="416" spans="1:11" ht="14.25">
      <c r="A416" s="89">
        <v>43535</v>
      </c>
      <c r="B416" s="142" t="s">
        <v>1971</v>
      </c>
      <c r="C416" s="98" t="s">
        <v>2492</v>
      </c>
      <c r="D416" s="138" t="s">
        <v>2490</v>
      </c>
      <c r="E416" s="138" t="s">
        <v>2024</v>
      </c>
      <c r="F416" s="1703">
        <v>2200000</v>
      </c>
      <c r="G416" s="139" t="s">
        <v>2491</v>
      </c>
      <c r="H416" s="139" t="s">
        <v>1976</v>
      </c>
      <c r="I416" s="2112" t="s">
        <v>1976</v>
      </c>
      <c r="J416" s="139">
        <v>1</v>
      </c>
      <c r="K416" s="139" t="s">
        <v>263</v>
      </c>
    </row>
    <row r="417" spans="1:27" ht="14.25">
      <c r="A417" s="89">
        <v>43540</v>
      </c>
      <c r="B417" s="142" t="s">
        <v>1971</v>
      </c>
      <c r="C417" s="98" t="s">
        <v>2493</v>
      </c>
      <c r="D417" s="138" t="s">
        <v>413</v>
      </c>
      <c r="E417" s="138" t="s">
        <v>2024</v>
      </c>
      <c r="F417" s="1703">
        <v>2200000</v>
      </c>
      <c r="G417" s="139" t="s">
        <v>2494</v>
      </c>
      <c r="H417" s="139" t="s">
        <v>1976</v>
      </c>
      <c r="I417" s="2112" t="s">
        <v>1976</v>
      </c>
      <c r="J417" s="139">
        <v>1</v>
      </c>
      <c r="K417" s="139" t="s">
        <v>2396</v>
      </c>
    </row>
    <row r="418" spans="1:27" ht="14.25">
      <c r="A418" s="89">
        <v>43544</v>
      </c>
      <c r="B418" s="142" t="s">
        <v>1971</v>
      </c>
      <c r="C418" s="98" t="s">
        <v>2495</v>
      </c>
      <c r="D418" s="138" t="s">
        <v>413</v>
      </c>
      <c r="E418" s="138" t="s">
        <v>2024</v>
      </c>
      <c r="F418" s="1703">
        <v>1800000</v>
      </c>
      <c r="G418" s="139" t="s">
        <v>2496</v>
      </c>
      <c r="H418" s="139" t="s">
        <v>1976</v>
      </c>
      <c r="I418" s="2112" t="s">
        <v>1976</v>
      </c>
      <c r="J418" s="139">
        <v>1</v>
      </c>
      <c r="K418" s="139" t="s">
        <v>177</v>
      </c>
    </row>
    <row r="419" spans="1:27" ht="14.25">
      <c r="A419" s="100"/>
      <c r="B419" s="35"/>
      <c r="C419" s="22"/>
      <c r="D419" s="37"/>
      <c r="E419" s="37"/>
      <c r="F419" s="1704"/>
      <c r="G419" s="23"/>
      <c r="H419" s="22"/>
      <c r="I419" s="23"/>
      <c r="J419" s="23"/>
      <c r="K419" s="22"/>
    </row>
    <row r="420" spans="1:27" ht="14.25">
      <c r="A420" s="100"/>
      <c r="B420" s="35"/>
      <c r="C420" s="22"/>
      <c r="D420" s="37"/>
      <c r="E420" s="37"/>
      <c r="F420" s="1704"/>
      <c r="G420" s="23"/>
      <c r="H420" s="22"/>
      <c r="I420" s="23"/>
      <c r="J420" s="75"/>
      <c r="K420" s="22"/>
    </row>
    <row r="421" spans="1:27" ht="14.25">
      <c r="A421" s="100"/>
      <c r="B421" s="35"/>
      <c r="C421" s="22"/>
      <c r="D421" s="37"/>
      <c r="E421" s="37"/>
      <c r="F421" s="1704"/>
      <c r="G421" s="23"/>
      <c r="H421" s="22"/>
      <c r="I421" s="23"/>
      <c r="J421" s="75"/>
      <c r="K421" s="22"/>
    </row>
    <row r="422" spans="1:27" ht="12.75">
      <c r="A422" s="340"/>
      <c r="J422">
        <f>SUM(J399:J418)</f>
        <v>20</v>
      </c>
    </row>
    <row r="423" spans="1:27" ht="18">
      <c r="A423" s="3340" t="s">
        <v>2497</v>
      </c>
      <c r="B423" s="3340"/>
      <c r="C423" s="3340"/>
      <c r="D423" s="3340"/>
      <c r="E423" s="3340"/>
      <c r="F423" s="3340"/>
      <c r="G423" s="3340"/>
      <c r="H423" s="3340"/>
      <c r="I423" s="3340"/>
      <c r="J423" s="3340"/>
      <c r="K423" s="3340"/>
    </row>
    <row r="424" spans="1:27" ht="14.25">
      <c r="A424" s="12" t="s">
        <v>1962</v>
      </c>
      <c r="B424" s="62" t="s">
        <v>1963</v>
      </c>
      <c r="C424" s="62" t="s">
        <v>1964</v>
      </c>
      <c r="D424" s="62" t="s">
        <v>2340</v>
      </c>
      <c r="E424" s="62" t="s">
        <v>153</v>
      </c>
      <c r="F424" s="1702" t="s">
        <v>1966</v>
      </c>
      <c r="G424" s="62" t="s">
        <v>1967</v>
      </c>
      <c r="H424" s="62" t="s">
        <v>1968</v>
      </c>
      <c r="I424" s="62" t="s">
        <v>1969</v>
      </c>
      <c r="J424" s="63" t="s">
        <v>1970</v>
      </c>
      <c r="K424" s="63" t="s">
        <v>10</v>
      </c>
    </row>
    <row r="425" spans="1:27" ht="14.25">
      <c r="A425" s="144">
        <v>43525</v>
      </c>
      <c r="B425" s="142" t="s">
        <v>2058</v>
      </c>
      <c r="C425" s="137" t="s">
        <v>2498</v>
      </c>
      <c r="D425" s="138" t="s">
        <v>427</v>
      </c>
      <c r="E425" s="138" t="s">
        <v>2024</v>
      </c>
      <c r="F425" s="1703">
        <v>2200000</v>
      </c>
      <c r="G425" s="139" t="s">
        <v>2499</v>
      </c>
      <c r="H425" s="139" t="s">
        <v>1991</v>
      </c>
      <c r="I425" s="139" t="s">
        <v>1976</v>
      </c>
      <c r="J425" s="139">
        <v>1</v>
      </c>
      <c r="K425" s="139" t="s">
        <v>2060</v>
      </c>
    </row>
    <row r="426" spans="1:27" ht="14.25">
      <c r="A426" s="144">
        <v>43525</v>
      </c>
      <c r="B426" s="256" t="s">
        <v>1971</v>
      </c>
      <c r="C426" s="137" t="s">
        <v>2500</v>
      </c>
      <c r="D426" s="145" t="s">
        <v>1986</v>
      </c>
      <c r="E426" s="145" t="s">
        <v>2024</v>
      </c>
      <c r="F426" s="773">
        <v>2300000</v>
      </c>
      <c r="G426" s="146" t="s">
        <v>2499</v>
      </c>
      <c r="H426" s="146" t="s">
        <v>1991</v>
      </c>
      <c r="I426" s="146" t="s">
        <v>1976</v>
      </c>
      <c r="J426" s="146">
        <v>1</v>
      </c>
      <c r="K426" s="146" t="s">
        <v>177</v>
      </c>
    </row>
    <row r="427" spans="1:27" ht="14.25">
      <c r="A427" s="144">
        <v>43525</v>
      </c>
      <c r="B427" s="256" t="s">
        <v>1971</v>
      </c>
      <c r="C427" s="137" t="s">
        <v>2501</v>
      </c>
      <c r="D427" s="145" t="s">
        <v>2104</v>
      </c>
      <c r="E427" s="145" t="s">
        <v>2309</v>
      </c>
      <c r="F427" s="773">
        <v>950000</v>
      </c>
      <c r="G427" s="146" t="s">
        <v>1975</v>
      </c>
      <c r="H427" s="146" t="s">
        <v>1976</v>
      </c>
      <c r="I427" s="146" t="s">
        <v>1976</v>
      </c>
      <c r="J427" s="146">
        <v>1</v>
      </c>
      <c r="K427" s="146" t="s">
        <v>177</v>
      </c>
    </row>
    <row r="428" spans="1:27" ht="14.25">
      <c r="A428" s="90">
        <v>43525</v>
      </c>
      <c r="B428" s="26" t="s">
        <v>2058</v>
      </c>
      <c r="C428" s="27" t="s">
        <v>607</v>
      </c>
      <c r="D428" s="28" t="s">
        <v>407</v>
      </c>
      <c r="E428" s="28" t="s">
        <v>2024</v>
      </c>
      <c r="F428" s="1706">
        <v>1850000</v>
      </c>
      <c r="G428" s="29" t="s">
        <v>2502</v>
      </c>
      <c r="H428" s="29" t="s">
        <v>1991</v>
      </c>
      <c r="I428" s="29" t="s">
        <v>1976</v>
      </c>
      <c r="J428" s="29">
        <v>1</v>
      </c>
      <c r="K428" s="29" t="s">
        <v>177</v>
      </c>
      <c r="L428" s="341"/>
      <c r="M428" s="341"/>
      <c r="N428" s="341"/>
      <c r="O428" s="341"/>
      <c r="P428" s="341"/>
      <c r="Q428" s="341"/>
      <c r="R428" s="341"/>
      <c r="S428" s="341"/>
      <c r="T428" s="341"/>
      <c r="U428" s="341"/>
      <c r="V428" s="341"/>
      <c r="W428" s="341"/>
      <c r="X428" s="341"/>
      <c r="Y428" s="341"/>
      <c r="Z428" s="341"/>
      <c r="AA428" s="341"/>
    </row>
    <row r="429" spans="1:27" ht="14.25">
      <c r="A429" s="144">
        <v>43525</v>
      </c>
      <c r="B429" s="256" t="s">
        <v>1971</v>
      </c>
      <c r="C429" s="137" t="s">
        <v>2503</v>
      </c>
      <c r="D429" s="145" t="s">
        <v>1979</v>
      </c>
      <c r="E429" s="145" t="s">
        <v>2024</v>
      </c>
      <c r="F429" s="773">
        <v>1900000</v>
      </c>
      <c r="G429" s="146" t="s">
        <v>2504</v>
      </c>
      <c r="H429" s="146" t="s">
        <v>1991</v>
      </c>
      <c r="I429" s="146" t="s">
        <v>1976</v>
      </c>
      <c r="J429" s="146">
        <v>1</v>
      </c>
      <c r="K429" s="146" t="s">
        <v>1983</v>
      </c>
    </row>
    <row r="430" spans="1:27" ht="14.25">
      <c r="A430" s="144">
        <v>43525</v>
      </c>
      <c r="B430" s="256" t="s">
        <v>2058</v>
      </c>
      <c r="C430" s="137" t="s">
        <v>2505</v>
      </c>
      <c r="D430" s="145" t="s">
        <v>1979</v>
      </c>
      <c r="E430" s="145" t="s">
        <v>2024</v>
      </c>
      <c r="F430" s="773">
        <v>3200000</v>
      </c>
      <c r="G430" s="146" t="s">
        <v>2504</v>
      </c>
      <c r="H430" s="146" t="s">
        <v>1991</v>
      </c>
      <c r="I430" s="146" t="s">
        <v>1976</v>
      </c>
      <c r="J430" s="146">
        <v>1</v>
      </c>
      <c r="K430" s="146" t="s">
        <v>1977</v>
      </c>
    </row>
    <row r="431" spans="1:27" ht="14.25">
      <c r="A431" s="144">
        <v>43525</v>
      </c>
      <c r="B431" s="256" t="s">
        <v>1971</v>
      </c>
      <c r="C431" s="137" t="s">
        <v>2506</v>
      </c>
      <c r="D431" s="145" t="s">
        <v>2507</v>
      </c>
      <c r="E431" s="145" t="s">
        <v>2024</v>
      </c>
      <c r="F431" s="773">
        <v>2750000</v>
      </c>
      <c r="G431" s="146" t="s">
        <v>2508</v>
      </c>
      <c r="H431" s="146" t="s">
        <v>1976</v>
      </c>
      <c r="I431" s="146" t="s">
        <v>1976</v>
      </c>
      <c r="J431" s="146">
        <v>1</v>
      </c>
      <c r="K431" s="146" t="s">
        <v>1977</v>
      </c>
    </row>
    <row r="432" spans="1:27" ht="14.25">
      <c r="A432" s="144">
        <v>43529</v>
      </c>
      <c r="B432" s="256" t="s">
        <v>1971</v>
      </c>
      <c r="C432" s="137" t="s">
        <v>2509</v>
      </c>
      <c r="D432" s="145" t="s">
        <v>96</v>
      </c>
      <c r="E432" s="145" t="s">
        <v>2024</v>
      </c>
      <c r="F432" s="773">
        <v>1200000</v>
      </c>
      <c r="G432" s="146" t="s">
        <v>2510</v>
      </c>
      <c r="H432" s="146" t="s">
        <v>1976</v>
      </c>
      <c r="I432" s="146" t="s">
        <v>1976</v>
      </c>
      <c r="J432" s="146">
        <v>1</v>
      </c>
      <c r="K432" s="146" t="s">
        <v>2008</v>
      </c>
    </row>
    <row r="433" spans="1:11" ht="14.25">
      <c r="A433" s="144">
        <v>43530</v>
      </c>
      <c r="B433" s="256" t="s">
        <v>1971</v>
      </c>
      <c r="C433" s="137" t="s">
        <v>2511</v>
      </c>
      <c r="D433" s="145" t="s">
        <v>2512</v>
      </c>
      <c r="E433" s="145" t="s">
        <v>2024</v>
      </c>
      <c r="F433" s="773">
        <v>2300000</v>
      </c>
      <c r="G433" s="146" t="s">
        <v>2513</v>
      </c>
      <c r="H433" s="146" t="s">
        <v>1976</v>
      </c>
      <c r="I433" s="146" t="s">
        <v>1976</v>
      </c>
      <c r="J433" s="146">
        <v>1</v>
      </c>
      <c r="K433" s="146" t="s">
        <v>177</v>
      </c>
    </row>
    <row r="434" spans="1:11" ht="14.25">
      <c r="A434" s="144">
        <v>43530</v>
      </c>
      <c r="B434" s="256" t="s">
        <v>2004</v>
      </c>
      <c r="C434" s="137" t="s">
        <v>685</v>
      </c>
      <c r="D434" s="145" t="s">
        <v>2514</v>
      </c>
      <c r="E434" s="145" t="s">
        <v>2024</v>
      </c>
      <c r="F434" s="773">
        <v>5500000</v>
      </c>
      <c r="G434" s="146" t="s">
        <v>1975</v>
      </c>
      <c r="H434" s="146" t="s">
        <v>1991</v>
      </c>
      <c r="I434" s="146" t="s">
        <v>1976</v>
      </c>
      <c r="J434" s="146">
        <v>1</v>
      </c>
      <c r="K434" s="146" t="s">
        <v>177</v>
      </c>
    </row>
    <row r="435" spans="1:11" ht="14.25">
      <c r="A435" s="144">
        <v>43530</v>
      </c>
      <c r="B435" s="256" t="s">
        <v>2004</v>
      </c>
      <c r="C435" s="137" t="s">
        <v>2515</v>
      </c>
      <c r="D435" s="145" t="s">
        <v>2516</v>
      </c>
      <c r="E435" s="145" t="s">
        <v>2024</v>
      </c>
      <c r="F435" s="773">
        <v>5500000</v>
      </c>
      <c r="G435" s="146" t="s">
        <v>2075</v>
      </c>
      <c r="H435" s="146" t="s">
        <v>1976</v>
      </c>
      <c r="I435" s="146" t="s">
        <v>1976</v>
      </c>
      <c r="J435" s="146">
        <v>1</v>
      </c>
      <c r="K435" s="146" t="s">
        <v>2456</v>
      </c>
    </row>
    <row r="436" spans="1:11" ht="14.25">
      <c r="A436" s="144">
        <v>43530</v>
      </c>
      <c r="B436" s="256" t="s">
        <v>1971</v>
      </c>
      <c r="C436" s="137" t="s">
        <v>2517</v>
      </c>
      <c r="D436" s="145" t="s">
        <v>2518</v>
      </c>
      <c r="E436" s="145" t="s">
        <v>2024</v>
      </c>
      <c r="F436" s="773">
        <v>1100000</v>
      </c>
      <c r="G436" s="146" t="s">
        <v>2519</v>
      </c>
      <c r="H436" s="146" t="s">
        <v>1976</v>
      </c>
      <c r="I436" s="146" t="s">
        <v>1976</v>
      </c>
      <c r="J436" s="146">
        <v>1</v>
      </c>
      <c r="K436" s="146" t="s">
        <v>1977</v>
      </c>
    </row>
    <row r="437" spans="1:11" ht="14.25">
      <c r="A437" s="144">
        <v>43530</v>
      </c>
      <c r="B437" s="256" t="s">
        <v>2058</v>
      </c>
      <c r="C437" s="137" t="s">
        <v>2520</v>
      </c>
      <c r="D437" s="145" t="s">
        <v>96</v>
      </c>
      <c r="E437" s="145" t="s">
        <v>2024</v>
      </c>
      <c r="F437" s="773">
        <v>1750000</v>
      </c>
      <c r="G437" s="146" t="s">
        <v>2168</v>
      </c>
      <c r="H437" s="146" t="s">
        <v>1976</v>
      </c>
      <c r="I437" s="146" t="s">
        <v>1976</v>
      </c>
      <c r="J437" s="146">
        <v>1</v>
      </c>
      <c r="K437" s="146" t="s">
        <v>1977</v>
      </c>
    </row>
    <row r="438" spans="1:11" ht="14.25">
      <c r="A438" s="144">
        <v>43540</v>
      </c>
      <c r="B438" s="256" t="s">
        <v>1971</v>
      </c>
      <c r="C438" s="137" t="s">
        <v>2521</v>
      </c>
      <c r="D438" s="145" t="s">
        <v>2381</v>
      </c>
      <c r="E438" s="145" t="s">
        <v>2024</v>
      </c>
      <c r="F438" s="773">
        <v>2000000</v>
      </c>
      <c r="G438" s="146" t="s">
        <v>2522</v>
      </c>
      <c r="H438" s="146" t="s">
        <v>1976</v>
      </c>
      <c r="I438" s="146" t="s">
        <v>1976</v>
      </c>
      <c r="J438" s="146">
        <v>1</v>
      </c>
      <c r="K438" s="146" t="s">
        <v>2456</v>
      </c>
    </row>
    <row r="439" spans="1:11" ht="14.25">
      <c r="A439" s="144">
        <v>43532</v>
      </c>
      <c r="B439" s="256" t="s">
        <v>1971</v>
      </c>
      <c r="C439" s="137" t="s">
        <v>2523</v>
      </c>
      <c r="D439" s="145" t="s">
        <v>1986</v>
      </c>
      <c r="E439" s="145" t="s">
        <v>2024</v>
      </c>
      <c r="F439" s="773">
        <v>2000000</v>
      </c>
      <c r="G439" s="146" t="s">
        <v>2524</v>
      </c>
      <c r="H439" s="146" t="s">
        <v>1976</v>
      </c>
      <c r="I439" s="146" t="s">
        <v>1976</v>
      </c>
      <c r="J439" s="146">
        <v>1</v>
      </c>
      <c r="K439" s="146" t="s">
        <v>177</v>
      </c>
    </row>
    <row r="440" spans="1:11" ht="14.25">
      <c r="A440" s="144">
        <v>43533</v>
      </c>
      <c r="B440" s="256" t="s">
        <v>1971</v>
      </c>
      <c r="C440" s="137" t="s">
        <v>2525</v>
      </c>
      <c r="D440" s="145" t="s">
        <v>121</v>
      </c>
      <c r="E440" s="145" t="s">
        <v>2024</v>
      </c>
      <c r="F440" s="773">
        <v>1450000</v>
      </c>
      <c r="G440" s="146" t="s">
        <v>2526</v>
      </c>
      <c r="H440" s="146" t="s">
        <v>1976</v>
      </c>
      <c r="I440" s="146" t="s">
        <v>1976</v>
      </c>
      <c r="J440" s="146">
        <v>1</v>
      </c>
      <c r="K440" s="146" t="s">
        <v>177</v>
      </c>
    </row>
    <row r="441" spans="1:11" ht="14.25">
      <c r="A441" s="144">
        <v>43534</v>
      </c>
      <c r="B441" s="256" t="s">
        <v>2004</v>
      </c>
      <c r="C441" s="137" t="s">
        <v>2527</v>
      </c>
      <c r="D441" s="145" t="s">
        <v>96</v>
      </c>
      <c r="E441" s="145" t="s">
        <v>2024</v>
      </c>
      <c r="F441" s="773">
        <v>2400000</v>
      </c>
      <c r="G441" s="146" t="s">
        <v>2322</v>
      </c>
      <c r="H441" s="146" t="s">
        <v>1976</v>
      </c>
      <c r="I441" s="146" t="s">
        <v>1976</v>
      </c>
      <c r="J441" s="146">
        <v>1</v>
      </c>
      <c r="K441" s="146" t="s">
        <v>177</v>
      </c>
    </row>
    <row r="442" spans="1:11" ht="14.25">
      <c r="A442" s="144">
        <v>43535</v>
      </c>
      <c r="B442" s="256" t="s">
        <v>2058</v>
      </c>
      <c r="C442" s="137" t="s">
        <v>2528</v>
      </c>
      <c r="D442" s="145" t="s">
        <v>2529</v>
      </c>
      <c r="E442" s="145" t="s">
        <v>2024</v>
      </c>
      <c r="F442" s="773">
        <v>2300000</v>
      </c>
      <c r="G442" s="146" t="s">
        <v>1977</v>
      </c>
      <c r="H442" s="146" t="s">
        <v>1976</v>
      </c>
      <c r="I442" s="146" t="s">
        <v>1976</v>
      </c>
      <c r="J442" s="146">
        <v>1</v>
      </c>
      <c r="K442" s="146" t="s">
        <v>1977</v>
      </c>
    </row>
    <row r="443" spans="1:11" ht="14.25">
      <c r="A443" s="144">
        <v>43536</v>
      </c>
      <c r="B443" s="256" t="s">
        <v>1971</v>
      </c>
      <c r="C443" s="137" t="s">
        <v>469</v>
      </c>
      <c r="D443" s="145" t="s">
        <v>91</v>
      </c>
      <c r="E443" s="145" t="s">
        <v>2024</v>
      </c>
      <c r="F443" s="773">
        <v>1600000</v>
      </c>
      <c r="G443" s="146" t="s">
        <v>1984</v>
      </c>
      <c r="H443" s="146" t="s">
        <v>1976</v>
      </c>
      <c r="I443" s="146" t="s">
        <v>1976</v>
      </c>
      <c r="J443" s="146">
        <v>1</v>
      </c>
      <c r="K443" s="146" t="s">
        <v>2008</v>
      </c>
    </row>
    <row r="444" spans="1:11" ht="14.25">
      <c r="A444" s="144">
        <v>43537</v>
      </c>
      <c r="B444" s="256" t="s">
        <v>1971</v>
      </c>
      <c r="C444" s="137" t="s">
        <v>2530</v>
      </c>
      <c r="D444" s="145" t="s">
        <v>1979</v>
      </c>
      <c r="E444" s="145" t="s">
        <v>2024</v>
      </c>
      <c r="F444" s="773">
        <v>1850000</v>
      </c>
      <c r="G444" s="146" t="s">
        <v>1984</v>
      </c>
      <c r="H444" s="146" t="s">
        <v>1976</v>
      </c>
      <c r="I444" s="146" t="s">
        <v>1976</v>
      </c>
      <c r="J444" s="146">
        <v>1</v>
      </c>
      <c r="K444" s="146" t="s">
        <v>263</v>
      </c>
    </row>
    <row r="445" spans="1:11" ht="14.25">
      <c r="A445" s="144">
        <v>43538</v>
      </c>
      <c r="B445" s="256" t="s">
        <v>1971</v>
      </c>
      <c r="C445" s="137" t="s">
        <v>2531</v>
      </c>
      <c r="D445" s="145" t="s">
        <v>2131</v>
      </c>
      <c r="E445" s="145" t="s">
        <v>2131</v>
      </c>
      <c r="F445" s="773">
        <v>6800000</v>
      </c>
      <c r="G445" s="146" t="s">
        <v>1975</v>
      </c>
      <c r="H445" s="146" t="s">
        <v>1991</v>
      </c>
      <c r="I445" s="146" t="s">
        <v>1976</v>
      </c>
      <c r="J445" s="146">
        <v>1</v>
      </c>
      <c r="K445" s="146" t="s">
        <v>263</v>
      </c>
    </row>
    <row r="446" spans="1:11" ht="14.25">
      <c r="A446" s="144">
        <v>43539</v>
      </c>
      <c r="B446" s="256" t="s">
        <v>1971</v>
      </c>
      <c r="C446" s="137" t="s">
        <v>2532</v>
      </c>
      <c r="D446" s="145" t="s">
        <v>2131</v>
      </c>
      <c r="E446" s="145" t="s">
        <v>2131</v>
      </c>
      <c r="F446" s="773">
        <v>6800000</v>
      </c>
      <c r="G446" s="146" t="s">
        <v>1975</v>
      </c>
      <c r="H446" s="146" t="s">
        <v>1991</v>
      </c>
      <c r="I446" s="146" t="s">
        <v>1976</v>
      </c>
      <c r="J446" s="146">
        <v>1</v>
      </c>
      <c r="K446" s="146" t="s">
        <v>263</v>
      </c>
    </row>
    <row r="447" spans="1:11" ht="14.25">
      <c r="A447" s="144">
        <v>43540</v>
      </c>
      <c r="B447" s="256" t="s">
        <v>1971</v>
      </c>
      <c r="C447" s="137" t="s">
        <v>628</v>
      </c>
      <c r="D447" s="145" t="s">
        <v>1995</v>
      </c>
      <c r="E447" s="145" t="s">
        <v>2024</v>
      </c>
      <c r="F447" s="773">
        <v>1800000</v>
      </c>
      <c r="G447" s="146" t="s">
        <v>1975</v>
      </c>
      <c r="H447" s="146" t="s">
        <v>1976</v>
      </c>
      <c r="I447" s="146" t="s">
        <v>1976</v>
      </c>
      <c r="J447" s="146">
        <v>1</v>
      </c>
      <c r="K447" s="146" t="s">
        <v>1977</v>
      </c>
    </row>
    <row r="448" spans="1:11" ht="14.25">
      <c r="A448" s="100">
        <v>43528</v>
      </c>
      <c r="B448" s="35" t="s">
        <v>1971</v>
      </c>
      <c r="C448" s="22" t="s">
        <v>2533</v>
      </c>
      <c r="D448" s="37" t="s">
        <v>121</v>
      </c>
      <c r="E448" s="37" t="s">
        <v>2024</v>
      </c>
      <c r="F448" s="1704">
        <v>370000000</v>
      </c>
      <c r="G448" s="23" t="s">
        <v>1975</v>
      </c>
      <c r="H448" s="23" t="s">
        <v>1991</v>
      </c>
      <c r="I448" s="23" t="s">
        <v>1976</v>
      </c>
      <c r="J448" s="23"/>
      <c r="K448" s="23" t="s">
        <v>2018</v>
      </c>
    </row>
    <row r="449" spans="1:11" ht="14.25">
      <c r="A449" s="100">
        <v>43530</v>
      </c>
      <c r="B449" s="35" t="s">
        <v>1971</v>
      </c>
      <c r="C449" s="22" t="s">
        <v>2534</v>
      </c>
      <c r="D449" s="37" t="s">
        <v>423</v>
      </c>
      <c r="E449" s="37" t="s">
        <v>2024</v>
      </c>
      <c r="F449" s="1704">
        <v>270000000</v>
      </c>
      <c r="G449" s="23" t="s">
        <v>1975</v>
      </c>
      <c r="H449" s="23" t="s">
        <v>1991</v>
      </c>
      <c r="I449" s="23" t="s">
        <v>1976</v>
      </c>
      <c r="J449" s="75"/>
      <c r="K449" s="23" t="s">
        <v>2018</v>
      </c>
    </row>
    <row r="450" spans="1:11" ht="14.25">
      <c r="A450" s="100">
        <v>43545</v>
      </c>
      <c r="B450" s="35" t="s">
        <v>1971</v>
      </c>
      <c r="C450" s="22" t="s">
        <v>2535</v>
      </c>
      <c r="D450" s="37" t="s">
        <v>89</v>
      </c>
      <c r="E450" s="37" t="s">
        <v>2024</v>
      </c>
      <c r="F450" s="1704">
        <v>640000000</v>
      </c>
      <c r="G450" s="23" t="s">
        <v>1975</v>
      </c>
      <c r="H450" s="23" t="s">
        <v>1991</v>
      </c>
      <c r="I450" s="23" t="s">
        <v>1976</v>
      </c>
      <c r="J450" s="75"/>
      <c r="K450" s="23" t="s">
        <v>2018</v>
      </c>
    </row>
    <row r="451" spans="1:11" ht="12.75">
      <c r="A451" s="340"/>
      <c r="J451">
        <f>SUM(J425:J447)</f>
        <v>23</v>
      </c>
    </row>
    <row r="452" spans="1:11" ht="18">
      <c r="A452" s="3340" t="s">
        <v>2536</v>
      </c>
      <c r="B452" s="3340"/>
      <c r="C452" s="3340"/>
      <c r="D452" s="3340"/>
      <c r="E452" s="3340"/>
      <c r="F452" s="3340"/>
      <c r="G452" s="3340"/>
      <c r="H452" s="3340"/>
      <c r="I452" s="3340"/>
      <c r="J452" s="3340"/>
      <c r="K452" s="3340"/>
    </row>
    <row r="453" spans="1:11" ht="14.25">
      <c r="A453" s="61" t="s">
        <v>1962</v>
      </c>
      <c r="B453" s="62" t="s">
        <v>1963</v>
      </c>
      <c r="C453" s="62" t="s">
        <v>1964</v>
      </c>
      <c r="D453" s="62"/>
      <c r="E453" s="62" t="s">
        <v>153</v>
      </c>
      <c r="F453" s="1702" t="s">
        <v>1966</v>
      </c>
      <c r="G453" s="62" t="s">
        <v>1967</v>
      </c>
      <c r="H453" s="62" t="s">
        <v>1968</v>
      </c>
      <c r="I453" s="62" t="s">
        <v>1969</v>
      </c>
      <c r="J453" s="63" t="s">
        <v>1970</v>
      </c>
      <c r="K453" s="63" t="s">
        <v>10</v>
      </c>
    </row>
    <row r="454" spans="1:11" ht="12.75">
      <c r="A454" s="148"/>
      <c r="B454" s="256" t="s">
        <v>1971</v>
      </c>
      <c r="C454" s="149" t="s">
        <v>2537</v>
      </c>
      <c r="D454" s="150" t="s">
        <v>2201</v>
      </c>
      <c r="E454" s="150" t="s">
        <v>1974</v>
      </c>
      <c r="F454" s="1715">
        <v>1870000</v>
      </c>
      <c r="G454" s="256" t="s">
        <v>2330</v>
      </c>
      <c r="H454" s="256" t="s">
        <v>1976</v>
      </c>
      <c r="I454" s="256" t="s">
        <v>1976</v>
      </c>
      <c r="J454" s="256">
        <v>1</v>
      </c>
      <c r="K454" s="256"/>
    </row>
    <row r="455" spans="1:11" ht="12.75">
      <c r="A455" s="148"/>
      <c r="B455" s="256" t="s">
        <v>1971</v>
      </c>
      <c r="C455" s="149" t="s">
        <v>591</v>
      </c>
      <c r="D455" s="150" t="s">
        <v>2201</v>
      </c>
      <c r="E455" s="150" t="s">
        <v>2024</v>
      </c>
      <c r="F455" s="1715">
        <v>1900000</v>
      </c>
      <c r="G455" s="256" t="s">
        <v>2330</v>
      </c>
      <c r="H455" s="256" t="s">
        <v>1976</v>
      </c>
      <c r="I455" s="256" t="s">
        <v>1976</v>
      </c>
      <c r="J455" s="256">
        <v>1</v>
      </c>
      <c r="K455" s="256"/>
    </row>
    <row r="456" spans="1:11" ht="12.75">
      <c r="A456" s="148"/>
      <c r="B456" s="256" t="s">
        <v>1971</v>
      </c>
      <c r="C456" s="149" t="s">
        <v>2538</v>
      </c>
      <c r="D456" s="150" t="s">
        <v>93</v>
      </c>
      <c r="E456" s="150" t="s">
        <v>2024</v>
      </c>
      <c r="F456" s="1715">
        <v>2300000</v>
      </c>
      <c r="G456" s="256" t="s">
        <v>2330</v>
      </c>
      <c r="H456" s="256" t="s">
        <v>1976</v>
      </c>
      <c r="I456" s="256" t="s">
        <v>1976</v>
      </c>
      <c r="J456" s="256">
        <v>1</v>
      </c>
      <c r="K456" s="256"/>
    </row>
    <row r="457" spans="1:11" ht="14.25">
      <c r="A457" s="144">
        <v>43539</v>
      </c>
      <c r="B457" s="256" t="s">
        <v>1971</v>
      </c>
      <c r="C457" s="98" t="s">
        <v>2539</v>
      </c>
      <c r="D457" s="145" t="s">
        <v>2434</v>
      </c>
      <c r="E457" s="145" t="s">
        <v>2024</v>
      </c>
      <c r="F457" s="773">
        <v>1400000</v>
      </c>
      <c r="G457" s="146" t="s">
        <v>1975</v>
      </c>
      <c r="H457" s="146" t="s">
        <v>1976</v>
      </c>
      <c r="I457" s="146" t="s">
        <v>1976</v>
      </c>
      <c r="J457" s="146">
        <v>1</v>
      </c>
      <c r="K457" s="146" t="s">
        <v>19</v>
      </c>
    </row>
    <row r="458" spans="1:11" ht="12.75">
      <c r="A458" s="148"/>
      <c r="B458" s="256"/>
      <c r="C458" s="149"/>
      <c r="D458" s="150"/>
      <c r="E458" s="150"/>
      <c r="F458" s="1715"/>
      <c r="G458" s="256"/>
      <c r="H458" s="256"/>
      <c r="I458" s="256"/>
      <c r="J458" s="256"/>
      <c r="K458" s="256"/>
    </row>
    <row r="459" spans="1:11" ht="12.75">
      <c r="A459" s="74"/>
      <c r="B459" s="75"/>
      <c r="C459" s="75"/>
      <c r="D459" s="80"/>
      <c r="E459" s="80"/>
      <c r="F459" s="1709"/>
      <c r="G459" s="35"/>
      <c r="H459" s="75"/>
      <c r="I459" s="75"/>
      <c r="J459" s="75"/>
      <c r="K459" s="75"/>
    </row>
    <row r="460" spans="1:11" ht="12.75">
      <c r="A460" s="74"/>
      <c r="B460" s="75"/>
      <c r="C460" s="75"/>
      <c r="D460" s="80"/>
      <c r="E460" s="80"/>
      <c r="F460" s="1709"/>
      <c r="G460" s="35"/>
      <c r="H460" s="75"/>
      <c r="I460" s="75"/>
      <c r="J460" s="75"/>
      <c r="K460" s="75"/>
    </row>
    <row r="461" spans="1:11" ht="12.75">
      <c r="A461" s="81"/>
      <c r="B461" s="82"/>
      <c r="C461" s="82"/>
      <c r="D461" s="83"/>
      <c r="E461" s="83"/>
      <c r="F461" s="1710"/>
      <c r="G461" s="1132"/>
      <c r="H461" s="82"/>
      <c r="I461" s="82"/>
      <c r="J461" s="82"/>
      <c r="K461" s="82"/>
    </row>
    <row r="462" spans="1:11" ht="12.75">
      <c r="A462" s="340"/>
    </row>
    <row r="463" spans="1:11" ht="18">
      <c r="A463" s="3342" t="s">
        <v>2142</v>
      </c>
      <c r="B463" s="3342"/>
      <c r="C463" s="3342"/>
      <c r="D463" s="3342"/>
      <c r="E463" s="3342"/>
      <c r="F463" s="3342"/>
      <c r="G463" s="3342"/>
      <c r="H463" s="3342"/>
      <c r="I463" s="3342"/>
      <c r="J463" s="3342"/>
      <c r="K463" s="3342"/>
    </row>
    <row r="464" spans="1:11" ht="18">
      <c r="A464" s="3340" t="s">
        <v>2540</v>
      </c>
      <c r="B464" s="3340"/>
      <c r="C464" s="3340"/>
      <c r="D464" s="3340"/>
      <c r="E464" s="3340"/>
      <c r="F464" s="3340"/>
      <c r="G464" s="3340"/>
      <c r="H464" s="3340"/>
      <c r="I464" s="3340"/>
      <c r="J464" s="3340"/>
      <c r="K464" s="3340"/>
    </row>
    <row r="465" spans="1:11" ht="14.25">
      <c r="A465" s="12" t="s">
        <v>1962</v>
      </c>
      <c r="B465" s="62" t="s">
        <v>1963</v>
      </c>
      <c r="C465" s="62" t="s">
        <v>1964</v>
      </c>
      <c r="D465" s="62" t="s">
        <v>2340</v>
      </c>
      <c r="E465" s="62" t="s">
        <v>153</v>
      </c>
      <c r="F465" s="1702" t="s">
        <v>1966</v>
      </c>
      <c r="G465" s="62" t="s">
        <v>1967</v>
      </c>
      <c r="H465" s="62" t="s">
        <v>1968</v>
      </c>
      <c r="I465" s="62" t="s">
        <v>1969</v>
      </c>
      <c r="J465" s="63" t="s">
        <v>1970</v>
      </c>
      <c r="K465" s="63" t="s">
        <v>10</v>
      </c>
    </row>
    <row r="466" spans="1:11" ht="14.25">
      <c r="A466" s="144">
        <v>43557</v>
      </c>
      <c r="B466" s="256" t="s">
        <v>1971</v>
      </c>
      <c r="C466" s="98" t="s">
        <v>2541</v>
      </c>
      <c r="D466" s="145" t="s">
        <v>407</v>
      </c>
      <c r="E466" s="145" t="s">
        <v>2024</v>
      </c>
      <c r="F466" s="773">
        <v>3300000</v>
      </c>
      <c r="G466" s="146" t="s">
        <v>2030</v>
      </c>
      <c r="H466" s="146" t="s">
        <v>2196</v>
      </c>
      <c r="I466" s="146" t="s">
        <v>1976</v>
      </c>
      <c r="J466" s="146">
        <v>1</v>
      </c>
      <c r="K466" s="146" t="s">
        <v>263</v>
      </c>
    </row>
    <row r="467" spans="1:11" ht="14.25">
      <c r="A467" s="89">
        <v>43557</v>
      </c>
      <c r="B467" s="256" t="s">
        <v>1971</v>
      </c>
      <c r="C467" s="98" t="s">
        <v>2542</v>
      </c>
      <c r="D467" s="138" t="s">
        <v>407</v>
      </c>
      <c r="E467" s="145" t="s">
        <v>2024</v>
      </c>
      <c r="F467" s="773">
        <v>2400000</v>
      </c>
      <c r="G467" s="139" t="s">
        <v>2030</v>
      </c>
      <c r="H467" s="146" t="s">
        <v>2196</v>
      </c>
      <c r="I467" s="146" t="s">
        <v>1976</v>
      </c>
      <c r="J467" s="146">
        <v>1</v>
      </c>
      <c r="K467" s="139" t="s">
        <v>2351</v>
      </c>
    </row>
    <row r="468" spans="1:11" ht="14.25">
      <c r="A468" s="89">
        <v>43557</v>
      </c>
      <c r="B468" s="256" t="s">
        <v>1971</v>
      </c>
      <c r="C468" s="98" t="s">
        <v>614</v>
      </c>
      <c r="D468" s="138" t="s">
        <v>2543</v>
      </c>
      <c r="E468" s="145" t="s">
        <v>2024</v>
      </c>
      <c r="F468" s="773">
        <v>1900000</v>
      </c>
      <c r="G468" s="139" t="s">
        <v>2544</v>
      </c>
      <c r="H468" s="146" t="s">
        <v>2196</v>
      </c>
      <c r="I468" s="146" t="s">
        <v>1976</v>
      </c>
      <c r="J468" s="146">
        <v>1</v>
      </c>
      <c r="K468" s="139" t="s">
        <v>2351</v>
      </c>
    </row>
    <row r="469" spans="1:11" ht="14.25">
      <c r="A469" s="89">
        <v>43557</v>
      </c>
      <c r="B469" s="256" t="s">
        <v>1971</v>
      </c>
      <c r="C469" s="98" t="s">
        <v>2545</v>
      </c>
      <c r="D469" s="138" t="s">
        <v>121</v>
      </c>
      <c r="E469" s="145" t="s">
        <v>2024</v>
      </c>
      <c r="F469" s="773">
        <v>1500000</v>
      </c>
      <c r="G469" s="154" t="s">
        <v>2039</v>
      </c>
      <c r="H469" s="146" t="s">
        <v>2196</v>
      </c>
      <c r="I469" s="146" t="s">
        <v>1976</v>
      </c>
      <c r="J469" s="146">
        <v>1</v>
      </c>
      <c r="K469" s="139" t="s">
        <v>2351</v>
      </c>
    </row>
    <row r="470" spans="1:11" ht="14.25">
      <c r="A470" s="89">
        <v>43557</v>
      </c>
      <c r="B470" s="256" t="s">
        <v>1971</v>
      </c>
      <c r="C470" s="98" t="s">
        <v>278</v>
      </c>
      <c r="D470" s="138" t="s">
        <v>407</v>
      </c>
      <c r="E470" s="145" t="s">
        <v>2024</v>
      </c>
      <c r="F470" s="773">
        <v>2600000</v>
      </c>
      <c r="G470" s="139" t="s">
        <v>2030</v>
      </c>
      <c r="H470" s="146" t="s">
        <v>2196</v>
      </c>
      <c r="I470" s="146" t="s">
        <v>1976</v>
      </c>
      <c r="J470" s="146">
        <v>1</v>
      </c>
      <c r="K470" s="139" t="s">
        <v>1977</v>
      </c>
    </row>
    <row r="471" spans="1:11" ht="14.25">
      <c r="A471" s="89">
        <v>43559</v>
      </c>
      <c r="B471" s="256" t="s">
        <v>1971</v>
      </c>
      <c r="C471" s="98" t="s">
        <v>2546</v>
      </c>
      <c r="D471" s="138" t="s">
        <v>2547</v>
      </c>
      <c r="E471" s="145" t="s">
        <v>2024</v>
      </c>
      <c r="F471" s="773">
        <v>2000000</v>
      </c>
      <c r="G471" s="154" t="s">
        <v>2548</v>
      </c>
      <c r="H471" s="146" t="s">
        <v>2196</v>
      </c>
      <c r="I471" s="146" t="s">
        <v>1976</v>
      </c>
      <c r="J471" s="146">
        <v>1</v>
      </c>
      <c r="K471" s="139" t="s">
        <v>2351</v>
      </c>
    </row>
    <row r="472" spans="1:11" ht="14.25">
      <c r="A472" s="89">
        <v>43559</v>
      </c>
      <c r="B472" s="256" t="s">
        <v>1971</v>
      </c>
      <c r="C472" s="98" t="s">
        <v>2549</v>
      </c>
      <c r="D472" s="138" t="s">
        <v>410</v>
      </c>
      <c r="E472" s="145" t="s">
        <v>2024</v>
      </c>
      <c r="F472" s="773">
        <v>1950000</v>
      </c>
      <c r="G472" s="139" t="s">
        <v>2550</v>
      </c>
      <c r="H472" s="146" t="s">
        <v>2196</v>
      </c>
      <c r="I472" s="146" t="s">
        <v>1976</v>
      </c>
      <c r="J472" s="146">
        <v>1</v>
      </c>
      <c r="K472" s="139" t="s">
        <v>263</v>
      </c>
    </row>
    <row r="473" spans="1:11" ht="14.25">
      <c r="A473" s="89">
        <v>43564</v>
      </c>
      <c r="B473" s="256" t="s">
        <v>1971</v>
      </c>
      <c r="C473" s="98" t="s">
        <v>2551</v>
      </c>
      <c r="D473" s="138" t="s">
        <v>93</v>
      </c>
      <c r="E473" s="145" t="s">
        <v>2024</v>
      </c>
      <c r="F473" s="773">
        <v>2500000</v>
      </c>
      <c r="G473" s="139" t="s">
        <v>2202</v>
      </c>
      <c r="H473" s="146" t="s">
        <v>2196</v>
      </c>
      <c r="I473" s="146" t="s">
        <v>1976</v>
      </c>
      <c r="J473" s="146">
        <v>1</v>
      </c>
      <c r="K473" s="139" t="s">
        <v>263</v>
      </c>
    </row>
    <row r="474" spans="1:11" ht="14.25">
      <c r="A474" s="89">
        <v>43564</v>
      </c>
      <c r="B474" s="256" t="s">
        <v>1971</v>
      </c>
      <c r="C474" s="98" t="s">
        <v>2552</v>
      </c>
      <c r="D474" s="138" t="s">
        <v>2553</v>
      </c>
      <c r="E474" s="145" t="s">
        <v>2024</v>
      </c>
      <c r="F474" s="773">
        <v>1400000</v>
      </c>
      <c r="G474" s="154" t="s">
        <v>2039</v>
      </c>
      <c r="H474" s="146" t="s">
        <v>2196</v>
      </c>
      <c r="I474" s="146" t="s">
        <v>1976</v>
      </c>
      <c r="J474" s="146">
        <v>1</v>
      </c>
      <c r="K474" s="139" t="s">
        <v>263</v>
      </c>
    </row>
    <row r="475" spans="1:11" ht="14.25">
      <c r="A475" s="89">
        <v>43564</v>
      </c>
      <c r="B475" s="256" t="s">
        <v>1971</v>
      </c>
      <c r="C475" s="98" t="s">
        <v>2554</v>
      </c>
      <c r="D475" s="138" t="s">
        <v>410</v>
      </c>
      <c r="E475" s="145" t="s">
        <v>2024</v>
      </c>
      <c r="F475" s="773">
        <v>1800000</v>
      </c>
      <c r="G475" s="139" t="s">
        <v>1998</v>
      </c>
      <c r="H475" s="146" t="s">
        <v>2196</v>
      </c>
      <c r="I475" s="146" t="s">
        <v>1976</v>
      </c>
      <c r="J475" s="146">
        <v>1</v>
      </c>
      <c r="K475" s="139" t="s">
        <v>2008</v>
      </c>
    </row>
    <row r="476" spans="1:11" ht="14.25">
      <c r="A476" s="89">
        <v>43564</v>
      </c>
      <c r="B476" s="256" t="s">
        <v>1971</v>
      </c>
      <c r="C476" s="98" t="s">
        <v>2555</v>
      </c>
      <c r="D476" s="138" t="s">
        <v>1986</v>
      </c>
      <c r="E476" s="145" t="s">
        <v>2024</v>
      </c>
      <c r="F476" s="773">
        <v>2500000</v>
      </c>
      <c r="G476" s="139" t="s">
        <v>2355</v>
      </c>
      <c r="H476" s="146" t="s">
        <v>2196</v>
      </c>
      <c r="I476" s="146" t="s">
        <v>1976</v>
      </c>
      <c r="J476" s="146">
        <v>1</v>
      </c>
      <c r="K476" s="139" t="s">
        <v>2351</v>
      </c>
    </row>
    <row r="477" spans="1:11" ht="14.25">
      <c r="A477" s="89">
        <v>43564</v>
      </c>
      <c r="B477" s="256" t="s">
        <v>1971</v>
      </c>
      <c r="C477" s="98" t="s">
        <v>624</v>
      </c>
      <c r="D477" s="138" t="s">
        <v>1986</v>
      </c>
      <c r="E477" s="145" t="s">
        <v>2024</v>
      </c>
      <c r="F477" s="773">
        <v>2700000</v>
      </c>
      <c r="G477" s="139" t="s">
        <v>2355</v>
      </c>
      <c r="H477" s="146" t="s">
        <v>2196</v>
      </c>
      <c r="I477" s="146" t="s">
        <v>1976</v>
      </c>
      <c r="J477" s="146">
        <v>1</v>
      </c>
      <c r="K477" s="139" t="s">
        <v>2008</v>
      </c>
    </row>
    <row r="478" spans="1:11" ht="14.25">
      <c r="A478" s="89">
        <v>43565</v>
      </c>
      <c r="B478" s="256" t="s">
        <v>1971</v>
      </c>
      <c r="C478" s="98" t="s">
        <v>2556</v>
      </c>
      <c r="D478" s="138" t="s">
        <v>2547</v>
      </c>
      <c r="E478" s="145" t="s">
        <v>2024</v>
      </c>
      <c r="F478" s="773">
        <v>1600000</v>
      </c>
      <c r="G478" s="154" t="s">
        <v>1975</v>
      </c>
      <c r="H478" s="146" t="s">
        <v>2196</v>
      </c>
      <c r="I478" s="146" t="s">
        <v>1976</v>
      </c>
      <c r="J478" s="146">
        <v>1</v>
      </c>
      <c r="K478" s="139" t="s">
        <v>2351</v>
      </c>
    </row>
    <row r="479" spans="1:11" ht="14.25">
      <c r="A479" s="89">
        <v>43565</v>
      </c>
      <c r="B479" s="256" t="s">
        <v>1971</v>
      </c>
      <c r="C479" s="98" t="s">
        <v>613</v>
      </c>
      <c r="D479" s="138" t="s">
        <v>410</v>
      </c>
      <c r="E479" s="145" t="s">
        <v>2024</v>
      </c>
      <c r="F479" s="773">
        <v>2300000</v>
      </c>
      <c r="G479" s="154" t="s">
        <v>1975</v>
      </c>
      <c r="H479" s="146" t="s">
        <v>2196</v>
      </c>
      <c r="I479" s="146" t="s">
        <v>1976</v>
      </c>
      <c r="J479" s="146">
        <v>1</v>
      </c>
      <c r="K479" s="139" t="s">
        <v>1977</v>
      </c>
    </row>
    <row r="480" spans="1:11" ht="14.25">
      <c r="A480" s="89">
        <v>43571</v>
      </c>
      <c r="B480" s="256" t="s">
        <v>1971</v>
      </c>
      <c r="C480" s="98" t="s">
        <v>722</v>
      </c>
      <c r="D480" s="138" t="s">
        <v>407</v>
      </c>
      <c r="E480" s="145" t="s">
        <v>2024</v>
      </c>
      <c r="F480" s="773">
        <v>2200000</v>
      </c>
      <c r="G480" s="139" t="s">
        <v>2557</v>
      </c>
      <c r="H480" s="146" t="s">
        <v>2196</v>
      </c>
      <c r="I480" s="146" t="s">
        <v>1976</v>
      </c>
      <c r="J480" s="146">
        <v>1</v>
      </c>
      <c r="K480" s="139" t="s">
        <v>263</v>
      </c>
    </row>
    <row r="481" spans="1:11" ht="14.25">
      <c r="A481" s="89">
        <v>43213</v>
      </c>
      <c r="B481" s="256" t="s">
        <v>1971</v>
      </c>
      <c r="C481" s="98" t="s">
        <v>274</v>
      </c>
      <c r="D481" s="138" t="s">
        <v>93</v>
      </c>
      <c r="E481" s="145" t="s">
        <v>2024</v>
      </c>
      <c r="F481" s="773">
        <v>3000000</v>
      </c>
      <c r="G481" s="139" t="s">
        <v>2558</v>
      </c>
      <c r="H481" s="146" t="s">
        <v>2196</v>
      </c>
      <c r="I481" s="146" t="s">
        <v>1976</v>
      </c>
      <c r="J481" s="146">
        <v>1</v>
      </c>
      <c r="K481" s="139" t="s">
        <v>2008</v>
      </c>
    </row>
    <row r="482" spans="1:11" ht="14.25">
      <c r="A482" s="89">
        <v>43578</v>
      </c>
      <c r="B482" s="256" t="s">
        <v>1971</v>
      </c>
      <c r="C482" s="98" t="s">
        <v>2559</v>
      </c>
      <c r="D482" s="138" t="s">
        <v>1986</v>
      </c>
      <c r="E482" s="145" t="s">
        <v>2024</v>
      </c>
      <c r="F482" s="773">
        <v>2600000</v>
      </c>
      <c r="G482" s="139" t="s">
        <v>2560</v>
      </c>
      <c r="H482" s="146" t="s">
        <v>2196</v>
      </c>
      <c r="I482" s="146" t="s">
        <v>1976</v>
      </c>
      <c r="J482" s="146">
        <v>1</v>
      </c>
      <c r="K482" s="139" t="s">
        <v>177</v>
      </c>
    </row>
    <row r="483" spans="1:11" ht="14.25">
      <c r="A483" s="89">
        <v>43578</v>
      </c>
      <c r="B483" s="256" t="s">
        <v>1971</v>
      </c>
      <c r="C483" s="98" t="s">
        <v>2561</v>
      </c>
      <c r="D483" s="138" t="s">
        <v>93</v>
      </c>
      <c r="E483" s="145" t="s">
        <v>2024</v>
      </c>
      <c r="F483" s="773">
        <v>2300000</v>
      </c>
      <c r="G483" s="139" t="s">
        <v>2562</v>
      </c>
      <c r="H483" s="146" t="s">
        <v>2196</v>
      </c>
      <c r="I483" s="146" t="s">
        <v>1976</v>
      </c>
      <c r="J483" s="146">
        <v>1</v>
      </c>
      <c r="K483" s="139" t="s">
        <v>1977</v>
      </c>
    </row>
    <row r="484" spans="1:11" ht="14.25">
      <c r="A484" s="89">
        <v>43578</v>
      </c>
      <c r="B484" s="256" t="s">
        <v>1971</v>
      </c>
      <c r="C484" s="98" t="s">
        <v>2563</v>
      </c>
      <c r="D484" s="138" t="s">
        <v>413</v>
      </c>
      <c r="E484" s="145" t="s">
        <v>2024</v>
      </c>
      <c r="F484" s="773">
        <v>2000000</v>
      </c>
      <c r="G484" s="139" t="s">
        <v>2564</v>
      </c>
      <c r="H484" s="146" t="s">
        <v>2196</v>
      </c>
      <c r="I484" s="146" t="s">
        <v>1976</v>
      </c>
      <c r="J484" s="146">
        <v>1</v>
      </c>
      <c r="K484" s="139" t="s">
        <v>1977</v>
      </c>
    </row>
    <row r="485" spans="1:11" ht="14.25">
      <c r="A485" s="89">
        <v>43578</v>
      </c>
      <c r="B485" s="256" t="s">
        <v>1971</v>
      </c>
      <c r="C485" s="98" t="s">
        <v>2565</v>
      </c>
      <c r="D485" s="138" t="s">
        <v>226</v>
      </c>
      <c r="E485" s="145" t="s">
        <v>2024</v>
      </c>
      <c r="F485" s="773">
        <v>2400000</v>
      </c>
      <c r="G485" s="139" t="s">
        <v>2566</v>
      </c>
      <c r="H485" s="146" t="s">
        <v>2196</v>
      </c>
      <c r="I485" s="146" t="s">
        <v>1976</v>
      </c>
      <c r="J485" s="146">
        <v>1</v>
      </c>
      <c r="K485" s="139" t="s">
        <v>177</v>
      </c>
    </row>
    <row r="486" spans="1:11" ht="14.25">
      <c r="A486" s="89">
        <v>43578</v>
      </c>
      <c r="B486" s="256" t="s">
        <v>1971</v>
      </c>
      <c r="C486" s="98" t="s">
        <v>2567</v>
      </c>
      <c r="D486" s="138" t="s">
        <v>410</v>
      </c>
      <c r="E486" s="145" t="s">
        <v>2024</v>
      </c>
      <c r="F486" s="773">
        <v>3600000</v>
      </c>
      <c r="G486" s="139" t="s">
        <v>2568</v>
      </c>
      <c r="H486" s="146" t="s">
        <v>2196</v>
      </c>
      <c r="I486" s="146" t="s">
        <v>1976</v>
      </c>
      <c r="J486" s="146">
        <v>1</v>
      </c>
      <c r="K486" s="139" t="s">
        <v>2351</v>
      </c>
    </row>
    <row r="487" spans="1:11" ht="12.75">
      <c r="A487" s="340"/>
      <c r="J487">
        <f>SUM(J466:J486)</f>
        <v>21</v>
      </c>
    </row>
    <row r="488" spans="1:11" ht="12.75">
      <c r="A488" s="340"/>
    </row>
    <row r="489" spans="1:11" ht="18">
      <c r="A489" s="3340" t="s">
        <v>2569</v>
      </c>
      <c r="B489" s="3340"/>
      <c r="C489" s="3340"/>
      <c r="D489" s="3340"/>
      <c r="E489" s="3340"/>
      <c r="F489" s="3340"/>
      <c r="G489" s="3340"/>
      <c r="H489" s="3340"/>
      <c r="I489" s="3340"/>
      <c r="J489" s="3340"/>
      <c r="K489" s="3340"/>
    </row>
    <row r="490" spans="1:11" ht="14.25">
      <c r="A490" s="12" t="s">
        <v>1962</v>
      </c>
      <c r="B490" s="62" t="s">
        <v>1963</v>
      </c>
      <c r="C490" s="62" t="s">
        <v>1964</v>
      </c>
      <c r="D490" s="62" t="s">
        <v>2340</v>
      </c>
      <c r="E490" s="62" t="s">
        <v>153</v>
      </c>
      <c r="F490" s="1702" t="s">
        <v>1966</v>
      </c>
      <c r="G490" s="62" t="s">
        <v>1967</v>
      </c>
      <c r="H490" s="62" t="s">
        <v>1968</v>
      </c>
      <c r="I490" s="62" t="s">
        <v>1969</v>
      </c>
      <c r="J490" s="63" t="s">
        <v>1970</v>
      </c>
      <c r="K490" s="63" t="s">
        <v>10</v>
      </c>
    </row>
    <row r="491" spans="1:11" ht="14.25">
      <c r="A491" s="155" t="s">
        <v>2570</v>
      </c>
      <c r="B491" s="256" t="s">
        <v>2001</v>
      </c>
      <c r="C491" s="98" t="s">
        <v>2571</v>
      </c>
      <c r="D491" s="145" t="s">
        <v>109</v>
      </c>
      <c r="E491" s="145" t="s">
        <v>2024</v>
      </c>
      <c r="F491" s="773">
        <v>6000000</v>
      </c>
      <c r="G491" s="154" t="s">
        <v>1975</v>
      </c>
      <c r="H491" s="146" t="s">
        <v>1976</v>
      </c>
      <c r="I491" s="146" t="s">
        <v>2196</v>
      </c>
      <c r="J491" s="146">
        <v>1</v>
      </c>
      <c r="K491" s="146" t="s">
        <v>2572</v>
      </c>
    </row>
    <row r="492" spans="1:11" ht="14.25">
      <c r="A492" s="144">
        <v>43556</v>
      </c>
      <c r="B492" s="256" t="s">
        <v>2001</v>
      </c>
      <c r="C492" s="98" t="s">
        <v>2573</v>
      </c>
      <c r="D492" s="145" t="s">
        <v>227</v>
      </c>
      <c r="E492" s="145" t="s">
        <v>2024</v>
      </c>
      <c r="F492" s="773">
        <v>12000000</v>
      </c>
      <c r="G492" s="154" t="s">
        <v>1975</v>
      </c>
      <c r="H492" s="146" t="s">
        <v>1976</v>
      </c>
      <c r="I492" s="146" t="s">
        <v>2196</v>
      </c>
      <c r="J492" s="146">
        <v>1</v>
      </c>
      <c r="K492" s="146" t="s">
        <v>2008</v>
      </c>
    </row>
    <row r="493" spans="1:11" ht="14.25">
      <c r="A493" s="144">
        <v>43556</v>
      </c>
      <c r="B493" s="256" t="s">
        <v>1971</v>
      </c>
      <c r="C493" s="98" t="s">
        <v>2574</v>
      </c>
      <c r="D493" s="145" t="s">
        <v>106</v>
      </c>
      <c r="E493" s="145" t="s">
        <v>2024</v>
      </c>
      <c r="F493" s="773">
        <v>1250000</v>
      </c>
      <c r="G493" s="146" t="s">
        <v>2437</v>
      </c>
      <c r="H493" s="146" t="s">
        <v>1976</v>
      </c>
      <c r="I493" s="146" t="s">
        <v>2196</v>
      </c>
      <c r="J493" s="146">
        <v>1</v>
      </c>
      <c r="K493" s="146" t="s">
        <v>2008</v>
      </c>
    </row>
    <row r="494" spans="1:11" ht="14.25">
      <c r="A494" s="144">
        <v>43557</v>
      </c>
      <c r="B494" s="256" t="s">
        <v>1971</v>
      </c>
      <c r="C494" s="98" t="s">
        <v>2575</v>
      </c>
      <c r="D494" s="145" t="s">
        <v>407</v>
      </c>
      <c r="E494" s="145" t="s">
        <v>2024</v>
      </c>
      <c r="F494" s="773">
        <v>3500000</v>
      </c>
      <c r="G494" s="146" t="s">
        <v>2576</v>
      </c>
      <c r="H494" s="146" t="s">
        <v>1976</v>
      </c>
      <c r="I494" s="146" t="s">
        <v>2196</v>
      </c>
      <c r="J494" s="146">
        <v>1</v>
      </c>
      <c r="K494" s="146" t="s">
        <v>2008</v>
      </c>
    </row>
    <row r="495" spans="1:11" ht="14.25">
      <c r="A495" s="144">
        <v>43556</v>
      </c>
      <c r="B495" s="256" t="s">
        <v>1971</v>
      </c>
      <c r="C495" s="98" t="s">
        <v>2577</v>
      </c>
      <c r="D495" s="145" t="s">
        <v>407</v>
      </c>
      <c r="E495" s="145" t="s">
        <v>2024</v>
      </c>
      <c r="F495" s="773">
        <v>1650000</v>
      </c>
      <c r="G495" s="146" t="s">
        <v>2102</v>
      </c>
      <c r="H495" s="146" t="s">
        <v>1991</v>
      </c>
      <c r="I495" s="146" t="s">
        <v>2196</v>
      </c>
      <c r="J495" s="146">
        <v>1</v>
      </c>
      <c r="K495" s="146" t="s">
        <v>2008</v>
      </c>
    </row>
    <row r="496" spans="1:11" ht="14.25">
      <c r="A496" s="144">
        <v>43556</v>
      </c>
      <c r="B496" s="256" t="s">
        <v>1971</v>
      </c>
      <c r="C496" s="98" t="s">
        <v>2578</v>
      </c>
      <c r="D496" s="145" t="s">
        <v>2343</v>
      </c>
      <c r="E496" s="145" t="s">
        <v>2024</v>
      </c>
      <c r="F496" s="773">
        <v>1700000</v>
      </c>
      <c r="G496" s="154" t="s">
        <v>1975</v>
      </c>
      <c r="H496" s="146" t="s">
        <v>2429</v>
      </c>
      <c r="I496" s="146" t="s">
        <v>2196</v>
      </c>
      <c r="J496" s="146">
        <v>1</v>
      </c>
      <c r="K496" s="146" t="s">
        <v>2008</v>
      </c>
    </row>
    <row r="497" spans="1:11" ht="14.25">
      <c r="A497" s="144">
        <v>43556</v>
      </c>
      <c r="B497" s="256" t="s">
        <v>1971</v>
      </c>
      <c r="C497" s="98" t="s">
        <v>2579</v>
      </c>
      <c r="D497" s="145" t="s">
        <v>2458</v>
      </c>
      <c r="E497" s="145" t="s">
        <v>2024</v>
      </c>
      <c r="F497" s="773">
        <v>1350000</v>
      </c>
      <c r="G497" s="146" t="s">
        <v>2164</v>
      </c>
      <c r="H497" s="146" t="s">
        <v>1976</v>
      </c>
      <c r="I497" s="146" t="s">
        <v>2196</v>
      </c>
      <c r="J497" s="146">
        <v>1</v>
      </c>
      <c r="K497" s="146" t="s">
        <v>2008</v>
      </c>
    </row>
    <row r="498" spans="1:11" ht="14.25">
      <c r="A498" s="144">
        <v>43556</v>
      </c>
      <c r="B498" s="256" t="s">
        <v>2001</v>
      </c>
      <c r="C498" s="98" t="s">
        <v>2580</v>
      </c>
      <c r="D498" s="145" t="s">
        <v>109</v>
      </c>
      <c r="E498" s="145" t="s">
        <v>2024</v>
      </c>
      <c r="F498" s="773">
        <v>6000000</v>
      </c>
      <c r="G498" s="154" t="s">
        <v>1975</v>
      </c>
      <c r="H498" s="146" t="s">
        <v>1976</v>
      </c>
      <c r="I498" s="146" t="s">
        <v>2196</v>
      </c>
      <c r="J498" s="146">
        <v>1</v>
      </c>
      <c r="K498" s="146" t="s">
        <v>2008</v>
      </c>
    </row>
    <row r="499" spans="1:11" ht="14.25">
      <c r="A499" s="144">
        <v>43556</v>
      </c>
      <c r="B499" s="256" t="s">
        <v>1971</v>
      </c>
      <c r="C499" s="98" t="s">
        <v>2581</v>
      </c>
      <c r="D499" s="145" t="s">
        <v>2434</v>
      </c>
      <c r="E499" s="145" t="s">
        <v>2024</v>
      </c>
      <c r="F499" s="773">
        <v>1400000</v>
      </c>
      <c r="G499" s="146" t="s">
        <v>2278</v>
      </c>
      <c r="H499" s="146" t="s">
        <v>1976</v>
      </c>
      <c r="I499" s="146" t="s">
        <v>2196</v>
      </c>
      <c r="J499" s="146">
        <v>1</v>
      </c>
      <c r="K499" s="146" t="s">
        <v>2572</v>
      </c>
    </row>
    <row r="500" spans="1:11" ht="14.25">
      <c r="A500" s="144">
        <v>43556</v>
      </c>
      <c r="B500" s="256" t="s">
        <v>1971</v>
      </c>
      <c r="C500" s="98" t="s">
        <v>2582</v>
      </c>
      <c r="D500" s="145" t="s">
        <v>407</v>
      </c>
      <c r="E500" s="145" t="s">
        <v>2024</v>
      </c>
      <c r="F500" s="773">
        <v>1800000</v>
      </c>
      <c r="G500" s="146" t="s">
        <v>2583</v>
      </c>
      <c r="H500" s="146" t="s">
        <v>1976</v>
      </c>
      <c r="I500" s="146" t="s">
        <v>2196</v>
      </c>
      <c r="J500" s="146">
        <v>1</v>
      </c>
      <c r="K500" s="146" t="s">
        <v>2572</v>
      </c>
    </row>
    <row r="501" spans="1:11" ht="14.25">
      <c r="A501" s="144">
        <v>43556</v>
      </c>
      <c r="B501" s="256" t="s">
        <v>1971</v>
      </c>
      <c r="C501" s="98" t="s">
        <v>2584</v>
      </c>
      <c r="D501" s="145" t="s">
        <v>2547</v>
      </c>
      <c r="E501" s="145" t="s">
        <v>2024</v>
      </c>
      <c r="F501" s="773">
        <v>2500000</v>
      </c>
      <c r="G501" s="146" t="s">
        <v>2062</v>
      </c>
      <c r="H501" s="146" t="s">
        <v>1976</v>
      </c>
      <c r="I501" s="146" t="s">
        <v>2196</v>
      </c>
      <c r="J501" s="146">
        <v>1</v>
      </c>
      <c r="K501" s="146" t="s">
        <v>2572</v>
      </c>
    </row>
    <row r="502" spans="1:11" ht="14.25">
      <c r="A502" s="144">
        <v>43556</v>
      </c>
      <c r="B502" s="256" t="s">
        <v>1971</v>
      </c>
      <c r="C502" s="98" t="s">
        <v>883</v>
      </c>
      <c r="D502" s="145" t="s">
        <v>2547</v>
      </c>
      <c r="E502" s="145" t="s">
        <v>2024</v>
      </c>
      <c r="F502" s="773">
        <v>2200000</v>
      </c>
      <c r="G502" s="146" t="s">
        <v>2062</v>
      </c>
      <c r="H502" s="146" t="s">
        <v>1976</v>
      </c>
      <c r="I502" s="146" t="s">
        <v>2196</v>
      </c>
      <c r="J502" s="146">
        <v>1</v>
      </c>
      <c r="K502" s="146" t="s">
        <v>2572</v>
      </c>
    </row>
    <row r="503" spans="1:11" ht="14.25">
      <c r="A503" s="144">
        <v>43559</v>
      </c>
      <c r="B503" s="256" t="s">
        <v>2001</v>
      </c>
      <c r="C503" s="98" t="s">
        <v>2585</v>
      </c>
      <c r="D503" s="145" t="s">
        <v>2458</v>
      </c>
      <c r="E503" s="145" t="s">
        <v>2024</v>
      </c>
      <c r="F503" s="773">
        <v>1500000</v>
      </c>
      <c r="G503" s="154" t="s">
        <v>1975</v>
      </c>
      <c r="H503" s="146" t="s">
        <v>1976</v>
      </c>
      <c r="I503" s="146" t="s">
        <v>2196</v>
      </c>
      <c r="J503" s="146">
        <v>1</v>
      </c>
      <c r="K503" s="146" t="s">
        <v>2572</v>
      </c>
    </row>
    <row r="504" spans="1:11" ht="14.25">
      <c r="A504" s="144">
        <v>43559</v>
      </c>
      <c r="B504" s="256" t="s">
        <v>2149</v>
      </c>
      <c r="C504" s="98" t="s">
        <v>2586</v>
      </c>
      <c r="D504" s="145" t="s">
        <v>2547</v>
      </c>
      <c r="E504" s="145" t="s">
        <v>2024</v>
      </c>
      <c r="F504" s="773">
        <v>8500000</v>
      </c>
      <c r="G504" s="154" t="s">
        <v>1975</v>
      </c>
      <c r="H504" s="146" t="s">
        <v>1976</v>
      </c>
      <c r="I504" s="146" t="s">
        <v>2196</v>
      </c>
      <c r="J504" s="146">
        <v>1</v>
      </c>
      <c r="K504" s="146" t="s">
        <v>2572</v>
      </c>
    </row>
    <row r="505" spans="1:11" ht="14.25">
      <c r="A505" s="144">
        <v>43559</v>
      </c>
      <c r="B505" s="256" t="s">
        <v>1971</v>
      </c>
      <c r="C505" s="98" t="s">
        <v>2587</v>
      </c>
      <c r="D505" s="145" t="s">
        <v>2434</v>
      </c>
      <c r="E505" s="145" t="s">
        <v>2024</v>
      </c>
      <c r="F505" s="773">
        <v>1300000</v>
      </c>
      <c r="G505" s="146" t="s">
        <v>2588</v>
      </c>
      <c r="H505" s="146" t="s">
        <v>1976</v>
      </c>
      <c r="I505" s="146" t="s">
        <v>2196</v>
      </c>
      <c r="J505" s="146">
        <v>1</v>
      </c>
      <c r="K505" s="146" t="s">
        <v>177</v>
      </c>
    </row>
    <row r="506" spans="1:11" ht="14.25">
      <c r="A506" s="144">
        <v>43564</v>
      </c>
      <c r="B506" s="256" t="s">
        <v>1971</v>
      </c>
      <c r="C506" s="98" t="s">
        <v>329</v>
      </c>
      <c r="D506" s="145" t="s">
        <v>2434</v>
      </c>
      <c r="E506" s="145" t="s">
        <v>2024</v>
      </c>
      <c r="F506" s="773">
        <v>1300000</v>
      </c>
      <c r="G506" s="146" t="s">
        <v>2278</v>
      </c>
      <c r="H506" s="146" t="s">
        <v>1976</v>
      </c>
      <c r="I506" s="146" t="s">
        <v>2196</v>
      </c>
      <c r="J506" s="146">
        <v>1</v>
      </c>
      <c r="K506" s="146" t="s">
        <v>177</v>
      </c>
    </row>
    <row r="507" spans="1:11" ht="14.25">
      <c r="A507" s="144">
        <v>43564</v>
      </c>
      <c r="B507" s="256" t="s">
        <v>1971</v>
      </c>
      <c r="C507" s="98" t="s">
        <v>215</v>
      </c>
      <c r="D507" s="145" t="s">
        <v>2434</v>
      </c>
      <c r="E507" s="145" t="s">
        <v>2024</v>
      </c>
      <c r="F507" s="773">
        <v>1400000</v>
      </c>
      <c r="G507" s="146" t="s">
        <v>2589</v>
      </c>
      <c r="H507" s="146" t="s">
        <v>1976</v>
      </c>
      <c r="I507" s="146" t="s">
        <v>2196</v>
      </c>
      <c r="J507" s="146">
        <v>1</v>
      </c>
      <c r="K507" s="146" t="s">
        <v>177</v>
      </c>
    </row>
    <row r="508" spans="1:11" ht="14.25">
      <c r="A508" s="144">
        <v>43564</v>
      </c>
      <c r="B508" s="256" t="s">
        <v>1971</v>
      </c>
      <c r="C508" s="98" t="s">
        <v>2590</v>
      </c>
      <c r="D508" s="145" t="s">
        <v>2547</v>
      </c>
      <c r="E508" s="145" t="s">
        <v>2024</v>
      </c>
      <c r="F508" s="773">
        <v>1600000</v>
      </c>
      <c r="G508" s="146" t="s">
        <v>2062</v>
      </c>
      <c r="H508" s="146" t="s">
        <v>1976</v>
      </c>
      <c r="I508" s="146" t="s">
        <v>2196</v>
      </c>
      <c r="J508" s="146">
        <v>1</v>
      </c>
      <c r="K508" s="146" t="s">
        <v>177</v>
      </c>
    </row>
    <row r="509" spans="1:11" ht="14.25">
      <c r="A509" s="144">
        <v>43564</v>
      </c>
      <c r="B509" s="256" t="s">
        <v>1971</v>
      </c>
      <c r="C509" s="98" t="s">
        <v>2591</v>
      </c>
      <c r="D509" s="145" t="s">
        <v>106</v>
      </c>
      <c r="E509" s="145" t="s">
        <v>2024</v>
      </c>
      <c r="F509" s="773">
        <v>1200000</v>
      </c>
      <c r="G509" s="146" t="s">
        <v>2592</v>
      </c>
      <c r="H509" s="146" t="s">
        <v>1976</v>
      </c>
      <c r="I509" s="146" t="s">
        <v>2196</v>
      </c>
      <c r="J509" s="146">
        <v>1</v>
      </c>
      <c r="K509" s="146" t="s">
        <v>177</v>
      </c>
    </row>
    <row r="510" spans="1:11" ht="14.25">
      <c r="A510" s="144">
        <v>43564</v>
      </c>
      <c r="B510" s="256" t="s">
        <v>1971</v>
      </c>
      <c r="C510" s="98" t="s">
        <v>2593</v>
      </c>
      <c r="D510" s="145" t="s">
        <v>95</v>
      </c>
      <c r="E510" s="145" t="s">
        <v>2024</v>
      </c>
      <c r="F510" s="773">
        <v>2600000</v>
      </c>
      <c r="G510" s="154" t="s">
        <v>1975</v>
      </c>
      <c r="H510" s="146" t="s">
        <v>1976</v>
      </c>
      <c r="I510" s="146" t="s">
        <v>2196</v>
      </c>
      <c r="J510" s="146">
        <v>1</v>
      </c>
      <c r="K510" s="146" t="s">
        <v>177</v>
      </c>
    </row>
    <row r="511" spans="1:11" ht="14.25">
      <c r="A511" s="144">
        <v>43565</v>
      </c>
      <c r="B511" s="256" t="s">
        <v>2001</v>
      </c>
      <c r="C511" s="98" t="s">
        <v>2594</v>
      </c>
      <c r="D511" s="145" t="s">
        <v>2595</v>
      </c>
      <c r="E511" s="145" t="s">
        <v>2024</v>
      </c>
      <c r="F511" s="773">
        <v>1900000</v>
      </c>
      <c r="G511" s="154" t="s">
        <v>1975</v>
      </c>
      <c r="H511" s="146" t="s">
        <v>1976</v>
      </c>
      <c r="I511" s="146" t="s">
        <v>2196</v>
      </c>
      <c r="J511" s="146">
        <v>1</v>
      </c>
      <c r="K511" s="146" t="s">
        <v>177</v>
      </c>
    </row>
    <row r="512" spans="1:11" ht="14.25">
      <c r="A512" s="144">
        <v>43570</v>
      </c>
      <c r="B512" s="256" t="s">
        <v>1971</v>
      </c>
      <c r="C512" s="98" t="s">
        <v>2596</v>
      </c>
      <c r="D512" s="145" t="s">
        <v>2104</v>
      </c>
      <c r="E512" s="145" t="s">
        <v>2309</v>
      </c>
      <c r="F512" s="773">
        <v>1950000</v>
      </c>
      <c r="G512" s="154" t="s">
        <v>1975</v>
      </c>
      <c r="H512" s="146" t="s">
        <v>1991</v>
      </c>
      <c r="I512" s="146" t="s">
        <v>2196</v>
      </c>
      <c r="J512" s="146">
        <v>1</v>
      </c>
      <c r="K512" s="146" t="s">
        <v>2008</v>
      </c>
    </row>
    <row r="513" spans="1:27" ht="14.25">
      <c r="A513" s="144">
        <v>43570</v>
      </c>
      <c r="B513" s="256" t="s">
        <v>1971</v>
      </c>
      <c r="C513" s="98" t="s">
        <v>2597</v>
      </c>
      <c r="D513" s="145" t="s">
        <v>2598</v>
      </c>
      <c r="E513" s="145" t="s">
        <v>2092</v>
      </c>
      <c r="F513" s="773">
        <v>1650000</v>
      </c>
      <c r="G513" s="146" t="s">
        <v>2599</v>
      </c>
      <c r="H513" s="146" t="s">
        <v>1976</v>
      </c>
      <c r="I513" s="146" t="s">
        <v>2196</v>
      </c>
      <c r="J513" s="146">
        <v>1</v>
      </c>
      <c r="K513" s="146" t="s">
        <v>2008</v>
      </c>
    </row>
    <row r="514" spans="1:27" ht="14.25">
      <c r="A514" s="144">
        <v>43571</v>
      </c>
      <c r="B514" s="256" t="s">
        <v>1971</v>
      </c>
      <c r="C514" s="98" t="s">
        <v>2600</v>
      </c>
      <c r="D514" s="145" t="s">
        <v>2601</v>
      </c>
      <c r="E514" s="145" t="s">
        <v>2092</v>
      </c>
      <c r="F514" s="773">
        <v>1400000</v>
      </c>
      <c r="G514" s="146" t="s">
        <v>1975</v>
      </c>
      <c r="H514" s="146" t="s">
        <v>1976</v>
      </c>
      <c r="I514" s="146" t="s">
        <v>2196</v>
      </c>
      <c r="J514" s="146">
        <v>1</v>
      </c>
      <c r="K514" s="146" t="s">
        <v>177</v>
      </c>
    </row>
    <row r="515" spans="1:27" ht="14.25">
      <c r="A515" s="144">
        <v>43572</v>
      </c>
      <c r="B515" s="256" t="s">
        <v>1971</v>
      </c>
      <c r="C515" s="98" t="s">
        <v>2602</v>
      </c>
      <c r="D515" s="145" t="s">
        <v>225</v>
      </c>
      <c r="E515" s="145" t="s">
        <v>2024</v>
      </c>
      <c r="F515" s="773">
        <v>4500000</v>
      </c>
      <c r="G515" s="146" t="s">
        <v>2275</v>
      </c>
      <c r="H515" s="146" t="s">
        <v>1976</v>
      </c>
      <c r="I515" s="146" t="s">
        <v>2196</v>
      </c>
      <c r="J515" s="146">
        <v>1</v>
      </c>
      <c r="K515" s="146" t="s">
        <v>2572</v>
      </c>
    </row>
    <row r="516" spans="1:27" ht="14.25">
      <c r="A516" s="144">
        <v>43577</v>
      </c>
      <c r="B516" s="256" t="s">
        <v>1971</v>
      </c>
      <c r="C516" s="98" t="s">
        <v>2603</v>
      </c>
      <c r="D516" s="145" t="s">
        <v>89</v>
      </c>
      <c r="E516" s="145" t="s">
        <v>2024</v>
      </c>
      <c r="F516" s="773">
        <v>2350000</v>
      </c>
      <c r="G516" s="146" t="s">
        <v>2499</v>
      </c>
      <c r="H516" s="146" t="s">
        <v>1976</v>
      </c>
      <c r="I516" s="146" t="s">
        <v>2196</v>
      </c>
      <c r="J516" s="146">
        <v>1</v>
      </c>
      <c r="K516" s="146" t="s">
        <v>2572</v>
      </c>
    </row>
    <row r="517" spans="1:27" ht="14.25">
      <c r="A517" s="144">
        <v>43577</v>
      </c>
      <c r="B517" s="256" t="s">
        <v>1971</v>
      </c>
      <c r="C517" s="98" t="s">
        <v>2604</v>
      </c>
      <c r="D517" s="145" t="s">
        <v>106</v>
      </c>
      <c r="E517" s="145" t="s">
        <v>2024</v>
      </c>
      <c r="F517" s="773">
        <v>1400000</v>
      </c>
      <c r="G517" s="146" t="s">
        <v>2114</v>
      </c>
      <c r="H517" s="146" t="s">
        <v>1976</v>
      </c>
      <c r="I517" s="146" t="s">
        <v>2196</v>
      </c>
      <c r="J517" s="146">
        <v>1</v>
      </c>
      <c r="K517" s="146" t="s">
        <v>2008</v>
      </c>
    </row>
    <row r="518" spans="1:27" ht="14.25">
      <c r="A518" s="90">
        <v>43577</v>
      </c>
      <c r="B518" s="26" t="s">
        <v>1971</v>
      </c>
      <c r="C518" s="27" t="s">
        <v>216</v>
      </c>
      <c r="D518" s="28" t="s">
        <v>2547</v>
      </c>
      <c r="E518" s="28" t="s">
        <v>2024</v>
      </c>
      <c r="F518" s="1706">
        <v>1500000</v>
      </c>
      <c r="G518" s="29" t="s">
        <v>2062</v>
      </c>
      <c r="H518" s="29" t="s">
        <v>1976</v>
      </c>
      <c r="I518" s="29" t="s">
        <v>2196</v>
      </c>
      <c r="J518" s="29">
        <v>1</v>
      </c>
      <c r="K518" s="29" t="s">
        <v>2008</v>
      </c>
      <c r="L518" s="341"/>
      <c r="M518" s="341"/>
      <c r="N518" s="341"/>
      <c r="O518" s="341"/>
      <c r="P518" s="341"/>
      <c r="Q518" s="341"/>
      <c r="R518" s="341"/>
      <c r="S518" s="341"/>
      <c r="T518" s="341"/>
      <c r="U518" s="341"/>
      <c r="V518" s="341"/>
      <c r="W518" s="341"/>
      <c r="X518" s="341"/>
      <c r="Y518" s="341"/>
      <c r="Z518" s="341"/>
      <c r="AA518" s="341"/>
    </row>
    <row r="519" spans="1:27" ht="14.25">
      <c r="A519" s="144">
        <v>43577</v>
      </c>
      <c r="B519" s="256" t="s">
        <v>1971</v>
      </c>
      <c r="C519" s="98" t="s">
        <v>2605</v>
      </c>
      <c r="D519" s="145" t="s">
        <v>2381</v>
      </c>
      <c r="E519" s="145" t="s">
        <v>2024</v>
      </c>
      <c r="F519" s="773">
        <v>1700000</v>
      </c>
      <c r="G519" s="146" t="s">
        <v>2606</v>
      </c>
      <c r="H519" s="146" t="s">
        <v>1976</v>
      </c>
      <c r="I519" s="146" t="s">
        <v>2196</v>
      </c>
      <c r="J519" s="146">
        <v>1</v>
      </c>
      <c r="K519" s="146" t="s">
        <v>177</v>
      </c>
    </row>
    <row r="520" spans="1:27" ht="14.25">
      <c r="A520" s="90">
        <v>43577</v>
      </c>
      <c r="B520" s="26" t="s">
        <v>1971</v>
      </c>
      <c r="C520" s="27" t="s">
        <v>2607</v>
      </c>
      <c r="D520" s="28" t="s">
        <v>2434</v>
      </c>
      <c r="E520" s="28" t="s">
        <v>2024</v>
      </c>
      <c r="F520" s="1706">
        <v>1300000</v>
      </c>
      <c r="G520" s="29" t="s">
        <v>2278</v>
      </c>
      <c r="H520" s="29" t="s">
        <v>1976</v>
      </c>
      <c r="I520" s="29" t="s">
        <v>2196</v>
      </c>
      <c r="J520" s="29">
        <v>1</v>
      </c>
      <c r="K520" s="29" t="s">
        <v>177</v>
      </c>
      <c r="L520" s="341"/>
      <c r="M520" s="341"/>
      <c r="N520" s="341"/>
      <c r="O520" s="341"/>
      <c r="P520" s="341"/>
      <c r="Q520" s="341"/>
      <c r="R520" s="341"/>
      <c r="S520" s="341"/>
      <c r="T520" s="341"/>
      <c r="U520" s="341"/>
      <c r="V520" s="341"/>
      <c r="W520" s="341"/>
      <c r="X520" s="341"/>
      <c r="Y520" s="341"/>
      <c r="Z520" s="341"/>
      <c r="AA520" s="341"/>
    </row>
    <row r="521" spans="1:27" ht="14.25">
      <c r="A521" s="90">
        <v>43577</v>
      </c>
      <c r="B521" s="26" t="s">
        <v>1971</v>
      </c>
      <c r="C521" s="27" t="s">
        <v>2608</v>
      </c>
      <c r="D521" s="28" t="s">
        <v>407</v>
      </c>
      <c r="E521" s="28" t="s">
        <v>2024</v>
      </c>
      <c r="F521" s="1706">
        <v>2900000</v>
      </c>
      <c r="G521" s="29" t="s">
        <v>2576</v>
      </c>
      <c r="H521" s="29" t="s">
        <v>1976</v>
      </c>
      <c r="I521" s="29" t="s">
        <v>2196</v>
      </c>
      <c r="J521" s="29">
        <v>1</v>
      </c>
      <c r="K521" s="29" t="s">
        <v>2572</v>
      </c>
      <c r="L521" s="341"/>
      <c r="M521" s="341"/>
      <c r="N521" s="341"/>
      <c r="O521" s="341"/>
      <c r="P521" s="341"/>
      <c r="Q521" s="341"/>
      <c r="R521" s="341"/>
      <c r="S521" s="341"/>
      <c r="T521" s="341"/>
      <c r="U521" s="341"/>
      <c r="V521" s="341"/>
      <c r="W521" s="341"/>
      <c r="X521" s="341"/>
      <c r="Y521" s="341"/>
      <c r="Z521" s="341"/>
      <c r="AA521" s="341"/>
    </row>
    <row r="522" spans="1:27" ht="12.75">
      <c r="A522" s="340"/>
      <c r="J522">
        <f>SUM(J491:J521)</f>
        <v>31</v>
      </c>
    </row>
    <row r="523" spans="1:27" ht="18">
      <c r="A523" s="3340" t="s">
        <v>2609</v>
      </c>
      <c r="B523" s="3340"/>
      <c r="C523" s="3340"/>
      <c r="D523" s="3340"/>
      <c r="E523" s="3340"/>
      <c r="F523" s="3340"/>
      <c r="G523" s="3340"/>
      <c r="H523" s="3340"/>
      <c r="I523" s="3340"/>
      <c r="J523" s="3340"/>
      <c r="K523" s="3340"/>
    </row>
    <row r="524" spans="1:27" ht="14.25">
      <c r="A524" s="12" t="s">
        <v>1962</v>
      </c>
      <c r="B524" s="62" t="s">
        <v>1963</v>
      </c>
      <c r="C524" s="62" t="s">
        <v>1964</v>
      </c>
      <c r="D524" s="62" t="s">
        <v>2340</v>
      </c>
      <c r="E524" s="62" t="s">
        <v>153</v>
      </c>
      <c r="F524" s="1702" t="s">
        <v>1966</v>
      </c>
      <c r="G524" s="62" t="s">
        <v>1967</v>
      </c>
      <c r="H524" s="62" t="s">
        <v>1968</v>
      </c>
      <c r="I524" s="62" t="s">
        <v>1969</v>
      </c>
      <c r="J524" s="63" t="s">
        <v>1970</v>
      </c>
      <c r="K524" s="63" t="s">
        <v>10</v>
      </c>
    </row>
    <row r="525" spans="1:27" ht="14.25">
      <c r="A525" s="89">
        <v>43556</v>
      </c>
      <c r="B525" s="142" t="s">
        <v>2149</v>
      </c>
      <c r="C525" s="98" t="s">
        <v>2610</v>
      </c>
      <c r="D525" s="138" t="s">
        <v>124</v>
      </c>
      <c r="E525" s="138" t="s">
        <v>2024</v>
      </c>
      <c r="F525" s="1703">
        <v>2000000</v>
      </c>
      <c r="G525" s="139" t="s">
        <v>2611</v>
      </c>
      <c r="H525" s="139" t="s">
        <v>1976</v>
      </c>
      <c r="I525" s="2112" t="s">
        <v>1976</v>
      </c>
      <c r="J525" s="139">
        <v>1</v>
      </c>
      <c r="K525" s="139" t="s">
        <v>2572</v>
      </c>
    </row>
    <row r="526" spans="1:27" ht="14.25">
      <c r="A526" s="144">
        <v>43556</v>
      </c>
      <c r="B526" s="315" t="s">
        <v>2058</v>
      </c>
      <c r="C526" s="308" t="s">
        <v>2612</v>
      </c>
      <c r="D526" s="315" t="s">
        <v>124</v>
      </c>
      <c r="E526" s="138" t="s">
        <v>2024</v>
      </c>
      <c r="F526" s="1716">
        <v>1850000</v>
      </c>
      <c r="G526" s="315" t="s">
        <v>1975</v>
      </c>
      <c r="H526" s="139" t="s">
        <v>1976</v>
      </c>
      <c r="I526" s="2112" t="s">
        <v>1976</v>
      </c>
      <c r="J526" s="139">
        <v>1</v>
      </c>
      <c r="K526" s="315" t="s">
        <v>2572</v>
      </c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</row>
    <row r="527" spans="1:27" ht="14.25">
      <c r="A527" s="144">
        <v>43556</v>
      </c>
      <c r="B527" s="315" t="s">
        <v>1971</v>
      </c>
      <c r="C527" s="98" t="s">
        <v>2613</v>
      </c>
      <c r="D527" s="145" t="s">
        <v>227</v>
      </c>
      <c r="E527" s="138" t="s">
        <v>2024</v>
      </c>
      <c r="F527" s="773">
        <v>1600000</v>
      </c>
      <c r="G527" s="146" t="s">
        <v>1975</v>
      </c>
      <c r="H527" s="139" t="s">
        <v>1976</v>
      </c>
      <c r="I527" s="2112" t="s">
        <v>1976</v>
      </c>
      <c r="J527" s="139">
        <v>1</v>
      </c>
      <c r="K527" s="146" t="s">
        <v>177</v>
      </c>
    </row>
    <row r="528" spans="1:27" ht="14.25">
      <c r="A528" s="144">
        <v>43559</v>
      </c>
      <c r="B528" s="315" t="s">
        <v>2058</v>
      </c>
      <c r="C528" s="98" t="s">
        <v>2614</v>
      </c>
      <c r="D528" s="145" t="s">
        <v>224</v>
      </c>
      <c r="E528" s="138" t="s">
        <v>2026</v>
      </c>
      <c r="F528" s="773">
        <v>4500000</v>
      </c>
      <c r="G528" s="146" t="s">
        <v>1975</v>
      </c>
      <c r="H528" s="139" t="s">
        <v>1976</v>
      </c>
      <c r="I528" s="2112" t="s">
        <v>1976</v>
      </c>
      <c r="J528" s="139">
        <v>1</v>
      </c>
      <c r="K528" s="146" t="s">
        <v>2008</v>
      </c>
    </row>
    <row r="529" spans="1:27" ht="14.25">
      <c r="A529" s="89">
        <v>43560</v>
      </c>
      <c r="B529" s="315" t="s">
        <v>2058</v>
      </c>
      <c r="C529" s="98" t="s">
        <v>2615</v>
      </c>
      <c r="D529" s="138" t="s">
        <v>96</v>
      </c>
      <c r="E529" s="138" t="s">
        <v>2024</v>
      </c>
      <c r="F529" s="1703">
        <v>1250000</v>
      </c>
      <c r="G529" s="139" t="s">
        <v>2084</v>
      </c>
      <c r="H529" s="139" t="s">
        <v>1976</v>
      </c>
      <c r="I529" s="2112" t="s">
        <v>1976</v>
      </c>
      <c r="J529" s="139">
        <v>1</v>
      </c>
      <c r="K529" s="139" t="s">
        <v>177</v>
      </c>
    </row>
    <row r="530" spans="1:27" ht="14.25">
      <c r="A530" s="89">
        <v>43560</v>
      </c>
      <c r="B530" s="315" t="s">
        <v>2058</v>
      </c>
      <c r="C530" s="98" t="s">
        <v>2616</v>
      </c>
      <c r="D530" s="138" t="s">
        <v>96</v>
      </c>
      <c r="E530" s="138" t="s">
        <v>2024</v>
      </c>
      <c r="F530" s="1703">
        <v>1200000</v>
      </c>
      <c r="G530" s="139" t="s">
        <v>2084</v>
      </c>
      <c r="H530" s="139" t="s">
        <v>1976</v>
      </c>
      <c r="I530" s="2112" t="s">
        <v>1976</v>
      </c>
      <c r="J530" s="139">
        <v>1</v>
      </c>
      <c r="K530" s="139" t="s">
        <v>177</v>
      </c>
    </row>
    <row r="531" spans="1:27" ht="14.25">
      <c r="A531" s="89">
        <v>43567</v>
      </c>
      <c r="B531" s="315" t="s">
        <v>2058</v>
      </c>
      <c r="C531" s="98" t="s">
        <v>2617</v>
      </c>
      <c r="D531" s="138" t="s">
        <v>2618</v>
      </c>
      <c r="E531" s="138" t="s">
        <v>2026</v>
      </c>
      <c r="F531" s="1703">
        <v>1100000</v>
      </c>
      <c r="G531" s="139" t="s">
        <v>1975</v>
      </c>
      <c r="H531" s="139" t="s">
        <v>1976</v>
      </c>
      <c r="I531" s="2112" t="s">
        <v>1976</v>
      </c>
      <c r="J531" s="139">
        <v>1</v>
      </c>
      <c r="K531" s="139" t="s">
        <v>177</v>
      </c>
    </row>
    <row r="532" spans="1:27" ht="14.25">
      <c r="A532" s="89"/>
      <c r="B532" s="315"/>
      <c r="C532" s="98"/>
      <c r="D532" s="138"/>
      <c r="E532" s="138"/>
      <c r="F532" s="1703"/>
      <c r="G532" s="139"/>
      <c r="H532" s="139"/>
      <c r="I532" s="2112"/>
      <c r="J532" s="139"/>
      <c r="K532" s="139"/>
    </row>
    <row r="533" spans="1:27" ht="12.75">
      <c r="A533" s="340"/>
      <c r="J533">
        <f>SUM(J526:J532)</f>
        <v>6</v>
      </c>
    </row>
    <row r="534" spans="1:27" ht="18">
      <c r="A534" s="3340" t="s">
        <v>2619</v>
      </c>
      <c r="B534" s="3340"/>
      <c r="C534" s="3340"/>
      <c r="D534" s="3340"/>
      <c r="E534" s="3340"/>
      <c r="F534" s="3340"/>
      <c r="G534" s="3340"/>
      <c r="H534" s="3340"/>
      <c r="I534" s="3340"/>
      <c r="J534" s="3340"/>
      <c r="K534" s="3340"/>
    </row>
    <row r="535" spans="1:27" ht="14.25">
      <c r="A535" s="12" t="s">
        <v>1962</v>
      </c>
      <c r="B535" s="62" t="s">
        <v>1963</v>
      </c>
      <c r="C535" s="62" t="s">
        <v>1964</v>
      </c>
      <c r="D535" s="62" t="s">
        <v>2340</v>
      </c>
      <c r="E535" s="62" t="s">
        <v>153</v>
      </c>
      <c r="F535" s="1702" t="s">
        <v>1966</v>
      </c>
      <c r="G535" s="62" t="s">
        <v>1967</v>
      </c>
      <c r="H535" s="62" t="s">
        <v>1968</v>
      </c>
      <c r="I535" s="62" t="s">
        <v>1969</v>
      </c>
      <c r="J535" s="63" t="s">
        <v>1970</v>
      </c>
      <c r="K535" s="63" t="s">
        <v>10</v>
      </c>
    </row>
    <row r="536" spans="1:27" ht="14.25">
      <c r="A536" s="144">
        <v>43565</v>
      </c>
      <c r="B536" s="142" t="s">
        <v>2058</v>
      </c>
      <c r="C536" s="137" t="s">
        <v>2620</v>
      </c>
      <c r="D536" s="138" t="s">
        <v>96</v>
      </c>
      <c r="E536" s="138" t="s">
        <v>2024</v>
      </c>
      <c r="F536" s="1703">
        <v>1900000</v>
      </c>
      <c r="G536" s="139" t="s">
        <v>2621</v>
      </c>
      <c r="H536" s="139" t="s">
        <v>1976</v>
      </c>
      <c r="I536" s="139" t="s">
        <v>1976</v>
      </c>
      <c r="J536" s="139">
        <v>1</v>
      </c>
      <c r="K536" s="139" t="s">
        <v>1977</v>
      </c>
    </row>
    <row r="537" spans="1:27" ht="14.25">
      <c r="A537" s="144">
        <v>43565</v>
      </c>
      <c r="B537" s="142" t="s">
        <v>1971</v>
      </c>
      <c r="C537" s="137" t="s">
        <v>2622</v>
      </c>
      <c r="D537" s="145" t="s">
        <v>2623</v>
      </c>
      <c r="E537" s="138" t="s">
        <v>2024</v>
      </c>
      <c r="F537" s="773">
        <v>1500000</v>
      </c>
      <c r="G537" s="146" t="s">
        <v>2624</v>
      </c>
      <c r="H537" s="139" t="s">
        <v>1976</v>
      </c>
      <c r="I537" s="139" t="s">
        <v>1976</v>
      </c>
      <c r="J537" s="139">
        <v>1</v>
      </c>
      <c r="K537" s="146" t="s">
        <v>2349</v>
      </c>
    </row>
    <row r="538" spans="1:27" ht="14.25">
      <c r="A538" s="144">
        <v>43566</v>
      </c>
      <c r="B538" s="142" t="s">
        <v>2058</v>
      </c>
      <c r="C538" s="137" t="s">
        <v>2625</v>
      </c>
      <c r="D538" s="145" t="s">
        <v>2547</v>
      </c>
      <c r="E538" s="138" t="s">
        <v>2024</v>
      </c>
      <c r="F538" s="773">
        <v>1500000</v>
      </c>
      <c r="G538" s="146" t="s">
        <v>2355</v>
      </c>
      <c r="H538" s="139" t="s">
        <v>1976</v>
      </c>
      <c r="I538" s="139" t="s">
        <v>1976</v>
      </c>
      <c r="J538" s="139">
        <v>1</v>
      </c>
      <c r="K538" s="146" t="s">
        <v>1977</v>
      </c>
    </row>
    <row r="539" spans="1:27" ht="14.25">
      <c r="A539" s="144">
        <v>43566</v>
      </c>
      <c r="B539" s="142" t="s">
        <v>2058</v>
      </c>
      <c r="C539" s="137" t="s">
        <v>2626</v>
      </c>
      <c r="D539" s="145" t="s">
        <v>1989</v>
      </c>
      <c r="E539" s="138" t="s">
        <v>2627</v>
      </c>
      <c r="F539" s="773">
        <v>1400000</v>
      </c>
      <c r="G539" s="154" t="s">
        <v>2039</v>
      </c>
      <c r="H539" s="139" t="s">
        <v>1991</v>
      </c>
      <c r="I539" s="139" t="s">
        <v>1976</v>
      </c>
      <c r="J539" s="139">
        <v>1</v>
      </c>
      <c r="K539" s="146" t="s">
        <v>2351</v>
      </c>
    </row>
    <row r="540" spans="1:27" ht="14.25">
      <c r="A540" s="144">
        <v>43566</v>
      </c>
      <c r="B540" s="256" t="s">
        <v>1971</v>
      </c>
      <c r="C540" s="137" t="s">
        <v>222</v>
      </c>
      <c r="D540" s="145" t="s">
        <v>2547</v>
      </c>
      <c r="E540" s="145" t="s">
        <v>2024</v>
      </c>
      <c r="F540" s="773">
        <v>1500000</v>
      </c>
      <c r="G540" s="146" t="s">
        <v>2355</v>
      </c>
      <c r="H540" s="146" t="s">
        <v>1976</v>
      </c>
      <c r="I540" s="146" t="s">
        <v>1976</v>
      </c>
      <c r="J540" s="146">
        <v>1</v>
      </c>
      <c r="K540" s="146" t="s">
        <v>1977</v>
      </c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</row>
    <row r="541" spans="1:27" ht="14.25">
      <c r="A541" s="144">
        <v>43566</v>
      </c>
      <c r="B541" s="256" t="s">
        <v>1971</v>
      </c>
      <c r="C541" s="137" t="s">
        <v>2628</v>
      </c>
      <c r="D541" s="145" t="s">
        <v>1986</v>
      </c>
      <c r="E541" s="145" t="s">
        <v>2024</v>
      </c>
      <c r="F541" s="773">
        <v>4200000</v>
      </c>
      <c r="G541" s="146" t="s">
        <v>2042</v>
      </c>
      <c r="H541" s="146" t="s">
        <v>1976</v>
      </c>
      <c r="I541" s="146" t="s">
        <v>1976</v>
      </c>
      <c r="J541" s="146">
        <v>1</v>
      </c>
      <c r="K541" s="146" t="s">
        <v>2351</v>
      </c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</row>
    <row r="542" spans="1:27" ht="14.25">
      <c r="A542" s="144">
        <v>43566</v>
      </c>
      <c r="B542" s="256" t="s">
        <v>2058</v>
      </c>
      <c r="C542" s="137" t="s">
        <v>2629</v>
      </c>
      <c r="D542" s="145" t="s">
        <v>413</v>
      </c>
      <c r="E542" s="145" t="s">
        <v>2024</v>
      </c>
      <c r="F542" s="773">
        <v>2000000</v>
      </c>
      <c r="G542" s="146" t="s">
        <v>2630</v>
      </c>
      <c r="H542" s="146" t="s">
        <v>1976</v>
      </c>
      <c r="I542" s="146" t="s">
        <v>1976</v>
      </c>
      <c r="J542" s="146">
        <v>1</v>
      </c>
      <c r="K542" s="146" t="s">
        <v>263</v>
      </c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</row>
    <row r="543" spans="1:27" ht="14.25">
      <c r="A543" s="144">
        <v>43568</v>
      </c>
      <c r="B543" s="142" t="s">
        <v>1971</v>
      </c>
      <c r="C543" s="137" t="s">
        <v>2631</v>
      </c>
      <c r="D543" s="145" t="s">
        <v>423</v>
      </c>
      <c r="E543" s="138" t="s">
        <v>2024</v>
      </c>
      <c r="F543" s="773">
        <v>1700000</v>
      </c>
      <c r="G543" s="146" t="s">
        <v>2349</v>
      </c>
      <c r="H543" s="139" t="s">
        <v>1976</v>
      </c>
      <c r="I543" s="139" t="s">
        <v>1976</v>
      </c>
      <c r="J543" s="139">
        <v>1</v>
      </c>
      <c r="K543" s="146" t="s">
        <v>2351</v>
      </c>
    </row>
    <row r="544" spans="1:27" ht="14.25">
      <c r="A544" s="144">
        <v>43568</v>
      </c>
      <c r="B544" s="142" t="s">
        <v>2001</v>
      </c>
      <c r="C544" s="137" t="s">
        <v>2573</v>
      </c>
      <c r="D544" s="145" t="s">
        <v>227</v>
      </c>
      <c r="E544" s="138" t="s">
        <v>2024</v>
      </c>
      <c r="F544" s="773">
        <v>2500000</v>
      </c>
      <c r="G544" s="154" t="s">
        <v>1975</v>
      </c>
      <c r="H544" s="139" t="s">
        <v>1976</v>
      </c>
      <c r="I544" s="139" t="s">
        <v>1976</v>
      </c>
      <c r="J544" s="139">
        <v>1</v>
      </c>
      <c r="K544" s="146" t="s">
        <v>263</v>
      </c>
    </row>
    <row r="545" spans="1:11" ht="14.25">
      <c r="A545" s="144">
        <v>43571</v>
      </c>
      <c r="B545" s="142" t="s">
        <v>2058</v>
      </c>
      <c r="C545" s="137" t="s">
        <v>2632</v>
      </c>
      <c r="D545" s="145" t="s">
        <v>2547</v>
      </c>
      <c r="E545" s="138" t="s">
        <v>2024</v>
      </c>
      <c r="F545" s="773">
        <v>2100000</v>
      </c>
      <c r="G545" s="146" t="s">
        <v>2355</v>
      </c>
      <c r="H545" s="139" t="s">
        <v>1976</v>
      </c>
      <c r="I545" s="139" t="s">
        <v>1976</v>
      </c>
      <c r="J545" s="139">
        <v>1</v>
      </c>
      <c r="K545" s="146" t="s">
        <v>2572</v>
      </c>
    </row>
    <row r="546" spans="1:11" ht="14.25">
      <c r="A546" s="144">
        <v>43571</v>
      </c>
      <c r="B546" s="142" t="s">
        <v>2058</v>
      </c>
      <c r="C546" s="137" t="s">
        <v>2633</v>
      </c>
      <c r="D546" s="145" t="s">
        <v>2634</v>
      </c>
      <c r="E546" s="138" t="s">
        <v>2024</v>
      </c>
      <c r="F546" s="773">
        <v>1400000</v>
      </c>
      <c r="G546" s="146" t="s">
        <v>2635</v>
      </c>
      <c r="H546" s="139" t="s">
        <v>1976</v>
      </c>
      <c r="I546" s="139" t="s">
        <v>1976</v>
      </c>
      <c r="J546" s="139">
        <v>1</v>
      </c>
      <c r="K546" s="146" t="s">
        <v>263</v>
      </c>
    </row>
    <row r="547" spans="1:11" ht="14.25">
      <c r="A547" s="144">
        <v>43577</v>
      </c>
      <c r="B547" s="142" t="s">
        <v>2058</v>
      </c>
      <c r="C547" s="137" t="s">
        <v>2636</v>
      </c>
      <c r="D547" s="145" t="s">
        <v>410</v>
      </c>
      <c r="E547" s="138" t="s">
        <v>2024</v>
      </c>
      <c r="F547" s="773">
        <v>2200000</v>
      </c>
      <c r="G547" s="146" t="s">
        <v>2637</v>
      </c>
      <c r="H547" s="139" t="s">
        <v>1976</v>
      </c>
      <c r="I547" s="139" t="s">
        <v>1976</v>
      </c>
      <c r="J547" s="139">
        <v>1</v>
      </c>
      <c r="K547" s="146" t="s">
        <v>2351</v>
      </c>
    </row>
    <row r="548" spans="1:11" ht="14.25">
      <c r="A548" s="144">
        <v>43577</v>
      </c>
      <c r="B548" s="142" t="s">
        <v>2058</v>
      </c>
      <c r="C548" s="439" t="s">
        <v>2638</v>
      </c>
      <c r="D548" s="145" t="s">
        <v>95</v>
      </c>
      <c r="E548" s="138" t="s">
        <v>2024</v>
      </c>
      <c r="F548" s="773">
        <v>3000000</v>
      </c>
      <c r="G548" s="154" t="s">
        <v>1975</v>
      </c>
      <c r="H548" s="139" t="s">
        <v>1976</v>
      </c>
      <c r="I548" s="139" t="s">
        <v>1976</v>
      </c>
      <c r="J548" s="139">
        <v>1</v>
      </c>
      <c r="K548" s="146" t="s">
        <v>1977</v>
      </c>
    </row>
    <row r="549" spans="1:11" ht="14.25">
      <c r="A549" s="144">
        <v>43577</v>
      </c>
      <c r="B549" s="142" t="s">
        <v>1971</v>
      </c>
      <c r="C549" s="137" t="s">
        <v>2639</v>
      </c>
      <c r="D549" s="145" t="s">
        <v>95</v>
      </c>
      <c r="E549" s="138" t="s">
        <v>2024</v>
      </c>
      <c r="F549" s="773">
        <v>3000000</v>
      </c>
      <c r="G549" s="154" t="s">
        <v>1975</v>
      </c>
      <c r="H549" s="139" t="s">
        <v>1976</v>
      </c>
      <c r="I549" s="139" t="s">
        <v>1976</v>
      </c>
      <c r="J549" s="139">
        <v>1</v>
      </c>
      <c r="K549" s="146" t="s">
        <v>1977</v>
      </c>
    </row>
    <row r="550" spans="1:11" ht="14.25">
      <c r="A550" s="144">
        <v>43577</v>
      </c>
      <c r="B550" s="142" t="s">
        <v>2058</v>
      </c>
      <c r="C550" s="137" t="s">
        <v>2640</v>
      </c>
      <c r="D550" s="145" t="s">
        <v>95</v>
      </c>
      <c r="E550" s="138" t="s">
        <v>2024</v>
      </c>
      <c r="F550" s="773">
        <v>2700000</v>
      </c>
      <c r="G550" s="146" t="s">
        <v>2641</v>
      </c>
      <c r="H550" s="139" t="s">
        <v>1976</v>
      </c>
      <c r="I550" s="139" t="s">
        <v>1976</v>
      </c>
      <c r="J550" s="139">
        <v>1</v>
      </c>
      <c r="K550" s="146" t="s">
        <v>263</v>
      </c>
    </row>
    <row r="551" spans="1:11" ht="14.25">
      <c r="A551" s="144">
        <v>43577</v>
      </c>
      <c r="B551" s="142" t="s">
        <v>2058</v>
      </c>
      <c r="C551" s="137" t="s">
        <v>2525</v>
      </c>
      <c r="D551" s="145" t="s">
        <v>121</v>
      </c>
      <c r="E551" s="138" t="s">
        <v>2024</v>
      </c>
      <c r="F551" s="773">
        <v>1500000</v>
      </c>
      <c r="G551" s="146" t="s">
        <v>2526</v>
      </c>
      <c r="H551" s="139" t="s">
        <v>1976</v>
      </c>
      <c r="I551" s="139" t="s">
        <v>1976</v>
      </c>
      <c r="J551" s="139">
        <v>1</v>
      </c>
      <c r="K551" s="146" t="s">
        <v>263</v>
      </c>
    </row>
    <row r="552" spans="1:11" ht="14.25">
      <c r="A552" s="144">
        <v>43579</v>
      </c>
      <c r="B552" s="142" t="s">
        <v>2149</v>
      </c>
      <c r="C552" s="137" t="s">
        <v>2642</v>
      </c>
      <c r="D552" s="145" t="s">
        <v>2547</v>
      </c>
      <c r="E552" s="138" t="s">
        <v>2024</v>
      </c>
      <c r="F552" s="773">
        <v>3500000</v>
      </c>
      <c r="G552" s="146" t="s">
        <v>2643</v>
      </c>
      <c r="H552" s="139" t="s">
        <v>1976</v>
      </c>
      <c r="I552" s="139" t="s">
        <v>1976</v>
      </c>
      <c r="J552" s="139">
        <v>1</v>
      </c>
      <c r="K552" s="146" t="s">
        <v>1977</v>
      </c>
    </row>
    <row r="553" spans="1:11" ht="14.25">
      <c r="A553" s="144">
        <v>43579</v>
      </c>
      <c r="B553" s="142" t="s">
        <v>2058</v>
      </c>
      <c r="C553" s="137" t="s">
        <v>634</v>
      </c>
      <c r="D553" s="145" t="s">
        <v>96</v>
      </c>
      <c r="E553" s="138" t="s">
        <v>2024</v>
      </c>
      <c r="F553" s="773">
        <v>2200000</v>
      </c>
      <c r="G553" s="146" t="s">
        <v>2123</v>
      </c>
      <c r="H553" s="139" t="s">
        <v>1976</v>
      </c>
      <c r="I553" s="139" t="s">
        <v>1976</v>
      </c>
      <c r="J553" s="139">
        <v>1</v>
      </c>
      <c r="K553" s="146" t="s">
        <v>263</v>
      </c>
    </row>
    <row r="554" spans="1:11" ht="14.25">
      <c r="A554" s="144">
        <v>43579</v>
      </c>
      <c r="B554" s="142" t="s">
        <v>2058</v>
      </c>
      <c r="C554" s="137" t="s">
        <v>2644</v>
      </c>
      <c r="D554" s="145" t="s">
        <v>407</v>
      </c>
      <c r="E554" s="138" t="s">
        <v>2024</v>
      </c>
      <c r="F554" s="773">
        <v>2600000</v>
      </c>
      <c r="G554" s="154" t="s">
        <v>1975</v>
      </c>
      <c r="H554" s="139" t="s">
        <v>1976</v>
      </c>
      <c r="I554" s="139" t="s">
        <v>1976</v>
      </c>
      <c r="J554" s="139">
        <v>1</v>
      </c>
      <c r="K554" s="146" t="s">
        <v>2351</v>
      </c>
    </row>
    <row r="555" spans="1:11" ht="14.25">
      <c r="A555" s="144">
        <v>43579</v>
      </c>
      <c r="B555" s="142" t="s">
        <v>2058</v>
      </c>
      <c r="C555" s="98" t="s">
        <v>2645</v>
      </c>
      <c r="D555" s="145" t="s">
        <v>407</v>
      </c>
      <c r="E555" s="138" t="s">
        <v>2024</v>
      </c>
      <c r="F555" s="773">
        <v>2600000</v>
      </c>
      <c r="G555" s="146" t="s">
        <v>2646</v>
      </c>
      <c r="H555" s="139" t="s">
        <v>1976</v>
      </c>
      <c r="I555" s="139" t="s">
        <v>1976</v>
      </c>
      <c r="J555" s="139">
        <v>1</v>
      </c>
      <c r="K555" s="146" t="s">
        <v>2351</v>
      </c>
    </row>
    <row r="556" spans="1:11" ht="14.25">
      <c r="A556" s="144">
        <v>43580</v>
      </c>
      <c r="B556" s="142" t="s">
        <v>2058</v>
      </c>
      <c r="C556" s="137" t="s">
        <v>2647</v>
      </c>
      <c r="D556" s="145" t="s">
        <v>436</v>
      </c>
      <c r="E556" s="138" t="s">
        <v>2024</v>
      </c>
      <c r="F556" s="773">
        <v>1300000</v>
      </c>
      <c r="G556" s="154" t="s">
        <v>1975</v>
      </c>
      <c r="H556" s="139" t="s">
        <v>1976</v>
      </c>
      <c r="I556" s="139" t="s">
        <v>1976</v>
      </c>
      <c r="J556" s="139">
        <v>1</v>
      </c>
      <c r="K556" s="146" t="s">
        <v>1977</v>
      </c>
    </row>
    <row r="557" spans="1:11" ht="14.25">
      <c r="A557" s="100"/>
      <c r="B557" s="35"/>
      <c r="C557" s="22"/>
      <c r="D557" s="37"/>
      <c r="E557" s="37"/>
      <c r="F557" s="1704"/>
      <c r="G557" s="23"/>
      <c r="H557" s="23"/>
      <c r="I557" s="23"/>
      <c r="J557" s="75"/>
      <c r="K557" s="23" t="s">
        <v>2018</v>
      </c>
    </row>
    <row r="558" spans="1:11" ht="14.25">
      <c r="A558" s="100"/>
      <c r="B558" s="35"/>
      <c r="C558" s="22"/>
      <c r="D558" s="37"/>
      <c r="E558" s="37"/>
      <c r="F558" s="1704"/>
      <c r="G558" s="23"/>
      <c r="H558" s="23"/>
      <c r="I558" s="23"/>
      <c r="J558" s="75"/>
      <c r="K558" s="23" t="s">
        <v>2018</v>
      </c>
    </row>
    <row r="559" spans="1:11" ht="12.75">
      <c r="A559" s="340"/>
      <c r="J559">
        <f>SUM(J536:J556)</f>
        <v>21</v>
      </c>
    </row>
    <row r="560" spans="1:11" ht="18">
      <c r="A560" s="3340" t="s">
        <v>2648</v>
      </c>
      <c r="B560" s="3340"/>
      <c r="C560" s="3340"/>
      <c r="D560" s="3340"/>
      <c r="E560" s="3340"/>
      <c r="F560" s="3340"/>
      <c r="G560" s="3340"/>
      <c r="H560" s="3340"/>
      <c r="I560" s="3340"/>
      <c r="J560" s="3340"/>
      <c r="K560" s="3340"/>
    </row>
    <row r="561" spans="1:11" ht="14.25">
      <c r="A561" s="61" t="s">
        <v>1962</v>
      </c>
      <c r="B561" s="62" t="s">
        <v>1963</v>
      </c>
      <c r="C561" s="62" t="s">
        <v>1964</v>
      </c>
      <c r="D561" s="62"/>
      <c r="E561" s="62" t="s">
        <v>153</v>
      </c>
      <c r="F561" s="1702" t="s">
        <v>1966</v>
      </c>
      <c r="G561" s="62" t="s">
        <v>1967</v>
      </c>
      <c r="H561" s="62" t="s">
        <v>1968</v>
      </c>
      <c r="I561" s="62" t="s">
        <v>1969</v>
      </c>
      <c r="J561" s="63" t="s">
        <v>1970</v>
      </c>
      <c r="K561" s="63" t="s">
        <v>10</v>
      </c>
    </row>
    <row r="562" spans="1:11" ht="12.75">
      <c r="A562" s="148">
        <v>43578</v>
      </c>
      <c r="B562" s="256" t="s">
        <v>2058</v>
      </c>
      <c r="C562" s="149" t="s">
        <v>2649</v>
      </c>
      <c r="D562" s="150" t="s">
        <v>2650</v>
      </c>
      <c r="E562" s="150" t="s">
        <v>2650</v>
      </c>
      <c r="F562" s="1715">
        <v>1500000</v>
      </c>
      <c r="G562" s="256" t="s">
        <v>1975</v>
      </c>
      <c r="H562" s="256" t="s">
        <v>1991</v>
      </c>
      <c r="I562" s="256" t="s">
        <v>1976</v>
      </c>
      <c r="J562" s="256">
        <v>1</v>
      </c>
      <c r="K562" s="256" t="s">
        <v>25</v>
      </c>
    </row>
    <row r="563" spans="1:11" ht="12.75">
      <c r="A563" s="148">
        <v>43556</v>
      </c>
      <c r="B563" s="256" t="s">
        <v>2058</v>
      </c>
      <c r="C563" s="149" t="s">
        <v>430</v>
      </c>
      <c r="D563" s="150" t="s">
        <v>405</v>
      </c>
      <c r="E563" s="150" t="s">
        <v>1974</v>
      </c>
      <c r="F563" s="1715">
        <v>2400000</v>
      </c>
      <c r="G563" s="256" t="s">
        <v>19</v>
      </c>
      <c r="H563" s="256" t="s">
        <v>1976</v>
      </c>
      <c r="I563" s="256" t="s">
        <v>1976</v>
      </c>
      <c r="J563" s="256">
        <v>1</v>
      </c>
      <c r="K563" s="256" t="s">
        <v>25</v>
      </c>
    </row>
    <row r="564" spans="1:11" ht="12.75">
      <c r="A564" s="148">
        <v>43558</v>
      </c>
      <c r="B564" s="256" t="s">
        <v>1971</v>
      </c>
      <c r="C564" s="149" t="s">
        <v>2651</v>
      </c>
      <c r="D564" s="150" t="s">
        <v>113</v>
      </c>
      <c r="E564" s="150" t="s">
        <v>2024</v>
      </c>
      <c r="F564" s="1715">
        <v>1500000</v>
      </c>
      <c r="G564" s="256" t="s">
        <v>19</v>
      </c>
      <c r="H564" s="256" t="s">
        <v>1976</v>
      </c>
      <c r="I564" s="256" t="s">
        <v>1976</v>
      </c>
      <c r="J564" s="256">
        <v>1</v>
      </c>
      <c r="K564" s="256" t="s">
        <v>25</v>
      </c>
    </row>
    <row r="565" spans="1:11" ht="14.25">
      <c r="A565" s="144"/>
      <c r="B565" s="256" t="s">
        <v>1971</v>
      </c>
      <c r="C565" s="98" t="s">
        <v>2652</v>
      </c>
      <c r="D565" s="145" t="s">
        <v>413</v>
      </c>
      <c r="E565" s="145" t="s">
        <v>2024</v>
      </c>
      <c r="F565" s="773">
        <v>1950000</v>
      </c>
      <c r="G565" s="146" t="s">
        <v>2330</v>
      </c>
      <c r="H565" s="146" t="s">
        <v>1976</v>
      </c>
      <c r="I565" s="146" t="s">
        <v>1976</v>
      </c>
      <c r="J565" s="146">
        <v>1</v>
      </c>
      <c r="K565" s="146" t="s">
        <v>25</v>
      </c>
    </row>
    <row r="566" spans="1:11" ht="12.75">
      <c r="A566" s="148"/>
      <c r="B566" s="256" t="s">
        <v>1971</v>
      </c>
      <c r="C566" s="149" t="s">
        <v>2653</v>
      </c>
      <c r="D566" s="150" t="s">
        <v>407</v>
      </c>
      <c r="E566" s="150" t="s">
        <v>2024</v>
      </c>
      <c r="F566" s="1715">
        <v>3000000</v>
      </c>
      <c r="G566" s="256" t="s">
        <v>2330</v>
      </c>
      <c r="H566" s="256" t="s">
        <v>1976</v>
      </c>
      <c r="I566" s="256" t="s">
        <v>1976</v>
      </c>
      <c r="J566" s="256">
        <v>1</v>
      </c>
      <c r="K566" s="256" t="s">
        <v>25</v>
      </c>
    </row>
    <row r="567" spans="1:11" ht="12.75">
      <c r="A567" s="148"/>
      <c r="B567" s="256" t="s">
        <v>2001</v>
      </c>
      <c r="C567" s="149" t="s">
        <v>2654</v>
      </c>
      <c r="D567" s="150" t="s">
        <v>123</v>
      </c>
      <c r="E567" s="150" t="s">
        <v>2024</v>
      </c>
      <c r="F567" s="1715">
        <v>2000000</v>
      </c>
      <c r="G567" s="256" t="s">
        <v>2330</v>
      </c>
      <c r="H567" s="256" t="s">
        <v>1976</v>
      </c>
      <c r="I567" s="256" t="s">
        <v>1976</v>
      </c>
      <c r="J567" s="256">
        <v>1</v>
      </c>
      <c r="K567" s="256" t="s">
        <v>25</v>
      </c>
    </row>
    <row r="568" spans="1:11" ht="12.75">
      <c r="A568" s="340"/>
    </row>
    <row r="569" spans="1:11" ht="18">
      <c r="A569" s="3342" t="s">
        <v>2142</v>
      </c>
      <c r="B569" s="3342"/>
      <c r="C569" s="3342"/>
      <c r="D569" s="3342"/>
      <c r="E569" s="3342"/>
      <c r="F569" s="3342"/>
      <c r="G569" s="3342"/>
      <c r="H569" s="3342"/>
      <c r="I569" s="3342"/>
      <c r="J569" s="3342"/>
      <c r="K569" s="3342"/>
    </row>
    <row r="570" spans="1:11" ht="18">
      <c r="A570" s="3340" t="s">
        <v>2655</v>
      </c>
      <c r="B570" s="3340"/>
      <c r="C570" s="3340"/>
      <c r="D570" s="3340"/>
      <c r="E570" s="3340"/>
      <c r="F570" s="3340"/>
      <c r="G570" s="3340"/>
      <c r="H570" s="3340"/>
      <c r="I570" s="3340"/>
      <c r="J570" s="3340"/>
      <c r="K570" s="3340"/>
    </row>
    <row r="571" spans="1:11" ht="14.25">
      <c r="A571" s="12" t="s">
        <v>1962</v>
      </c>
      <c r="B571" s="62" t="s">
        <v>1963</v>
      </c>
      <c r="C571" s="62" t="s">
        <v>1964</v>
      </c>
      <c r="D571" s="62" t="s">
        <v>2340</v>
      </c>
      <c r="E571" s="62" t="s">
        <v>153</v>
      </c>
      <c r="F571" s="1702" t="s">
        <v>1966</v>
      </c>
      <c r="G571" s="62" t="s">
        <v>1967</v>
      </c>
      <c r="H571" s="62" t="s">
        <v>1968</v>
      </c>
      <c r="I571" s="62" t="s">
        <v>1969</v>
      </c>
      <c r="J571" s="63" t="s">
        <v>1970</v>
      </c>
      <c r="K571" s="63" t="s">
        <v>10</v>
      </c>
    </row>
    <row r="572" spans="1:11" ht="14.25">
      <c r="A572" s="144">
        <v>43470</v>
      </c>
      <c r="B572" s="256" t="s">
        <v>1971</v>
      </c>
      <c r="C572" s="439" t="s">
        <v>669</v>
      </c>
      <c r="D572" s="145" t="s">
        <v>407</v>
      </c>
      <c r="E572" s="145" t="s">
        <v>2024</v>
      </c>
      <c r="F572" s="773">
        <v>2300000</v>
      </c>
      <c r="G572" s="146" t="s">
        <v>2036</v>
      </c>
      <c r="H572" s="146" t="s">
        <v>1976</v>
      </c>
      <c r="I572" s="146" t="s">
        <v>1976</v>
      </c>
      <c r="J572" s="146">
        <v>1</v>
      </c>
      <c r="K572" s="146" t="s">
        <v>164</v>
      </c>
    </row>
    <row r="573" spans="1:11" ht="14.25">
      <c r="A573" s="89">
        <v>43501</v>
      </c>
      <c r="B573" s="256" t="s">
        <v>1971</v>
      </c>
      <c r="C573" s="439" t="s">
        <v>2656</v>
      </c>
      <c r="D573" s="138" t="s">
        <v>2543</v>
      </c>
      <c r="E573" s="145" t="s">
        <v>2024</v>
      </c>
      <c r="F573" s="773">
        <v>2200000</v>
      </c>
      <c r="G573" s="139" t="s">
        <v>2544</v>
      </c>
      <c r="H573" s="146" t="s">
        <v>1976</v>
      </c>
      <c r="I573" s="146" t="s">
        <v>1976</v>
      </c>
      <c r="J573" s="146">
        <v>1</v>
      </c>
      <c r="K573" s="139" t="s">
        <v>22</v>
      </c>
    </row>
    <row r="574" spans="1:11" ht="14.25">
      <c r="A574" s="89">
        <v>43501</v>
      </c>
      <c r="B574" s="256" t="s">
        <v>1971</v>
      </c>
      <c r="C574" s="439" t="s">
        <v>2657</v>
      </c>
      <c r="D574" s="138" t="s">
        <v>2547</v>
      </c>
      <c r="E574" s="145" t="s">
        <v>2024</v>
      </c>
      <c r="F574" s="773">
        <v>2000000</v>
      </c>
      <c r="G574" s="433" t="s">
        <v>1975</v>
      </c>
      <c r="H574" s="146" t="s">
        <v>1976</v>
      </c>
      <c r="I574" s="146" t="s">
        <v>1976</v>
      </c>
      <c r="J574" s="146">
        <v>1</v>
      </c>
      <c r="K574" s="139" t="s">
        <v>209</v>
      </c>
    </row>
    <row r="575" spans="1:11" ht="14.25">
      <c r="A575" s="89">
        <v>43501</v>
      </c>
      <c r="B575" s="256" t="s">
        <v>2001</v>
      </c>
      <c r="C575" s="439" t="s">
        <v>2658</v>
      </c>
      <c r="D575" s="138" t="s">
        <v>225</v>
      </c>
      <c r="E575" s="145" t="s">
        <v>2024</v>
      </c>
      <c r="F575" s="773">
        <v>4500000</v>
      </c>
      <c r="G575" s="433" t="s">
        <v>1975</v>
      </c>
      <c r="H575" s="146" t="s">
        <v>1976</v>
      </c>
      <c r="I575" s="146" t="s">
        <v>1976</v>
      </c>
      <c r="J575" s="146">
        <v>1</v>
      </c>
      <c r="K575" s="139" t="s">
        <v>209</v>
      </c>
    </row>
    <row r="576" spans="1:11" ht="14.25">
      <c r="A576" s="89">
        <v>43529</v>
      </c>
      <c r="B576" s="256" t="s">
        <v>1971</v>
      </c>
      <c r="C576" s="439" t="s">
        <v>2659</v>
      </c>
      <c r="D576" s="138" t="s">
        <v>89</v>
      </c>
      <c r="E576" s="145" t="s">
        <v>2024</v>
      </c>
      <c r="F576" s="773">
        <v>2400000</v>
      </c>
      <c r="G576" s="422" t="s">
        <v>2660</v>
      </c>
      <c r="H576" s="146" t="s">
        <v>1976</v>
      </c>
      <c r="I576" s="146" t="s">
        <v>1976</v>
      </c>
      <c r="J576" s="146">
        <v>1</v>
      </c>
      <c r="K576" s="139" t="s">
        <v>209</v>
      </c>
    </row>
    <row r="577" spans="1:11" ht="14.25">
      <c r="A577" s="89">
        <v>43529</v>
      </c>
      <c r="B577" s="256" t="s">
        <v>2149</v>
      </c>
      <c r="C577" s="439" t="s">
        <v>2661</v>
      </c>
      <c r="D577" s="138" t="s">
        <v>2547</v>
      </c>
      <c r="E577" s="145" t="s">
        <v>2024</v>
      </c>
      <c r="F577" s="773">
        <v>4000000</v>
      </c>
      <c r="G577" s="422" t="s">
        <v>2662</v>
      </c>
      <c r="H577" s="146" t="s">
        <v>1976</v>
      </c>
      <c r="I577" s="146" t="s">
        <v>1976</v>
      </c>
      <c r="J577" s="146">
        <v>1</v>
      </c>
      <c r="K577" s="139" t="s">
        <v>207</v>
      </c>
    </row>
    <row r="578" spans="1:11" ht="14.25">
      <c r="A578" s="89">
        <v>43529</v>
      </c>
      <c r="B578" s="256" t="s">
        <v>2663</v>
      </c>
      <c r="C578" s="439" t="s">
        <v>2664</v>
      </c>
      <c r="D578" s="138" t="s">
        <v>2547</v>
      </c>
      <c r="E578" s="145" t="s">
        <v>2024</v>
      </c>
      <c r="F578" s="773">
        <v>4900000</v>
      </c>
      <c r="G578" s="422" t="s">
        <v>559</v>
      </c>
      <c r="H578" s="146" t="s">
        <v>1991</v>
      </c>
      <c r="I578" s="146" t="s">
        <v>1976</v>
      </c>
      <c r="J578" s="146">
        <v>1</v>
      </c>
      <c r="K578" s="139" t="s">
        <v>207</v>
      </c>
    </row>
    <row r="579" spans="1:11" ht="14.25">
      <c r="A579" s="89">
        <v>43651</v>
      </c>
      <c r="B579" s="256" t="s">
        <v>1971</v>
      </c>
      <c r="C579" s="439" t="s">
        <v>2665</v>
      </c>
      <c r="D579" s="138" t="s">
        <v>2547</v>
      </c>
      <c r="E579" s="145" t="s">
        <v>2024</v>
      </c>
      <c r="F579" s="773">
        <v>3500000</v>
      </c>
      <c r="G579" s="433" t="s">
        <v>1975</v>
      </c>
      <c r="H579" s="146" t="s">
        <v>1976</v>
      </c>
      <c r="I579" s="146" t="s">
        <v>1976</v>
      </c>
      <c r="J579" s="146">
        <v>1</v>
      </c>
      <c r="K579" s="139" t="s">
        <v>207</v>
      </c>
    </row>
    <row r="580" spans="1:11" ht="14.25">
      <c r="A580" s="89">
        <v>43713</v>
      </c>
      <c r="B580" s="256" t="s">
        <v>2004</v>
      </c>
      <c r="C580" s="439" t="s">
        <v>2666</v>
      </c>
      <c r="D580" s="138" t="s">
        <v>2667</v>
      </c>
      <c r="E580" s="145" t="s">
        <v>2024</v>
      </c>
      <c r="F580" s="773">
        <v>10500000</v>
      </c>
      <c r="G580" s="433" t="s">
        <v>1975</v>
      </c>
      <c r="H580" s="146" t="s">
        <v>1976</v>
      </c>
      <c r="I580" s="146" t="s">
        <v>1976</v>
      </c>
      <c r="J580" s="146">
        <v>1</v>
      </c>
      <c r="K580" s="139" t="s">
        <v>209</v>
      </c>
    </row>
    <row r="581" spans="1:11" ht="14.25">
      <c r="A581" s="89">
        <v>43713</v>
      </c>
      <c r="B581" s="256" t="s">
        <v>1971</v>
      </c>
      <c r="C581" s="439" t="s">
        <v>2668</v>
      </c>
      <c r="D581" s="138" t="s">
        <v>2547</v>
      </c>
      <c r="E581" s="145" t="s">
        <v>2024</v>
      </c>
      <c r="F581" s="773" t="s">
        <v>2669</v>
      </c>
      <c r="G581" s="433" t="s">
        <v>1975</v>
      </c>
      <c r="H581" s="146" t="s">
        <v>2196</v>
      </c>
      <c r="I581" s="146" t="s">
        <v>1976</v>
      </c>
      <c r="J581" s="146">
        <v>1</v>
      </c>
      <c r="K581" s="139" t="s">
        <v>207</v>
      </c>
    </row>
    <row r="582" spans="1:11" ht="14.25">
      <c r="A582" s="89">
        <v>43651</v>
      </c>
      <c r="B582" s="256" t="s">
        <v>1971</v>
      </c>
      <c r="C582" s="439" t="s">
        <v>2670</v>
      </c>
      <c r="D582" s="138" t="s">
        <v>407</v>
      </c>
      <c r="E582" s="145" t="s">
        <v>2024</v>
      </c>
      <c r="F582" s="773">
        <v>5500000</v>
      </c>
      <c r="G582" s="422" t="s">
        <v>2671</v>
      </c>
      <c r="H582" s="146" t="s">
        <v>1976</v>
      </c>
      <c r="I582" s="146" t="s">
        <v>1976</v>
      </c>
      <c r="J582" s="146">
        <v>1</v>
      </c>
      <c r="K582" s="139" t="s">
        <v>207</v>
      </c>
    </row>
    <row r="583" spans="1:11" ht="14.25">
      <c r="A583" s="89">
        <v>43774</v>
      </c>
      <c r="B583" s="256" t="s">
        <v>1971</v>
      </c>
      <c r="C583" s="439" t="s">
        <v>2672</v>
      </c>
      <c r="D583" s="138" t="s">
        <v>2673</v>
      </c>
      <c r="E583" s="145" t="s">
        <v>2024</v>
      </c>
      <c r="F583" s="773">
        <v>2300000</v>
      </c>
      <c r="G583" s="422" t="s">
        <v>2674</v>
      </c>
      <c r="H583" s="146" t="s">
        <v>1976</v>
      </c>
      <c r="I583" s="146" t="s">
        <v>1976</v>
      </c>
      <c r="J583" s="146">
        <v>1</v>
      </c>
      <c r="K583" s="139" t="s">
        <v>25</v>
      </c>
    </row>
    <row r="584" spans="1:11" ht="14.25">
      <c r="A584" s="89">
        <v>43590</v>
      </c>
      <c r="B584" s="256" t="s">
        <v>1971</v>
      </c>
      <c r="C584" s="439" t="s">
        <v>2675</v>
      </c>
      <c r="D584" s="138" t="s">
        <v>2676</v>
      </c>
      <c r="E584" s="145" t="s">
        <v>2627</v>
      </c>
      <c r="F584" s="773" t="s">
        <v>2677</v>
      </c>
      <c r="G584" s="422" t="s">
        <v>1975</v>
      </c>
      <c r="H584" s="146" t="s">
        <v>2196</v>
      </c>
      <c r="I584" s="146" t="s">
        <v>1976</v>
      </c>
      <c r="J584" s="146">
        <v>1</v>
      </c>
      <c r="K584" s="139" t="s">
        <v>209</v>
      </c>
    </row>
    <row r="585" spans="1:11" ht="14.25">
      <c r="A585" s="89">
        <v>43774</v>
      </c>
      <c r="B585" s="256" t="s">
        <v>1971</v>
      </c>
      <c r="C585" s="439" t="s">
        <v>2678</v>
      </c>
      <c r="D585" s="138" t="s">
        <v>427</v>
      </c>
      <c r="E585" s="145" t="s">
        <v>2024</v>
      </c>
      <c r="F585" s="773">
        <v>2200000</v>
      </c>
      <c r="G585" s="422" t="s">
        <v>2355</v>
      </c>
      <c r="H585" s="146" t="s">
        <v>1976</v>
      </c>
      <c r="I585" s="146" t="s">
        <v>1976</v>
      </c>
      <c r="J585" s="146">
        <v>1</v>
      </c>
      <c r="K585" s="139" t="s">
        <v>22</v>
      </c>
    </row>
    <row r="586" spans="1:11" ht="14.25">
      <c r="A586" s="89">
        <v>43774</v>
      </c>
      <c r="B586" s="256" t="s">
        <v>1971</v>
      </c>
      <c r="C586" s="439" t="s">
        <v>2679</v>
      </c>
      <c r="D586" s="138" t="s">
        <v>1986</v>
      </c>
      <c r="E586" s="145" t="s">
        <v>2024</v>
      </c>
      <c r="F586" s="773">
        <v>2300000</v>
      </c>
      <c r="G586" s="422" t="s">
        <v>2355</v>
      </c>
      <c r="H586" s="146" t="s">
        <v>1976</v>
      </c>
      <c r="I586" s="146" t="s">
        <v>1976</v>
      </c>
      <c r="J586" s="146">
        <v>1</v>
      </c>
      <c r="K586" s="139" t="s">
        <v>209</v>
      </c>
    </row>
    <row r="587" spans="1:11" s="517" customFormat="1" ht="14.25">
      <c r="A587" s="512" t="s">
        <v>2680</v>
      </c>
      <c r="B587" s="513" t="s">
        <v>1971</v>
      </c>
      <c r="C587" s="514" t="s">
        <v>2681</v>
      </c>
      <c r="D587" s="515" t="s">
        <v>121</v>
      </c>
      <c r="E587" s="515" t="s">
        <v>2024</v>
      </c>
      <c r="F587" s="1717">
        <v>1250000</v>
      </c>
      <c r="G587" s="516" t="s">
        <v>2526</v>
      </c>
      <c r="H587" s="516" t="s">
        <v>1976</v>
      </c>
      <c r="I587" s="516" t="s">
        <v>1976</v>
      </c>
      <c r="J587" s="516">
        <v>1</v>
      </c>
      <c r="K587" s="516" t="s">
        <v>209</v>
      </c>
    </row>
    <row r="588" spans="1:11" ht="14.25">
      <c r="A588" s="89" t="s">
        <v>2682</v>
      </c>
      <c r="B588" s="256" t="s">
        <v>1971</v>
      </c>
      <c r="C588" s="439" t="s">
        <v>1342</v>
      </c>
      <c r="D588" s="138" t="s">
        <v>407</v>
      </c>
      <c r="E588" s="145" t="s">
        <v>2024</v>
      </c>
      <c r="F588" s="773">
        <v>3500000</v>
      </c>
      <c r="G588" s="422" t="s">
        <v>2683</v>
      </c>
      <c r="H588" s="146" t="s">
        <v>1976</v>
      </c>
      <c r="I588" s="146" t="s">
        <v>1976</v>
      </c>
      <c r="J588" s="146">
        <v>1</v>
      </c>
      <c r="K588" s="139" t="s">
        <v>209</v>
      </c>
    </row>
    <row r="589" spans="1:11" ht="14.25">
      <c r="A589" s="89" t="s">
        <v>2684</v>
      </c>
      <c r="B589" s="256" t="s">
        <v>1971</v>
      </c>
      <c r="C589" s="439" t="s">
        <v>2685</v>
      </c>
      <c r="D589" s="138" t="s">
        <v>407</v>
      </c>
      <c r="E589" s="145" t="s">
        <v>2024</v>
      </c>
      <c r="F589" s="773">
        <v>1800000</v>
      </c>
      <c r="G589" s="139" t="s">
        <v>2686</v>
      </c>
      <c r="H589" s="146" t="s">
        <v>1976</v>
      </c>
      <c r="I589" s="146" t="s">
        <v>1976</v>
      </c>
      <c r="J589" s="146">
        <v>1</v>
      </c>
      <c r="K589" s="139" t="s">
        <v>2687</v>
      </c>
    </row>
    <row r="590" spans="1:11" ht="14.25">
      <c r="A590" s="89" t="s">
        <v>2688</v>
      </c>
      <c r="B590" s="256" t="s">
        <v>1971</v>
      </c>
      <c r="C590" s="439" t="s">
        <v>2689</v>
      </c>
      <c r="D590" s="138" t="s">
        <v>407</v>
      </c>
      <c r="E590" s="145" t="s">
        <v>2024</v>
      </c>
      <c r="F590" s="773">
        <v>2200000</v>
      </c>
      <c r="G590" s="139" t="s">
        <v>2557</v>
      </c>
      <c r="H590" s="146" t="s">
        <v>1976</v>
      </c>
      <c r="I590" s="146" t="s">
        <v>1976</v>
      </c>
      <c r="J590" s="146">
        <v>1</v>
      </c>
      <c r="K590" s="139" t="s">
        <v>209</v>
      </c>
    </row>
    <row r="591" spans="1:11" ht="14.25">
      <c r="A591" s="89" t="s">
        <v>2688</v>
      </c>
      <c r="B591" s="256" t="s">
        <v>1971</v>
      </c>
      <c r="C591" s="439" t="s">
        <v>2690</v>
      </c>
      <c r="D591" s="138" t="s">
        <v>89</v>
      </c>
      <c r="E591" s="145" t="s">
        <v>2024</v>
      </c>
      <c r="F591" s="773">
        <v>3000000</v>
      </c>
      <c r="G591" s="433" t="s">
        <v>1975</v>
      </c>
      <c r="H591" s="146" t="s">
        <v>1976</v>
      </c>
      <c r="I591" s="146" t="s">
        <v>1976</v>
      </c>
      <c r="J591" s="146">
        <v>1</v>
      </c>
      <c r="K591" s="139" t="s">
        <v>209</v>
      </c>
    </row>
    <row r="592" spans="1:11" s="457" customFormat="1" ht="14.25">
      <c r="A592" s="452" t="s">
        <v>2688</v>
      </c>
      <c r="B592" s="453" t="s">
        <v>1971</v>
      </c>
      <c r="C592" s="454" t="s">
        <v>2691</v>
      </c>
      <c r="D592" s="455" t="s">
        <v>107</v>
      </c>
      <c r="E592" s="455" t="s">
        <v>2024</v>
      </c>
      <c r="F592" s="1718">
        <v>2000000</v>
      </c>
      <c r="G592" s="456" t="s">
        <v>2513</v>
      </c>
      <c r="H592" s="456" t="s">
        <v>1976</v>
      </c>
      <c r="I592" s="456" t="s">
        <v>1976</v>
      </c>
      <c r="J592" s="456">
        <v>1</v>
      </c>
      <c r="K592" s="456" t="s">
        <v>207</v>
      </c>
    </row>
    <row r="593" spans="1:11" ht="14.25">
      <c r="A593" s="472" t="s">
        <v>2688</v>
      </c>
      <c r="B593" s="460" t="s">
        <v>1971</v>
      </c>
      <c r="C593" s="479" t="s">
        <v>2692</v>
      </c>
      <c r="D593" s="473" t="s">
        <v>2547</v>
      </c>
      <c r="E593" s="474" t="s">
        <v>2024</v>
      </c>
      <c r="F593" s="1719">
        <v>2300000</v>
      </c>
      <c r="G593" s="475" t="s">
        <v>2355</v>
      </c>
      <c r="H593" s="476" t="s">
        <v>1976</v>
      </c>
      <c r="I593" s="476" t="s">
        <v>1976</v>
      </c>
      <c r="J593" s="476">
        <v>1</v>
      </c>
      <c r="K593" s="475" t="s">
        <v>207</v>
      </c>
    </row>
    <row r="594" spans="1:11" ht="14.25">
      <c r="A594" s="466">
        <v>43713</v>
      </c>
      <c r="B594" s="467" t="s">
        <v>1971</v>
      </c>
      <c r="C594" s="468" t="s">
        <v>2693</v>
      </c>
      <c r="D594" s="469" t="s">
        <v>1986</v>
      </c>
      <c r="E594" s="469" t="s">
        <v>2024</v>
      </c>
      <c r="F594" s="1720">
        <v>470000000</v>
      </c>
      <c r="G594" s="470" t="s">
        <v>2355</v>
      </c>
      <c r="H594" s="470" t="s">
        <v>1976</v>
      </c>
      <c r="I594" s="470" t="s">
        <v>1976</v>
      </c>
      <c r="J594" s="470"/>
      <c r="K594" s="470" t="s">
        <v>2018</v>
      </c>
    </row>
    <row r="595" spans="1:11" ht="14.25">
      <c r="A595" s="480" t="s">
        <v>2682</v>
      </c>
      <c r="B595" s="467" t="s">
        <v>1971</v>
      </c>
      <c r="C595" s="471" t="s">
        <v>1342</v>
      </c>
      <c r="D595" s="477" t="s">
        <v>407</v>
      </c>
      <c r="E595" s="469" t="s">
        <v>2024</v>
      </c>
      <c r="F595" s="1721">
        <v>720000000</v>
      </c>
      <c r="G595" s="477" t="s">
        <v>2694</v>
      </c>
      <c r="H595" s="470" t="s">
        <v>1976</v>
      </c>
      <c r="I595" s="470" t="s">
        <v>1976</v>
      </c>
      <c r="J595" s="471"/>
      <c r="K595" s="470" t="s">
        <v>2018</v>
      </c>
    </row>
    <row r="596" spans="1:11" ht="14.25">
      <c r="A596" s="481">
        <v>43560</v>
      </c>
      <c r="B596" s="467" t="s">
        <v>2004</v>
      </c>
      <c r="C596" s="471" t="s">
        <v>2695</v>
      </c>
      <c r="D596" s="477" t="s">
        <v>2547</v>
      </c>
      <c r="E596" s="469" t="s">
        <v>2024</v>
      </c>
      <c r="F596" s="1721">
        <v>1300000000</v>
      </c>
      <c r="G596" s="477"/>
      <c r="H596" s="470" t="s">
        <v>1976</v>
      </c>
      <c r="I596" s="470" t="s">
        <v>1976</v>
      </c>
      <c r="J596" s="471"/>
      <c r="K596" s="470" t="s">
        <v>2018</v>
      </c>
    </row>
    <row r="597" spans="1:11" ht="12.75">
      <c r="J597">
        <f>SUM(J572:J596)</f>
        <v>22</v>
      </c>
    </row>
    <row r="598" spans="1:11" ht="12.75">
      <c r="A598" s="340"/>
    </row>
    <row r="599" spans="1:11" ht="18">
      <c r="A599" s="3340" t="s">
        <v>2696</v>
      </c>
      <c r="B599" s="3340"/>
      <c r="C599" s="3340"/>
      <c r="D599" s="3340"/>
      <c r="E599" s="3340"/>
      <c r="F599" s="3340"/>
      <c r="G599" s="3340"/>
      <c r="H599" s="3340"/>
      <c r="I599" s="3340"/>
      <c r="J599" s="3340"/>
      <c r="K599" s="3340"/>
    </row>
    <row r="600" spans="1:11" ht="14.25">
      <c r="A600" s="12" t="s">
        <v>1962</v>
      </c>
      <c r="B600" s="62" t="s">
        <v>1963</v>
      </c>
      <c r="C600" s="62" t="s">
        <v>1964</v>
      </c>
      <c r="D600" s="62" t="s">
        <v>2340</v>
      </c>
      <c r="E600" s="62" t="s">
        <v>153</v>
      </c>
      <c r="F600" s="1702" t="s">
        <v>1966</v>
      </c>
      <c r="G600" s="62" t="s">
        <v>1967</v>
      </c>
      <c r="H600" s="62" t="s">
        <v>1968</v>
      </c>
      <c r="I600" s="62" t="s">
        <v>1969</v>
      </c>
      <c r="J600" s="63" t="s">
        <v>1970</v>
      </c>
      <c r="K600" s="63" t="s">
        <v>10</v>
      </c>
    </row>
    <row r="601" spans="1:11" ht="14.25">
      <c r="A601" s="144">
        <v>43470</v>
      </c>
      <c r="B601" s="256" t="s">
        <v>1971</v>
      </c>
      <c r="C601" s="439" t="s">
        <v>2697</v>
      </c>
      <c r="D601" s="145" t="s">
        <v>2547</v>
      </c>
      <c r="E601" s="145" t="s">
        <v>2024</v>
      </c>
      <c r="F601" s="773">
        <v>2000000</v>
      </c>
      <c r="G601" s="146" t="s">
        <v>2415</v>
      </c>
      <c r="H601" s="146" t="s">
        <v>2698</v>
      </c>
      <c r="I601" s="146" t="s">
        <v>1976</v>
      </c>
      <c r="J601" s="146">
        <v>1</v>
      </c>
      <c r="K601" s="146" t="s">
        <v>164</v>
      </c>
    </row>
    <row r="602" spans="1:11" ht="14.25">
      <c r="A602" s="144">
        <v>43501</v>
      </c>
      <c r="B602" s="256" t="s">
        <v>2001</v>
      </c>
      <c r="C602" s="439" t="s">
        <v>2699</v>
      </c>
      <c r="D602" s="145" t="s">
        <v>2700</v>
      </c>
      <c r="E602" s="145" t="s">
        <v>2131</v>
      </c>
      <c r="F602" s="773">
        <v>8000000</v>
      </c>
      <c r="G602" s="146" t="s">
        <v>1975</v>
      </c>
      <c r="H602" s="146" t="s">
        <v>2698</v>
      </c>
      <c r="I602" s="146" t="s">
        <v>1976</v>
      </c>
      <c r="J602" s="146">
        <v>1</v>
      </c>
      <c r="K602" s="146" t="s">
        <v>25</v>
      </c>
    </row>
    <row r="603" spans="1:11" ht="14.25">
      <c r="A603" s="144">
        <v>43470</v>
      </c>
      <c r="B603" s="256" t="s">
        <v>1971</v>
      </c>
      <c r="C603" s="439" t="s">
        <v>2701</v>
      </c>
      <c r="D603" s="145" t="s">
        <v>1973</v>
      </c>
      <c r="E603" s="145" t="s">
        <v>2024</v>
      </c>
      <c r="F603" s="773">
        <v>2200000</v>
      </c>
      <c r="G603" s="146" t="s">
        <v>1975</v>
      </c>
      <c r="H603" s="146" t="s">
        <v>1975</v>
      </c>
      <c r="I603" s="146" t="s">
        <v>1976</v>
      </c>
      <c r="J603" s="146">
        <v>1</v>
      </c>
      <c r="K603" s="146" t="s">
        <v>164</v>
      </c>
    </row>
    <row r="604" spans="1:11" ht="14.25">
      <c r="A604" s="89">
        <v>43529</v>
      </c>
      <c r="B604" s="256" t="s">
        <v>1971</v>
      </c>
      <c r="C604" s="439" t="s">
        <v>2702</v>
      </c>
      <c r="D604" s="138" t="s">
        <v>2434</v>
      </c>
      <c r="E604" s="145" t="s">
        <v>2024</v>
      </c>
      <c r="F604" s="773">
        <v>1350000</v>
      </c>
      <c r="G604" s="139" t="s">
        <v>2114</v>
      </c>
      <c r="H604" s="146" t="s">
        <v>2196</v>
      </c>
      <c r="I604" s="146" t="s">
        <v>1976</v>
      </c>
      <c r="J604" s="146">
        <v>1</v>
      </c>
      <c r="K604" s="139" t="s">
        <v>209</v>
      </c>
    </row>
    <row r="605" spans="1:11" ht="14.25">
      <c r="A605" s="89">
        <v>43560</v>
      </c>
      <c r="B605" s="256" t="s">
        <v>1971</v>
      </c>
      <c r="C605" s="439" t="s">
        <v>2703</v>
      </c>
      <c r="D605" s="138" t="s">
        <v>2442</v>
      </c>
      <c r="E605" s="145" t="s">
        <v>2024</v>
      </c>
      <c r="F605" s="773">
        <v>1200000</v>
      </c>
      <c r="G605" s="139" t="s">
        <v>1975</v>
      </c>
      <c r="H605" s="146" t="s">
        <v>2196</v>
      </c>
      <c r="I605" s="146" t="s">
        <v>1976</v>
      </c>
      <c r="J605" s="146">
        <v>1</v>
      </c>
      <c r="K605" s="139" t="s">
        <v>209</v>
      </c>
    </row>
    <row r="606" spans="1:11" ht="14.25">
      <c r="A606" s="89">
        <v>43560</v>
      </c>
      <c r="B606" s="256" t="s">
        <v>1971</v>
      </c>
      <c r="C606" s="439" t="s">
        <v>2704</v>
      </c>
      <c r="D606" s="138" t="s">
        <v>2705</v>
      </c>
      <c r="E606" s="145" t="s">
        <v>2131</v>
      </c>
      <c r="F606" s="773">
        <v>1700000</v>
      </c>
      <c r="G606" s="422" t="s">
        <v>2706</v>
      </c>
      <c r="H606" s="146" t="s">
        <v>2196</v>
      </c>
      <c r="I606" s="146" t="s">
        <v>1976</v>
      </c>
      <c r="J606" s="146">
        <v>1</v>
      </c>
      <c r="K606" s="139" t="s">
        <v>207</v>
      </c>
    </row>
    <row r="607" spans="1:11" ht="14.25">
      <c r="A607" s="89">
        <v>43682</v>
      </c>
      <c r="B607" s="256" t="s">
        <v>1971</v>
      </c>
      <c r="C607" s="439" t="s">
        <v>2707</v>
      </c>
      <c r="D607" s="138" t="s">
        <v>89</v>
      </c>
      <c r="E607" s="145" t="s">
        <v>2024</v>
      </c>
      <c r="F607" s="773">
        <v>2200000</v>
      </c>
      <c r="G607" s="422" t="s">
        <v>2708</v>
      </c>
      <c r="H607" s="146" t="s">
        <v>2196</v>
      </c>
      <c r="I607" s="146" t="s">
        <v>1976</v>
      </c>
      <c r="J607" s="146">
        <v>1</v>
      </c>
      <c r="K607" s="139" t="s">
        <v>207</v>
      </c>
    </row>
    <row r="608" spans="1:11" ht="14.25">
      <c r="A608" s="89">
        <v>43621</v>
      </c>
      <c r="B608" s="256" t="s">
        <v>1971</v>
      </c>
      <c r="C608" s="439" t="s">
        <v>2709</v>
      </c>
      <c r="D608" s="138" t="s">
        <v>96</v>
      </c>
      <c r="E608" s="145" t="s">
        <v>2024</v>
      </c>
      <c r="F608" s="773">
        <v>1400000</v>
      </c>
      <c r="G608" s="422" t="s">
        <v>2710</v>
      </c>
      <c r="H608" s="146" t="s">
        <v>2698</v>
      </c>
      <c r="I608" s="146" t="s">
        <v>1976</v>
      </c>
      <c r="J608" s="146">
        <v>1</v>
      </c>
      <c r="K608" s="139" t="s">
        <v>207</v>
      </c>
    </row>
    <row r="609" spans="1:11" ht="14.25">
      <c r="A609" s="89">
        <v>43621</v>
      </c>
      <c r="B609" s="256" t="s">
        <v>2001</v>
      </c>
      <c r="C609" s="439" t="s">
        <v>2711</v>
      </c>
      <c r="D609" s="138" t="s">
        <v>2712</v>
      </c>
      <c r="E609" s="145" t="s">
        <v>2713</v>
      </c>
      <c r="F609" s="773">
        <v>1800000</v>
      </c>
      <c r="G609" s="422" t="s">
        <v>1975</v>
      </c>
      <c r="H609" s="146" t="s">
        <v>2196</v>
      </c>
      <c r="I609" s="146" t="s">
        <v>1976</v>
      </c>
      <c r="J609" s="146">
        <v>1</v>
      </c>
      <c r="K609" s="139" t="s">
        <v>209</v>
      </c>
    </row>
    <row r="610" spans="1:11" ht="14.25">
      <c r="A610" s="89">
        <v>43621</v>
      </c>
      <c r="B610" s="256" t="s">
        <v>2001</v>
      </c>
      <c r="C610" s="439" t="s">
        <v>2714</v>
      </c>
      <c r="D610" s="138" t="s">
        <v>2712</v>
      </c>
      <c r="E610" s="145" t="s">
        <v>2713</v>
      </c>
      <c r="F610" s="773">
        <v>1200000</v>
      </c>
      <c r="G610" s="422" t="s">
        <v>1975</v>
      </c>
      <c r="H610" s="146" t="s">
        <v>2196</v>
      </c>
      <c r="I610" s="146" t="s">
        <v>1976</v>
      </c>
      <c r="J610" s="146">
        <v>1</v>
      </c>
      <c r="K610" s="139" t="s">
        <v>209</v>
      </c>
    </row>
    <row r="611" spans="1:11" ht="14.25">
      <c r="A611" s="89">
        <v>43621</v>
      </c>
      <c r="B611" s="256" t="s">
        <v>2001</v>
      </c>
      <c r="C611" s="439" t="s">
        <v>2715</v>
      </c>
      <c r="D611" s="138" t="s">
        <v>2712</v>
      </c>
      <c r="E611" s="145" t="s">
        <v>2713</v>
      </c>
      <c r="F611" s="773">
        <v>1700000</v>
      </c>
      <c r="G611" s="422" t="s">
        <v>1975</v>
      </c>
      <c r="H611" s="146" t="s">
        <v>2196</v>
      </c>
      <c r="I611" s="146" t="s">
        <v>1976</v>
      </c>
      <c r="J611" s="146">
        <v>1</v>
      </c>
      <c r="K611" s="139" t="s">
        <v>209</v>
      </c>
    </row>
    <row r="612" spans="1:11" ht="14.25">
      <c r="A612" s="89">
        <v>43591</v>
      </c>
      <c r="B612" s="256" t="s">
        <v>2001</v>
      </c>
      <c r="C612" s="439" t="s">
        <v>2716</v>
      </c>
      <c r="D612" s="138" t="s">
        <v>2712</v>
      </c>
      <c r="E612" s="145" t="s">
        <v>2713</v>
      </c>
      <c r="F612" s="773">
        <v>1100000</v>
      </c>
      <c r="G612" s="422" t="s">
        <v>1975</v>
      </c>
      <c r="H612" s="146" t="s">
        <v>2196</v>
      </c>
      <c r="I612" s="146" t="s">
        <v>1976</v>
      </c>
      <c r="J612" s="146">
        <v>1</v>
      </c>
      <c r="K612" s="139" t="s">
        <v>209</v>
      </c>
    </row>
    <row r="613" spans="1:11" ht="14.25">
      <c r="A613" s="89">
        <v>43651</v>
      </c>
      <c r="B613" s="256" t="s">
        <v>1971</v>
      </c>
      <c r="C613" s="439" t="s">
        <v>2717</v>
      </c>
      <c r="D613" s="138" t="s">
        <v>2718</v>
      </c>
      <c r="E613" s="145" t="s">
        <v>2026</v>
      </c>
      <c r="F613" s="773">
        <v>1400000</v>
      </c>
      <c r="G613" s="422" t="s">
        <v>1975</v>
      </c>
      <c r="H613" s="146" t="s">
        <v>2196</v>
      </c>
      <c r="I613" s="146" t="s">
        <v>1976</v>
      </c>
      <c r="J613" s="146">
        <v>1</v>
      </c>
      <c r="K613" s="139" t="s">
        <v>207</v>
      </c>
    </row>
    <row r="614" spans="1:11" ht="14.25">
      <c r="A614" s="89">
        <v>43621</v>
      </c>
      <c r="B614" s="256" t="s">
        <v>1971</v>
      </c>
      <c r="C614" s="439" t="s">
        <v>2719</v>
      </c>
      <c r="D614" s="138" t="s">
        <v>2221</v>
      </c>
      <c r="E614" s="145" t="s">
        <v>2024</v>
      </c>
      <c r="F614" s="773">
        <v>1800000</v>
      </c>
      <c r="G614" s="422" t="s">
        <v>1975</v>
      </c>
      <c r="H614" s="146" t="s">
        <v>2698</v>
      </c>
      <c r="I614" s="146" t="s">
        <v>1976</v>
      </c>
      <c r="J614" s="146">
        <v>1</v>
      </c>
      <c r="K614" s="139" t="s">
        <v>25</v>
      </c>
    </row>
    <row r="615" spans="1:11" ht="14.25">
      <c r="A615" s="89">
        <v>43682</v>
      </c>
      <c r="B615" s="256" t="s">
        <v>1971</v>
      </c>
      <c r="C615" s="439" t="s">
        <v>2720</v>
      </c>
      <c r="D615" s="138" t="s">
        <v>121</v>
      </c>
      <c r="E615" s="145" t="s">
        <v>2024</v>
      </c>
      <c r="F615" s="773">
        <v>1300000</v>
      </c>
      <c r="G615" s="422" t="s">
        <v>1975</v>
      </c>
      <c r="H615" s="146" t="s">
        <v>2196</v>
      </c>
      <c r="I615" s="146" t="s">
        <v>1976</v>
      </c>
      <c r="J615" s="146">
        <v>1</v>
      </c>
      <c r="K615" s="139" t="s">
        <v>209</v>
      </c>
    </row>
    <row r="616" spans="1:11" ht="14.25">
      <c r="A616" s="89">
        <v>43651</v>
      </c>
      <c r="B616" s="256" t="s">
        <v>1971</v>
      </c>
      <c r="C616" s="439" t="s">
        <v>2721</v>
      </c>
      <c r="D616" s="138" t="s">
        <v>2434</v>
      </c>
      <c r="E616" s="145" t="s">
        <v>2024</v>
      </c>
      <c r="F616" s="773">
        <v>1400000</v>
      </c>
      <c r="G616" s="422" t="s">
        <v>2229</v>
      </c>
      <c r="H616" s="146" t="s">
        <v>1976</v>
      </c>
      <c r="I616" s="146" t="s">
        <v>1976</v>
      </c>
      <c r="J616" s="146">
        <v>1</v>
      </c>
      <c r="K616" s="139" t="s">
        <v>25</v>
      </c>
    </row>
    <row r="617" spans="1:11" ht="14.25">
      <c r="A617" s="89">
        <v>43686</v>
      </c>
      <c r="B617" s="256" t="s">
        <v>1971</v>
      </c>
      <c r="C617" s="439" t="s">
        <v>2722</v>
      </c>
      <c r="D617" s="138" t="s">
        <v>420</v>
      </c>
      <c r="E617" s="145" t="s">
        <v>2024</v>
      </c>
      <c r="F617" s="773">
        <v>1400000</v>
      </c>
      <c r="G617" s="422" t="s">
        <v>2723</v>
      </c>
      <c r="H617" s="146" t="s">
        <v>2196</v>
      </c>
      <c r="I617" s="146" t="s">
        <v>1976</v>
      </c>
      <c r="J617" s="146">
        <v>1</v>
      </c>
      <c r="K617" s="139" t="s">
        <v>25</v>
      </c>
    </row>
    <row r="618" spans="1:11" ht="14.25">
      <c r="A618" s="89">
        <v>43713</v>
      </c>
      <c r="B618" s="256" t="s">
        <v>2149</v>
      </c>
      <c r="C618" s="439" t="s">
        <v>2724</v>
      </c>
      <c r="D618" s="138" t="s">
        <v>109</v>
      </c>
      <c r="E618" s="145" t="s">
        <v>2024</v>
      </c>
      <c r="F618" s="773">
        <v>1600000</v>
      </c>
      <c r="G618" s="422" t="s">
        <v>2725</v>
      </c>
      <c r="H618" s="146" t="s">
        <v>2196</v>
      </c>
      <c r="I618" s="146" t="s">
        <v>1976</v>
      </c>
      <c r="J618" s="146">
        <v>1</v>
      </c>
      <c r="K618" s="139" t="s">
        <v>25</v>
      </c>
    </row>
    <row r="619" spans="1:11" ht="14.25">
      <c r="A619" s="89" t="s">
        <v>2726</v>
      </c>
      <c r="B619" s="256" t="s">
        <v>1971</v>
      </c>
      <c r="C619" s="439" t="s">
        <v>2727</v>
      </c>
      <c r="D619" s="138" t="s">
        <v>436</v>
      </c>
      <c r="E619" s="145" t="s">
        <v>2024</v>
      </c>
      <c r="F619" s="773">
        <v>1300000</v>
      </c>
      <c r="G619" s="422" t="s">
        <v>1975</v>
      </c>
      <c r="H619" s="146" t="s">
        <v>2196</v>
      </c>
      <c r="I619" s="146" t="s">
        <v>1976</v>
      </c>
      <c r="J619" s="146">
        <v>1</v>
      </c>
      <c r="K619" s="139" t="s">
        <v>207</v>
      </c>
    </row>
    <row r="620" spans="1:11" ht="14.25">
      <c r="A620" s="89" t="s">
        <v>2728</v>
      </c>
      <c r="B620" s="256" t="s">
        <v>1971</v>
      </c>
      <c r="C620" s="439" t="s">
        <v>2729</v>
      </c>
      <c r="D620" s="138" t="s">
        <v>2174</v>
      </c>
      <c r="E620" s="145" t="s">
        <v>2024</v>
      </c>
      <c r="F620" s="773">
        <v>2800000</v>
      </c>
      <c r="G620" s="422" t="s">
        <v>2730</v>
      </c>
      <c r="H620" s="146" t="s">
        <v>2196</v>
      </c>
      <c r="I620" s="146" t="s">
        <v>1976</v>
      </c>
      <c r="J620" s="146">
        <v>1</v>
      </c>
      <c r="K620" s="139" t="s">
        <v>207</v>
      </c>
    </row>
    <row r="621" spans="1:11" ht="14.25">
      <c r="A621" s="89" t="s">
        <v>2731</v>
      </c>
      <c r="B621" s="256" t="s">
        <v>1971</v>
      </c>
      <c r="C621" s="439" t="s">
        <v>2732</v>
      </c>
      <c r="D621" s="138" t="s">
        <v>2547</v>
      </c>
      <c r="E621" s="145" t="s">
        <v>2024</v>
      </c>
      <c r="F621" s="773">
        <v>2200000</v>
      </c>
      <c r="G621" s="422" t="s">
        <v>2415</v>
      </c>
      <c r="H621" s="146" t="s">
        <v>2196</v>
      </c>
      <c r="I621" s="146" t="s">
        <v>1976</v>
      </c>
      <c r="J621" s="146">
        <v>1</v>
      </c>
      <c r="K621" s="139" t="s">
        <v>207</v>
      </c>
    </row>
    <row r="622" spans="1:11" ht="14.25">
      <c r="A622" s="89" t="s">
        <v>2731</v>
      </c>
      <c r="B622" s="256" t="s">
        <v>1971</v>
      </c>
      <c r="C622" s="439" t="s">
        <v>2733</v>
      </c>
      <c r="D622" s="138" t="s">
        <v>2547</v>
      </c>
      <c r="E622" s="145" t="s">
        <v>2024</v>
      </c>
      <c r="F622" s="773">
        <v>2700000</v>
      </c>
      <c r="G622" s="422" t="s">
        <v>2415</v>
      </c>
      <c r="H622" s="146" t="s">
        <v>2196</v>
      </c>
      <c r="I622" s="146" t="s">
        <v>1976</v>
      </c>
      <c r="J622" s="146">
        <v>1</v>
      </c>
      <c r="K622" s="139" t="s">
        <v>207</v>
      </c>
    </row>
    <row r="623" spans="1:11" ht="14.25">
      <c r="A623" s="89" t="s">
        <v>2731</v>
      </c>
      <c r="B623" s="256" t="s">
        <v>2149</v>
      </c>
      <c r="C623" s="439" t="s">
        <v>2734</v>
      </c>
      <c r="D623" s="138" t="s">
        <v>2547</v>
      </c>
      <c r="E623" s="145" t="s">
        <v>2024</v>
      </c>
      <c r="F623" s="773">
        <v>8500000</v>
      </c>
      <c r="G623" s="139" t="s">
        <v>1975</v>
      </c>
      <c r="H623" s="146" t="s">
        <v>2698</v>
      </c>
      <c r="I623" s="146" t="s">
        <v>1976</v>
      </c>
      <c r="J623" s="146">
        <v>1</v>
      </c>
      <c r="K623" s="139" t="s">
        <v>209</v>
      </c>
    </row>
    <row r="624" spans="1:11" ht="14.25">
      <c r="A624" s="89" t="s">
        <v>2735</v>
      </c>
      <c r="B624" s="256" t="s">
        <v>1971</v>
      </c>
      <c r="C624" s="439" t="s">
        <v>2736</v>
      </c>
      <c r="D624" s="138" t="s">
        <v>407</v>
      </c>
      <c r="E624" s="145" t="s">
        <v>2024</v>
      </c>
      <c r="F624" s="773">
        <v>1850000</v>
      </c>
      <c r="G624" s="139" t="s">
        <v>1975</v>
      </c>
      <c r="H624" s="146" t="s">
        <v>2698</v>
      </c>
      <c r="I624" s="146" t="s">
        <v>1976</v>
      </c>
      <c r="J624" s="146">
        <v>1</v>
      </c>
      <c r="K624" s="139" t="s">
        <v>209</v>
      </c>
    </row>
    <row r="625" spans="1:36" ht="14.25">
      <c r="A625" s="89" t="s">
        <v>2731</v>
      </c>
      <c r="B625" s="256" t="s">
        <v>1971</v>
      </c>
      <c r="C625" s="439" t="s">
        <v>662</v>
      </c>
      <c r="D625" s="138" t="s">
        <v>2547</v>
      </c>
      <c r="E625" s="145" t="s">
        <v>2024</v>
      </c>
      <c r="F625" s="773">
        <v>1900000</v>
      </c>
      <c r="G625" s="139" t="s">
        <v>2415</v>
      </c>
      <c r="H625" s="146" t="s">
        <v>2196</v>
      </c>
      <c r="I625" s="146" t="s">
        <v>1976</v>
      </c>
      <c r="J625" s="146">
        <v>1</v>
      </c>
      <c r="K625" s="139" t="s">
        <v>209</v>
      </c>
    </row>
    <row r="626" spans="1:36" ht="14.25">
      <c r="A626" s="89" t="s">
        <v>2731</v>
      </c>
      <c r="B626" s="256" t="s">
        <v>1971</v>
      </c>
      <c r="C626" s="439" t="s">
        <v>2737</v>
      </c>
      <c r="D626" s="138" t="s">
        <v>2547</v>
      </c>
      <c r="E626" s="145" t="s">
        <v>2024</v>
      </c>
      <c r="F626" s="773">
        <v>2200000</v>
      </c>
      <c r="G626" s="139" t="s">
        <v>2415</v>
      </c>
      <c r="H626" s="146" t="s">
        <v>2196</v>
      </c>
      <c r="I626" s="146" t="s">
        <v>1976</v>
      </c>
      <c r="J626" s="146">
        <v>1</v>
      </c>
      <c r="K626" s="139" t="s">
        <v>209</v>
      </c>
    </row>
    <row r="627" spans="1:36" ht="14.25">
      <c r="A627" s="89" t="s">
        <v>2731</v>
      </c>
      <c r="B627" s="256" t="s">
        <v>2149</v>
      </c>
      <c r="C627" s="439" t="s">
        <v>2738</v>
      </c>
      <c r="D627" s="138" t="s">
        <v>2739</v>
      </c>
      <c r="E627" s="145" t="s">
        <v>2024</v>
      </c>
      <c r="F627" s="773">
        <v>5000000</v>
      </c>
      <c r="G627" s="139" t="s">
        <v>2107</v>
      </c>
      <c r="H627" s="146" t="s">
        <v>2196</v>
      </c>
      <c r="I627" s="146" t="s">
        <v>1976</v>
      </c>
      <c r="J627" s="146">
        <v>1</v>
      </c>
      <c r="K627" s="139" t="s">
        <v>207</v>
      </c>
    </row>
    <row r="628" spans="1:36" ht="14.25">
      <c r="A628" s="89" t="s">
        <v>2682</v>
      </c>
      <c r="B628" s="256" t="s">
        <v>1971</v>
      </c>
      <c r="C628" s="439" t="s">
        <v>2740</v>
      </c>
      <c r="D628" s="138" t="s">
        <v>2547</v>
      </c>
      <c r="E628" s="145" t="s">
        <v>2024</v>
      </c>
      <c r="F628" s="773">
        <v>2300000</v>
      </c>
      <c r="G628" s="139" t="s">
        <v>2415</v>
      </c>
      <c r="H628" s="146" t="s">
        <v>2196</v>
      </c>
      <c r="I628" s="146" t="s">
        <v>1976</v>
      </c>
      <c r="J628" s="146">
        <v>1</v>
      </c>
      <c r="K628" s="139" t="s">
        <v>207</v>
      </c>
    </row>
    <row r="629" spans="1:36" ht="14.25">
      <c r="A629" s="89" t="s">
        <v>2680</v>
      </c>
      <c r="B629" s="256" t="s">
        <v>2004</v>
      </c>
      <c r="C629" s="439" t="s">
        <v>2741</v>
      </c>
      <c r="D629" s="138" t="s">
        <v>2547</v>
      </c>
      <c r="E629" s="145" t="s">
        <v>2024</v>
      </c>
      <c r="F629" s="773">
        <v>7000000</v>
      </c>
      <c r="G629" s="139" t="s">
        <v>2090</v>
      </c>
      <c r="H629" s="146" t="s">
        <v>2196</v>
      </c>
      <c r="I629" s="146" t="s">
        <v>1976</v>
      </c>
      <c r="J629" s="146">
        <v>1</v>
      </c>
      <c r="K629" s="139" t="s">
        <v>207</v>
      </c>
    </row>
    <row r="630" spans="1:36" s="517" customFormat="1" ht="14.25">
      <c r="A630" s="512">
        <v>43651</v>
      </c>
      <c r="B630" s="513" t="s">
        <v>1971</v>
      </c>
      <c r="C630" s="514" t="s">
        <v>2742</v>
      </c>
      <c r="D630" s="515" t="s">
        <v>2547</v>
      </c>
      <c r="E630" s="515" t="s">
        <v>2024</v>
      </c>
      <c r="F630" s="1717">
        <v>1300000</v>
      </c>
      <c r="G630" s="516" t="s">
        <v>2743</v>
      </c>
      <c r="H630" s="516" t="s">
        <v>2196</v>
      </c>
      <c r="I630" s="516" t="s">
        <v>1976</v>
      </c>
      <c r="J630" s="516">
        <v>1</v>
      </c>
      <c r="K630" s="516" t="s">
        <v>22</v>
      </c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</row>
    <row r="631" spans="1:36" s="517" customFormat="1" ht="14.25">
      <c r="A631" s="512">
        <v>43743</v>
      </c>
      <c r="B631" s="513" t="s">
        <v>1971</v>
      </c>
      <c r="C631" s="514" t="s">
        <v>641</v>
      </c>
      <c r="D631" s="515" t="s">
        <v>2221</v>
      </c>
      <c r="E631" s="515" t="s">
        <v>2024</v>
      </c>
      <c r="F631" s="1717">
        <v>1350000</v>
      </c>
      <c r="G631" s="516" t="s">
        <v>2744</v>
      </c>
      <c r="H631" s="516" t="s">
        <v>2196</v>
      </c>
      <c r="I631" s="516" t="s">
        <v>1976</v>
      </c>
      <c r="J631" s="516">
        <v>1</v>
      </c>
      <c r="K631" s="516" t="s">
        <v>22</v>
      </c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</row>
    <row r="632" spans="1:36" s="441" customFormat="1" ht="14.25">
      <c r="A632" s="89" t="s">
        <v>2680</v>
      </c>
      <c r="B632" s="142" t="s">
        <v>1971</v>
      </c>
      <c r="C632" s="439" t="s">
        <v>2745</v>
      </c>
      <c r="D632" s="138" t="s">
        <v>89</v>
      </c>
      <c r="E632" s="138" t="s">
        <v>2024</v>
      </c>
      <c r="F632" s="1703">
        <v>3000000</v>
      </c>
      <c r="G632" s="139" t="s">
        <v>2219</v>
      </c>
      <c r="H632" s="146" t="s">
        <v>2196</v>
      </c>
      <c r="I632" s="146" t="s">
        <v>1976</v>
      </c>
      <c r="J632" s="139">
        <v>1</v>
      </c>
      <c r="K632" s="139" t="s">
        <v>207</v>
      </c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</row>
    <row r="633" spans="1:36" s="441" customFormat="1" ht="14.25">
      <c r="A633" s="89" t="s">
        <v>2682</v>
      </c>
      <c r="B633" s="391" t="s">
        <v>1971</v>
      </c>
      <c r="C633" s="439" t="s">
        <v>2746</v>
      </c>
      <c r="D633" s="443" t="s">
        <v>2434</v>
      </c>
      <c r="E633" s="145" t="s">
        <v>2024</v>
      </c>
      <c r="F633" s="1722">
        <v>1400000</v>
      </c>
      <c r="G633" s="422" t="s">
        <v>2114</v>
      </c>
      <c r="H633" s="146" t="s">
        <v>2196</v>
      </c>
      <c r="I633" s="146" t="s">
        <v>1976</v>
      </c>
      <c r="J633" s="422">
        <v>1</v>
      </c>
      <c r="K633" s="422" t="s">
        <v>207</v>
      </c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</row>
    <row r="634" spans="1:36" s="441" customFormat="1" ht="14.25">
      <c r="A634" s="466">
        <v>43560</v>
      </c>
      <c r="B634" s="467" t="s">
        <v>1971</v>
      </c>
      <c r="C634" s="468" t="s">
        <v>2605</v>
      </c>
      <c r="D634" s="469" t="s">
        <v>95</v>
      </c>
      <c r="E634" s="469" t="s">
        <v>2024</v>
      </c>
      <c r="F634" s="1720">
        <v>330000000</v>
      </c>
      <c r="G634" s="470" t="s">
        <v>2747</v>
      </c>
      <c r="H634" s="470" t="s">
        <v>2196</v>
      </c>
      <c r="I634" s="470" t="s">
        <v>1976</v>
      </c>
      <c r="J634" s="470"/>
      <c r="K634" s="470" t="s">
        <v>2018</v>
      </c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</row>
    <row r="635" spans="1:36" s="441" customFormat="1" ht="14.25">
      <c r="A635" s="466">
        <v>43560</v>
      </c>
      <c r="B635" s="467" t="s">
        <v>1971</v>
      </c>
      <c r="C635" s="468" t="s">
        <v>2748</v>
      </c>
      <c r="D635" s="469" t="s">
        <v>2547</v>
      </c>
      <c r="E635" s="469" t="s">
        <v>2024</v>
      </c>
      <c r="F635" s="1720">
        <v>340000000</v>
      </c>
      <c r="G635" s="470" t="s">
        <v>2415</v>
      </c>
      <c r="H635" s="470" t="s">
        <v>2196</v>
      </c>
      <c r="I635" s="470" t="s">
        <v>1976</v>
      </c>
      <c r="J635" s="470"/>
      <c r="K635" s="470" t="s">
        <v>2018</v>
      </c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</row>
    <row r="636" spans="1:36" s="441" customFormat="1" ht="14.25">
      <c r="A636" s="466">
        <v>43560</v>
      </c>
      <c r="B636" s="467" t="s">
        <v>1971</v>
      </c>
      <c r="C636" s="468" t="s">
        <v>2749</v>
      </c>
      <c r="D636" s="469" t="s">
        <v>2547</v>
      </c>
      <c r="E636" s="469" t="s">
        <v>2024</v>
      </c>
      <c r="F636" s="1720">
        <v>1850000000</v>
      </c>
      <c r="G636" s="470" t="s">
        <v>1975</v>
      </c>
      <c r="H636" s="470" t="s">
        <v>2698</v>
      </c>
      <c r="I636" s="470" t="s">
        <v>1976</v>
      </c>
      <c r="J636" s="470"/>
      <c r="K636" s="470" t="s">
        <v>2018</v>
      </c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</row>
    <row r="637" spans="1:36" ht="14.25">
      <c r="A637" s="478">
        <v>43560</v>
      </c>
      <c r="B637" s="467" t="s">
        <v>1971</v>
      </c>
      <c r="C637" s="471" t="s">
        <v>2750</v>
      </c>
      <c r="D637" s="477" t="s">
        <v>95</v>
      </c>
      <c r="E637" s="477" t="s">
        <v>2024</v>
      </c>
      <c r="F637" s="1721">
        <v>390000000</v>
      </c>
      <c r="G637" s="477" t="s">
        <v>2751</v>
      </c>
      <c r="H637" s="470" t="s">
        <v>2196</v>
      </c>
      <c r="I637" s="470" t="s">
        <v>1976</v>
      </c>
      <c r="J637" s="471"/>
      <c r="K637" s="477" t="s">
        <v>2018</v>
      </c>
    </row>
    <row r="638" spans="1:36" ht="12.75">
      <c r="A638" s="340"/>
      <c r="J638">
        <f>SUM(J601:J637)</f>
        <v>33</v>
      </c>
    </row>
    <row r="639" spans="1:36" ht="18">
      <c r="A639" s="3340" t="s">
        <v>2752</v>
      </c>
      <c r="B639" s="3340"/>
      <c r="C639" s="3340"/>
      <c r="D639" s="3340"/>
      <c r="E639" s="3340"/>
      <c r="F639" s="3340"/>
      <c r="G639" s="3340"/>
      <c r="H639" s="3340"/>
      <c r="I639" s="3340"/>
      <c r="J639" s="3340"/>
      <c r="K639" s="3340"/>
    </row>
    <row r="640" spans="1:36" ht="14.25">
      <c r="A640" s="12" t="s">
        <v>1962</v>
      </c>
      <c r="B640" s="62" t="s">
        <v>1963</v>
      </c>
      <c r="C640" s="62" t="s">
        <v>1964</v>
      </c>
      <c r="D640" s="62" t="s">
        <v>2340</v>
      </c>
      <c r="E640" s="62" t="s">
        <v>153</v>
      </c>
      <c r="F640" s="1702" t="s">
        <v>1966</v>
      </c>
      <c r="G640" s="62" t="s">
        <v>1967</v>
      </c>
      <c r="H640" s="62" t="s">
        <v>1968</v>
      </c>
      <c r="I640" s="62" t="s">
        <v>1969</v>
      </c>
      <c r="J640" s="63" t="s">
        <v>1970</v>
      </c>
      <c r="K640" s="63" t="s">
        <v>10</v>
      </c>
    </row>
    <row r="641" spans="1:11" ht="14.25">
      <c r="A641" s="144">
        <v>43470</v>
      </c>
      <c r="B641" s="256" t="s">
        <v>1971</v>
      </c>
      <c r="C641" s="439" t="s">
        <v>2384</v>
      </c>
      <c r="D641" s="145" t="s">
        <v>2547</v>
      </c>
      <c r="E641" s="145" t="s">
        <v>2024</v>
      </c>
      <c r="F641" s="773">
        <v>3600000</v>
      </c>
      <c r="G641" s="146" t="s">
        <v>2753</v>
      </c>
      <c r="H641" s="146" t="s">
        <v>2196</v>
      </c>
      <c r="I641" s="146" t="s">
        <v>1976</v>
      </c>
      <c r="J641" s="146">
        <v>1</v>
      </c>
      <c r="K641" s="146" t="s">
        <v>22</v>
      </c>
    </row>
    <row r="642" spans="1:11" ht="14.25">
      <c r="A642" s="89">
        <v>43470</v>
      </c>
      <c r="B642" s="256" t="s">
        <v>1971</v>
      </c>
      <c r="C642" s="439" t="s">
        <v>2754</v>
      </c>
      <c r="D642" s="138" t="s">
        <v>2547</v>
      </c>
      <c r="E642" s="145" t="s">
        <v>2024</v>
      </c>
      <c r="F642" s="773">
        <v>2800000</v>
      </c>
      <c r="G642" s="139" t="s">
        <v>2753</v>
      </c>
      <c r="H642" s="146" t="s">
        <v>2196</v>
      </c>
      <c r="I642" s="146" t="s">
        <v>1976</v>
      </c>
      <c r="J642" s="146">
        <v>1</v>
      </c>
      <c r="K642" s="139" t="s">
        <v>22</v>
      </c>
    </row>
    <row r="643" spans="1:11" ht="14.25">
      <c r="A643" s="89">
        <v>43470</v>
      </c>
      <c r="B643" s="256" t="s">
        <v>1971</v>
      </c>
      <c r="C643" s="439" t="s">
        <v>2755</v>
      </c>
      <c r="D643" s="138" t="s">
        <v>2547</v>
      </c>
      <c r="E643" s="145" t="s">
        <v>2024</v>
      </c>
      <c r="F643" s="773">
        <v>2900000</v>
      </c>
      <c r="G643" s="139" t="s">
        <v>2753</v>
      </c>
      <c r="H643" s="146" t="s">
        <v>2196</v>
      </c>
      <c r="I643" s="146" t="s">
        <v>1976</v>
      </c>
      <c r="J643" s="146">
        <v>1</v>
      </c>
      <c r="K643" s="139" t="s">
        <v>22</v>
      </c>
    </row>
    <row r="644" spans="1:11" ht="14.25">
      <c r="A644" s="89">
        <v>43501</v>
      </c>
      <c r="B644" s="256" t="s">
        <v>2001</v>
      </c>
      <c r="C644" s="439" t="s">
        <v>2756</v>
      </c>
      <c r="D644" s="138" t="s">
        <v>230</v>
      </c>
      <c r="E644" s="145" t="s">
        <v>2024</v>
      </c>
      <c r="F644" s="773">
        <v>1700000</v>
      </c>
      <c r="G644" s="451" t="s">
        <v>1975</v>
      </c>
      <c r="H644" s="146" t="s">
        <v>2196</v>
      </c>
      <c r="I644" s="146" t="s">
        <v>2196</v>
      </c>
      <c r="J644" s="146">
        <v>1</v>
      </c>
      <c r="K644" s="139" t="s">
        <v>22</v>
      </c>
    </row>
    <row r="645" spans="1:11" ht="14.25">
      <c r="A645" s="89">
        <v>43529</v>
      </c>
      <c r="B645" s="256" t="s">
        <v>1971</v>
      </c>
      <c r="C645" s="439" t="s">
        <v>2757</v>
      </c>
      <c r="D645" s="138" t="s">
        <v>2547</v>
      </c>
      <c r="E645" s="145" t="s">
        <v>2024</v>
      </c>
      <c r="F645" s="773">
        <v>1800000</v>
      </c>
      <c r="G645" s="422" t="s">
        <v>2355</v>
      </c>
      <c r="H645" s="146" t="s">
        <v>2196</v>
      </c>
      <c r="I645" s="146" t="s">
        <v>2196</v>
      </c>
      <c r="J645" s="146">
        <v>1</v>
      </c>
      <c r="K645" s="139" t="s">
        <v>22</v>
      </c>
    </row>
    <row r="646" spans="1:11" ht="14.25">
      <c r="A646" s="89">
        <v>43529</v>
      </c>
      <c r="B646" s="256" t="s">
        <v>1971</v>
      </c>
      <c r="C646" s="439" t="s">
        <v>2758</v>
      </c>
      <c r="D646" s="138" t="s">
        <v>2201</v>
      </c>
      <c r="E646" s="145" t="s">
        <v>2024</v>
      </c>
      <c r="F646" s="773">
        <v>1850000</v>
      </c>
      <c r="G646" s="422" t="s">
        <v>2759</v>
      </c>
      <c r="H646" s="146" t="s">
        <v>2196</v>
      </c>
      <c r="I646" s="146" t="s">
        <v>2196</v>
      </c>
      <c r="J646" s="146">
        <v>1</v>
      </c>
      <c r="K646" s="139" t="s">
        <v>209</v>
      </c>
    </row>
    <row r="647" spans="1:11" ht="14.25">
      <c r="A647" s="89">
        <v>43529</v>
      </c>
      <c r="B647" s="256" t="s">
        <v>1971</v>
      </c>
      <c r="C647" s="439" t="s">
        <v>2760</v>
      </c>
      <c r="D647" s="138" t="s">
        <v>2547</v>
      </c>
      <c r="E647" s="145" t="s">
        <v>2024</v>
      </c>
      <c r="F647" s="773">
        <v>2350000</v>
      </c>
      <c r="G647" s="422" t="s">
        <v>2355</v>
      </c>
      <c r="H647" s="146" t="s">
        <v>2196</v>
      </c>
      <c r="I647" s="146" t="s">
        <v>2196</v>
      </c>
      <c r="J647" s="146">
        <v>1</v>
      </c>
      <c r="K647" s="139" t="s">
        <v>207</v>
      </c>
    </row>
    <row r="648" spans="1:11" ht="14.25">
      <c r="A648" s="89">
        <v>43560</v>
      </c>
      <c r="B648" s="256" t="s">
        <v>1971</v>
      </c>
      <c r="C648" s="439" t="s">
        <v>2761</v>
      </c>
      <c r="D648" s="138" t="s">
        <v>1973</v>
      </c>
      <c r="E648" s="145" t="s">
        <v>2024</v>
      </c>
      <c r="F648" s="773">
        <v>950000</v>
      </c>
      <c r="G648" s="422" t="s">
        <v>2762</v>
      </c>
      <c r="H648" s="146" t="s">
        <v>2196</v>
      </c>
      <c r="I648" s="146" t="s">
        <v>2196</v>
      </c>
      <c r="J648" s="146">
        <v>1</v>
      </c>
      <c r="K648" s="139" t="s">
        <v>207</v>
      </c>
    </row>
    <row r="649" spans="1:11" s="495" customFormat="1" ht="14.25">
      <c r="A649" s="491">
        <v>43560</v>
      </c>
      <c r="B649" s="492" t="s">
        <v>1971</v>
      </c>
      <c r="C649" s="440" t="s">
        <v>2763</v>
      </c>
      <c r="D649" s="493" t="s">
        <v>1973</v>
      </c>
      <c r="E649" s="493" t="s">
        <v>2024</v>
      </c>
      <c r="F649" s="1723">
        <v>950000</v>
      </c>
      <c r="G649" s="494" t="s">
        <v>2764</v>
      </c>
      <c r="H649" s="494" t="s">
        <v>2196</v>
      </c>
      <c r="I649" s="494" t="s">
        <v>2196</v>
      </c>
      <c r="J649" s="494">
        <v>1</v>
      </c>
      <c r="K649" s="494" t="s">
        <v>207</v>
      </c>
    </row>
    <row r="650" spans="1:11" s="495" customFormat="1" ht="14.25">
      <c r="A650" s="442">
        <v>43560</v>
      </c>
      <c r="B650" s="391" t="s">
        <v>1971</v>
      </c>
      <c r="C650" s="439" t="s">
        <v>661</v>
      </c>
      <c r="D650" s="443" t="s">
        <v>1973</v>
      </c>
      <c r="E650" s="443" t="s">
        <v>2024</v>
      </c>
      <c r="F650" s="1722">
        <v>950000</v>
      </c>
      <c r="G650" s="422" t="s">
        <v>2764</v>
      </c>
      <c r="H650" s="422" t="s">
        <v>2196</v>
      </c>
      <c r="I650" s="422" t="s">
        <v>2196</v>
      </c>
      <c r="J650" s="422">
        <v>1</v>
      </c>
      <c r="K650" s="422" t="s">
        <v>207</v>
      </c>
    </row>
    <row r="651" spans="1:11" ht="14.25">
      <c r="A651" s="89">
        <v>43560</v>
      </c>
      <c r="B651" s="256" t="s">
        <v>1971</v>
      </c>
      <c r="C651" s="439" t="s">
        <v>2765</v>
      </c>
      <c r="D651" s="138" t="s">
        <v>1973</v>
      </c>
      <c r="E651" s="145" t="s">
        <v>2024</v>
      </c>
      <c r="F651" s="773">
        <v>950000</v>
      </c>
      <c r="G651" s="422" t="s">
        <v>2762</v>
      </c>
      <c r="H651" s="146" t="s">
        <v>2196</v>
      </c>
      <c r="I651" s="146" t="s">
        <v>2196</v>
      </c>
      <c r="J651" s="146">
        <v>1</v>
      </c>
      <c r="K651" s="139" t="s">
        <v>207</v>
      </c>
    </row>
    <row r="652" spans="1:11" ht="14.25">
      <c r="A652" s="89">
        <v>43621</v>
      </c>
      <c r="B652" s="256" t="s">
        <v>1971</v>
      </c>
      <c r="C652" s="439" t="s">
        <v>2766</v>
      </c>
      <c r="D652" s="138" t="s">
        <v>2547</v>
      </c>
      <c r="E652" s="145" t="s">
        <v>2024</v>
      </c>
      <c r="F652" s="773">
        <v>1750000</v>
      </c>
      <c r="G652" s="422" t="s">
        <v>2767</v>
      </c>
      <c r="H652" s="146" t="s">
        <v>2196</v>
      </c>
      <c r="I652" s="146" t="s">
        <v>2196</v>
      </c>
      <c r="J652" s="146">
        <v>1</v>
      </c>
      <c r="K652" s="139" t="s">
        <v>25</v>
      </c>
    </row>
    <row r="653" spans="1:11" ht="14.25">
      <c r="A653" s="89">
        <v>43621</v>
      </c>
      <c r="B653" s="256" t="s">
        <v>1971</v>
      </c>
      <c r="C653" s="439" t="s">
        <v>2768</v>
      </c>
      <c r="D653" s="138" t="s">
        <v>2547</v>
      </c>
      <c r="E653" s="145" t="s">
        <v>2024</v>
      </c>
      <c r="F653" s="773">
        <v>1500000</v>
      </c>
      <c r="G653" s="422" t="s">
        <v>2767</v>
      </c>
      <c r="H653" s="146" t="s">
        <v>2196</v>
      </c>
      <c r="I653" s="146" t="s">
        <v>2196</v>
      </c>
      <c r="J653" s="146">
        <v>1</v>
      </c>
      <c r="K653" s="139" t="s">
        <v>25</v>
      </c>
    </row>
    <row r="654" spans="1:11" ht="14.25">
      <c r="A654" s="89">
        <v>43621</v>
      </c>
      <c r="B654" s="256" t="s">
        <v>1971</v>
      </c>
      <c r="C654" s="439" t="s">
        <v>2769</v>
      </c>
      <c r="D654" s="138" t="s">
        <v>1986</v>
      </c>
      <c r="E654" s="145" t="s">
        <v>2024</v>
      </c>
      <c r="F654" s="773">
        <v>2400000</v>
      </c>
      <c r="G654" s="422" t="s">
        <v>2770</v>
      </c>
      <c r="H654" s="146" t="s">
        <v>2196</v>
      </c>
      <c r="I654" s="146" t="s">
        <v>2196</v>
      </c>
      <c r="J654" s="146">
        <v>1</v>
      </c>
      <c r="K654" s="139" t="s">
        <v>25</v>
      </c>
    </row>
    <row r="655" spans="1:11" ht="14.25">
      <c r="A655" s="89" t="s">
        <v>2771</v>
      </c>
      <c r="B655" s="256" t="s">
        <v>1971</v>
      </c>
      <c r="C655" s="439" t="s">
        <v>2772</v>
      </c>
      <c r="D655" s="138" t="s">
        <v>2773</v>
      </c>
      <c r="E655" s="145" t="s">
        <v>2131</v>
      </c>
      <c r="F655" s="773">
        <v>2400000</v>
      </c>
      <c r="G655" s="451" t="s">
        <v>1975</v>
      </c>
      <c r="H655" s="146" t="s">
        <v>2196</v>
      </c>
      <c r="I655" s="146" t="s">
        <v>2196</v>
      </c>
      <c r="J655" s="146">
        <v>1</v>
      </c>
      <c r="K655" s="139" t="s">
        <v>207</v>
      </c>
    </row>
    <row r="656" spans="1:11" s="495" customFormat="1" ht="14.25">
      <c r="A656" s="491" t="s">
        <v>2680</v>
      </c>
      <c r="B656" s="492" t="s">
        <v>1971</v>
      </c>
      <c r="C656" s="439" t="s">
        <v>236</v>
      </c>
      <c r="D656" s="493" t="s">
        <v>413</v>
      </c>
      <c r="E656" s="493" t="s">
        <v>2024</v>
      </c>
      <c r="F656" s="1723">
        <v>1700000</v>
      </c>
      <c r="G656" s="494" t="s">
        <v>2630</v>
      </c>
      <c r="H656" s="494" t="s">
        <v>2196</v>
      </c>
      <c r="I656" s="494" t="s">
        <v>2196</v>
      </c>
      <c r="J656" s="494">
        <v>1</v>
      </c>
      <c r="K656" s="494" t="s">
        <v>209</v>
      </c>
    </row>
    <row r="657" spans="1:11" ht="14.25">
      <c r="A657" s="89" t="s">
        <v>2680</v>
      </c>
      <c r="B657" s="256" t="s">
        <v>1971</v>
      </c>
      <c r="C657" s="439" t="s">
        <v>2774</v>
      </c>
      <c r="D657" s="138" t="s">
        <v>121</v>
      </c>
      <c r="E657" s="145" t="s">
        <v>2024</v>
      </c>
      <c r="F657" s="773">
        <v>1250000</v>
      </c>
      <c r="G657" s="422" t="s">
        <v>2526</v>
      </c>
      <c r="H657" s="146" t="s">
        <v>2196</v>
      </c>
      <c r="I657" s="146" t="s">
        <v>2196</v>
      </c>
      <c r="J657" s="146">
        <v>1</v>
      </c>
      <c r="K657" s="139" t="s">
        <v>209</v>
      </c>
    </row>
    <row r="658" spans="1:11" ht="14.25">
      <c r="A658" s="89" t="s">
        <v>2682</v>
      </c>
      <c r="B658" s="256" t="s">
        <v>1971</v>
      </c>
      <c r="C658" s="439" t="s">
        <v>2775</v>
      </c>
      <c r="D658" s="138" t="s">
        <v>113</v>
      </c>
      <c r="E658" s="145" t="s">
        <v>2024</v>
      </c>
      <c r="F658" s="773">
        <v>2000000</v>
      </c>
      <c r="G658" s="139" t="s">
        <v>2526</v>
      </c>
      <c r="H658" s="146" t="s">
        <v>2196</v>
      </c>
      <c r="I658" s="146" t="s">
        <v>2196</v>
      </c>
      <c r="J658" s="146">
        <v>1</v>
      </c>
      <c r="K658" s="139" t="s">
        <v>209</v>
      </c>
    </row>
    <row r="659" spans="1:11" ht="14.25">
      <c r="A659" s="89" t="s">
        <v>2682</v>
      </c>
      <c r="B659" s="256" t="s">
        <v>1971</v>
      </c>
      <c r="C659" s="439" t="s">
        <v>2776</v>
      </c>
      <c r="D659" s="138" t="s">
        <v>2547</v>
      </c>
      <c r="E659" s="145" t="s">
        <v>2024</v>
      </c>
      <c r="F659" s="773">
        <v>2000000</v>
      </c>
      <c r="G659" s="139" t="s">
        <v>2355</v>
      </c>
      <c r="H659" s="146" t="s">
        <v>2196</v>
      </c>
      <c r="I659" s="146" t="s">
        <v>2196</v>
      </c>
      <c r="J659" s="146">
        <v>1</v>
      </c>
      <c r="K659" s="139" t="s">
        <v>207</v>
      </c>
    </row>
    <row r="660" spans="1:11" ht="14.25">
      <c r="A660" s="89" t="s">
        <v>2688</v>
      </c>
      <c r="B660" s="256" t="s">
        <v>1971</v>
      </c>
      <c r="C660" s="439" t="s">
        <v>2777</v>
      </c>
      <c r="D660" s="138" t="s">
        <v>2778</v>
      </c>
      <c r="E660" s="145" t="s">
        <v>2024</v>
      </c>
      <c r="F660" s="773">
        <v>1400000</v>
      </c>
      <c r="G660" s="451" t="s">
        <v>1975</v>
      </c>
      <c r="H660" s="146" t="s">
        <v>2196</v>
      </c>
      <c r="I660" s="146" t="s">
        <v>2196</v>
      </c>
      <c r="J660" s="146">
        <v>1</v>
      </c>
      <c r="K660" s="139" t="s">
        <v>207</v>
      </c>
    </row>
    <row r="661" spans="1:11" s="495" customFormat="1" ht="14.25">
      <c r="A661" s="491">
        <v>43682</v>
      </c>
      <c r="B661" s="492" t="s">
        <v>1971</v>
      </c>
      <c r="C661" s="439" t="s">
        <v>2779</v>
      </c>
      <c r="D661" s="493" t="s">
        <v>407</v>
      </c>
      <c r="E661" s="493" t="s">
        <v>2024</v>
      </c>
      <c r="F661" s="1723">
        <v>1350000</v>
      </c>
      <c r="G661" s="494" t="s">
        <v>2780</v>
      </c>
      <c r="H661" s="494" t="s">
        <v>2196</v>
      </c>
      <c r="I661" s="494" t="s">
        <v>2196</v>
      </c>
      <c r="J661" s="494">
        <v>1</v>
      </c>
      <c r="K661" s="494" t="s">
        <v>207</v>
      </c>
    </row>
    <row r="662" spans="1:11" ht="14.25">
      <c r="A662" s="89" t="s">
        <v>2688</v>
      </c>
      <c r="B662" s="256" t="s">
        <v>1971</v>
      </c>
      <c r="C662" s="439" t="s">
        <v>2781</v>
      </c>
      <c r="D662" s="138" t="s">
        <v>413</v>
      </c>
      <c r="E662" s="145" t="s">
        <v>2024</v>
      </c>
      <c r="F662" s="773" t="s">
        <v>2782</v>
      </c>
      <c r="G662" s="451" t="s">
        <v>1975</v>
      </c>
      <c r="H662" s="146" t="s">
        <v>2196</v>
      </c>
      <c r="I662" s="146" t="s">
        <v>2196</v>
      </c>
      <c r="J662" s="146">
        <v>1</v>
      </c>
      <c r="K662" s="139" t="s">
        <v>2687</v>
      </c>
    </row>
    <row r="663" spans="1:11" ht="14.25">
      <c r="A663" s="472" t="s">
        <v>2682</v>
      </c>
      <c r="B663" s="460" t="s">
        <v>1971</v>
      </c>
      <c r="C663" s="479" t="s">
        <v>2783</v>
      </c>
      <c r="D663" s="473" t="s">
        <v>1973</v>
      </c>
      <c r="E663" s="474" t="s">
        <v>2024</v>
      </c>
      <c r="F663" s="1719">
        <v>970000</v>
      </c>
      <c r="G663" s="523" t="s">
        <v>2764</v>
      </c>
      <c r="H663" s="476" t="s">
        <v>2196</v>
      </c>
      <c r="I663" s="476" t="s">
        <v>2196</v>
      </c>
      <c r="J663" s="476">
        <v>1</v>
      </c>
      <c r="K663" s="475" t="s">
        <v>209</v>
      </c>
    </row>
    <row r="664" spans="1:11" ht="14.25">
      <c r="A664" s="518" t="s">
        <v>2688</v>
      </c>
      <c r="B664" s="519" t="s">
        <v>2058</v>
      </c>
      <c r="C664" s="520" t="s">
        <v>2784</v>
      </c>
      <c r="D664" s="521" t="s">
        <v>2547</v>
      </c>
      <c r="E664" s="521" t="s">
        <v>2024</v>
      </c>
      <c r="F664" s="1724">
        <v>532000000</v>
      </c>
      <c r="G664" s="522" t="s">
        <v>1975</v>
      </c>
      <c r="H664" s="522" t="s">
        <v>2196</v>
      </c>
      <c r="I664" s="522" t="s">
        <v>2196</v>
      </c>
      <c r="J664" s="522"/>
      <c r="K664" s="522" t="s">
        <v>2018</v>
      </c>
    </row>
    <row r="665" spans="1:11" ht="14.25">
      <c r="A665" s="518" t="s">
        <v>2731</v>
      </c>
      <c r="B665" s="519" t="s">
        <v>1971</v>
      </c>
      <c r="C665" s="520" t="s">
        <v>2785</v>
      </c>
      <c r="D665" s="521" t="s">
        <v>2201</v>
      </c>
      <c r="E665" s="521" t="s">
        <v>2024</v>
      </c>
      <c r="F665" s="1724">
        <v>430000000</v>
      </c>
      <c r="G665" s="522" t="s">
        <v>1975</v>
      </c>
      <c r="H665" s="522" t="s">
        <v>2196</v>
      </c>
      <c r="I665" s="522" t="s">
        <v>2196</v>
      </c>
      <c r="J665" s="522"/>
      <c r="K665" s="522" t="s">
        <v>2018</v>
      </c>
    </row>
    <row r="666" spans="1:11" ht="14.25">
      <c r="A666" s="518" t="s">
        <v>2731</v>
      </c>
      <c r="B666" s="519" t="s">
        <v>1971</v>
      </c>
      <c r="C666" s="520" t="s">
        <v>2786</v>
      </c>
      <c r="D666" s="521" t="s">
        <v>1986</v>
      </c>
      <c r="E666" s="521" t="s">
        <v>2024</v>
      </c>
      <c r="F666" s="1724" t="s">
        <v>2787</v>
      </c>
      <c r="G666" s="522" t="s">
        <v>1975</v>
      </c>
      <c r="H666" s="522" t="s">
        <v>2196</v>
      </c>
      <c r="I666" s="522" t="s">
        <v>2196</v>
      </c>
      <c r="J666" s="522"/>
      <c r="K666" s="522" t="s">
        <v>2018</v>
      </c>
    </row>
    <row r="667" spans="1:11" ht="14.25">
      <c r="A667" s="340"/>
      <c r="J667" s="146">
        <f>SUM(J641:J663)</f>
        <v>23</v>
      </c>
    </row>
    <row r="668" spans="1:11" ht="18">
      <c r="A668" s="3340" t="s">
        <v>2788</v>
      </c>
      <c r="B668" s="3340"/>
      <c r="C668" s="3340"/>
      <c r="D668" s="3340"/>
      <c r="E668" s="3340"/>
      <c r="F668" s="3340"/>
      <c r="G668" s="3340"/>
      <c r="H668" s="3340"/>
      <c r="I668" s="3340"/>
      <c r="J668" s="3340"/>
      <c r="K668" s="3340"/>
    </row>
    <row r="669" spans="1:11" ht="14.25">
      <c r="A669" s="12" t="s">
        <v>1962</v>
      </c>
      <c r="B669" s="62" t="s">
        <v>1963</v>
      </c>
      <c r="C669" s="62" t="s">
        <v>1964</v>
      </c>
      <c r="D669" s="62" t="s">
        <v>2340</v>
      </c>
      <c r="E669" s="62" t="s">
        <v>153</v>
      </c>
      <c r="F669" s="1702" t="s">
        <v>1966</v>
      </c>
      <c r="G669" s="62" t="s">
        <v>1967</v>
      </c>
      <c r="H669" s="62" t="s">
        <v>1968</v>
      </c>
      <c r="I669" s="62" t="s">
        <v>1969</v>
      </c>
      <c r="J669" s="63" t="s">
        <v>1970</v>
      </c>
      <c r="K669" s="63" t="s">
        <v>10</v>
      </c>
    </row>
    <row r="670" spans="1:11" ht="14.25">
      <c r="A670" s="144">
        <v>43501</v>
      </c>
      <c r="B670" s="256" t="s">
        <v>1971</v>
      </c>
      <c r="C670" s="439" t="s">
        <v>2789</v>
      </c>
      <c r="D670" s="145" t="s">
        <v>2790</v>
      </c>
      <c r="E670" s="145" t="s">
        <v>2024</v>
      </c>
      <c r="F670" s="773">
        <v>1000000</v>
      </c>
      <c r="G670" s="146" t="s">
        <v>2791</v>
      </c>
      <c r="H670" s="146" t="s">
        <v>2196</v>
      </c>
      <c r="I670" s="146" t="s">
        <v>1976</v>
      </c>
      <c r="J670" s="146">
        <v>1</v>
      </c>
      <c r="K670" s="146" t="s">
        <v>209</v>
      </c>
    </row>
    <row r="671" spans="1:11" ht="14.25">
      <c r="A671" s="89">
        <v>43621</v>
      </c>
      <c r="B671" s="256" t="s">
        <v>2149</v>
      </c>
      <c r="C671" s="439" t="s">
        <v>2792</v>
      </c>
      <c r="D671" s="138" t="s">
        <v>436</v>
      </c>
      <c r="E671" s="145" t="s">
        <v>2024</v>
      </c>
      <c r="F671" s="773">
        <v>1800000</v>
      </c>
      <c r="G671" s="139" t="s">
        <v>2793</v>
      </c>
      <c r="H671" s="146" t="s">
        <v>2196</v>
      </c>
      <c r="I671" s="146" t="s">
        <v>1976</v>
      </c>
      <c r="J671" s="146">
        <v>1</v>
      </c>
      <c r="K671" s="139" t="s">
        <v>207</v>
      </c>
    </row>
    <row r="672" spans="1:11" ht="14.25">
      <c r="A672" s="89">
        <v>43682</v>
      </c>
      <c r="B672" s="256" t="s">
        <v>1971</v>
      </c>
      <c r="C672" s="439" t="s">
        <v>2794</v>
      </c>
      <c r="D672" s="138" t="s">
        <v>2795</v>
      </c>
      <c r="E672" s="145" t="s">
        <v>2024</v>
      </c>
      <c r="F672" s="773">
        <v>1750000</v>
      </c>
      <c r="G672" s="139" t="s">
        <v>2796</v>
      </c>
      <c r="H672" s="146" t="s">
        <v>2196</v>
      </c>
      <c r="I672" s="146" t="s">
        <v>1976</v>
      </c>
      <c r="J672" s="146">
        <v>1</v>
      </c>
      <c r="K672" s="139" t="s">
        <v>22</v>
      </c>
    </row>
    <row r="673" spans="1:11" ht="14.25">
      <c r="A673" s="89">
        <v>43682</v>
      </c>
      <c r="B673" s="256" t="s">
        <v>1971</v>
      </c>
      <c r="C673" s="439" t="s">
        <v>2797</v>
      </c>
      <c r="D673" s="138" t="s">
        <v>2790</v>
      </c>
      <c r="E673" s="145" t="s">
        <v>2024</v>
      </c>
      <c r="F673" s="773">
        <v>2000000</v>
      </c>
      <c r="G673" s="422" t="s">
        <v>2798</v>
      </c>
      <c r="H673" s="146" t="s">
        <v>2196</v>
      </c>
      <c r="I673" s="146" t="s">
        <v>1976</v>
      </c>
      <c r="J673" s="146">
        <v>1</v>
      </c>
      <c r="K673" s="139" t="s">
        <v>19</v>
      </c>
    </row>
    <row r="674" spans="1:11" ht="14.25">
      <c r="A674" s="89">
        <v>43713</v>
      </c>
      <c r="B674" s="256" t="s">
        <v>1971</v>
      </c>
      <c r="C674" s="439" t="s">
        <v>2799</v>
      </c>
      <c r="D674" s="138" t="s">
        <v>2790</v>
      </c>
      <c r="E674" s="145" t="s">
        <v>2024</v>
      </c>
      <c r="F674" s="773">
        <v>2000000</v>
      </c>
      <c r="G674" s="422" t="s">
        <v>2327</v>
      </c>
      <c r="H674" s="146" t="s">
        <v>2196</v>
      </c>
      <c r="I674" s="146" t="s">
        <v>1976</v>
      </c>
      <c r="J674" s="146">
        <v>1</v>
      </c>
      <c r="K674" s="139" t="s">
        <v>22</v>
      </c>
    </row>
    <row r="675" spans="1:11" ht="14.25">
      <c r="A675" s="89">
        <v>43713</v>
      </c>
      <c r="B675" s="256" t="s">
        <v>1971</v>
      </c>
      <c r="C675" s="439" t="s">
        <v>2800</v>
      </c>
      <c r="D675" s="138" t="s">
        <v>2790</v>
      </c>
      <c r="E675" s="145" t="s">
        <v>2024</v>
      </c>
      <c r="F675" s="773">
        <v>1550000</v>
      </c>
      <c r="G675" s="422" t="s">
        <v>2036</v>
      </c>
      <c r="H675" s="146" t="s">
        <v>2196</v>
      </c>
      <c r="I675" s="146" t="s">
        <v>1976</v>
      </c>
      <c r="J675" s="146">
        <v>1</v>
      </c>
      <c r="K675" s="139" t="s">
        <v>207</v>
      </c>
    </row>
    <row r="676" spans="1:11" ht="14.25">
      <c r="A676" s="89">
        <v>43743</v>
      </c>
      <c r="B676" s="256" t="s">
        <v>2001</v>
      </c>
      <c r="C676" s="439" t="s">
        <v>2801</v>
      </c>
      <c r="D676" s="138" t="s">
        <v>2802</v>
      </c>
      <c r="E676" s="145" t="s">
        <v>2024</v>
      </c>
      <c r="F676" s="773">
        <v>1800000</v>
      </c>
      <c r="G676" s="451" t="s">
        <v>2039</v>
      </c>
      <c r="H676" s="146" t="s">
        <v>2196</v>
      </c>
      <c r="I676" s="146" t="s">
        <v>1976</v>
      </c>
      <c r="J676" s="146">
        <v>1</v>
      </c>
      <c r="K676" s="139" t="s">
        <v>209</v>
      </c>
    </row>
    <row r="677" spans="1:11" ht="14.25">
      <c r="A677" s="89" t="s">
        <v>2771</v>
      </c>
      <c r="B677" s="256" t="s">
        <v>2149</v>
      </c>
      <c r="C677" s="439" t="s">
        <v>2803</v>
      </c>
      <c r="D677" s="138" t="s">
        <v>2804</v>
      </c>
      <c r="E677" s="145" t="s">
        <v>2024</v>
      </c>
      <c r="F677" s="773">
        <v>1800000</v>
      </c>
      <c r="G677" s="422" t="s">
        <v>2805</v>
      </c>
      <c r="H677" s="146" t="s">
        <v>2196</v>
      </c>
      <c r="I677" s="146" t="s">
        <v>1976</v>
      </c>
      <c r="J677" s="146">
        <v>1</v>
      </c>
      <c r="K677" s="139" t="s">
        <v>19</v>
      </c>
    </row>
    <row r="678" spans="1:11" ht="14.25">
      <c r="A678" s="89" t="s">
        <v>2771</v>
      </c>
      <c r="B678" s="256" t="s">
        <v>1971</v>
      </c>
      <c r="C678" s="439" t="s">
        <v>2806</v>
      </c>
      <c r="D678" s="138" t="s">
        <v>2547</v>
      </c>
      <c r="E678" s="145" t="s">
        <v>2024</v>
      </c>
      <c r="F678" s="773">
        <v>1800000</v>
      </c>
      <c r="G678" s="422" t="s">
        <v>2807</v>
      </c>
      <c r="H678" s="146" t="s">
        <v>2196</v>
      </c>
      <c r="I678" s="146" t="s">
        <v>1976</v>
      </c>
      <c r="J678" s="146">
        <v>1</v>
      </c>
      <c r="K678" s="139" t="s">
        <v>207</v>
      </c>
    </row>
    <row r="679" spans="1:11" ht="14.25">
      <c r="A679" s="89" t="s">
        <v>2728</v>
      </c>
      <c r="B679" s="256" t="s">
        <v>2001</v>
      </c>
      <c r="C679" s="439" t="s">
        <v>2808</v>
      </c>
      <c r="D679" s="138" t="s">
        <v>2809</v>
      </c>
      <c r="E679" s="145" t="s">
        <v>2024</v>
      </c>
      <c r="F679" s="773">
        <v>1100000</v>
      </c>
      <c r="G679" s="451" t="s">
        <v>1975</v>
      </c>
      <c r="H679" s="146" t="s">
        <v>2196</v>
      </c>
      <c r="I679" s="146" t="s">
        <v>1976</v>
      </c>
      <c r="J679" s="146">
        <v>1</v>
      </c>
      <c r="K679" s="139" t="s">
        <v>207</v>
      </c>
    </row>
    <row r="680" spans="1:11" ht="14.25">
      <c r="A680" s="89" t="s">
        <v>2810</v>
      </c>
      <c r="B680" s="256" t="s">
        <v>1971</v>
      </c>
      <c r="C680" s="439" t="s">
        <v>2811</v>
      </c>
      <c r="D680" s="138" t="s">
        <v>95</v>
      </c>
      <c r="E680" s="145" t="s">
        <v>2024</v>
      </c>
      <c r="F680" s="773">
        <v>1600000</v>
      </c>
      <c r="G680" s="422" t="s">
        <v>2812</v>
      </c>
      <c r="H680" s="146" t="s">
        <v>2196</v>
      </c>
      <c r="I680" s="146" t="s">
        <v>1976</v>
      </c>
      <c r="J680" s="146">
        <v>1</v>
      </c>
      <c r="K680" s="139" t="s">
        <v>209</v>
      </c>
    </row>
    <row r="681" spans="1:11" ht="14.25">
      <c r="A681" s="89" t="s">
        <v>2682</v>
      </c>
      <c r="B681" s="256" t="s">
        <v>1971</v>
      </c>
      <c r="C681" s="439" t="s">
        <v>2813</v>
      </c>
      <c r="D681" s="138" t="s">
        <v>99</v>
      </c>
      <c r="E681" s="145" t="s">
        <v>2024</v>
      </c>
      <c r="F681" s="773">
        <v>1800000</v>
      </c>
      <c r="G681" s="422" t="s">
        <v>2814</v>
      </c>
      <c r="H681" s="146" t="s">
        <v>2196</v>
      </c>
      <c r="I681" s="146" t="s">
        <v>1976</v>
      </c>
      <c r="J681" s="146">
        <v>1</v>
      </c>
      <c r="K681" s="139" t="s">
        <v>209</v>
      </c>
    </row>
    <row r="682" spans="1:11" ht="14.25">
      <c r="A682" s="89" t="s">
        <v>2682</v>
      </c>
      <c r="B682" s="256" t="s">
        <v>1971</v>
      </c>
      <c r="C682" s="439" t="s">
        <v>2815</v>
      </c>
      <c r="D682" s="138" t="s">
        <v>99</v>
      </c>
      <c r="E682" s="145" t="s">
        <v>2024</v>
      </c>
      <c r="F682" s="773">
        <v>1800000</v>
      </c>
      <c r="G682" s="422" t="s">
        <v>2814</v>
      </c>
      <c r="H682" s="146" t="s">
        <v>2196</v>
      </c>
      <c r="I682" s="146" t="s">
        <v>1976</v>
      </c>
      <c r="J682" s="146">
        <v>1</v>
      </c>
      <c r="K682" s="139" t="s">
        <v>209</v>
      </c>
    </row>
    <row r="683" spans="1:11" ht="14.25">
      <c r="A683" s="89" t="s">
        <v>2682</v>
      </c>
      <c r="B683" s="256" t="s">
        <v>1971</v>
      </c>
      <c r="C683" s="439" t="s">
        <v>2816</v>
      </c>
      <c r="D683" s="138" t="s">
        <v>2434</v>
      </c>
      <c r="E683" s="145" t="s">
        <v>2024</v>
      </c>
      <c r="F683" s="773">
        <v>1250000</v>
      </c>
      <c r="G683" s="422" t="s">
        <v>2588</v>
      </c>
      <c r="H683" s="146" t="s">
        <v>2196</v>
      </c>
      <c r="I683" s="146" t="s">
        <v>1976</v>
      </c>
      <c r="J683" s="146">
        <v>1</v>
      </c>
      <c r="K683" s="139" t="s">
        <v>209</v>
      </c>
    </row>
    <row r="684" spans="1:11" ht="14.25">
      <c r="A684" s="89" t="s">
        <v>2682</v>
      </c>
      <c r="B684" s="256" t="s">
        <v>1971</v>
      </c>
      <c r="C684" s="439" t="s">
        <v>2817</v>
      </c>
      <c r="D684" s="138" t="s">
        <v>99</v>
      </c>
      <c r="E684" s="145" t="s">
        <v>2024</v>
      </c>
      <c r="F684" s="773">
        <v>1800000</v>
      </c>
      <c r="G684" s="422" t="s">
        <v>2814</v>
      </c>
      <c r="H684" s="146" t="s">
        <v>2196</v>
      </c>
      <c r="I684" s="146" t="s">
        <v>1976</v>
      </c>
      <c r="J684" s="146">
        <v>1</v>
      </c>
      <c r="K684" s="139" t="s">
        <v>209</v>
      </c>
    </row>
    <row r="685" spans="1:11" ht="14.25">
      <c r="A685" s="89" t="s">
        <v>2684</v>
      </c>
      <c r="B685" s="256" t="s">
        <v>1971</v>
      </c>
      <c r="C685" s="439" t="s">
        <v>2818</v>
      </c>
      <c r="D685" s="138" t="s">
        <v>2819</v>
      </c>
      <c r="E685" s="145" t="s">
        <v>2024</v>
      </c>
      <c r="F685" s="773">
        <v>2100000</v>
      </c>
      <c r="G685" s="451" t="s">
        <v>1975</v>
      </c>
      <c r="H685" s="146" t="s">
        <v>2196</v>
      </c>
      <c r="I685" s="146" t="s">
        <v>1976</v>
      </c>
      <c r="J685" s="146">
        <v>1</v>
      </c>
      <c r="K685" s="139" t="s">
        <v>207</v>
      </c>
    </row>
    <row r="686" spans="1:11" ht="14.25">
      <c r="A686" s="89" t="s">
        <v>2684</v>
      </c>
      <c r="B686" s="256" t="s">
        <v>1971</v>
      </c>
      <c r="C686" s="439" t="s">
        <v>2820</v>
      </c>
      <c r="D686" s="138" t="s">
        <v>2547</v>
      </c>
      <c r="E686" s="145" t="s">
        <v>2024</v>
      </c>
      <c r="F686" s="773">
        <v>2900000</v>
      </c>
      <c r="G686" s="422" t="s">
        <v>2300</v>
      </c>
      <c r="H686" s="146" t="s">
        <v>2196</v>
      </c>
      <c r="I686" s="146" t="s">
        <v>1976</v>
      </c>
      <c r="J686" s="146">
        <v>1</v>
      </c>
      <c r="K686" s="139" t="s">
        <v>2687</v>
      </c>
    </row>
    <row r="687" spans="1:11" ht="14.25">
      <c r="A687" s="89" t="s">
        <v>2688</v>
      </c>
      <c r="B687" s="256" t="s">
        <v>1971</v>
      </c>
      <c r="C687" s="439" t="s">
        <v>2821</v>
      </c>
      <c r="D687" s="138" t="s">
        <v>98</v>
      </c>
      <c r="E687" s="145" t="s">
        <v>2024</v>
      </c>
      <c r="F687" s="773">
        <v>1300000</v>
      </c>
      <c r="G687" s="422" t="s">
        <v>2012</v>
      </c>
      <c r="H687" s="146" t="s">
        <v>2196</v>
      </c>
      <c r="I687" s="146" t="s">
        <v>1976</v>
      </c>
      <c r="J687" s="146">
        <v>1</v>
      </c>
      <c r="K687" s="139" t="s">
        <v>2687</v>
      </c>
    </row>
    <row r="688" spans="1:11" ht="14.25">
      <c r="A688" s="89" t="s">
        <v>2688</v>
      </c>
      <c r="B688" s="256" t="s">
        <v>1971</v>
      </c>
      <c r="C688" s="439" t="s">
        <v>2822</v>
      </c>
      <c r="D688" s="138" t="s">
        <v>2823</v>
      </c>
      <c r="E688" s="145" t="s">
        <v>2131</v>
      </c>
      <c r="F688" s="773">
        <v>1300000</v>
      </c>
      <c r="G688" s="451" t="s">
        <v>1975</v>
      </c>
      <c r="H688" s="146" t="s">
        <v>2196</v>
      </c>
      <c r="I688" s="146" t="s">
        <v>1976</v>
      </c>
      <c r="J688" s="146">
        <v>1</v>
      </c>
      <c r="K688" s="139" t="s">
        <v>2687</v>
      </c>
    </row>
    <row r="689" spans="1:11" ht="14.25">
      <c r="A689" s="89" t="s">
        <v>2682</v>
      </c>
      <c r="B689" s="256" t="s">
        <v>1971</v>
      </c>
      <c r="C689" s="439" t="s">
        <v>2824</v>
      </c>
      <c r="D689" s="138" t="s">
        <v>1973</v>
      </c>
      <c r="E689" s="145" t="s">
        <v>2024</v>
      </c>
      <c r="F689" s="773">
        <v>1300000</v>
      </c>
      <c r="G689" s="451" t="s">
        <v>2039</v>
      </c>
      <c r="H689" s="146" t="s">
        <v>2196</v>
      </c>
      <c r="I689" s="146" t="s">
        <v>1976</v>
      </c>
      <c r="J689" s="146">
        <v>1</v>
      </c>
      <c r="K689" s="139" t="s">
        <v>2687</v>
      </c>
    </row>
    <row r="690" spans="1:11" ht="14.25">
      <c r="A690" s="452" t="s">
        <v>2688</v>
      </c>
      <c r="B690" s="453" t="s">
        <v>1971</v>
      </c>
      <c r="C690" s="454" t="s">
        <v>2825</v>
      </c>
      <c r="D690" s="455" t="s">
        <v>2547</v>
      </c>
      <c r="E690" s="455" t="s">
        <v>2024</v>
      </c>
      <c r="F690" s="1718" t="s">
        <v>2826</v>
      </c>
      <c r="G690" s="456" t="s">
        <v>1975</v>
      </c>
      <c r="H690" s="456" t="s">
        <v>2196</v>
      </c>
      <c r="I690" s="456" t="s">
        <v>1976</v>
      </c>
      <c r="J690" s="456"/>
      <c r="K690" s="456" t="s">
        <v>2018</v>
      </c>
    </row>
    <row r="691" spans="1:11" ht="14.25">
      <c r="A691" s="452" t="s">
        <v>2688</v>
      </c>
      <c r="B691" s="453" t="s">
        <v>1971</v>
      </c>
      <c r="C691" s="454" t="s">
        <v>2827</v>
      </c>
      <c r="D691" s="455" t="s">
        <v>2547</v>
      </c>
      <c r="E691" s="455" t="s">
        <v>2024</v>
      </c>
      <c r="F691" s="1718" t="s">
        <v>2828</v>
      </c>
      <c r="G691" s="456" t="s">
        <v>1975</v>
      </c>
      <c r="H691" s="456" t="s">
        <v>2196</v>
      </c>
      <c r="I691" s="456" t="s">
        <v>1976</v>
      </c>
      <c r="J691" s="456"/>
      <c r="K691" s="456" t="s">
        <v>2018</v>
      </c>
    </row>
    <row r="692" spans="1:11" ht="14.25">
      <c r="A692" s="452" t="s">
        <v>2688</v>
      </c>
      <c r="B692" s="453" t="s">
        <v>1971</v>
      </c>
      <c r="C692" s="454" t="s">
        <v>2829</v>
      </c>
      <c r="D692" s="455" t="s">
        <v>2547</v>
      </c>
      <c r="E692" s="455" t="s">
        <v>2024</v>
      </c>
      <c r="F692" s="1718">
        <v>820000000</v>
      </c>
      <c r="G692" s="456" t="s">
        <v>1975</v>
      </c>
      <c r="H692" s="456" t="s">
        <v>2196</v>
      </c>
      <c r="I692" s="456" t="s">
        <v>1976</v>
      </c>
      <c r="J692" s="456"/>
      <c r="K692" s="456" t="s">
        <v>2018</v>
      </c>
    </row>
    <row r="693" spans="1:11" ht="12.75">
      <c r="A693" s="340"/>
      <c r="J693">
        <f>SUM(J670:J692)</f>
        <v>20</v>
      </c>
    </row>
    <row r="694" spans="1:11" ht="18">
      <c r="A694" s="3340" t="s">
        <v>2830</v>
      </c>
      <c r="B694" s="3340"/>
      <c r="C694" s="3340"/>
      <c r="D694" s="3340"/>
      <c r="E694" s="3340"/>
      <c r="F694" s="3340"/>
      <c r="G694" s="3340"/>
      <c r="H694" s="3340"/>
      <c r="I694" s="3340"/>
      <c r="J694" s="3340"/>
      <c r="K694" s="3340"/>
    </row>
    <row r="695" spans="1:11" ht="14.25">
      <c r="A695" s="61" t="s">
        <v>1962</v>
      </c>
      <c r="B695" s="62" t="s">
        <v>1963</v>
      </c>
      <c r="C695" s="62" t="s">
        <v>1964</v>
      </c>
      <c r="D695" s="62" t="s">
        <v>2340</v>
      </c>
      <c r="E695" s="62" t="s">
        <v>153</v>
      </c>
      <c r="F695" s="1702" t="s">
        <v>1966</v>
      </c>
      <c r="G695" s="62" t="s">
        <v>1967</v>
      </c>
      <c r="H695" s="62" t="s">
        <v>1968</v>
      </c>
      <c r="I695" s="62" t="s">
        <v>1969</v>
      </c>
      <c r="J695" s="63" t="s">
        <v>1970</v>
      </c>
      <c r="K695" s="63" t="s">
        <v>10</v>
      </c>
    </row>
    <row r="696" spans="1:11" ht="12.75">
      <c r="A696" s="148"/>
      <c r="B696" s="256" t="s">
        <v>1971</v>
      </c>
      <c r="C696" s="149" t="s">
        <v>2831</v>
      </c>
      <c r="D696" s="150" t="s">
        <v>410</v>
      </c>
      <c r="E696" s="150" t="s">
        <v>2024</v>
      </c>
      <c r="F696" s="1715">
        <v>2400000</v>
      </c>
      <c r="G696" s="256" t="s">
        <v>2330</v>
      </c>
      <c r="H696" s="256" t="s">
        <v>1976</v>
      </c>
      <c r="I696" s="256" t="s">
        <v>1976</v>
      </c>
      <c r="J696" s="256">
        <v>1</v>
      </c>
      <c r="K696" s="256" t="s">
        <v>19</v>
      </c>
    </row>
    <row r="697" spans="1:11" ht="12.75">
      <c r="A697" s="148"/>
      <c r="B697" s="256" t="s">
        <v>1971</v>
      </c>
      <c r="C697" s="149" t="s">
        <v>256</v>
      </c>
      <c r="D697" s="150" t="s">
        <v>413</v>
      </c>
      <c r="E697" s="150" t="s">
        <v>2024</v>
      </c>
      <c r="F697" s="1715">
        <v>1600000</v>
      </c>
      <c r="G697" s="256" t="s">
        <v>2330</v>
      </c>
      <c r="H697" s="256" t="s">
        <v>1976</v>
      </c>
      <c r="I697" s="256" t="s">
        <v>1976</v>
      </c>
      <c r="J697" s="256">
        <v>1</v>
      </c>
      <c r="K697" s="256" t="s">
        <v>19</v>
      </c>
    </row>
    <row r="698" spans="1:11" ht="12.75">
      <c r="A698" s="148"/>
      <c r="B698" s="256" t="s">
        <v>1971</v>
      </c>
      <c r="C698" s="149" t="s">
        <v>2832</v>
      </c>
      <c r="D698" s="150" t="s">
        <v>407</v>
      </c>
      <c r="E698" s="150" t="s">
        <v>2024</v>
      </c>
      <c r="F698" s="1715">
        <v>2800000</v>
      </c>
      <c r="G698" s="256" t="s">
        <v>2330</v>
      </c>
      <c r="H698" s="256" t="s">
        <v>1976</v>
      </c>
      <c r="I698" s="256" t="s">
        <v>1976</v>
      </c>
      <c r="J698" s="256">
        <v>1</v>
      </c>
      <c r="K698" s="256" t="s">
        <v>19</v>
      </c>
    </row>
    <row r="699" spans="1:11" ht="14.25">
      <c r="A699" s="144"/>
      <c r="B699" s="256" t="s">
        <v>2001</v>
      </c>
      <c r="C699" s="98" t="s">
        <v>2833</v>
      </c>
      <c r="D699" s="145" t="s">
        <v>121</v>
      </c>
      <c r="E699" s="145" t="s">
        <v>2024</v>
      </c>
      <c r="F699" s="773">
        <v>2000000</v>
      </c>
      <c r="G699" s="146" t="s">
        <v>1975</v>
      </c>
      <c r="H699" s="146" t="s">
        <v>1976</v>
      </c>
      <c r="I699" s="146" t="s">
        <v>1976</v>
      </c>
      <c r="J699" s="146">
        <v>1</v>
      </c>
      <c r="K699" s="146" t="s">
        <v>209</v>
      </c>
    </row>
    <row r="700" spans="1:11" ht="12.75">
      <c r="A700" s="148"/>
      <c r="B700" s="256" t="s">
        <v>1971</v>
      </c>
      <c r="C700" s="149" t="s">
        <v>2834</v>
      </c>
      <c r="D700" s="150" t="s">
        <v>89</v>
      </c>
      <c r="E700" s="150" t="s">
        <v>2024</v>
      </c>
      <c r="F700" s="1715">
        <v>2700000</v>
      </c>
      <c r="G700" s="256" t="s">
        <v>1975</v>
      </c>
      <c r="H700" s="256" t="s">
        <v>1976</v>
      </c>
      <c r="I700" s="256" t="s">
        <v>1976</v>
      </c>
      <c r="J700" s="256">
        <v>1</v>
      </c>
      <c r="K700" s="256" t="s">
        <v>207</v>
      </c>
    </row>
    <row r="701" spans="1:11" ht="12.75">
      <c r="A701" s="459"/>
      <c r="B701" s="460" t="s">
        <v>1971</v>
      </c>
      <c r="C701" s="219" t="s">
        <v>2835</v>
      </c>
      <c r="D701" s="461" t="s">
        <v>96</v>
      </c>
      <c r="E701" s="461" t="s">
        <v>2024</v>
      </c>
      <c r="F701" s="1725">
        <v>1400000</v>
      </c>
      <c r="G701" s="460" t="s">
        <v>2330</v>
      </c>
      <c r="H701" s="460" t="s">
        <v>2196</v>
      </c>
      <c r="I701" s="460" t="s">
        <v>1976</v>
      </c>
      <c r="J701" s="460">
        <v>1</v>
      </c>
      <c r="K701" s="460" t="s">
        <v>19</v>
      </c>
    </row>
    <row r="702" spans="1:11" ht="12.75">
      <c r="A702" s="225"/>
      <c r="B702" s="676" t="s">
        <v>1971</v>
      </c>
      <c r="C702" s="407" t="s">
        <v>2836</v>
      </c>
      <c r="D702" s="407" t="s">
        <v>2837</v>
      </c>
      <c r="E702" s="676" t="s">
        <v>2024</v>
      </c>
      <c r="F702" s="1130">
        <v>950000</v>
      </c>
      <c r="G702" s="676" t="s">
        <v>2330</v>
      </c>
      <c r="H702" s="676" t="s">
        <v>2196</v>
      </c>
      <c r="I702" s="676" t="s">
        <v>1976</v>
      </c>
      <c r="J702" s="676">
        <v>1</v>
      </c>
      <c r="K702" s="676" t="s">
        <v>19</v>
      </c>
    </row>
    <row r="703" spans="1:11" ht="12.75">
      <c r="A703" s="340"/>
    </row>
    <row r="704" spans="1:11" ht="18">
      <c r="A704" s="3342" t="s">
        <v>2142</v>
      </c>
      <c r="B704" s="3342"/>
      <c r="C704" s="3342"/>
      <c r="D704" s="3342"/>
      <c r="E704" s="3342"/>
      <c r="F704" s="3342"/>
      <c r="G704" s="3342"/>
      <c r="H704" s="3342"/>
      <c r="I704" s="3342"/>
      <c r="J704" s="3342"/>
      <c r="K704" s="3342"/>
    </row>
    <row r="705" spans="1:11" ht="18">
      <c r="A705" s="3340" t="s">
        <v>2838</v>
      </c>
      <c r="B705" s="3340"/>
      <c r="C705" s="3340"/>
      <c r="D705" s="3340"/>
      <c r="E705" s="3340"/>
      <c r="F705" s="3340"/>
      <c r="G705" s="3340"/>
      <c r="H705" s="3340"/>
      <c r="I705" s="3340"/>
      <c r="J705" s="3340"/>
      <c r="K705" s="3340"/>
    </row>
    <row r="706" spans="1:11" ht="14.25">
      <c r="A706" s="12" t="s">
        <v>1962</v>
      </c>
      <c r="B706" s="62" t="s">
        <v>1963</v>
      </c>
      <c r="C706" s="62" t="s">
        <v>1964</v>
      </c>
      <c r="D706" s="62" t="s">
        <v>2340</v>
      </c>
      <c r="E706" s="62" t="s">
        <v>153</v>
      </c>
      <c r="F706" s="1702" t="s">
        <v>1966</v>
      </c>
      <c r="G706" s="62" t="s">
        <v>1967</v>
      </c>
      <c r="H706" s="62" t="s">
        <v>1968</v>
      </c>
      <c r="I706" s="62" t="s">
        <v>1969</v>
      </c>
      <c r="J706" s="63" t="s">
        <v>1970</v>
      </c>
      <c r="K706" s="63" t="s">
        <v>10</v>
      </c>
    </row>
    <row r="707" spans="1:11" s="605" customFormat="1" ht="14.25">
      <c r="A707" s="632">
        <v>43471</v>
      </c>
      <c r="B707" s="633" t="s">
        <v>1971</v>
      </c>
      <c r="C707" s="631" t="s">
        <v>235</v>
      </c>
      <c r="D707" s="633" t="s">
        <v>2512</v>
      </c>
      <c r="E707" s="633" t="s">
        <v>2024</v>
      </c>
      <c r="F707" s="1131">
        <v>2300000</v>
      </c>
      <c r="G707" s="633" t="s">
        <v>2839</v>
      </c>
      <c r="H707" s="633" t="s">
        <v>2196</v>
      </c>
      <c r="I707" s="633" t="s">
        <v>2196</v>
      </c>
      <c r="J707" s="633">
        <v>1</v>
      </c>
      <c r="K707" s="633" t="s">
        <v>209</v>
      </c>
    </row>
    <row r="708" spans="1:11" s="605" customFormat="1" ht="14.25">
      <c r="A708" s="632">
        <v>43471</v>
      </c>
      <c r="B708" s="633" t="s">
        <v>1971</v>
      </c>
      <c r="C708" s="631" t="s">
        <v>2840</v>
      </c>
      <c r="D708" s="633" t="s">
        <v>410</v>
      </c>
      <c r="E708" s="633" t="s">
        <v>2024</v>
      </c>
      <c r="F708" s="1131">
        <v>2100000</v>
      </c>
      <c r="G708" s="633" t="s">
        <v>2841</v>
      </c>
      <c r="H708" s="633" t="s">
        <v>2196</v>
      </c>
      <c r="I708" s="633" t="s">
        <v>2196</v>
      </c>
      <c r="J708" s="633">
        <v>1</v>
      </c>
      <c r="K708" s="633" t="s">
        <v>209</v>
      </c>
    </row>
    <row r="709" spans="1:11" s="605" customFormat="1" ht="14.25">
      <c r="A709" s="632">
        <v>43744</v>
      </c>
      <c r="B709" s="633" t="s">
        <v>1971</v>
      </c>
      <c r="C709" s="631" t="s">
        <v>2842</v>
      </c>
      <c r="D709" s="633" t="s">
        <v>93</v>
      </c>
      <c r="E709" s="633" t="s">
        <v>2024</v>
      </c>
      <c r="F709" s="1131">
        <v>5500000</v>
      </c>
      <c r="G709" s="633" t="s">
        <v>2843</v>
      </c>
      <c r="H709" s="633" t="s">
        <v>1991</v>
      </c>
      <c r="I709" s="633" t="s">
        <v>2196</v>
      </c>
      <c r="J709" s="633">
        <v>1</v>
      </c>
      <c r="K709" s="633" t="s">
        <v>209</v>
      </c>
    </row>
    <row r="710" spans="1:11" ht="14.25">
      <c r="A710" s="144" t="s">
        <v>2844</v>
      </c>
      <c r="B710" s="256" t="s">
        <v>1971</v>
      </c>
      <c r="C710" s="630" t="s">
        <v>2845</v>
      </c>
      <c r="D710" s="145" t="s">
        <v>407</v>
      </c>
      <c r="E710" s="145" t="s">
        <v>2024</v>
      </c>
      <c r="F710" s="773">
        <v>3000000</v>
      </c>
      <c r="G710" s="146" t="s">
        <v>2846</v>
      </c>
      <c r="H710" s="146" t="s">
        <v>2196</v>
      </c>
      <c r="I710" s="146" t="s">
        <v>2196</v>
      </c>
      <c r="J710" s="146">
        <v>1</v>
      </c>
      <c r="K710" s="146" t="s">
        <v>277</v>
      </c>
    </row>
    <row r="711" spans="1:11" ht="14.25">
      <c r="A711" s="89">
        <v>43561</v>
      </c>
      <c r="B711" s="256" t="s">
        <v>1971</v>
      </c>
      <c r="C711" s="630" t="s">
        <v>1400</v>
      </c>
      <c r="D711" s="138" t="s">
        <v>95</v>
      </c>
      <c r="E711" s="145" t="s">
        <v>2024</v>
      </c>
      <c r="F711" s="773">
        <v>1600000</v>
      </c>
      <c r="G711" s="139" t="s">
        <v>2847</v>
      </c>
      <c r="H711" s="146" t="s">
        <v>2196</v>
      </c>
      <c r="I711" s="146" t="s">
        <v>2196</v>
      </c>
      <c r="J711" s="146">
        <v>1</v>
      </c>
      <c r="K711" s="139" t="s">
        <v>277</v>
      </c>
    </row>
    <row r="712" spans="1:11" ht="14.25">
      <c r="A712" s="89">
        <v>43561</v>
      </c>
      <c r="B712" s="256" t="s">
        <v>1971</v>
      </c>
      <c r="C712" s="630" t="s">
        <v>2848</v>
      </c>
      <c r="D712" s="138" t="s">
        <v>2029</v>
      </c>
      <c r="E712" s="145" t="s">
        <v>2024</v>
      </c>
      <c r="F712" s="773">
        <v>1800000</v>
      </c>
      <c r="G712" s="139" t="s">
        <v>2053</v>
      </c>
      <c r="H712" s="146" t="s">
        <v>2196</v>
      </c>
      <c r="I712" s="146" t="s">
        <v>2196</v>
      </c>
      <c r="J712" s="146">
        <v>1</v>
      </c>
      <c r="K712" s="139" t="s">
        <v>199</v>
      </c>
    </row>
    <row r="713" spans="1:11" ht="14.25">
      <c r="A713" s="89">
        <v>43622</v>
      </c>
      <c r="B713" s="256" t="s">
        <v>1971</v>
      </c>
      <c r="C713" s="630" t="s">
        <v>2849</v>
      </c>
      <c r="D713" s="138" t="s">
        <v>407</v>
      </c>
      <c r="E713" s="145" t="s">
        <v>2024</v>
      </c>
      <c r="F713" s="773">
        <v>1800000</v>
      </c>
      <c r="G713" s="139" t="s">
        <v>2053</v>
      </c>
      <c r="H713" s="146" t="s">
        <v>2196</v>
      </c>
      <c r="I713" s="146" t="s">
        <v>2196</v>
      </c>
      <c r="J713" s="146">
        <v>1</v>
      </c>
      <c r="K713" s="139" t="s">
        <v>2039</v>
      </c>
    </row>
    <row r="714" spans="1:11" ht="14.25">
      <c r="A714" s="89">
        <v>76616</v>
      </c>
      <c r="B714" s="256" t="s">
        <v>1971</v>
      </c>
      <c r="C714" s="630" t="s">
        <v>406</v>
      </c>
      <c r="D714" s="138" t="s">
        <v>407</v>
      </c>
      <c r="E714" s="145" t="s">
        <v>2024</v>
      </c>
      <c r="F714" s="773">
        <v>3600000</v>
      </c>
      <c r="G714" s="139" t="s">
        <v>2189</v>
      </c>
      <c r="H714" s="146" t="s">
        <v>2196</v>
      </c>
      <c r="I714" s="146" t="s">
        <v>2196</v>
      </c>
      <c r="J714" s="146">
        <v>1</v>
      </c>
      <c r="K714" s="139" t="s">
        <v>199</v>
      </c>
    </row>
    <row r="715" spans="1:11" ht="14.25">
      <c r="A715" s="89">
        <v>43744</v>
      </c>
      <c r="B715" s="256" t="s">
        <v>1971</v>
      </c>
      <c r="C715" s="630" t="s">
        <v>2850</v>
      </c>
      <c r="D715" s="138" t="s">
        <v>407</v>
      </c>
      <c r="E715" s="145" t="s">
        <v>2024</v>
      </c>
      <c r="F715" s="773">
        <v>4100000</v>
      </c>
      <c r="G715" s="139" t="s">
        <v>2851</v>
      </c>
      <c r="H715" s="146" t="s">
        <v>2196</v>
      </c>
      <c r="I715" s="146" t="s">
        <v>2196</v>
      </c>
      <c r="J715" s="146">
        <v>1</v>
      </c>
      <c r="K715" s="139" t="s">
        <v>207</v>
      </c>
    </row>
    <row r="716" spans="1:11" ht="14.25">
      <c r="A716" s="89" t="s">
        <v>2852</v>
      </c>
      <c r="B716" s="256" t="s">
        <v>1971</v>
      </c>
      <c r="C716" s="630" t="s">
        <v>2853</v>
      </c>
      <c r="D716" s="138" t="s">
        <v>2547</v>
      </c>
      <c r="E716" s="145" t="s">
        <v>2024</v>
      </c>
      <c r="F716" s="773">
        <v>2500000</v>
      </c>
      <c r="G716" s="139" t="s">
        <v>2854</v>
      </c>
      <c r="H716" s="146" t="s">
        <v>2196</v>
      </c>
      <c r="I716" s="146" t="s">
        <v>2196</v>
      </c>
      <c r="J716" s="146">
        <v>1</v>
      </c>
      <c r="K716" s="139" t="s">
        <v>207</v>
      </c>
    </row>
    <row r="717" spans="1:11" ht="14.25">
      <c r="A717" s="89">
        <v>43744</v>
      </c>
      <c r="B717" s="256" t="s">
        <v>2149</v>
      </c>
      <c r="C717" s="630" t="s">
        <v>764</v>
      </c>
      <c r="D717" s="138" t="s">
        <v>2547</v>
      </c>
      <c r="E717" s="145" t="s">
        <v>2024</v>
      </c>
      <c r="F717" s="773">
        <v>1400000</v>
      </c>
      <c r="G717" s="451" t="s">
        <v>1975</v>
      </c>
      <c r="H717" s="146" t="s">
        <v>2196</v>
      </c>
      <c r="I717" s="146" t="s">
        <v>2196</v>
      </c>
      <c r="J717" s="146">
        <v>1</v>
      </c>
      <c r="K717" s="139" t="s">
        <v>199</v>
      </c>
    </row>
    <row r="718" spans="1:11" ht="14.25">
      <c r="A718" s="89">
        <v>43622</v>
      </c>
      <c r="B718" s="256" t="s">
        <v>1971</v>
      </c>
      <c r="C718" s="630" t="s">
        <v>2855</v>
      </c>
      <c r="D718" s="138" t="s">
        <v>95</v>
      </c>
      <c r="E718" s="145" t="s">
        <v>2024</v>
      </c>
      <c r="F718" s="773">
        <v>1700000</v>
      </c>
      <c r="G718" s="451" t="s">
        <v>1975</v>
      </c>
      <c r="H718" s="146" t="s">
        <v>2196</v>
      </c>
      <c r="I718" s="146" t="s">
        <v>2196</v>
      </c>
      <c r="J718" s="146">
        <v>1</v>
      </c>
      <c r="K718" s="139" t="s">
        <v>209</v>
      </c>
    </row>
    <row r="719" spans="1:11" ht="14.25">
      <c r="A719" s="89">
        <v>43744</v>
      </c>
      <c r="B719" s="256" t="s">
        <v>1971</v>
      </c>
      <c r="C719" s="630" t="s">
        <v>2856</v>
      </c>
      <c r="D719" s="138" t="s">
        <v>407</v>
      </c>
      <c r="E719" s="145" t="s">
        <v>2024</v>
      </c>
      <c r="F719" s="773">
        <v>3300000</v>
      </c>
      <c r="G719" s="139" t="s">
        <v>2857</v>
      </c>
      <c r="H719" s="146" t="s">
        <v>2196</v>
      </c>
      <c r="I719" s="146" t="s">
        <v>2196</v>
      </c>
      <c r="J719" s="146">
        <v>1</v>
      </c>
      <c r="K719" s="139" t="s">
        <v>209</v>
      </c>
    </row>
    <row r="720" spans="1:11" ht="14.25">
      <c r="A720" s="89">
        <v>43744</v>
      </c>
      <c r="B720" s="256" t="s">
        <v>2149</v>
      </c>
      <c r="C720" s="630" t="s">
        <v>2858</v>
      </c>
      <c r="D720" s="138" t="s">
        <v>2543</v>
      </c>
      <c r="E720" s="145" t="s">
        <v>2024</v>
      </c>
      <c r="F720" s="773">
        <v>6000000</v>
      </c>
      <c r="G720" s="139" t="s">
        <v>2859</v>
      </c>
      <c r="H720" s="146" t="s">
        <v>2196</v>
      </c>
      <c r="I720" s="146" t="s">
        <v>2196</v>
      </c>
      <c r="J720" s="146">
        <v>1</v>
      </c>
      <c r="K720" s="139" t="s">
        <v>209</v>
      </c>
    </row>
    <row r="721" spans="1:11" ht="14.25">
      <c r="A721" s="89">
        <v>43744</v>
      </c>
      <c r="B721" s="256" t="s">
        <v>1971</v>
      </c>
      <c r="C721" s="630" t="s">
        <v>2860</v>
      </c>
      <c r="D721" s="138" t="s">
        <v>2547</v>
      </c>
      <c r="E721" s="145" t="s">
        <v>2024</v>
      </c>
      <c r="F721" s="773">
        <v>1950000</v>
      </c>
      <c r="G721" s="139" t="s">
        <v>1975</v>
      </c>
      <c r="H721" s="146" t="s">
        <v>2196</v>
      </c>
      <c r="I721" s="146" t="s">
        <v>2196</v>
      </c>
      <c r="J721" s="146">
        <v>1</v>
      </c>
      <c r="K721" s="139" t="s">
        <v>209</v>
      </c>
    </row>
    <row r="722" spans="1:11" ht="14.25">
      <c r="A722" s="89">
        <v>43744</v>
      </c>
      <c r="B722" s="256" t="s">
        <v>2149</v>
      </c>
      <c r="C722" s="630" t="s">
        <v>2861</v>
      </c>
      <c r="D722" s="138" t="s">
        <v>93</v>
      </c>
      <c r="E722" s="145" t="s">
        <v>2024</v>
      </c>
      <c r="F722" s="773">
        <v>7000000</v>
      </c>
      <c r="G722" s="139" t="s">
        <v>2862</v>
      </c>
      <c r="H722" s="146" t="s">
        <v>2196</v>
      </c>
      <c r="I722" s="146" t="s">
        <v>2196</v>
      </c>
      <c r="J722" s="146">
        <v>1</v>
      </c>
      <c r="K722" s="139" t="s">
        <v>199</v>
      </c>
    </row>
    <row r="723" spans="1:11" ht="14.25">
      <c r="A723" s="89" t="s">
        <v>2863</v>
      </c>
      <c r="B723" s="256" t="s">
        <v>1971</v>
      </c>
      <c r="C723" s="630" t="s">
        <v>2864</v>
      </c>
      <c r="D723" s="138" t="s">
        <v>121</v>
      </c>
      <c r="E723" s="145" t="s">
        <v>2024</v>
      </c>
      <c r="F723" s="773">
        <v>1800000</v>
      </c>
      <c r="G723" s="451" t="s">
        <v>1975</v>
      </c>
      <c r="H723" s="146" t="s">
        <v>2196</v>
      </c>
      <c r="I723" s="146" t="s">
        <v>2196</v>
      </c>
      <c r="J723" s="146">
        <v>1</v>
      </c>
      <c r="K723" s="139" t="s">
        <v>2865</v>
      </c>
    </row>
    <row r="724" spans="1:11" ht="14.25">
      <c r="A724" s="89" t="s">
        <v>2863</v>
      </c>
      <c r="B724" s="142" t="s">
        <v>1971</v>
      </c>
      <c r="C724" s="630" t="s">
        <v>2866</v>
      </c>
      <c r="D724" s="138" t="s">
        <v>93</v>
      </c>
      <c r="E724" s="138" t="s">
        <v>2024</v>
      </c>
      <c r="F724" s="1703">
        <v>4300000</v>
      </c>
      <c r="G724" s="139" t="s">
        <v>2867</v>
      </c>
      <c r="H724" s="139" t="s">
        <v>2196</v>
      </c>
      <c r="I724" s="139" t="s">
        <v>2196</v>
      </c>
      <c r="J724" s="139">
        <v>1</v>
      </c>
      <c r="K724" s="139" t="s">
        <v>2865</v>
      </c>
    </row>
    <row r="725" spans="1:11" ht="14.25">
      <c r="A725" s="89" t="s">
        <v>2863</v>
      </c>
      <c r="B725" s="256" t="s">
        <v>1971</v>
      </c>
      <c r="C725" s="630" t="s">
        <v>854</v>
      </c>
      <c r="D725" s="138" t="s">
        <v>407</v>
      </c>
      <c r="E725" s="145" t="s">
        <v>2024</v>
      </c>
      <c r="F725" s="773">
        <v>2800000</v>
      </c>
      <c r="G725" s="139" t="s">
        <v>2846</v>
      </c>
      <c r="H725" s="146" t="s">
        <v>2196</v>
      </c>
      <c r="I725" s="146" t="s">
        <v>2196</v>
      </c>
      <c r="J725" s="146">
        <v>1</v>
      </c>
      <c r="K725" s="139" t="s">
        <v>2865</v>
      </c>
    </row>
    <row r="726" spans="1:11" ht="14.25">
      <c r="A726" s="89" t="s">
        <v>2863</v>
      </c>
      <c r="B726" s="256" t="s">
        <v>1971</v>
      </c>
      <c r="C726" s="630" t="s">
        <v>2868</v>
      </c>
      <c r="D726" s="138" t="s">
        <v>93</v>
      </c>
      <c r="E726" s="145" t="s">
        <v>2024</v>
      </c>
      <c r="F726" s="773">
        <v>3650000</v>
      </c>
      <c r="G726" s="139" t="s">
        <v>2867</v>
      </c>
      <c r="H726" s="146" t="s">
        <v>2196</v>
      </c>
      <c r="I726" s="146" t="s">
        <v>2196</v>
      </c>
      <c r="J726" s="146">
        <v>1</v>
      </c>
      <c r="K726" s="139" t="s">
        <v>2865</v>
      </c>
    </row>
    <row r="727" spans="1:11" ht="14.25">
      <c r="A727" s="89" t="s">
        <v>2869</v>
      </c>
      <c r="B727" s="256" t="s">
        <v>1971</v>
      </c>
      <c r="C727" s="630" t="s">
        <v>385</v>
      </c>
      <c r="D727" s="138" t="s">
        <v>2309</v>
      </c>
      <c r="E727" s="145" t="s">
        <v>2309</v>
      </c>
      <c r="F727" s="773">
        <v>850000</v>
      </c>
      <c r="G727" s="451" t="s">
        <v>1975</v>
      </c>
      <c r="H727" s="146" t="s">
        <v>2196</v>
      </c>
      <c r="I727" s="146" t="s">
        <v>2196</v>
      </c>
      <c r="J727" s="146">
        <v>1</v>
      </c>
      <c r="K727" s="139" t="s">
        <v>2865</v>
      </c>
    </row>
    <row r="728" spans="1:11" ht="14.25">
      <c r="A728" s="466" t="s">
        <v>2870</v>
      </c>
      <c r="B728" s="467" t="s">
        <v>2149</v>
      </c>
      <c r="C728" s="468" t="s">
        <v>2858</v>
      </c>
      <c r="D728" s="469" t="s">
        <v>2871</v>
      </c>
      <c r="E728" s="469" t="s">
        <v>2024</v>
      </c>
      <c r="F728" s="1720">
        <v>1150000000</v>
      </c>
      <c r="G728" s="470" t="s">
        <v>2859</v>
      </c>
      <c r="H728" s="470" t="s">
        <v>2196</v>
      </c>
      <c r="I728" s="470" t="s">
        <v>2196</v>
      </c>
      <c r="J728" s="470"/>
      <c r="K728" s="470" t="s">
        <v>277</v>
      </c>
    </row>
    <row r="729" spans="1:11" ht="14.25">
      <c r="A729" s="480" t="s">
        <v>2869</v>
      </c>
      <c r="B729" s="467" t="s">
        <v>1971</v>
      </c>
      <c r="C729" s="471" t="s">
        <v>2872</v>
      </c>
      <c r="D729" s="477" t="s">
        <v>410</v>
      </c>
      <c r="E729" s="469" t="s">
        <v>2024</v>
      </c>
      <c r="F729" s="1721">
        <v>440000000</v>
      </c>
      <c r="G729" s="477" t="s">
        <v>1975</v>
      </c>
      <c r="H729" s="470" t="s">
        <v>2196</v>
      </c>
      <c r="I729" s="470" t="s">
        <v>2196</v>
      </c>
      <c r="J729" s="471"/>
      <c r="K729" s="470"/>
    </row>
    <row r="730" spans="1:11" ht="14.25">
      <c r="A730" s="481" t="s">
        <v>2852</v>
      </c>
      <c r="B730" s="467" t="s">
        <v>1971</v>
      </c>
      <c r="C730" s="471" t="s">
        <v>2873</v>
      </c>
      <c r="D730" s="477" t="s">
        <v>112</v>
      </c>
      <c r="E730" s="469" t="s">
        <v>2024</v>
      </c>
      <c r="F730" s="1721">
        <v>168000000</v>
      </c>
      <c r="G730" s="477" t="s">
        <v>1975</v>
      </c>
      <c r="H730" s="470" t="s">
        <v>2196</v>
      </c>
      <c r="I730" s="470" t="s">
        <v>2196</v>
      </c>
      <c r="J730" s="471"/>
      <c r="K730" s="470"/>
    </row>
    <row r="731" spans="1:11" ht="12.75">
      <c r="J731">
        <f>SUM(J707:J730)</f>
        <v>21</v>
      </c>
    </row>
    <row r="732" spans="1:11" ht="18">
      <c r="A732" s="3340" t="s">
        <v>2874</v>
      </c>
      <c r="B732" s="3340"/>
      <c r="C732" s="3340"/>
      <c r="D732" s="3340"/>
      <c r="E732" s="3340"/>
      <c r="F732" s="3340"/>
      <c r="G732" s="3340"/>
      <c r="H732" s="3340"/>
      <c r="I732" s="3340"/>
      <c r="J732" s="3340"/>
      <c r="K732" s="3340"/>
    </row>
    <row r="733" spans="1:11" ht="14.25">
      <c r="A733" s="12" t="s">
        <v>1962</v>
      </c>
      <c r="B733" s="62" t="s">
        <v>1963</v>
      </c>
      <c r="C733" s="62" t="s">
        <v>1964</v>
      </c>
      <c r="D733" s="62" t="s">
        <v>2340</v>
      </c>
      <c r="E733" s="62" t="s">
        <v>153</v>
      </c>
      <c r="F733" s="1702" t="s">
        <v>1966</v>
      </c>
      <c r="G733" s="62" t="s">
        <v>1967</v>
      </c>
      <c r="H733" s="62" t="s">
        <v>1968</v>
      </c>
      <c r="I733" s="62" t="s">
        <v>1969</v>
      </c>
      <c r="J733" s="63" t="s">
        <v>1970</v>
      </c>
      <c r="K733" s="63" t="s">
        <v>10</v>
      </c>
    </row>
    <row r="734" spans="1:11" s="604" customFormat="1" ht="14.25">
      <c r="A734" s="599">
        <v>43471</v>
      </c>
      <c r="B734" s="600" t="s">
        <v>1971</v>
      </c>
      <c r="C734" s="601" t="s">
        <v>2875</v>
      </c>
      <c r="D734" s="602" t="s">
        <v>2876</v>
      </c>
      <c r="E734" s="602" t="s">
        <v>2024</v>
      </c>
      <c r="F734" s="1726">
        <v>1600000</v>
      </c>
      <c r="G734" s="603" t="s">
        <v>2877</v>
      </c>
      <c r="H734" s="603" t="s">
        <v>2196</v>
      </c>
      <c r="I734" s="603" t="s">
        <v>1976</v>
      </c>
      <c r="J734" s="603">
        <v>1</v>
      </c>
      <c r="K734" s="603" t="s">
        <v>209</v>
      </c>
    </row>
    <row r="735" spans="1:11" s="441" customFormat="1" ht="14.25">
      <c r="A735" s="442" t="s">
        <v>2878</v>
      </c>
      <c r="B735" s="391" t="s">
        <v>1971</v>
      </c>
      <c r="C735" s="439" t="s">
        <v>2879</v>
      </c>
      <c r="D735" s="443" t="s">
        <v>94</v>
      </c>
      <c r="E735" s="443" t="s">
        <v>2024</v>
      </c>
      <c r="F735" s="1722">
        <v>2300000</v>
      </c>
      <c r="G735" s="422" t="s">
        <v>2461</v>
      </c>
      <c r="H735" s="422" t="s">
        <v>2196</v>
      </c>
      <c r="I735" s="422" t="s">
        <v>2196</v>
      </c>
      <c r="J735" s="422">
        <v>1</v>
      </c>
      <c r="K735" s="422" t="s">
        <v>19</v>
      </c>
    </row>
    <row r="736" spans="1:11" ht="14.25">
      <c r="A736" s="89">
        <v>43471</v>
      </c>
      <c r="B736" s="256" t="s">
        <v>1971</v>
      </c>
      <c r="C736" s="439" t="s">
        <v>2880</v>
      </c>
      <c r="D736" s="138" t="s">
        <v>2512</v>
      </c>
      <c r="E736" s="145" t="s">
        <v>2024</v>
      </c>
      <c r="F736" s="773">
        <v>1650000</v>
      </c>
      <c r="G736" s="139" t="s">
        <v>2843</v>
      </c>
      <c r="H736" s="146" t="s">
        <v>2196</v>
      </c>
      <c r="I736" s="146" t="s">
        <v>2196</v>
      </c>
      <c r="J736" s="146">
        <v>1</v>
      </c>
      <c r="K736" s="139" t="s">
        <v>209</v>
      </c>
    </row>
    <row r="737" spans="1:11" ht="14.25">
      <c r="A737" s="89">
        <v>43471</v>
      </c>
      <c r="B737" s="256" t="s">
        <v>1971</v>
      </c>
      <c r="C737" s="439" t="s">
        <v>2881</v>
      </c>
      <c r="D737" s="138" t="s">
        <v>2876</v>
      </c>
      <c r="E737" s="145" t="s">
        <v>2024</v>
      </c>
      <c r="F737" s="773">
        <v>2200000</v>
      </c>
      <c r="G737" s="139" t="s">
        <v>2877</v>
      </c>
      <c r="H737" s="146" t="s">
        <v>2196</v>
      </c>
      <c r="I737" s="146" t="s">
        <v>2196</v>
      </c>
      <c r="J737" s="146">
        <v>1</v>
      </c>
      <c r="K737" s="139" t="s">
        <v>207</v>
      </c>
    </row>
    <row r="738" spans="1:11" ht="14.25">
      <c r="A738" s="89">
        <v>43471</v>
      </c>
      <c r="B738" s="256" t="s">
        <v>1971</v>
      </c>
      <c r="C738" s="439" t="s">
        <v>2882</v>
      </c>
      <c r="D738" s="138" t="s">
        <v>2221</v>
      </c>
      <c r="E738" s="145" t="s">
        <v>2024</v>
      </c>
      <c r="F738" s="773">
        <v>1800000</v>
      </c>
      <c r="G738" s="451" t="s">
        <v>2039</v>
      </c>
      <c r="H738" s="146" t="s">
        <v>2196</v>
      </c>
      <c r="I738" s="146" t="s">
        <v>2196</v>
      </c>
      <c r="J738" s="146">
        <v>1</v>
      </c>
      <c r="K738" s="139" t="s">
        <v>209</v>
      </c>
    </row>
    <row r="739" spans="1:11" ht="14.25">
      <c r="A739" s="89">
        <v>43471</v>
      </c>
      <c r="B739" s="256" t="s">
        <v>1971</v>
      </c>
      <c r="C739" s="439" t="s">
        <v>2883</v>
      </c>
      <c r="D739" s="138" t="s">
        <v>2166</v>
      </c>
      <c r="E739" s="145" t="s">
        <v>2024</v>
      </c>
      <c r="F739" s="773">
        <v>1500000</v>
      </c>
      <c r="G739" s="451" t="s">
        <v>2039</v>
      </c>
      <c r="H739" s="146" t="s">
        <v>2196</v>
      </c>
      <c r="I739" s="146" t="s">
        <v>2196</v>
      </c>
      <c r="J739" s="146">
        <v>1</v>
      </c>
      <c r="K739" s="139" t="s">
        <v>277</v>
      </c>
    </row>
    <row r="740" spans="1:11" ht="14.25">
      <c r="A740" s="89">
        <v>43471</v>
      </c>
      <c r="B740" s="256" t="s">
        <v>1971</v>
      </c>
      <c r="C740" s="439" t="s">
        <v>2884</v>
      </c>
      <c r="D740" s="138" t="s">
        <v>420</v>
      </c>
      <c r="E740" s="145" t="s">
        <v>2024</v>
      </c>
      <c r="F740" s="773">
        <v>1400000</v>
      </c>
      <c r="G740" s="139" t="s">
        <v>2260</v>
      </c>
      <c r="H740" s="146" t="s">
        <v>2196</v>
      </c>
      <c r="I740" s="146" t="s">
        <v>2196</v>
      </c>
      <c r="J740" s="146">
        <v>1</v>
      </c>
      <c r="K740" s="139" t="s">
        <v>207</v>
      </c>
    </row>
    <row r="741" spans="1:11" ht="14.25">
      <c r="A741" s="89">
        <v>43471</v>
      </c>
      <c r="B741" s="256" t="s">
        <v>672</v>
      </c>
      <c r="C741" s="439" t="s">
        <v>2296</v>
      </c>
      <c r="D741" s="138" t="s">
        <v>2166</v>
      </c>
      <c r="E741" s="145" t="s">
        <v>2024</v>
      </c>
      <c r="F741" s="773">
        <v>5500000</v>
      </c>
      <c r="G741" s="451" t="s">
        <v>1975</v>
      </c>
      <c r="H741" s="146" t="s">
        <v>2196</v>
      </c>
      <c r="I741" s="146" t="s">
        <v>2196</v>
      </c>
      <c r="J741" s="146">
        <v>1</v>
      </c>
      <c r="K741" s="139" t="s">
        <v>207</v>
      </c>
    </row>
    <row r="742" spans="1:11" ht="14.25">
      <c r="A742" s="89">
        <v>43471</v>
      </c>
      <c r="B742" s="256" t="s">
        <v>1971</v>
      </c>
      <c r="C742" s="439" t="s">
        <v>2885</v>
      </c>
      <c r="D742" s="138" t="s">
        <v>420</v>
      </c>
      <c r="E742" s="145" t="s">
        <v>2024</v>
      </c>
      <c r="F742" s="773">
        <v>1400000</v>
      </c>
      <c r="G742" s="139" t="s">
        <v>2263</v>
      </c>
      <c r="H742" s="146" t="s">
        <v>2196</v>
      </c>
      <c r="I742" s="146" t="s">
        <v>2196</v>
      </c>
      <c r="J742" s="146">
        <v>1</v>
      </c>
      <c r="K742" s="139" t="s">
        <v>277</v>
      </c>
    </row>
    <row r="743" spans="1:11" ht="14.25">
      <c r="A743" s="89">
        <v>43561</v>
      </c>
      <c r="B743" s="256" t="s">
        <v>1971</v>
      </c>
      <c r="C743" s="439" t="s">
        <v>2886</v>
      </c>
      <c r="D743" s="138" t="s">
        <v>2887</v>
      </c>
      <c r="E743" s="145" t="s">
        <v>2092</v>
      </c>
      <c r="F743" s="773">
        <v>1000000</v>
      </c>
      <c r="G743" s="451" t="s">
        <v>1975</v>
      </c>
      <c r="H743" s="146" t="s">
        <v>2196</v>
      </c>
      <c r="I743" s="146" t="s">
        <v>2196</v>
      </c>
      <c r="J743" s="146">
        <v>1</v>
      </c>
      <c r="K743" s="139" t="s">
        <v>19</v>
      </c>
    </row>
    <row r="744" spans="1:11" ht="14.25">
      <c r="A744" s="89">
        <v>76433</v>
      </c>
      <c r="B744" s="256" t="s">
        <v>1971</v>
      </c>
      <c r="C744" s="439" t="s">
        <v>2888</v>
      </c>
      <c r="D744" s="138" t="s">
        <v>96</v>
      </c>
      <c r="E744" s="145" t="s">
        <v>2024</v>
      </c>
      <c r="F744" s="773">
        <v>1450000</v>
      </c>
      <c r="G744" s="451" t="s">
        <v>1975</v>
      </c>
      <c r="H744" s="146" t="s">
        <v>2196</v>
      </c>
      <c r="I744" s="146" t="s">
        <v>2196</v>
      </c>
      <c r="J744" s="146">
        <v>1</v>
      </c>
      <c r="K744" s="139" t="s">
        <v>209</v>
      </c>
    </row>
    <row r="745" spans="1:11" ht="14.25">
      <c r="A745" s="89">
        <v>43471</v>
      </c>
      <c r="B745" s="256" t="s">
        <v>1971</v>
      </c>
      <c r="C745" s="439" t="s">
        <v>2889</v>
      </c>
      <c r="D745" s="138" t="s">
        <v>226</v>
      </c>
      <c r="E745" s="145" t="s">
        <v>2024</v>
      </c>
      <c r="F745" s="773">
        <v>3000000</v>
      </c>
      <c r="G745" s="139" t="s">
        <v>2890</v>
      </c>
      <c r="H745" s="146" t="s">
        <v>1991</v>
      </c>
      <c r="I745" s="146" t="s">
        <v>2196</v>
      </c>
      <c r="J745" s="146">
        <v>1</v>
      </c>
      <c r="K745" s="139" t="s">
        <v>277</v>
      </c>
    </row>
    <row r="746" spans="1:11" ht="14.25">
      <c r="A746" s="89">
        <v>43556</v>
      </c>
      <c r="B746" s="256" t="s">
        <v>1971</v>
      </c>
      <c r="C746" s="439" t="s">
        <v>2891</v>
      </c>
      <c r="D746" s="138" t="s">
        <v>106</v>
      </c>
      <c r="E746" s="145" t="s">
        <v>2024</v>
      </c>
      <c r="F746" s="773">
        <v>1250000</v>
      </c>
      <c r="G746" s="139" t="s">
        <v>2592</v>
      </c>
      <c r="H746" s="146" t="s">
        <v>2196</v>
      </c>
      <c r="I746" s="146" t="s">
        <v>2196</v>
      </c>
      <c r="J746" s="146">
        <v>1</v>
      </c>
      <c r="K746" s="139" t="s">
        <v>277</v>
      </c>
    </row>
    <row r="747" spans="1:11" ht="14.25">
      <c r="A747" s="89">
        <v>43561</v>
      </c>
      <c r="B747" s="256" t="s">
        <v>1971</v>
      </c>
      <c r="C747" s="439" t="s">
        <v>848</v>
      </c>
      <c r="D747" s="138" t="s">
        <v>407</v>
      </c>
      <c r="E747" s="145" t="s">
        <v>2024</v>
      </c>
      <c r="F747" s="773">
        <v>4000000</v>
      </c>
      <c r="G747" s="139" t="s">
        <v>2892</v>
      </c>
      <c r="H747" s="146" t="s">
        <v>2196</v>
      </c>
      <c r="I747" s="146" t="s">
        <v>2196</v>
      </c>
      <c r="J747" s="146">
        <v>1</v>
      </c>
      <c r="K747" s="139" t="s">
        <v>277</v>
      </c>
    </row>
    <row r="748" spans="1:11" ht="14.25">
      <c r="A748" s="89">
        <v>43471</v>
      </c>
      <c r="B748" s="256" t="s">
        <v>1971</v>
      </c>
      <c r="C748" s="439" t="s">
        <v>2893</v>
      </c>
      <c r="D748" s="138" t="s">
        <v>420</v>
      </c>
      <c r="E748" s="145" t="s">
        <v>2024</v>
      </c>
      <c r="F748" s="773">
        <v>1400000</v>
      </c>
      <c r="G748" s="139" t="s">
        <v>2260</v>
      </c>
      <c r="H748" s="146" t="s">
        <v>2196</v>
      </c>
      <c r="I748" s="146" t="s">
        <v>2196</v>
      </c>
      <c r="J748" s="146">
        <v>1</v>
      </c>
      <c r="K748" s="139" t="s">
        <v>209</v>
      </c>
    </row>
    <row r="749" spans="1:11" ht="14.25">
      <c r="A749" s="89"/>
      <c r="B749" s="256" t="s">
        <v>2149</v>
      </c>
      <c r="C749" s="439" t="s">
        <v>2894</v>
      </c>
      <c r="D749" s="138" t="s">
        <v>2895</v>
      </c>
      <c r="E749" s="145" t="s">
        <v>2024</v>
      </c>
      <c r="F749" s="773">
        <v>4200000</v>
      </c>
      <c r="G749" s="139" t="s">
        <v>2896</v>
      </c>
      <c r="H749" s="146" t="s">
        <v>2196</v>
      </c>
      <c r="I749" s="146" t="s">
        <v>2196</v>
      </c>
      <c r="J749" s="146">
        <v>1</v>
      </c>
      <c r="K749" s="139" t="s">
        <v>209</v>
      </c>
    </row>
    <row r="750" spans="1:11" ht="14.25">
      <c r="A750" s="89" t="s">
        <v>2897</v>
      </c>
      <c r="B750" s="256" t="s">
        <v>1971</v>
      </c>
      <c r="C750" s="439" t="s">
        <v>2898</v>
      </c>
      <c r="D750" s="138" t="s">
        <v>2895</v>
      </c>
      <c r="E750" s="145" t="s">
        <v>2024</v>
      </c>
      <c r="F750" s="773">
        <v>4200000</v>
      </c>
      <c r="G750" s="139" t="s">
        <v>2114</v>
      </c>
      <c r="H750" s="146" t="s">
        <v>2196</v>
      </c>
      <c r="I750" s="146" t="s">
        <v>2196</v>
      </c>
      <c r="J750" s="146">
        <v>1</v>
      </c>
      <c r="K750" s="139" t="s">
        <v>277</v>
      </c>
    </row>
    <row r="751" spans="1:11" ht="14.25">
      <c r="A751" s="89">
        <v>43805</v>
      </c>
      <c r="B751" s="142" t="s">
        <v>1971</v>
      </c>
      <c r="C751" s="439" t="s">
        <v>2899</v>
      </c>
      <c r="D751" s="138" t="s">
        <v>95</v>
      </c>
      <c r="E751" s="138" t="s">
        <v>2024</v>
      </c>
      <c r="F751" s="1703">
        <v>2200000</v>
      </c>
      <c r="G751" s="451" t="s">
        <v>1975</v>
      </c>
      <c r="H751" s="139" t="s">
        <v>2196</v>
      </c>
      <c r="I751" s="139" t="s">
        <v>2196</v>
      </c>
      <c r="J751" s="139">
        <v>1</v>
      </c>
      <c r="K751" s="139" t="s">
        <v>277</v>
      </c>
    </row>
    <row r="752" spans="1:11" ht="14.25">
      <c r="A752" s="89">
        <v>43652</v>
      </c>
      <c r="B752" s="256" t="s">
        <v>1971</v>
      </c>
      <c r="C752" s="439" t="s">
        <v>2900</v>
      </c>
      <c r="D752" s="138" t="s">
        <v>2547</v>
      </c>
      <c r="E752" s="145" t="s">
        <v>2024</v>
      </c>
      <c r="F752" s="773">
        <v>2000000</v>
      </c>
      <c r="G752" s="139" t="s">
        <v>2877</v>
      </c>
      <c r="H752" s="146" t="s">
        <v>2196</v>
      </c>
      <c r="I752" s="146" t="s">
        <v>2196</v>
      </c>
      <c r="J752" s="146">
        <v>1</v>
      </c>
      <c r="K752" s="139" t="s">
        <v>209</v>
      </c>
    </row>
    <row r="753" spans="1:11" ht="14.25">
      <c r="A753" s="89">
        <v>43744</v>
      </c>
      <c r="B753" s="256" t="s">
        <v>1971</v>
      </c>
      <c r="C753" s="439" t="s">
        <v>2901</v>
      </c>
      <c r="D753" s="138" t="s">
        <v>420</v>
      </c>
      <c r="E753" s="145" t="s">
        <v>2024</v>
      </c>
      <c r="F753" s="773">
        <v>1300000</v>
      </c>
      <c r="G753" s="139" t="s">
        <v>2114</v>
      </c>
      <c r="H753" s="146" t="s">
        <v>2196</v>
      </c>
      <c r="I753" s="146" t="s">
        <v>2196</v>
      </c>
      <c r="J753" s="146">
        <v>1</v>
      </c>
      <c r="K753" s="139" t="s">
        <v>277</v>
      </c>
    </row>
    <row r="754" spans="1:11" s="604" customFormat="1" ht="14.25">
      <c r="A754" s="599" t="s">
        <v>2897</v>
      </c>
      <c r="B754" s="600" t="s">
        <v>1971</v>
      </c>
      <c r="C754" s="601" t="s">
        <v>2902</v>
      </c>
      <c r="D754" s="602" t="s">
        <v>405</v>
      </c>
      <c r="E754" s="602" t="s">
        <v>2024</v>
      </c>
      <c r="F754" s="1726">
        <v>3000000</v>
      </c>
      <c r="G754" s="603" t="s">
        <v>2499</v>
      </c>
      <c r="H754" s="603" t="s">
        <v>2196</v>
      </c>
      <c r="I754" s="603" t="s">
        <v>2196</v>
      </c>
      <c r="J754" s="603">
        <v>1</v>
      </c>
      <c r="K754" s="603" t="s">
        <v>209</v>
      </c>
    </row>
    <row r="755" spans="1:11" s="605" customFormat="1" ht="14.25">
      <c r="A755" s="442" t="s">
        <v>2897</v>
      </c>
      <c r="B755" s="391" t="s">
        <v>1971</v>
      </c>
      <c r="C755" s="439" t="s">
        <v>386</v>
      </c>
      <c r="D755" s="443" t="s">
        <v>106</v>
      </c>
      <c r="E755" s="443" t="s">
        <v>2024</v>
      </c>
      <c r="F755" s="1722">
        <v>1300000</v>
      </c>
      <c r="G755" s="422" t="s">
        <v>559</v>
      </c>
      <c r="H755" s="422" t="s">
        <v>2196</v>
      </c>
      <c r="I755" s="422" t="s">
        <v>2196</v>
      </c>
      <c r="J755" s="422">
        <v>1</v>
      </c>
      <c r="K755" s="422" t="s">
        <v>2903</v>
      </c>
    </row>
    <row r="756" spans="1:11" s="605" customFormat="1" ht="14.25">
      <c r="A756" s="442">
        <v>42710</v>
      </c>
      <c r="B756" s="391" t="s">
        <v>1971</v>
      </c>
      <c r="C756" s="439" t="s">
        <v>2904</v>
      </c>
      <c r="D756" s="443" t="s">
        <v>96</v>
      </c>
      <c r="E756" s="443" t="s">
        <v>2024</v>
      </c>
      <c r="F756" s="1722">
        <v>1700000</v>
      </c>
      <c r="G756" s="422" t="s">
        <v>2743</v>
      </c>
      <c r="H756" s="422" t="s">
        <v>2196</v>
      </c>
      <c r="I756" s="422" t="s">
        <v>2196</v>
      </c>
      <c r="J756" s="422">
        <v>1</v>
      </c>
      <c r="K756" s="422" t="s">
        <v>209</v>
      </c>
    </row>
    <row r="757" spans="1:11" s="605" customFormat="1" ht="14.25">
      <c r="A757" s="442" t="s">
        <v>2852</v>
      </c>
      <c r="B757" s="391" t="s">
        <v>2149</v>
      </c>
      <c r="C757" s="439" t="s">
        <v>2905</v>
      </c>
      <c r="D757" s="443" t="s">
        <v>2547</v>
      </c>
      <c r="E757" s="443" t="s">
        <v>2024</v>
      </c>
      <c r="F757" s="1722">
        <v>3200000</v>
      </c>
      <c r="G757" s="422" t="s">
        <v>2906</v>
      </c>
      <c r="H757" s="422" t="s">
        <v>2196</v>
      </c>
      <c r="I757" s="422" t="s">
        <v>2196</v>
      </c>
      <c r="J757" s="422">
        <v>1</v>
      </c>
      <c r="K757" s="422" t="s">
        <v>209</v>
      </c>
    </row>
    <row r="758" spans="1:11" s="605" customFormat="1" ht="14.25">
      <c r="A758" s="442" t="s">
        <v>2907</v>
      </c>
      <c r="B758" s="391" t="s">
        <v>1971</v>
      </c>
      <c r="C758" s="439" t="s">
        <v>2908</v>
      </c>
      <c r="D758" s="443" t="s">
        <v>2909</v>
      </c>
      <c r="E758" s="443" t="s">
        <v>2024</v>
      </c>
      <c r="F758" s="1722">
        <v>2300000</v>
      </c>
      <c r="G758" s="422" t="s">
        <v>1975</v>
      </c>
      <c r="H758" s="422" t="s">
        <v>2196</v>
      </c>
      <c r="I758" s="422" t="s">
        <v>2196</v>
      </c>
      <c r="J758" s="422">
        <v>1</v>
      </c>
      <c r="K758" s="422" t="s">
        <v>277</v>
      </c>
    </row>
    <row r="759" spans="1:11" ht="14.25">
      <c r="A759" s="89" t="s">
        <v>2852</v>
      </c>
      <c r="B759" s="256" t="s">
        <v>1971</v>
      </c>
      <c r="C759" s="439" t="s">
        <v>2910</v>
      </c>
      <c r="D759" s="138" t="s">
        <v>95</v>
      </c>
      <c r="E759" s="145" t="s">
        <v>2024</v>
      </c>
      <c r="F759" s="773">
        <v>2500000</v>
      </c>
      <c r="G759" s="139" t="s">
        <v>2911</v>
      </c>
      <c r="H759" s="146" t="s">
        <v>2196</v>
      </c>
      <c r="I759" s="146" t="s">
        <v>2196</v>
      </c>
      <c r="J759" s="146">
        <v>1</v>
      </c>
      <c r="K759" s="139" t="s">
        <v>209</v>
      </c>
    </row>
    <row r="760" spans="1:11" ht="14.25">
      <c r="A760" s="588">
        <v>43471</v>
      </c>
      <c r="B760" s="589" t="s">
        <v>1971</v>
      </c>
      <c r="C760" s="590" t="s">
        <v>2912</v>
      </c>
      <c r="D760" s="591" t="s">
        <v>2913</v>
      </c>
      <c r="E760" s="591" t="s">
        <v>2024</v>
      </c>
      <c r="F760" s="1727">
        <v>140000000</v>
      </c>
      <c r="G760" s="592" t="s">
        <v>1975</v>
      </c>
      <c r="H760" s="592" t="s">
        <v>2196</v>
      </c>
      <c r="I760" s="592" t="s">
        <v>2196</v>
      </c>
      <c r="J760" s="592"/>
      <c r="K760" s="592" t="s">
        <v>277</v>
      </c>
    </row>
    <row r="761" spans="1:11" ht="14.25">
      <c r="A761" s="593">
        <v>43471</v>
      </c>
      <c r="B761" s="594" t="s">
        <v>2914</v>
      </c>
      <c r="C761" s="595" t="s">
        <v>2915</v>
      </c>
      <c r="D761" s="596" t="s">
        <v>417</v>
      </c>
      <c r="E761" s="596" t="s">
        <v>2024</v>
      </c>
      <c r="F761" s="1728">
        <v>900000000</v>
      </c>
      <c r="G761" s="597" t="s">
        <v>2039</v>
      </c>
      <c r="H761" s="597" t="s">
        <v>1991</v>
      </c>
      <c r="I761" s="597" t="s">
        <v>2196</v>
      </c>
      <c r="J761" s="597"/>
      <c r="K761" s="597" t="s">
        <v>209</v>
      </c>
    </row>
    <row r="762" spans="1:11" ht="14.25">
      <c r="A762" s="466">
        <v>43471</v>
      </c>
      <c r="B762" s="467" t="s">
        <v>1971</v>
      </c>
      <c r="C762" s="468" t="s">
        <v>2916</v>
      </c>
      <c r="D762" s="469" t="s">
        <v>405</v>
      </c>
      <c r="E762" s="469" t="s">
        <v>2024</v>
      </c>
      <c r="F762" s="1720">
        <v>620000000</v>
      </c>
      <c r="G762" s="470" t="s">
        <v>1975</v>
      </c>
      <c r="H762" s="470" t="s">
        <v>1991</v>
      </c>
      <c r="I762" s="470" t="s">
        <v>2196</v>
      </c>
      <c r="J762" s="470"/>
      <c r="K762" s="470" t="s">
        <v>277</v>
      </c>
    </row>
    <row r="763" spans="1:11" ht="14.25">
      <c r="A763" s="481">
        <v>43471</v>
      </c>
      <c r="B763" s="467" t="s">
        <v>1971</v>
      </c>
      <c r="C763" s="471" t="s">
        <v>2917</v>
      </c>
      <c r="D763" s="477" t="s">
        <v>2918</v>
      </c>
      <c r="E763" s="469" t="s">
        <v>2024</v>
      </c>
      <c r="F763" s="1720">
        <v>700000000</v>
      </c>
      <c r="G763" s="477" t="s">
        <v>1975</v>
      </c>
      <c r="H763" s="470" t="s">
        <v>1991</v>
      </c>
      <c r="I763" s="470" t="s">
        <v>2196</v>
      </c>
      <c r="J763" s="471"/>
      <c r="K763" s="470" t="s">
        <v>199</v>
      </c>
    </row>
    <row r="764" spans="1:11" ht="14.25">
      <c r="A764" s="481">
        <v>43471</v>
      </c>
      <c r="B764" s="467" t="s">
        <v>2914</v>
      </c>
      <c r="C764" s="471" t="s">
        <v>2917</v>
      </c>
      <c r="D764" s="477" t="s">
        <v>2918</v>
      </c>
      <c r="E764" s="469" t="s">
        <v>2024</v>
      </c>
      <c r="F764" s="1721">
        <v>400000000</v>
      </c>
      <c r="G764" s="477" t="s">
        <v>1975</v>
      </c>
      <c r="H764" s="470" t="s">
        <v>1991</v>
      </c>
      <c r="I764" s="470" t="s">
        <v>2196</v>
      </c>
      <c r="J764" s="471"/>
      <c r="K764" s="470" t="s">
        <v>207</v>
      </c>
    </row>
    <row r="765" spans="1:11" ht="12.75">
      <c r="A765" s="340"/>
      <c r="J765" s="598">
        <f>SUM(J734:J764)</f>
        <v>26</v>
      </c>
    </row>
    <row r="766" spans="1:11" ht="18">
      <c r="A766" s="3340" t="s">
        <v>2919</v>
      </c>
      <c r="B766" s="3340"/>
      <c r="C766" s="3340"/>
      <c r="D766" s="3340"/>
      <c r="E766" s="3340"/>
      <c r="F766" s="3340"/>
      <c r="G766" s="3340"/>
      <c r="H766" s="3340"/>
      <c r="I766" s="3340"/>
      <c r="J766" s="3340"/>
      <c r="K766" s="3340"/>
    </row>
    <row r="767" spans="1:11" ht="14.25">
      <c r="A767" s="12" t="s">
        <v>1962</v>
      </c>
      <c r="B767" s="62" t="s">
        <v>1963</v>
      </c>
      <c r="C767" s="62" t="s">
        <v>1964</v>
      </c>
      <c r="D767" s="62" t="s">
        <v>2340</v>
      </c>
      <c r="E767" s="62" t="s">
        <v>153</v>
      </c>
      <c r="F767" s="1702" t="s">
        <v>1966</v>
      </c>
      <c r="G767" s="62" t="s">
        <v>1967</v>
      </c>
      <c r="H767" s="62" t="s">
        <v>1968</v>
      </c>
      <c r="I767" s="62" t="s">
        <v>1969</v>
      </c>
      <c r="J767" s="63" t="s">
        <v>1970</v>
      </c>
      <c r="K767" s="63" t="s">
        <v>10</v>
      </c>
    </row>
    <row r="768" spans="1:11" ht="14.25">
      <c r="A768" s="144">
        <v>43471</v>
      </c>
      <c r="B768" s="256" t="s">
        <v>1971</v>
      </c>
      <c r="C768" s="95" t="s">
        <v>2920</v>
      </c>
      <c r="D768" s="145" t="s">
        <v>106</v>
      </c>
      <c r="E768" s="145" t="s">
        <v>2024</v>
      </c>
      <c r="F768" s="773">
        <v>1350000</v>
      </c>
      <c r="G768" s="146" t="s">
        <v>2550</v>
      </c>
      <c r="H768" s="146" t="s">
        <v>2196</v>
      </c>
      <c r="I768" s="146" t="s">
        <v>1976</v>
      </c>
      <c r="J768" s="146">
        <v>1</v>
      </c>
      <c r="K768" s="146"/>
    </row>
    <row r="769" spans="1:11" ht="14.25">
      <c r="A769" s="144">
        <v>43471</v>
      </c>
      <c r="B769" s="256" t="s">
        <v>1971</v>
      </c>
      <c r="C769" s="95" t="s">
        <v>2921</v>
      </c>
      <c r="D769" s="145" t="s">
        <v>106</v>
      </c>
      <c r="E769" s="145" t="s">
        <v>2024</v>
      </c>
      <c r="F769" s="773">
        <v>1550000</v>
      </c>
      <c r="G769" s="146" t="s">
        <v>2164</v>
      </c>
      <c r="H769" s="146" t="s">
        <v>2196</v>
      </c>
      <c r="I769" s="146" t="s">
        <v>2196</v>
      </c>
      <c r="J769" s="146">
        <v>1</v>
      </c>
      <c r="K769" s="146"/>
    </row>
    <row r="770" spans="1:11" ht="14.25">
      <c r="A770" s="89">
        <v>43471</v>
      </c>
      <c r="B770" s="256" t="s">
        <v>1971</v>
      </c>
      <c r="C770" s="95" t="s">
        <v>2922</v>
      </c>
      <c r="D770" s="138" t="s">
        <v>427</v>
      </c>
      <c r="E770" s="145" t="s">
        <v>2024</v>
      </c>
      <c r="F770" s="773">
        <v>3400000</v>
      </c>
      <c r="G770" s="139" t="s">
        <v>2923</v>
      </c>
      <c r="H770" s="146" t="s">
        <v>2196</v>
      </c>
      <c r="I770" s="146" t="s">
        <v>2196</v>
      </c>
      <c r="J770" s="146">
        <v>1</v>
      </c>
      <c r="K770" s="139" t="s">
        <v>199</v>
      </c>
    </row>
    <row r="771" spans="1:11" ht="14.25">
      <c r="A771" s="89">
        <v>43591</v>
      </c>
      <c r="B771" s="256" t="s">
        <v>2001</v>
      </c>
      <c r="C771" s="95" t="s">
        <v>2573</v>
      </c>
      <c r="D771" s="138" t="s">
        <v>109</v>
      </c>
      <c r="E771" s="145" t="s">
        <v>2024</v>
      </c>
      <c r="F771" s="773">
        <v>900000</v>
      </c>
      <c r="G771" s="451" t="s">
        <v>1975</v>
      </c>
      <c r="H771" s="146" t="s">
        <v>2196</v>
      </c>
      <c r="I771" s="146" t="s">
        <v>2196</v>
      </c>
      <c r="J771" s="146">
        <v>1</v>
      </c>
      <c r="K771" s="139" t="s">
        <v>277</v>
      </c>
    </row>
    <row r="772" spans="1:11" ht="14.25">
      <c r="A772" s="89">
        <v>43561</v>
      </c>
      <c r="B772" s="256" t="s">
        <v>2149</v>
      </c>
      <c r="C772" s="95" t="s">
        <v>2924</v>
      </c>
      <c r="D772" s="138" t="s">
        <v>407</v>
      </c>
      <c r="E772" s="145" t="s">
        <v>2024</v>
      </c>
      <c r="F772" s="773">
        <v>3000000</v>
      </c>
      <c r="G772" s="451" t="s">
        <v>1975</v>
      </c>
      <c r="H772" s="146" t="s">
        <v>2196</v>
      </c>
      <c r="I772" s="146" t="s">
        <v>2196</v>
      </c>
      <c r="J772" s="146">
        <v>1</v>
      </c>
      <c r="K772" s="139" t="s">
        <v>199</v>
      </c>
    </row>
    <row r="773" spans="1:11" ht="14.25">
      <c r="A773" s="89">
        <v>43652</v>
      </c>
      <c r="B773" s="256" t="s">
        <v>2149</v>
      </c>
      <c r="C773" s="95" t="s">
        <v>2925</v>
      </c>
      <c r="D773" s="138" t="s">
        <v>2547</v>
      </c>
      <c r="E773" s="145" t="s">
        <v>2024</v>
      </c>
      <c r="F773" s="773">
        <v>3500000</v>
      </c>
      <c r="G773" s="139" t="s">
        <v>2300</v>
      </c>
      <c r="H773" s="146" t="s">
        <v>2196</v>
      </c>
      <c r="I773" s="146" t="s">
        <v>2196</v>
      </c>
      <c r="J773" s="146">
        <v>1</v>
      </c>
      <c r="K773" s="139" t="s">
        <v>209</v>
      </c>
    </row>
    <row r="774" spans="1:11" ht="14.25">
      <c r="A774" s="89">
        <v>43652</v>
      </c>
      <c r="B774" s="256" t="s">
        <v>1971</v>
      </c>
      <c r="C774" s="95" t="s">
        <v>2926</v>
      </c>
      <c r="D774" s="138" t="s">
        <v>407</v>
      </c>
      <c r="E774" s="145" t="s">
        <v>2024</v>
      </c>
      <c r="F774" s="773">
        <v>2900000</v>
      </c>
      <c r="G774" s="139" t="s">
        <v>2927</v>
      </c>
      <c r="H774" s="146" t="s">
        <v>2196</v>
      </c>
      <c r="I774" s="146" t="s">
        <v>2196</v>
      </c>
      <c r="J774" s="146">
        <v>1</v>
      </c>
      <c r="K774" s="139" t="s">
        <v>209</v>
      </c>
    </row>
    <row r="775" spans="1:11" s="407" customFormat="1" ht="15.75" customHeight="1">
      <c r="A775" s="407" t="s">
        <v>2852</v>
      </c>
      <c r="B775" s="676" t="s">
        <v>1971</v>
      </c>
      <c r="C775" s="407" t="s">
        <v>2928</v>
      </c>
      <c r="D775" s="676" t="s">
        <v>2547</v>
      </c>
      <c r="E775" s="676" t="s">
        <v>2024</v>
      </c>
      <c r="F775" s="773">
        <v>1800000</v>
      </c>
      <c r="G775" s="676" t="s">
        <v>2929</v>
      </c>
      <c r="H775" s="676" t="s">
        <v>2196</v>
      </c>
      <c r="I775" s="676" t="s">
        <v>2196</v>
      </c>
      <c r="J775" s="676">
        <v>1</v>
      </c>
      <c r="K775" s="676" t="s">
        <v>277</v>
      </c>
    </row>
    <row r="776" spans="1:11" s="407" customFormat="1" ht="15.75" customHeight="1">
      <c r="A776" s="586">
        <v>43775</v>
      </c>
      <c r="B776" s="676" t="s">
        <v>1971</v>
      </c>
      <c r="C776" s="407" t="s">
        <v>2930</v>
      </c>
      <c r="D776" s="676" t="s">
        <v>96</v>
      </c>
      <c r="E776" s="676" t="s">
        <v>2024</v>
      </c>
      <c r="F776" s="1130">
        <v>1900000</v>
      </c>
      <c r="G776" s="676" t="s">
        <v>2320</v>
      </c>
      <c r="H776" s="676" t="s">
        <v>2196</v>
      </c>
      <c r="I776" s="676" t="s">
        <v>2196</v>
      </c>
      <c r="J776" s="676">
        <v>1</v>
      </c>
      <c r="K776" s="676" t="s">
        <v>277</v>
      </c>
    </row>
    <row r="777" spans="1:11" s="407" customFormat="1" ht="14.25">
      <c r="A777" s="368">
        <v>43775</v>
      </c>
      <c r="B777" s="315" t="s">
        <v>1971</v>
      </c>
      <c r="C777" s="635" t="s">
        <v>2931</v>
      </c>
      <c r="D777" s="573" t="s">
        <v>2547</v>
      </c>
      <c r="E777" s="574" t="s">
        <v>2024</v>
      </c>
      <c r="F777" s="1117">
        <v>1600000</v>
      </c>
      <c r="G777" s="587" t="s">
        <v>1975</v>
      </c>
      <c r="H777" s="570" t="s">
        <v>2196</v>
      </c>
      <c r="I777" s="570" t="s">
        <v>2196</v>
      </c>
      <c r="J777" s="570">
        <v>1</v>
      </c>
      <c r="K777" s="575"/>
    </row>
    <row r="778" spans="1:11" ht="14.25">
      <c r="A778" s="89">
        <v>43744</v>
      </c>
      <c r="B778" s="256" t="s">
        <v>1971</v>
      </c>
      <c r="C778" s="95" t="s">
        <v>2932</v>
      </c>
      <c r="D778" s="138" t="s">
        <v>407</v>
      </c>
      <c r="E778" s="145" t="s">
        <v>2024</v>
      </c>
      <c r="F778" s="773">
        <v>2800000</v>
      </c>
      <c r="G778" s="139" t="s">
        <v>2933</v>
      </c>
      <c r="H778" s="146" t="s">
        <v>2196</v>
      </c>
      <c r="I778" s="146" t="s">
        <v>2196</v>
      </c>
      <c r="J778" s="146">
        <v>1</v>
      </c>
      <c r="K778" s="139" t="s">
        <v>207</v>
      </c>
    </row>
    <row r="779" spans="1:11" ht="14.25">
      <c r="A779" s="89">
        <v>43744</v>
      </c>
      <c r="B779" s="256" t="s">
        <v>1971</v>
      </c>
      <c r="C779" s="95" t="s">
        <v>2934</v>
      </c>
      <c r="D779" s="138" t="s">
        <v>2512</v>
      </c>
      <c r="E779" s="145" t="s">
        <v>2024</v>
      </c>
      <c r="F779" s="773">
        <v>2100000</v>
      </c>
      <c r="G779" s="139" t="s">
        <v>2935</v>
      </c>
      <c r="H779" s="146" t="s">
        <v>2196</v>
      </c>
      <c r="I779" s="146" t="s">
        <v>2196</v>
      </c>
      <c r="J779" s="146">
        <v>1</v>
      </c>
      <c r="K779" s="139" t="s">
        <v>209</v>
      </c>
    </row>
    <row r="780" spans="1:11" ht="14.25">
      <c r="A780" s="89" t="s">
        <v>2870</v>
      </c>
      <c r="B780" s="256" t="s">
        <v>1971</v>
      </c>
      <c r="C780" s="95" t="s">
        <v>2936</v>
      </c>
      <c r="D780" s="138" t="s">
        <v>1995</v>
      </c>
      <c r="E780" s="145" t="s">
        <v>2024</v>
      </c>
      <c r="F780" s="773">
        <v>1900000</v>
      </c>
      <c r="G780" s="451" t="s">
        <v>2039</v>
      </c>
      <c r="H780" s="146" t="s">
        <v>2196</v>
      </c>
      <c r="I780" s="146" t="s">
        <v>2196</v>
      </c>
      <c r="J780" s="146">
        <v>1</v>
      </c>
      <c r="K780" s="139" t="s">
        <v>2937</v>
      </c>
    </row>
    <row r="781" spans="1:11" ht="14.25">
      <c r="A781" s="89" t="s">
        <v>2938</v>
      </c>
      <c r="B781" s="256" t="s">
        <v>1971</v>
      </c>
      <c r="C781" s="95" t="s">
        <v>2939</v>
      </c>
      <c r="D781" s="138" t="s">
        <v>2547</v>
      </c>
      <c r="E781" s="145" t="s">
        <v>2024</v>
      </c>
      <c r="F781" s="773">
        <v>2000000</v>
      </c>
      <c r="G781" s="139" t="s">
        <v>1984</v>
      </c>
      <c r="H781" s="146" t="s">
        <v>2196</v>
      </c>
      <c r="I781" s="146" t="s">
        <v>2196</v>
      </c>
      <c r="J781" s="146">
        <v>1</v>
      </c>
      <c r="K781" s="139" t="s">
        <v>277</v>
      </c>
    </row>
    <row r="782" spans="1:11" ht="14.25">
      <c r="A782" s="89" t="s">
        <v>2863</v>
      </c>
      <c r="B782" s="256" t="s">
        <v>1971</v>
      </c>
      <c r="C782" s="95" t="s">
        <v>2940</v>
      </c>
      <c r="D782" s="138" t="s">
        <v>2434</v>
      </c>
      <c r="E782" s="145" t="s">
        <v>2024</v>
      </c>
      <c r="F782" s="773">
        <v>1300000</v>
      </c>
      <c r="G782" s="139" t="s">
        <v>2933</v>
      </c>
      <c r="H782" s="146" t="s">
        <v>2196</v>
      </c>
      <c r="I782" s="146" t="s">
        <v>2196</v>
      </c>
      <c r="J782" s="146">
        <v>1</v>
      </c>
      <c r="K782" s="139" t="s">
        <v>277</v>
      </c>
    </row>
    <row r="783" spans="1:11" ht="14.25">
      <c r="A783" s="89" t="s">
        <v>2863</v>
      </c>
      <c r="B783" s="256" t="s">
        <v>1971</v>
      </c>
      <c r="C783" s="95" t="s">
        <v>2941</v>
      </c>
      <c r="D783" s="138" t="s">
        <v>106</v>
      </c>
      <c r="E783" s="145" t="s">
        <v>2024</v>
      </c>
      <c r="F783" s="773">
        <v>1300000</v>
      </c>
      <c r="G783" s="139" t="s">
        <v>559</v>
      </c>
      <c r="H783" s="146" t="s">
        <v>2196</v>
      </c>
      <c r="I783" s="146" t="s">
        <v>2196</v>
      </c>
      <c r="J783" s="146">
        <v>1</v>
      </c>
      <c r="K783" s="139" t="s">
        <v>277</v>
      </c>
    </row>
    <row r="784" spans="1:11" ht="14.25">
      <c r="A784" s="89" t="s">
        <v>2869</v>
      </c>
      <c r="B784" s="256" t="s">
        <v>1971</v>
      </c>
      <c r="C784" s="439" t="s">
        <v>2942</v>
      </c>
      <c r="D784" s="138" t="s">
        <v>436</v>
      </c>
      <c r="E784" s="145" t="s">
        <v>2024</v>
      </c>
      <c r="F784" s="773">
        <v>1200000</v>
      </c>
      <c r="G784" s="451" t="s">
        <v>1975</v>
      </c>
      <c r="H784" s="146" t="s">
        <v>2196</v>
      </c>
      <c r="I784" s="146" t="s">
        <v>2196</v>
      </c>
      <c r="J784" s="146">
        <v>1</v>
      </c>
      <c r="K784" s="139" t="s">
        <v>2943</v>
      </c>
    </row>
    <row r="785" spans="1:11" ht="14.25">
      <c r="A785" s="89" t="s">
        <v>2863</v>
      </c>
      <c r="B785" s="256" t="s">
        <v>1971</v>
      </c>
      <c r="C785" s="439" t="s">
        <v>2944</v>
      </c>
      <c r="D785" s="138" t="s">
        <v>96</v>
      </c>
      <c r="E785" s="145" t="s">
        <v>2024</v>
      </c>
      <c r="F785" s="773">
        <v>2150000</v>
      </c>
      <c r="G785" s="139" t="s">
        <v>2929</v>
      </c>
      <c r="H785" s="146" t="s">
        <v>2196</v>
      </c>
      <c r="I785" s="146" t="s">
        <v>2196</v>
      </c>
      <c r="J785" s="146">
        <v>1</v>
      </c>
      <c r="K785" s="139" t="s">
        <v>2943</v>
      </c>
    </row>
    <row r="786" spans="1:11" ht="14.25">
      <c r="A786" s="89" t="s">
        <v>2863</v>
      </c>
      <c r="B786" s="256" t="s">
        <v>1971</v>
      </c>
      <c r="C786" s="439" t="s">
        <v>2945</v>
      </c>
      <c r="D786" s="138" t="s">
        <v>2895</v>
      </c>
      <c r="E786" s="145" t="s">
        <v>2024</v>
      </c>
      <c r="F786" s="773">
        <v>2200000</v>
      </c>
      <c r="G786" s="139" t="s">
        <v>2557</v>
      </c>
      <c r="H786" s="146" t="s">
        <v>2196</v>
      </c>
      <c r="I786" s="146" t="s">
        <v>2196</v>
      </c>
      <c r="J786" s="146">
        <v>1</v>
      </c>
      <c r="K786" s="139" t="s">
        <v>2943</v>
      </c>
    </row>
    <row r="787" spans="1:11" ht="14.25">
      <c r="A787" s="89" t="s">
        <v>2869</v>
      </c>
      <c r="B787" s="256" t="s">
        <v>1971</v>
      </c>
      <c r="C787" s="439" t="s">
        <v>2946</v>
      </c>
      <c r="D787" s="138" t="s">
        <v>417</v>
      </c>
      <c r="E787" s="145" t="s">
        <v>2024</v>
      </c>
      <c r="F787" s="773">
        <v>1900000</v>
      </c>
      <c r="G787" s="139" t="s">
        <v>1975</v>
      </c>
      <c r="H787" s="146" t="s">
        <v>2196</v>
      </c>
      <c r="I787" s="146" t="s">
        <v>2196</v>
      </c>
      <c r="J787" s="146">
        <v>1</v>
      </c>
      <c r="K787" s="139" t="s">
        <v>2943</v>
      </c>
    </row>
    <row r="788" spans="1:11" ht="14.25">
      <c r="A788" s="466"/>
      <c r="B788" s="467"/>
      <c r="C788" s="468" t="s">
        <v>2947</v>
      </c>
      <c r="D788" s="469" t="s">
        <v>2543</v>
      </c>
      <c r="E788" s="469" t="s">
        <v>2024</v>
      </c>
      <c r="F788" s="1720">
        <v>220000000</v>
      </c>
      <c r="G788" s="470" t="s">
        <v>1975</v>
      </c>
      <c r="H788" s="470" t="s">
        <v>2948</v>
      </c>
      <c r="I788" s="470" t="s">
        <v>2196</v>
      </c>
      <c r="J788" s="470"/>
      <c r="K788" s="470" t="s">
        <v>199</v>
      </c>
    </row>
    <row r="789" spans="1:11" ht="14.25">
      <c r="A789" s="480"/>
      <c r="B789" s="467"/>
      <c r="C789" s="471" t="s">
        <v>2949</v>
      </c>
      <c r="D789" s="477" t="s">
        <v>96</v>
      </c>
      <c r="E789" s="469" t="s">
        <v>2024</v>
      </c>
      <c r="F789" s="1721">
        <v>380000000</v>
      </c>
      <c r="G789" s="477" t="s">
        <v>1975</v>
      </c>
      <c r="H789" s="470" t="s">
        <v>2196</v>
      </c>
      <c r="I789" s="470" t="s">
        <v>2196</v>
      </c>
      <c r="J789" s="471"/>
      <c r="K789" s="470" t="s">
        <v>2950</v>
      </c>
    </row>
    <row r="790" spans="1:11" ht="14.25">
      <c r="A790" s="481"/>
      <c r="B790" s="467"/>
      <c r="C790" s="471" t="s">
        <v>2951</v>
      </c>
      <c r="D790" s="477" t="s">
        <v>89</v>
      </c>
      <c r="E790" s="469" t="s">
        <v>2024</v>
      </c>
      <c r="F790" s="1721">
        <v>520000000</v>
      </c>
      <c r="G790" s="477" t="s">
        <v>1975</v>
      </c>
      <c r="H790" s="470" t="s">
        <v>2196</v>
      </c>
      <c r="I790" s="470" t="s">
        <v>2196</v>
      </c>
      <c r="J790" s="471"/>
      <c r="K790" s="470" t="s">
        <v>199</v>
      </c>
    </row>
    <row r="791" spans="1:11" ht="12.75">
      <c r="A791" s="340"/>
      <c r="J791">
        <f>SUM(J768:J787)</f>
        <v>20</v>
      </c>
    </row>
    <row r="792" spans="1:11" ht="18">
      <c r="A792" s="3340" t="s">
        <v>2952</v>
      </c>
      <c r="B792" s="3457"/>
      <c r="C792" s="3457"/>
      <c r="D792" s="3457"/>
      <c r="E792" s="3457"/>
      <c r="F792" s="3457"/>
      <c r="G792" s="3457"/>
      <c r="H792" s="3457"/>
      <c r="I792" s="3457"/>
      <c r="J792" s="3457"/>
      <c r="K792" s="3458"/>
    </row>
    <row r="793" spans="1:11" ht="14.25">
      <c r="A793" s="12" t="s">
        <v>1962</v>
      </c>
      <c r="B793" s="62" t="s">
        <v>1963</v>
      </c>
      <c r="C793" s="62" t="s">
        <v>1964</v>
      </c>
      <c r="D793" s="62" t="s">
        <v>2340</v>
      </c>
      <c r="E793" s="62" t="s">
        <v>153</v>
      </c>
      <c r="F793" s="1702" t="s">
        <v>1966</v>
      </c>
      <c r="G793" s="62" t="s">
        <v>1967</v>
      </c>
      <c r="H793" s="62" t="s">
        <v>1968</v>
      </c>
      <c r="I793" s="62" t="s">
        <v>1969</v>
      </c>
      <c r="J793" s="63" t="s">
        <v>1970</v>
      </c>
      <c r="K793" s="63" t="s">
        <v>10</v>
      </c>
    </row>
    <row r="794" spans="1:11" ht="14.25">
      <c r="A794" s="144">
        <v>43471</v>
      </c>
      <c r="B794" s="256" t="s">
        <v>1971</v>
      </c>
      <c r="C794" s="95" t="s">
        <v>2953</v>
      </c>
      <c r="D794" s="145" t="s">
        <v>118</v>
      </c>
      <c r="E794" s="145" t="s">
        <v>2024</v>
      </c>
      <c r="F794" s="773">
        <v>1900000</v>
      </c>
      <c r="G794" s="146" t="s">
        <v>2039</v>
      </c>
      <c r="H794" s="146" t="s">
        <v>1976</v>
      </c>
      <c r="I794" s="146" t="s">
        <v>1976</v>
      </c>
      <c r="J794" s="146">
        <v>1</v>
      </c>
      <c r="K794" s="146" t="s">
        <v>199</v>
      </c>
    </row>
    <row r="795" spans="1:11" ht="14.25">
      <c r="A795" s="466"/>
      <c r="B795" s="467"/>
      <c r="C795" s="468"/>
      <c r="D795" s="469"/>
      <c r="E795" s="469"/>
      <c r="F795" s="1720"/>
      <c r="G795" s="470"/>
      <c r="H795" s="470"/>
      <c r="I795" s="470"/>
      <c r="J795" s="470"/>
      <c r="K795" s="470"/>
    </row>
    <row r="796" spans="1:11" ht="14.25">
      <c r="A796" s="480"/>
      <c r="B796" s="467"/>
      <c r="C796" s="471"/>
      <c r="D796" s="477"/>
      <c r="E796" s="469"/>
      <c r="F796" s="1721"/>
      <c r="G796" s="477"/>
      <c r="H796" s="470"/>
      <c r="I796" s="470"/>
      <c r="J796" s="471"/>
      <c r="K796" s="470"/>
    </row>
    <row r="797" spans="1:11" ht="14.25">
      <c r="A797" s="481"/>
      <c r="B797" s="467"/>
      <c r="C797" s="471"/>
      <c r="D797" s="477"/>
      <c r="E797" s="469"/>
      <c r="F797" s="1721"/>
      <c r="G797" s="477"/>
      <c r="H797" s="470"/>
      <c r="I797" s="470"/>
      <c r="J797" s="471"/>
      <c r="K797" s="470"/>
    </row>
    <row r="798" spans="1:11" ht="12.75">
      <c r="A798" s="340"/>
    </row>
    <row r="799" spans="1:11" ht="18">
      <c r="A799" s="3340" t="s">
        <v>2954</v>
      </c>
      <c r="B799" s="3457"/>
      <c r="C799" s="3457"/>
      <c r="D799" s="3457"/>
      <c r="E799" s="3457"/>
      <c r="F799" s="3457"/>
      <c r="G799" s="3457"/>
      <c r="H799" s="3457"/>
      <c r="I799" s="3457"/>
      <c r="J799" s="3457"/>
      <c r="K799" s="3458"/>
    </row>
    <row r="800" spans="1:11" ht="14.25">
      <c r="A800" s="12" t="s">
        <v>1962</v>
      </c>
      <c r="B800" s="62" t="s">
        <v>1963</v>
      </c>
      <c r="C800" s="62" t="s">
        <v>1964</v>
      </c>
      <c r="D800" s="62" t="s">
        <v>2340</v>
      </c>
      <c r="E800" s="62" t="s">
        <v>153</v>
      </c>
      <c r="F800" s="1702" t="s">
        <v>1966</v>
      </c>
      <c r="G800" s="62" t="s">
        <v>1967</v>
      </c>
      <c r="H800" s="62" t="s">
        <v>1968</v>
      </c>
      <c r="I800" s="62" t="s">
        <v>1969</v>
      </c>
      <c r="J800" s="572" t="s">
        <v>1970</v>
      </c>
      <c r="K800" s="63" t="s">
        <v>10</v>
      </c>
    </row>
    <row r="801" spans="1:11" ht="14.25">
      <c r="A801" s="144" t="s">
        <v>2955</v>
      </c>
      <c r="B801" s="256" t="s">
        <v>1971</v>
      </c>
      <c r="C801" s="95" t="s">
        <v>2956</v>
      </c>
      <c r="D801" s="145" t="s">
        <v>407</v>
      </c>
      <c r="E801" s="145" t="s">
        <v>2024</v>
      </c>
      <c r="F801" s="773">
        <v>3200000</v>
      </c>
      <c r="G801" s="146" t="s">
        <v>2138</v>
      </c>
      <c r="H801" s="146" t="s">
        <v>1976</v>
      </c>
      <c r="I801" s="571" t="s">
        <v>1976</v>
      </c>
      <c r="J801" s="676">
        <v>1</v>
      </c>
      <c r="K801" s="146" t="s">
        <v>19</v>
      </c>
    </row>
    <row r="802" spans="1:11" ht="14.25">
      <c r="A802" s="89" t="s">
        <v>2957</v>
      </c>
      <c r="B802" s="256" t="s">
        <v>1971</v>
      </c>
      <c r="C802" s="95" t="s">
        <v>2958</v>
      </c>
      <c r="D802" s="138" t="s">
        <v>2434</v>
      </c>
      <c r="E802" s="145" t="s">
        <v>2024</v>
      </c>
      <c r="F802" s="773">
        <v>1200000</v>
      </c>
      <c r="G802" s="139" t="s">
        <v>2138</v>
      </c>
      <c r="H802" s="146" t="s">
        <v>1976</v>
      </c>
      <c r="I802" s="571" t="s">
        <v>1976</v>
      </c>
      <c r="J802" s="676">
        <v>1</v>
      </c>
      <c r="K802" s="146" t="s">
        <v>19</v>
      </c>
    </row>
    <row r="803" spans="1:11" ht="14.25">
      <c r="A803" s="89">
        <v>43561</v>
      </c>
      <c r="B803" s="256" t="s">
        <v>1971</v>
      </c>
      <c r="C803" s="95" t="s">
        <v>2959</v>
      </c>
      <c r="D803" s="138" t="s">
        <v>423</v>
      </c>
      <c r="E803" s="145" t="s">
        <v>2024</v>
      </c>
      <c r="F803" s="773">
        <v>1275000</v>
      </c>
      <c r="G803" s="139" t="s">
        <v>2039</v>
      </c>
      <c r="H803" s="146" t="s">
        <v>1976</v>
      </c>
      <c r="I803" s="571" t="s">
        <v>1976</v>
      </c>
      <c r="J803" s="676">
        <v>1</v>
      </c>
      <c r="K803" s="146" t="s">
        <v>19</v>
      </c>
    </row>
    <row r="804" spans="1:11" ht="14.25">
      <c r="A804" s="89">
        <v>43561</v>
      </c>
      <c r="B804" s="256" t="s">
        <v>1971</v>
      </c>
      <c r="C804" s="95" t="s">
        <v>2960</v>
      </c>
      <c r="D804" s="138" t="s">
        <v>407</v>
      </c>
      <c r="E804" s="145" t="s">
        <v>2024</v>
      </c>
      <c r="F804" s="773">
        <v>4500000</v>
      </c>
      <c r="G804" s="139" t="s">
        <v>2039</v>
      </c>
      <c r="H804" s="146" t="s">
        <v>1976</v>
      </c>
      <c r="I804" s="571" t="s">
        <v>1976</v>
      </c>
      <c r="J804" s="676">
        <v>1</v>
      </c>
      <c r="K804" s="146" t="s">
        <v>2961</v>
      </c>
    </row>
    <row r="805" spans="1:11" ht="14.25">
      <c r="A805" s="89">
        <v>43471</v>
      </c>
      <c r="B805" s="256" t="s">
        <v>2149</v>
      </c>
      <c r="C805" s="95" t="s">
        <v>2962</v>
      </c>
      <c r="D805" s="138" t="s">
        <v>227</v>
      </c>
      <c r="E805" s="145" t="s">
        <v>2024</v>
      </c>
      <c r="F805" s="773">
        <v>4000000</v>
      </c>
      <c r="G805" s="139" t="s">
        <v>2138</v>
      </c>
      <c r="H805" s="146" t="s">
        <v>1976</v>
      </c>
      <c r="I805" s="571" t="s">
        <v>1976</v>
      </c>
      <c r="J805" s="676">
        <v>1</v>
      </c>
      <c r="K805" s="146" t="s">
        <v>19</v>
      </c>
    </row>
    <row r="806" spans="1:11" ht="14.25">
      <c r="A806" s="89">
        <v>43561</v>
      </c>
      <c r="B806" s="256" t="s">
        <v>1971</v>
      </c>
      <c r="C806" s="95" t="s">
        <v>2963</v>
      </c>
      <c r="D806" s="138" t="s">
        <v>2442</v>
      </c>
      <c r="E806" s="145" t="s">
        <v>2024</v>
      </c>
      <c r="F806" s="773">
        <v>1250000</v>
      </c>
      <c r="G806" s="139" t="s">
        <v>19</v>
      </c>
      <c r="H806" s="146" t="s">
        <v>1976</v>
      </c>
      <c r="I806" s="571" t="s">
        <v>1976</v>
      </c>
      <c r="J806" s="676">
        <v>1</v>
      </c>
      <c r="K806" s="139" t="s">
        <v>493</v>
      </c>
    </row>
    <row r="807" spans="1:11" ht="14.25">
      <c r="A807" s="89" t="s">
        <v>2870</v>
      </c>
      <c r="B807" s="256" t="s">
        <v>1971</v>
      </c>
      <c r="C807" s="95" t="s">
        <v>2964</v>
      </c>
      <c r="D807" s="138" t="s">
        <v>1995</v>
      </c>
      <c r="E807" s="145" t="s">
        <v>2024</v>
      </c>
      <c r="F807" s="773">
        <v>2000000</v>
      </c>
      <c r="G807" s="139" t="s">
        <v>1975</v>
      </c>
      <c r="H807" s="146" t="s">
        <v>2196</v>
      </c>
      <c r="I807" s="571" t="s">
        <v>2196</v>
      </c>
      <c r="J807" s="676">
        <v>1</v>
      </c>
      <c r="K807" s="139" t="s">
        <v>2903</v>
      </c>
    </row>
    <row r="808" spans="1:11" ht="15.75" customHeight="1">
      <c r="A808" s="407" t="s">
        <v>2965</v>
      </c>
      <c r="B808" s="676" t="s">
        <v>1971</v>
      </c>
      <c r="C808" s="407" t="s">
        <v>2966</v>
      </c>
      <c r="D808" s="676" t="s">
        <v>1973</v>
      </c>
      <c r="E808" s="676" t="s">
        <v>2024</v>
      </c>
      <c r="F808" s="1130">
        <v>930000</v>
      </c>
      <c r="G808" s="676" t="s">
        <v>1975</v>
      </c>
      <c r="H808" s="676" t="s">
        <v>2196</v>
      </c>
      <c r="I808" s="676" t="s">
        <v>2196</v>
      </c>
      <c r="J808" s="636">
        <v>1</v>
      </c>
      <c r="K808" s="636" t="s">
        <v>277</v>
      </c>
    </row>
    <row r="809" spans="1:11" ht="14.25">
      <c r="A809" s="368"/>
      <c r="B809" s="315"/>
      <c r="C809" s="635"/>
      <c r="D809" s="573"/>
      <c r="E809" s="574"/>
      <c r="F809" s="1117"/>
      <c r="G809" s="575"/>
      <c r="H809" s="570"/>
      <c r="I809" s="570"/>
      <c r="J809" s="146"/>
      <c r="K809" s="139"/>
    </row>
    <row r="810" spans="1:11" ht="14.25">
      <c r="A810" s="466"/>
      <c r="B810" s="467"/>
      <c r="C810" s="468"/>
      <c r="D810" s="469"/>
      <c r="E810" s="469"/>
      <c r="F810" s="1720"/>
      <c r="G810" s="470"/>
      <c r="H810" s="470"/>
      <c r="I810" s="470"/>
      <c r="J810" s="470"/>
      <c r="K810" s="470"/>
    </row>
    <row r="811" spans="1:11" ht="14.25">
      <c r="A811" s="480"/>
      <c r="B811" s="467"/>
      <c r="C811" s="471"/>
      <c r="D811" s="477"/>
      <c r="E811" s="469"/>
      <c r="F811" s="1721"/>
      <c r="G811" s="477"/>
      <c r="H811" s="470"/>
      <c r="I811" s="470"/>
      <c r="J811" s="471"/>
      <c r="K811" s="470"/>
    </row>
    <row r="812" spans="1:11" ht="14.25">
      <c r="A812" s="481"/>
      <c r="B812" s="467"/>
      <c r="C812" s="471"/>
      <c r="D812" s="477"/>
      <c r="E812" s="469"/>
      <c r="F812" s="1721"/>
      <c r="G812" s="477"/>
      <c r="H812" s="470"/>
      <c r="I812" s="470"/>
      <c r="J812" s="471"/>
      <c r="K812" s="470"/>
    </row>
    <row r="813" spans="1:11" ht="12.75">
      <c r="A813" s="340"/>
    </row>
    <row r="814" spans="1:11" ht="18">
      <c r="A814" s="3342" t="s">
        <v>2142</v>
      </c>
      <c r="B814" s="3342"/>
      <c r="C814" s="3342"/>
      <c r="D814" s="3342"/>
      <c r="E814" s="3342"/>
      <c r="F814" s="3342"/>
      <c r="G814" s="3342"/>
      <c r="H814" s="3342"/>
      <c r="I814" s="3342"/>
      <c r="J814" s="3342"/>
      <c r="K814" s="3342"/>
    </row>
    <row r="815" spans="1:11" ht="18">
      <c r="A815" s="3340" t="s">
        <v>2967</v>
      </c>
      <c r="B815" s="3340"/>
      <c r="C815" s="3340"/>
      <c r="D815" s="3340"/>
      <c r="E815" s="3340"/>
      <c r="F815" s="3340"/>
      <c r="G815" s="3340"/>
      <c r="H815" s="3340"/>
      <c r="I815" s="3340"/>
      <c r="J815" s="3340"/>
      <c r="K815" s="3340"/>
    </row>
    <row r="816" spans="1:11" ht="14.25">
      <c r="A816" s="12" t="s">
        <v>1962</v>
      </c>
      <c r="B816" s="62" t="s">
        <v>1963</v>
      </c>
      <c r="C816" s="62" t="s">
        <v>1964</v>
      </c>
      <c r="D816" s="62" t="s">
        <v>2340</v>
      </c>
      <c r="E816" s="62" t="s">
        <v>153</v>
      </c>
      <c r="F816" s="1702" t="s">
        <v>1966</v>
      </c>
      <c r="G816" s="62" t="s">
        <v>1967</v>
      </c>
      <c r="H816" s="62" t="s">
        <v>1968</v>
      </c>
      <c r="I816" s="62" t="s">
        <v>1969</v>
      </c>
      <c r="J816" s="63" t="s">
        <v>1970</v>
      </c>
      <c r="K816" s="63" t="s">
        <v>10</v>
      </c>
    </row>
    <row r="817" spans="1:11" s="605" customFormat="1" ht="14.25">
      <c r="A817" s="632">
        <v>43472</v>
      </c>
      <c r="B817" s="633" t="s">
        <v>1971</v>
      </c>
      <c r="C817" s="662" t="s">
        <v>2385</v>
      </c>
      <c r="D817" s="633" t="s">
        <v>1986</v>
      </c>
      <c r="E817" s="633" t="s">
        <v>2024</v>
      </c>
      <c r="F817" s="1131" t="s">
        <v>2968</v>
      </c>
      <c r="G817" s="633" t="s">
        <v>1984</v>
      </c>
      <c r="H817" s="633" t="s">
        <v>2196</v>
      </c>
      <c r="I817" s="633" t="s">
        <v>2196</v>
      </c>
      <c r="J817" s="633">
        <v>1</v>
      </c>
      <c r="K817" s="633" t="s">
        <v>2943</v>
      </c>
    </row>
    <row r="818" spans="1:11" s="605" customFormat="1" ht="14.25">
      <c r="A818" s="632">
        <v>43531</v>
      </c>
      <c r="B818" s="633" t="s">
        <v>1971</v>
      </c>
      <c r="C818" s="662" t="s">
        <v>847</v>
      </c>
      <c r="D818" s="633" t="s">
        <v>2969</v>
      </c>
      <c r="E818" s="633" t="s">
        <v>2024</v>
      </c>
      <c r="F818" s="1131">
        <v>3000000</v>
      </c>
      <c r="G818" s="633" t="s">
        <v>2846</v>
      </c>
      <c r="H818" s="633" t="s">
        <v>2196</v>
      </c>
      <c r="I818" s="633" t="s">
        <v>2196</v>
      </c>
      <c r="J818" s="633">
        <v>1</v>
      </c>
      <c r="K818" s="633" t="s">
        <v>2950</v>
      </c>
    </row>
    <row r="819" spans="1:11" s="605" customFormat="1" ht="14.25">
      <c r="A819" s="632">
        <v>43531</v>
      </c>
      <c r="B819" s="633" t="s">
        <v>1971</v>
      </c>
      <c r="C819" s="662" t="s">
        <v>2970</v>
      </c>
      <c r="D819" s="633" t="s">
        <v>407</v>
      </c>
      <c r="E819" s="633" t="s">
        <v>2024</v>
      </c>
      <c r="F819" s="1131">
        <v>1850000</v>
      </c>
      <c r="G819" s="633" t="s">
        <v>2686</v>
      </c>
      <c r="H819" s="633" t="s">
        <v>2196</v>
      </c>
      <c r="I819" s="633" t="s">
        <v>2196</v>
      </c>
      <c r="J819" s="633">
        <v>1</v>
      </c>
      <c r="K819" s="633" t="s">
        <v>199</v>
      </c>
    </row>
    <row r="820" spans="1:11" s="605" customFormat="1" ht="14.25">
      <c r="A820" s="632">
        <v>43715</v>
      </c>
      <c r="B820" s="633" t="s">
        <v>1971</v>
      </c>
      <c r="C820" s="662" t="s">
        <v>2971</v>
      </c>
      <c r="D820" s="633" t="s">
        <v>113</v>
      </c>
      <c r="E820" s="633" t="s">
        <v>2024</v>
      </c>
      <c r="F820" s="1131">
        <v>1800000</v>
      </c>
      <c r="G820" s="660" t="s">
        <v>1975</v>
      </c>
      <c r="H820" s="633" t="s">
        <v>2196</v>
      </c>
      <c r="I820" s="633" t="s">
        <v>2196</v>
      </c>
      <c r="J820" s="633">
        <v>1</v>
      </c>
      <c r="K820" s="633" t="s">
        <v>277</v>
      </c>
    </row>
    <row r="821" spans="1:11" s="605" customFormat="1" ht="14.25">
      <c r="A821" s="632">
        <v>43715</v>
      </c>
      <c r="B821" s="633" t="s">
        <v>1971</v>
      </c>
      <c r="C821" s="662" t="s">
        <v>760</v>
      </c>
      <c r="D821" s="633" t="s">
        <v>2201</v>
      </c>
      <c r="E821" s="633" t="s">
        <v>2024</v>
      </c>
      <c r="F821" s="1131">
        <v>2300000</v>
      </c>
      <c r="G821" s="660" t="s">
        <v>1975</v>
      </c>
      <c r="H821" s="633" t="s">
        <v>1991</v>
      </c>
      <c r="I821" s="633" t="s">
        <v>2196</v>
      </c>
      <c r="J821" s="633">
        <v>1</v>
      </c>
      <c r="K821" s="633" t="s">
        <v>199</v>
      </c>
    </row>
    <row r="822" spans="1:11" ht="14.25">
      <c r="A822" s="144">
        <v>43531</v>
      </c>
      <c r="B822" s="256" t="s">
        <v>1971</v>
      </c>
      <c r="C822" s="439" t="s">
        <v>2972</v>
      </c>
      <c r="D822" s="145" t="s">
        <v>1986</v>
      </c>
      <c r="E822" s="145" t="s">
        <v>2024</v>
      </c>
      <c r="F822" s="773">
        <v>2400000</v>
      </c>
      <c r="G822" s="146" t="s">
        <v>2560</v>
      </c>
      <c r="H822" s="146" t="s">
        <v>2196</v>
      </c>
      <c r="I822" s="146" t="s">
        <v>2196</v>
      </c>
      <c r="J822" s="146">
        <v>1</v>
      </c>
      <c r="K822" s="146" t="s">
        <v>199</v>
      </c>
    </row>
    <row r="823" spans="1:11" ht="14.25">
      <c r="A823" s="89" t="s">
        <v>2973</v>
      </c>
      <c r="B823" s="256" t="s">
        <v>2149</v>
      </c>
      <c r="C823" s="439" t="s">
        <v>2974</v>
      </c>
      <c r="D823" s="138" t="s">
        <v>2975</v>
      </c>
      <c r="E823" s="145" t="s">
        <v>2024</v>
      </c>
      <c r="F823" s="773">
        <v>6500000</v>
      </c>
      <c r="G823" s="139" t="s">
        <v>2976</v>
      </c>
      <c r="H823" s="146" t="s">
        <v>2196</v>
      </c>
      <c r="I823" s="146" t="s">
        <v>2196</v>
      </c>
      <c r="J823" s="146">
        <v>1</v>
      </c>
      <c r="K823" s="139" t="s">
        <v>199</v>
      </c>
    </row>
    <row r="824" spans="1:11" ht="14.25">
      <c r="A824" s="89" t="s">
        <v>2973</v>
      </c>
      <c r="B824" s="256" t="s">
        <v>1971</v>
      </c>
      <c r="C824" s="439" t="s">
        <v>2977</v>
      </c>
      <c r="D824" s="138" t="s">
        <v>2739</v>
      </c>
      <c r="E824" s="145" t="s">
        <v>2024</v>
      </c>
      <c r="F824" s="773">
        <v>6300000</v>
      </c>
      <c r="G824" s="139" t="s">
        <v>2978</v>
      </c>
      <c r="H824" s="146" t="s">
        <v>2196</v>
      </c>
      <c r="I824" s="146" t="s">
        <v>2196</v>
      </c>
      <c r="J824" s="146">
        <v>1</v>
      </c>
      <c r="K824" s="139" t="s">
        <v>199</v>
      </c>
    </row>
    <row r="825" spans="1:11" ht="14.25">
      <c r="A825" s="89" t="s">
        <v>2979</v>
      </c>
      <c r="B825" s="256" t="s">
        <v>1971</v>
      </c>
      <c r="C825" s="439" t="s">
        <v>2980</v>
      </c>
      <c r="D825" s="138" t="s">
        <v>2547</v>
      </c>
      <c r="E825" s="145" t="s">
        <v>2024</v>
      </c>
      <c r="F825" s="773">
        <v>2350000</v>
      </c>
      <c r="G825" s="139" t="s">
        <v>2981</v>
      </c>
      <c r="H825" s="146" t="s">
        <v>2196</v>
      </c>
      <c r="I825" s="146" t="s">
        <v>2196</v>
      </c>
      <c r="J825" s="146">
        <v>1</v>
      </c>
      <c r="K825" s="139" t="s">
        <v>209</v>
      </c>
    </row>
    <row r="826" spans="1:11" ht="14.25">
      <c r="A826" s="89" t="s">
        <v>2979</v>
      </c>
      <c r="B826" s="256" t="s">
        <v>1971</v>
      </c>
      <c r="C826" s="439" t="s">
        <v>2982</v>
      </c>
      <c r="D826" s="138" t="s">
        <v>1986</v>
      </c>
      <c r="E826" s="145" t="s">
        <v>2024</v>
      </c>
      <c r="F826" s="773">
        <v>2350000</v>
      </c>
      <c r="G826" s="139" t="s">
        <v>2983</v>
      </c>
      <c r="H826" s="146" t="s">
        <v>2196</v>
      </c>
      <c r="I826" s="146" t="s">
        <v>2196</v>
      </c>
      <c r="J826" s="146">
        <v>1</v>
      </c>
      <c r="K826" s="139" t="s">
        <v>19</v>
      </c>
    </row>
    <row r="827" spans="1:11" ht="14.25">
      <c r="A827" s="89">
        <v>43745</v>
      </c>
      <c r="B827" s="256" t="s">
        <v>1971</v>
      </c>
      <c r="C827" s="439" t="s">
        <v>2984</v>
      </c>
      <c r="D827" s="138" t="s">
        <v>407</v>
      </c>
      <c r="E827" s="145" t="s">
        <v>2024</v>
      </c>
      <c r="F827" s="773">
        <v>3500000</v>
      </c>
      <c r="G827" s="451" t="s">
        <v>1975</v>
      </c>
      <c r="H827" s="146" t="s">
        <v>2196</v>
      </c>
      <c r="I827" s="146" t="s">
        <v>2196</v>
      </c>
      <c r="J827" s="146">
        <v>1</v>
      </c>
      <c r="K827" s="139" t="s">
        <v>2903</v>
      </c>
    </row>
    <row r="828" spans="1:11" ht="14.25">
      <c r="A828" s="89">
        <v>43531</v>
      </c>
      <c r="B828" s="256" t="s">
        <v>1971</v>
      </c>
      <c r="C828" s="439" t="s">
        <v>2985</v>
      </c>
      <c r="D828" s="138" t="s">
        <v>2543</v>
      </c>
      <c r="E828" s="145" t="s">
        <v>2024</v>
      </c>
      <c r="F828" s="773">
        <v>1900000</v>
      </c>
      <c r="G828" s="139" t="s">
        <v>2544</v>
      </c>
      <c r="H828" s="146" t="s">
        <v>2196</v>
      </c>
      <c r="I828" s="146" t="s">
        <v>2196</v>
      </c>
      <c r="J828" s="146">
        <v>1</v>
      </c>
      <c r="K828" s="139" t="s">
        <v>493</v>
      </c>
    </row>
    <row r="829" spans="1:11" ht="14.25">
      <c r="A829" s="89">
        <v>43531</v>
      </c>
      <c r="B829" s="256" t="s">
        <v>1971</v>
      </c>
      <c r="C829" s="439" t="s">
        <v>2986</v>
      </c>
      <c r="D829" s="138" t="s">
        <v>1986</v>
      </c>
      <c r="E829" s="145" t="s">
        <v>2024</v>
      </c>
      <c r="F829" s="773">
        <v>2800000</v>
      </c>
      <c r="G829" s="139" t="s">
        <v>2355</v>
      </c>
      <c r="H829" s="146" t="s">
        <v>2196</v>
      </c>
      <c r="I829" s="146" t="s">
        <v>2196</v>
      </c>
      <c r="J829" s="146">
        <v>1</v>
      </c>
      <c r="K829" s="139" t="s">
        <v>209</v>
      </c>
    </row>
    <row r="830" spans="1:11" ht="14.25">
      <c r="A830" s="89">
        <v>43715</v>
      </c>
      <c r="B830" s="256" t="s">
        <v>1971</v>
      </c>
      <c r="C830" s="439" t="s">
        <v>308</v>
      </c>
      <c r="D830" s="138" t="s">
        <v>413</v>
      </c>
      <c r="E830" s="145" t="s">
        <v>2024</v>
      </c>
      <c r="F830" s="773">
        <v>2000000</v>
      </c>
      <c r="G830" s="139" t="s">
        <v>2116</v>
      </c>
      <c r="H830" s="146" t="s">
        <v>2196</v>
      </c>
      <c r="I830" s="146" t="s">
        <v>2196</v>
      </c>
      <c r="J830" s="146">
        <v>1</v>
      </c>
      <c r="K830" s="139" t="s">
        <v>209</v>
      </c>
    </row>
    <row r="831" spans="1:11" ht="14.25">
      <c r="A831" s="89" t="s">
        <v>2987</v>
      </c>
      <c r="B831" s="256" t="s">
        <v>2149</v>
      </c>
      <c r="C831" s="439" t="s">
        <v>2988</v>
      </c>
      <c r="D831" s="138" t="s">
        <v>2543</v>
      </c>
      <c r="E831" s="145" t="s">
        <v>2024</v>
      </c>
      <c r="F831" s="773">
        <v>2800000</v>
      </c>
      <c r="G831" s="139" t="s">
        <v>2989</v>
      </c>
      <c r="H831" s="146" t="s">
        <v>2196</v>
      </c>
      <c r="I831" s="146" t="s">
        <v>2196</v>
      </c>
      <c r="J831" s="146">
        <v>1</v>
      </c>
      <c r="K831" s="139" t="s">
        <v>2903</v>
      </c>
    </row>
    <row r="832" spans="1:11" ht="14.25">
      <c r="A832" s="89" t="s">
        <v>2990</v>
      </c>
      <c r="B832" s="256" t="s">
        <v>1971</v>
      </c>
      <c r="C832" s="439" t="s">
        <v>2991</v>
      </c>
      <c r="D832" s="138" t="s">
        <v>407</v>
      </c>
      <c r="E832" s="145" t="s">
        <v>2024</v>
      </c>
      <c r="F832" s="773">
        <v>1850000</v>
      </c>
      <c r="G832" s="139" t="s">
        <v>2686</v>
      </c>
      <c r="H832" s="146" t="s">
        <v>2196</v>
      </c>
      <c r="I832" s="146" t="s">
        <v>1976</v>
      </c>
      <c r="J832" s="146">
        <v>1</v>
      </c>
      <c r="K832" s="139" t="s">
        <v>277</v>
      </c>
    </row>
    <row r="833" spans="1:11" ht="14.25">
      <c r="A833" s="89" t="s">
        <v>2992</v>
      </c>
      <c r="B833" s="256" t="s">
        <v>1971</v>
      </c>
      <c r="C833" s="439" t="s">
        <v>759</v>
      </c>
      <c r="D833" s="138" t="s">
        <v>407</v>
      </c>
      <c r="E833" s="145" t="s">
        <v>2024</v>
      </c>
      <c r="F833" s="773">
        <v>2200000</v>
      </c>
      <c r="G833" s="139" t="s">
        <v>2036</v>
      </c>
      <c r="H833" s="146" t="s">
        <v>2196</v>
      </c>
      <c r="I833" s="146" t="s">
        <v>2196</v>
      </c>
      <c r="J833" s="146">
        <v>1</v>
      </c>
      <c r="K833" s="139" t="s">
        <v>207</v>
      </c>
    </row>
    <row r="834" spans="1:11" ht="14.25">
      <c r="A834" s="89" t="s">
        <v>2992</v>
      </c>
      <c r="B834" s="256" t="s">
        <v>1971</v>
      </c>
      <c r="C834" s="439" t="s">
        <v>2993</v>
      </c>
      <c r="D834" s="138" t="s">
        <v>423</v>
      </c>
      <c r="E834" s="145" t="s">
        <v>2024</v>
      </c>
      <c r="F834" s="773">
        <v>1600000</v>
      </c>
      <c r="G834" s="451" t="s">
        <v>1975</v>
      </c>
      <c r="H834" s="146" t="s">
        <v>2196</v>
      </c>
      <c r="I834" s="146" t="s">
        <v>2196</v>
      </c>
      <c r="J834" s="146">
        <v>1</v>
      </c>
      <c r="K834" s="139" t="s">
        <v>277</v>
      </c>
    </row>
    <row r="835" spans="1:11" ht="14.25">
      <c r="A835" s="89" t="s">
        <v>2992</v>
      </c>
      <c r="B835" s="256" t="s">
        <v>1971</v>
      </c>
      <c r="C835" s="439" t="s">
        <v>2994</v>
      </c>
      <c r="D835" s="138" t="s">
        <v>2547</v>
      </c>
      <c r="E835" s="145" t="s">
        <v>2024</v>
      </c>
      <c r="F835" s="773">
        <v>2300000</v>
      </c>
      <c r="G835" s="139" t="s">
        <v>2995</v>
      </c>
      <c r="H835" s="146" t="s">
        <v>2196</v>
      </c>
      <c r="I835" s="146" t="s">
        <v>2196</v>
      </c>
      <c r="J835" s="146">
        <v>1</v>
      </c>
      <c r="K835" s="139" t="s">
        <v>209</v>
      </c>
    </row>
    <row r="836" spans="1:11" ht="14.25">
      <c r="A836" s="89" t="s">
        <v>2996</v>
      </c>
      <c r="B836" s="256" t="s">
        <v>1971</v>
      </c>
      <c r="C836" s="439" t="s">
        <v>2997</v>
      </c>
      <c r="D836" s="138" t="s">
        <v>407</v>
      </c>
      <c r="E836" s="145" t="s">
        <v>2024</v>
      </c>
      <c r="F836" s="773">
        <v>3000000</v>
      </c>
      <c r="G836" s="139" t="s">
        <v>2846</v>
      </c>
      <c r="H836" s="146" t="s">
        <v>2196</v>
      </c>
      <c r="I836" s="146" t="s">
        <v>2196</v>
      </c>
      <c r="J836" s="146">
        <v>1</v>
      </c>
      <c r="K836" s="139" t="s">
        <v>207</v>
      </c>
    </row>
    <row r="837" spans="1:11" ht="14.25">
      <c r="A837" s="89" t="s">
        <v>2996</v>
      </c>
      <c r="B837" s="256" t="s">
        <v>1971</v>
      </c>
      <c r="C837" s="439" t="s">
        <v>2998</v>
      </c>
      <c r="D837" s="138" t="s">
        <v>1986</v>
      </c>
      <c r="E837" s="145" t="s">
        <v>2024</v>
      </c>
      <c r="F837" s="773">
        <v>2700000</v>
      </c>
      <c r="G837" s="451" t="s">
        <v>1975</v>
      </c>
      <c r="H837" s="146" t="s">
        <v>2196</v>
      </c>
      <c r="I837" s="146" t="s">
        <v>2196</v>
      </c>
      <c r="J837" s="146">
        <v>1</v>
      </c>
      <c r="K837" s="139" t="s">
        <v>277</v>
      </c>
    </row>
    <row r="838" spans="1:11" ht="14.25">
      <c r="A838" s="89" t="s">
        <v>2996</v>
      </c>
      <c r="B838" s="256" t="s">
        <v>1971</v>
      </c>
      <c r="C838" s="439" t="s">
        <v>717</v>
      </c>
      <c r="D838" s="138" t="s">
        <v>1986</v>
      </c>
      <c r="E838" s="145" t="s">
        <v>2024</v>
      </c>
      <c r="F838" s="773">
        <v>2500000</v>
      </c>
      <c r="G838" s="422" t="s">
        <v>2983</v>
      </c>
      <c r="H838" s="146" t="s">
        <v>2196</v>
      </c>
      <c r="I838" s="146" t="s">
        <v>2196</v>
      </c>
      <c r="J838" s="146">
        <v>1</v>
      </c>
      <c r="K838" s="139" t="s">
        <v>199</v>
      </c>
    </row>
    <row r="839" spans="1:11" ht="14.25">
      <c r="A839" s="89" t="s">
        <v>2996</v>
      </c>
      <c r="B839" s="256" t="s">
        <v>1971</v>
      </c>
      <c r="C839" s="439" t="s">
        <v>721</v>
      </c>
      <c r="D839" s="138" t="s">
        <v>2547</v>
      </c>
      <c r="E839" s="145" t="s">
        <v>2024</v>
      </c>
      <c r="F839" s="773">
        <v>2000000</v>
      </c>
      <c r="G839" s="422" t="s">
        <v>2999</v>
      </c>
      <c r="H839" s="146" t="s">
        <v>2196</v>
      </c>
      <c r="I839" s="146" t="s">
        <v>2196</v>
      </c>
      <c r="J839" s="146">
        <v>1</v>
      </c>
      <c r="K839" s="139" t="s">
        <v>199</v>
      </c>
    </row>
    <row r="840" spans="1:11" ht="14.25">
      <c r="A840" s="89" t="s">
        <v>2990</v>
      </c>
      <c r="B840" s="256" t="s">
        <v>1971</v>
      </c>
      <c r="C840" s="439" t="s">
        <v>3000</v>
      </c>
      <c r="D840" s="138" t="s">
        <v>2512</v>
      </c>
      <c r="E840" s="145" t="s">
        <v>2024</v>
      </c>
      <c r="F840" s="773">
        <v>2000000</v>
      </c>
      <c r="G840" s="139" t="s">
        <v>3001</v>
      </c>
      <c r="H840" s="146" t="s">
        <v>2196</v>
      </c>
      <c r="I840" s="146" t="s">
        <v>2196</v>
      </c>
      <c r="J840" s="146">
        <v>1</v>
      </c>
      <c r="K840" s="139" t="s">
        <v>209</v>
      </c>
    </row>
    <row r="841" spans="1:11" ht="14.25">
      <c r="A841" s="466"/>
      <c r="B841" s="467" t="s">
        <v>2149</v>
      </c>
      <c r="C841" s="468" t="s">
        <v>3002</v>
      </c>
      <c r="D841" s="469"/>
      <c r="E841" s="469" t="s">
        <v>2024</v>
      </c>
      <c r="F841" s="1720"/>
      <c r="G841" s="470"/>
      <c r="H841" s="470" t="s">
        <v>2196</v>
      </c>
      <c r="I841" s="470" t="s">
        <v>2196</v>
      </c>
      <c r="J841" s="470"/>
      <c r="K841" s="470" t="s">
        <v>207</v>
      </c>
    </row>
    <row r="842" spans="1:11" ht="14.25">
      <c r="A842" s="480"/>
      <c r="B842" s="467" t="s">
        <v>1971</v>
      </c>
      <c r="C842" s="471" t="s">
        <v>2988</v>
      </c>
      <c r="D842" s="477"/>
      <c r="E842" s="469" t="s">
        <v>2024</v>
      </c>
      <c r="F842" s="1721"/>
      <c r="G842" s="477"/>
      <c r="H842" s="470" t="s">
        <v>2196</v>
      </c>
      <c r="I842" s="470" t="s">
        <v>2196</v>
      </c>
      <c r="J842" s="471"/>
      <c r="K842" s="470"/>
    </row>
    <row r="843" spans="1:11" ht="14.25">
      <c r="A843" s="481"/>
      <c r="B843" s="467" t="s">
        <v>1971</v>
      </c>
      <c r="C843" s="471" t="s">
        <v>3003</v>
      </c>
      <c r="D843" s="477"/>
      <c r="E843" s="469" t="s">
        <v>2024</v>
      </c>
      <c r="F843" s="1721"/>
      <c r="G843" s="477"/>
      <c r="H843" s="470" t="s">
        <v>2196</v>
      </c>
      <c r="I843" s="470" t="s">
        <v>2196</v>
      </c>
      <c r="J843" s="471"/>
      <c r="K843" s="470"/>
    </row>
    <row r="844" spans="1:11" ht="12.75">
      <c r="A844" s="340"/>
      <c r="J844">
        <f>SUM(J817:J843)</f>
        <v>24</v>
      </c>
    </row>
    <row r="845" spans="1:11" ht="18">
      <c r="A845" s="3340" t="s">
        <v>3004</v>
      </c>
      <c r="B845" s="3340"/>
      <c r="C845" s="3340"/>
      <c r="D845" s="3340"/>
      <c r="E845" s="3340"/>
      <c r="F845" s="3340"/>
      <c r="G845" s="3340"/>
      <c r="H845" s="3340"/>
      <c r="I845" s="3340"/>
      <c r="J845" s="3340"/>
      <c r="K845" s="3340"/>
    </row>
    <row r="846" spans="1:11" ht="14.25">
      <c r="A846" s="12" t="s">
        <v>1962</v>
      </c>
      <c r="B846" s="62" t="s">
        <v>1963</v>
      </c>
      <c r="C846" s="62" t="s">
        <v>1964</v>
      </c>
      <c r="D846" s="62" t="s">
        <v>2340</v>
      </c>
      <c r="E846" s="62" t="s">
        <v>153</v>
      </c>
      <c r="F846" s="1702" t="s">
        <v>1966</v>
      </c>
      <c r="G846" s="62" t="s">
        <v>1967</v>
      </c>
      <c r="H846" s="62" t="s">
        <v>1968</v>
      </c>
      <c r="I846" s="62" t="s">
        <v>1969</v>
      </c>
      <c r="J846" s="63" t="s">
        <v>1970</v>
      </c>
      <c r="K846" s="63" t="s">
        <v>10</v>
      </c>
    </row>
    <row r="847" spans="1:11" s="605" customFormat="1" ht="14.25">
      <c r="A847" s="632">
        <v>43472</v>
      </c>
      <c r="B847" s="633" t="s">
        <v>1971</v>
      </c>
      <c r="C847" s="662" t="s">
        <v>3005</v>
      </c>
      <c r="D847" s="633" t="s">
        <v>225</v>
      </c>
      <c r="E847" s="633" t="s">
        <v>2024</v>
      </c>
      <c r="F847" s="1131">
        <v>1850000</v>
      </c>
      <c r="G847" s="660" t="s">
        <v>1975</v>
      </c>
      <c r="H847" s="633" t="s">
        <v>2196</v>
      </c>
      <c r="I847" s="633" t="s">
        <v>2196</v>
      </c>
      <c r="J847" s="633">
        <v>1</v>
      </c>
      <c r="K847" s="633" t="s">
        <v>2943</v>
      </c>
    </row>
    <row r="848" spans="1:11" s="605" customFormat="1" ht="14.25">
      <c r="A848" s="632">
        <v>43472</v>
      </c>
      <c r="B848" s="633" t="s">
        <v>1971</v>
      </c>
      <c r="C848" s="662" t="s">
        <v>3006</v>
      </c>
      <c r="D848" s="633" t="s">
        <v>111</v>
      </c>
      <c r="E848" s="633" t="s">
        <v>2024</v>
      </c>
      <c r="F848" s="1131">
        <v>780000</v>
      </c>
      <c r="G848" s="660" t="s">
        <v>1975</v>
      </c>
      <c r="H848" s="633" t="s">
        <v>2196</v>
      </c>
      <c r="I848" s="633" t="s">
        <v>2196</v>
      </c>
      <c r="J848" s="633">
        <v>1</v>
      </c>
      <c r="K848" s="633" t="s">
        <v>2943</v>
      </c>
    </row>
    <row r="849" spans="1:11" s="605" customFormat="1" ht="14.25">
      <c r="A849" s="632">
        <v>43472</v>
      </c>
      <c r="B849" s="633" t="s">
        <v>1971</v>
      </c>
      <c r="C849" s="662" t="s">
        <v>3007</v>
      </c>
      <c r="D849" s="633" t="s">
        <v>2434</v>
      </c>
      <c r="E849" s="633" t="s">
        <v>2024</v>
      </c>
      <c r="F849" s="1131">
        <v>1300000</v>
      </c>
      <c r="G849" s="633" t="s">
        <v>2114</v>
      </c>
      <c r="H849" s="633" t="s">
        <v>2196</v>
      </c>
      <c r="I849" s="633" t="s">
        <v>2196</v>
      </c>
      <c r="J849" s="633">
        <v>1</v>
      </c>
      <c r="K849" s="633" t="s">
        <v>2943</v>
      </c>
    </row>
    <row r="850" spans="1:11" ht="14.25">
      <c r="A850" s="144">
        <v>43472</v>
      </c>
      <c r="B850" s="256" t="s">
        <v>672</v>
      </c>
      <c r="C850" s="439" t="s">
        <v>3008</v>
      </c>
      <c r="D850" s="145" t="s">
        <v>3009</v>
      </c>
      <c r="E850" s="145" t="s">
        <v>2024</v>
      </c>
      <c r="F850" s="773">
        <v>950000</v>
      </c>
      <c r="G850" s="451" t="s">
        <v>1975</v>
      </c>
      <c r="H850" s="146" t="s">
        <v>2196</v>
      </c>
      <c r="I850" s="146" t="s">
        <v>2196</v>
      </c>
      <c r="J850" s="146">
        <v>1</v>
      </c>
      <c r="K850" s="146" t="s">
        <v>2943</v>
      </c>
    </row>
    <row r="851" spans="1:11" ht="14.25">
      <c r="A851" s="89">
        <v>43472</v>
      </c>
      <c r="B851" s="256" t="s">
        <v>1971</v>
      </c>
      <c r="C851" s="439" t="s">
        <v>3010</v>
      </c>
      <c r="D851" s="138" t="s">
        <v>2434</v>
      </c>
      <c r="E851" s="145" t="s">
        <v>2024</v>
      </c>
      <c r="F851" s="773">
        <v>1350000</v>
      </c>
      <c r="G851" s="139" t="s">
        <v>2588</v>
      </c>
      <c r="H851" s="146" t="s">
        <v>2196</v>
      </c>
      <c r="I851" s="146" t="s">
        <v>2196</v>
      </c>
      <c r="J851" s="146">
        <v>1</v>
      </c>
      <c r="K851" s="139" t="s">
        <v>207</v>
      </c>
    </row>
    <row r="852" spans="1:11" ht="14.25">
      <c r="A852" s="89">
        <v>43472</v>
      </c>
      <c r="B852" s="256" t="s">
        <v>1971</v>
      </c>
      <c r="C852" s="439" t="s">
        <v>3011</v>
      </c>
      <c r="D852" s="138" t="s">
        <v>2434</v>
      </c>
      <c r="E852" s="145" t="s">
        <v>2024</v>
      </c>
      <c r="F852" s="773">
        <v>1400000</v>
      </c>
      <c r="G852" s="139" t="s">
        <v>2263</v>
      </c>
      <c r="H852" s="146" t="s">
        <v>2196</v>
      </c>
      <c r="I852" s="146" t="s">
        <v>2196</v>
      </c>
      <c r="J852" s="146">
        <v>1</v>
      </c>
      <c r="K852" s="139" t="s">
        <v>2943</v>
      </c>
    </row>
    <row r="853" spans="1:11" ht="14.25">
      <c r="A853" s="89">
        <v>43472</v>
      </c>
      <c r="B853" s="256" t="s">
        <v>1971</v>
      </c>
      <c r="C853" s="439" t="s">
        <v>3012</v>
      </c>
      <c r="D853" s="138" t="s">
        <v>106</v>
      </c>
      <c r="E853" s="145" t="s">
        <v>2024</v>
      </c>
      <c r="F853" s="773">
        <v>1400000</v>
      </c>
      <c r="G853" s="139" t="s">
        <v>2306</v>
      </c>
      <c r="H853" s="146" t="s">
        <v>2196</v>
      </c>
      <c r="I853" s="146" t="s">
        <v>2196</v>
      </c>
      <c r="J853" s="146">
        <v>1</v>
      </c>
      <c r="K853" s="139" t="s">
        <v>209</v>
      </c>
    </row>
    <row r="854" spans="1:11" ht="14.25">
      <c r="A854" s="89">
        <v>43472</v>
      </c>
      <c r="B854" s="256" t="s">
        <v>1971</v>
      </c>
      <c r="C854" s="439" t="s">
        <v>3013</v>
      </c>
      <c r="D854" s="138" t="s">
        <v>2434</v>
      </c>
      <c r="E854" s="145" t="s">
        <v>2024</v>
      </c>
      <c r="F854" s="773">
        <v>1350000</v>
      </c>
      <c r="G854" s="139" t="s">
        <v>2263</v>
      </c>
      <c r="H854" s="146" t="s">
        <v>2196</v>
      </c>
      <c r="I854" s="146" t="s">
        <v>2196</v>
      </c>
      <c r="J854" s="146">
        <v>1</v>
      </c>
      <c r="K854" s="139" t="s">
        <v>2943</v>
      </c>
    </row>
    <row r="855" spans="1:11" ht="14.25">
      <c r="A855" s="89">
        <v>43531</v>
      </c>
      <c r="B855" s="256" t="s">
        <v>1971</v>
      </c>
      <c r="C855" s="439" t="s">
        <v>3014</v>
      </c>
      <c r="D855" s="138" t="s">
        <v>3015</v>
      </c>
      <c r="E855" s="145" t="s">
        <v>2024</v>
      </c>
      <c r="F855" s="773">
        <v>2900000</v>
      </c>
      <c r="G855" s="451" t="s">
        <v>1975</v>
      </c>
      <c r="H855" s="146" t="s">
        <v>2196</v>
      </c>
      <c r="I855" s="146" t="s">
        <v>2196</v>
      </c>
      <c r="J855" s="146">
        <v>1</v>
      </c>
      <c r="K855" s="139" t="s">
        <v>209</v>
      </c>
    </row>
    <row r="856" spans="1:11" ht="14.25">
      <c r="A856" s="89">
        <v>43562</v>
      </c>
      <c r="B856" s="256" t="s">
        <v>1971</v>
      </c>
      <c r="C856" s="439" t="s">
        <v>3016</v>
      </c>
      <c r="D856" s="138" t="s">
        <v>3017</v>
      </c>
      <c r="E856" s="145" t="s">
        <v>2309</v>
      </c>
      <c r="F856" s="773">
        <v>750000</v>
      </c>
      <c r="G856" s="451" t="s">
        <v>1975</v>
      </c>
      <c r="H856" s="146" t="s">
        <v>2196</v>
      </c>
      <c r="I856" s="146" t="s">
        <v>2196</v>
      </c>
      <c r="J856" s="146">
        <v>1</v>
      </c>
      <c r="K856" s="139" t="s">
        <v>3018</v>
      </c>
    </row>
    <row r="857" spans="1:11" ht="14.25">
      <c r="A857" s="89">
        <v>43562</v>
      </c>
      <c r="B857" s="256" t="s">
        <v>1971</v>
      </c>
      <c r="C857" s="439" t="s">
        <v>3019</v>
      </c>
      <c r="D857" s="138" t="s">
        <v>407</v>
      </c>
      <c r="E857" s="145" t="s">
        <v>2024</v>
      </c>
      <c r="F857" s="773">
        <v>3900000</v>
      </c>
      <c r="G857" s="139" t="s">
        <v>3020</v>
      </c>
      <c r="H857" s="146" t="s">
        <v>2196</v>
      </c>
      <c r="I857" s="146" t="s">
        <v>2196</v>
      </c>
      <c r="J857" s="146">
        <v>1</v>
      </c>
      <c r="K857" s="139" t="s">
        <v>209</v>
      </c>
    </row>
    <row r="858" spans="1:11" ht="14.25">
      <c r="A858" s="89">
        <v>43562</v>
      </c>
      <c r="B858" s="256" t="s">
        <v>1971</v>
      </c>
      <c r="C858" s="439" t="s">
        <v>3021</v>
      </c>
      <c r="D858" s="138" t="s">
        <v>2512</v>
      </c>
      <c r="E858" s="145" t="s">
        <v>2024</v>
      </c>
      <c r="F858" s="773">
        <v>1800000</v>
      </c>
      <c r="G858" s="451" t="s">
        <v>1975</v>
      </c>
      <c r="H858" s="146" t="s">
        <v>2196</v>
      </c>
      <c r="I858" s="146" t="s">
        <v>2196</v>
      </c>
      <c r="J858" s="146">
        <v>1</v>
      </c>
      <c r="K858" s="139" t="s">
        <v>199</v>
      </c>
    </row>
    <row r="859" spans="1:11" ht="14.25">
      <c r="A859" s="89">
        <v>43715</v>
      </c>
      <c r="B859" s="256" t="s">
        <v>1971</v>
      </c>
      <c r="C859" s="439" t="s">
        <v>3022</v>
      </c>
      <c r="D859" s="138" t="s">
        <v>112</v>
      </c>
      <c r="E859" s="145" t="s">
        <v>2024</v>
      </c>
      <c r="F859" s="773">
        <v>1200000</v>
      </c>
      <c r="G859" s="451" t="s">
        <v>1975</v>
      </c>
      <c r="H859" s="146" t="s">
        <v>2196</v>
      </c>
      <c r="I859" s="146" t="s">
        <v>2196</v>
      </c>
      <c r="J859" s="146">
        <v>1</v>
      </c>
      <c r="K859" s="139" t="s">
        <v>207</v>
      </c>
    </row>
    <row r="860" spans="1:11" ht="14.25">
      <c r="A860" s="89">
        <v>43715</v>
      </c>
      <c r="B860" s="256" t="s">
        <v>2149</v>
      </c>
      <c r="C860" s="439" t="s">
        <v>3023</v>
      </c>
      <c r="D860" s="138" t="s">
        <v>3024</v>
      </c>
      <c r="E860" s="145" t="s">
        <v>2024</v>
      </c>
      <c r="F860" s="773">
        <v>3500000</v>
      </c>
      <c r="G860" s="139" t="s">
        <v>2300</v>
      </c>
      <c r="H860" s="146" t="s">
        <v>2196</v>
      </c>
      <c r="I860" s="146" t="s">
        <v>2196</v>
      </c>
      <c r="J860" s="146">
        <v>1</v>
      </c>
      <c r="K860" s="139" t="s">
        <v>199</v>
      </c>
    </row>
    <row r="861" spans="1:11" ht="14.25">
      <c r="A861" s="89">
        <v>43806</v>
      </c>
      <c r="B861" s="256" t="s">
        <v>1971</v>
      </c>
      <c r="C861" s="439" t="s">
        <v>3025</v>
      </c>
      <c r="D861" s="138" t="s">
        <v>112</v>
      </c>
      <c r="E861" s="145" t="s">
        <v>2024</v>
      </c>
      <c r="F861" s="773">
        <v>1800000</v>
      </c>
      <c r="G861" s="139" t="s">
        <v>3026</v>
      </c>
      <c r="H861" s="146" t="s">
        <v>2196</v>
      </c>
      <c r="I861" s="146" t="s">
        <v>2196</v>
      </c>
      <c r="J861" s="146">
        <v>1</v>
      </c>
      <c r="K861" s="139" t="s">
        <v>199</v>
      </c>
    </row>
    <row r="862" spans="1:11" ht="14.25">
      <c r="A862" s="89">
        <v>43715</v>
      </c>
      <c r="B862" s="256" t="s">
        <v>1971</v>
      </c>
      <c r="C862" s="439" t="s">
        <v>3027</v>
      </c>
      <c r="D862" s="138" t="s">
        <v>417</v>
      </c>
      <c r="E862" s="145" t="s">
        <v>2024</v>
      </c>
      <c r="F862" s="773">
        <v>2300000</v>
      </c>
      <c r="G862" s="139" t="s">
        <v>3028</v>
      </c>
      <c r="H862" s="146" t="s">
        <v>2196</v>
      </c>
      <c r="I862" s="146" t="s">
        <v>2196</v>
      </c>
      <c r="J862" s="146">
        <v>1</v>
      </c>
      <c r="K862" s="139" t="s">
        <v>199</v>
      </c>
    </row>
    <row r="863" spans="1:11" ht="14.25">
      <c r="A863" s="89">
        <v>43745</v>
      </c>
      <c r="B863" s="256" t="s">
        <v>2001</v>
      </c>
      <c r="C863" s="439" t="s">
        <v>3029</v>
      </c>
      <c r="D863" s="138" t="s">
        <v>3030</v>
      </c>
      <c r="E863" s="145" t="s">
        <v>2024</v>
      </c>
      <c r="F863" s="773">
        <v>3500000</v>
      </c>
      <c r="G863" s="451" t="s">
        <v>1975</v>
      </c>
      <c r="H863" s="146" t="s">
        <v>2196</v>
      </c>
      <c r="I863" s="146" t="s">
        <v>2196</v>
      </c>
      <c r="J863" s="146">
        <v>1</v>
      </c>
      <c r="K863" s="139" t="s">
        <v>209</v>
      </c>
    </row>
    <row r="864" spans="1:11" ht="14.25">
      <c r="A864" s="89">
        <v>43776</v>
      </c>
      <c r="B864" s="256" t="s">
        <v>1971</v>
      </c>
      <c r="C864" s="439" t="s">
        <v>3031</v>
      </c>
      <c r="D864" s="138" t="s">
        <v>2547</v>
      </c>
      <c r="E864" s="145" t="s">
        <v>2024</v>
      </c>
      <c r="F864" s="773">
        <v>1800000</v>
      </c>
      <c r="G864" s="139" t="s">
        <v>2635</v>
      </c>
      <c r="H864" s="146" t="s">
        <v>2196</v>
      </c>
      <c r="I864" s="146" t="s">
        <v>2196</v>
      </c>
      <c r="J864" s="146">
        <v>1</v>
      </c>
      <c r="K864" s="139" t="s">
        <v>209</v>
      </c>
    </row>
    <row r="865" spans="1:11" ht="14.25">
      <c r="A865" s="89" t="s">
        <v>2990</v>
      </c>
      <c r="B865" s="256" t="s">
        <v>1971</v>
      </c>
      <c r="C865" s="439" t="s">
        <v>3032</v>
      </c>
      <c r="D865" s="138" t="s">
        <v>119</v>
      </c>
      <c r="E865" s="145" t="s">
        <v>2024</v>
      </c>
      <c r="F865" s="773">
        <v>1700000</v>
      </c>
      <c r="G865" s="139" t="s">
        <v>3033</v>
      </c>
      <c r="H865" s="146" t="s">
        <v>2196</v>
      </c>
      <c r="I865" s="146" t="s">
        <v>2196</v>
      </c>
      <c r="J865" s="146">
        <v>1</v>
      </c>
      <c r="K865" s="139" t="s">
        <v>3018</v>
      </c>
    </row>
    <row r="866" spans="1:11" ht="14.25">
      <c r="A866" s="89" t="s">
        <v>2990</v>
      </c>
      <c r="B866" s="256" t="s">
        <v>1971</v>
      </c>
      <c r="C866" s="439" t="s">
        <v>3034</v>
      </c>
      <c r="D866" s="138" t="s">
        <v>407</v>
      </c>
      <c r="E866" s="145" t="s">
        <v>2024</v>
      </c>
      <c r="F866" s="773">
        <v>2100000</v>
      </c>
      <c r="G866" s="139" t="s">
        <v>2686</v>
      </c>
      <c r="H866" s="146" t="s">
        <v>2196</v>
      </c>
      <c r="I866" s="146" t="s">
        <v>2196</v>
      </c>
      <c r="J866" s="146">
        <v>1</v>
      </c>
      <c r="K866" s="139" t="s">
        <v>209</v>
      </c>
    </row>
    <row r="867" spans="1:11" ht="14.25">
      <c r="A867" s="89" t="s">
        <v>2979</v>
      </c>
      <c r="B867" s="256" t="s">
        <v>1971</v>
      </c>
      <c r="C867" s="439" t="s">
        <v>3035</v>
      </c>
      <c r="D867" s="138" t="s">
        <v>2434</v>
      </c>
      <c r="E867" s="145" t="s">
        <v>2024</v>
      </c>
      <c r="F867" s="773">
        <v>1350000</v>
      </c>
      <c r="G867" s="139" t="s">
        <v>3036</v>
      </c>
      <c r="H867" s="146" t="s">
        <v>2196</v>
      </c>
      <c r="I867" s="146" t="s">
        <v>2196</v>
      </c>
      <c r="J867" s="146">
        <v>1</v>
      </c>
      <c r="K867" s="139" t="s">
        <v>209</v>
      </c>
    </row>
    <row r="868" spans="1:11" ht="14.25">
      <c r="A868" s="89" t="s">
        <v>2979</v>
      </c>
      <c r="B868" s="256" t="s">
        <v>1971</v>
      </c>
      <c r="C868" s="439" t="s">
        <v>3037</v>
      </c>
      <c r="D868" s="138" t="s">
        <v>2434</v>
      </c>
      <c r="E868" s="145" t="s">
        <v>2024</v>
      </c>
      <c r="F868" s="773">
        <v>1400000</v>
      </c>
      <c r="G868" s="139" t="s">
        <v>2114</v>
      </c>
      <c r="H868" s="146" t="s">
        <v>2196</v>
      </c>
      <c r="I868" s="146" t="s">
        <v>2196</v>
      </c>
      <c r="J868" s="146">
        <v>1</v>
      </c>
      <c r="K868" s="139" t="s">
        <v>209</v>
      </c>
    </row>
    <row r="869" spans="1:11" ht="14.25">
      <c r="A869" s="89" t="s">
        <v>2992</v>
      </c>
      <c r="B869" s="256" t="s">
        <v>1971</v>
      </c>
      <c r="C869" s="439" t="s">
        <v>3038</v>
      </c>
      <c r="D869" s="138" t="s">
        <v>405</v>
      </c>
      <c r="E869" s="145" t="s">
        <v>2024</v>
      </c>
      <c r="F869" s="773">
        <v>2500000</v>
      </c>
      <c r="G869" s="139" t="s">
        <v>1975</v>
      </c>
      <c r="H869" s="146" t="s">
        <v>2196</v>
      </c>
      <c r="I869" s="146" t="s">
        <v>2196</v>
      </c>
      <c r="J869" s="146">
        <v>1</v>
      </c>
      <c r="K869" s="139" t="s">
        <v>199</v>
      </c>
    </row>
    <row r="870" spans="1:11" ht="14.25">
      <c r="A870" s="89" t="s">
        <v>2992</v>
      </c>
      <c r="B870" s="256" t="s">
        <v>1971</v>
      </c>
      <c r="C870" s="439" t="s">
        <v>2414</v>
      </c>
      <c r="D870" s="138" t="s">
        <v>2547</v>
      </c>
      <c r="E870" s="145" t="s">
        <v>2024</v>
      </c>
      <c r="F870" s="773">
        <v>1650000</v>
      </c>
      <c r="G870" s="139" t="s">
        <v>2415</v>
      </c>
      <c r="H870" s="146" t="s">
        <v>2196</v>
      </c>
      <c r="I870" s="146" t="s">
        <v>2196</v>
      </c>
      <c r="J870" s="146">
        <v>1</v>
      </c>
      <c r="K870" s="139" t="s">
        <v>209</v>
      </c>
    </row>
    <row r="871" spans="1:11" ht="14.25">
      <c r="A871" s="89" t="s">
        <v>2987</v>
      </c>
      <c r="B871" s="142" t="s">
        <v>2149</v>
      </c>
      <c r="C871" s="439" t="s">
        <v>3039</v>
      </c>
      <c r="D871" s="138" t="s">
        <v>3040</v>
      </c>
      <c r="E871" s="138" t="s">
        <v>2131</v>
      </c>
      <c r="F871" s="1703">
        <v>8000000</v>
      </c>
      <c r="G871" s="451" t="s">
        <v>1975</v>
      </c>
      <c r="H871" s="139" t="s">
        <v>2196</v>
      </c>
      <c r="I871" s="139" t="s">
        <v>2196</v>
      </c>
      <c r="J871" s="139">
        <v>1</v>
      </c>
      <c r="K871" s="139" t="s">
        <v>199</v>
      </c>
    </row>
    <row r="872" spans="1:11" ht="14.25">
      <c r="A872" s="89" t="s">
        <v>3041</v>
      </c>
      <c r="B872" s="142" t="s">
        <v>1971</v>
      </c>
      <c r="C872" s="439" t="s">
        <v>3042</v>
      </c>
      <c r="D872" s="138" t="s">
        <v>407</v>
      </c>
      <c r="E872" s="138" t="s">
        <v>2024</v>
      </c>
      <c r="F872" s="1703">
        <v>1700000</v>
      </c>
      <c r="G872" s="139" t="s">
        <v>2461</v>
      </c>
      <c r="H872" s="139" t="s">
        <v>2196</v>
      </c>
      <c r="I872" s="139" t="s">
        <v>2196</v>
      </c>
      <c r="J872" s="139">
        <v>1</v>
      </c>
      <c r="K872" s="139" t="s">
        <v>199</v>
      </c>
    </row>
    <row r="873" spans="1:11" ht="14.25">
      <c r="A873" s="89" t="s">
        <v>3043</v>
      </c>
      <c r="B873" s="256" t="s">
        <v>1971</v>
      </c>
      <c r="C873" s="439" t="s">
        <v>3044</v>
      </c>
      <c r="D873" s="138" t="s">
        <v>407</v>
      </c>
      <c r="E873" s="145" t="s">
        <v>2024</v>
      </c>
      <c r="F873" s="773">
        <v>1950000</v>
      </c>
      <c r="G873" s="139" t="s">
        <v>2415</v>
      </c>
      <c r="H873" s="146" t="s">
        <v>2196</v>
      </c>
      <c r="I873" s="146" t="s">
        <v>2196</v>
      </c>
      <c r="J873" s="146">
        <v>1</v>
      </c>
      <c r="K873" s="139" t="s">
        <v>209</v>
      </c>
    </row>
    <row r="874" spans="1:11" ht="14.25">
      <c r="A874" s="89" t="s">
        <v>3043</v>
      </c>
      <c r="B874" s="256" t="s">
        <v>1971</v>
      </c>
      <c r="C874" s="630" t="s">
        <v>3045</v>
      </c>
      <c r="D874" s="138" t="s">
        <v>407</v>
      </c>
      <c r="E874" s="145" t="s">
        <v>2024</v>
      </c>
      <c r="F874" s="773">
        <v>2000000</v>
      </c>
      <c r="G874" s="139" t="s">
        <v>2461</v>
      </c>
      <c r="H874" s="146" t="s">
        <v>2196</v>
      </c>
      <c r="I874" s="146" t="s">
        <v>2196</v>
      </c>
      <c r="J874" s="146">
        <v>1</v>
      </c>
      <c r="K874" s="139" t="s">
        <v>209</v>
      </c>
    </row>
    <row r="875" spans="1:11" ht="14.25">
      <c r="A875" s="89" t="s">
        <v>3043</v>
      </c>
      <c r="B875" s="256" t="s">
        <v>1971</v>
      </c>
      <c r="C875" s="439" t="s">
        <v>326</v>
      </c>
      <c r="D875" s="138" t="s">
        <v>2547</v>
      </c>
      <c r="E875" s="145" t="s">
        <v>2024</v>
      </c>
      <c r="F875" s="773">
        <v>1850000</v>
      </c>
      <c r="G875" s="139" t="s">
        <v>2415</v>
      </c>
      <c r="H875" s="146" t="s">
        <v>2196</v>
      </c>
      <c r="I875" s="146" t="s">
        <v>2196</v>
      </c>
      <c r="J875" s="146">
        <v>1</v>
      </c>
      <c r="K875" s="139" t="s">
        <v>209</v>
      </c>
    </row>
    <row r="876" spans="1:11" ht="14.25">
      <c r="A876" s="89" t="s">
        <v>2996</v>
      </c>
      <c r="B876" s="256" t="s">
        <v>1971</v>
      </c>
      <c r="C876" s="439" t="s">
        <v>365</v>
      </c>
      <c r="D876" s="138" t="s">
        <v>2434</v>
      </c>
      <c r="E876" s="145" t="s">
        <v>2024</v>
      </c>
      <c r="F876" s="773">
        <v>1350000</v>
      </c>
      <c r="G876" s="139" t="s">
        <v>3046</v>
      </c>
      <c r="H876" s="146" t="s">
        <v>2196</v>
      </c>
      <c r="I876" s="146" t="s">
        <v>2196</v>
      </c>
      <c r="J876" s="146">
        <v>1</v>
      </c>
      <c r="K876" s="139" t="s">
        <v>209</v>
      </c>
    </row>
    <row r="877" spans="1:11" ht="14.25">
      <c r="A877" s="89" t="s">
        <v>2996</v>
      </c>
      <c r="B877" s="256" t="s">
        <v>1971</v>
      </c>
      <c r="C877" s="439" t="s">
        <v>3047</v>
      </c>
      <c r="D877" s="138" t="s">
        <v>2434</v>
      </c>
      <c r="E877" s="145" t="s">
        <v>2024</v>
      </c>
      <c r="F877" s="773">
        <v>1250000</v>
      </c>
      <c r="G877" s="139" t="s">
        <v>3046</v>
      </c>
      <c r="H877" s="146" t="s">
        <v>2196</v>
      </c>
      <c r="I877" s="146" t="s">
        <v>2196</v>
      </c>
      <c r="J877" s="146">
        <v>1</v>
      </c>
      <c r="K877" s="139" t="s">
        <v>199</v>
      </c>
    </row>
    <row r="878" spans="1:11" ht="14.25">
      <c r="A878" s="89" t="s">
        <v>2996</v>
      </c>
      <c r="B878" s="256" t="s">
        <v>1971</v>
      </c>
      <c r="C878" s="439" t="s">
        <v>3048</v>
      </c>
      <c r="D878" s="138" t="s">
        <v>2434</v>
      </c>
      <c r="E878" s="145" t="s">
        <v>2024</v>
      </c>
      <c r="F878" s="773">
        <v>1300000</v>
      </c>
      <c r="G878" s="139" t="s">
        <v>2588</v>
      </c>
      <c r="H878" s="146" t="s">
        <v>2196</v>
      </c>
      <c r="I878" s="146" t="s">
        <v>2196</v>
      </c>
      <c r="J878" s="146">
        <v>1</v>
      </c>
      <c r="K878" s="139" t="s">
        <v>199</v>
      </c>
    </row>
    <row r="879" spans="1:11" ht="14.25">
      <c r="A879" s="89" t="s">
        <v>2996</v>
      </c>
      <c r="B879" s="256" t="s">
        <v>1971</v>
      </c>
      <c r="C879" s="439" t="s">
        <v>322</v>
      </c>
      <c r="D879" s="138" t="s">
        <v>2434</v>
      </c>
      <c r="E879" s="145" t="s">
        <v>2024</v>
      </c>
      <c r="F879" s="773">
        <v>1300000</v>
      </c>
      <c r="G879" s="139" t="s">
        <v>2588</v>
      </c>
      <c r="H879" s="146" t="s">
        <v>2196</v>
      </c>
      <c r="I879" s="146" t="s">
        <v>2196</v>
      </c>
      <c r="J879" s="146">
        <v>1</v>
      </c>
      <c r="K879" s="139" t="s">
        <v>199</v>
      </c>
    </row>
    <row r="880" spans="1:11" ht="14.25">
      <c r="A880" s="89" t="s">
        <v>3049</v>
      </c>
      <c r="B880" s="256" t="s">
        <v>2149</v>
      </c>
      <c r="C880" s="439" t="s">
        <v>3050</v>
      </c>
      <c r="D880" s="138" t="s">
        <v>1979</v>
      </c>
      <c r="E880" s="145" t="s">
        <v>2024</v>
      </c>
      <c r="F880" s="773">
        <v>4500000</v>
      </c>
      <c r="G880" s="139" t="s">
        <v>2090</v>
      </c>
      <c r="H880" s="146" t="s">
        <v>2196</v>
      </c>
      <c r="I880" s="146" t="s">
        <v>2196</v>
      </c>
      <c r="J880" s="146">
        <v>1</v>
      </c>
      <c r="K880" s="139" t="s">
        <v>277</v>
      </c>
    </row>
    <row r="881" spans="1:11" ht="14.25">
      <c r="A881" s="89" t="s">
        <v>3051</v>
      </c>
      <c r="B881" s="256" t="s">
        <v>3052</v>
      </c>
      <c r="C881" s="439" t="s">
        <v>3053</v>
      </c>
      <c r="D881" s="138" t="s">
        <v>3054</v>
      </c>
      <c r="E881" s="145" t="s">
        <v>2131</v>
      </c>
      <c r="F881" s="773">
        <v>7500000</v>
      </c>
      <c r="G881" s="139" t="s">
        <v>1975</v>
      </c>
      <c r="H881" s="146" t="s">
        <v>1991</v>
      </c>
      <c r="I881" s="146" t="s">
        <v>2196</v>
      </c>
      <c r="J881" s="146">
        <v>1</v>
      </c>
      <c r="K881" s="139" t="s">
        <v>209</v>
      </c>
    </row>
    <row r="882" spans="1:11" ht="14.25">
      <c r="A882" s="89" t="s">
        <v>2996</v>
      </c>
      <c r="B882" s="256" t="s">
        <v>1971</v>
      </c>
      <c r="C882" s="439" t="s">
        <v>3055</v>
      </c>
      <c r="D882" s="138" t="s">
        <v>2547</v>
      </c>
      <c r="E882" s="145" t="s">
        <v>2024</v>
      </c>
      <c r="F882" s="773">
        <v>2200000</v>
      </c>
      <c r="G882" s="139" t="s">
        <v>2415</v>
      </c>
      <c r="H882" s="146" t="s">
        <v>2196</v>
      </c>
      <c r="I882" s="146" t="s">
        <v>2196</v>
      </c>
      <c r="J882" s="146">
        <v>1</v>
      </c>
      <c r="K882" s="139" t="s">
        <v>2903</v>
      </c>
    </row>
    <row r="883" spans="1:11" ht="14.25">
      <c r="A883" s="466" t="s">
        <v>2973</v>
      </c>
      <c r="B883" s="467" t="s">
        <v>1971</v>
      </c>
      <c r="C883" s="468" t="s">
        <v>3056</v>
      </c>
      <c r="D883" s="469" t="s">
        <v>3057</v>
      </c>
      <c r="E883" s="469" t="s">
        <v>2024</v>
      </c>
      <c r="F883" s="1720">
        <v>440000000</v>
      </c>
      <c r="G883" s="470" t="s">
        <v>1975</v>
      </c>
      <c r="H883" s="470" t="s">
        <v>2196</v>
      </c>
      <c r="I883" s="470" t="s">
        <v>2196</v>
      </c>
      <c r="J883" s="470"/>
      <c r="K883" s="470" t="s">
        <v>199</v>
      </c>
    </row>
    <row r="884" spans="1:11" ht="14.25">
      <c r="A884" s="466" t="s">
        <v>2973</v>
      </c>
      <c r="B884" s="467" t="s">
        <v>1971</v>
      </c>
      <c r="C884" s="471" t="s">
        <v>3058</v>
      </c>
      <c r="D884" s="469" t="s">
        <v>3057</v>
      </c>
      <c r="E884" s="469" t="s">
        <v>2024</v>
      </c>
      <c r="F884" s="1720">
        <v>440000000</v>
      </c>
      <c r="G884" s="477" t="s">
        <v>1975</v>
      </c>
      <c r="H884" s="470" t="s">
        <v>2196</v>
      </c>
      <c r="I884" s="470" t="s">
        <v>2196</v>
      </c>
      <c r="J884" s="471"/>
      <c r="K884" s="470" t="s">
        <v>199</v>
      </c>
    </row>
    <row r="885" spans="1:11" ht="14.25">
      <c r="A885" s="466" t="s">
        <v>2973</v>
      </c>
      <c r="B885" s="467" t="s">
        <v>1971</v>
      </c>
      <c r="C885" s="471" t="s">
        <v>3059</v>
      </c>
      <c r="D885" s="477" t="s">
        <v>3057</v>
      </c>
      <c r="E885" s="469" t="s">
        <v>2024</v>
      </c>
      <c r="F885" s="1720">
        <v>440000000</v>
      </c>
      <c r="G885" s="477"/>
      <c r="H885" s="470" t="s">
        <v>2196</v>
      </c>
      <c r="I885" s="470" t="s">
        <v>2196</v>
      </c>
      <c r="J885" s="471"/>
      <c r="K885" s="470"/>
    </row>
    <row r="886" spans="1:11" ht="12.75">
      <c r="A886" s="340"/>
      <c r="J886">
        <f>SUM(J847:J885)</f>
        <v>36</v>
      </c>
    </row>
    <row r="887" spans="1:11" ht="18">
      <c r="A887" s="3340" t="s">
        <v>3060</v>
      </c>
      <c r="B887" s="3340"/>
      <c r="C887" s="3340"/>
      <c r="D887" s="3340"/>
      <c r="E887" s="3340"/>
      <c r="F887" s="3340"/>
      <c r="G887" s="3340"/>
      <c r="H887" s="3340"/>
      <c r="I887" s="3340"/>
      <c r="J887" s="3340"/>
      <c r="K887" s="3340"/>
    </row>
    <row r="888" spans="1:11" ht="14.25">
      <c r="A888" s="12" t="s">
        <v>1962</v>
      </c>
      <c r="B888" s="62" t="s">
        <v>1963</v>
      </c>
      <c r="C888" s="62" t="s">
        <v>1964</v>
      </c>
      <c r="D888" s="62" t="s">
        <v>2340</v>
      </c>
      <c r="E888" s="62" t="s">
        <v>153</v>
      </c>
      <c r="F888" s="1702" t="s">
        <v>1966</v>
      </c>
      <c r="G888" s="62" t="s">
        <v>1967</v>
      </c>
      <c r="H888" s="62" t="s">
        <v>1968</v>
      </c>
      <c r="I888" s="62" t="s">
        <v>1969</v>
      </c>
      <c r="J888" s="63" t="s">
        <v>1970</v>
      </c>
      <c r="K888" s="63" t="s">
        <v>10</v>
      </c>
    </row>
    <row r="889" spans="1:11" s="605" customFormat="1" ht="14.25">
      <c r="A889" s="632">
        <v>43562</v>
      </c>
      <c r="B889" s="633" t="s">
        <v>1971</v>
      </c>
      <c r="C889" s="662" t="s">
        <v>727</v>
      </c>
      <c r="D889" s="633" t="s">
        <v>413</v>
      </c>
      <c r="E889" s="633" t="s">
        <v>2024</v>
      </c>
      <c r="F889" s="1131">
        <v>1800000</v>
      </c>
      <c r="G889" s="633" t="s">
        <v>3061</v>
      </c>
      <c r="H889" s="633" t="s">
        <v>2196</v>
      </c>
      <c r="I889" s="633" t="s">
        <v>2196</v>
      </c>
      <c r="J889" s="633">
        <v>1</v>
      </c>
      <c r="K889" s="633" t="s">
        <v>209</v>
      </c>
    </row>
    <row r="890" spans="1:11" s="605" customFormat="1" ht="14.25">
      <c r="A890" s="632">
        <v>43472</v>
      </c>
      <c r="B890" s="633" t="s">
        <v>1971</v>
      </c>
      <c r="C890" s="662" t="s">
        <v>3062</v>
      </c>
      <c r="D890" s="633" t="s">
        <v>2547</v>
      </c>
      <c r="E890" s="633" t="s">
        <v>2024</v>
      </c>
      <c r="F890" s="1131">
        <v>1700000</v>
      </c>
      <c r="G890" s="633" t="s">
        <v>2767</v>
      </c>
      <c r="H890" s="633" t="s">
        <v>2196</v>
      </c>
      <c r="I890" s="633" t="s">
        <v>2196</v>
      </c>
      <c r="J890" s="633">
        <v>1</v>
      </c>
      <c r="K890" s="633" t="s">
        <v>2943</v>
      </c>
    </row>
    <row r="891" spans="1:11" s="605" customFormat="1" ht="14.25">
      <c r="A891" s="632">
        <v>43592</v>
      </c>
      <c r="B891" s="633" t="s">
        <v>1971</v>
      </c>
      <c r="C891" s="662" t="s">
        <v>3063</v>
      </c>
      <c r="D891" s="633" t="s">
        <v>107</v>
      </c>
      <c r="E891" s="633" t="s">
        <v>2024</v>
      </c>
      <c r="F891" s="1131">
        <v>1900000</v>
      </c>
      <c r="G891" s="633" t="s">
        <v>3064</v>
      </c>
      <c r="H891" s="633" t="s">
        <v>2196</v>
      </c>
      <c r="I891" s="633" t="s">
        <v>2196</v>
      </c>
      <c r="J891" s="633">
        <v>1</v>
      </c>
      <c r="K891" s="633" t="s">
        <v>207</v>
      </c>
    </row>
    <row r="892" spans="1:11" s="605" customFormat="1" ht="14.25">
      <c r="A892" s="632">
        <v>43503</v>
      </c>
      <c r="B892" s="633" t="s">
        <v>1971</v>
      </c>
      <c r="C892" s="662" t="s">
        <v>3065</v>
      </c>
      <c r="D892" s="633" t="s">
        <v>2547</v>
      </c>
      <c r="E892" s="633" t="s">
        <v>2024</v>
      </c>
      <c r="F892" s="1131">
        <v>1600000</v>
      </c>
      <c r="G892" s="633" t="s">
        <v>1984</v>
      </c>
      <c r="H892" s="633" t="s">
        <v>2196</v>
      </c>
      <c r="I892" s="633" t="s">
        <v>2196</v>
      </c>
      <c r="J892" s="633">
        <v>1</v>
      </c>
      <c r="K892" s="633" t="s">
        <v>2943</v>
      </c>
    </row>
    <row r="893" spans="1:11" s="605" customFormat="1" ht="14.25">
      <c r="A893" s="632">
        <v>43503</v>
      </c>
      <c r="B893" s="633" t="s">
        <v>1971</v>
      </c>
      <c r="C893" s="662" t="s">
        <v>3066</v>
      </c>
      <c r="D893" s="633" t="s">
        <v>1973</v>
      </c>
      <c r="E893" s="633" t="s">
        <v>2024</v>
      </c>
      <c r="F893" s="1131">
        <v>900000</v>
      </c>
      <c r="G893" s="633" t="s">
        <v>2762</v>
      </c>
      <c r="H893" s="633" t="s">
        <v>2196</v>
      </c>
      <c r="I893" s="633" t="s">
        <v>2196</v>
      </c>
      <c r="J893" s="633">
        <v>1</v>
      </c>
      <c r="K893" s="633" t="s">
        <v>2943</v>
      </c>
    </row>
    <row r="894" spans="1:11" ht="14.25">
      <c r="A894" s="144">
        <v>43472</v>
      </c>
      <c r="B894" s="256" t="s">
        <v>1971</v>
      </c>
      <c r="C894" s="439" t="s">
        <v>720</v>
      </c>
      <c r="D894" s="145" t="s">
        <v>413</v>
      </c>
      <c r="E894" s="145" t="s">
        <v>2024</v>
      </c>
      <c r="F894" s="773">
        <v>1750000</v>
      </c>
      <c r="G894" s="451" t="s">
        <v>1975</v>
      </c>
      <c r="H894" s="146" t="s">
        <v>2196</v>
      </c>
      <c r="I894" s="146" t="s">
        <v>2196</v>
      </c>
      <c r="J894" s="146">
        <v>1</v>
      </c>
      <c r="K894" s="146" t="s">
        <v>2943</v>
      </c>
    </row>
    <row r="895" spans="1:11" ht="14.25">
      <c r="A895" s="89">
        <v>43503</v>
      </c>
      <c r="B895" s="256" t="s">
        <v>1971</v>
      </c>
      <c r="C895" s="439" t="s">
        <v>3067</v>
      </c>
      <c r="D895" s="138" t="s">
        <v>3068</v>
      </c>
      <c r="E895" s="145" t="s">
        <v>2024</v>
      </c>
      <c r="F895" s="773">
        <v>2300000</v>
      </c>
      <c r="G895" s="451" t="s">
        <v>1975</v>
      </c>
      <c r="H895" s="146" t="s">
        <v>2196</v>
      </c>
      <c r="I895" s="146" t="s">
        <v>2196</v>
      </c>
      <c r="J895" s="146">
        <v>1</v>
      </c>
      <c r="K895" s="139" t="s">
        <v>199</v>
      </c>
    </row>
    <row r="896" spans="1:11" ht="14.25">
      <c r="A896" s="89">
        <v>43562</v>
      </c>
      <c r="B896" s="256" t="s">
        <v>1971</v>
      </c>
      <c r="C896" s="439" t="s">
        <v>3069</v>
      </c>
      <c r="D896" s="138" t="s">
        <v>3057</v>
      </c>
      <c r="E896" s="145" t="s">
        <v>2024</v>
      </c>
      <c r="F896" s="773">
        <v>2300000</v>
      </c>
      <c r="G896" s="139" t="s">
        <v>3070</v>
      </c>
      <c r="H896" s="146" t="s">
        <v>2196</v>
      </c>
      <c r="I896" s="146" t="s">
        <v>2196</v>
      </c>
      <c r="J896" s="146">
        <v>1</v>
      </c>
      <c r="K896" s="139" t="s">
        <v>207</v>
      </c>
    </row>
    <row r="897" spans="1:11" ht="14.25">
      <c r="A897" s="89">
        <v>43745</v>
      </c>
      <c r="B897" s="256" t="s">
        <v>1971</v>
      </c>
      <c r="C897" s="439" t="s">
        <v>3071</v>
      </c>
      <c r="D897" s="138" t="s">
        <v>2547</v>
      </c>
      <c r="E897" s="145" t="s">
        <v>2024</v>
      </c>
      <c r="F897" s="773">
        <v>2100000</v>
      </c>
      <c r="G897" s="139" t="s">
        <v>2355</v>
      </c>
      <c r="H897" s="146" t="s">
        <v>2196</v>
      </c>
      <c r="I897" s="146" t="s">
        <v>2196</v>
      </c>
      <c r="J897" s="146">
        <v>1</v>
      </c>
      <c r="K897" s="139" t="s">
        <v>207</v>
      </c>
    </row>
    <row r="898" spans="1:11" ht="14.25">
      <c r="A898" s="89" t="s">
        <v>3072</v>
      </c>
      <c r="B898" s="256" t="s">
        <v>1971</v>
      </c>
      <c r="C898" s="439" t="s">
        <v>3073</v>
      </c>
      <c r="D898" s="138" t="s">
        <v>106</v>
      </c>
      <c r="E898" s="145" t="s">
        <v>2024</v>
      </c>
      <c r="F898" s="773">
        <v>1250000</v>
      </c>
      <c r="G898" s="139" t="s">
        <v>1975</v>
      </c>
      <c r="H898" s="146" t="s">
        <v>2196</v>
      </c>
      <c r="I898" s="146" t="s">
        <v>2196</v>
      </c>
      <c r="J898" s="146">
        <v>1</v>
      </c>
      <c r="K898" s="139" t="s">
        <v>209</v>
      </c>
    </row>
    <row r="899" spans="1:11" ht="14.25">
      <c r="A899" s="89">
        <v>43684</v>
      </c>
      <c r="B899" s="256" t="s">
        <v>1971</v>
      </c>
      <c r="C899" s="439" t="s">
        <v>2197</v>
      </c>
      <c r="D899" s="138" t="s">
        <v>3074</v>
      </c>
      <c r="E899" s="145" t="s">
        <v>2024</v>
      </c>
      <c r="F899" s="773">
        <v>7500000</v>
      </c>
      <c r="G899" s="451" t="s">
        <v>1975</v>
      </c>
      <c r="H899" s="146" t="s">
        <v>2196</v>
      </c>
      <c r="I899" s="146" t="s">
        <v>2196</v>
      </c>
      <c r="J899" s="146">
        <v>1</v>
      </c>
      <c r="K899" s="139" t="s">
        <v>199</v>
      </c>
    </row>
    <row r="900" spans="1:11" ht="14.25">
      <c r="A900" s="89">
        <v>43715</v>
      </c>
      <c r="B900" s="256" t="s">
        <v>1971</v>
      </c>
      <c r="C900" s="439" t="s">
        <v>435</v>
      </c>
      <c r="D900" s="138" t="s">
        <v>120</v>
      </c>
      <c r="E900" s="145" t="s">
        <v>2024</v>
      </c>
      <c r="F900" s="773">
        <v>1750000</v>
      </c>
      <c r="G900" s="451" t="s">
        <v>1975</v>
      </c>
      <c r="H900" s="146" t="s">
        <v>2196</v>
      </c>
      <c r="I900" s="146" t="s">
        <v>2196</v>
      </c>
      <c r="J900" s="146">
        <v>1</v>
      </c>
      <c r="K900" s="139" t="s">
        <v>207</v>
      </c>
    </row>
    <row r="901" spans="1:11" ht="14.25">
      <c r="A901" s="89">
        <v>43806</v>
      </c>
      <c r="B901" s="256" t="s">
        <v>1971</v>
      </c>
      <c r="C901" s="439" t="s">
        <v>372</v>
      </c>
      <c r="D901" s="138" t="s">
        <v>106</v>
      </c>
      <c r="E901" s="145" t="s">
        <v>2024</v>
      </c>
      <c r="F901" s="773">
        <v>1800000</v>
      </c>
      <c r="G901" s="139" t="s">
        <v>2164</v>
      </c>
      <c r="H901" s="146" t="s">
        <v>2196</v>
      </c>
      <c r="I901" s="146" t="s">
        <v>2196</v>
      </c>
      <c r="J901" s="146">
        <v>1</v>
      </c>
      <c r="K901" s="139" t="s">
        <v>199</v>
      </c>
    </row>
    <row r="902" spans="1:11" ht="14.25">
      <c r="A902" s="89">
        <v>43745</v>
      </c>
      <c r="B902" s="256" t="s">
        <v>1971</v>
      </c>
      <c r="C902" s="439" t="s">
        <v>3075</v>
      </c>
      <c r="D902" s="138" t="s">
        <v>96</v>
      </c>
      <c r="E902" s="145" t="s">
        <v>2024</v>
      </c>
      <c r="F902" s="773">
        <v>2000000</v>
      </c>
      <c r="G902" s="139" t="s">
        <v>2168</v>
      </c>
      <c r="H902" s="146" t="s">
        <v>2196</v>
      </c>
      <c r="I902" s="146" t="s">
        <v>2196</v>
      </c>
      <c r="J902" s="146">
        <v>1</v>
      </c>
      <c r="K902" s="139" t="s">
        <v>199</v>
      </c>
    </row>
    <row r="903" spans="1:11" ht="14.25">
      <c r="A903" s="89">
        <v>43806</v>
      </c>
      <c r="B903" s="256" t="s">
        <v>1971</v>
      </c>
      <c r="C903" s="439" t="s">
        <v>3076</v>
      </c>
      <c r="D903" s="138" t="s">
        <v>405</v>
      </c>
      <c r="E903" s="145" t="s">
        <v>2024</v>
      </c>
      <c r="F903" s="773">
        <v>2500000</v>
      </c>
      <c r="G903" s="139" t="s">
        <v>3077</v>
      </c>
      <c r="H903" s="146" t="s">
        <v>2196</v>
      </c>
      <c r="I903" s="146" t="s">
        <v>2196</v>
      </c>
      <c r="J903" s="146">
        <v>1</v>
      </c>
      <c r="K903" s="139" t="s">
        <v>207</v>
      </c>
    </row>
    <row r="904" spans="1:11" ht="14.25">
      <c r="A904" s="89">
        <v>43806</v>
      </c>
      <c r="B904" s="256" t="s">
        <v>1971</v>
      </c>
      <c r="C904" s="439" t="s">
        <v>3078</v>
      </c>
      <c r="D904" s="138" t="s">
        <v>106</v>
      </c>
      <c r="E904" s="145" t="s">
        <v>2024</v>
      </c>
      <c r="F904" s="773">
        <v>1600000</v>
      </c>
      <c r="G904" s="139" t="s">
        <v>2164</v>
      </c>
      <c r="H904" s="146" t="s">
        <v>2196</v>
      </c>
      <c r="I904" s="146" t="s">
        <v>2196</v>
      </c>
      <c r="J904" s="146">
        <v>1</v>
      </c>
      <c r="K904" s="139" t="s">
        <v>199</v>
      </c>
    </row>
    <row r="905" spans="1:11" ht="14.25">
      <c r="A905" s="89" t="s">
        <v>2979</v>
      </c>
      <c r="B905" s="256" t="s">
        <v>1971</v>
      </c>
      <c r="C905" s="439" t="s">
        <v>3079</v>
      </c>
      <c r="D905" s="138" t="s">
        <v>3080</v>
      </c>
      <c r="E905" s="145" t="s">
        <v>2362</v>
      </c>
      <c r="F905" s="773">
        <v>1500000</v>
      </c>
      <c r="G905" s="451" t="s">
        <v>1975</v>
      </c>
      <c r="H905" s="146" t="s">
        <v>2196</v>
      </c>
      <c r="I905" s="146" t="s">
        <v>2196</v>
      </c>
      <c r="J905" s="146">
        <v>1</v>
      </c>
      <c r="K905" s="139" t="s">
        <v>199</v>
      </c>
    </row>
    <row r="906" spans="1:11" ht="14.25">
      <c r="A906" s="89" t="s">
        <v>2973</v>
      </c>
      <c r="B906" s="256" t="s">
        <v>1971</v>
      </c>
      <c r="C906" s="439" t="s">
        <v>758</v>
      </c>
      <c r="D906" s="138" t="s">
        <v>407</v>
      </c>
      <c r="E906" s="145" t="s">
        <v>2024</v>
      </c>
      <c r="F906" s="773">
        <v>2800000</v>
      </c>
      <c r="G906" s="139" t="s">
        <v>2767</v>
      </c>
      <c r="H906" s="146" t="s">
        <v>2196</v>
      </c>
      <c r="I906" s="146" t="s">
        <v>2196</v>
      </c>
      <c r="J906" s="146">
        <v>1</v>
      </c>
      <c r="K906" s="139" t="s">
        <v>199</v>
      </c>
    </row>
    <row r="907" spans="1:11" ht="14.25">
      <c r="A907" s="89" t="s">
        <v>2990</v>
      </c>
      <c r="B907" s="256" t="s">
        <v>1971</v>
      </c>
      <c r="C907" s="439" t="s">
        <v>3081</v>
      </c>
      <c r="D907" s="138" t="s">
        <v>96</v>
      </c>
      <c r="E907" s="145" t="s">
        <v>2024</v>
      </c>
      <c r="F907" s="773">
        <v>1100000</v>
      </c>
      <c r="G907" s="139" t="s">
        <v>3082</v>
      </c>
      <c r="H907" s="146" t="s">
        <v>2196</v>
      </c>
      <c r="I907" s="146" t="s">
        <v>2196</v>
      </c>
      <c r="J907" s="146">
        <v>1</v>
      </c>
      <c r="K907" s="139" t="s">
        <v>199</v>
      </c>
    </row>
    <row r="908" spans="1:11" ht="14.25">
      <c r="A908" s="89" t="s">
        <v>2979</v>
      </c>
      <c r="B908" s="256" t="s">
        <v>2149</v>
      </c>
      <c r="C908" s="439" t="s">
        <v>3083</v>
      </c>
      <c r="D908" s="138" t="s">
        <v>93</v>
      </c>
      <c r="E908" s="145" t="s">
        <v>2024</v>
      </c>
      <c r="F908" s="773">
        <v>3700000</v>
      </c>
      <c r="G908" s="139" t="s">
        <v>2588</v>
      </c>
      <c r="H908" s="146" t="s">
        <v>2196</v>
      </c>
      <c r="I908" s="146" t="s">
        <v>2196</v>
      </c>
      <c r="J908" s="146">
        <v>1</v>
      </c>
      <c r="K908" s="139" t="s">
        <v>207</v>
      </c>
    </row>
    <row r="909" spans="1:11" ht="14.25">
      <c r="A909" s="89" t="s">
        <v>2979</v>
      </c>
      <c r="B909" s="256" t="s">
        <v>1971</v>
      </c>
      <c r="C909" s="439" t="s">
        <v>3084</v>
      </c>
      <c r="D909" s="138" t="s">
        <v>106</v>
      </c>
      <c r="E909" s="145" t="s">
        <v>2024</v>
      </c>
      <c r="F909" s="773">
        <v>1800000</v>
      </c>
      <c r="G909" s="139" t="s">
        <v>2164</v>
      </c>
      <c r="H909" s="146" t="s">
        <v>2196</v>
      </c>
      <c r="I909" s="146" t="s">
        <v>2196</v>
      </c>
      <c r="J909" s="146">
        <v>1</v>
      </c>
      <c r="K909" s="139" t="s">
        <v>199</v>
      </c>
    </row>
    <row r="910" spans="1:11" ht="14.25">
      <c r="A910" s="89" t="s">
        <v>3085</v>
      </c>
      <c r="B910" s="142" t="s">
        <v>1971</v>
      </c>
      <c r="C910" s="439" t="s">
        <v>3086</v>
      </c>
      <c r="D910" s="138" t="s">
        <v>2547</v>
      </c>
      <c r="E910" s="138" t="s">
        <v>2024</v>
      </c>
      <c r="F910" s="1703">
        <v>1600000</v>
      </c>
      <c r="G910" s="451" t="s">
        <v>1975</v>
      </c>
      <c r="H910" s="139" t="s">
        <v>2196</v>
      </c>
      <c r="I910" s="139" t="s">
        <v>2196</v>
      </c>
      <c r="J910" s="139">
        <v>1</v>
      </c>
      <c r="K910" s="139" t="s">
        <v>277</v>
      </c>
    </row>
    <row r="911" spans="1:11" ht="14.25">
      <c r="A911" s="89" t="s">
        <v>3087</v>
      </c>
      <c r="B911" s="256" t="s">
        <v>1971</v>
      </c>
      <c r="C911" s="439" t="s">
        <v>3088</v>
      </c>
      <c r="D911" s="138" t="s">
        <v>2547</v>
      </c>
      <c r="E911" s="145" t="s">
        <v>2024</v>
      </c>
      <c r="F911" s="773">
        <v>1650000</v>
      </c>
      <c r="G911" s="139" t="s">
        <v>2767</v>
      </c>
      <c r="H911" s="146" t="s">
        <v>2196</v>
      </c>
      <c r="I911" s="146" t="s">
        <v>2196</v>
      </c>
      <c r="J911" s="146">
        <v>1</v>
      </c>
      <c r="K911" s="139" t="s">
        <v>209</v>
      </c>
    </row>
    <row r="912" spans="1:11" ht="14.25">
      <c r="A912" s="89" t="s">
        <v>3089</v>
      </c>
      <c r="B912" s="256" t="s">
        <v>1971</v>
      </c>
      <c r="C912" s="439" t="s">
        <v>3090</v>
      </c>
      <c r="D912" s="138" t="s">
        <v>2547</v>
      </c>
      <c r="E912" s="145" t="s">
        <v>2024</v>
      </c>
      <c r="F912" s="773">
        <v>1750000</v>
      </c>
      <c r="G912" s="139" t="s">
        <v>2767</v>
      </c>
      <c r="H912" s="146" t="s">
        <v>2196</v>
      </c>
      <c r="I912" s="146" t="s">
        <v>2196</v>
      </c>
      <c r="J912" s="146">
        <v>1</v>
      </c>
      <c r="K912" s="139" t="s">
        <v>209</v>
      </c>
    </row>
    <row r="913" spans="1:11" ht="14.25">
      <c r="A913" s="89" t="s">
        <v>3091</v>
      </c>
      <c r="B913" s="256" t="s">
        <v>1971</v>
      </c>
      <c r="C913" s="439" t="s">
        <v>3092</v>
      </c>
      <c r="D913" s="138" t="s">
        <v>2547</v>
      </c>
      <c r="E913" s="145" t="s">
        <v>2024</v>
      </c>
      <c r="F913" s="773">
        <v>1700000</v>
      </c>
      <c r="G913" s="139" t="s">
        <v>2767</v>
      </c>
      <c r="H913" s="146" t="s">
        <v>2196</v>
      </c>
      <c r="I913" s="146" t="s">
        <v>2196</v>
      </c>
      <c r="J913" s="146">
        <v>1</v>
      </c>
      <c r="K913" s="139" t="s">
        <v>209</v>
      </c>
    </row>
    <row r="914" spans="1:11" ht="14.25">
      <c r="A914" s="466"/>
      <c r="B914" s="467" t="s">
        <v>2149</v>
      </c>
      <c r="C914" s="468" t="s">
        <v>3093</v>
      </c>
      <c r="D914" s="469"/>
      <c r="E914" s="469" t="s">
        <v>2024</v>
      </c>
      <c r="F914" s="1720"/>
      <c r="G914" s="470"/>
      <c r="H914" s="470" t="s">
        <v>2196</v>
      </c>
      <c r="I914" s="470" t="s">
        <v>2196</v>
      </c>
      <c r="J914" s="470"/>
      <c r="K914" s="470"/>
    </row>
    <row r="915" spans="1:11" ht="14.25">
      <c r="A915" s="480"/>
      <c r="B915" s="467" t="s">
        <v>1971</v>
      </c>
      <c r="C915" s="471" t="s">
        <v>3094</v>
      </c>
      <c r="D915" s="477"/>
      <c r="E915" s="469" t="s">
        <v>2024</v>
      </c>
      <c r="F915" s="1721"/>
      <c r="G915" s="477"/>
      <c r="H915" s="470" t="s">
        <v>2196</v>
      </c>
      <c r="I915" s="470" t="s">
        <v>2196</v>
      </c>
      <c r="J915" s="471"/>
      <c r="K915" s="470"/>
    </row>
    <row r="916" spans="1:11" ht="14.25">
      <c r="A916" s="481"/>
      <c r="B916" s="467" t="s">
        <v>1971</v>
      </c>
      <c r="C916" s="471" t="s">
        <v>3095</v>
      </c>
      <c r="D916" s="477"/>
      <c r="E916" s="469" t="s">
        <v>2024</v>
      </c>
      <c r="F916" s="1721"/>
      <c r="G916" s="477"/>
      <c r="H916" s="470" t="s">
        <v>2196</v>
      </c>
      <c r="I916" s="470" t="s">
        <v>2196</v>
      </c>
      <c r="J916" s="471"/>
      <c r="K916" s="470"/>
    </row>
    <row r="917" spans="1:11" ht="12.75">
      <c r="A917" s="340"/>
      <c r="J917">
        <f>SUM(J889:J916)</f>
        <v>25</v>
      </c>
    </row>
    <row r="918" spans="1:11" ht="18">
      <c r="A918" s="3340" t="s">
        <v>3096</v>
      </c>
      <c r="B918" s="3457"/>
      <c r="C918" s="3457"/>
      <c r="D918" s="3457"/>
      <c r="E918" s="3457"/>
      <c r="F918" s="3457"/>
      <c r="G918" s="3457"/>
      <c r="H918" s="3457"/>
      <c r="I918" s="3457"/>
      <c r="J918" s="3457"/>
      <c r="K918" s="3458"/>
    </row>
    <row r="919" spans="1:11" ht="14.25">
      <c r="A919" s="12" t="s">
        <v>1962</v>
      </c>
      <c r="B919" s="62" t="s">
        <v>1963</v>
      </c>
      <c r="C919" s="62" t="s">
        <v>1964</v>
      </c>
      <c r="D919" s="62" t="s">
        <v>2340</v>
      </c>
      <c r="E919" s="62" t="s">
        <v>153</v>
      </c>
      <c r="F919" s="1702" t="s">
        <v>1966</v>
      </c>
      <c r="G919" s="62" t="s">
        <v>1967</v>
      </c>
      <c r="H919" s="62" t="s">
        <v>1968</v>
      </c>
      <c r="I919" s="62" t="s">
        <v>1969</v>
      </c>
      <c r="J919" s="572" t="s">
        <v>1970</v>
      </c>
      <c r="K919" s="63" t="s">
        <v>10</v>
      </c>
    </row>
    <row r="920" spans="1:11" ht="14.25">
      <c r="A920" s="144" t="s">
        <v>2973</v>
      </c>
      <c r="B920" s="256" t="s">
        <v>1971</v>
      </c>
      <c r="C920" s="95" t="s">
        <v>3097</v>
      </c>
      <c r="D920" s="145" t="s">
        <v>96</v>
      </c>
      <c r="E920" s="145" t="s">
        <v>2024</v>
      </c>
      <c r="F920" s="773">
        <v>1250000</v>
      </c>
      <c r="G920" s="146" t="s">
        <v>1975</v>
      </c>
      <c r="H920" s="146" t="s">
        <v>2196</v>
      </c>
      <c r="I920" s="571" t="s">
        <v>2196</v>
      </c>
      <c r="J920" s="676">
        <v>1</v>
      </c>
      <c r="K920" s="146" t="s">
        <v>199</v>
      </c>
    </row>
    <row r="921" spans="1:11" ht="14.25">
      <c r="A921" s="89"/>
      <c r="B921" s="256" t="s">
        <v>1971</v>
      </c>
      <c r="C921" s="95" t="s">
        <v>3098</v>
      </c>
      <c r="D921" s="138" t="s">
        <v>226</v>
      </c>
      <c r="E921" s="145" t="s">
        <v>2024</v>
      </c>
      <c r="F921" s="773">
        <v>2900000</v>
      </c>
      <c r="G921" s="139" t="s">
        <v>3099</v>
      </c>
      <c r="H921" s="146" t="s">
        <v>2196</v>
      </c>
      <c r="I921" s="571" t="s">
        <v>2196</v>
      </c>
      <c r="J921" s="676">
        <v>1</v>
      </c>
      <c r="K921" s="146" t="s">
        <v>19</v>
      </c>
    </row>
    <row r="922" spans="1:11" ht="14.25">
      <c r="A922" s="89"/>
      <c r="B922" s="256" t="s">
        <v>2149</v>
      </c>
      <c r="C922" s="95" t="s">
        <v>740</v>
      </c>
      <c r="D922" s="138" t="s">
        <v>2547</v>
      </c>
      <c r="E922" s="145" t="s">
        <v>2024</v>
      </c>
      <c r="F922" s="773" t="s">
        <v>3100</v>
      </c>
      <c r="G922" s="139" t="s">
        <v>2330</v>
      </c>
      <c r="H922" s="146" t="s">
        <v>2196</v>
      </c>
      <c r="I922" s="571" t="s">
        <v>2196</v>
      </c>
      <c r="J922" s="676">
        <v>1</v>
      </c>
      <c r="K922" s="146" t="s">
        <v>19</v>
      </c>
    </row>
    <row r="923" spans="1:11" ht="14.25">
      <c r="A923" s="89"/>
      <c r="B923" s="256" t="s">
        <v>1971</v>
      </c>
      <c r="C923" s="95" t="s">
        <v>3101</v>
      </c>
      <c r="D923" s="138" t="s">
        <v>1973</v>
      </c>
      <c r="E923" s="145" t="s">
        <v>2024</v>
      </c>
      <c r="F923" s="773">
        <v>950000</v>
      </c>
      <c r="G923" s="139" t="s">
        <v>1975</v>
      </c>
      <c r="H923" s="146" t="s">
        <v>2196</v>
      </c>
      <c r="I923" s="571" t="s">
        <v>2196</v>
      </c>
      <c r="J923" s="676">
        <v>1</v>
      </c>
      <c r="K923" s="146" t="s">
        <v>19</v>
      </c>
    </row>
    <row r="924" spans="1:11" ht="14.25">
      <c r="A924" s="89"/>
      <c r="B924" s="256" t="s">
        <v>1971</v>
      </c>
      <c r="C924" s="95" t="s">
        <v>3102</v>
      </c>
      <c r="D924" s="138" t="s">
        <v>410</v>
      </c>
      <c r="E924" s="145" t="s">
        <v>2024</v>
      </c>
      <c r="F924" s="773">
        <v>2100000</v>
      </c>
      <c r="G924" s="139" t="s">
        <v>2330</v>
      </c>
      <c r="H924" s="146" t="s">
        <v>2196</v>
      </c>
      <c r="I924" s="571" t="s">
        <v>2196</v>
      </c>
      <c r="J924" s="676">
        <v>1</v>
      </c>
      <c r="K924" s="146" t="s">
        <v>19</v>
      </c>
    </row>
    <row r="925" spans="1:11" ht="14.25">
      <c r="A925" s="89"/>
      <c r="B925" s="256" t="s">
        <v>1971</v>
      </c>
      <c r="C925" s="95" t="s">
        <v>3103</v>
      </c>
      <c r="D925" s="138" t="s">
        <v>3104</v>
      </c>
      <c r="E925" s="145" t="s">
        <v>2024</v>
      </c>
      <c r="F925" s="773">
        <v>1000000</v>
      </c>
      <c r="G925" s="139" t="s">
        <v>3105</v>
      </c>
      <c r="H925" s="146" t="s">
        <v>2196</v>
      </c>
      <c r="I925" s="571" t="s">
        <v>2196</v>
      </c>
      <c r="J925" s="676">
        <v>1</v>
      </c>
      <c r="K925" s="139" t="s">
        <v>19</v>
      </c>
    </row>
    <row r="926" spans="1:11" ht="14.25">
      <c r="A926" s="89"/>
      <c r="B926" s="256" t="s">
        <v>1971</v>
      </c>
      <c r="C926" s="95" t="s">
        <v>3106</v>
      </c>
      <c r="D926" s="138" t="s">
        <v>2804</v>
      </c>
      <c r="E926" s="145" t="s">
        <v>2024</v>
      </c>
      <c r="F926" s="773">
        <v>2500000</v>
      </c>
      <c r="G926" s="139" t="s">
        <v>1975</v>
      </c>
      <c r="H926" s="146" t="s">
        <v>2196</v>
      </c>
      <c r="I926" s="571" t="s">
        <v>2196</v>
      </c>
      <c r="J926" s="676">
        <v>1</v>
      </c>
      <c r="K926" s="139" t="s">
        <v>19</v>
      </c>
    </row>
    <row r="927" spans="1:11" ht="12.75">
      <c r="A927" s="407"/>
      <c r="B927" s="676" t="s">
        <v>1971</v>
      </c>
      <c r="C927" s="407" t="s">
        <v>3107</v>
      </c>
      <c r="D927" s="676" t="s">
        <v>407</v>
      </c>
      <c r="E927" s="676" t="s">
        <v>2024</v>
      </c>
      <c r="F927" s="1130">
        <v>2100000</v>
      </c>
      <c r="G927" s="676" t="s">
        <v>1975</v>
      </c>
      <c r="H927" s="676" t="s">
        <v>2196</v>
      </c>
      <c r="I927" s="676" t="s">
        <v>2196</v>
      </c>
      <c r="J927" s="676">
        <v>1</v>
      </c>
      <c r="K927" s="676" t="s">
        <v>19</v>
      </c>
    </row>
    <row r="928" spans="1:11" ht="12.75">
      <c r="A928" s="407"/>
      <c r="B928" s="676" t="s">
        <v>1971</v>
      </c>
      <c r="C928" s="407" t="s">
        <v>3108</v>
      </c>
      <c r="D928" s="676" t="s">
        <v>96</v>
      </c>
      <c r="E928" s="676" t="s">
        <v>2024</v>
      </c>
      <c r="F928" s="1130">
        <v>1250000</v>
      </c>
      <c r="G928" s="676" t="s">
        <v>1975</v>
      </c>
      <c r="H928" s="676" t="s">
        <v>2196</v>
      </c>
      <c r="I928" s="676" t="s">
        <v>2196</v>
      </c>
      <c r="J928" s="676">
        <v>1</v>
      </c>
      <c r="K928" s="676" t="s">
        <v>19</v>
      </c>
    </row>
    <row r="929" spans="1:11" ht="12.75">
      <c r="A929" s="407"/>
      <c r="B929" s="676" t="s">
        <v>1971</v>
      </c>
      <c r="C929" s="407" t="s">
        <v>387</v>
      </c>
      <c r="D929" s="676" t="s">
        <v>407</v>
      </c>
      <c r="E929" s="676" t="s">
        <v>2024</v>
      </c>
      <c r="F929" s="1130">
        <v>1900000</v>
      </c>
      <c r="G929" s="676" t="s">
        <v>1975</v>
      </c>
      <c r="H929" s="676" t="s">
        <v>2196</v>
      </c>
      <c r="I929" s="676" t="s">
        <v>2196</v>
      </c>
      <c r="J929" s="676">
        <v>1</v>
      </c>
      <c r="K929" s="676" t="s">
        <v>19</v>
      </c>
    </row>
    <row r="930" spans="1:11" ht="12.75">
      <c r="A930" s="407"/>
      <c r="B930" s="676" t="s">
        <v>2149</v>
      </c>
      <c r="C930" s="407" t="s">
        <v>2962</v>
      </c>
      <c r="D930" s="676" t="s">
        <v>227</v>
      </c>
      <c r="E930" s="676" t="s">
        <v>2024</v>
      </c>
      <c r="F930" s="1130">
        <v>1900000</v>
      </c>
      <c r="G930" s="676" t="s">
        <v>1975</v>
      </c>
      <c r="H930" s="676" t="s">
        <v>2196</v>
      </c>
      <c r="I930" s="676" t="s">
        <v>2196</v>
      </c>
      <c r="J930" s="676">
        <v>1</v>
      </c>
      <c r="K930" s="676" t="s">
        <v>19</v>
      </c>
    </row>
    <row r="931" spans="1:11" ht="14.25">
      <c r="A931" s="368"/>
      <c r="B931" s="315" t="s">
        <v>1971</v>
      </c>
      <c r="C931" s="635" t="s">
        <v>766</v>
      </c>
      <c r="D931" s="573" t="s">
        <v>427</v>
      </c>
      <c r="E931" s="574" t="s">
        <v>2024</v>
      </c>
      <c r="F931" s="1117">
        <v>1550000</v>
      </c>
      <c r="G931" s="575" t="s">
        <v>1975</v>
      </c>
      <c r="H931" s="570" t="s">
        <v>2196</v>
      </c>
      <c r="I931" s="570" t="s">
        <v>2196</v>
      </c>
      <c r="J931" s="146">
        <v>1</v>
      </c>
      <c r="K931" s="139" t="s">
        <v>19</v>
      </c>
    </row>
    <row r="932" spans="1:11" ht="12.75">
      <c r="A932" s="340"/>
    </row>
    <row r="933" spans="1:11" ht="18">
      <c r="A933" s="3342" t="s">
        <v>2142</v>
      </c>
      <c r="B933" s="3342"/>
      <c r="C933" s="3342"/>
      <c r="D933" s="3342"/>
      <c r="E933" s="3342"/>
      <c r="F933" s="3342"/>
      <c r="G933" s="3342"/>
      <c r="H933" s="3342"/>
      <c r="I933" s="3342"/>
      <c r="J933" s="3342"/>
      <c r="K933" s="3342"/>
    </row>
    <row r="934" spans="1:11" ht="18">
      <c r="A934" s="3340" t="s">
        <v>3109</v>
      </c>
      <c r="B934" s="3340"/>
      <c r="C934" s="3340"/>
      <c r="D934" s="3340"/>
      <c r="E934" s="3340"/>
      <c r="F934" s="3340"/>
      <c r="G934" s="3340"/>
      <c r="H934" s="3340"/>
      <c r="I934" s="3340"/>
      <c r="J934" s="3340"/>
      <c r="K934" s="3340"/>
    </row>
    <row r="935" spans="1:11" ht="15.75" customHeight="1">
      <c r="A935" s="12" t="s">
        <v>1962</v>
      </c>
      <c r="B935" s="62" t="s">
        <v>1963</v>
      </c>
      <c r="C935" s="62" t="s">
        <v>1964</v>
      </c>
      <c r="D935" s="62" t="s">
        <v>2340</v>
      </c>
      <c r="E935" s="62" t="s">
        <v>153</v>
      </c>
      <c r="F935" s="1702" t="s">
        <v>1966</v>
      </c>
      <c r="G935" s="62" t="s">
        <v>1967</v>
      </c>
      <c r="H935" s="62" t="s">
        <v>1968</v>
      </c>
      <c r="I935" s="62" t="s">
        <v>1969</v>
      </c>
      <c r="J935" s="63" t="s">
        <v>1970</v>
      </c>
      <c r="K935" s="63" t="s">
        <v>10</v>
      </c>
    </row>
    <row r="936" spans="1:11" s="605" customFormat="1" ht="15.75" customHeight="1">
      <c r="A936" s="632"/>
      <c r="B936" s="633" t="s">
        <v>2149</v>
      </c>
      <c r="C936" s="662" t="s">
        <v>3110</v>
      </c>
      <c r="D936" s="633" t="s">
        <v>423</v>
      </c>
      <c r="E936" s="633" t="s">
        <v>1974</v>
      </c>
      <c r="F936" s="1131">
        <v>3300000</v>
      </c>
      <c r="G936" s="660" t="s">
        <v>1975</v>
      </c>
      <c r="H936" s="633" t="s">
        <v>2196</v>
      </c>
      <c r="I936" s="633" t="s">
        <v>2196</v>
      </c>
      <c r="J936" s="633">
        <v>1</v>
      </c>
      <c r="K936" s="633" t="s">
        <v>199</v>
      </c>
    </row>
    <row r="937" spans="1:11" s="605" customFormat="1" ht="15.75" customHeight="1">
      <c r="A937" s="632"/>
      <c r="B937" s="633" t="s">
        <v>1971</v>
      </c>
      <c r="C937" s="662" t="s">
        <v>3111</v>
      </c>
      <c r="D937" s="633" t="s">
        <v>3112</v>
      </c>
      <c r="E937" s="633" t="s">
        <v>2024</v>
      </c>
      <c r="F937" s="1131">
        <v>3000000</v>
      </c>
      <c r="G937" s="633" t="s">
        <v>2189</v>
      </c>
      <c r="H937" s="633" t="s">
        <v>2196</v>
      </c>
      <c r="I937" s="633" t="s">
        <v>2196</v>
      </c>
      <c r="J937" s="633">
        <v>1</v>
      </c>
      <c r="K937" s="633" t="s">
        <v>277</v>
      </c>
    </row>
    <row r="938" spans="1:11" s="605" customFormat="1" ht="15.75" customHeight="1">
      <c r="A938" s="632"/>
      <c r="B938" s="633" t="s">
        <v>1971</v>
      </c>
      <c r="C938" s="662" t="s">
        <v>3113</v>
      </c>
      <c r="D938" s="633" t="s">
        <v>90</v>
      </c>
      <c r="E938" s="633" t="s">
        <v>3114</v>
      </c>
      <c r="F938" s="1131">
        <v>1950000</v>
      </c>
      <c r="G938" s="680" t="s">
        <v>3001</v>
      </c>
      <c r="H938" s="633" t="s">
        <v>2196</v>
      </c>
      <c r="I938" s="633" t="s">
        <v>2196</v>
      </c>
      <c r="J938" s="633">
        <v>1</v>
      </c>
      <c r="K938" s="633" t="s">
        <v>277</v>
      </c>
    </row>
    <row r="939" spans="1:11" s="605" customFormat="1" ht="15.75" customHeight="1">
      <c r="A939" s="632"/>
      <c r="B939" s="633" t="s">
        <v>1971</v>
      </c>
      <c r="C939" s="662" t="s">
        <v>374</v>
      </c>
      <c r="D939" s="633" t="s">
        <v>3112</v>
      </c>
      <c r="E939" s="633" t="s">
        <v>2024</v>
      </c>
      <c r="F939" s="1131">
        <v>2150000</v>
      </c>
      <c r="G939" s="680" t="s">
        <v>2129</v>
      </c>
      <c r="H939" s="633" t="s">
        <v>1976</v>
      </c>
      <c r="I939" s="633" t="s">
        <v>2196</v>
      </c>
      <c r="J939" s="633">
        <v>1</v>
      </c>
      <c r="K939" s="633" t="s">
        <v>199</v>
      </c>
    </row>
    <row r="940" spans="1:11" s="605" customFormat="1" ht="15.75" customHeight="1">
      <c r="A940" s="632"/>
      <c r="B940" s="633" t="s">
        <v>1971</v>
      </c>
      <c r="C940" s="662" t="s">
        <v>3115</v>
      </c>
      <c r="D940" s="633" t="s">
        <v>3116</v>
      </c>
      <c r="E940" s="633" t="s">
        <v>2024</v>
      </c>
      <c r="F940" s="1131">
        <v>1400000</v>
      </c>
      <c r="G940" s="660" t="s">
        <v>1975</v>
      </c>
      <c r="H940" s="633" t="s">
        <v>2196</v>
      </c>
      <c r="I940" s="633" t="s">
        <v>2196</v>
      </c>
      <c r="J940" s="633">
        <v>1</v>
      </c>
      <c r="K940" s="633" t="s">
        <v>199</v>
      </c>
    </row>
    <row r="941" spans="1:11" ht="15.75" customHeight="1">
      <c r="A941" s="144"/>
      <c r="B941" s="256" t="s">
        <v>1971</v>
      </c>
      <c r="C941" s="439" t="s">
        <v>3117</v>
      </c>
      <c r="D941" s="145" t="s">
        <v>1995</v>
      </c>
      <c r="E941" s="145" t="s">
        <v>1974</v>
      </c>
      <c r="F941" s="773">
        <v>1850000</v>
      </c>
      <c r="G941" s="139" t="s">
        <v>3118</v>
      </c>
      <c r="H941" s="146" t="s">
        <v>1976</v>
      </c>
      <c r="I941" s="146" t="s">
        <v>2196</v>
      </c>
      <c r="J941" s="146">
        <v>1</v>
      </c>
      <c r="K941" s="146" t="s">
        <v>199</v>
      </c>
    </row>
    <row r="942" spans="1:11" ht="15.75" customHeight="1">
      <c r="A942" s="89"/>
      <c r="B942" s="256" t="s">
        <v>1971</v>
      </c>
      <c r="C942" s="439" t="s">
        <v>3119</v>
      </c>
      <c r="D942" s="138" t="s">
        <v>3120</v>
      </c>
      <c r="E942" s="145" t="s">
        <v>2024</v>
      </c>
      <c r="F942" s="773">
        <v>1900000</v>
      </c>
      <c r="G942" s="139" t="s">
        <v>3121</v>
      </c>
      <c r="H942" s="146" t="s">
        <v>1991</v>
      </c>
      <c r="I942" s="146" t="s">
        <v>2196</v>
      </c>
      <c r="J942" s="146">
        <v>1</v>
      </c>
      <c r="K942" s="139" t="s">
        <v>277</v>
      </c>
    </row>
    <row r="943" spans="1:11" ht="15.75" customHeight="1">
      <c r="A943" s="89"/>
      <c r="B943" s="256" t="s">
        <v>2149</v>
      </c>
      <c r="C943" s="439" t="s">
        <v>3122</v>
      </c>
      <c r="D943" s="138" t="s">
        <v>2895</v>
      </c>
      <c r="E943" s="145" t="s">
        <v>2024</v>
      </c>
      <c r="F943" s="773">
        <v>3900000</v>
      </c>
      <c r="G943" s="451" t="s">
        <v>1975</v>
      </c>
      <c r="H943" s="146" t="s">
        <v>2196</v>
      </c>
      <c r="I943" s="146" t="s">
        <v>2196</v>
      </c>
      <c r="J943" s="146">
        <v>1</v>
      </c>
      <c r="K943" s="139" t="s">
        <v>199</v>
      </c>
    </row>
    <row r="944" spans="1:11" ht="15.75" customHeight="1">
      <c r="A944" s="89"/>
      <c r="B944" s="256" t="s">
        <v>1971</v>
      </c>
      <c r="C944" s="439" t="s">
        <v>753</v>
      </c>
      <c r="D944" s="138" t="s">
        <v>3120</v>
      </c>
      <c r="E944" s="145" t="s">
        <v>2024</v>
      </c>
      <c r="F944" s="773">
        <v>1900000</v>
      </c>
      <c r="G944" s="139" t="s">
        <v>2032</v>
      </c>
      <c r="H944" s="146" t="s">
        <v>2196</v>
      </c>
      <c r="I944" s="146" t="s">
        <v>2196</v>
      </c>
      <c r="J944" s="146">
        <v>1</v>
      </c>
      <c r="K944" s="139" t="s">
        <v>199</v>
      </c>
    </row>
    <row r="945" spans="1:11" ht="15.75" customHeight="1">
      <c r="A945" s="89"/>
      <c r="B945" s="256" t="s">
        <v>1971</v>
      </c>
      <c r="C945" s="439" t="s">
        <v>763</v>
      </c>
      <c r="D945" s="138" t="s">
        <v>90</v>
      </c>
      <c r="E945" s="145" t="s">
        <v>2024</v>
      </c>
      <c r="F945" s="773">
        <v>2150000</v>
      </c>
      <c r="G945" s="451" t="s">
        <v>1975</v>
      </c>
      <c r="H945" s="146" t="s">
        <v>2196</v>
      </c>
      <c r="I945" s="146" t="s">
        <v>2196</v>
      </c>
      <c r="J945" s="146">
        <v>1</v>
      </c>
      <c r="K945" s="139" t="s">
        <v>277</v>
      </c>
    </row>
    <row r="946" spans="1:11" ht="15.75" customHeight="1">
      <c r="A946" s="89"/>
      <c r="B946" s="256" t="s">
        <v>1971</v>
      </c>
      <c r="C946" s="439" t="s">
        <v>3123</v>
      </c>
      <c r="D946" s="138" t="s">
        <v>3124</v>
      </c>
      <c r="E946" s="145" t="s">
        <v>1974</v>
      </c>
      <c r="F946" s="773">
        <v>1800000</v>
      </c>
      <c r="G946" s="451" t="s">
        <v>1975</v>
      </c>
      <c r="H946" s="146" t="s">
        <v>2196</v>
      </c>
      <c r="I946" s="146" t="s">
        <v>2196</v>
      </c>
      <c r="J946" s="146">
        <v>1</v>
      </c>
      <c r="K946" s="139" t="s">
        <v>277</v>
      </c>
    </row>
    <row r="947" spans="1:11" ht="15.75" customHeight="1">
      <c r="A947" s="89"/>
      <c r="B947" s="256" t="s">
        <v>1971</v>
      </c>
      <c r="C947" s="439" t="s">
        <v>3125</v>
      </c>
      <c r="D947" s="138" t="s">
        <v>2895</v>
      </c>
      <c r="E947" s="145" t="s">
        <v>1974</v>
      </c>
      <c r="F947" s="773">
        <v>2500000</v>
      </c>
      <c r="G947" s="139" t="s">
        <v>3126</v>
      </c>
      <c r="H947" s="146" t="s">
        <v>1976</v>
      </c>
      <c r="I947" s="146" t="s">
        <v>2196</v>
      </c>
      <c r="J947" s="146">
        <v>1</v>
      </c>
      <c r="K947" s="139" t="s">
        <v>277</v>
      </c>
    </row>
    <row r="948" spans="1:11" ht="15.75" customHeight="1">
      <c r="A948" s="89"/>
      <c r="B948" s="256" t="s">
        <v>1971</v>
      </c>
      <c r="C948" s="439" t="s">
        <v>3127</v>
      </c>
      <c r="D948" s="138" t="s">
        <v>3128</v>
      </c>
      <c r="E948" s="145" t="s">
        <v>2024</v>
      </c>
      <c r="F948" s="773">
        <v>1400000</v>
      </c>
      <c r="G948" s="139" t="s">
        <v>2847</v>
      </c>
      <c r="H948" s="146" t="s">
        <v>1991</v>
      </c>
      <c r="I948" s="146" t="s">
        <v>2196</v>
      </c>
      <c r="J948" s="146">
        <v>1</v>
      </c>
      <c r="K948" s="139" t="s">
        <v>277</v>
      </c>
    </row>
    <row r="949" spans="1:11" ht="15.75" customHeight="1">
      <c r="A949" s="89"/>
      <c r="B949" s="256" t="s">
        <v>1971</v>
      </c>
      <c r="C949" s="439" t="s">
        <v>3129</v>
      </c>
      <c r="D949" s="138" t="s">
        <v>3120</v>
      </c>
      <c r="E949" s="145" t="s">
        <v>1974</v>
      </c>
      <c r="F949" s="773">
        <v>2200000</v>
      </c>
      <c r="G949" s="139" t="s">
        <v>2032</v>
      </c>
      <c r="H949" s="146" t="s">
        <v>2196</v>
      </c>
      <c r="I949" s="146" t="s">
        <v>1976</v>
      </c>
      <c r="J949" s="146">
        <v>1</v>
      </c>
      <c r="K949" s="139" t="s">
        <v>277</v>
      </c>
    </row>
    <row r="950" spans="1:11" ht="15.75" customHeight="1">
      <c r="A950" s="89"/>
      <c r="B950" s="256" t="s">
        <v>1971</v>
      </c>
      <c r="C950" s="439" t="s">
        <v>3130</v>
      </c>
      <c r="D950" s="138" t="s">
        <v>90</v>
      </c>
      <c r="E950" s="145" t="s">
        <v>2024</v>
      </c>
      <c r="F950" s="773">
        <v>1800000</v>
      </c>
      <c r="G950" s="451" t="s">
        <v>1975</v>
      </c>
      <c r="H950" s="146" t="s">
        <v>2196</v>
      </c>
      <c r="I950" s="146" t="s">
        <v>2196</v>
      </c>
      <c r="J950" s="146">
        <v>1</v>
      </c>
      <c r="K950" s="139" t="s">
        <v>277</v>
      </c>
    </row>
    <row r="951" spans="1:11" ht="15.75" customHeight="1">
      <c r="A951" s="89"/>
      <c r="B951" s="256" t="s">
        <v>1971</v>
      </c>
      <c r="C951" s="439" t="s">
        <v>3131</v>
      </c>
      <c r="D951" s="138" t="s">
        <v>90</v>
      </c>
      <c r="E951" s="145" t="s">
        <v>2024</v>
      </c>
      <c r="F951" s="773">
        <v>2000000</v>
      </c>
      <c r="G951" s="139" t="s">
        <v>2841</v>
      </c>
      <c r="H951" s="146" t="s">
        <v>1991</v>
      </c>
      <c r="I951" s="146" t="s">
        <v>2196</v>
      </c>
      <c r="J951" s="146">
        <v>1</v>
      </c>
      <c r="K951" s="139" t="s">
        <v>199</v>
      </c>
    </row>
    <row r="952" spans="1:11" ht="15.75" customHeight="1">
      <c r="A952" s="89"/>
      <c r="B952" s="256" t="s">
        <v>1971</v>
      </c>
      <c r="C952" s="439" t="s">
        <v>3132</v>
      </c>
      <c r="D952" s="138" t="s">
        <v>120</v>
      </c>
      <c r="E952" s="145" t="s">
        <v>2024</v>
      </c>
      <c r="F952" s="773">
        <v>1600000</v>
      </c>
      <c r="G952" s="139" t="s">
        <v>3133</v>
      </c>
      <c r="H952" s="146" t="s">
        <v>2196</v>
      </c>
      <c r="I952" s="146" t="s">
        <v>2196</v>
      </c>
      <c r="J952" s="146">
        <v>1</v>
      </c>
      <c r="K952" s="139" t="s">
        <v>199</v>
      </c>
    </row>
    <row r="953" spans="1:11" ht="15.75" customHeight="1">
      <c r="A953" s="89"/>
      <c r="B953" s="256" t="s">
        <v>1971</v>
      </c>
      <c r="C953" s="439" t="s">
        <v>3134</v>
      </c>
      <c r="D953" s="138" t="s">
        <v>90</v>
      </c>
      <c r="E953" s="145" t="s">
        <v>2024</v>
      </c>
      <c r="F953" s="773">
        <v>1800000</v>
      </c>
      <c r="G953" s="139" t="s">
        <v>3135</v>
      </c>
      <c r="H953" s="146" t="s">
        <v>2196</v>
      </c>
      <c r="I953" s="146" t="s">
        <v>2196</v>
      </c>
      <c r="J953" s="146">
        <v>1</v>
      </c>
      <c r="K953" s="139" t="s">
        <v>277</v>
      </c>
    </row>
    <row r="954" spans="1:11" ht="15.75" customHeight="1">
      <c r="A954" s="89"/>
      <c r="B954" s="256" t="s">
        <v>1971</v>
      </c>
      <c r="C954" s="439" t="s">
        <v>3136</v>
      </c>
      <c r="D954" s="138" t="s">
        <v>90</v>
      </c>
      <c r="E954" s="145" t="s">
        <v>2024</v>
      </c>
      <c r="F954" s="773">
        <v>1800000</v>
      </c>
      <c r="G954" s="139" t="s">
        <v>3135</v>
      </c>
      <c r="H954" s="146" t="s">
        <v>2196</v>
      </c>
      <c r="I954" s="146" t="s">
        <v>2196</v>
      </c>
      <c r="J954" s="146">
        <v>1</v>
      </c>
      <c r="K954" s="139" t="s">
        <v>277</v>
      </c>
    </row>
    <row r="955" spans="1:11" ht="15.75" customHeight="1">
      <c r="A955" s="89"/>
      <c r="B955" s="256" t="s">
        <v>1971</v>
      </c>
      <c r="C955" s="439" t="s">
        <v>3137</v>
      </c>
      <c r="D955" s="138" t="s">
        <v>2895</v>
      </c>
      <c r="E955" s="145" t="s">
        <v>2024</v>
      </c>
      <c r="F955" s="773">
        <v>2400000</v>
      </c>
      <c r="G955" s="139" t="s">
        <v>3126</v>
      </c>
      <c r="H955" s="146" t="s">
        <v>1991</v>
      </c>
      <c r="I955" s="146" t="s">
        <v>2196</v>
      </c>
      <c r="J955" s="146">
        <v>1</v>
      </c>
      <c r="K955" s="139" t="s">
        <v>199</v>
      </c>
    </row>
    <row r="956" spans="1:11" ht="15.75" customHeight="1">
      <c r="A956" s="89"/>
      <c r="B956" s="256" t="s">
        <v>1971</v>
      </c>
      <c r="C956" s="439" t="s">
        <v>373</v>
      </c>
      <c r="D956" s="138" t="s">
        <v>2895</v>
      </c>
      <c r="E956" s="145" t="s">
        <v>2024</v>
      </c>
      <c r="F956" s="773">
        <v>2300000</v>
      </c>
      <c r="G956" s="451" t="s">
        <v>1975</v>
      </c>
      <c r="H956" s="146" t="s">
        <v>2196</v>
      </c>
      <c r="I956" s="146" t="s">
        <v>2196</v>
      </c>
      <c r="J956" s="146">
        <v>1</v>
      </c>
      <c r="K956" s="139" t="s">
        <v>277</v>
      </c>
    </row>
    <row r="957" spans="1:11" ht="15.75" customHeight="1">
      <c r="A957" s="89"/>
      <c r="B957" s="256" t="s">
        <v>1971</v>
      </c>
      <c r="C957" s="439" t="s">
        <v>3138</v>
      </c>
      <c r="D957" s="138" t="s">
        <v>3112</v>
      </c>
      <c r="E957" s="145" t="s">
        <v>2024</v>
      </c>
      <c r="F957" s="773">
        <v>1900000</v>
      </c>
      <c r="G957" s="139" t="s">
        <v>2053</v>
      </c>
      <c r="H957" s="146" t="s">
        <v>2196</v>
      </c>
      <c r="I957" s="146" t="s">
        <v>2196</v>
      </c>
      <c r="J957" s="146">
        <v>1</v>
      </c>
      <c r="K957" s="139" t="s">
        <v>199</v>
      </c>
    </row>
    <row r="958" spans="1:11" ht="15.75" customHeight="1">
      <c r="A958" s="89"/>
      <c r="B958" s="256" t="s">
        <v>1971</v>
      </c>
      <c r="C958" s="439" t="s">
        <v>3139</v>
      </c>
      <c r="D958" s="138" t="s">
        <v>3112</v>
      </c>
      <c r="E958" s="145" t="s">
        <v>2024</v>
      </c>
      <c r="F958" s="773">
        <v>2000000</v>
      </c>
      <c r="G958" s="139" t="s">
        <v>2129</v>
      </c>
      <c r="H958" s="146" t="s">
        <v>2196</v>
      </c>
      <c r="I958" s="146" t="s">
        <v>2196</v>
      </c>
      <c r="J958" s="146">
        <v>1</v>
      </c>
      <c r="K958" s="139" t="s">
        <v>199</v>
      </c>
    </row>
    <row r="959" spans="1:11" ht="15.75" customHeight="1">
      <c r="A959" s="89"/>
      <c r="B959" s="256" t="s">
        <v>1971</v>
      </c>
      <c r="C959" s="439" t="s">
        <v>3140</v>
      </c>
      <c r="D959" s="138" t="s">
        <v>2895</v>
      </c>
      <c r="E959" s="145" t="s">
        <v>2024</v>
      </c>
      <c r="F959" s="773">
        <v>2800000</v>
      </c>
      <c r="G959" s="139" t="s">
        <v>3126</v>
      </c>
      <c r="H959" s="146" t="s">
        <v>2196</v>
      </c>
      <c r="I959" s="146" t="s">
        <v>2196</v>
      </c>
      <c r="J959" s="146">
        <v>1</v>
      </c>
      <c r="K959" s="139" t="s">
        <v>199</v>
      </c>
    </row>
    <row r="960" spans="1:11" ht="15.75" customHeight="1">
      <c r="A960" s="89"/>
      <c r="B960" s="256" t="s">
        <v>1971</v>
      </c>
      <c r="C960" s="439" t="s">
        <v>3141</v>
      </c>
      <c r="D960" s="138" t="s">
        <v>90</v>
      </c>
      <c r="E960" s="145" t="s">
        <v>2024</v>
      </c>
      <c r="F960" s="773">
        <v>2000000</v>
      </c>
      <c r="G960" s="139" t="s">
        <v>3142</v>
      </c>
      <c r="H960" s="146" t="s">
        <v>2196</v>
      </c>
      <c r="I960" s="146" t="s">
        <v>1976</v>
      </c>
      <c r="J960" s="146">
        <v>1</v>
      </c>
      <c r="K960" s="139" t="s">
        <v>277</v>
      </c>
    </row>
    <row r="961" spans="1:11" ht="15.75" customHeight="1">
      <c r="A961" s="466"/>
      <c r="B961" s="467" t="s">
        <v>1971</v>
      </c>
      <c r="C961" s="468" t="s">
        <v>3125</v>
      </c>
      <c r="D961" s="469" t="s">
        <v>2895</v>
      </c>
      <c r="E961" s="469" t="s">
        <v>2024</v>
      </c>
      <c r="F961" s="1720">
        <v>270000000</v>
      </c>
      <c r="G961" s="470" t="s">
        <v>3126</v>
      </c>
      <c r="H961" s="470" t="s">
        <v>2196</v>
      </c>
      <c r="I961" s="470" t="s">
        <v>2196</v>
      </c>
      <c r="J961" s="470"/>
      <c r="K961" s="470" t="s">
        <v>199</v>
      </c>
    </row>
    <row r="962" spans="1:11" ht="15.75" customHeight="1">
      <c r="A962" s="480"/>
      <c r="B962" s="467" t="s">
        <v>1971</v>
      </c>
      <c r="C962" s="471" t="s">
        <v>3143</v>
      </c>
      <c r="D962" s="477" t="s">
        <v>1995</v>
      </c>
      <c r="E962" s="469" t="s">
        <v>2024</v>
      </c>
      <c r="F962" s="1721">
        <v>320000000</v>
      </c>
      <c r="G962" s="477" t="s">
        <v>3118</v>
      </c>
      <c r="H962" s="470" t="s">
        <v>1991</v>
      </c>
      <c r="I962" s="470" t="s">
        <v>2196</v>
      </c>
      <c r="J962" s="471"/>
      <c r="K962" s="470" t="s">
        <v>277</v>
      </c>
    </row>
    <row r="963" spans="1:11" ht="15.75" customHeight="1">
      <c r="A963" s="481"/>
      <c r="B963" s="467" t="s">
        <v>1971</v>
      </c>
      <c r="C963" s="471" t="s">
        <v>3144</v>
      </c>
      <c r="D963" s="477" t="s">
        <v>1995</v>
      </c>
      <c r="E963" s="469" t="s">
        <v>2024</v>
      </c>
      <c r="F963" s="1721">
        <v>350000000</v>
      </c>
      <c r="G963" s="477" t="s">
        <v>3118</v>
      </c>
      <c r="H963" s="470" t="s">
        <v>1991</v>
      </c>
      <c r="I963" s="470" t="s">
        <v>2196</v>
      </c>
      <c r="J963" s="471"/>
      <c r="K963" s="470" t="s">
        <v>277</v>
      </c>
    </row>
    <row r="964" spans="1:11" ht="15.75" customHeight="1">
      <c r="J964">
        <f>SUM(J936:J963)</f>
        <v>25</v>
      </c>
    </row>
    <row r="965" spans="1:11" ht="15.75" customHeight="1">
      <c r="A965" s="3340" t="s">
        <v>3145</v>
      </c>
      <c r="B965" s="3340"/>
      <c r="C965" s="3340"/>
      <c r="D965" s="3340"/>
      <c r="E965" s="3340"/>
      <c r="F965" s="3340"/>
      <c r="G965" s="3340"/>
      <c r="H965" s="3340"/>
      <c r="I965" s="3340"/>
      <c r="J965" s="3340"/>
      <c r="K965" s="3340"/>
    </row>
    <row r="966" spans="1:11" ht="15.75" customHeight="1">
      <c r="A966" s="12" t="s">
        <v>1962</v>
      </c>
      <c r="B966" s="62" t="s">
        <v>1963</v>
      </c>
      <c r="C966" s="62" t="s">
        <v>1964</v>
      </c>
      <c r="D966" s="62" t="s">
        <v>2340</v>
      </c>
      <c r="E966" s="62" t="s">
        <v>153</v>
      </c>
      <c r="F966" s="1702" t="s">
        <v>1966</v>
      </c>
      <c r="G966" s="62" t="s">
        <v>1967</v>
      </c>
      <c r="H966" s="62" t="s">
        <v>1968</v>
      </c>
      <c r="I966" s="62" t="s">
        <v>1969</v>
      </c>
      <c r="J966" s="63" t="s">
        <v>1970</v>
      </c>
      <c r="K966" s="63" t="s">
        <v>10</v>
      </c>
    </row>
    <row r="967" spans="1:11" s="605" customFormat="1" ht="15.75" customHeight="1">
      <c r="A967" s="632">
        <v>43473</v>
      </c>
      <c r="B967" s="633" t="s">
        <v>2058</v>
      </c>
      <c r="C967" s="662" t="s">
        <v>3146</v>
      </c>
      <c r="D967" s="633" t="s">
        <v>109</v>
      </c>
      <c r="E967" s="633" t="s">
        <v>1974</v>
      </c>
      <c r="F967" s="1131">
        <v>1600000</v>
      </c>
      <c r="G967" s="660" t="s">
        <v>2039</v>
      </c>
      <c r="H967" s="633" t="s">
        <v>1991</v>
      </c>
      <c r="I967" s="633" t="s">
        <v>1976</v>
      </c>
      <c r="J967" s="633">
        <v>1</v>
      </c>
      <c r="K967" s="633" t="s">
        <v>199</v>
      </c>
    </row>
    <row r="968" spans="1:11" s="605" customFormat="1" ht="15.75" customHeight="1">
      <c r="A968" s="632">
        <v>43474</v>
      </c>
      <c r="B968" s="633" t="s">
        <v>2058</v>
      </c>
      <c r="C968" s="662" t="s">
        <v>514</v>
      </c>
      <c r="D968" s="633" t="s">
        <v>2221</v>
      </c>
      <c r="E968" s="633" t="s">
        <v>1974</v>
      </c>
      <c r="F968" s="1131">
        <v>1700000</v>
      </c>
      <c r="G968" s="633" t="s">
        <v>2463</v>
      </c>
      <c r="H968" s="633" t="s">
        <v>1976</v>
      </c>
      <c r="I968" s="633" t="s">
        <v>1976</v>
      </c>
      <c r="J968" s="633">
        <v>1</v>
      </c>
      <c r="K968" s="633" t="s">
        <v>199</v>
      </c>
    </row>
    <row r="969" spans="1:11" s="605" customFormat="1" ht="15.75" customHeight="1">
      <c r="A969" s="632">
        <v>43475</v>
      </c>
      <c r="B969" s="633" t="s">
        <v>2058</v>
      </c>
      <c r="C969" s="662" t="s">
        <v>3147</v>
      </c>
      <c r="D969" s="633" t="s">
        <v>3148</v>
      </c>
      <c r="E969" s="633" t="s">
        <v>2003</v>
      </c>
      <c r="F969" s="1131">
        <v>1100000</v>
      </c>
      <c r="G969" s="660" t="s">
        <v>2039</v>
      </c>
      <c r="H969" s="633" t="s">
        <v>1991</v>
      </c>
      <c r="I969" s="633" t="s">
        <v>1976</v>
      </c>
      <c r="J969" s="633">
        <v>1</v>
      </c>
      <c r="K969" s="633" t="s">
        <v>277</v>
      </c>
    </row>
    <row r="970" spans="1:11" s="605" customFormat="1" ht="15.75" customHeight="1">
      <c r="A970" s="632">
        <v>43476</v>
      </c>
      <c r="B970" s="633" t="s">
        <v>2058</v>
      </c>
      <c r="C970" s="662" t="s">
        <v>3149</v>
      </c>
      <c r="D970" s="633" t="s">
        <v>91</v>
      </c>
      <c r="E970" s="633" t="s">
        <v>1974</v>
      </c>
      <c r="F970" s="1131">
        <v>2200000</v>
      </c>
      <c r="G970" s="680" t="s">
        <v>3150</v>
      </c>
      <c r="H970" s="633" t="s">
        <v>1976</v>
      </c>
      <c r="I970" s="633" t="s">
        <v>1976</v>
      </c>
      <c r="J970" s="633">
        <v>1</v>
      </c>
      <c r="K970" s="633" t="s">
        <v>277</v>
      </c>
    </row>
    <row r="971" spans="1:11" s="605" customFormat="1" ht="15.75" customHeight="1">
      <c r="A971" s="632">
        <v>43477</v>
      </c>
      <c r="B971" s="633" t="s">
        <v>2058</v>
      </c>
      <c r="C971" s="662" t="s">
        <v>3151</v>
      </c>
      <c r="D971" s="633" t="s">
        <v>3152</v>
      </c>
      <c r="E971" s="633" t="s">
        <v>1974</v>
      </c>
      <c r="F971" s="1131">
        <v>1200000</v>
      </c>
      <c r="G971" s="680" t="s">
        <v>3153</v>
      </c>
      <c r="H971" s="633" t="s">
        <v>1976</v>
      </c>
      <c r="I971" s="633" t="s">
        <v>1976</v>
      </c>
      <c r="J971" s="633">
        <v>1</v>
      </c>
      <c r="K971" s="633" t="s">
        <v>277</v>
      </c>
    </row>
    <row r="972" spans="1:11" ht="15.75" customHeight="1">
      <c r="A972" s="632">
        <v>43478</v>
      </c>
      <c r="B972" s="256" t="s">
        <v>2058</v>
      </c>
      <c r="C972" s="439" t="s">
        <v>761</v>
      </c>
      <c r="D972" s="145" t="s">
        <v>423</v>
      </c>
      <c r="E972" s="145" t="s">
        <v>1974</v>
      </c>
      <c r="F972" s="773">
        <v>1500000</v>
      </c>
      <c r="G972" s="139" t="s">
        <v>3154</v>
      </c>
      <c r="H972" s="146" t="s">
        <v>1991</v>
      </c>
      <c r="I972" s="146" t="s">
        <v>1976</v>
      </c>
      <c r="J972" s="146">
        <v>1</v>
      </c>
      <c r="K972" s="146" t="s">
        <v>199</v>
      </c>
    </row>
    <row r="973" spans="1:11" ht="15.75" customHeight="1">
      <c r="A973" s="632">
        <v>43479</v>
      </c>
      <c r="B973" s="256" t="s">
        <v>2058</v>
      </c>
      <c r="C973" s="439" t="s">
        <v>3155</v>
      </c>
      <c r="D973" s="138" t="s">
        <v>3124</v>
      </c>
      <c r="E973" s="145" t="s">
        <v>1974</v>
      </c>
      <c r="F973" s="773">
        <v>1200000</v>
      </c>
      <c r="G973" s="139" t="s">
        <v>3153</v>
      </c>
      <c r="H973" s="146" t="s">
        <v>1976</v>
      </c>
      <c r="I973" s="146" t="s">
        <v>1976</v>
      </c>
      <c r="J973" s="146">
        <v>1</v>
      </c>
      <c r="K973" s="139" t="s">
        <v>277</v>
      </c>
    </row>
    <row r="974" spans="1:11" ht="15.75" customHeight="1">
      <c r="A974" s="632">
        <v>43480</v>
      </c>
      <c r="B974" s="256" t="s">
        <v>2058</v>
      </c>
      <c r="C974" s="439" t="s">
        <v>3156</v>
      </c>
      <c r="D974" s="138" t="s">
        <v>420</v>
      </c>
      <c r="E974" s="145" t="s">
        <v>1974</v>
      </c>
      <c r="F974" s="773">
        <v>1400000</v>
      </c>
      <c r="G974" s="139" t="s">
        <v>2263</v>
      </c>
      <c r="H974" s="146" t="s">
        <v>1976</v>
      </c>
      <c r="I974" s="146" t="s">
        <v>1976</v>
      </c>
      <c r="J974" s="146">
        <v>1</v>
      </c>
      <c r="K974" s="139" t="s">
        <v>277</v>
      </c>
    </row>
    <row r="975" spans="1:11" ht="15.75" customHeight="1">
      <c r="A975" s="632">
        <v>43481</v>
      </c>
      <c r="B975" s="256" t="s">
        <v>2058</v>
      </c>
      <c r="C975" s="439" t="s">
        <v>3157</v>
      </c>
      <c r="D975" s="138" t="s">
        <v>423</v>
      </c>
      <c r="E975" s="145" t="s">
        <v>1974</v>
      </c>
      <c r="F975" s="773">
        <v>1600000</v>
      </c>
      <c r="G975" s="139" t="s">
        <v>3154</v>
      </c>
      <c r="H975" s="146" t="s">
        <v>1976</v>
      </c>
      <c r="I975" s="146" t="s">
        <v>1976</v>
      </c>
      <c r="J975" s="146">
        <v>1</v>
      </c>
      <c r="K975" s="139" t="s">
        <v>277</v>
      </c>
    </row>
    <row r="976" spans="1:11" ht="15.75" customHeight="1">
      <c r="A976" s="632">
        <v>43482</v>
      </c>
      <c r="B976" s="256" t="s">
        <v>2058</v>
      </c>
      <c r="C976" s="439" t="s">
        <v>416</v>
      </c>
      <c r="D976" s="138" t="s">
        <v>91</v>
      </c>
      <c r="E976" s="145" t="s">
        <v>1974</v>
      </c>
      <c r="F976" s="773">
        <v>2600000</v>
      </c>
      <c r="G976" s="139" t="s">
        <v>3158</v>
      </c>
      <c r="H976" s="146" t="s">
        <v>1976</v>
      </c>
      <c r="I976" s="146" t="s">
        <v>1976</v>
      </c>
      <c r="J976" s="146">
        <v>1</v>
      </c>
      <c r="K976" s="139" t="s">
        <v>277</v>
      </c>
    </row>
    <row r="977" spans="1:11" ht="15.75" customHeight="1">
      <c r="A977" s="632">
        <v>43483</v>
      </c>
      <c r="B977" s="256" t="s">
        <v>2058</v>
      </c>
      <c r="C977" s="439" t="s">
        <v>3159</v>
      </c>
      <c r="D977" s="138" t="s">
        <v>91</v>
      </c>
      <c r="E977" s="145" t="s">
        <v>1974</v>
      </c>
      <c r="F977" s="773">
        <v>2500000</v>
      </c>
      <c r="G977" s="139" t="s">
        <v>3150</v>
      </c>
      <c r="H977" s="146" t="s">
        <v>1976</v>
      </c>
      <c r="I977" s="146" t="s">
        <v>1976</v>
      </c>
      <c r="J977" s="146">
        <v>1</v>
      </c>
      <c r="K977" s="139" t="s">
        <v>199</v>
      </c>
    </row>
    <row r="978" spans="1:11" ht="15.75" customHeight="1">
      <c r="A978" s="632">
        <v>43484</v>
      </c>
      <c r="B978" s="256" t="s">
        <v>2058</v>
      </c>
      <c r="C978" s="439" t="s">
        <v>3160</v>
      </c>
      <c r="D978" s="138" t="s">
        <v>405</v>
      </c>
      <c r="E978" s="145" t="s">
        <v>1974</v>
      </c>
      <c r="F978" s="773">
        <v>2100000</v>
      </c>
      <c r="G978" s="451" t="s">
        <v>2039</v>
      </c>
      <c r="H978" s="146" t="s">
        <v>1991</v>
      </c>
      <c r="I978" s="146" t="s">
        <v>1976</v>
      </c>
      <c r="J978" s="146">
        <v>1</v>
      </c>
      <c r="K978" s="139" t="s">
        <v>199</v>
      </c>
    </row>
    <row r="979" spans="1:11" ht="15.75" customHeight="1">
      <c r="A979" s="632">
        <v>43485</v>
      </c>
      <c r="B979" s="256" t="s">
        <v>2058</v>
      </c>
      <c r="C979" s="439" t="s">
        <v>3161</v>
      </c>
      <c r="D979" s="138" t="s">
        <v>91</v>
      </c>
      <c r="E979" s="145" t="s">
        <v>1974</v>
      </c>
      <c r="F979" s="773">
        <v>1900000</v>
      </c>
      <c r="G979" s="139" t="s">
        <v>3150</v>
      </c>
      <c r="H979" s="146" t="s">
        <v>1976</v>
      </c>
      <c r="I979" s="146" t="s">
        <v>1976</v>
      </c>
      <c r="J979" s="146">
        <v>1</v>
      </c>
      <c r="K979" s="139" t="s">
        <v>199</v>
      </c>
    </row>
    <row r="980" spans="1:11" ht="15.75" customHeight="1">
      <c r="A980" s="632">
        <v>43486</v>
      </c>
      <c r="B980" s="256" t="s">
        <v>2058</v>
      </c>
      <c r="C980" s="439" t="s">
        <v>3162</v>
      </c>
      <c r="D980" s="138" t="s">
        <v>3112</v>
      </c>
      <c r="E980" s="145" t="s">
        <v>1974</v>
      </c>
      <c r="F980" s="773">
        <v>1800000</v>
      </c>
      <c r="G980" s="139" t="s">
        <v>2461</v>
      </c>
      <c r="H980" s="146" t="s">
        <v>1976</v>
      </c>
      <c r="I980" s="146" t="s">
        <v>1976</v>
      </c>
      <c r="J980" s="146">
        <v>1</v>
      </c>
      <c r="K980" s="139" t="s">
        <v>277</v>
      </c>
    </row>
    <row r="981" spans="1:11" ht="15.75" customHeight="1">
      <c r="A981" s="632">
        <v>43487</v>
      </c>
      <c r="B981" s="256" t="s">
        <v>1971</v>
      </c>
      <c r="C981" s="439" t="s">
        <v>3163</v>
      </c>
      <c r="D981" s="138" t="s">
        <v>2466</v>
      </c>
      <c r="E981" s="145" t="s">
        <v>1974</v>
      </c>
      <c r="F981" s="773">
        <v>1150000</v>
      </c>
      <c r="G981" s="139" t="s">
        <v>3164</v>
      </c>
      <c r="H981" s="146" t="s">
        <v>1976</v>
      </c>
      <c r="I981" s="146" t="s">
        <v>1976</v>
      </c>
      <c r="J981" s="146">
        <v>1</v>
      </c>
      <c r="K981" s="139" t="s">
        <v>199</v>
      </c>
    </row>
    <row r="982" spans="1:11" ht="15.75" customHeight="1">
      <c r="A982" s="632">
        <v>43488</v>
      </c>
      <c r="B982" s="256" t="s">
        <v>1971</v>
      </c>
      <c r="C982" s="439" t="s">
        <v>795</v>
      </c>
      <c r="D982" s="138" t="s">
        <v>91</v>
      </c>
      <c r="E982" s="145" t="s">
        <v>1974</v>
      </c>
      <c r="F982" s="773">
        <v>1800000</v>
      </c>
      <c r="G982" s="139" t="s">
        <v>3150</v>
      </c>
      <c r="H982" s="146" t="s">
        <v>1991</v>
      </c>
      <c r="I982" s="146" t="s">
        <v>1976</v>
      </c>
      <c r="J982" s="146">
        <v>1</v>
      </c>
      <c r="K982" s="139" t="s">
        <v>199</v>
      </c>
    </row>
    <row r="983" spans="1:11" ht="15.75" customHeight="1">
      <c r="A983" s="632">
        <v>43488</v>
      </c>
      <c r="B983" s="256" t="s">
        <v>1971</v>
      </c>
      <c r="C983" s="439" t="s">
        <v>3165</v>
      </c>
      <c r="D983" s="138" t="s">
        <v>3166</v>
      </c>
      <c r="E983" s="145" t="s">
        <v>2092</v>
      </c>
      <c r="F983" s="773">
        <v>1250000</v>
      </c>
      <c r="G983" s="451" t="s">
        <v>2039</v>
      </c>
      <c r="H983" s="146" t="s">
        <v>1991</v>
      </c>
      <c r="I983" s="146" t="s">
        <v>1976</v>
      </c>
      <c r="J983" s="146">
        <v>1</v>
      </c>
      <c r="K983" s="139" t="s">
        <v>199</v>
      </c>
    </row>
    <row r="984" spans="1:11" ht="15.75" customHeight="1">
      <c r="A984" s="632">
        <v>43488</v>
      </c>
      <c r="B984" s="256" t="s">
        <v>1971</v>
      </c>
      <c r="C984" s="439" t="s">
        <v>3167</v>
      </c>
      <c r="D984" s="138" t="s">
        <v>423</v>
      </c>
      <c r="E984" s="145" t="s">
        <v>1974</v>
      </c>
      <c r="F984" s="773">
        <v>1800000</v>
      </c>
      <c r="G984" s="139" t="s">
        <v>3154</v>
      </c>
      <c r="H984" s="146" t="s">
        <v>1976</v>
      </c>
      <c r="I984" s="146" t="s">
        <v>1976</v>
      </c>
      <c r="J984" s="146">
        <v>1</v>
      </c>
      <c r="K984" s="139" t="s">
        <v>199</v>
      </c>
    </row>
    <row r="985" spans="1:11" ht="15.75" customHeight="1">
      <c r="A985" s="632">
        <v>43488</v>
      </c>
      <c r="B985" s="256" t="s">
        <v>1971</v>
      </c>
      <c r="C985" s="439" t="s">
        <v>3168</v>
      </c>
      <c r="D985" s="138" t="s">
        <v>420</v>
      </c>
      <c r="E985" s="145" t="s">
        <v>2024</v>
      </c>
      <c r="F985" s="773">
        <v>1300000</v>
      </c>
      <c r="G985" s="139" t="s">
        <v>2263</v>
      </c>
      <c r="H985" s="146" t="s">
        <v>1991</v>
      </c>
      <c r="I985" s="146" t="s">
        <v>2196</v>
      </c>
      <c r="J985" s="146">
        <v>1</v>
      </c>
      <c r="K985" s="139" t="s">
        <v>277</v>
      </c>
    </row>
    <row r="986" spans="1:11" ht="15.75" customHeight="1">
      <c r="A986" s="632">
        <v>43488</v>
      </c>
      <c r="B986" s="256" t="s">
        <v>1971</v>
      </c>
      <c r="C986" s="439" t="s">
        <v>3169</v>
      </c>
      <c r="D986" s="138" t="s">
        <v>3170</v>
      </c>
      <c r="E986" s="145" t="s">
        <v>3171</v>
      </c>
      <c r="F986" s="773">
        <v>1250000</v>
      </c>
      <c r="G986" s="451" t="s">
        <v>1975</v>
      </c>
      <c r="H986" s="146" t="s">
        <v>2196</v>
      </c>
      <c r="I986" s="146" t="s">
        <v>2196</v>
      </c>
      <c r="J986" s="146">
        <v>1</v>
      </c>
      <c r="K986" s="139" t="s">
        <v>199</v>
      </c>
    </row>
    <row r="987" spans="1:11" ht="15.75" customHeight="1">
      <c r="A987" s="632">
        <v>43488</v>
      </c>
      <c r="B987" s="256" t="s">
        <v>1971</v>
      </c>
      <c r="C987" s="439" t="s">
        <v>3172</v>
      </c>
      <c r="D987" s="138" t="s">
        <v>90</v>
      </c>
      <c r="E987" s="145" t="s">
        <v>2024</v>
      </c>
      <c r="F987" s="773">
        <v>2000000</v>
      </c>
      <c r="G987" s="139" t="s">
        <v>2935</v>
      </c>
      <c r="H987" s="146" t="s">
        <v>2196</v>
      </c>
      <c r="I987" s="146" t="s">
        <v>2196</v>
      </c>
      <c r="J987" s="146">
        <v>1</v>
      </c>
      <c r="K987" s="139" t="s">
        <v>277</v>
      </c>
    </row>
    <row r="988" spans="1:11" ht="15.75" customHeight="1">
      <c r="A988" s="632" t="s">
        <v>2996</v>
      </c>
      <c r="B988" s="256" t="s">
        <v>1971</v>
      </c>
      <c r="C988" s="439" t="s">
        <v>3173</v>
      </c>
      <c r="D988" s="138" t="s">
        <v>3174</v>
      </c>
      <c r="E988" s="145" t="s">
        <v>2024</v>
      </c>
      <c r="F988" s="773">
        <v>1300000</v>
      </c>
      <c r="G988" s="139" t="s">
        <v>1975</v>
      </c>
      <c r="H988" s="146" t="s">
        <v>2196</v>
      </c>
      <c r="I988" s="146" t="s">
        <v>2196</v>
      </c>
      <c r="J988" s="146">
        <v>1</v>
      </c>
      <c r="K988" s="139" t="s">
        <v>22</v>
      </c>
    </row>
    <row r="989" spans="1:11" ht="15.75" customHeight="1">
      <c r="A989" s="632" t="s">
        <v>2996</v>
      </c>
      <c r="B989" s="256"/>
      <c r="C989" s="439" t="s">
        <v>3175</v>
      </c>
      <c r="D989" s="138" t="s">
        <v>2147</v>
      </c>
      <c r="E989" s="145" t="s">
        <v>1974</v>
      </c>
      <c r="F989" s="773">
        <v>3000000</v>
      </c>
      <c r="G989" s="139" t="s">
        <v>2194</v>
      </c>
      <c r="H989" s="146" t="s">
        <v>2196</v>
      </c>
      <c r="I989" s="146" t="s">
        <v>2196</v>
      </c>
      <c r="J989" s="146">
        <v>1</v>
      </c>
      <c r="K989" s="139" t="s">
        <v>22</v>
      </c>
    </row>
    <row r="990" spans="1:11" ht="15.75" customHeight="1">
      <c r="A990" s="632" t="s">
        <v>2996</v>
      </c>
      <c r="B990" s="256" t="s">
        <v>1971</v>
      </c>
      <c r="C990" s="439" t="s">
        <v>3176</v>
      </c>
      <c r="D990" s="138" t="s">
        <v>2174</v>
      </c>
      <c r="E990" s="145" t="s">
        <v>1974</v>
      </c>
      <c r="F990" s="773">
        <v>3000000</v>
      </c>
      <c r="G990" s="139" t="s">
        <v>2194</v>
      </c>
      <c r="H990" s="146" t="s">
        <v>2196</v>
      </c>
      <c r="I990" s="146" t="s">
        <v>2196</v>
      </c>
      <c r="J990" s="146">
        <v>1</v>
      </c>
      <c r="K990" s="139" t="s">
        <v>22</v>
      </c>
    </row>
    <row r="991" spans="1:11" ht="15.75" customHeight="1">
      <c r="A991" s="632">
        <v>43488</v>
      </c>
      <c r="B991" s="256" t="s">
        <v>1971</v>
      </c>
      <c r="C991" s="439" t="s">
        <v>3177</v>
      </c>
      <c r="D991" s="138" t="s">
        <v>2819</v>
      </c>
      <c r="E991" s="145" t="s">
        <v>2024</v>
      </c>
      <c r="F991" s="773">
        <v>1500000</v>
      </c>
      <c r="G991" s="451" t="s">
        <v>1975</v>
      </c>
      <c r="H991" s="146" t="s">
        <v>2196</v>
      </c>
      <c r="I991" s="146" t="s">
        <v>2196</v>
      </c>
      <c r="J991" s="146">
        <v>1</v>
      </c>
      <c r="K991" s="139" t="s">
        <v>277</v>
      </c>
    </row>
    <row r="992" spans="1:11" ht="15.75" customHeight="1">
      <c r="A992" s="466"/>
      <c r="B992" s="467" t="s">
        <v>2058</v>
      </c>
      <c r="C992" s="468" t="s">
        <v>3149</v>
      </c>
      <c r="D992" s="469" t="s">
        <v>2876</v>
      </c>
      <c r="E992" s="469" t="s">
        <v>1974</v>
      </c>
      <c r="F992" s="1720">
        <v>470000000</v>
      </c>
      <c r="G992" s="470" t="s">
        <v>3150</v>
      </c>
      <c r="H992" s="470" t="s">
        <v>1976</v>
      </c>
      <c r="I992" s="470" t="s">
        <v>1976</v>
      </c>
      <c r="J992" s="470"/>
      <c r="K992" s="470" t="s">
        <v>199</v>
      </c>
    </row>
    <row r="993" spans="1:11" ht="15.75" customHeight="1">
      <c r="A993" s="480"/>
      <c r="B993" s="467" t="s">
        <v>1971</v>
      </c>
      <c r="C993" s="471" t="s">
        <v>3178</v>
      </c>
      <c r="D993" s="477" t="s">
        <v>3179</v>
      </c>
      <c r="E993" s="469" t="s">
        <v>1974</v>
      </c>
      <c r="F993" s="1721">
        <v>305000000</v>
      </c>
      <c r="G993" s="477" t="s">
        <v>3180</v>
      </c>
      <c r="H993" s="470" t="s">
        <v>1991</v>
      </c>
      <c r="I993" s="470" t="s">
        <v>2196</v>
      </c>
      <c r="J993" s="471"/>
      <c r="K993" s="470" t="s">
        <v>277</v>
      </c>
    </row>
    <row r="994" spans="1:11" ht="15.75" customHeight="1">
      <c r="A994" s="481"/>
      <c r="B994" s="467"/>
      <c r="C994" s="471" t="s">
        <v>3181</v>
      </c>
      <c r="D994" s="477"/>
      <c r="E994" s="469"/>
      <c r="F994" s="1721"/>
      <c r="G994" s="477"/>
      <c r="H994" s="470"/>
      <c r="I994" s="470"/>
      <c r="J994" s="471"/>
      <c r="K994" s="470"/>
    </row>
    <row r="995" spans="1:11" ht="15.75" customHeight="1">
      <c r="J995">
        <f>SUM(J967:J994)</f>
        <v>25</v>
      </c>
    </row>
    <row r="996" spans="1:11" ht="15.75" customHeight="1">
      <c r="A996" s="3340" t="s">
        <v>3182</v>
      </c>
      <c r="B996" s="3340"/>
      <c r="C996" s="3340"/>
      <c r="D996" s="3340"/>
      <c r="E996" s="3340"/>
      <c r="F996" s="3340"/>
      <c r="G996" s="3340"/>
      <c r="H996" s="3340"/>
      <c r="I996" s="3340"/>
      <c r="J996" s="3340"/>
      <c r="K996" s="3340"/>
    </row>
    <row r="997" spans="1:11" ht="15.75" customHeight="1">
      <c r="A997" s="12" t="s">
        <v>1962</v>
      </c>
      <c r="B997" s="62" t="s">
        <v>1963</v>
      </c>
      <c r="C997" s="62" t="s">
        <v>1964</v>
      </c>
      <c r="D997" s="62" t="s">
        <v>2340</v>
      </c>
      <c r="E997" s="62" t="s">
        <v>153</v>
      </c>
      <c r="F997" s="1702" t="s">
        <v>1966</v>
      </c>
      <c r="G997" s="62" t="s">
        <v>1967</v>
      </c>
      <c r="H997" s="62" t="s">
        <v>1968</v>
      </c>
      <c r="I997" s="62" t="s">
        <v>1969</v>
      </c>
      <c r="J997" s="63" t="s">
        <v>1970</v>
      </c>
      <c r="K997" s="63" t="s">
        <v>10</v>
      </c>
    </row>
    <row r="998" spans="1:11" s="605" customFormat="1" ht="15.75" customHeight="1">
      <c r="A998" s="632">
        <v>43473</v>
      </c>
      <c r="B998" s="633" t="s">
        <v>1971</v>
      </c>
      <c r="C998" s="662" t="s">
        <v>3183</v>
      </c>
      <c r="D998" s="633" t="s">
        <v>91</v>
      </c>
      <c r="E998" s="633" t="s">
        <v>1974</v>
      </c>
      <c r="F998" s="1131">
        <v>2200000</v>
      </c>
      <c r="G998" s="633" t="s">
        <v>1984</v>
      </c>
      <c r="H998" s="633" t="s">
        <v>1976</v>
      </c>
      <c r="I998" s="633" t="s">
        <v>1976</v>
      </c>
      <c r="J998" s="633">
        <v>1</v>
      </c>
      <c r="K998" s="633" t="s">
        <v>199</v>
      </c>
    </row>
    <row r="999" spans="1:11" s="605" customFormat="1" ht="15.75" customHeight="1">
      <c r="A999" s="632">
        <v>43474</v>
      </c>
      <c r="B999" s="633" t="s">
        <v>1971</v>
      </c>
      <c r="C999" s="662" t="s">
        <v>3184</v>
      </c>
      <c r="D999" s="633" t="s">
        <v>2399</v>
      </c>
      <c r="E999" s="633" t="s">
        <v>1974</v>
      </c>
      <c r="F999" s="1131">
        <v>2600000</v>
      </c>
      <c r="G999" s="660" t="s">
        <v>2039</v>
      </c>
      <c r="H999" s="633" t="s">
        <v>1976</v>
      </c>
      <c r="I999" s="633" t="s">
        <v>1976</v>
      </c>
      <c r="J999" s="633">
        <v>1</v>
      </c>
      <c r="K999" s="633" t="s">
        <v>22</v>
      </c>
    </row>
    <row r="1000" spans="1:11" s="605" customFormat="1" ht="15.75" customHeight="1">
      <c r="A1000" s="632">
        <v>43475</v>
      </c>
      <c r="B1000" s="633" t="s">
        <v>1971</v>
      </c>
      <c r="C1000" s="662" t="s">
        <v>3185</v>
      </c>
      <c r="D1000" s="633" t="s">
        <v>91</v>
      </c>
      <c r="E1000" s="633" t="s">
        <v>1974</v>
      </c>
      <c r="F1000" s="1131">
        <v>2400000</v>
      </c>
      <c r="G1000" s="680" t="s">
        <v>1984</v>
      </c>
      <c r="H1000" s="633" t="s">
        <v>1976</v>
      </c>
      <c r="I1000" s="633" t="s">
        <v>1976</v>
      </c>
      <c r="J1000" s="633">
        <v>1</v>
      </c>
      <c r="K1000" s="633" t="s">
        <v>277</v>
      </c>
    </row>
    <row r="1001" spans="1:11" s="605" customFormat="1" ht="15.75" customHeight="1">
      <c r="A1001" s="632">
        <v>43476</v>
      </c>
      <c r="B1001" s="633" t="s">
        <v>1971</v>
      </c>
      <c r="C1001" s="662" t="s">
        <v>621</v>
      </c>
      <c r="D1001" s="633" t="s">
        <v>2256</v>
      </c>
      <c r="E1001" s="633" t="s">
        <v>1974</v>
      </c>
      <c r="F1001" s="1131">
        <v>1400000</v>
      </c>
      <c r="G1001" s="660" t="s">
        <v>2039</v>
      </c>
      <c r="H1001" s="633" t="s">
        <v>1976</v>
      </c>
      <c r="I1001" s="633" t="s">
        <v>1976</v>
      </c>
      <c r="J1001" s="633">
        <v>1</v>
      </c>
      <c r="K1001" s="633" t="s">
        <v>199</v>
      </c>
    </row>
    <row r="1002" spans="1:11" s="605" customFormat="1" ht="15.75" customHeight="1">
      <c r="A1002" s="632">
        <v>43477</v>
      </c>
      <c r="B1002" s="633" t="s">
        <v>1971</v>
      </c>
      <c r="C1002" s="662" t="s">
        <v>3186</v>
      </c>
      <c r="D1002" s="633" t="s">
        <v>101</v>
      </c>
      <c r="E1002" s="633" t="s">
        <v>1974</v>
      </c>
      <c r="F1002" s="1131">
        <v>2300000</v>
      </c>
      <c r="G1002" s="660" t="s">
        <v>2039</v>
      </c>
      <c r="H1002" s="633" t="s">
        <v>1976</v>
      </c>
      <c r="I1002" s="633" t="s">
        <v>1976</v>
      </c>
      <c r="J1002" s="633">
        <v>1</v>
      </c>
      <c r="K1002" s="633" t="s">
        <v>199</v>
      </c>
    </row>
    <row r="1003" spans="1:11" ht="15.75" customHeight="1">
      <c r="A1003" s="632">
        <v>43478</v>
      </c>
      <c r="B1003" s="256" t="s">
        <v>1971</v>
      </c>
      <c r="C1003" s="439" t="s">
        <v>3187</v>
      </c>
      <c r="D1003" s="145" t="s">
        <v>3188</v>
      </c>
      <c r="E1003" s="145" t="s">
        <v>1974</v>
      </c>
      <c r="F1003" s="773">
        <v>1850000</v>
      </c>
      <c r="G1003" s="451" t="s">
        <v>2039</v>
      </c>
      <c r="H1003" s="146" t="s">
        <v>1976</v>
      </c>
      <c r="I1003" s="146" t="s">
        <v>1976</v>
      </c>
      <c r="J1003" s="146">
        <v>1</v>
      </c>
      <c r="K1003" s="146" t="s">
        <v>199</v>
      </c>
    </row>
    <row r="1004" spans="1:11" ht="15.75" customHeight="1">
      <c r="A1004" s="632">
        <v>43479</v>
      </c>
      <c r="B1004" s="256" t="s">
        <v>1971</v>
      </c>
      <c r="C1004" s="439" t="s">
        <v>3189</v>
      </c>
      <c r="D1004" s="138" t="s">
        <v>2876</v>
      </c>
      <c r="E1004" s="145" t="s">
        <v>1974</v>
      </c>
      <c r="F1004" s="773">
        <v>2000000</v>
      </c>
      <c r="G1004" s="139" t="s">
        <v>1984</v>
      </c>
      <c r="H1004" s="146" t="s">
        <v>1976</v>
      </c>
      <c r="I1004" s="146" t="s">
        <v>1976</v>
      </c>
      <c r="J1004" s="146">
        <v>1</v>
      </c>
      <c r="K1004" s="139" t="s">
        <v>199</v>
      </c>
    </row>
    <row r="1005" spans="1:11" ht="15.75" customHeight="1">
      <c r="A1005" s="632">
        <v>43480</v>
      </c>
      <c r="B1005" s="256" t="s">
        <v>2004</v>
      </c>
      <c r="C1005" s="439" t="s">
        <v>3190</v>
      </c>
      <c r="D1005" s="138" t="s">
        <v>119</v>
      </c>
      <c r="E1005" s="145" t="s">
        <v>1974</v>
      </c>
      <c r="F1005" s="773">
        <v>1800000</v>
      </c>
      <c r="G1005" s="451" t="s">
        <v>2039</v>
      </c>
      <c r="H1005" s="146" t="s">
        <v>1976</v>
      </c>
      <c r="I1005" s="146" t="s">
        <v>1976</v>
      </c>
      <c r="J1005" s="146">
        <v>1</v>
      </c>
      <c r="K1005" s="139" t="s">
        <v>199</v>
      </c>
    </row>
    <row r="1006" spans="1:11" ht="15.75" customHeight="1">
      <c r="A1006" s="632">
        <v>43481</v>
      </c>
      <c r="B1006" s="256" t="s">
        <v>1971</v>
      </c>
      <c r="C1006" s="439" t="s">
        <v>3191</v>
      </c>
      <c r="D1006" s="138" t="s">
        <v>2256</v>
      </c>
      <c r="E1006" s="145" t="s">
        <v>1974</v>
      </c>
      <c r="F1006" s="773">
        <v>1800000</v>
      </c>
      <c r="G1006" s="139" t="s">
        <v>2929</v>
      </c>
      <c r="H1006" s="146" t="s">
        <v>1991</v>
      </c>
      <c r="I1006" s="146" t="s">
        <v>1976</v>
      </c>
      <c r="J1006" s="146">
        <v>1</v>
      </c>
      <c r="K1006" s="139" t="s">
        <v>277</v>
      </c>
    </row>
    <row r="1007" spans="1:11" ht="15.75" customHeight="1">
      <c r="A1007" s="632">
        <v>43482</v>
      </c>
      <c r="B1007" s="256" t="s">
        <v>1971</v>
      </c>
      <c r="C1007" s="439" t="s">
        <v>3192</v>
      </c>
      <c r="D1007" s="138" t="s">
        <v>2221</v>
      </c>
      <c r="E1007" s="145" t="s">
        <v>1974</v>
      </c>
      <c r="F1007" s="773">
        <v>2600000</v>
      </c>
      <c r="G1007" s="139" t="s">
        <v>3193</v>
      </c>
      <c r="H1007" s="146" t="s">
        <v>2196</v>
      </c>
      <c r="I1007" s="146" t="s">
        <v>2196</v>
      </c>
      <c r="J1007" s="146">
        <v>1</v>
      </c>
      <c r="K1007" s="139" t="s">
        <v>277</v>
      </c>
    </row>
    <row r="1008" spans="1:11" ht="15.75" customHeight="1">
      <c r="A1008" s="632">
        <v>43483</v>
      </c>
      <c r="B1008" s="256" t="s">
        <v>1971</v>
      </c>
      <c r="C1008" s="439" t="s">
        <v>3194</v>
      </c>
      <c r="D1008" s="138" t="s">
        <v>90</v>
      </c>
      <c r="E1008" s="145" t="s">
        <v>2024</v>
      </c>
      <c r="F1008" s="773">
        <v>1800000</v>
      </c>
      <c r="G1008" s="139" t="s">
        <v>3195</v>
      </c>
      <c r="H1008" s="146" t="s">
        <v>2196</v>
      </c>
      <c r="I1008" s="146" t="s">
        <v>2196</v>
      </c>
      <c r="J1008" s="146">
        <v>1</v>
      </c>
      <c r="K1008" s="139" t="s">
        <v>199</v>
      </c>
    </row>
    <row r="1009" spans="1:11" ht="15.75" customHeight="1">
      <c r="A1009" s="632">
        <v>43484</v>
      </c>
      <c r="B1009" s="256" t="s">
        <v>672</v>
      </c>
      <c r="C1009" s="439" t="s">
        <v>3196</v>
      </c>
      <c r="D1009" s="138" t="s">
        <v>3116</v>
      </c>
      <c r="E1009" s="145" t="s">
        <v>2024</v>
      </c>
      <c r="F1009" s="773">
        <v>2500000</v>
      </c>
      <c r="G1009" s="451" t="s">
        <v>1975</v>
      </c>
      <c r="H1009" s="146" t="s">
        <v>1991</v>
      </c>
      <c r="I1009" s="146" t="s">
        <v>2196</v>
      </c>
      <c r="J1009" s="146">
        <v>1</v>
      </c>
      <c r="K1009" s="139" t="s">
        <v>277</v>
      </c>
    </row>
    <row r="1010" spans="1:11" ht="15.75" customHeight="1">
      <c r="A1010" s="632">
        <v>43485</v>
      </c>
      <c r="B1010" s="256" t="s">
        <v>1971</v>
      </c>
      <c r="C1010" s="439" t="s">
        <v>3197</v>
      </c>
      <c r="D1010" s="138" t="s">
        <v>91</v>
      </c>
      <c r="E1010" s="145" t="s">
        <v>2024</v>
      </c>
      <c r="F1010" s="773">
        <v>2700000</v>
      </c>
      <c r="G1010" s="139" t="s">
        <v>3126</v>
      </c>
      <c r="H1010" s="146" t="s">
        <v>2196</v>
      </c>
      <c r="I1010" s="146" t="s">
        <v>2196</v>
      </c>
      <c r="J1010" s="146">
        <v>1</v>
      </c>
      <c r="K1010" s="139" t="s">
        <v>199</v>
      </c>
    </row>
    <row r="1011" spans="1:11" ht="15.75" customHeight="1">
      <c r="A1011" s="632">
        <v>43486</v>
      </c>
      <c r="B1011" s="256" t="s">
        <v>1971</v>
      </c>
      <c r="C1011" s="439" t="s">
        <v>3198</v>
      </c>
      <c r="D1011" s="138" t="s">
        <v>91</v>
      </c>
      <c r="E1011" s="145" t="s">
        <v>2024</v>
      </c>
      <c r="F1011" s="773">
        <v>2000000</v>
      </c>
      <c r="G1011" s="139" t="s">
        <v>2355</v>
      </c>
      <c r="H1011" s="146" t="s">
        <v>2196</v>
      </c>
      <c r="I1011" s="146" t="s">
        <v>1976</v>
      </c>
      <c r="J1011" s="146">
        <v>1</v>
      </c>
      <c r="K1011" s="139" t="s">
        <v>22</v>
      </c>
    </row>
    <row r="1012" spans="1:11" ht="15.75" customHeight="1">
      <c r="A1012" s="632">
        <v>43487</v>
      </c>
      <c r="B1012" s="256" t="s">
        <v>1971</v>
      </c>
      <c r="C1012" s="439" t="s">
        <v>3199</v>
      </c>
      <c r="D1012" s="138" t="s">
        <v>3200</v>
      </c>
      <c r="E1012" s="145" t="s">
        <v>2024</v>
      </c>
      <c r="F1012" s="773">
        <v>2600000</v>
      </c>
      <c r="G1012" s="139" t="s">
        <v>2012</v>
      </c>
      <c r="H1012" s="146" t="s">
        <v>2196</v>
      </c>
      <c r="I1012" s="146" t="s">
        <v>2196</v>
      </c>
      <c r="J1012" s="146">
        <v>1</v>
      </c>
      <c r="K1012" s="139" t="s">
        <v>199</v>
      </c>
    </row>
    <row r="1013" spans="1:11" ht="15.75" customHeight="1">
      <c r="A1013" s="632">
        <v>43488</v>
      </c>
      <c r="B1013" s="256" t="s">
        <v>1971</v>
      </c>
      <c r="C1013" s="439" t="s">
        <v>3201</v>
      </c>
      <c r="D1013" s="138" t="s">
        <v>91</v>
      </c>
      <c r="E1013" s="145" t="s">
        <v>3202</v>
      </c>
      <c r="F1013" s="773">
        <v>2200000</v>
      </c>
      <c r="G1013" s="139" t="s">
        <v>2929</v>
      </c>
      <c r="H1013" s="146" t="s">
        <v>2196</v>
      </c>
      <c r="I1013" s="146" t="s">
        <v>2196</v>
      </c>
      <c r="J1013" s="146">
        <v>1</v>
      </c>
      <c r="K1013" s="139" t="s">
        <v>199</v>
      </c>
    </row>
    <row r="1014" spans="1:11" ht="15.75" customHeight="1">
      <c r="A1014" s="632">
        <v>43489</v>
      </c>
      <c r="B1014" s="256" t="s">
        <v>1971</v>
      </c>
      <c r="C1014" s="439" t="s">
        <v>3203</v>
      </c>
      <c r="D1014" s="138" t="s">
        <v>3112</v>
      </c>
      <c r="E1014" s="145" t="s">
        <v>1974</v>
      </c>
      <c r="F1014" s="773">
        <v>2300000</v>
      </c>
      <c r="G1014" s="139" t="s">
        <v>2461</v>
      </c>
      <c r="H1014" s="146" t="s">
        <v>2196</v>
      </c>
      <c r="I1014" s="146" t="s">
        <v>2196</v>
      </c>
      <c r="J1014" s="146">
        <v>1</v>
      </c>
      <c r="K1014" s="139" t="s">
        <v>277</v>
      </c>
    </row>
    <row r="1015" spans="1:11" ht="15.75" customHeight="1">
      <c r="A1015" s="632">
        <v>43490</v>
      </c>
      <c r="B1015" s="256" t="s">
        <v>2058</v>
      </c>
      <c r="C1015" s="439" t="s">
        <v>1169</v>
      </c>
      <c r="D1015" s="138" t="s">
        <v>420</v>
      </c>
      <c r="E1015" s="145" t="s">
        <v>2024</v>
      </c>
      <c r="F1015" s="773">
        <v>1350000</v>
      </c>
      <c r="G1015" s="139" t="s">
        <v>3204</v>
      </c>
      <c r="H1015" s="146" t="s">
        <v>2196</v>
      </c>
      <c r="I1015" s="146" t="s">
        <v>2196</v>
      </c>
      <c r="J1015" s="146">
        <v>1</v>
      </c>
      <c r="K1015" s="139" t="s">
        <v>277</v>
      </c>
    </row>
    <row r="1016" spans="1:11" ht="15.75" customHeight="1">
      <c r="A1016" s="632" t="s">
        <v>3205</v>
      </c>
      <c r="B1016" s="256" t="s">
        <v>1971</v>
      </c>
      <c r="C1016" s="439" t="s">
        <v>3206</v>
      </c>
      <c r="D1016" s="138" t="s">
        <v>410</v>
      </c>
      <c r="E1016" s="145" t="s">
        <v>2024</v>
      </c>
      <c r="F1016" s="773">
        <v>1900000</v>
      </c>
      <c r="G1016" s="139" t="s">
        <v>3207</v>
      </c>
      <c r="H1016" s="146" t="s">
        <v>2196</v>
      </c>
      <c r="I1016" s="146" t="s">
        <v>2196</v>
      </c>
      <c r="J1016" s="146">
        <v>1</v>
      </c>
      <c r="K1016" s="139" t="s">
        <v>199</v>
      </c>
    </row>
    <row r="1017" spans="1:11" ht="15.75" customHeight="1">
      <c r="A1017" s="632" t="s">
        <v>3205</v>
      </c>
      <c r="B1017" s="256" t="s">
        <v>1971</v>
      </c>
      <c r="C1017" s="439" t="s">
        <v>3208</v>
      </c>
      <c r="D1017" s="138" t="s">
        <v>423</v>
      </c>
      <c r="E1017" s="145" t="s">
        <v>2024</v>
      </c>
      <c r="F1017" s="773">
        <v>1500000</v>
      </c>
      <c r="G1017" s="139" t="s">
        <v>2263</v>
      </c>
      <c r="H1017" s="146" t="s">
        <v>2196</v>
      </c>
      <c r="I1017" s="146" t="s">
        <v>2196</v>
      </c>
      <c r="J1017" s="146">
        <v>1</v>
      </c>
      <c r="K1017" s="139" t="s">
        <v>277</v>
      </c>
    </row>
    <row r="1018" spans="1:11" ht="15.75" customHeight="1">
      <c r="A1018" s="466"/>
      <c r="B1018" s="467" t="s">
        <v>1971</v>
      </c>
      <c r="C1018" s="468" t="s">
        <v>3209</v>
      </c>
      <c r="D1018" s="469" t="s">
        <v>91</v>
      </c>
      <c r="E1018" s="469" t="s">
        <v>1974</v>
      </c>
      <c r="F1018" s="1720">
        <v>330000000</v>
      </c>
      <c r="G1018" s="470" t="s">
        <v>2039</v>
      </c>
      <c r="H1018" s="470" t="s">
        <v>1991</v>
      </c>
      <c r="I1018" s="470" t="s">
        <v>1976</v>
      </c>
      <c r="J1018" s="470"/>
      <c r="K1018" s="470" t="s">
        <v>277</v>
      </c>
    </row>
    <row r="1019" spans="1:11" ht="15.75" customHeight="1">
      <c r="A1019" s="480"/>
      <c r="B1019" s="467" t="s">
        <v>1971</v>
      </c>
      <c r="C1019" s="471" t="s">
        <v>3210</v>
      </c>
      <c r="D1019" s="477" t="s">
        <v>2256</v>
      </c>
      <c r="E1019" s="469" t="s">
        <v>2024</v>
      </c>
      <c r="F1019" s="1721">
        <v>370000000</v>
      </c>
      <c r="G1019" s="477" t="s">
        <v>1975</v>
      </c>
      <c r="H1019" s="470" t="s">
        <v>1991</v>
      </c>
      <c r="I1019" s="470" t="s">
        <v>2196</v>
      </c>
      <c r="J1019" s="471"/>
      <c r="K1019" s="470" t="s">
        <v>199</v>
      </c>
    </row>
    <row r="1020" spans="1:11" ht="15.75" customHeight="1">
      <c r="A1020" s="481"/>
      <c r="B1020" s="467" t="s">
        <v>1971</v>
      </c>
      <c r="C1020" s="471" t="s">
        <v>3211</v>
      </c>
      <c r="D1020" s="477" t="s">
        <v>2256</v>
      </c>
      <c r="E1020" s="469" t="s">
        <v>1974</v>
      </c>
      <c r="F1020" s="1721">
        <v>450000000</v>
      </c>
      <c r="G1020" s="477" t="s">
        <v>1975</v>
      </c>
      <c r="H1020" s="470" t="s">
        <v>1991</v>
      </c>
      <c r="I1020" s="470" t="s">
        <v>2196</v>
      </c>
      <c r="J1020" s="471"/>
      <c r="K1020" s="470" t="s">
        <v>277</v>
      </c>
    </row>
    <row r="1021" spans="1:11" ht="15.75" customHeight="1">
      <c r="J1021">
        <f>SUM(J998:J1017)</f>
        <v>20</v>
      </c>
    </row>
    <row r="1022" spans="1:11" ht="15.75" customHeight="1">
      <c r="A1022" s="3340" t="s">
        <v>3212</v>
      </c>
      <c r="B1022" s="3340"/>
      <c r="C1022" s="3340"/>
      <c r="D1022" s="3340"/>
      <c r="E1022" s="3340"/>
      <c r="F1022" s="3340"/>
      <c r="G1022" s="3340"/>
      <c r="H1022" s="3340"/>
      <c r="I1022" s="3340"/>
      <c r="J1022" s="3340"/>
      <c r="K1022" s="3340"/>
    </row>
    <row r="1023" spans="1:11" ht="15.75" customHeight="1">
      <c r="A1023" s="12" t="s">
        <v>1962</v>
      </c>
      <c r="B1023" s="62" t="s">
        <v>1963</v>
      </c>
      <c r="C1023" s="62" t="s">
        <v>1964</v>
      </c>
      <c r="D1023" s="62" t="s">
        <v>2340</v>
      </c>
      <c r="E1023" s="62" t="s">
        <v>153</v>
      </c>
      <c r="F1023" s="1702" t="s">
        <v>1966</v>
      </c>
      <c r="G1023" s="62" t="s">
        <v>1967</v>
      </c>
      <c r="H1023" s="62" t="s">
        <v>1968</v>
      </c>
      <c r="I1023" s="62" t="s">
        <v>1969</v>
      </c>
      <c r="J1023" s="63" t="s">
        <v>1970</v>
      </c>
      <c r="K1023" s="63" t="s">
        <v>10</v>
      </c>
    </row>
    <row r="1024" spans="1:11" s="605" customFormat="1" ht="15.75" customHeight="1">
      <c r="A1024" s="632">
        <v>43473</v>
      </c>
      <c r="B1024" s="633" t="s">
        <v>2058</v>
      </c>
      <c r="C1024" s="662" t="s">
        <v>3213</v>
      </c>
      <c r="D1024" s="633" t="s">
        <v>3112</v>
      </c>
      <c r="E1024" s="633" t="s">
        <v>1974</v>
      </c>
      <c r="F1024" s="1131">
        <v>1900000</v>
      </c>
      <c r="G1024" s="633" t="s">
        <v>3214</v>
      </c>
      <c r="H1024" s="633" t="s">
        <v>1976</v>
      </c>
      <c r="I1024" s="633" t="s">
        <v>1976</v>
      </c>
      <c r="J1024" s="633">
        <v>1</v>
      </c>
      <c r="K1024" s="633" t="s">
        <v>277</v>
      </c>
    </row>
    <row r="1025" spans="1:11" s="605" customFormat="1" ht="15.75" customHeight="1">
      <c r="A1025" s="632">
        <v>43474</v>
      </c>
      <c r="B1025" s="633" t="s">
        <v>2058</v>
      </c>
      <c r="C1025" s="662" t="s">
        <v>3215</v>
      </c>
      <c r="D1025" s="633" t="s">
        <v>3216</v>
      </c>
      <c r="E1025" s="633" t="s">
        <v>1974</v>
      </c>
      <c r="F1025" s="1131">
        <v>2900000</v>
      </c>
      <c r="G1025" s="660" t="s">
        <v>2039</v>
      </c>
      <c r="H1025" s="633" t="s">
        <v>1991</v>
      </c>
      <c r="I1025" s="633" t="s">
        <v>1976</v>
      </c>
      <c r="J1025" s="633">
        <v>1</v>
      </c>
      <c r="K1025" s="633" t="s">
        <v>277</v>
      </c>
    </row>
    <row r="1026" spans="1:11" s="605" customFormat="1" ht="15.75" customHeight="1">
      <c r="A1026" s="632">
        <v>43475</v>
      </c>
      <c r="B1026" s="633" t="s">
        <v>2004</v>
      </c>
      <c r="C1026" s="662" t="s">
        <v>3217</v>
      </c>
      <c r="D1026" s="633" t="s">
        <v>3218</v>
      </c>
      <c r="E1026" s="633" t="s">
        <v>1974</v>
      </c>
      <c r="F1026" s="1131">
        <v>2200000</v>
      </c>
      <c r="G1026" s="660" t="s">
        <v>2039</v>
      </c>
      <c r="H1026" s="633" t="s">
        <v>1991</v>
      </c>
      <c r="I1026" s="633" t="s">
        <v>1976</v>
      </c>
      <c r="J1026" s="633">
        <v>1</v>
      </c>
      <c r="K1026" s="633" t="s">
        <v>199</v>
      </c>
    </row>
    <row r="1027" spans="1:11" s="605" customFormat="1" ht="15.75" customHeight="1">
      <c r="A1027" s="632">
        <v>43476</v>
      </c>
      <c r="B1027" s="633" t="s">
        <v>2058</v>
      </c>
      <c r="C1027" s="662" t="s">
        <v>3219</v>
      </c>
      <c r="D1027" s="633" t="s">
        <v>3220</v>
      </c>
      <c r="E1027" s="633" t="s">
        <v>1974</v>
      </c>
      <c r="F1027" s="1131">
        <v>1450000</v>
      </c>
      <c r="G1027" s="660" t="s">
        <v>2039</v>
      </c>
      <c r="H1027" s="633" t="s">
        <v>1991</v>
      </c>
      <c r="I1027" s="633" t="s">
        <v>1976</v>
      </c>
      <c r="J1027" s="633">
        <v>1</v>
      </c>
      <c r="K1027" s="633" t="s">
        <v>277</v>
      </c>
    </row>
    <row r="1028" spans="1:11" s="605" customFormat="1" ht="15.75" customHeight="1">
      <c r="A1028" s="632">
        <v>43477</v>
      </c>
      <c r="B1028" s="633" t="s">
        <v>2058</v>
      </c>
      <c r="C1028" s="662" t="s">
        <v>3221</v>
      </c>
      <c r="D1028" s="633" t="s">
        <v>3222</v>
      </c>
      <c r="E1028" s="633" t="s">
        <v>1974</v>
      </c>
      <c r="F1028" s="1131">
        <v>2500000</v>
      </c>
      <c r="G1028" s="680" t="s">
        <v>3223</v>
      </c>
      <c r="H1028" s="633" t="s">
        <v>1976</v>
      </c>
      <c r="I1028" s="633" t="s">
        <v>1976</v>
      </c>
      <c r="J1028" s="633">
        <v>1</v>
      </c>
      <c r="K1028" s="633" t="s">
        <v>199</v>
      </c>
    </row>
    <row r="1029" spans="1:11" ht="15.75" customHeight="1">
      <c r="A1029" s="632">
        <v>43478</v>
      </c>
      <c r="B1029" s="256" t="s">
        <v>2149</v>
      </c>
      <c r="C1029" s="439" t="s">
        <v>3224</v>
      </c>
      <c r="D1029" s="145" t="s">
        <v>92</v>
      </c>
      <c r="E1029" s="145" t="s">
        <v>2024</v>
      </c>
      <c r="F1029" s="773">
        <v>2600000</v>
      </c>
      <c r="G1029" s="139" t="s">
        <v>3225</v>
      </c>
      <c r="H1029" s="146" t="s">
        <v>2196</v>
      </c>
      <c r="I1029" s="146" t="s">
        <v>2196</v>
      </c>
      <c r="J1029" s="146">
        <v>1</v>
      </c>
      <c r="K1029" s="146" t="s">
        <v>199</v>
      </c>
    </row>
    <row r="1030" spans="1:11" ht="15.75" customHeight="1">
      <c r="A1030" s="632">
        <v>43479</v>
      </c>
      <c r="B1030" s="256" t="s">
        <v>672</v>
      </c>
      <c r="C1030" s="439" t="s">
        <v>3226</v>
      </c>
      <c r="D1030" s="138" t="s">
        <v>3227</v>
      </c>
      <c r="E1030" s="145" t="s">
        <v>3228</v>
      </c>
      <c r="F1030" s="773">
        <v>1200000</v>
      </c>
      <c r="G1030" s="451" t="s">
        <v>1975</v>
      </c>
      <c r="H1030" s="146" t="s">
        <v>2196</v>
      </c>
      <c r="I1030" s="146" t="s">
        <v>2196</v>
      </c>
      <c r="J1030" s="146">
        <v>1</v>
      </c>
      <c r="K1030" s="139" t="s">
        <v>199</v>
      </c>
    </row>
    <row r="1031" spans="1:11" ht="15.75" customHeight="1">
      <c r="A1031" s="632">
        <v>43480</v>
      </c>
      <c r="B1031" s="256" t="s">
        <v>2149</v>
      </c>
      <c r="C1031" s="439" t="s">
        <v>3229</v>
      </c>
      <c r="D1031" s="138" t="s">
        <v>405</v>
      </c>
      <c r="E1031" s="145" t="s">
        <v>2024</v>
      </c>
      <c r="F1031" s="773">
        <v>4500000</v>
      </c>
      <c r="G1031" s="139" t="s">
        <v>3230</v>
      </c>
      <c r="H1031" s="146" t="s">
        <v>1991</v>
      </c>
      <c r="I1031" s="146" t="s">
        <v>2196</v>
      </c>
      <c r="J1031" s="146">
        <v>1</v>
      </c>
      <c r="K1031" s="139" t="s">
        <v>199</v>
      </c>
    </row>
    <row r="1032" spans="1:11" ht="15.75" customHeight="1">
      <c r="A1032" s="632">
        <v>43481</v>
      </c>
      <c r="B1032" s="256" t="s">
        <v>1971</v>
      </c>
      <c r="C1032" s="439" t="s">
        <v>3231</v>
      </c>
      <c r="D1032" s="138" t="s">
        <v>2221</v>
      </c>
      <c r="E1032" s="145" t="s">
        <v>2024</v>
      </c>
      <c r="F1032" s="773">
        <v>2200000</v>
      </c>
      <c r="G1032" s="451" t="s">
        <v>2039</v>
      </c>
      <c r="H1032" s="146" t="s">
        <v>2196</v>
      </c>
      <c r="I1032" s="146" t="s">
        <v>2196</v>
      </c>
      <c r="J1032" s="146">
        <v>1</v>
      </c>
      <c r="K1032" s="139" t="s">
        <v>277</v>
      </c>
    </row>
    <row r="1033" spans="1:11" ht="15.75" customHeight="1">
      <c r="A1033" s="632">
        <v>43482</v>
      </c>
      <c r="B1033" s="256" t="s">
        <v>672</v>
      </c>
      <c r="C1033" s="439" t="s">
        <v>3232</v>
      </c>
      <c r="D1033" s="138" t="s">
        <v>2003</v>
      </c>
      <c r="E1033" s="145" t="s">
        <v>2003</v>
      </c>
      <c r="F1033" s="773">
        <v>2400000</v>
      </c>
      <c r="G1033" s="451" t="s">
        <v>2039</v>
      </c>
      <c r="H1033" s="146" t="s">
        <v>1991</v>
      </c>
      <c r="I1033" s="146" t="s">
        <v>2196</v>
      </c>
      <c r="J1033" s="146">
        <v>1</v>
      </c>
      <c r="K1033" s="139" t="s">
        <v>277</v>
      </c>
    </row>
    <row r="1034" spans="1:11" ht="15.75" customHeight="1">
      <c r="A1034" s="632">
        <v>43483</v>
      </c>
      <c r="B1034" s="256" t="s">
        <v>1971</v>
      </c>
      <c r="C1034" s="439" t="s">
        <v>3233</v>
      </c>
      <c r="D1034" s="138" t="s">
        <v>3234</v>
      </c>
      <c r="E1034" s="145" t="s">
        <v>3235</v>
      </c>
      <c r="F1034" s="773">
        <v>700000</v>
      </c>
      <c r="G1034" s="451" t="s">
        <v>1975</v>
      </c>
      <c r="H1034" s="146" t="s">
        <v>1976</v>
      </c>
      <c r="I1034" s="146" t="s">
        <v>2196</v>
      </c>
      <c r="J1034" s="146">
        <v>1</v>
      </c>
      <c r="K1034" s="139" t="s">
        <v>277</v>
      </c>
    </row>
    <row r="1035" spans="1:11" ht="15.75" customHeight="1">
      <c r="A1035" s="632">
        <v>43484</v>
      </c>
      <c r="B1035" s="256" t="s">
        <v>2149</v>
      </c>
      <c r="C1035" s="439" t="s">
        <v>3236</v>
      </c>
      <c r="D1035" s="138" t="s">
        <v>92</v>
      </c>
      <c r="E1035" s="145" t="s">
        <v>2024</v>
      </c>
      <c r="F1035" s="773">
        <v>3000000</v>
      </c>
      <c r="G1035" s="139" t="s">
        <v>3237</v>
      </c>
      <c r="H1035" s="146" t="s">
        <v>1991</v>
      </c>
      <c r="I1035" s="146" t="s">
        <v>2196</v>
      </c>
      <c r="J1035" s="146">
        <v>1</v>
      </c>
      <c r="K1035" s="139" t="s">
        <v>277</v>
      </c>
    </row>
    <row r="1036" spans="1:11" ht="15.75" customHeight="1">
      <c r="A1036" s="632">
        <v>43485</v>
      </c>
      <c r="B1036" s="256" t="s">
        <v>1971</v>
      </c>
      <c r="C1036" s="439" t="s">
        <v>378</v>
      </c>
      <c r="D1036" s="138" t="s">
        <v>90</v>
      </c>
      <c r="E1036" s="145" t="s">
        <v>2024</v>
      </c>
      <c r="F1036" s="773">
        <v>1200000</v>
      </c>
      <c r="G1036" s="139" t="s">
        <v>3238</v>
      </c>
      <c r="H1036" s="146" t="s">
        <v>1976</v>
      </c>
      <c r="I1036" s="146" t="s">
        <v>2196</v>
      </c>
      <c r="J1036" s="146">
        <v>1</v>
      </c>
      <c r="K1036" s="139" t="s">
        <v>199</v>
      </c>
    </row>
    <row r="1037" spans="1:11" ht="15.75" customHeight="1">
      <c r="A1037" s="632">
        <v>43486</v>
      </c>
      <c r="B1037" s="256" t="s">
        <v>1971</v>
      </c>
      <c r="C1037" s="439" t="s">
        <v>3239</v>
      </c>
      <c r="D1037" s="138" t="s">
        <v>423</v>
      </c>
      <c r="E1037" s="145" t="s">
        <v>2024</v>
      </c>
      <c r="F1037" s="773">
        <v>1880000</v>
      </c>
      <c r="G1037" s="139" t="s">
        <v>1975</v>
      </c>
      <c r="H1037" s="146" t="s">
        <v>2196</v>
      </c>
      <c r="I1037" s="146" t="s">
        <v>2196</v>
      </c>
      <c r="J1037" s="146">
        <v>1</v>
      </c>
      <c r="K1037" s="139" t="s">
        <v>199</v>
      </c>
    </row>
    <row r="1038" spans="1:11" ht="15.75" customHeight="1">
      <c r="A1038" s="632">
        <v>43487</v>
      </c>
      <c r="B1038" s="256" t="s">
        <v>2001</v>
      </c>
      <c r="C1038" s="439" t="s">
        <v>2197</v>
      </c>
      <c r="D1038" s="138" t="s">
        <v>3240</v>
      </c>
      <c r="E1038" s="145" t="s">
        <v>2024</v>
      </c>
      <c r="F1038" s="773">
        <v>2100000</v>
      </c>
      <c r="G1038" s="139" t="s">
        <v>1975</v>
      </c>
      <c r="H1038" s="146" t="s">
        <v>2196</v>
      </c>
      <c r="I1038" s="146" t="s">
        <v>2196</v>
      </c>
      <c r="J1038" s="146">
        <v>1</v>
      </c>
      <c r="K1038" s="139" t="s">
        <v>199</v>
      </c>
    </row>
    <row r="1039" spans="1:11" ht="15.75" customHeight="1">
      <c r="A1039" s="632">
        <v>43488</v>
      </c>
      <c r="B1039" s="256" t="s">
        <v>2001</v>
      </c>
      <c r="C1039" s="439" t="s">
        <v>3241</v>
      </c>
      <c r="D1039" s="138" t="s">
        <v>109</v>
      </c>
      <c r="E1039" s="145" t="s">
        <v>2024</v>
      </c>
      <c r="F1039" s="773">
        <v>2500000</v>
      </c>
      <c r="G1039" s="139" t="s">
        <v>2039</v>
      </c>
      <c r="H1039" s="146" t="s">
        <v>2196</v>
      </c>
      <c r="I1039" s="146" t="s">
        <v>2196</v>
      </c>
      <c r="J1039" s="146">
        <v>1</v>
      </c>
      <c r="K1039" s="139" t="s">
        <v>22</v>
      </c>
    </row>
    <row r="1040" spans="1:11" ht="15.75" customHeight="1">
      <c r="A1040" s="632">
        <v>43489</v>
      </c>
      <c r="B1040" s="256" t="s">
        <v>2001</v>
      </c>
      <c r="C1040" s="439" t="s">
        <v>3242</v>
      </c>
      <c r="D1040" s="138" t="s">
        <v>109</v>
      </c>
      <c r="E1040" s="145" t="s">
        <v>2024</v>
      </c>
      <c r="F1040" s="773">
        <v>3500000</v>
      </c>
      <c r="G1040" s="139" t="s">
        <v>2039</v>
      </c>
      <c r="H1040" s="146" t="s">
        <v>2196</v>
      </c>
      <c r="I1040" s="146" t="s">
        <v>2196</v>
      </c>
      <c r="J1040" s="146">
        <v>1</v>
      </c>
      <c r="K1040" s="139" t="s">
        <v>22</v>
      </c>
    </row>
    <row r="1041" spans="1:11" ht="15.75" customHeight="1">
      <c r="A1041" s="632" t="s">
        <v>3205</v>
      </c>
      <c r="B1041" s="256" t="s">
        <v>1971</v>
      </c>
      <c r="C1041" s="439" t="s">
        <v>3243</v>
      </c>
      <c r="D1041" s="138" t="s">
        <v>3220</v>
      </c>
      <c r="E1041" s="145" t="s">
        <v>2024</v>
      </c>
      <c r="F1041" s="773">
        <v>1650000</v>
      </c>
      <c r="G1041" s="139" t="s">
        <v>3244</v>
      </c>
      <c r="H1041" s="146" t="s">
        <v>2196</v>
      </c>
      <c r="I1041" s="146" t="s">
        <v>2196</v>
      </c>
      <c r="J1041" s="146">
        <v>1</v>
      </c>
      <c r="K1041" s="139" t="s">
        <v>277</v>
      </c>
    </row>
    <row r="1042" spans="1:11" ht="15.75" customHeight="1">
      <c r="A1042" s="466"/>
      <c r="B1042" s="467" t="s">
        <v>2058</v>
      </c>
      <c r="C1042" s="468" t="s">
        <v>3245</v>
      </c>
      <c r="D1042" s="469" t="s">
        <v>405</v>
      </c>
      <c r="E1042" s="469" t="s">
        <v>1974</v>
      </c>
      <c r="F1042" s="1720">
        <v>635000000</v>
      </c>
      <c r="G1042" s="470" t="s">
        <v>3246</v>
      </c>
      <c r="H1042" s="470" t="s">
        <v>1991</v>
      </c>
      <c r="I1042" s="470" t="s">
        <v>1976</v>
      </c>
      <c r="J1042" s="693"/>
      <c r="K1042" s="470" t="s">
        <v>277</v>
      </c>
    </row>
    <row r="1043" spans="1:11" ht="15.75" customHeight="1">
      <c r="A1043" s="480"/>
      <c r="B1043" s="467" t="s">
        <v>2149</v>
      </c>
      <c r="C1043" s="471" t="s">
        <v>3229</v>
      </c>
      <c r="D1043" s="477" t="s">
        <v>405</v>
      </c>
      <c r="E1043" s="469" t="s">
        <v>2024</v>
      </c>
      <c r="F1043" s="1721">
        <v>780000000</v>
      </c>
      <c r="G1043" s="477" t="s">
        <v>3230</v>
      </c>
      <c r="H1043" s="470" t="s">
        <v>1991</v>
      </c>
      <c r="I1043" s="470" t="s">
        <v>2196</v>
      </c>
      <c r="J1043" s="471"/>
      <c r="K1043" s="470" t="s">
        <v>199</v>
      </c>
    </row>
    <row r="1044" spans="1:11" ht="15.75" customHeight="1">
      <c r="A1044" s="481"/>
      <c r="B1044" s="467" t="s">
        <v>2149</v>
      </c>
      <c r="C1044" s="471" t="s">
        <v>3247</v>
      </c>
      <c r="D1044" s="477" t="s">
        <v>405</v>
      </c>
      <c r="E1044" s="469" t="s">
        <v>2024</v>
      </c>
      <c r="F1044" s="1721">
        <v>2400000000</v>
      </c>
      <c r="G1044" s="477" t="s">
        <v>3248</v>
      </c>
      <c r="H1044" s="470" t="s">
        <v>1991</v>
      </c>
      <c r="I1044" s="470" t="s">
        <v>2196</v>
      </c>
      <c r="J1044" s="471"/>
      <c r="K1044" s="470" t="s">
        <v>199</v>
      </c>
    </row>
    <row r="1045" spans="1:11" ht="15.75" customHeight="1">
      <c r="J1045">
        <f>SUM(J1024:J1041)</f>
        <v>18</v>
      </c>
    </row>
    <row r="1046" spans="1:11" ht="15.75" customHeight="1">
      <c r="A1046" s="3340" t="s">
        <v>3249</v>
      </c>
      <c r="B1046" s="3340"/>
      <c r="C1046" s="3340"/>
      <c r="D1046" s="3340"/>
      <c r="E1046" s="3340"/>
      <c r="F1046" s="3340"/>
      <c r="G1046" s="3340"/>
      <c r="H1046" s="3340"/>
      <c r="I1046" s="3340"/>
      <c r="J1046" s="3340"/>
      <c r="K1046" s="3340"/>
    </row>
    <row r="1047" spans="1:11" ht="15.75" customHeight="1">
      <c r="A1047" s="12" t="s">
        <v>1962</v>
      </c>
      <c r="B1047" s="62" t="s">
        <v>1963</v>
      </c>
      <c r="C1047" s="62" t="s">
        <v>1964</v>
      </c>
      <c r="D1047" s="62" t="s">
        <v>2340</v>
      </c>
      <c r="E1047" s="62" t="s">
        <v>153</v>
      </c>
      <c r="F1047" s="1702" t="s">
        <v>1966</v>
      </c>
      <c r="G1047" s="62" t="s">
        <v>1967</v>
      </c>
      <c r="H1047" s="62" t="s">
        <v>1968</v>
      </c>
      <c r="I1047" s="62" t="s">
        <v>1969</v>
      </c>
      <c r="J1047" s="63" t="s">
        <v>1970</v>
      </c>
      <c r="K1047" s="63" t="s">
        <v>10</v>
      </c>
    </row>
    <row r="1048" spans="1:11" s="605" customFormat="1" ht="15.75" customHeight="1">
      <c r="A1048" s="632"/>
      <c r="B1048" s="633" t="s">
        <v>2058</v>
      </c>
      <c r="C1048" s="681" t="s">
        <v>3250</v>
      </c>
      <c r="D1048" s="633" t="s">
        <v>3124</v>
      </c>
      <c r="E1048" s="633" t="s">
        <v>1974</v>
      </c>
      <c r="F1048" s="1131">
        <v>1500000</v>
      </c>
      <c r="G1048" s="633" t="s">
        <v>2039</v>
      </c>
      <c r="H1048" s="633" t="s">
        <v>1991</v>
      </c>
      <c r="I1048" s="633" t="s">
        <v>1976</v>
      </c>
      <c r="J1048" s="633">
        <v>1</v>
      </c>
      <c r="K1048" s="633" t="s">
        <v>277</v>
      </c>
    </row>
    <row r="1049" spans="1:11" s="605" customFormat="1" ht="15.75" customHeight="1">
      <c r="A1049" s="694"/>
      <c r="B1049" s="695"/>
      <c r="C1049" s="696"/>
      <c r="D1049" s="695"/>
      <c r="E1049" s="695"/>
      <c r="F1049" s="1729"/>
      <c r="G1049" s="695"/>
      <c r="H1049" s="695"/>
      <c r="I1049" s="695"/>
      <c r="J1049" s="695"/>
      <c r="K1049" s="695"/>
    </row>
    <row r="1050" spans="1:11" ht="15.75" customHeight="1">
      <c r="A1050" s="3342" t="s">
        <v>2142</v>
      </c>
      <c r="B1050" s="3342"/>
      <c r="C1050" s="3342"/>
      <c r="D1050" s="3342"/>
      <c r="E1050" s="3342"/>
      <c r="F1050" s="3342"/>
      <c r="G1050" s="3342"/>
      <c r="H1050" s="3342"/>
      <c r="I1050" s="3342"/>
      <c r="J1050" s="3342"/>
      <c r="K1050" s="3342"/>
    </row>
    <row r="1051" spans="1:11" ht="15.75" customHeight="1">
      <c r="A1051" s="3340" t="s">
        <v>3251</v>
      </c>
      <c r="B1051" s="3341"/>
      <c r="C1051" s="3341"/>
      <c r="D1051" s="3341"/>
      <c r="E1051" s="3341"/>
      <c r="F1051" s="3341"/>
      <c r="G1051" s="3341"/>
      <c r="H1051" s="3341"/>
      <c r="I1051" s="3341"/>
      <c r="J1051" s="3341"/>
      <c r="K1051" s="3341"/>
    </row>
    <row r="1052" spans="1:11" ht="15.75" customHeight="1">
      <c r="A1052" s="12" t="s">
        <v>1962</v>
      </c>
      <c r="B1052" s="62" t="s">
        <v>1963</v>
      </c>
      <c r="C1052" s="62" t="s">
        <v>1964</v>
      </c>
      <c r="D1052" s="62" t="s">
        <v>2340</v>
      </c>
      <c r="E1052" s="62" t="s">
        <v>153</v>
      </c>
      <c r="F1052" s="1702" t="s">
        <v>1966</v>
      </c>
      <c r="G1052" s="62" t="s">
        <v>1967</v>
      </c>
      <c r="H1052" s="62" t="s">
        <v>1968</v>
      </c>
      <c r="I1052" s="62" t="s">
        <v>1969</v>
      </c>
      <c r="J1052" s="63" t="s">
        <v>1970</v>
      </c>
      <c r="K1052" s="63" t="s">
        <v>10</v>
      </c>
    </row>
    <row r="1053" spans="1:11" ht="15.75" customHeight="1">
      <c r="A1053" s="632">
        <v>43594</v>
      </c>
      <c r="B1053" s="633" t="s">
        <v>2149</v>
      </c>
      <c r="C1053" s="662" t="s">
        <v>3252</v>
      </c>
      <c r="D1053" s="633" t="s">
        <v>1974</v>
      </c>
      <c r="E1053" s="633" t="s">
        <v>3253</v>
      </c>
      <c r="F1053" s="1131">
        <v>2700000</v>
      </c>
      <c r="G1053" s="633" t="s">
        <v>2194</v>
      </c>
      <c r="H1053" s="633" t="s">
        <v>2196</v>
      </c>
      <c r="I1053" s="633" t="s">
        <v>2196</v>
      </c>
      <c r="J1053" s="633">
        <v>1</v>
      </c>
      <c r="K1053" s="633" t="s">
        <v>199</v>
      </c>
    </row>
    <row r="1054" spans="1:11" ht="15.75" customHeight="1">
      <c r="A1054" s="632">
        <v>43474</v>
      </c>
      <c r="B1054" s="633" t="s">
        <v>1971</v>
      </c>
      <c r="C1054" s="662" t="s">
        <v>3254</v>
      </c>
      <c r="D1054" s="633" t="s">
        <v>1974</v>
      </c>
      <c r="E1054" s="633" t="s">
        <v>2201</v>
      </c>
      <c r="F1054" s="1131">
        <v>1950000</v>
      </c>
      <c r="G1054" s="633" t="s">
        <v>3135</v>
      </c>
      <c r="H1054" s="633" t="s">
        <v>2196</v>
      </c>
      <c r="I1054" s="633" t="s">
        <v>2196</v>
      </c>
      <c r="J1054" s="633">
        <v>1</v>
      </c>
      <c r="K1054" s="633" t="s">
        <v>199</v>
      </c>
    </row>
    <row r="1055" spans="1:11" ht="15.75" customHeight="1">
      <c r="A1055" s="632">
        <v>43474</v>
      </c>
      <c r="B1055" s="633" t="s">
        <v>1971</v>
      </c>
      <c r="C1055" s="662" t="s">
        <v>3255</v>
      </c>
      <c r="D1055" s="633" t="s">
        <v>1974</v>
      </c>
      <c r="E1055" s="633" t="s">
        <v>2029</v>
      </c>
      <c r="F1055" s="1131">
        <v>2800000</v>
      </c>
      <c r="G1055" s="680" t="s">
        <v>2049</v>
      </c>
      <c r="H1055" s="633" t="s">
        <v>2196</v>
      </c>
      <c r="I1055" s="633" t="s">
        <v>2196</v>
      </c>
      <c r="J1055" s="633">
        <v>1</v>
      </c>
      <c r="K1055" s="633" t="s">
        <v>199</v>
      </c>
    </row>
    <row r="1056" spans="1:11" ht="15.75" customHeight="1">
      <c r="A1056" s="632">
        <v>43594</v>
      </c>
      <c r="B1056" s="633" t="s">
        <v>1971</v>
      </c>
      <c r="C1056" s="662" t="s">
        <v>3256</v>
      </c>
      <c r="D1056" s="633" t="s">
        <v>1974</v>
      </c>
      <c r="E1056" s="633" t="s">
        <v>2201</v>
      </c>
      <c r="F1056" s="1131">
        <v>1950000</v>
      </c>
      <c r="G1056" s="680" t="s">
        <v>2406</v>
      </c>
      <c r="H1056" s="633" t="s">
        <v>2196</v>
      </c>
      <c r="I1056" s="633" t="s">
        <v>2196</v>
      </c>
      <c r="J1056" s="633">
        <v>1</v>
      </c>
      <c r="K1056" s="633" t="s">
        <v>22</v>
      </c>
    </row>
    <row r="1057" spans="1:11" ht="15.75" customHeight="1">
      <c r="A1057" s="632">
        <v>43625</v>
      </c>
      <c r="B1057" s="633" t="s">
        <v>1971</v>
      </c>
      <c r="C1057" s="662" t="s">
        <v>3257</v>
      </c>
      <c r="D1057" s="633" t="s">
        <v>2092</v>
      </c>
      <c r="E1057" s="633" t="s">
        <v>3258</v>
      </c>
      <c r="F1057" s="1131">
        <v>900000</v>
      </c>
      <c r="G1057" s="660" t="s">
        <v>1975</v>
      </c>
      <c r="H1057" s="633" t="s">
        <v>2196</v>
      </c>
      <c r="I1057" s="633" t="s">
        <v>2196</v>
      </c>
      <c r="J1057" s="633">
        <v>1</v>
      </c>
      <c r="K1057" s="633" t="s">
        <v>199</v>
      </c>
    </row>
    <row r="1058" spans="1:11" ht="15.75" customHeight="1">
      <c r="A1058" s="144">
        <v>43625</v>
      </c>
      <c r="B1058" s="256" t="s">
        <v>1971</v>
      </c>
      <c r="C1058" s="439" t="s">
        <v>3259</v>
      </c>
      <c r="D1058" s="633" t="s">
        <v>1974</v>
      </c>
      <c r="E1058" s="145" t="s">
        <v>3258</v>
      </c>
      <c r="F1058" s="773">
        <v>900000</v>
      </c>
      <c r="G1058" s="451" t="s">
        <v>1975</v>
      </c>
      <c r="H1058" s="146" t="s">
        <v>2196</v>
      </c>
      <c r="I1058" s="146" t="s">
        <v>2196</v>
      </c>
      <c r="J1058" s="146">
        <v>1</v>
      </c>
      <c r="K1058" s="146" t="s">
        <v>199</v>
      </c>
    </row>
    <row r="1059" spans="1:11" ht="15.75" customHeight="1">
      <c r="A1059" s="89">
        <v>43474</v>
      </c>
      <c r="B1059" s="256" t="s">
        <v>1971</v>
      </c>
      <c r="C1059" s="439" t="s">
        <v>3260</v>
      </c>
      <c r="D1059" s="633" t="s">
        <v>1974</v>
      </c>
      <c r="E1059" s="145" t="s">
        <v>405</v>
      </c>
      <c r="F1059" s="773">
        <v>2900000</v>
      </c>
      <c r="G1059" s="139" t="s">
        <v>3261</v>
      </c>
      <c r="H1059" s="146" t="s">
        <v>2196</v>
      </c>
      <c r="I1059" s="146" t="s">
        <v>2196</v>
      </c>
      <c r="J1059" s="146">
        <v>1</v>
      </c>
      <c r="K1059" s="139" t="s">
        <v>19</v>
      </c>
    </row>
    <row r="1060" spans="1:11" ht="15.75" customHeight="1">
      <c r="A1060" s="89">
        <v>43625</v>
      </c>
      <c r="B1060" s="256" t="s">
        <v>1971</v>
      </c>
      <c r="C1060" s="439" t="s">
        <v>3262</v>
      </c>
      <c r="D1060" s="633" t="s">
        <v>1974</v>
      </c>
      <c r="E1060" s="145" t="s">
        <v>2029</v>
      </c>
      <c r="F1060" s="1117">
        <v>3300000</v>
      </c>
      <c r="G1060" s="139" t="s">
        <v>3263</v>
      </c>
      <c r="H1060" s="146" t="s">
        <v>2196</v>
      </c>
      <c r="I1060" s="146" t="s">
        <v>2196</v>
      </c>
      <c r="J1060" s="146">
        <v>1</v>
      </c>
      <c r="K1060" s="139" t="s">
        <v>277</v>
      </c>
    </row>
    <row r="1061" spans="1:11" s="407" customFormat="1" ht="15.75" customHeight="1">
      <c r="A1061" s="472">
        <v>43474</v>
      </c>
      <c r="B1061" s="676" t="s">
        <v>1971</v>
      </c>
      <c r="C1061" s="1680" t="s">
        <v>3264</v>
      </c>
      <c r="D1061" s="676" t="s">
        <v>1974</v>
      </c>
      <c r="E1061" s="676" t="s">
        <v>405</v>
      </c>
      <c r="F1061" s="1117">
        <v>2200000</v>
      </c>
      <c r="G1061" s="676" t="s">
        <v>2643</v>
      </c>
      <c r="H1061" s="676" t="s">
        <v>2196</v>
      </c>
      <c r="I1061" s="676" t="s">
        <v>2196</v>
      </c>
      <c r="J1061" s="676">
        <v>1</v>
      </c>
      <c r="K1061" s="676" t="s">
        <v>199</v>
      </c>
    </row>
    <row r="1062" spans="1:11" s="407" customFormat="1" ht="15.75" customHeight="1">
      <c r="A1062" s="368">
        <v>43717</v>
      </c>
      <c r="B1062" s="315" t="s">
        <v>1971</v>
      </c>
      <c r="C1062" s="725" t="s">
        <v>3265</v>
      </c>
      <c r="D1062" s="723" t="s">
        <v>1974</v>
      </c>
      <c r="E1062" s="574" t="s">
        <v>2201</v>
      </c>
      <c r="F1062" s="1117">
        <v>2400000</v>
      </c>
      <c r="G1062" s="575" t="s">
        <v>3135</v>
      </c>
      <c r="H1062" s="570" t="s">
        <v>2196</v>
      </c>
      <c r="I1062" s="570" t="s">
        <v>2196</v>
      </c>
      <c r="J1062" s="570">
        <v>1</v>
      </c>
      <c r="K1062" s="575" t="s">
        <v>22</v>
      </c>
    </row>
    <row r="1063" spans="1:11" ht="15.75" customHeight="1">
      <c r="A1063" s="89">
        <v>43474</v>
      </c>
      <c r="B1063" s="256" t="s">
        <v>1971</v>
      </c>
      <c r="C1063" s="439" t="s">
        <v>3266</v>
      </c>
      <c r="D1063" s="633" t="s">
        <v>1974</v>
      </c>
      <c r="E1063" s="145" t="s">
        <v>2673</v>
      </c>
      <c r="F1063" s="773">
        <v>2000000</v>
      </c>
      <c r="G1063" s="139" t="s">
        <v>2674</v>
      </c>
      <c r="H1063" s="146" t="s">
        <v>2196</v>
      </c>
      <c r="I1063" s="146" t="s">
        <v>2196</v>
      </c>
      <c r="J1063" s="146">
        <v>1</v>
      </c>
      <c r="K1063" s="139" t="s">
        <v>277</v>
      </c>
    </row>
    <row r="1064" spans="1:11" ht="15.75" customHeight="1">
      <c r="A1064" s="89">
        <v>43594</v>
      </c>
      <c r="B1064" s="256" t="s">
        <v>1971</v>
      </c>
      <c r="C1064" s="439" t="s">
        <v>3267</v>
      </c>
      <c r="D1064" s="633" t="s">
        <v>1974</v>
      </c>
      <c r="E1064" s="145" t="s">
        <v>427</v>
      </c>
      <c r="F1064" s="773">
        <v>3200000</v>
      </c>
      <c r="G1064" s="139" t="s">
        <v>1984</v>
      </c>
      <c r="H1064" s="146" t="s">
        <v>2196</v>
      </c>
      <c r="I1064" s="146" t="s">
        <v>2196</v>
      </c>
      <c r="J1064" s="146">
        <v>1</v>
      </c>
      <c r="K1064" s="139" t="s">
        <v>277</v>
      </c>
    </row>
    <row r="1065" spans="1:11" ht="15.75" customHeight="1">
      <c r="A1065" s="89">
        <v>43717</v>
      </c>
      <c r="B1065" s="256" t="s">
        <v>1971</v>
      </c>
      <c r="C1065" s="439" t="s">
        <v>3268</v>
      </c>
      <c r="D1065" s="633" t="s">
        <v>1974</v>
      </c>
      <c r="E1065" s="145" t="s">
        <v>2029</v>
      </c>
      <c r="F1065" s="773">
        <v>1800000</v>
      </c>
      <c r="G1065" s="451" t="s">
        <v>1975</v>
      </c>
      <c r="H1065" s="146" t="s">
        <v>2196</v>
      </c>
      <c r="I1065" s="146" t="s">
        <v>2196</v>
      </c>
      <c r="J1065" s="146">
        <v>1</v>
      </c>
      <c r="K1065" s="139" t="s">
        <v>22</v>
      </c>
    </row>
    <row r="1066" spans="1:11" ht="15.75" customHeight="1">
      <c r="A1066" s="89">
        <v>43625</v>
      </c>
      <c r="B1066" s="256" t="s">
        <v>1971</v>
      </c>
      <c r="C1066" s="439" t="s">
        <v>3269</v>
      </c>
      <c r="D1066" s="633" t="s">
        <v>1974</v>
      </c>
      <c r="E1066" s="145" t="s">
        <v>407</v>
      </c>
      <c r="F1066" s="773">
        <v>3000000</v>
      </c>
      <c r="G1066" s="139" t="s">
        <v>3263</v>
      </c>
      <c r="H1066" s="146" t="s">
        <v>2196</v>
      </c>
      <c r="I1066" s="146" t="s">
        <v>2196</v>
      </c>
      <c r="J1066" s="146">
        <v>1</v>
      </c>
      <c r="K1066" s="139" t="s">
        <v>22</v>
      </c>
    </row>
    <row r="1067" spans="1:11" ht="15.75" customHeight="1">
      <c r="A1067" s="89">
        <v>43717</v>
      </c>
      <c r="B1067" s="256" t="s">
        <v>1971</v>
      </c>
      <c r="C1067" s="439" t="s">
        <v>3270</v>
      </c>
      <c r="D1067" s="633" t="s">
        <v>1974</v>
      </c>
      <c r="E1067" s="145" t="s">
        <v>1995</v>
      </c>
      <c r="F1067" s="773">
        <v>2200000</v>
      </c>
      <c r="G1067" s="451" t="s">
        <v>2039</v>
      </c>
      <c r="H1067" s="146" t="s">
        <v>2196</v>
      </c>
      <c r="I1067" s="633" t="s">
        <v>1976</v>
      </c>
      <c r="J1067" s="146">
        <v>1</v>
      </c>
      <c r="K1067" s="139" t="s">
        <v>277</v>
      </c>
    </row>
    <row r="1068" spans="1:11" ht="15.75" customHeight="1">
      <c r="A1068" s="89">
        <v>43808</v>
      </c>
      <c r="B1068" s="256" t="s">
        <v>2149</v>
      </c>
      <c r="C1068" s="439" t="s">
        <v>3271</v>
      </c>
      <c r="D1068" s="633" t="s">
        <v>1974</v>
      </c>
      <c r="E1068" s="145" t="s">
        <v>2543</v>
      </c>
      <c r="F1068" s="773">
        <v>3500000</v>
      </c>
      <c r="G1068" s="139" t="s">
        <v>2978</v>
      </c>
      <c r="H1068" s="146" t="s">
        <v>2196</v>
      </c>
      <c r="I1068" s="146" t="s">
        <v>2196</v>
      </c>
      <c r="J1068" s="146">
        <v>1</v>
      </c>
      <c r="K1068" s="139" t="s">
        <v>22</v>
      </c>
    </row>
    <row r="1069" spans="1:11" ht="15.75" customHeight="1">
      <c r="A1069" s="89">
        <v>43808</v>
      </c>
      <c r="B1069" s="256" t="s">
        <v>2149</v>
      </c>
      <c r="C1069" s="439" t="s">
        <v>3272</v>
      </c>
      <c r="D1069" s="633" t="s">
        <v>1974</v>
      </c>
      <c r="E1069" s="145" t="s">
        <v>2739</v>
      </c>
      <c r="F1069" s="773">
        <v>5500000</v>
      </c>
      <c r="G1069" s="139" t="s">
        <v>3273</v>
      </c>
      <c r="H1069" s="146" t="s">
        <v>1991</v>
      </c>
      <c r="I1069" s="146" t="s">
        <v>2196</v>
      </c>
      <c r="J1069" s="146">
        <v>1</v>
      </c>
      <c r="K1069" s="139" t="s">
        <v>22</v>
      </c>
    </row>
    <row r="1070" spans="1:11" ht="15.75" customHeight="1">
      <c r="A1070" s="89">
        <v>43808</v>
      </c>
      <c r="B1070" s="256" t="s">
        <v>2149</v>
      </c>
      <c r="C1070" s="439" t="s">
        <v>852</v>
      </c>
      <c r="D1070" s="633" t="s">
        <v>1974</v>
      </c>
      <c r="E1070" s="145" t="s">
        <v>3253</v>
      </c>
      <c r="F1070" s="773">
        <v>3200000</v>
      </c>
      <c r="G1070" s="139" t="s">
        <v>2978</v>
      </c>
      <c r="H1070" s="146" t="s">
        <v>2196</v>
      </c>
      <c r="I1070" s="146" t="s">
        <v>2196</v>
      </c>
      <c r="J1070" s="146">
        <v>1</v>
      </c>
      <c r="K1070" s="139" t="s">
        <v>22</v>
      </c>
    </row>
    <row r="1071" spans="1:11" ht="15.75" customHeight="1">
      <c r="A1071" s="89">
        <v>43808</v>
      </c>
      <c r="B1071" s="256" t="s">
        <v>1971</v>
      </c>
      <c r="C1071" s="439" t="s">
        <v>3274</v>
      </c>
      <c r="D1071" s="633" t="s">
        <v>1974</v>
      </c>
      <c r="E1071" s="145" t="s">
        <v>2547</v>
      </c>
      <c r="F1071" s="773">
        <v>1800000</v>
      </c>
      <c r="G1071" s="139" t="s">
        <v>3275</v>
      </c>
      <c r="H1071" s="146" t="s">
        <v>2196</v>
      </c>
      <c r="I1071" s="146" t="s">
        <v>2196</v>
      </c>
      <c r="J1071" s="146">
        <v>1</v>
      </c>
      <c r="K1071" s="139" t="s">
        <v>22</v>
      </c>
    </row>
    <row r="1072" spans="1:11" ht="15.75" customHeight="1">
      <c r="A1072" s="89">
        <v>43808</v>
      </c>
      <c r="B1072" s="256" t="s">
        <v>2149</v>
      </c>
      <c r="C1072" s="439" t="s">
        <v>3276</v>
      </c>
      <c r="D1072" s="633" t="s">
        <v>1974</v>
      </c>
      <c r="E1072" s="145" t="s">
        <v>2739</v>
      </c>
      <c r="F1072" s="773">
        <v>8500000</v>
      </c>
      <c r="G1072" s="139" t="s">
        <v>3277</v>
      </c>
      <c r="H1072" s="146" t="s">
        <v>2196</v>
      </c>
      <c r="I1072" s="146" t="s">
        <v>2196</v>
      </c>
      <c r="J1072" s="146">
        <v>1</v>
      </c>
      <c r="K1072" s="139" t="s">
        <v>199</v>
      </c>
    </row>
    <row r="1073" spans="1:11" ht="15.75" customHeight="1">
      <c r="A1073" s="89" t="s">
        <v>3278</v>
      </c>
      <c r="B1073" s="256" t="s">
        <v>1971</v>
      </c>
      <c r="C1073" s="439" t="s">
        <v>3279</v>
      </c>
      <c r="D1073" s="633" t="s">
        <v>2131</v>
      </c>
      <c r="E1073" s="145" t="s">
        <v>3280</v>
      </c>
      <c r="F1073" s="773">
        <v>1600000</v>
      </c>
      <c r="G1073" s="451" t="s">
        <v>1975</v>
      </c>
      <c r="H1073" s="146" t="s">
        <v>292</v>
      </c>
      <c r="I1073" s="146" t="s">
        <v>2196</v>
      </c>
      <c r="J1073" s="146">
        <v>1</v>
      </c>
      <c r="K1073" s="139" t="s">
        <v>199</v>
      </c>
    </row>
    <row r="1074" spans="1:11" ht="15.75" customHeight="1">
      <c r="A1074" s="89" t="s">
        <v>3281</v>
      </c>
      <c r="B1074" s="256" t="s">
        <v>1971</v>
      </c>
      <c r="C1074" s="439" t="s">
        <v>3282</v>
      </c>
      <c r="D1074" s="633" t="s">
        <v>1974</v>
      </c>
      <c r="E1074" s="145" t="s">
        <v>1986</v>
      </c>
      <c r="F1074" s="773">
        <v>2500000</v>
      </c>
      <c r="G1074" s="139" t="s">
        <v>1984</v>
      </c>
      <c r="H1074" s="146" t="s">
        <v>2196</v>
      </c>
      <c r="I1074" s="146" t="s">
        <v>2196</v>
      </c>
      <c r="J1074" s="146">
        <v>1</v>
      </c>
      <c r="K1074" s="139" t="s">
        <v>277</v>
      </c>
    </row>
    <row r="1075" spans="1:11" ht="15.75" customHeight="1">
      <c r="A1075" s="89" t="s">
        <v>3283</v>
      </c>
      <c r="B1075" s="256" t="s">
        <v>1971</v>
      </c>
      <c r="C1075" s="439" t="s">
        <v>3284</v>
      </c>
      <c r="D1075" s="633" t="s">
        <v>1974</v>
      </c>
      <c r="E1075" s="145" t="s">
        <v>100</v>
      </c>
      <c r="F1075" s="773">
        <v>2800000</v>
      </c>
      <c r="G1075" s="139" t="s">
        <v>2012</v>
      </c>
      <c r="H1075" s="146" t="s">
        <v>1991</v>
      </c>
      <c r="I1075" s="146" t="s">
        <v>2196</v>
      </c>
      <c r="J1075" s="146">
        <v>1</v>
      </c>
      <c r="K1075" s="139" t="s">
        <v>22</v>
      </c>
    </row>
    <row r="1076" spans="1:11" ht="15.75" customHeight="1">
      <c r="A1076" s="89">
        <v>43808</v>
      </c>
      <c r="B1076" s="256" t="s">
        <v>1971</v>
      </c>
      <c r="C1076" s="439" t="s">
        <v>3285</v>
      </c>
      <c r="D1076" s="633" t="s">
        <v>1974</v>
      </c>
      <c r="E1076" s="145" t="s">
        <v>2547</v>
      </c>
      <c r="F1076" s="773">
        <v>1700000</v>
      </c>
      <c r="G1076" s="139" t="s">
        <v>2560</v>
      </c>
      <c r="H1076" s="146" t="s">
        <v>1991</v>
      </c>
      <c r="I1076" s="146" t="s">
        <v>2196</v>
      </c>
      <c r="J1076" s="146">
        <v>1</v>
      </c>
      <c r="K1076" s="139" t="s">
        <v>277</v>
      </c>
    </row>
    <row r="1077" spans="1:11" ht="15.75" customHeight="1">
      <c r="A1077" s="89">
        <v>43747</v>
      </c>
      <c r="B1077" s="256" t="s">
        <v>1971</v>
      </c>
      <c r="C1077" s="439" t="s">
        <v>2503</v>
      </c>
      <c r="D1077" s="633" t="s">
        <v>1974</v>
      </c>
      <c r="E1077" s="145" t="s">
        <v>2547</v>
      </c>
      <c r="F1077" s="773">
        <v>1800000</v>
      </c>
      <c r="G1077" s="139" t="s">
        <v>2158</v>
      </c>
      <c r="H1077" s="146" t="s">
        <v>2196</v>
      </c>
      <c r="I1077" s="146" t="s">
        <v>2196</v>
      </c>
      <c r="J1077" s="146">
        <v>1</v>
      </c>
      <c r="K1077" s="139" t="s">
        <v>277</v>
      </c>
    </row>
    <row r="1078" spans="1:11" ht="15.75" customHeight="1">
      <c r="A1078" s="89" t="s">
        <v>3286</v>
      </c>
      <c r="B1078" s="256" t="s">
        <v>1971</v>
      </c>
      <c r="C1078" s="439" t="s">
        <v>3287</v>
      </c>
      <c r="D1078" s="633" t="s">
        <v>1974</v>
      </c>
      <c r="E1078" s="145" t="s">
        <v>2201</v>
      </c>
      <c r="F1078" s="773">
        <v>1800000</v>
      </c>
      <c r="G1078" s="139" t="s">
        <v>3288</v>
      </c>
      <c r="H1078" s="146" t="s">
        <v>2196</v>
      </c>
      <c r="I1078" s="146" t="s">
        <v>2196</v>
      </c>
      <c r="J1078" s="146">
        <v>1</v>
      </c>
      <c r="K1078" s="139" t="s">
        <v>277</v>
      </c>
    </row>
    <row r="1079" spans="1:11" ht="15.75" customHeight="1">
      <c r="A1079" s="89" t="s">
        <v>3289</v>
      </c>
      <c r="B1079" s="256" t="s">
        <v>1971</v>
      </c>
      <c r="C1079" s="439" t="s">
        <v>3290</v>
      </c>
      <c r="D1079" s="633" t="s">
        <v>1974</v>
      </c>
      <c r="E1079" s="145" t="s">
        <v>407</v>
      </c>
      <c r="F1079" s="773">
        <v>1900000</v>
      </c>
      <c r="G1079" s="139" t="s">
        <v>2053</v>
      </c>
      <c r="H1079" s="146" t="s">
        <v>2196</v>
      </c>
      <c r="I1079" s="146" t="s">
        <v>2196</v>
      </c>
      <c r="J1079" s="146">
        <v>1</v>
      </c>
      <c r="K1079" s="139" t="s">
        <v>277</v>
      </c>
    </row>
    <row r="1080" spans="1:11" ht="15.75" customHeight="1">
      <c r="A1080" s="89" t="s">
        <v>3286</v>
      </c>
      <c r="B1080" s="256" t="s">
        <v>1971</v>
      </c>
      <c r="C1080" s="439" t="s">
        <v>3291</v>
      </c>
      <c r="D1080" s="633" t="s">
        <v>1974</v>
      </c>
      <c r="E1080" s="145" t="s">
        <v>2201</v>
      </c>
      <c r="F1080" s="773">
        <v>3500000</v>
      </c>
      <c r="G1080" s="139" t="s">
        <v>3288</v>
      </c>
      <c r="H1080" s="146" t="s">
        <v>2196</v>
      </c>
      <c r="I1080" s="146" t="s">
        <v>2196</v>
      </c>
      <c r="J1080" s="146">
        <v>1</v>
      </c>
      <c r="K1080" s="139" t="s">
        <v>277</v>
      </c>
    </row>
    <row r="1081" spans="1:11" ht="15.75" customHeight="1">
      <c r="A1081" s="89" t="s">
        <v>3286</v>
      </c>
      <c r="B1081" s="256" t="s">
        <v>1971</v>
      </c>
      <c r="C1081" s="439" t="s">
        <v>3292</v>
      </c>
      <c r="D1081" s="633" t="s">
        <v>1974</v>
      </c>
      <c r="E1081" s="145" t="s">
        <v>2201</v>
      </c>
      <c r="F1081" s="773">
        <v>2300000</v>
      </c>
      <c r="G1081" s="139" t="s">
        <v>3288</v>
      </c>
      <c r="H1081" s="146" t="s">
        <v>2196</v>
      </c>
      <c r="I1081" s="146" t="s">
        <v>2196</v>
      </c>
      <c r="J1081" s="146">
        <v>1</v>
      </c>
      <c r="K1081" s="139" t="s">
        <v>199</v>
      </c>
    </row>
    <row r="1082" spans="1:11" ht="15.75" customHeight="1">
      <c r="A1082" s="89" t="s">
        <v>3286</v>
      </c>
      <c r="B1082" s="256" t="s">
        <v>1971</v>
      </c>
      <c r="C1082" s="439" t="s">
        <v>3293</v>
      </c>
      <c r="D1082" s="633" t="s">
        <v>1974</v>
      </c>
      <c r="E1082" s="145" t="s">
        <v>2174</v>
      </c>
      <c r="F1082" s="773">
        <v>2400000</v>
      </c>
      <c r="G1082" s="139" t="s">
        <v>3294</v>
      </c>
      <c r="H1082" s="146" t="s">
        <v>2196</v>
      </c>
      <c r="I1082" s="146" t="s">
        <v>2196</v>
      </c>
      <c r="J1082" s="146">
        <v>1</v>
      </c>
      <c r="K1082" s="139" t="s">
        <v>199</v>
      </c>
    </row>
    <row r="1083" spans="1:11" ht="15.75" customHeight="1">
      <c r="A1083" s="89" t="s">
        <v>3286</v>
      </c>
      <c r="B1083" s="256" t="s">
        <v>1971</v>
      </c>
      <c r="C1083" s="439" t="s">
        <v>3295</v>
      </c>
      <c r="D1083" s="633" t="s">
        <v>2024</v>
      </c>
      <c r="E1083" s="145" t="s">
        <v>2174</v>
      </c>
      <c r="F1083" s="773">
        <v>2600000</v>
      </c>
      <c r="G1083" s="139" t="s">
        <v>3296</v>
      </c>
      <c r="H1083" s="146" t="s">
        <v>2196</v>
      </c>
      <c r="I1083" s="146" t="s">
        <v>2196</v>
      </c>
      <c r="J1083" s="146">
        <v>1</v>
      </c>
      <c r="K1083" s="139" t="s">
        <v>199</v>
      </c>
    </row>
    <row r="1084" spans="1:11" ht="15.75" customHeight="1">
      <c r="A1084" s="89" t="s">
        <v>3286</v>
      </c>
      <c r="B1084" s="256" t="s">
        <v>1971</v>
      </c>
      <c r="C1084" s="439" t="s">
        <v>3297</v>
      </c>
      <c r="D1084" s="633" t="s">
        <v>2024</v>
      </c>
      <c r="E1084" s="145" t="s">
        <v>3298</v>
      </c>
      <c r="F1084" s="773">
        <v>3300000</v>
      </c>
      <c r="G1084" s="139" t="s">
        <v>3288</v>
      </c>
      <c r="H1084" s="146" t="s">
        <v>2196</v>
      </c>
      <c r="I1084" s="146" t="s">
        <v>2196</v>
      </c>
      <c r="J1084" s="146">
        <v>1</v>
      </c>
      <c r="K1084" s="139" t="s">
        <v>277</v>
      </c>
    </row>
    <row r="1085" spans="1:11" ht="15.75" customHeight="1">
      <c r="A1085" s="466">
        <v>43474</v>
      </c>
      <c r="B1085" s="467" t="s">
        <v>1971</v>
      </c>
      <c r="C1085" s="468" t="s">
        <v>3299</v>
      </c>
      <c r="D1085" s="469" t="s">
        <v>1974</v>
      </c>
      <c r="E1085" s="469" t="s">
        <v>2673</v>
      </c>
      <c r="F1085" s="1720">
        <v>480000000</v>
      </c>
      <c r="G1085" s="470" t="s">
        <v>3300</v>
      </c>
      <c r="H1085" s="470" t="s">
        <v>1991</v>
      </c>
      <c r="I1085" s="470" t="s">
        <v>2196</v>
      </c>
      <c r="J1085" s="470"/>
      <c r="K1085" s="470" t="s">
        <v>199</v>
      </c>
    </row>
    <row r="1086" spans="1:11" ht="15.75" customHeight="1">
      <c r="A1086" s="466">
        <v>43808</v>
      </c>
      <c r="B1086" s="467" t="s">
        <v>3301</v>
      </c>
      <c r="C1086" s="468" t="s">
        <v>3302</v>
      </c>
      <c r="D1086" s="469" t="s">
        <v>1974</v>
      </c>
      <c r="E1086" s="469" t="s">
        <v>2391</v>
      </c>
      <c r="F1086" s="1720">
        <v>1650000000</v>
      </c>
      <c r="G1086" s="470" t="s">
        <v>3303</v>
      </c>
      <c r="H1086" s="470" t="s">
        <v>1991</v>
      </c>
      <c r="I1086" s="470" t="s">
        <v>2196</v>
      </c>
      <c r="J1086" s="470"/>
      <c r="K1086" s="470" t="s">
        <v>199</v>
      </c>
    </row>
    <row r="1087" spans="1:11" ht="15.75" customHeight="1">
      <c r="A1087" s="481">
        <v>43594</v>
      </c>
      <c r="B1087" s="467" t="s">
        <v>1971</v>
      </c>
      <c r="C1087" s="471" t="s">
        <v>3304</v>
      </c>
      <c r="D1087" s="477" t="s">
        <v>1974</v>
      </c>
      <c r="E1087" s="469" t="s">
        <v>2029</v>
      </c>
      <c r="F1087" s="1721">
        <v>630000000</v>
      </c>
      <c r="G1087" s="477" t="s">
        <v>3263</v>
      </c>
      <c r="H1087" s="470" t="s">
        <v>1991</v>
      </c>
      <c r="I1087" s="470" t="s">
        <v>2196</v>
      </c>
      <c r="J1087" s="471"/>
      <c r="K1087" s="470" t="s">
        <v>199</v>
      </c>
    </row>
    <row r="1088" spans="1:11" ht="15.75" customHeight="1">
      <c r="A1088" s="481">
        <v>43594</v>
      </c>
      <c r="B1088" s="467" t="s">
        <v>1971</v>
      </c>
      <c r="C1088" s="471" t="s">
        <v>2984</v>
      </c>
      <c r="D1088" s="477" t="s">
        <v>1974</v>
      </c>
      <c r="E1088" s="469" t="s">
        <v>2029</v>
      </c>
      <c r="F1088" s="1721">
        <v>730000000</v>
      </c>
      <c r="G1088" s="477" t="s">
        <v>2039</v>
      </c>
      <c r="H1088" s="470" t="s">
        <v>2196</v>
      </c>
      <c r="I1088" s="470" t="s">
        <v>2196</v>
      </c>
      <c r="J1088" s="471"/>
      <c r="K1088" s="470" t="s">
        <v>22</v>
      </c>
    </row>
    <row r="1089" spans="1:11" ht="15.75" customHeight="1">
      <c r="J1089">
        <f>SUM(J1053:J1088)</f>
        <v>32</v>
      </c>
    </row>
    <row r="1090" spans="1:11" ht="15.75" customHeight="1">
      <c r="A1090" s="3340" t="s">
        <v>3305</v>
      </c>
      <c r="B1090" s="3341"/>
      <c r="C1090" s="3341"/>
      <c r="D1090" s="3341"/>
      <c r="E1090" s="3341"/>
      <c r="F1090" s="3341"/>
      <c r="G1090" s="3341"/>
      <c r="H1090" s="3341"/>
      <c r="I1090" s="3341"/>
      <c r="J1090" s="3341"/>
      <c r="K1090" s="3341"/>
    </row>
    <row r="1091" spans="1:11" ht="15.75" customHeight="1">
      <c r="A1091" s="12" t="s">
        <v>1962</v>
      </c>
      <c r="B1091" s="62" t="s">
        <v>1963</v>
      </c>
      <c r="C1091" s="62" t="s">
        <v>1964</v>
      </c>
      <c r="D1091" s="62" t="s">
        <v>2340</v>
      </c>
      <c r="E1091" s="62" t="s">
        <v>153</v>
      </c>
      <c r="F1091" s="1702" t="s">
        <v>1966</v>
      </c>
      <c r="G1091" s="62" t="s">
        <v>1967</v>
      </c>
      <c r="H1091" s="62" t="s">
        <v>1968</v>
      </c>
      <c r="I1091" s="62" t="s">
        <v>1969</v>
      </c>
      <c r="J1091" s="63" t="s">
        <v>1970</v>
      </c>
      <c r="K1091" s="63" t="s">
        <v>10</v>
      </c>
    </row>
    <row r="1092" spans="1:11" ht="15.75" customHeight="1">
      <c r="A1092" s="632">
        <v>43655</v>
      </c>
      <c r="B1092" s="633" t="s">
        <v>1971</v>
      </c>
      <c r="C1092" s="662" t="s">
        <v>3306</v>
      </c>
      <c r="D1092" s="633" t="s">
        <v>1974</v>
      </c>
      <c r="E1092" s="633" t="s">
        <v>2434</v>
      </c>
      <c r="F1092" s="1131">
        <v>1200000</v>
      </c>
      <c r="G1092" s="633" t="s">
        <v>2588</v>
      </c>
      <c r="H1092" s="633" t="s">
        <v>1976</v>
      </c>
      <c r="I1092" s="633" t="s">
        <v>1976</v>
      </c>
      <c r="J1092" s="633">
        <v>1</v>
      </c>
      <c r="K1092" s="633" t="s">
        <v>277</v>
      </c>
    </row>
    <row r="1093" spans="1:11" ht="15.75" customHeight="1">
      <c r="A1093" s="632" t="s">
        <v>3307</v>
      </c>
      <c r="B1093" s="633" t="s">
        <v>1971</v>
      </c>
      <c r="C1093" s="662" t="s">
        <v>3308</v>
      </c>
      <c r="D1093" s="633" t="s">
        <v>1974</v>
      </c>
      <c r="E1093" s="633" t="s">
        <v>2434</v>
      </c>
      <c r="F1093" s="1131">
        <v>1500000</v>
      </c>
      <c r="G1093" s="633" t="s">
        <v>2589</v>
      </c>
      <c r="H1093" s="633" t="s">
        <v>1976</v>
      </c>
      <c r="I1093" s="633" t="s">
        <v>1976</v>
      </c>
      <c r="J1093" s="633">
        <v>1</v>
      </c>
      <c r="K1093" s="633" t="s">
        <v>277</v>
      </c>
    </row>
    <row r="1094" spans="1:11" ht="15.75" customHeight="1">
      <c r="A1094" s="632">
        <v>43474</v>
      </c>
      <c r="B1094" s="633" t="s">
        <v>1971</v>
      </c>
      <c r="C1094" s="662" t="s">
        <v>3309</v>
      </c>
      <c r="D1094" s="633" t="s">
        <v>1974</v>
      </c>
      <c r="E1094" s="633" t="s">
        <v>2256</v>
      </c>
      <c r="F1094" s="1131">
        <v>1450000</v>
      </c>
      <c r="G1094" s="660" t="s">
        <v>2039</v>
      </c>
      <c r="H1094" s="633" t="s">
        <v>1976</v>
      </c>
      <c r="I1094" s="633" t="s">
        <v>1976</v>
      </c>
      <c r="J1094" s="633">
        <v>1</v>
      </c>
      <c r="K1094" s="633" t="s">
        <v>199</v>
      </c>
    </row>
    <row r="1095" spans="1:11" ht="15.75" customHeight="1">
      <c r="A1095" s="632">
        <v>43533</v>
      </c>
      <c r="B1095" s="633" t="s">
        <v>1971</v>
      </c>
      <c r="C1095" s="662" t="s">
        <v>3310</v>
      </c>
      <c r="D1095" s="633" t="s">
        <v>1974</v>
      </c>
      <c r="E1095" s="633" t="s">
        <v>405</v>
      </c>
      <c r="F1095" s="1131">
        <v>3500000</v>
      </c>
      <c r="G1095" s="680" t="s">
        <v>2499</v>
      </c>
      <c r="H1095" s="633" t="s">
        <v>1991</v>
      </c>
      <c r="I1095" s="633" t="s">
        <v>1976</v>
      </c>
      <c r="J1095" s="633">
        <v>1</v>
      </c>
      <c r="K1095" s="633" t="s">
        <v>277</v>
      </c>
    </row>
    <row r="1096" spans="1:11" ht="15.75" customHeight="1">
      <c r="A1096" s="632">
        <v>43594</v>
      </c>
      <c r="B1096" s="633" t="s">
        <v>1971</v>
      </c>
      <c r="C1096" s="662" t="s">
        <v>3311</v>
      </c>
      <c r="D1096" s="633" t="s">
        <v>1974</v>
      </c>
      <c r="E1096" s="633" t="s">
        <v>3312</v>
      </c>
      <c r="F1096" s="1131">
        <v>1900000</v>
      </c>
      <c r="G1096" s="680" t="s">
        <v>2039</v>
      </c>
      <c r="H1096" s="633" t="s">
        <v>1976</v>
      </c>
      <c r="I1096" s="633" t="s">
        <v>1976</v>
      </c>
      <c r="J1096" s="633">
        <v>1</v>
      </c>
      <c r="K1096" s="633" t="s">
        <v>199</v>
      </c>
    </row>
    <row r="1097" spans="1:11" ht="15.75" customHeight="1">
      <c r="A1097" s="144">
        <v>43533</v>
      </c>
      <c r="B1097" s="256" t="s">
        <v>2004</v>
      </c>
      <c r="C1097" s="439" t="s">
        <v>3313</v>
      </c>
      <c r="D1097" s="633" t="s">
        <v>1974</v>
      </c>
      <c r="E1097" s="145" t="s">
        <v>417</v>
      </c>
      <c r="F1097" s="773">
        <v>10000000</v>
      </c>
      <c r="G1097" s="139" t="s">
        <v>3026</v>
      </c>
      <c r="H1097" s="146" t="s">
        <v>1991</v>
      </c>
      <c r="I1097" s="633" t="s">
        <v>1976</v>
      </c>
      <c r="J1097" s="146">
        <v>1</v>
      </c>
      <c r="K1097" s="146" t="s">
        <v>277</v>
      </c>
    </row>
    <row r="1098" spans="1:11" ht="15.75" customHeight="1">
      <c r="A1098" s="89">
        <v>43655</v>
      </c>
      <c r="B1098" s="256" t="s">
        <v>1971</v>
      </c>
      <c r="C1098" s="439" t="s">
        <v>3314</v>
      </c>
      <c r="D1098" s="633" t="s">
        <v>1974</v>
      </c>
      <c r="E1098" s="145" t="s">
        <v>436</v>
      </c>
      <c r="F1098" s="773">
        <v>1700000</v>
      </c>
      <c r="G1098" s="451" t="s">
        <v>2039</v>
      </c>
      <c r="H1098" s="146" t="s">
        <v>1976</v>
      </c>
      <c r="I1098" s="633" t="s">
        <v>1976</v>
      </c>
      <c r="J1098" s="146">
        <v>1</v>
      </c>
      <c r="K1098" s="139" t="s">
        <v>199</v>
      </c>
    </row>
    <row r="1099" spans="1:11" ht="15.75" customHeight="1">
      <c r="A1099" s="89">
        <v>43655</v>
      </c>
      <c r="B1099" s="256" t="s">
        <v>1971</v>
      </c>
      <c r="C1099" s="439" t="s">
        <v>3315</v>
      </c>
      <c r="D1099" s="633" t="s">
        <v>1974</v>
      </c>
      <c r="E1099" s="145" t="s">
        <v>95</v>
      </c>
      <c r="F1099" s="773">
        <v>1700000</v>
      </c>
      <c r="G1099" s="139" t="s">
        <v>2463</v>
      </c>
      <c r="H1099" s="146" t="s">
        <v>1976</v>
      </c>
      <c r="I1099" s="633" t="s">
        <v>1976</v>
      </c>
      <c r="J1099" s="146">
        <v>1</v>
      </c>
      <c r="K1099" s="139" t="s">
        <v>22</v>
      </c>
    </row>
    <row r="1100" spans="1:11" ht="15.75" customHeight="1">
      <c r="A1100" s="89">
        <v>43592</v>
      </c>
      <c r="B1100" s="256" t="s">
        <v>1971</v>
      </c>
      <c r="C1100" s="439" t="s">
        <v>3316</v>
      </c>
      <c r="D1100" s="633" t="s">
        <v>2092</v>
      </c>
      <c r="E1100" s="145" t="s">
        <v>3258</v>
      </c>
      <c r="F1100" s="773">
        <v>1100000</v>
      </c>
      <c r="G1100" s="451" t="s">
        <v>2039</v>
      </c>
      <c r="H1100" s="146" t="s">
        <v>1976</v>
      </c>
      <c r="I1100" s="633" t="s">
        <v>1976</v>
      </c>
      <c r="J1100" s="146">
        <v>1</v>
      </c>
      <c r="K1100" s="139" t="s">
        <v>22</v>
      </c>
    </row>
    <row r="1101" spans="1:11" ht="15.75" customHeight="1">
      <c r="A1101" s="89">
        <v>43472</v>
      </c>
      <c r="B1101" s="256" t="s">
        <v>1971</v>
      </c>
      <c r="C1101" s="439" t="s">
        <v>3317</v>
      </c>
      <c r="D1101" s="633" t="s">
        <v>1974</v>
      </c>
      <c r="E1101" s="145" t="s">
        <v>3312</v>
      </c>
      <c r="F1101" s="773">
        <v>1900000</v>
      </c>
      <c r="G1101" s="451" t="s">
        <v>2039</v>
      </c>
      <c r="H1101" s="146" t="s">
        <v>1976</v>
      </c>
      <c r="I1101" s="633" t="s">
        <v>1976</v>
      </c>
      <c r="J1101" s="146">
        <v>1</v>
      </c>
      <c r="K1101" s="139" t="s">
        <v>22</v>
      </c>
    </row>
    <row r="1102" spans="1:11" ht="15.75" customHeight="1">
      <c r="A1102" s="89">
        <v>43533</v>
      </c>
      <c r="B1102" s="256" t="s">
        <v>2004</v>
      </c>
      <c r="C1102" s="439" t="s">
        <v>3318</v>
      </c>
      <c r="D1102" s="633" t="s">
        <v>1974</v>
      </c>
      <c r="E1102" s="145" t="s">
        <v>417</v>
      </c>
      <c r="F1102" s="773">
        <v>2700000</v>
      </c>
      <c r="G1102" s="139" t="s">
        <v>2300</v>
      </c>
      <c r="H1102" s="146" t="s">
        <v>1976</v>
      </c>
      <c r="I1102" s="633" t="s">
        <v>1976</v>
      </c>
      <c r="J1102" s="146">
        <v>1</v>
      </c>
      <c r="K1102" s="139" t="s">
        <v>19</v>
      </c>
    </row>
    <row r="1103" spans="1:11" ht="15.75" customHeight="1">
      <c r="A1103" s="89">
        <v>43778</v>
      </c>
      <c r="B1103" s="256" t="s">
        <v>1971</v>
      </c>
      <c r="C1103" s="439" t="s">
        <v>3319</v>
      </c>
      <c r="D1103" s="633" t="s">
        <v>1974</v>
      </c>
      <c r="E1103" s="145" t="s">
        <v>2434</v>
      </c>
      <c r="F1103" s="773">
        <v>1300000</v>
      </c>
      <c r="G1103" s="139" t="s">
        <v>3320</v>
      </c>
      <c r="H1103" s="146" t="s">
        <v>2196</v>
      </c>
      <c r="I1103" s="633" t="s">
        <v>1976</v>
      </c>
      <c r="J1103" s="146">
        <v>1</v>
      </c>
      <c r="K1103" s="139" t="s">
        <v>199</v>
      </c>
    </row>
    <row r="1104" spans="1:11" s="407" customFormat="1" ht="15.75" customHeight="1">
      <c r="A1104" s="407" t="s">
        <v>3321</v>
      </c>
      <c r="B1104" s="676" t="s">
        <v>1971</v>
      </c>
      <c r="C1104" s="1680" t="s">
        <v>3322</v>
      </c>
      <c r="D1104" s="676" t="s">
        <v>1974</v>
      </c>
      <c r="E1104" s="676" t="s">
        <v>2256</v>
      </c>
      <c r="F1104" s="773">
        <v>1300000</v>
      </c>
      <c r="G1104" s="676" t="s">
        <v>3323</v>
      </c>
      <c r="H1104" s="676" t="s">
        <v>2196</v>
      </c>
      <c r="I1104" s="676" t="s">
        <v>2196</v>
      </c>
      <c r="J1104" s="676">
        <v>1</v>
      </c>
      <c r="K1104" s="676" t="s">
        <v>199</v>
      </c>
    </row>
    <row r="1105" spans="1:11" s="407" customFormat="1" ht="15.75" customHeight="1">
      <c r="A1105" s="407" t="s">
        <v>3324</v>
      </c>
      <c r="B1105" s="676" t="s">
        <v>1971</v>
      </c>
      <c r="C1105" s="1680" t="s">
        <v>3325</v>
      </c>
      <c r="D1105" s="676" t="s">
        <v>1974</v>
      </c>
      <c r="E1105" s="676" t="s">
        <v>3112</v>
      </c>
      <c r="F1105" s="773">
        <v>1700000</v>
      </c>
      <c r="G1105" s="676" t="s">
        <v>2461</v>
      </c>
      <c r="H1105" s="676" t="s">
        <v>2196</v>
      </c>
      <c r="I1105" s="676" t="s">
        <v>2196</v>
      </c>
      <c r="J1105" s="676">
        <v>1</v>
      </c>
      <c r="K1105" s="676" t="s">
        <v>22</v>
      </c>
    </row>
    <row r="1106" spans="1:11" ht="15.75" customHeight="1">
      <c r="A1106" s="89">
        <v>43778</v>
      </c>
      <c r="B1106" s="256" t="s">
        <v>2149</v>
      </c>
      <c r="C1106" s="439" t="s">
        <v>2962</v>
      </c>
      <c r="D1106" s="633" t="s">
        <v>1974</v>
      </c>
      <c r="E1106" s="145" t="s">
        <v>109</v>
      </c>
      <c r="F1106" s="773">
        <v>4000000</v>
      </c>
      <c r="G1106" s="139" t="s">
        <v>2725</v>
      </c>
      <c r="H1106" s="146" t="s">
        <v>2196</v>
      </c>
      <c r="I1106" s="633" t="s">
        <v>1976</v>
      </c>
      <c r="J1106" s="146">
        <v>1</v>
      </c>
      <c r="K1106" s="139" t="s">
        <v>22</v>
      </c>
    </row>
    <row r="1107" spans="1:11" ht="15.75" customHeight="1">
      <c r="A1107" s="89" t="s">
        <v>3321</v>
      </c>
      <c r="B1107" s="256" t="s">
        <v>1971</v>
      </c>
      <c r="C1107" s="439" t="s">
        <v>3326</v>
      </c>
      <c r="D1107" s="633" t="s">
        <v>1974</v>
      </c>
      <c r="E1107" s="145" t="s">
        <v>1986</v>
      </c>
      <c r="F1107" s="773">
        <v>2300000</v>
      </c>
      <c r="G1107" s="451" t="s">
        <v>2039</v>
      </c>
      <c r="H1107" s="146" t="s">
        <v>2196</v>
      </c>
      <c r="I1107" s="633" t="s">
        <v>1976</v>
      </c>
      <c r="J1107" s="146">
        <v>1</v>
      </c>
      <c r="K1107" s="139" t="s">
        <v>199</v>
      </c>
    </row>
    <row r="1108" spans="1:11" ht="15.75" customHeight="1">
      <c r="A1108" s="89" t="s">
        <v>3281</v>
      </c>
      <c r="B1108" s="256" t="s">
        <v>1971</v>
      </c>
      <c r="C1108" s="439" t="s">
        <v>3327</v>
      </c>
      <c r="D1108" s="633" t="s">
        <v>1974</v>
      </c>
      <c r="E1108" s="145" t="s">
        <v>2434</v>
      </c>
      <c r="F1108" s="773">
        <v>1400000</v>
      </c>
      <c r="G1108" s="139" t="s">
        <v>2589</v>
      </c>
      <c r="H1108" s="146" t="s">
        <v>2196</v>
      </c>
      <c r="I1108" s="633" t="s">
        <v>2196</v>
      </c>
      <c r="J1108" s="146">
        <v>1</v>
      </c>
      <c r="K1108" s="139" t="s">
        <v>199</v>
      </c>
    </row>
    <row r="1109" spans="1:11" ht="15.75" customHeight="1">
      <c r="A1109" s="89" t="s">
        <v>3278</v>
      </c>
      <c r="B1109" s="256" t="s">
        <v>1971</v>
      </c>
      <c r="C1109" s="439" t="s">
        <v>3328</v>
      </c>
      <c r="D1109" s="633" t="s">
        <v>1974</v>
      </c>
      <c r="E1109" s="145" t="s">
        <v>405</v>
      </c>
      <c r="F1109" s="773">
        <v>3200000</v>
      </c>
      <c r="G1109" s="139" t="s">
        <v>2499</v>
      </c>
      <c r="H1109" s="146" t="s">
        <v>2196</v>
      </c>
      <c r="I1109" s="633" t="s">
        <v>1991</v>
      </c>
      <c r="J1109" s="146">
        <v>1</v>
      </c>
      <c r="K1109" s="139" t="s">
        <v>277</v>
      </c>
    </row>
    <row r="1110" spans="1:11" ht="15.75" customHeight="1">
      <c r="A1110" s="89" t="s">
        <v>3329</v>
      </c>
      <c r="B1110" s="256" t="s">
        <v>1971</v>
      </c>
      <c r="C1110" s="439" t="s">
        <v>3330</v>
      </c>
      <c r="D1110" s="633" t="s">
        <v>1974</v>
      </c>
      <c r="E1110" s="145" t="s">
        <v>2434</v>
      </c>
      <c r="F1110" s="773">
        <v>1350000</v>
      </c>
      <c r="G1110" s="139" t="s">
        <v>3204</v>
      </c>
      <c r="H1110" s="146" t="s">
        <v>2196</v>
      </c>
      <c r="I1110" s="633" t="s">
        <v>1976</v>
      </c>
      <c r="J1110" s="146">
        <v>1</v>
      </c>
      <c r="K1110" s="139" t="s">
        <v>199</v>
      </c>
    </row>
    <row r="1111" spans="1:11" ht="15.75" customHeight="1">
      <c r="A1111" s="89" t="s">
        <v>3331</v>
      </c>
      <c r="B1111" s="256" t="s">
        <v>1971</v>
      </c>
      <c r="C1111" s="439" t="s">
        <v>3332</v>
      </c>
      <c r="D1111" s="633" t="s">
        <v>1974</v>
      </c>
      <c r="E1111" s="145" t="s">
        <v>2434</v>
      </c>
      <c r="F1111" s="773">
        <v>1300000</v>
      </c>
      <c r="G1111" s="139" t="s">
        <v>3204</v>
      </c>
      <c r="H1111" s="146" t="s">
        <v>2196</v>
      </c>
      <c r="I1111" s="633" t="s">
        <v>1976</v>
      </c>
      <c r="J1111" s="146">
        <v>1</v>
      </c>
      <c r="K1111" s="139" t="s">
        <v>199</v>
      </c>
    </row>
    <row r="1112" spans="1:11" ht="15.75" customHeight="1">
      <c r="A1112" s="89" t="s">
        <v>3286</v>
      </c>
      <c r="B1112" s="256" t="s">
        <v>1971</v>
      </c>
      <c r="C1112" s="439" t="s">
        <v>3333</v>
      </c>
      <c r="D1112" s="633" t="s">
        <v>1974</v>
      </c>
      <c r="E1112" s="145" t="s">
        <v>407</v>
      </c>
      <c r="F1112" s="773">
        <v>2200000</v>
      </c>
      <c r="G1112" s="139" t="s">
        <v>2461</v>
      </c>
      <c r="H1112" s="146" t="s">
        <v>2196</v>
      </c>
      <c r="I1112" s="633" t="s">
        <v>1976</v>
      </c>
      <c r="J1112" s="146">
        <v>1</v>
      </c>
      <c r="K1112" s="139" t="s">
        <v>277</v>
      </c>
    </row>
    <row r="1113" spans="1:11" ht="15.75" customHeight="1">
      <c r="A1113" s="89" t="s">
        <v>3286</v>
      </c>
      <c r="B1113" s="256" t="s">
        <v>2149</v>
      </c>
      <c r="C1113" s="439" t="s">
        <v>1049</v>
      </c>
      <c r="D1113" s="633" t="s">
        <v>1974</v>
      </c>
      <c r="E1113" s="145" t="s">
        <v>3227</v>
      </c>
      <c r="F1113" s="773">
        <v>1500000</v>
      </c>
      <c r="G1113" s="139" t="s">
        <v>2039</v>
      </c>
      <c r="H1113" s="146" t="s">
        <v>2196</v>
      </c>
      <c r="I1113" s="633" t="s">
        <v>1976</v>
      </c>
      <c r="J1113" s="146">
        <v>1</v>
      </c>
      <c r="K1113" s="139" t="s">
        <v>277</v>
      </c>
    </row>
    <row r="1114" spans="1:11" ht="15.75" customHeight="1">
      <c r="A1114" s="466">
        <v>43474</v>
      </c>
      <c r="B1114" s="467" t="s">
        <v>2004</v>
      </c>
      <c r="C1114" s="468" t="s">
        <v>3334</v>
      </c>
      <c r="D1114" s="469" t="s">
        <v>1974</v>
      </c>
      <c r="E1114" s="469" t="s">
        <v>417</v>
      </c>
      <c r="F1114" s="1720">
        <v>1850000000</v>
      </c>
      <c r="G1114" s="470" t="s">
        <v>3026</v>
      </c>
      <c r="H1114" s="470" t="s">
        <v>1991</v>
      </c>
      <c r="I1114" s="470" t="s">
        <v>1976</v>
      </c>
      <c r="J1114" s="470"/>
      <c r="K1114" s="470" t="s">
        <v>277</v>
      </c>
    </row>
    <row r="1115" spans="1:11" ht="15.75" customHeight="1">
      <c r="A1115" s="481">
        <v>43717</v>
      </c>
      <c r="B1115" s="467" t="s">
        <v>1971</v>
      </c>
      <c r="C1115" s="471" t="s">
        <v>3335</v>
      </c>
      <c r="D1115" s="477" t="s">
        <v>1974</v>
      </c>
      <c r="E1115" s="469" t="s">
        <v>95</v>
      </c>
      <c r="F1115" s="1721">
        <v>460000000</v>
      </c>
      <c r="G1115" s="477" t="s">
        <v>2039</v>
      </c>
      <c r="H1115" s="470" t="s">
        <v>1991</v>
      </c>
      <c r="I1115" s="470" t="s">
        <v>2196</v>
      </c>
      <c r="J1115" s="471"/>
      <c r="K1115" s="470" t="s">
        <v>277</v>
      </c>
    </row>
    <row r="1116" spans="1:11" ht="15.75" customHeight="1">
      <c r="A1116" s="481">
        <v>43808</v>
      </c>
      <c r="B1116" s="467" t="s">
        <v>1971</v>
      </c>
      <c r="C1116" s="471" t="s">
        <v>3336</v>
      </c>
      <c r="D1116" s="477" t="s">
        <v>2024</v>
      </c>
      <c r="E1116" s="469" t="s">
        <v>2434</v>
      </c>
      <c r="F1116" s="1721">
        <v>260000000</v>
      </c>
      <c r="G1116" s="477" t="s">
        <v>2589</v>
      </c>
      <c r="H1116" s="470" t="s">
        <v>2196</v>
      </c>
      <c r="I1116" s="470" t="s">
        <v>2196</v>
      </c>
      <c r="J1116" s="471"/>
      <c r="K1116" s="470" t="s">
        <v>277</v>
      </c>
    </row>
    <row r="1117" spans="1:11" ht="15.75" customHeight="1">
      <c r="J1117">
        <f>SUM(J1092:J1113)</f>
        <v>22</v>
      </c>
    </row>
    <row r="1118" spans="1:11" ht="15.75" customHeight="1">
      <c r="A1118" s="3340" t="s">
        <v>3337</v>
      </c>
      <c r="B1118" s="3341"/>
      <c r="C1118" s="3341"/>
      <c r="D1118" s="3341"/>
      <c r="E1118" s="3341"/>
      <c r="F1118" s="3341"/>
      <c r="G1118" s="3341"/>
      <c r="H1118" s="3341"/>
      <c r="I1118" s="3341"/>
      <c r="J1118" s="3341"/>
      <c r="K1118" s="3341"/>
    </row>
    <row r="1119" spans="1:11" ht="15.75" customHeight="1">
      <c r="A1119" s="12" t="s">
        <v>1962</v>
      </c>
      <c r="B1119" s="62" t="s">
        <v>1963</v>
      </c>
      <c r="C1119" s="62" t="s">
        <v>1964</v>
      </c>
      <c r="D1119" s="62" t="s">
        <v>2340</v>
      </c>
      <c r="E1119" s="62" t="s">
        <v>153</v>
      </c>
      <c r="F1119" s="1702" t="s">
        <v>1966</v>
      </c>
      <c r="G1119" s="62" t="s">
        <v>1967</v>
      </c>
      <c r="H1119" s="62" t="s">
        <v>1968</v>
      </c>
      <c r="I1119" s="62" t="s">
        <v>1969</v>
      </c>
      <c r="J1119" s="63" t="s">
        <v>1970</v>
      </c>
      <c r="K1119" s="63" t="s">
        <v>10</v>
      </c>
    </row>
    <row r="1120" spans="1:11" ht="15.75" customHeight="1">
      <c r="A1120" s="89">
        <v>43747</v>
      </c>
      <c r="B1120" s="256" t="s">
        <v>1971</v>
      </c>
      <c r="C1120" s="630" t="s">
        <v>3338</v>
      </c>
      <c r="D1120" s="633" t="s">
        <v>1974</v>
      </c>
      <c r="E1120" s="145" t="s">
        <v>405</v>
      </c>
      <c r="F1120" s="773">
        <v>2600000</v>
      </c>
      <c r="G1120" s="139" t="s">
        <v>2310</v>
      </c>
      <c r="H1120" s="146" t="s">
        <v>2196</v>
      </c>
      <c r="I1120" s="146" t="s">
        <v>2196</v>
      </c>
      <c r="J1120" s="146">
        <v>1</v>
      </c>
      <c r="K1120" s="139" t="s">
        <v>199</v>
      </c>
    </row>
    <row r="1121" spans="1:11" ht="15.75" customHeight="1">
      <c r="A1121" s="632">
        <v>43778</v>
      </c>
      <c r="B1121" s="633" t="s">
        <v>1971</v>
      </c>
      <c r="C1121" s="631" t="s">
        <v>3339</v>
      </c>
      <c r="D1121" s="633" t="s">
        <v>1974</v>
      </c>
      <c r="E1121" s="145" t="s">
        <v>417</v>
      </c>
      <c r="F1121" s="773" t="s">
        <v>3340</v>
      </c>
      <c r="G1121" s="633" t="s">
        <v>1984</v>
      </c>
      <c r="H1121" s="633" t="s">
        <v>2196</v>
      </c>
      <c r="I1121" s="633" t="s">
        <v>2196</v>
      </c>
      <c r="J1121" s="633">
        <v>1</v>
      </c>
      <c r="K1121" s="633" t="s">
        <v>199</v>
      </c>
    </row>
    <row r="1122" spans="1:11" ht="15.75" customHeight="1">
      <c r="A1122" s="368">
        <v>43808</v>
      </c>
      <c r="B1122" s="315" t="s">
        <v>1971</v>
      </c>
      <c r="C1122" s="726" t="s">
        <v>3341</v>
      </c>
      <c r="D1122" s="723" t="s">
        <v>1974</v>
      </c>
      <c r="E1122" s="574" t="s">
        <v>2547</v>
      </c>
      <c r="F1122" s="1117">
        <v>1700000</v>
      </c>
      <c r="G1122" s="575" t="s">
        <v>2355</v>
      </c>
      <c r="H1122" s="570" t="s">
        <v>2196</v>
      </c>
      <c r="I1122" s="723" t="s">
        <v>2196</v>
      </c>
      <c r="J1122" s="570">
        <v>1</v>
      </c>
      <c r="K1122" s="575" t="s">
        <v>199</v>
      </c>
    </row>
    <row r="1123" spans="1:11" ht="15.75" customHeight="1">
      <c r="A1123" s="632">
        <v>43474</v>
      </c>
      <c r="B1123" s="633" t="s">
        <v>1971</v>
      </c>
      <c r="C1123" s="631" t="s">
        <v>3342</v>
      </c>
      <c r="D1123" s="633" t="s">
        <v>1974</v>
      </c>
      <c r="E1123" s="145" t="s">
        <v>417</v>
      </c>
      <c r="F1123" s="773">
        <v>2250000</v>
      </c>
      <c r="G1123" s="680" t="s">
        <v>2223</v>
      </c>
      <c r="H1123" s="633" t="s">
        <v>2196</v>
      </c>
      <c r="I1123" s="633" t="s">
        <v>2196</v>
      </c>
      <c r="J1123" s="633">
        <v>1</v>
      </c>
      <c r="K1123" s="633" t="s">
        <v>22</v>
      </c>
    </row>
    <row r="1124" spans="1:11" ht="15.75" customHeight="1">
      <c r="A1124" s="144">
        <v>43474</v>
      </c>
      <c r="B1124" s="256" t="s">
        <v>1971</v>
      </c>
      <c r="C1124" s="630" t="s">
        <v>3343</v>
      </c>
      <c r="D1124" s="145" t="s">
        <v>1974</v>
      </c>
      <c r="E1124" s="145" t="s">
        <v>417</v>
      </c>
      <c r="F1124" s="773">
        <v>2200000</v>
      </c>
      <c r="G1124" s="139" t="s">
        <v>2355</v>
      </c>
      <c r="H1124" s="146" t="s">
        <v>2196</v>
      </c>
      <c r="I1124" s="146" t="s">
        <v>2196</v>
      </c>
      <c r="J1124" s="146">
        <v>1</v>
      </c>
      <c r="K1124" s="146" t="s">
        <v>199</v>
      </c>
    </row>
    <row r="1125" spans="1:11" ht="15.75" customHeight="1">
      <c r="A1125" s="89" t="s">
        <v>3344</v>
      </c>
      <c r="B1125" s="256" t="s">
        <v>1971</v>
      </c>
      <c r="C1125" s="630" t="s">
        <v>3345</v>
      </c>
      <c r="D1125" s="138" t="s">
        <v>1974</v>
      </c>
      <c r="E1125" s="145" t="s">
        <v>407</v>
      </c>
      <c r="F1125" s="773">
        <v>3200000</v>
      </c>
      <c r="G1125" s="139" t="s">
        <v>3346</v>
      </c>
      <c r="H1125" s="146" t="s">
        <v>1991</v>
      </c>
      <c r="I1125" s="146" t="s">
        <v>2196</v>
      </c>
      <c r="J1125" s="146">
        <v>1</v>
      </c>
      <c r="K1125" s="139" t="s">
        <v>277</v>
      </c>
    </row>
    <row r="1126" spans="1:11" ht="15.75" customHeight="1">
      <c r="A1126" s="89">
        <v>43717</v>
      </c>
      <c r="B1126" s="256" t="s">
        <v>1971</v>
      </c>
      <c r="C1126" s="630" t="s">
        <v>3347</v>
      </c>
      <c r="D1126" s="138" t="s">
        <v>2024</v>
      </c>
      <c r="E1126" s="145" t="s">
        <v>413</v>
      </c>
      <c r="F1126" s="773">
        <v>1850000</v>
      </c>
      <c r="G1126" s="139" t="s">
        <v>3348</v>
      </c>
      <c r="H1126" s="146" t="s">
        <v>2196</v>
      </c>
      <c r="I1126" s="146" t="s">
        <v>2196</v>
      </c>
      <c r="J1126" s="146">
        <v>1</v>
      </c>
      <c r="K1126" s="139" t="s">
        <v>22</v>
      </c>
    </row>
    <row r="1127" spans="1:11" ht="15.75" customHeight="1">
      <c r="A1127" s="89">
        <v>43474</v>
      </c>
      <c r="B1127" s="256" t="s">
        <v>2149</v>
      </c>
      <c r="C1127" s="630" t="s">
        <v>3349</v>
      </c>
      <c r="D1127" s="138" t="s">
        <v>2024</v>
      </c>
      <c r="E1127" s="145" t="s">
        <v>2256</v>
      </c>
      <c r="F1127" s="773">
        <v>2400000</v>
      </c>
      <c r="G1127" s="139" t="s">
        <v>3350</v>
      </c>
      <c r="H1127" s="146" t="s">
        <v>2196</v>
      </c>
      <c r="I1127" s="146" t="s">
        <v>2196</v>
      </c>
      <c r="J1127" s="146">
        <v>1</v>
      </c>
      <c r="K1127" s="139" t="s">
        <v>199</v>
      </c>
    </row>
    <row r="1128" spans="1:11" ht="15.75" customHeight="1">
      <c r="A1128" s="89">
        <v>43564</v>
      </c>
      <c r="B1128" s="256" t="s">
        <v>2149</v>
      </c>
      <c r="C1128" s="630" t="s">
        <v>3351</v>
      </c>
      <c r="D1128" s="138" t="s">
        <v>2024</v>
      </c>
      <c r="E1128" s="145" t="s">
        <v>124</v>
      </c>
      <c r="F1128" s="773">
        <v>3370000</v>
      </c>
      <c r="G1128" s="451" t="s">
        <v>2039</v>
      </c>
      <c r="H1128" s="146" t="s">
        <v>1991</v>
      </c>
      <c r="I1128" s="146" t="s">
        <v>2196</v>
      </c>
      <c r="J1128" s="146">
        <v>1</v>
      </c>
      <c r="K1128" s="139" t="s">
        <v>19</v>
      </c>
    </row>
    <row r="1129" spans="1:11" ht="15.75" customHeight="1">
      <c r="A1129" s="89">
        <v>43808</v>
      </c>
      <c r="B1129" s="256" t="s">
        <v>1971</v>
      </c>
      <c r="C1129" s="630" t="s">
        <v>3352</v>
      </c>
      <c r="D1129" s="138" t="s">
        <v>2024</v>
      </c>
      <c r="E1129" s="145" t="s">
        <v>423</v>
      </c>
      <c r="F1129" s="773">
        <v>2300000</v>
      </c>
      <c r="G1129" s="139" t="s">
        <v>2194</v>
      </c>
      <c r="H1129" s="146" t="s">
        <v>2196</v>
      </c>
      <c r="I1129" s="146" t="s">
        <v>2196</v>
      </c>
      <c r="J1129" s="146">
        <v>1</v>
      </c>
      <c r="K1129" s="139" t="s">
        <v>22</v>
      </c>
    </row>
    <row r="1130" spans="1:11" ht="15.75" customHeight="1">
      <c r="A1130" s="89">
        <v>43474</v>
      </c>
      <c r="B1130" s="256" t="s">
        <v>2149</v>
      </c>
      <c r="C1130" s="630" t="s">
        <v>3353</v>
      </c>
      <c r="D1130" s="138" t="s">
        <v>1974</v>
      </c>
      <c r="E1130" s="145" t="s">
        <v>2166</v>
      </c>
      <c r="F1130" s="773">
        <v>2000000</v>
      </c>
      <c r="G1130" s="451" t="s">
        <v>2039</v>
      </c>
      <c r="H1130" s="146" t="s">
        <v>2196</v>
      </c>
      <c r="I1130" s="146" t="s">
        <v>2196</v>
      </c>
      <c r="J1130" s="146">
        <v>1</v>
      </c>
      <c r="K1130" s="139" t="s">
        <v>22</v>
      </c>
    </row>
    <row r="1131" spans="1:11" ht="15.75" customHeight="1">
      <c r="A1131" s="89">
        <v>43747</v>
      </c>
      <c r="B1131" s="256" t="s">
        <v>1971</v>
      </c>
      <c r="C1131" s="630" t="s">
        <v>3354</v>
      </c>
      <c r="D1131" s="138" t="s">
        <v>2024</v>
      </c>
      <c r="E1131" s="145" t="s">
        <v>1986</v>
      </c>
      <c r="F1131" s="773">
        <v>2600000</v>
      </c>
      <c r="G1131" s="139" t="s">
        <v>2621</v>
      </c>
      <c r="H1131" s="146" t="s">
        <v>2196</v>
      </c>
      <c r="I1131" s="146" t="s">
        <v>2196</v>
      </c>
      <c r="J1131" s="146">
        <v>1</v>
      </c>
      <c r="K1131" s="139" t="s">
        <v>277</v>
      </c>
    </row>
    <row r="1132" spans="1:11" ht="15.75" customHeight="1">
      <c r="A1132" s="89">
        <v>43747</v>
      </c>
      <c r="B1132" s="256" t="s">
        <v>1971</v>
      </c>
      <c r="C1132" s="630" t="s">
        <v>3355</v>
      </c>
      <c r="D1132" s="138" t="s">
        <v>2024</v>
      </c>
      <c r="E1132" s="145" t="s">
        <v>1986</v>
      </c>
      <c r="F1132" s="773">
        <v>2200000</v>
      </c>
      <c r="G1132" s="139" t="s">
        <v>2621</v>
      </c>
      <c r="H1132" s="146" t="s">
        <v>2196</v>
      </c>
      <c r="I1132" s="146" t="s">
        <v>2196</v>
      </c>
      <c r="J1132" s="146">
        <v>1</v>
      </c>
      <c r="K1132" s="139" t="s">
        <v>277</v>
      </c>
    </row>
    <row r="1133" spans="1:11" ht="15.75" customHeight="1">
      <c r="A1133" s="89" t="s">
        <v>3356</v>
      </c>
      <c r="B1133" s="256" t="s">
        <v>1971</v>
      </c>
      <c r="C1133" s="630" t="s">
        <v>3357</v>
      </c>
      <c r="D1133" s="138" t="s">
        <v>2024</v>
      </c>
      <c r="E1133" s="145" t="s">
        <v>230</v>
      </c>
      <c r="F1133" s="773">
        <v>2100000</v>
      </c>
      <c r="G1133" s="139" t="s">
        <v>2032</v>
      </c>
      <c r="H1133" s="146" t="s">
        <v>2196</v>
      </c>
      <c r="I1133" s="146" t="s">
        <v>2196</v>
      </c>
      <c r="J1133" s="146">
        <v>1</v>
      </c>
      <c r="K1133" s="139" t="s">
        <v>199</v>
      </c>
    </row>
    <row r="1134" spans="1:11" ht="15.75" customHeight="1">
      <c r="A1134" s="89" t="s">
        <v>3289</v>
      </c>
      <c r="B1134" s="256" t="s">
        <v>1971</v>
      </c>
      <c r="C1134" s="95" t="s">
        <v>426</v>
      </c>
      <c r="D1134" s="138" t="s">
        <v>1974</v>
      </c>
      <c r="E1134" s="145" t="s">
        <v>1986</v>
      </c>
      <c r="F1134" s="773">
        <v>1800000</v>
      </c>
      <c r="G1134" s="139" t="s">
        <v>2621</v>
      </c>
      <c r="H1134" s="146" t="s">
        <v>2196</v>
      </c>
      <c r="I1134" s="146" t="s">
        <v>2196</v>
      </c>
      <c r="J1134" s="146">
        <v>1</v>
      </c>
      <c r="K1134" s="139" t="s">
        <v>277</v>
      </c>
    </row>
    <row r="1135" spans="1:11" ht="15.75" customHeight="1">
      <c r="A1135" s="89" t="s">
        <v>3286</v>
      </c>
      <c r="B1135" s="256" t="s">
        <v>1971</v>
      </c>
      <c r="C1135" s="630" t="s">
        <v>3358</v>
      </c>
      <c r="D1135" s="138" t="s">
        <v>2024</v>
      </c>
      <c r="E1135" s="145" t="s">
        <v>2547</v>
      </c>
      <c r="F1135" s="773">
        <v>2500000</v>
      </c>
      <c r="G1135" s="451" t="s">
        <v>2039</v>
      </c>
      <c r="H1135" s="146" t="s">
        <v>2196</v>
      </c>
      <c r="I1135" s="146" t="s">
        <v>2196</v>
      </c>
      <c r="J1135" s="146">
        <v>1</v>
      </c>
      <c r="K1135" s="139" t="s">
        <v>199</v>
      </c>
    </row>
    <row r="1136" spans="1:11" ht="15.75" customHeight="1">
      <c r="A1136" s="89" t="s">
        <v>3359</v>
      </c>
      <c r="B1136" s="256" t="s">
        <v>1971</v>
      </c>
      <c r="C1136" s="95" t="s">
        <v>3360</v>
      </c>
      <c r="D1136" s="138" t="s">
        <v>1974</v>
      </c>
      <c r="E1136" s="145" t="s">
        <v>2201</v>
      </c>
      <c r="F1136" s="773">
        <v>1950000</v>
      </c>
      <c r="G1136" s="451" t="s">
        <v>2039</v>
      </c>
      <c r="H1136" s="146" t="s">
        <v>2196</v>
      </c>
      <c r="I1136" s="146" t="s">
        <v>2196</v>
      </c>
      <c r="J1136" s="146">
        <v>1</v>
      </c>
      <c r="K1136" s="139" t="s">
        <v>199</v>
      </c>
    </row>
    <row r="1137" spans="1:11" ht="15.75" customHeight="1">
      <c r="A1137" s="89" t="s">
        <v>3359</v>
      </c>
      <c r="B1137" s="256" t="s">
        <v>1971</v>
      </c>
      <c r="C1137" s="95" t="s">
        <v>3361</v>
      </c>
      <c r="D1137" s="138" t="s">
        <v>1974</v>
      </c>
      <c r="E1137" s="145" t="s">
        <v>2256</v>
      </c>
      <c r="F1137" s="773">
        <v>1700000</v>
      </c>
      <c r="G1137" s="451" t="s">
        <v>2039</v>
      </c>
      <c r="H1137" s="146" t="s">
        <v>2196</v>
      </c>
      <c r="I1137" s="146" t="s">
        <v>2196</v>
      </c>
      <c r="J1137" s="146">
        <v>1</v>
      </c>
      <c r="K1137" s="139" t="s">
        <v>199</v>
      </c>
    </row>
    <row r="1138" spans="1:11" ht="15.75" customHeight="1">
      <c r="A1138" s="89" t="s">
        <v>3362</v>
      </c>
      <c r="B1138" s="256" t="s">
        <v>1971</v>
      </c>
      <c r="C1138" s="95" t="s">
        <v>3363</v>
      </c>
      <c r="D1138" s="138" t="s">
        <v>2024</v>
      </c>
      <c r="E1138" s="145" t="s">
        <v>3364</v>
      </c>
      <c r="F1138" s="773">
        <v>950000</v>
      </c>
      <c r="G1138" s="139" t="s">
        <v>2039</v>
      </c>
      <c r="H1138" s="146" t="s">
        <v>2196</v>
      </c>
      <c r="I1138" s="146" t="s">
        <v>2196</v>
      </c>
      <c r="J1138" s="146">
        <v>1</v>
      </c>
      <c r="K1138" s="139" t="s">
        <v>277</v>
      </c>
    </row>
    <row r="1139" spans="1:11" ht="15.75" customHeight="1">
      <c r="A1139" s="89" t="s">
        <v>3362</v>
      </c>
      <c r="B1139" s="256" t="s">
        <v>1971</v>
      </c>
      <c r="C1139" s="95" t="s">
        <v>3365</v>
      </c>
      <c r="D1139" s="138" t="s">
        <v>2024</v>
      </c>
      <c r="E1139" s="145" t="s">
        <v>2547</v>
      </c>
      <c r="F1139" s="773">
        <v>1800000</v>
      </c>
      <c r="G1139" s="139" t="s">
        <v>2355</v>
      </c>
      <c r="H1139" s="146" t="s">
        <v>2196</v>
      </c>
      <c r="I1139" s="146" t="s">
        <v>1976</v>
      </c>
      <c r="J1139" s="146">
        <v>1</v>
      </c>
      <c r="K1139" s="139" t="s">
        <v>199</v>
      </c>
    </row>
    <row r="1140" spans="1:11" ht="15.75" customHeight="1">
      <c r="A1140" s="466" t="s">
        <v>3278</v>
      </c>
      <c r="B1140" s="467" t="s">
        <v>1971</v>
      </c>
      <c r="C1140" s="468" t="s">
        <v>3366</v>
      </c>
      <c r="D1140" s="469" t="s">
        <v>1974</v>
      </c>
      <c r="E1140" s="469" t="s">
        <v>3220</v>
      </c>
      <c r="F1140" s="1720">
        <v>390000000</v>
      </c>
      <c r="G1140" s="470" t="s">
        <v>2039</v>
      </c>
      <c r="H1140" s="470" t="s">
        <v>3367</v>
      </c>
      <c r="I1140" s="470" t="s">
        <v>2196</v>
      </c>
      <c r="J1140" s="470"/>
      <c r="K1140" s="470" t="s">
        <v>22</v>
      </c>
    </row>
    <row r="1141" spans="1:11" ht="15.75" customHeight="1">
      <c r="A1141" s="480"/>
      <c r="B1141" s="467" t="s">
        <v>1971</v>
      </c>
      <c r="C1141" s="471" t="s">
        <v>3368</v>
      </c>
      <c r="D1141" s="477"/>
      <c r="E1141" s="469"/>
      <c r="F1141" s="1721"/>
      <c r="G1141" s="477"/>
      <c r="H1141" s="470"/>
      <c r="I1141" s="470"/>
      <c r="J1141" s="471"/>
      <c r="K1141" s="470"/>
    </row>
    <row r="1142" spans="1:11" ht="15.75" customHeight="1">
      <c r="A1142" s="481"/>
      <c r="B1142" s="467" t="s">
        <v>1971</v>
      </c>
      <c r="C1142" s="471" t="s">
        <v>3360</v>
      </c>
      <c r="D1142" s="477"/>
      <c r="E1142" s="469"/>
      <c r="F1142" s="1721"/>
      <c r="G1142" s="477"/>
      <c r="H1142" s="470"/>
      <c r="I1142" s="470"/>
      <c r="J1142" s="471"/>
      <c r="K1142" s="470"/>
    </row>
    <row r="1143" spans="1:11" ht="15.75" customHeight="1">
      <c r="J1143">
        <f>SUM(J1120:J1142)</f>
        <v>20</v>
      </c>
    </row>
    <row r="1144" spans="1:11" ht="15.75" customHeight="1">
      <c r="A1144" s="3340" t="s">
        <v>3369</v>
      </c>
      <c r="B1144" s="3341"/>
      <c r="C1144" s="3341"/>
      <c r="D1144" s="3341"/>
      <c r="E1144" s="3341"/>
      <c r="F1144" s="3341"/>
      <c r="G1144" s="3341"/>
      <c r="H1144" s="3341"/>
      <c r="I1144" s="3341"/>
      <c r="J1144" s="3341"/>
      <c r="K1144" s="3341"/>
    </row>
    <row r="1145" spans="1:11" ht="15.75" customHeight="1">
      <c r="A1145" s="12" t="s">
        <v>1962</v>
      </c>
      <c r="B1145" s="62" t="s">
        <v>1963</v>
      </c>
      <c r="C1145" s="62" t="s">
        <v>1964</v>
      </c>
      <c r="D1145" s="62" t="s">
        <v>2340</v>
      </c>
      <c r="E1145" s="62" t="s">
        <v>153</v>
      </c>
      <c r="F1145" s="1702" t="s">
        <v>1966</v>
      </c>
      <c r="G1145" s="62" t="s">
        <v>1967</v>
      </c>
      <c r="H1145" s="62" t="s">
        <v>1968</v>
      </c>
      <c r="I1145" s="62" t="s">
        <v>1969</v>
      </c>
      <c r="J1145" s="63" t="s">
        <v>1970</v>
      </c>
      <c r="K1145" s="63" t="s">
        <v>10</v>
      </c>
    </row>
    <row r="1146" spans="1:11" ht="15.75" customHeight="1">
      <c r="A1146" s="632">
        <v>43474</v>
      </c>
      <c r="B1146" s="633" t="s">
        <v>2058</v>
      </c>
      <c r="C1146" s="662" t="s">
        <v>3370</v>
      </c>
      <c r="D1146" s="633" t="s">
        <v>1974</v>
      </c>
      <c r="E1146" s="633" t="s">
        <v>427</v>
      </c>
      <c r="F1146" s="1131">
        <v>2850000</v>
      </c>
      <c r="G1146" s="633" t="s">
        <v>2039</v>
      </c>
      <c r="H1146" s="633" t="s">
        <v>1976</v>
      </c>
      <c r="I1146" s="633" t="s">
        <v>1976</v>
      </c>
      <c r="J1146" s="633">
        <v>1</v>
      </c>
      <c r="K1146" s="633" t="s">
        <v>277</v>
      </c>
    </row>
    <row r="1147" spans="1:11" ht="15.75" customHeight="1">
      <c r="A1147" s="632">
        <v>43594</v>
      </c>
      <c r="B1147" s="633" t="s">
        <v>2058</v>
      </c>
      <c r="C1147" s="662" t="s">
        <v>506</v>
      </c>
      <c r="D1147" s="633" t="s">
        <v>1974</v>
      </c>
      <c r="E1147" s="633" t="s">
        <v>119</v>
      </c>
      <c r="F1147" s="1131">
        <v>1300000</v>
      </c>
      <c r="G1147" s="633" t="s">
        <v>2039</v>
      </c>
      <c r="H1147" s="633" t="s">
        <v>1976</v>
      </c>
      <c r="I1147" s="633" t="s">
        <v>1976</v>
      </c>
      <c r="J1147" s="633">
        <v>1</v>
      </c>
      <c r="K1147" s="633" t="s">
        <v>199</v>
      </c>
    </row>
    <row r="1148" spans="1:11" ht="15.75" customHeight="1">
      <c r="A1148" s="632">
        <v>43594</v>
      </c>
      <c r="B1148" s="633" t="s">
        <v>2058</v>
      </c>
      <c r="C1148" s="662" t="s">
        <v>3371</v>
      </c>
      <c r="D1148" s="633" t="s">
        <v>1974</v>
      </c>
      <c r="E1148" s="633" t="s">
        <v>417</v>
      </c>
      <c r="F1148" s="1131">
        <v>1900000</v>
      </c>
      <c r="G1148" s="680" t="s">
        <v>3275</v>
      </c>
      <c r="H1148" s="633" t="s">
        <v>1976</v>
      </c>
      <c r="I1148" s="633" t="s">
        <v>1976</v>
      </c>
      <c r="J1148" s="633">
        <v>1</v>
      </c>
      <c r="K1148" s="633" t="s">
        <v>199</v>
      </c>
    </row>
    <row r="1149" spans="1:11" ht="15.75" customHeight="1">
      <c r="A1149" s="632">
        <v>43625</v>
      </c>
      <c r="B1149" s="633" t="s">
        <v>2058</v>
      </c>
      <c r="C1149" s="662" t="s">
        <v>3372</v>
      </c>
      <c r="D1149" s="633" t="s">
        <v>1974</v>
      </c>
      <c r="E1149" s="633" t="s">
        <v>2221</v>
      </c>
      <c r="F1149" s="1131">
        <v>1900000</v>
      </c>
      <c r="G1149" s="680" t="s">
        <v>3373</v>
      </c>
      <c r="H1149" s="633" t="s">
        <v>1991</v>
      </c>
      <c r="I1149" s="633" t="s">
        <v>1976</v>
      </c>
      <c r="J1149" s="633">
        <v>1</v>
      </c>
      <c r="K1149" s="633" t="s">
        <v>22</v>
      </c>
    </row>
    <row r="1150" spans="1:11" ht="15.75" customHeight="1">
      <c r="A1150" s="632">
        <v>43474</v>
      </c>
      <c r="B1150" s="633" t="s">
        <v>2058</v>
      </c>
      <c r="C1150" s="662" t="s">
        <v>3374</v>
      </c>
      <c r="D1150" s="633" t="s">
        <v>1974</v>
      </c>
      <c r="E1150" s="633" t="s">
        <v>3375</v>
      </c>
      <c r="F1150" s="1131">
        <v>800000</v>
      </c>
      <c r="G1150" s="680" t="s">
        <v>2039</v>
      </c>
      <c r="H1150" s="633" t="s">
        <v>1991</v>
      </c>
      <c r="I1150" s="633" t="s">
        <v>1976</v>
      </c>
      <c r="J1150" s="633">
        <v>1</v>
      </c>
      <c r="K1150" s="633" t="s">
        <v>22</v>
      </c>
    </row>
    <row r="1151" spans="1:11" ht="15.75" customHeight="1">
      <c r="A1151" s="144">
        <v>43625</v>
      </c>
      <c r="B1151" s="256" t="s">
        <v>2058</v>
      </c>
      <c r="C1151" s="439" t="s">
        <v>3376</v>
      </c>
      <c r="D1151" s="633" t="s">
        <v>1974</v>
      </c>
      <c r="E1151" s="145" t="s">
        <v>417</v>
      </c>
      <c r="F1151" s="773">
        <v>1750000</v>
      </c>
      <c r="G1151" s="139" t="s">
        <v>3377</v>
      </c>
      <c r="H1151" s="146" t="s">
        <v>1991</v>
      </c>
      <c r="I1151" s="633" t="s">
        <v>1976</v>
      </c>
      <c r="J1151" s="146">
        <v>1</v>
      </c>
      <c r="K1151" s="146" t="s">
        <v>277</v>
      </c>
    </row>
    <row r="1152" spans="1:11" ht="15.75" customHeight="1">
      <c r="A1152" s="89" t="s">
        <v>3283</v>
      </c>
      <c r="B1152" s="256" t="s">
        <v>1971</v>
      </c>
      <c r="C1152" s="439" t="s">
        <v>3378</v>
      </c>
      <c r="D1152" s="633" t="s">
        <v>1974</v>
      </c>
      <c r="E1152" s="145" t="s">
        <v>3124</v>
      </c>
      <c r="F1152" s="773">
        <v>1300000</v>
      </c>
      <c r="G1152" s="139" t="s">
        <v>3379</v>
      </c>
      <c r="H1152" s="146" t="s">
        <v>3367</v>
      </c>
      <c r="I1152" s="633" t="s">
        <v>1976</v>
      </c>
      <c r="J1152" s="146">
        <v>1</v>
      </c>
      <c r="K1152" s="139" t="s">
        <v>277</v>
      </c>
    </row>
    <row r="1153" spans="1:11" ht="15.75" customHeight="1">
      <c r="A1153" s="466">
        <v>43594</v>
      </c>
      <c r="B1153" s="467" t="s">
        <v>2058</v>
      </c>
      <c r="C1153" s="468" t="s">
        <v>3380</v>
      </c>
      <c r="D1153" s="469" t="s">
        <v>1974</v>
      </c>
      <c r="E1153" s="469" t="s">
        <v>2256</v>
      </c>
      <c r="F1153" s="1720">
        <v>295000000</v>
      </c>
      <c r="G1153" s="470" t="s">
        <v>3381</v>
      </c>
      <c r="H1153" s="470" t="s">
        <v>1991</v>
      </c>
      <c r="I1153" s="470" t="s">
        <v>1976</v>
      </c>
      <c r="J1153" s="470"/>
      <c r="K1153" s="470" t="s">
        <v>199</v>
      </c>
    </row>
    <row r="1154" spans="1:11" ht="15.75" customHeight="1">
      <c r="A1154" s="481">
        <v>43655</v>
      </c>
      <c r="B1154" s="467" t="s">
        <v>2058</v>
      </c>
      <c r="C1154" s="471" t="s">
        <v>3382</v>
      </c>
      <c r="D1154" s="477" t="s">
        <v>1974</v>
      </c>
      <c r="E1154" s="469" t="s">
        <v>3383</v>
      </c>
      <c r="F1154" s="1721">
        <v>300000000</v>
      </c>
      <c r="G1154" s="477" t="s">
        <v>3384</v>
      </c>
      <c r="H1154" s="470" t="s">
        <v>1991</v>
      </c>
      <c r="I1154" s="470" t="s">
        <v>1976</v>
      </c>
      <c r="J1154" s="471"/>
      <c r="K1154" s="470" t="s">
        <v>199</v>
      </c>
    </row>
    <row r="1155" spans="1:11" ht="15.75" customHeight="1">
      <c r="A1155" s="481"/>
      <c r="B1155" s="467"/>
      <c r="C1155" s="471"/>
      <c r="D1155" s="477"/>
      <c r="E1155" s="469"/>
      <c r="F1155" s="1721"/>
      <c r="G1155" s="477"/>
      <c r="H1155" s="470"/>
      <c r="I1155" s="470"/>
      <c r="J1155" s="471"/>
      <c r="K1155" s="470"/>
    </row>
    <row r="1156" spans="1:11" ht="15.75" customHeight="1">
      <c r="A1156" s="753"/>
      <c r="B1156" s="754"/>
      <c r="C1156" s="755"/>
      <c r="D1156" s="756"/>
      <c r="E1156" s="757"/>
      <c r="F1156" s="1730"/>
      <c r="G1156" s="756"/>
      <c r="H1156" s="758"/>
      <c r="I1156" s="758"/>
      <c r="J1156" s="755"/>
      <c r="K1156" s="758"/>
    </row>
    <row r="1157" spans="1:11" ht="15.75" customHeight="1">
      <c r="A1157" s="3342" t="s">
        <v>2142</v>
      </c>
      <c r="B1157" s="3342"/>
      <c r="C1157" s="3342"/>
      <c r="D1157" s="3342"/>
      <c r="E1157" s="3342"/>
      <c r="F1157" s="3342"/>
      <c r="G1157" s="3342"/>
      <c r="H1157" s="3342"/>
      <c r="I1157" s="3342"/>
      <c r="J1157" s="3342"/>
      <c r="K1157" s="3342"/>
    </row>
    <row r="1158" spans="1:11" ht="15.75" customHeight="1">
      <c r="A1158" s="3340" t="s">
        <v>3385</v>
      </c>
      <c r="B1158" s="3341"/>
      <c r="C1158" s="3341"/>
      <c r="D1158" s="3341"/>
      <c r="E1158" s="3341"/>
      <c r="F1158" s="3341"/>
      <c r="G1158" s="3341"/>
      <c r="H1158" s="3341"/>
      <c r="I1158" s="3341"/>
      <c r="J1158" s="3341"/>
      <c r="K1158" s="3341"/>
    </row>
    <row r="1159" spans="1:11" ht="15.75" customHeight="1">
      <c r="A1159" s="12" t="s">
        <v>1962</v>
      </c>
      <c r="B1159" s="62" t="s">
        <v>1963</v>
      </c>
      <c r="C1159" s="62" t="s">
        <v>1964</v>
      </c>
      <c r="D1159" s="62" t="s">
        <v>2340</v>
      </c>
      <c r="E1159" s="62" t="s">
        <v>153</v>
      </c>
      <c r="F1159" s="1702" t="s">
        <v>1966</v>
      </c>
      <c r="G1159" s="62" t="s">
        <v>1967</v>
      </c>
      <c r="H1159" s="62" t="s">
        <v>1968</v>
      </c>
      <c r="I1159" s="62" t="s">
        <v>1969</v>
      </c>
      <c r="J1159" s="63" t="s">
        <v>1970</v>
      </c>
      <c r="K1159" s="63" t="s">
        <v>10</v>
      </c>
    </row>
    <row r="1160" spans="1:11" ht="15.75" customHeight="1">
      <c r="A1160" s="632" t="s">
        <v>3386</v>
      </c>
      <c r="B1160" s="633" t="s">
        <v>1971</v>
      </c>
      <c r="C1160" s="662" t="s">
        <v>3387</v>
      </c>
      <c r="D1160" s="633" t="s">
        <v>2024</v>
      </c>
      <c r="E1160" s="633" t="s">
        <v>2876</v>
      </c>
      <c r="F1160" s="1131">
        <v>2600000</v>
      </c>
      <c r="G1160" s="633" t="s">
        <v>3150</v>
      </c>
      <c r="H1160" s="633" t="s">
        <v>2196</v>
      </c>
      <c r="I1160" s="633" t="s">
        <v>2196</v>
      </c>
      <c r="J1160" s="633">
        <v>1</v>
      </c>
      <c r="K1160" s="633" t="s">
        <v>277</v>
      </c>
    </row>
    <row r="1161" spans="1:11" ht="15.75" customHeight="1">
      <c r="A1161" s="632" t="s">
        <v>3386</v>
      </c>
      <c r="B1161" s="633" t="s">
        <v>1971</v>
      </c>
      <c r="C1161" s="662" t="s">
        <v>3388</v>
      </c>
      <c r="D1161" s="633" t="s">
        <v>1974</v>
      </c>
      <c r="E1161" s="633" t="s">
        <v>3389</v>
      </c>
      <c r="F1161" s="1131">
        <v>1400000</v>
      </c>
      <c r="G1161" s="660" t="s">
        <v>2039</v>
      </c>
      <c r="H1161" s="633" t="s">
        <v>2196</v>
      </c>
      <c r="I1161" s="633" t="s">
        <v>2196</v>
      </c>
      <c r="J1161" s="633">
        <v>1</v>
      </c>
      <c r="K1161" s="633" t="s">
        <v>277</v>
      </c>
    </row>
    <row r="1162" spans="1:11" ht="15.75" customHeight="1">
      <c r="A1162" s="632" t="s">
        <v>3386</v>
      </c>
      <c r="B1162" s="633" t="s">
        <v>1971</v>
      </c>
      <c r="C1162" s="662" t="s">
        <v>3390</v>
      </c>
      <c r="D1162" s="633" t="s">
        <v>2024</v>
      </c>
      <c r="E1162" s="633" t="s">
        <v>2895</v>
      </c>
      <c r="F1162" s="1131">
        <v>2750000</v>
      </c>
      <c r="G1162" s="680" t="s">
        <v>3391</v>
      </c>
      <c r="H1162" s="633" t="s">
        <v>2196</v>
      </c>
      <c r="I1162" s="633" t="s">
        <v>2196</v>
      </c>
      <c r="J1162" s="633">
        <v>1</v>
      </c>
      <c r="K1162" s="633" t="s">
        <v>199</v>
      </c>
    </row>
    <row r="1163" spans="1:11" ht="15.75" customHeight="1">
      <c r="A1163" s="632" t="s">
        <v>3386</v>
      </c>
      <c r="B1163" s="633" t="s">
        <v>1971</v>
      </c>
      <c r="C1163" s="662" t="s">
        <v>3392</v>
      </c>
      <c r="D1163" s="633" t="s">
        <v>2024</v>
      </c>
      <c r="E1163" s="633" t="s">
        <v>98</v>
      </c>
      <c r="F1163" s="1131">
        <v>1600000</v>
      </c>
      <c r="G1163" s="660" t="s">
        <v>2039</v>
      </c>
      <c r="H1163" s="633" t="s">
        <v>1976</v>
      </c>
      <c r="I1163" s="633" t="s">
        <v>2196</v>
      </c>
      <c r="J1163" s="633">
        <v>1</v>
      </c>
      <c r="K1163" s="633" t="s">
        <v>461</v>
      </c>
    </row>
    <row r="1164" spans="1:11" ht="15.75" customHeight="1">
      <c r="A1164" s="632" t="s">
        <v>3386</v>
      </c>
      <c r="B1164" s="633" t="s">
        <v>1971</v>
      </c>
      <c r="C1164" s="662" t="s">
        <v>3393</v>
      </c>
      <c r="D1164" s="633" t="s">
        <v>2024</v>
      </c>
      <c r="E1164" s="633" t="s">
        <v>2876</v>
      </c>
      <c r="F1164" s="1131">
        <v>2200000</v>
      </c>
      <c r="G1164" s="680" t="s">
        <v>3150</v>
      </c>
      <c r="H1164" s="633" t="s">
        <v>2196</v>
      </c>
      <c r="I1164" s="633" t="s">
        <v>2196</v>
      </c>
      <c r="J1164" s="633">
        <v>1</v>
      </c>
      <c r="K1164" s="633" t="s">
        <v>199</v>
      </c>
    </row>
    <row r="1165" spans="1:11" ht="15.75" customHeight="1">
      <c r="A1165" s="632" t="s">
        <v>3386</v>
      </c>
      <c r="B1165" s="256" t="s">
        <v>1971</v>
      </c>
      <c r="C1165" s="439" t="s">
        <v>3394</v>
      </c>
      <c r="D1165" s="145" t="s">
        <v>2024</v>
      </c>
      <c r="E1165" s="145" t="s">
        <v>2876</v>
      </c>
      <c r="F1165" s="773">
        <v>1800000</v>
      </c>
      <c r="G1165" s="139" t="s">
        <v>3150</v>
      </c>
      <c r="H1165" s="146" t="s">
        <v>2196</v>
      </c>
      <c r="I1165" s="146" t="s">
        <v>2196</v>
      </c>
      <c r="J1165" s="146">
        <v>1</v>
      </c>
      <c r="K1165" s="146" t="s">
        <v>199</v>
      </c>
    </row>
    <row r="1166" spans="1:11" ht="15.75" customHeight="1">
      <c r="A1166" s="632" t="s">
        <v>3386</v>
      </c>
      <c r="B1166" s="256" t="s">
        <v>1971</v>
      </c>
      <c r="C1166" s="439" t="s">
        <v>3395</v>
      </c>
      <c r="D1166" s="138" t="s">
        <v>2024</v>
      </c>
      <c r="E1166" s="145" t="s">
        <v>2876</v>
      </c>
      <c r="F1166" s="773">
        <v>2000000</v>
      </c>
      <c r="G1166" s="139" t="s">
        <v>3396</v>
      </c>
      <c r="H1166" s="146" t="s">
        <v>2196</v>
      </c>
      <c r="I1166" s="146" t="s">
        <v>2196</v>
      </c>
      <c r="J1166" s="146">
        <v>1</v>
      </c>
      <c r="K1166" s="139" t="s">
        <v>199</v>
      </c>
    </row>
    <row r="1167" spans="1:11" ht="15.75" customHeight="1">
      <c r="A1167" s="632" t="s">
        <v>3386</v>
      </c>
      <c r="B1167" s="256" t="s">
        <v>1971</v>
      </c>
      <c r="C1167" s="439" t="s">
        <v>3397</v>
      </c>
      <c r="D1167" s="138" t="s">
        <v>2024</v>
      </c>
      <c r="E1167" s="145" t="s">
        <v>2876</v>
      </c>
      <c r="F1167" s="773">
        <v>2300000</v>
      </c>
      <c r="G1167" s="139" t="s">
        <v>3150</v>
      </c>
      <c r="H1167" s="146" t="s">
        <v>2196</v>
      </c>
      <c r="I1167" s="146" t="s">
        <v>2196</v>
      </c>
      <c r="J1167" s="146">
        <v>1</v>
      </c>
      <c r="K1167" s="139" t="s">
        <v>199</v>
      </c>
    </row>
    <row r="1168" spans="1:11" ht="15.75" customHeight="1">
      <c r="A1168" s="632" t="s">
        <v>3386</v>
      </c>
      <c r="B1168" s="256" t="s">
        <v>1971</v>
      </c>
      <c r="C1168" s="439" t="s">
        <v>3398</v>
      </c>
      <c r="D1168" s="138" t="s">
        <v>2024</v>
      </c>
      <c r="E1168" s="145" t="s">
        <v>2876</v>
      </c>
      <c r="F1168" s="773">
        <v>1900000</v>
      </c>
      <c r="G1168" s="139" t="s">
        <v>3150</v>
      </c>
      <c r="H1168" s="146" t="s">
        <v>2196</v>
      </c>
      <c r="I1168" s="146" t="s">
        <v>2196</v>
      </c>
      <c r="J1168" s="146">
        <v>1</v>
      </c>
      <c r="K1168" s="139" t="s">
        <v>199</v>
      </c>
    </row>
    <row r="1169" spans="1:11" ht="15.75" customHeight="1">
      <c r="A1169" s="632" t="s">
        <v>3386</v>
      </c>
      <c r="B1169" s="256" t="s">
        <v>1971</v>
      </c>
      <c r="C1169" s="439" t="s">
        <v>3399</v>
      </c>
      <c r="D1169" s="138" t="s">
        <v>2024</v>
      </c>
      <c r="E1169" s="145" t="s">
        <v>2876</v>
      </c>
      <c r="F1169" s="773">
        <v>2300000</v>
      </c>
      <c r="G1169" s="139" t="s">
        <v>3150</v>
      </c>
      <c r="H1169" s="146" t="s">
        <v>2196</v>
      </c>
      <c r="I1169" s="146" t="s">
        <v>2196</v>
      </c>
      <c r="J1169" s="146">
        <v>1</v>
      </c>
      <c r="K1169" s="139" t="s">
        <v>199</v>
      </c>
    </row>
    <row r="1170" spans="1:11" ht="15.75" customHeight="1">
      <c r="A1170" s="89" t="s">
        <v>3386</v>
      </c>
      <c r="B1170" s="256" t="s">
        <v>1971</v>
      </c>
      <c r="C1170" s="439" t="s">
        <v>3400</v>
      </c>
      <c r="D1170" s="138" t="s">
        <v>2713</v>
      </c>
      <c r="E1170" s="145" t="s">
        <v>3401</v>
      </c>
      <c r="F1170" s="773">
        <v>800000</v>
      </c>
      <c r="G1170" s="451" t="s">
        <v>2039</v>
      </c>
      <c r="H1170" s="146" t="s">
        <v>2196</v>
      </c>
      <c r="I1170" s="146" t="s">
        <v>2196</v>
      </c>
      <c r="J1170" s="146">
        <v>1</v>
      </c>
      <c r="K1170" s="139" t="s">
        <v>277</v>
      </c>
    </row>
    <row r="1171" spans="1:11" ht="15.75" customHeight="1">
      <c r="A1171" s="89">
        <v>70016</v>
      </c>
      <c r="B1171" s="256" t="s">
        <v>1971</v>
      </c>
      <c r="C1171" s="439" t="s">
        <v>3402</v>
      </c>
      <c r="D1171" s="138" t="s">
        <v>2024</v>
      </c>
      <c r="E1171" s="145" t="s">
        <v>423</v>
      </c>
      <c r="F1171" s="773">
        <v>1600000</v>
      </c>
      <c r="G1171" s="139" t="s">
        <v>3403</v>
      </c>
      <c r="H1171" s="146" t="s">
        <v>2196</v>
      </c>
      <c r="I1171" s="146" t="s">
        <v>2196</v>
      </c>
      <c r="J1171" s="146">
        <v>1</v>
      </c>
      <c r="K1171" s="139" t="s">
        <v>22</v>
      </c>
    </row>
    <row r="1172" spans="1:11" ht="15.75" customHeight="1">
      <c r="A1172" s="89" t="s">
        <v>3404</v>
      </c>
      <c r="B1172" s="256" t="s">
        <v>1971</v>
      </c>
      <c r="C1172" s="439" t="s">
        <v>3405</v>
      </c>
      <c r="D1172" s="138" t="s">
        <v>2024</v>
      </c>
      <c r="E1172" s="145" t="s">
        <v>417</v>
      </c>
      <c r="F1172" s="773">
        <v>2500000</v>
      </c>
      <c r="G1172" s="139" t="s">
        <v>3150</v>
      </c>
      <c r="H1172" s="146" t="s">
        <v>2196</v>
      </c>
      <c r="I1172" s="146" t="s">
        <v>2196</v>
      </c>
      <c r="J1172" s="146">
        <v>1</v>
      </c>
      <c r="K1172" s="139" t="s">
        <v>22</v>
      </c>
    </row>
    <row r="1173" spans="1:11" ht="15.75" customHeight="1">
      <c r="A1173" s="89">
        <v>43718</v>
      </c>
      <c r="B1173" s="256" t="s">
        <v>1971</v>
      </c>
      <c r="C1173" s="439" t="s">
        <v>3406</v>
      </c>
      <c r="D1173" s="138" t="s">
        <v>2024</v>
      </c>
      <c r="E1173" s="145" t="s">
        <v>3407</v>
      </c>
      <c r="F1173" s="773">
        <v>850000</v>
      </c>
      <c r="G1173" s="451" t="s">
        <v>2039</v>
      </c>
      <c r="H1173" s="146" t="s">
        <v>3367</v>
      </c>
      <c r="I1173" s="146" t="s">
        <v>2196</v>
      </c>
      <c r="J1173" s="146">
        <v>1</v>
      </c>
      <c r="K1173" s="139" t="s">
        <v>22</v>
      </c>
    </row>
    <row r="1174" spans="1:11" ht="15.75" customHeight="1">
      <c r="A1174" s="89">
        <v>43748</v>
      </c>
      <c r="B1174" s="256" t="s">
        <v>1971</v>
      </c>
      <c r="C1174" s="439" t="s">
        <v>3408</v>
      </c>
      <c r="D1174" s="138" t="s">
        <v>2024</v>
      </c>
      <c r="E1174" s="145" t="s">
        <v>423</v>
      </c>
      <c r="F1174" s="773" t="s">
        <v>3409</v>
      </c>
      <c r="G1174" s="139" t="s">
        <v>2526</v>
      </c>
      <c r="H1174" s="146" t="s">
        <v>2196</v>
      </c>
      <c r="I1174" s="146" t="s">
        <v>2196</v>
      </c>
      <c r="J1174" s="146">
        <v>1</v>
      </c>
      <c r="K1174" s="139" t="s">
        <v>199</v>
      </c>
    </row>
    <row r="1175" spans="1:11" ht="15.75" customHeight="1">
      <c r="A1175" s="89"/>
      <c r="B1175" s="256" t="s">
        <v>1971</v>
      </c>
      <c r="C1175" s="439" t="s">
        <v>3410</v>
      </c>
      <c r="D1175" s="138" t="s">
        <v>2024</v>
      </c>
      <c r="E1175" s="145" t="s">
        <v>106</v>
      </c>
      <c r="F1175" s="773" t="s">
        <v>3411</v>
      </c>
      <c r="G1175" s="139" t="s">
        <v>2263</v>
      </c>
      <c r="H1175" s="146" t="s">
        <v>2196</v>
      </c>
      <c r="I1175" s="146" t="s">
        <v>2196</v>
      </c>
      <c r="J1175" s="146">
        <v>1</v>
      </c>
      <c r="K1175" s="139" t="s">
        <v>199</v>
      </c>
    </row>
    <row r="1176" spans="1:11" ht="15.75" customHeight="1">
      <c r="A1176" s="89"/>
      <c r="B1176" s="256" t="s">
        <v>1971</v>
      </c>
      <c r="C1176" s="439" t="s">
        <v>3412</v>
      </c>
      <c r="D1176" s="138" t="s">
        <v>2024</v>
      </c>
      <c r="E1176" s="145" t="s">
        <v>1979</v>
      </c>
      <c r="F1176" s="773">
        <v>2900000</v>
      </c>
      <c r="G1176" s="139" t="s">
        <v>3413</v>
      </c>
      <c r="H1176" s="146" t="s">
        <v>2196</v>
      </c>
      <c r="I1176" s="146" t="s">
        <v>2196</v>
      </c>
      <c r="J1176" s="146">
        <v>1</v>
      </c>
      <c r="K1176" s="139" t="s">
        <v>22</v>
      </c>
    </row>
    <row r="1177" spans="1:11" ht="15.75" customHeight="1">
      <c r="A1177" s="89" t="s">
        <v>3404</v>
      </c>
      <c r="B1177" s="256" t="s">
        <v>1971</v>
      </c>
      <c r="C1177" s="439" t="s">
        <v>3405</v>
      </c>
      <c r="D1177" s="138" t="s">
        <v>2024</v>
      </c>
      <c r="E1177" s="145" t="s">
        <v>1979</v>
      </c>
      <c r="F1177" s="773">
        <v>2500000</v>
      </c>
      <c r="G1177" s="139" t="s">
        <v>3150</v>
      </c>
      <c r="H1177" s="146" t="s">
        <v>2196</v>
      </c>
      <c r="I1177" s="146" t="s">
        <v>2196</v>
      </c>
      <c r="J1177" s="146">
        <v>1</v>
      </c>
      <c r="K1177" s="139" t="s">
        <v>199</v>
      </c>
    </row>
    <row r="1178" spans="1:11" ht="15.75" customHeight="1">
      <c r="A1178" s="89" t="s">
        <v>3414</v>
      </c>
      <c r="B1178" s="256" t="s">
        <v>2019</v>
      </c>
      <c r="C1178" s="439" t="s">
        <v>3415</v>
      </c>
      <c r="D1178" s="138" t="s">
        <v>2024</v>
      </c>
      <c r="E1178" s="145" t="s">
        <v>100</v>
      </c>
      <c r="F1178" s="773">
        <v>850000</v>
      </c>
      <c r="G1178" s="451" t="s">
        <v>2039</v>
      </c>
      <c r="H1178" s="146" t="s">
        <v>2196</v>
      </c>
      <c r="I1178" s="146" t="s">
        <v>2196</v>
      </c>
      <c r="J1178" s="146">
        <v>1</v>
      </c>
      <c r="K1178" s="139" t="s">
        <v>22</v>
      </c>
    </row>
    <row r="1179" spans="1:11" ht="15.75" customHeight="1">
      <c r="A1179" s="89" t="s">
        <v>3416</v>
      </c>
      <c r="B1179" s="256" t="s">
        <v>1971</v>
      </c>
      <c r="C1179" s="439" t="s">
        <v>3417</v>
      </c>
      <c r="D1179" s="138" t="s">
        <v>2024</v>
      </c>
      <c r="E1179" s="145" t="s">
        <v>420</v>
      </c>
      <c r="F1179" s="773">
        <v>1400000</v>
      </c>
      <c r="G1179" s="139" t="s">
        <v>2588</v>
      </c>
      <c r="H1179" s="146" t="s">
        <v>2196</v>
      </c>
      <c r="I1179" s="146" t="s">
        <v>2196</v>
      </c>
      <c r="J1179" s="146">
        <v>1</v>
      </c>
      <c r="K1179" s="139" t="s">
        <v>22</v>
      </c>
    </row>
    <row r="1180" spans="1:11" ht="15.75" customHeight="1">
      <c r="A1180" s="89" t="s">
        <v>3414</v>
      </c>
      <c r="B1180" s="256" t="s">
        <v>1971</v>
      </c>
      <c r="C1180" s="439" t="s">
        <v>3418</v>
      </c>
      <c r="D1180" s="138" t="s">
        <v>2024</v>
      </c>
      <c r="E1180" s="145" t="s">
        <v>420</v>
      </c>
      <c r="F1180" s="773">
        <v>1400000</v>
      </c>
      <c r="G1180" s="139" t="s">
        <v>3419</v>
      </c>
      <c r="H1180" s="146" t="s">
        <v>2196</v>
      </c>
      <c r="I1180" s="146" t="s">
        <v>2196</v>
      </c>
      <c r="J1180" s="146">
        <v>1</v>
      </c>
      <c r="K1180" s="139" t="s">
        <v>22</v>
      </c>
    </row>
    <row r="1181" spans="1:11" ht="15.75" customHeight="1">
      <c r="A1181" s="89" t="s">
        <v>3420</v>
      </c>
      <c r="B1181" s="256" t="s">
        <v>1971</v>
      </c>
      <c r="C1181" s="439" t="s">
        <v>3421</v>
      </c>
      <c r="D1181" s="138" t="s">
        <v>2024</v>
      </c>
      <c r="E1181" s="145" t="s">
        <v>3422</v>
      </c>
      <c r="F1181" s="773">
        <v>1400000</v>
      </c>
      <c r="G1181" s="139" t="s">
        <v>3320</v>
      </c>
      <c r="H1181" s="146" t="s">
        <v>2196</v>
      </c>
      <c r="I1181" s="146" t="s">
        <v>2196</v>
      </c>
      <c r="J1181" s="146">
        <v>1</v>
      </c>
      <c r="K1181" s="139" t="s">
        <v>22</v>
      </c>
    </row>
    <row r="1182" spans="1:11" ht="15.75" customHeight="1">
      <c r="A1182" s="89">
        <v>22</v>
      </c>
      <c r="B1182" s="256" t="s">
        <v>1971</v>
      </c>
      <c r="C1182" s="439" t="s">
        <v>3423</v>
      </c>
      <c r="D1182" s="138" t="s">
        <v>2024</v>
      </c>
      <c r="E1182" s="145" t="s">
        <v>3222</v>
      </c>
      <c r="F1182" s="773">
        <v>2300000</v>
      </c>
      <c r="G1182" s="139" t="s">
        <v>3424</v>
      </c>
      <c r="H1182" s="146" t="s">
        <v>2196</v>
      </c>
      <c r="I1182" s="146" t="s">
        <v>2196</v>
      </c>
      <c r="J1182" s="146">
        <v>1</v>
      </c>
      <c r="K1182" s="139" t="s">
        <v>22</v>
      </c>
    </row>
    <row r="1183" spans="1:11" ht="15.75" customHeight="1">
      <c r="A1183" s="89"/>
      <c r="B1183" s="256"/>
      <c r="C1183" s="95"/>
      <c r="D1183" s="138"/>
      <c r="E1183" s="145"/>
      <c r="F1183" s="773"/>
      <c r="G1183" s="139"/>
      <c r="H1183" s="146"/>
      <c r="I1183" s="146"/>
      <c r="J1183" s="146"/>
      <c r="K1183" s="139"/>
    </row>
    <row r="1184" spans="1:11" ht="15.75" customHeight="1">
      <c r="A1184" s="466"/>
      <c r="B1184" s="467"/>
      <c r="C1184" s="468"/>
      <c r="D1184" s="469"/>
      <c r="E1184" s="469"/>
      <c r="F1184" s="1720"/>
      <c r="G1184" s="470"/>
      <c r="H1184" s="470"/>
      <c r="I1184" s="470"/>
      <c r="J1184" s="470"/>
      <c r="K1184" s="470"/>
    </row>
    <row r="1185" spans="1:11" ht="15.75" customHeight="1">
      <c r="A1185" s="480"/>
      <c r="B1185" s="467"/>
      <c r="C1185" s="471"/>
      <c r="D1185" s="477"/>
      <c r="E1185" s="469"/>
      <c r="F1185" s="1721"/>
      <c r="G1185" s="477"/>
      <c r="H1185" s="470"/>
      <c r="I1185" s="470"/>
      <c r="J1185" s="471"/>
      <c r="K1185" s="470"/>
    </row>
    <row r="1186" spans="1:11" ht="15.75" customHeight="1">
      <c r="A1186" s="481"/>
      <c r="B1186" s="467"/>
      <c r="C1186" s="471"/>
      <c r="D1186" s="477"/>
      <c r="E1186" s="469"/>
      <c r="F1186" s="1721"/>
      <c r="G1186" s="477"/>
      <c r="H1186" s="470"/>
      <c r="I1186" s="470"/>
      <c r="J1186" s="471"/>
      <c r="K1186" s="470"/>
    </row>
    <row r="1187" spans="1:11" ht="15.75" customHeight="1">
      <c r="J1187">
        <f>SUM(J1160:J1183)</f>
        <v>23</v>
      </c>
    </row>
    <row r="1188" spans="1:11" ht="15.75" customHeight="1">
      <c r="A1188" s="3340" t="s">
        <v>3425</v>
      </c>
      <c r="B1188" s="3341"/>
      <c r="C1188" s="3341"/>
      <c r="D1188" s="3341"/>
      <c r="E1188" s="3341"/>
      <c r="F1188" s="3341"/>
      <c r="G1188" s="3341"/>
      <c r="H1188" s="3341"/>
      <c r="I1188" s="3341"/>
      <c r="J1188" s="3341"/>
      <c r="K1188" s="3341"/>
    </row>
    <row r="1189" spans="1:11" ht="15.75" customHeight="1">
      <c r="A1189" s="12" t="s">
        <v>1962</v>
      </c>
      <c r="B1189" s="62" t="s">
        <v>1963</v>
      </c>
      <c r="C1189" s="62" t="s">
        <v>1964</v>
      </c>
      <c r="D1189" s="62" t="s">
        <v>2340</v>
      </c>
      <c r="E1189" s="62" t="s">
        <v>153</v>
      </c>
      <c r="F1189" s="1702" t="s">
        <v>1966</v>
      </c>
      <c r="G1189" s="62" t="s">
        <v>1967</v>
      </c>
      <c r="H1189" s="62" t="s">
        <v>1968</v>
      </c>
      <c r="I1189" s="62" t="s">
        <v>1969</v>
      </c>
      <c r="J1189" s="63" t="s">
        <v>1970</v>
      </c>
      <c r="K1189" s="63" t="s">
        <v>10</v>
      </c>
    </row>
    <row r="1190" spans="1:11" ht="15.75" customHeight="1">
      <c r="A1190" s="632" t="s">
        <v>3386</v>
      </c>
      <c r="B1190" s="633" t="s">
        <v>1971</v>
      </c>
      <c r="C1190" s="681" t="s">
        <v>3426</v>
      </c>
      <c r="D1190" s="633" t="s">
        <v>2024</v>
      </c>
      <c r="E1190" s="633" t="s">
        <v>2895</v>
      </c>
      <c r="F1190" s="1131">
        <v>2300000</v>
      </c>
      <c r="G1190" s="633" t="s">
        <v>2443</v>
      </c>
      <c r="H1190" s="633" t="s">
        <v>2196</v>
      </c>
      <c r="I1190" s="633" t="s">
        <v>2196</v>
      </c>
      <c r="J1190" s="633">
        <v>1</v>
      </c>
      <c r="K1190" s="633" t="s">
        <v>22</v>
      </c>
    </row>
    <row r="1191" spans="1:11" ht="15.75" customHeight="1">
      <c r="A1191" s="632" t="s">
        <v>3386</v>
      </c>
      <c r="B1191" s="633" t="s">
        <v>1971</v>
      </c>
      <c r="C1191" s="681" t="s">
        <v>3427</v>
      </c>
      <c r="D1191" s="633" t="s">
        <v>2024</v>
      </c>
      <c r="E1191" s="633" t="s">
        <v>405</v>
      </c>
      <c r="F1191" s="1131">
        <v>2500000</v>
      </c>
      <c r="G1191" s="633" t="s">
        <v>3323</v>
      </c>
      <c r="H1191" s="633" t="s">
        <v>2196</v>
      </c>
      <c r="I1191" s="633" t="s">
        <v>2196</v>
      </c>
      <c r="J1191" s="633">
        <v>1</v>
      </c>
      <c r="K1191" s="633" t="s">
        <v>277</v>
      </c>
    </row>
    <row r="1192" spans="1:11" ht="15.75" customHeight="1">
      <c r="A1192" s="632" t="s">
        <v>3386</v>
      </c>
      <c r="B1192" s="633" t="s">
        <v>1971</v>
      </c>
      <c r="C1192" s="681" t="s">
        <v>3428</v>
      </c>
      <c r="D1192" s="633" t="s">
        <v>2024</v>
      </c>
      <c r="E1192" s="633" t="s">
        <v>120</v>
      </c>
      <c r="F1192" s="1131">
        <v>1800000</v>
      </c>
      <c r="G1192" s="660" t="s">
        <v>2039</v>
      </c>
      <c r="H1192" s="633" t="s">
        <v>2196</v>
      </c>
      <c r="I1192" s="633" t="s">
        <v>2196</v>
      </c>
      <c r="J1192" s="633">
        <v>1</v>
      </c>
      <c r="K1192" s="633" t="s">
        <v>277</v>
      </c>
    </row>
    <row r="1193" spans="1:11" ht="15.75" customHeight="1">
      <c r="A1193" s="632" t="s">
        <v>3386</v>
      </c>
      <c r="B1193" s="633" t="s">
        <v>1971</v>
      </c>
      <c r="C1193" s="681" t="s">
        <v>3429</v>
      </c>
      <c r="D1193" s="633" t="s">
        <v>2024</v>
      </c>
      <c r="E1193" s="633" t="s">
        <v>100</v>
      </c>
      <c r="F1193" s="1131">
        <v>2000000</v>
      </c>
      <c r="G1193" s="680" t="s">
        <v>3430</v>
      </c>
      <c r="H1193" s="633" t="s">
        <v>2196</v>
      </c>
      <c r="I1193" s="633" t="s">
        <v>2196</v>
      </c>
      <c r="J1193" s="633">
        <v>1</v>
      </c>
      <c r="K1193" s="633" t="s">
        <v>199</v>
      </c>
    </row>
    <row r="1194" spans="1:11" ht="15.75" customHeight="1">
      <c r="A1194" s="632" t="s">
        <v>3386</v>
      </c>
      <c r="B1194" s="633" t="s">
        <v>1971</v>
      </c>
      <c r="C1194" s="681" t="s">
        <v>3431</v>
      </c>
      <c r="D1194" s="633" t="s">
        <v>2024</v>
      </c>
      <c r="E1194" s="633" t="s">
        <v>2876</v>
      </c>
      <c r="F1194" s="1131">
        <v>2200000</v>
      </c>
      <c r="G1194" s="680" t="s">
        <v>1984</v>
      </c>
      <c r="H1194" s="633" t="s">
        <v>2196</v>
      </c>
      <c r="I1194" s="633" t="s">
        <v>2196</v>
      </c>
      <c r="J1194" s="633">
        <v>1</v>
      </c>
      <c r="K1194" s="633" t="s">
        <v>199</v>
      </c>
    </row>
    <row r="1195" spans="1:11" ht="15.75" customHeight="1">
      <c r="A1195" s="632" t="s">
        <v>3386</v>
      </c>
      <c r="B1195" s="256" t="s">
        <v>1971</v>
      </c>
      <c r="C1195" s="95" t="s">
        <v>3432</v>
      </c>
      <c r="D1195" s="145" t="s">
        <v>2024</v>
      </c>
      <c r="E1195" s="145" t="s">
        <v>98</v>
      </c>
      <c r="F1195" s="773">
        <v>1500000</v>
      </c>
      <c r="G1195" s="139" t="s">
        <v>3153</v>
      </c>
      <c r="H1195" s="146" t="s">
        <v>2196</v>
      </c>
      <c r="I1195" s="146" t="s">
        <v>2196</v>
      </c>
      <c r="J1195" s="146">
        <v>1</v>
      </c>
      <c r="K1195" s="146" t="s">
        <v>199</v>
      </c>
    </row>
    <row r="1196" spans="1:11" ht="15.75" customHeight="1">
      <c r="A1196" s="89">
        <v>43718</v>
      </c>
      <c r="B1196" s="256" t="s">
        <v>2004</v>
      </c>
      <c r="C1196" s="95" t="s">
        <v>3433</v>
      </c>
      <c r="D1196" s="138" t="s">
        <v>2024</v>
      </c>
      <c r="E1196" s="145" t="s">
        <v>2739</v>
      </c>
      <c r="F1196" s="773">
        <v>4100000</v>
      </c>
      <c r="G1196" s="139" t="s">
        <v>3434</v>
      </c>
      <c r="H1196" s="146" t="s">
        <v>2196</v>
      </c>
      <c r="I1196" s="146" t="s">
        <v>2196</v>
      </c>
      <c r="J1196" s="146">
        <v>1</v>
      </c>
      <c r="K1196" s="139" t="s">
        <v>22</v>
      </c>
    </row>
    <row r="1197" spans="1:11" ht="15.75" customHeight="1">
      <c r="A1197" s="89">
        <v>43748</v>
      </c>
      <c r="B1197" s="256" t="s">
        <v>1971</v>
      </c>
      <c r="C1197" s="439" t="s">
        <v>424</v>
      </c>
      <c r="D1197" s="138" t="s">
        <v>2024</v>
      </c>
      <c r="E1197" s="145" t="s">
        <v>407</v>
      </c>
      <c r="F1197" s="773">
        <v>1450000</v>
      </c>
      <c r="G1197" s="451" t="s">
        <v>2039</v>
      </c>
      <c r="H1197" s="146" t="s">
        <v>2196</v>
      </c>
      <c r="I1197" s="146" t="s">
        <v>2196</v>
      </c>
      <c r="J1197" s="146">
        <v>1</v>
      </c>
      <c r="K1197" s="139" t="s">
        <v>199</v>
      </c>
    </row>
    <row r="1198" spans="1:11" ht="15.75" customHeight="1">
      <c r="A1198" s="89">
        <v>43779</v>
      </c>
      <c r="B1198" s="256" t="s">
        <v>1971</v>
      </c>
      <c r="C1198" s="95" t="s">
        <v>3435</v>
      </c>
      <c r="D1198" s="138" t="s">
        <v>2024</v>
      </c>
      <c r="E1198" s="145" t="s">
        <v>93</v>
      </c>
      <c r="F1198" s="773">
        <v>2800000</v>
      </c>
      <c r="G1198" s="139" t="s">
        <v>2730</v>
      </c>
      <c r="H1198" s="146" t="s">
        <v>2196</v>
      </c>
      <c r="I1198" s="146" t="s">
        <v>2196</v>
      </c>
      <c r="J1198" s="146">
        <v>1</v>
      </c>
      <c r="K1198" s="139" t="s">
        <v>22</v>
      </c>
    </row>
    <row r="1199" spans="1:11" ht="15.75" customHeight="1">
      <c r="A1199" s="89" t="s">
        <v>3436</v>
      </c>
      <c r="B1199" s="256" t="s">
        <v>1971</v>
      </c>
      <c r="C1199" s="439" t="s">
        <v>824</v>
      </c>
      <c r="D1199" s="138" t="s">
        <v>2024</v>
      </c>
      <c r="E1199" s="145" t="s">
        <v>1986</v>
      </c>
      <c r="F1199" s="773"/>
      <c r="G1199" s="139" t="s">
        <v>3437</v>
      </c>
      <c r="H1199" s="146" t="s">
        <v>2196</v>
      </c>
      <c r="I1199" s="146" t="s">
        <v>2196</v>
      </c>
      <c r="J1199" s="146">
        <v>1</v>
      </c>
      <c r="K1199" s="139" t="s">
        <v>199</v>
      </c>
    </row>
    <row r="1200" spans="1:11" ht="15.75" customHeight="1">
      <c r="A1200" s="89" t="s">
        <v>3404</v>
      </c>
      <c r="B1200" s="256" t="s">
        <v>1971</v>
      </c>
      <c r="C1200" s="95" t="s">
        <v>457</v>
      </c>
      <c r="D1200" s="138" t="s">
        <v>2024</v>
      </c>
      <c r="E1200" s="145" t="s">
        <v>90</v>
      </c>
      <c r="F1200" s="773">
        <v>1700000</v>
      </c>
      <c r="G1200" s="139" t="s">
        <v>3438</v>
      </c>
      <c r="H1200" s="146" t="s">
        <v>2196</v>
      </c>
      <c r="I1200" s="146" t="s">
        <v>2196</v>
      </c>
      <c r="J1200" s="146">
        <v>1</v>
      </c>
      <c r="K1200" s="139" t="s">
        <v>199</v>
      </c>
    </row>
    <row r="1201" spans="1:11" ht="15.75" customHeight="1">
      <c r="A1201" s="89" t="s">
        <v>3416</v>
      </c>
      <c r="B1201" s="256" t="s">
        <v>1971</v>
      </c>
      <c r="C1201" s="95" t="s">
        <v>3439</v>
      </c>
      <c r="D1201" s="138" t="s">
        <v>2024</v>
      </c>
      <c r="E1201" s="145" t="s">
        <v>3440</v>
      </c>
      <c r="F1201" s="773">
        <v>900000</v>
      </c>
      <c r="G1201" s="451" t="s">
        <v>2039</v>
      </c>
      <c r="H1201" s="146" t="s">
        <v>2196</v>
      </c>
      <c r="I1201" s="146" t="s">
        <v>2196</v>
      </c>
      <c r="J1201" s="146">
        <v>1</v>
      </c>
      <c r="K1201" s="139" t="s">
        <v>199</v>
      </c>
    </row>
    <row r="1202" spans="1:11" ht="15.75" customHeight="1">
      <c r="A1202" s="89" t="s">
        <v>3441</v>
      </c>
      <c r="B1202" s="256" t="s">
        <v>1971</v>
      </c>
      <c r="C1202" s="95" t="s">
        <v>3442</v>
      </c>
      <c r="D1202" s="138" t="s">
        <v>2024</v>
      </c>
      <c r="E1202" s="145" t="s">
        <v>405</v>
      </c>
      <c r="F1202" s="773">
        <v>2300000</v>
      </c>
      <c r="G1202" s="139" t="s">
        <v>2588</v>
      </c>
      <c r="H1202" s="146" t="s">
        <v>2196</v>
      </c>
      <c r="I1202" s="146" t="s">
        <v>2196</v>
      </c>
      <c r="J1202" s="146">
        <v>1</v>
      </c>
      <c r="K1202" s="139" t="s">
        <v>199</v>
      </c>
    </row>
    <row r="1203" spans="1:11" ht="15.75" customHeight="1">
      <c r="A1203" s="89" t="s">
        <v>3404</v>
      </c>
      <c r="B1203" s="256" t="s">
        <v>1971</v>
      </c>
      <c r="C1203" s="439" t="s">
        <v>456</v>
      </c>
      <c r="D1203" s="138" t="s">
        <v>2024</v>
      </c>
      <c r="E1203" s="145" t="s">
        <v>100</v>
      </c>
      <c r="F1203" s="773">
        <v>1500000</v>
      </c>
      <c r="G1203" s="451" t="s">
        <v>2039</v>
      </c>
      <c r="H1203" s="146" t="s">
        <v>2196</v>
      </c>
      <c r="I1203" s="146" t="s">
        <v>2196</v>
      </c>
      <c r="J1203" s="146">
        <v>1</v>
      </c>
      <c r="K1203" s="139" t="s">
        <v>22</v>
      </c>
    </row>
    <row r="1204" spans="1:11" ht="15.75" customHeight="1">
      <c r="A1204" s="89" t="s">
        <v>3441</v>
      </c>
      <c r="B1204" s="256" t="s">
        <v>1971</v>
      </c>
      <c r="C1204" s="95" t="s">
        <v>3443</v>
      </c>
      <c r="D1204" s="138" t="s">
        <v>2024</v>
      </c>
      <c r="E1204" s="145" t="s">
        <v>417</v>
      </c>
      <c r="F1204" s="773">
        <v>2600000</v>
      </c>
      <c r="G1204" s="139" t="s">
        <v>3444</v>
      </c>
      <c r="H1204" s="146" t="s">
        <v>2196</v>
      </c>
      <c r="I1204" s="146" t="s">
        <v>2196</v>
      </c>
      <c r="J1204" s="146">
        <v>1</v>
      </c>
      <c r="K1204" s="139" t="s">
        <v>22</v>
      </c>
    </row>
    <row r="1205" spans="1:11" ht="15.75" customHeight="1">
      <c r="A1205" s="89" t="s">
        <v>3445</v>
      </c>
      <c r="B1205" s="256" t="s">
        <v>1971</v>
      </c>
      <c r="C1205" s="95" t="s">
        <v>3446</v>
      </c>
      <c r="D1205" s="138" t="s">
        <v>2024</v>
      </c>
      <c r="E1205" s="145" t="s">
        <v>405</v>
      </c>
      <c r="F1205" s="773">
        <v>2200000</v>
      </c>
      <c r="G1205" s="451" t="s">
        <v>2039</v>
      </c>
      <c r="H1205" s="146" t="s">
        <v>2196</v>
      </c>
      <c r="I1205" s="146" t="s">
        <v>2196</v>
      </c>
      <c r="J1205" s="146">
        <v>1</v>
      </c>
      <c r="K1205" s="139" t="s">
        <v>199</v>
      </c>
    </row>
    <row r="1206" spans="1:11" ht="15.75" customHeight="1">
      <c r="A1206" s="89" t="s">
        <v>3414</v>
      </c>
      <c r="B1206" s="256" t="s">
        <v>1971</v>
      </c>
      <c r="C1206" s="95" t="s">
        <v>458</v>
      </c>
      <c r="D1206" s="138" t="s">
        <v>2024</v>
      </c>
      <c r="E1206" s="145" t="s">
        <v>1986</v>
      </c>
      <c r="F1206" s="773">
        <v>2200000</v>
      </c>
      <c r="G1206" s="139" t="s">
        <v>3437</v>
      </c>
      <c r="H1206" s="146" t="s">
        <v>2196</v>
      </c>
      <c r="I1206" s="146" t="s">
        <v>2196</v>
      </c>
      <c r="J1206" s="146">
        <v>1</v>
      </c>
      <c r="K1206" s="139" t="s">
        <v>199</v>
      </c>
    </row>
    <row r="1207" spans="1:11" ht="15.75" customHeight="1">
      <c r="A1207" s="89" t="s">
        <v>3414</v>
      </c>
      <c r="B1207" s="256" t="s">
        <v>1971</v>
      </c>
      <c r="C1207" s="95" t="s">
        <v>471</v>
      </c>
      <c r="D1207" s="138" t="s">
        <v>2024</v>
      </c>
      <c r="E1207" s="145" t="s">
        <v>2201</v>
      </c>
      <c r="F1207" s="773">
        <v>2000000</v>
      </c>
      <c r="G1207" s="139" t="s">
        <v>3438</v>
      </c>
      <c r="H1207" s="146" t="s">
        <v>2196</v>
      </c>
      <c r="I1207" s="146" t="s">
        <v>2196</v>
      </c>
      <c r="J1207" s="146">
        <v>1</v>
      </c>
      <c r="K1207" s="139" t="s">
        <v>22</v>
      </c>
    </row>
    <row r="1208" spans="1:11" ht="15.75" customHeight="1">
      <c r="A1208" s="89" t="s">
        <v>3414</v>
      </c>
      <c r="B1208" s="256" t="s">
        <v>1971</v>
      </c>
      <c r="C1208" s="95" t="s">
        <v>3447</v>
      </c>
      <c r="D1208" s="138" t="s">
        <v>2024</v>
      </c>
      <c r="E1208" s="145" t="s">
        <v>423</v>
      </c>
      <c r="F1208" s="773">
        <v>1500000</v>
      </c>
      <c r="G1208" s="139" t="s">
        <v>2263</v>
      </c>
      <c r="H1208" s="146" t="s">
        <v>2196</v>
      </c>
      <c r="I1208" s="146" t="s">
        <v>2196</v>
      </c>
      <c r="J1208" s="146">
        <v>1</v>
      </c>
      <c r="K1208" s="139" t="s">
        <v>22</v>
      </c>
    </row>
    <row r="1209" spans="1:11" ht="15.75" customHeight="1">
      <c r="A1209" s="89" t="s">
        <v>3414</v>
      </c>
      <c r="B1209" s="256" t="s">
        <v>1971</v>
      </c>
      <c r="C1209" s="95" t="s">
        <v>3448</v>
      </c>
      <c r="D1209" s="138" t="s">
        <v>2024</v>
      </c>
      <c r="E1209" s="145" t="s">
        <v>2547</v>
      </c>
      <c r="F1209" s="773">
        <v>2600000</v>
      </c>
      <c r="G1209" s="139" t="s">
        <v>3449</v>
      </c>
      <c r="H1209" s="146" t="s">
        <v>2196</v>
      </c>
      <c r="I1209" s="146" t="s">
        <v>2196</v>
      </c>
      <c r="J1209" s="146">
        <v>1</v>
      </c>
      <c r="K1209" s="139" t="s">
        <v>199</v>
      </c>
    </row>
    <row r="1210" spans="1:11" ht="15.75" customHeight="1">
      <c r="A1210" s="89" t="s">
        <v>3450</v>
      </c>
      <c r="B1210" s="256" t="s">
        <v>1971</v>
      </c>
      <c r="C1210" s="95" t="s">
        <v>3451</v>
      </c>
      <c r="D1210" s="138" t="s">
        <v>2024</v>
      </c>
      <c r="E1210" s="145" t="s">
        <v>423</v>
      </c>
      <c r="F1210" s="773">
        <v>1700000</v>
      </c>
      <c r="G1210" s="139" t="s">
        <v>2933</v>
      </c>
      <c r="H1210" s="146" t="s">
        <v>2196</v>
      </c>
      <c r="I1210" s="146" t="s">
        <v>2196</v>
      </c>
      <c r="J1210" s="146">
        <v>1</v>
      </c>
      <c r="K1210" s="139" t="s">
        <v>22</v>
      </c>
    </row>
    <row r="1211" spans="1:11" ht="15.75" customHeight="1">
      <c r="A1211" s="466"/>
      <c r="B1211" s="467"/>
      <c r="C1211" s="468"/>
      <c r="D1211" s="469"/>
      <c r="E1211" s="469"/>
      <c r="F1211" s="1720"/>
      <c r="G1211" s="470"/>
      <c r="H1211" s="470"/>
      <c r="I1211" s="470"/>
      <c r="J1211" s="470"/>
      <c r="K1211" s="470"/>
    </row>
    <row r="1212" spans="1:11" ht="15.75" customHeight="1">
      <c r="A1212" s="466"/>
      <c r="B1212" s="467"/>
      <c r="C1212" s="471"/>
      <c r="D1212" s="477"/>
      <c r="E1212" s="469"/>
      <c r="F1212" s="1721"/>
      <c r="G1212" s="477"/>
      <c r="H1212" s="470"/>
      <c r="I1212" s="470"/>
      <c r="J1212" s="471"/>
      <c r="K1212" s="470"/>
    </row>
    <row r="1213" spans="1:11" ht="15.75" customHeight="1">
      <c r="A1213" s="466"/>
      <c r="B1213" s="467"/>
      <c r="C1213" s="471"/>
      <c r="D1213" s="477"/>
      <c r="E1213" s="469"/>
      <c r="F1213" s="1721"/>
      <c r="G1213" s="477"/>
      <c r="H1213" s="470"/>
      <c r="I1213" s="470"/>
      <c r="J1213" s="471"/>
      <c r="K1213" s="470"/>
    </row>
    <row r="1214" spans="1:11" ht="15.75" customHeight="1">
      <c r="J1214">
        <f>SUM(J1190:J1210)</f>
        <v>21</v>
      </c>
    </row>
    <row r="1215" spans="1:11" ht="15.75" customHeight="1">
      <c r="A1215" s="3340" t="s">
        <v>3452</v>
      </c>
      <c r="B1215" s="3341"/>
      <c r="C1215" s="3341"/>
      <c r="D1215" s="3341"/>
      <c r="E1215" s="3341"/>
      <c r="F1215" s="3341"/>
      <c r="G1215" s="3341"/>
      <c r="H1215" s="3341"/>
      <c r="I1215" s="3341"/>
      <c r="J1215" s="3341"/>
      <c r="K1215" s="3341"/>
    </row>
    <row r="1216" spans="1:11" ht="15.75" customHeight="1">
      <c r="A1216" s="12" t="s">
        <v>1962</v>
      </c>
      <c r="B1216" s="62" t="s">
        <v>1963</v>
      </c>
      <c r="C1216" s="62" t="s">
        <v>1964</v>
      </c>
      <c r="D1216" s="62" t="s">
        <v>2340</v>
      </c>
      <c r="E1216" s="62" t="s">
        <v>153</v>
      </c>
      <c r="F1216" s="1702" t="s">
        <v>1966</v>
      </c>
      <c r="G1216" s="62" t="s">
        <v>1967</v>
      </c>
      <c r="H1216" s="62" t="s">
        <v>1968</v>
      </c>
      <c r="I1216" s="62" t="s">
        <v>1969</v>
      </c>
      <c r="J1216" s="63" t="s">
        <v>1970</v>
      </c>
      <c r="K1216" s="63" t="s">
        <v>10</v>
      </c>
    </row>
    <row r="1217" spans="1:11" ht="15.75" customHeight="1">
      <c r="A1217" s="632" t="s">
        <v>3386</v>
      </c>
      <c r="B1217" s="633" t="s">
        <v>1971</v>
      </c>
      <c r="C1217" s="662" t="s">
        <v>3453</v>
      </c>
      <c r="D1217" s="633" t="s">
        <v>2024</v>
      </c>
      <c r="E1217" s="633" t="s">
        <v>3112</v>
      </c>
      <c r="F1217" s="1131">
        <v>3800000</v>
      </c>
      <c r="G1217" s="633" t="s">
        <v>2846</v>
      </c>
      <c r="H1217" s="633" t="s">
        <v>1991</v>
      </c>
      <c r="I1217" s="633" t="s">
        <v>2196</v>
      </c>
      <c r="J1217" s="633">
        <v>1</v>
      </c>
      <c r="K1217" s="633" t="s">
        <v>199</v>
      </c>
    </row>
    <row r="1218" spans="1:11" ht="15.75" customHeight="1">
      <c r="A1218" s="632">
        <v>43475</v>
      </c>
      <c r="B1218" s="633" t="s">
        <v>1971</v>
      </c>
      <c r="C1218" s="662" t="s">
        <v>3454</v>
      </c>
      <c r="D1218" s="633" t="s">
        <v>2024</v>
      </c>
      <c r="E1218" s="633" t="s">
        <v>2466</v>
      </c>
      <c r="F1218" s="1131">
        <v>1800000</v>
      </c>
      <c r="G1218" s="660" t="s">
        <v>2039</v>
      </c>
      <c r="H1218" s="633" t="s">
        <v>2196</v>
      </c>
      <c r="I1218" s="633" t="s">
        <v>2196</v>
      </c>
      <c r="J1218" s="633">
        <v>1</v>
      </c>
      <c r="K1218" s="633" t="s">
        <v>199</v>
      </c>
    </row>
    <row r="1219" spans="1:11" ht="15.75" customHeight="1">
      <c r="A1219" s="632">
        <v>43476</v>
      </c>
      <c r="B1219" s="633" t="s">
        <v>1971</v>
      </c>
      <c r="C1219" s="662" t="s">
        <v>3141</v>
      </c>
      <c r="D1219" s="633" t="s">
        <v>2024</v>
      </c>
      <c r="E1219" s="633" t="s">
        <v>3455</v>
      </c>
      <c r="F1219" s="1131">
        <v>2000000</v>
      </c>
      <c r="G1219" s="680" t="s">
        <v>3456</v>
      </c>
      <c r="H1219" s="633" t="s">
        <v>2196</v>
      </c>
      <c r="I1219" s="633" t="s">
        <v>2196</v>
      </c>
      <c r="J1219" s="633">
        <v>1</v>
      </c>
      <c r="K1219" s="633" t="s">
        <v>277</v>
      </c>
    </row>
    <row r="1220" spans="1:11" ht="15.75" customHeight="1">
      <c r="A1220" s="632">
        <v>43477</v>
      </c>
      <c r="B1220" s="633" t="s">
        <v>3457</v>
      </c>
      <c r="C1220" s="662" t="s">
        <v>3458</v>
      </c>
      <c r="D1220" s="633" t="s">
        <v>2024</v>
      </c>
      <c r="E1220" s="633" t="s">
        <v>3116</v>
      </c>
      <c r="F1220" s="1131">
        <v>2100000</v>
      </c>
      <c r="G1220" s="660" t="s">
        <v>2039</v>
      </c>
      <c r="H1220" s="633" t="s">
        <v>2196</v>
      </c>
      <c r="I1220" s="633" t="s">
        <v>2196</v>
      </c>
      <c r="J1220" s="633">
        <v>1</v>
      </c>
      <c r="K1220" s="633" t="s">
        <v>199</v>
      </c>
    </row>
    <row r="1221" spans="1:11" ht="15.75" customHeight="1">
      <c r="A1221" s="632">
        <v>43478</v>
      </c>
      <c r="B1221" s="633" t="s">
        <v>1971</v>
      </c>
      <c r="C1221" s="662" t="s">
        <v>3459</v>
      </c>
      <c r="D1221" s="633" t="s">
        <v>2024</v>
      </c>
      <c r="E1221" s="633" t="s">
        <v>3112</v>
      </c>
      <c r="F1221" s="1131">
        <v>2600000</v>
      </c>
      <c r="G1221" s="680" t="s">
        <v>3460</v>
      </c>
      <c r="H1221" s="633" t="s">
        <v>2196</v>
      </c>
      <c r="I1221" s="633" t="s">
        <v>2196</v>
      </c>
      <c r="J1221" s="633">
        <v>1</v>
      </c>
      <c r="K1221" s="633" t="s">
        <v>277</v>
      </c>
    </row>
    <row r="1222" spans="1:11" ht="15.75" customHeight="1">
      <c r="A1222" s="632">
        <v>43479</v>
      </c>
      <c r="B1222" s="256" t="s">
        <v>1971</v>
      </c>
      <c r="C1222" s="439" t="s">
        <v>924</v>
      </c>
      <c r="D1222" s="145" t="s">
        <v>2024</v>
      </c>
      <c r="E1222" s="145" t="s">
        <v>2895</v>
      </c>
      <c r="F1222" s="773">
        <v>2500000</v>
      </c>
      <c r="G1222" s="139" t="s">
        <v>1984</v>
      </c>
      <c r="H1222" s="146" t="s">
        <v>2196</v>
      </c>
      <c r="I1222" s="146" t="s">
        <v>2196</v>
      </c>
      <c r="J1222" s="146">
        <v>1</v>
      </c>
      <c r="K1222" s="146" t="s">
        <v>199</v>
      </c>
    </row>
    <row r="1223" spans="1:11" ht="15.75" customHeight="1">
      <c r="A1223" s="632">
        <v>43480</v>
      </c>
      <c r="B1223" s="256" t="s">
        <v>1971</v>
      </c>
      <c r="C1223" s="439" t="s">
        <v>3461</v>
      </c>
      <c r="D1223" s="138" t="s">
        <v>2024</v>
      </c>
      <c r="E1223" s="145" t="s">
        <v>3112</v>
      </c>
      <c r="F1223" s="773">
        <v>2600000</v>
      </c>
      <c r="G1223" s="139" t="s">
        <v>2049</v>
      </c>
      <c r="H1223" s="146" t="s">
        <v>2196</v>
      </c>
      <c r="I1223" s="146" t="s">
        <v>2196</v>
      </c>
      <c r="J1223" s="146">
        <v>1</v>
      </c>
      <c r="K1223" s="139" t="s">
        <v>277</v>
      </c>
    </row>
    <row r="1224" spans="1:11" ht="15.75" customHeight="1">
      <c r="A1224" s="632">
        <v>43481</v>
      </c>
      <c r="B1224" s="256" t="s">
        <v>1971</v>
      </c>
      <c r="C1224" s="439" t="s">
        <v>3462</v>
      </c>
      <c r="D1224" s="138" t="s">
        <v>2024</v>
      </c>
      <c r="E1224" s="145" t="s">
        <v>2174</v>
      </c>
      <c r="F1224" s="773">
        <v>3000000</v>
      </c>
      <c r="G1224" s="139" t="s">
        <v>3463</v>
      </c>
      <c r="H1224" s="146" t="s">
        <v>1991</v>
      </c>
      <c r="I1224" s="146" t="s">
        <v>2196</v>
      </c>
      <c r="J1224" s="146">
        <v>1</v>
      </c>
      <c r="K1224" s="139" t="s">
        <v>199</v>
      </c>
    </row>
    <row r="1225" spans="1:11" ht="15.75" customHeight="1">
      <c r="A1225" s="632">
        <v>43482</v>
      </c>
      <c r="B1225" s="256" t="s">
        <v>2058</v>
      </c>
      <c r="C1225" s="439" t="s">
        <v>3464</v>
      </c>
      <c r="D1225" s="138" t="s">
        <v>2024</v>
      </c>
      <c r="E1225" s="145" t="s">
        <v>120</v>
      </c>
      <c r="F1225" s="773">
        <v>1750000</v>
      </c>
      <c r="G1225" s="451" t="s">
        <v>2039</v>
      </c>
      <c r="H1225" s="146" t="s">
        <v>2196</v>
      </c>
      <c r="I1225" s="146" t="s">
        <v>2196</v>
      </c>
      <c r="J1225" s="146">
        <v>1</v>
      </c>
      <c r="K1225" s="139" t="s">
        <v>277</v>
      </c>
    </row>
    <row r="1226" spans="1:11" ht="15.75" customHeight="1">
      <c r="A1226" s="632">
        <v>43483</v>
      </c>
      <c r="B1226" s="256" t="s">
        <v>1971</v>
      </c>
      <c r="C1226" s="439" t="s">
        <v>3465</v>
      </c>
      <c r="D1226" s="138" t="s">
        <v>2024</v>
      </c>
      <c r="E1226" s="145" t="s">
        <v>3128</v>
      </c>
      <c r="F1226" s="773">
        <v>2500000</v>
      </c>
      <c r="G1226" s="139" t="s">
        <v>2524</v>
      </c>
      <c r="H1226" s="146" t="s">
        <v>2196</v>
      </c>
      <c r="I1226" s="146" t="s">
        <v>2196</v>
      </c>
      <c r="J1226" s="146">
        <v>1</v>
      </c>
      <c r="K1226" s="139" t="s">
        <v>199</v>
      </c>
    </row>
    <row r="1227" spans="1:11" ht="15.75" customHeight="1">
      <c r="A1227" s="632">
        <v>43484</v>
      </c>
      <c r="B1227" s="256" t="s">
        <v>1971</v>
      </c>
      <c r="C1227" s="439" t="s">
        <v>3466</v>
      </c>
      <c r="D1227" s="138" t="s">
        <v>2024</v>
      </c>
      <c r="E1227" s="145" t="s">
        <v>2895</v>
      </c>
      <c r="F1227" s="773">
        <v>4300000</v>
      </c>
      <c r="G1227" s="139" t="s">
        <v>2847</v>
      </c>
      <c r="H1227" s="146" t="s">
        <v>1991</v>
      </c>
      <c r="I1227" s="146" t="s">
        <v>2196</v>
      </c>
      <c r="J1227" s="146">
        <v>1</v>
      </c>
      <c r="K1227" s="139" t="s">
        <v>22</v>
      </c>
    </row>
    <row r="1228" spans="1:11" ht="15.75" customHeight="1">
      <c r="A1228" s="632">
        <v>43485</v>
      </c>
      <c r="B1228" s="256" t="s">
        <v>1971</v>
      </c>
      <c r="C1228" s="439" t="s">
        <v>3467</v>
      </c>
      <c r="D1228" s="138" t="s">
        <v>2024</v>
      </c>
      <c r="E1228" s="145" t="s">
        <v>1995</v>
      </c>
      <c r="F1228" s="773">
        <v>1750000</v>
      </c>
      <c r="G1228" s="139" t="s">
        <v>3118</v>
      </c>
      <c r="H1228" s="146" t="s">
        <v>2196</v>
      </c>
      <c r="I1228" s="146" t="s">
        <v>2196</v>
      </c>
      <c r="J1228" s="146">
        <v>1</v>
      </c>
      <c r="K1228" s="139" t="s">
        <v>199</v>
      </c>
    </row>
    <row r="1229" spans="1:11" ht="15.75" customHeight="1">
      <c r="A1229" s="632">
        <v>43486</v>
      </c>
      <c r="B1229" s="256" t="s">
        <v>1971</v>
      </c>
      <c r="C1229" s="439" t="s">
        <v>3468</v>
      </c>
      <c r="D1229" s="138" t="s">
        <v>2092</v>
      </c>
      <c r="E1229" s="145" t="s">
        <v>3469</v>
      </c>
      <c r="F1229" s="773">
        <v>1700000</v>
      </c>
      <c r="G1229" s="451" t="s">
        <v>2039</v>
      </c>
      <c r="H1229" s="146" t="s">
        <v>2196</v>
      </c>
      <c r="I1229" s="146" t="s">
        <v>2196</v>
      </c>
      <c r="J1229" s="146">
        <v>1</v>
      </c>
      <c r="K1229" s="139" t="s">
        <v>22</v>
      </c>
    </row>
    <row r="1230" spans="1:11" ht="15.75" customHeight="1">
      <c r="A1230" s="632">
        <v>43487</v>
      </c>
      <c r="B1230" s="256" t="s">
        <v>1971</v>
      </c>
      <c r="C1230" s="439" t="s">
        <v>3470</v>
      </c>
      <c r="D1230" s="138" t="s">
        <v>2024</v>
      </c>
      <c r="E1230" s="145" t="s">
        <v>3112</v>
      </c>
      <c r="F1230" s="773">
        <v>2900000</v>
      </c>
      <c r="G1230" s="139" t="s">
        <v>2892</v>
      </c>
      <c r="H1230" s="146" t="s">
        <v>2196</v>
      </c>
      <c r="I1230" s="146" t="s">
        <v>2196</v>
      </c>
      <c r="J1230" s="146">
        <v>1</v>
      </c>
      <c r="K1230" s="139" t="s">
        <v>22</v>
      </c>
    </row>
    <row r="1231" spans="1:11" ht="15.75" customHeight="1">
      <c r="A1231" s="89" t="s">
        <v>3416</v>
      </c>
      <c r="B1231" s="256" t="s">
        <v>2004</v>
      </c>
      <c r="C1231" s="439" t="s">
        <v>3471</v>
      </c>
      <c r="D1231" s="138" t="s">
        <v>2024</v>
      </c>
      <c r="E1231" s="145" t="s">
        <v>3253</v>
      </c>
      <c r="F1231" s="773">
        <v>3000000</v>
      </c>
      <c r="G1231" s="139" t="s">
        <v>2194</v>
      </c>
      <c r="H1231" s="146" t="s">
        <v>2196</v>
      </c>
      <c r="I1231" s="146" t="s">
        <v>2196</v>
      </c>
      <c r="J1231" s="146">
        <v>1</v>
      </c>
      <c r="K1231" s="139" t="s">
        <v>22</v>
      </c>
    </row>
    <row r="1232" spans="1:11" ht="15.75" customHeight="1">
      <c r="A1232" s="89" t="s">
        <v>3472</v>
      </c>
      <c r="B1232" s="256" t="s">
        <v>1971</v>
      </c>
      <c r="C1232" s="439" t="s">
        <v>3473</v>
      </c>
      <c r="D1232" s="138" t="s">
        <v>2024</v>
      </c>
      <c r="E1232" s="145" t="s">
        <v>434</v>
      </c>
      <c r="F1232" s="773">
        <v>2400000</v>
      </c>
      <c r="G1232" s="139" t="s">
        <v>3474</v>
      </c>
      <c r="H1232" s="146" t="s">
        <v>2196</v>
      </c>
      <c r="I1232" s="146" t="s">
        <v>2196</v>
      </c>
      <c r="J1232" s="146">
        <v>1</v>
      </c>
      <c r="K1232" s="139" t="s">
        <v>22</v>
      </c>
    </row>
    <row r="1233" spans="1:11" ht="15.75" customHeight="1">
      <c r="A1233" s="89" t="s">
        <v>3414</v>
      </c>
      <c r="B1233" s="256" t="s">
        <v>1971</v>
      </c>
      <c r="C1233" s="439" t="s">
        <v>3475</v>
      </c>
      <c r="D1233" s="138" t="s">
        <v>2024</v>
      </c>
      <c r="E1233" s="145" t="s">
        <v>405</v>
      </c>
      <c r="F1233" s="773">
        <v>3000000</v>
      </c>
      <c r="G1233" s="451" t="s">
        <v>2039</v>
      </c>
      <c r="H1233" s="146" t="s">
        <v>2196</v>
      </c>
      <c r="I1233" s="146" t="s">
        <v>2196</v>
      </c>
      <c r="J1233" s="146">
        <v>1</v>
      </c>
      <c r="K1233" s="139" t="s">
        <v>22</v>
      </c>
    </row>
    <row r="1234" spans="1:11" ht="15.75" customHeight="1">
      <c r="A1234" s="89" t="s">
        <v>3476</v>
      </c>
      <c r="B1234" s="256" t="s">
        <v>2004</v>
      </c>
      <c r="C1234" s="95" t="s">
        <v>3477</v>
      </c>
      <c r="D1234" s="138" t="s">
        <v>2024</v>
      </c>
      <c r="E1234" s="145" t="s">
        <v>1995</v>
      </c>
      <c r="F1234" s="773">
        <v>2900000</v>
      </c>
      <c r="G1234" s="139" t="s">
        <v>3478</v>
      </c>
      <c r="H1234" s="146" t="s">
        <v>2196</v>
      </c>
      <c r="I1234" s="146" t="s">
        <v>2196</v>
      </c>
      <c r="J1234" s="146">
        <v>1</v>
      </c>
      <c r="K1234" s="139" t="s">
        <v>199</v>
      </c>
    </row>
    <row r="1235" spans="1:11" ht="15.75" customHeight="1">
      <c r="A1235" s="89" t="s">
        <v>3414</v>
      </c>
      <c r="B1235" s="256" t="s">
        <v>1971</v>
      </c>
      <c r="C1235" s="95" t="s">
        <v>3479</v>
      </c>
      <c r="D1235" s="138" t="s">
        <v>2024</v>
      </c>
      <c r="E1235" s="145" t="s">
        <v>226</v>
      </c>
      <c r="F1235" s="773">
        <v>2500000</v>
      </c>
      <c r="G1235" s="139" t="s">
        <v>2935</v>
      </c>
      <c r="H1235" s="146" t="s">
        <v>2196</v>
      </c>
      <c r="I1235" s="146" t="s">
        <v>2196</v>
      </c>
      <c r="J1235" s="146">
        <v>1</v>
      </c>
      <c r="K1235" s="139" t="s">
        <v>199</v>
      </c>
    </row>
    <row r="1236" spans="1:11" ht="15.75" customHeight="1">
      <c r="A1236" s="89" t="s">
        <v>3414</v>
      </c>
      <c r="B1236" s="256" t="s">
        <v>1971</v>
      </c>
      <c r="C1236" s="95" t="s">
        <v>3480</v>
      </c>
      <c r="D1236" s="138" t="s">
        <v>2024</v>
      </c>
      <c r="E1236" s="145" t="s">
        <v>405</v>
      </c>
      <c r="F1236" s="773">
        <v>3000000</v>
      </c>
      <c r="G1236" s="139" t="s">
        <v>2039</v>
      </c>
      <c r="H1236" s="146" t="s">
        <v>2196</v>
      </c>
      <c r="I1236" s="146" t="s">
        <v>2196</v>
      </c>
      <c r="J1236" s="146">
        <v>1</v>
      </c>
      <c r="K1236" s="139" t="s">
        <v>199</v>
      </c>
    </row>
    <row r="1237" spans="1:11" ht="15.75" customHeight="1">
      <c r="A1237" s="466"/>
      <c r="B1237" s="467"/>
      <c r="C1237" s="468"/>
      <c r="D1237" s="469"/>
      <c r="E1237" s="469"/>
      <c r="F1237" s="1720"/>
      <c r="G1237" s="470"/>
      <c r="H1237" s="470"/>
      <c r="I1237" s="470"/>
      <c r="J1237" s="470"/>
      <c r="K1237" s="470"/>
    </row>
    <row r="1238" spans="1:11" ht="15.75" customHeight="1">
      <c r="A1238" s="480"/>
      <c r="B1238" s="467"/>
      <c r="C1238" s="471"/>
      <c r="D1238" s="477"/>
      <c r="E1238" s="469"/>
      <c r="F1238" s="1721"/>
      <c r="G1238" s="477"/>
      <c r="H1238" s="470"/>
      <c r="I1238" s="470"/>
      <c r="J1238" s="471"/>
      <c r="K1238" s="470"/>
    </row>
    <row r="1239" spans="1:11" ht="15.75" customHeight="1">
      <c r="A1239" s="481"/>
      <c r="B1239" s="467"/>
      <c r="C1239" s="471"/>
      <c r="D1239" s="477"/>
      <c r="E1239" s="469"/>
      <c r="F1239" s="1721"/>
      <c r="G1239" s="477"/>
      <c r="H1239" s="470"/>
      <c r="I1239" s="470"/>
      <c r="J1239" s="471"/>
      <c r="K1239" s="470"/>
    </row>
    <row r="1240" spans="1:11" ht="15.75" customHeight="1">
      <c r="J1240">
        <f>SUM(J1217:J1236)</f>
        <v>20</v>
      </c>
    </row>
    <row r="1241" spans="1:11" ht="15.75" customHeight="1">
      <c r="A1241" s="3340" t="s">
        <v>3481</v>
      </c>
      <c r="B1241" s="3341"/>
      <c r="C1241" s="3341"/>
      <c r="D1241" s="3341"/>
      <c r="E1241" s="3341"/>
      <c r="F1241" s="3341"/>
      <c r="G1241" s="3341"/>
      <c r="H1241" s="3341"/>
      <c r="I1241" s="3341"/>
      <c r="J1241" s="3341"/>
      <c r="K1241" s="3341"/>
    </row>
    <row r="1242" spans="1:11" ht="15.75" customHeight="1">
      <c r="A1242" s="12" t="s">
        <v>1962</v>
      </c>
      <c r="B1242" s="62" t="s">
        <v>1963</v>
      </c>
      <c r="C1242" s="62" t="s">
        <v>1964</v>
      </c>
      <c r="D1242" s="62" t="s">
        <v>2340</v>
      </c>
      <c r="E1242" s="62" t="s">
        <v>153</v>
      </c>
      <c r="F1242" s="1702" t="s">
        <v>1966</v>
      </c>
      <c r="G1242" s="62" t="s">
        <v>1967</v>
      </c>
      <c r="H1242" s="62" t="s">
        <v>1968</v>
      </c>
      <c r="I1242" s="62" t="s">
        <v>1969</v>
      </c>
      <c r="J1242" s="63" t="s">
        <v>1970</v>
      </c>
      <c r="K1242" s="63" t="s">
        <v>10</v>
      </c>
    </row>
    <row r="1243" spans="1:11" ht="15.75" customHeight="1">
      <c r="A1243" s="632" t="s">
        <v>3404</v>
      </c>
      <c r="B1243" s="633" t="s">
        <v>1971</v>
      </c>
      <c r="C1243" s="681" t="s">
        <v>3482</v>
      </c>
      <c r="D1243" s="633" t="s">
        <v>2024</v>
      </c>
      <c r="E1243" s="633" t="s">
        <v>95</v>
      </c>
      <c r="F1243" s="1131" t="s">
        <v>2782</v>
      </c>
      <c r="G1243" s="633" t="s">
        <v>2039</v>
      </c>
      <c r="H1243" s="633" t="s">
        <v>2196</v>
      </c>
      <c r="I1243" s="633" t="s">
        <v>2196</v>
      </c>
      <c r="J1243" s="633" t="s">
        <v>199</v>
      </c>
      <c r="K1243" s="633"/>
    </row>
    <row r="1244" spans="1:11" ht="15.75" customHeight="1">
      <c r="A1244" s="632" t="s">
        <v>3386</v>
      </c>
      <c r="B1244" s="633" t="s">
        <v>1971</v>
      </c>
      <c r="C1244" s="681" t="s">
        <v>3483</v>
      </c>
      <c r="D1244" s="633" t="s">
        <v>2024</v>
      </c>
      <c r="E1244" s="633" t="s">
        <v>3484</v>
      </c>
      <c r="F1244" s="1131">
        <v>1550000</v>
      </c>
      <c r="G1244" s="633" t="s">
        <v>2039</v>
      </c>
      <c r="H1244" s="633" t="s">
        <v>2196</v>
      </c>
      <c r="I1244" s="633" t="s">
        <v>2196</v>
      </c>
      <c r="J1244" s="633" t="s">
        <v>22</v>
      </c>
      <c r="K1244" s="633"/>
    </row>
    <row r="1245" spans="1:11" ht="15.75" customHeight="1">
      <c r="A1245" s="632"/>
      <c r="B1245" s="633"/>
      <c r="C1245" s="681"/>
      <c r="D1245" s="633"/>
      <c r="E1245" s="633"/>
      <c r="F1245" s="1131"/>
      <c r="G1245" s="680"/>
      <c r="H1245" s="633"/>
      <c r="I1245" s="633"/>
      <c r="J1245" s="633"/>
      <c r="K1245" s="633"/>
    </row>
    <row r="1246" spans="1:11" ht="15.75" customHeight="1">
      <c r="A1246" s="89"/>
      <c r="B1246" s="256"/>
      <c r="C1246" s="95"/>
      <c r="D1246" s="138"/>
      <c r="E1246" s="145"/>
      <c r="F1246" s="773"/>
      <c r="G1246" s="139"/>
      <c r="H1246" s="146"/>
      <c r="I1246" s="146"/>
      <c r="J1246" s="146"/>
      <c r="K1246" s="139"/>
    </row>
    <row r="1247" spans="1:11" ht="15.75" customHeight="1">
      <c r="A1247" s="466"/>
      <c r="B1247" s="467"/>
      <c r="C1247" s="468"/>
      <c r="D1247" s="469"/>
      <c r="E1247" s="469"/>
      <c r="F1247" s="1720"/>
      <c r="G1247" s="470"/>
      <c r="H1247" s="470"/>
      <c r="I1247" s="470"/>
      <c r="J1247" s="470"/>
      <c r="K1247" s="470"/>
    </row>
    <row r="1248" spans="1:11" ht="15.75" customHeight="1">
      <c r="A1248" s="480"/>
      <c r="B1248" s="467"/>
      <c r="C1248" s="471"/>
      <c r="D1248" s="477"/>
      <c r="E1248" s="469"/>
      <c r="F1248" s="1721"/>
      <c r="G1248" s="477"/>
      <c r="H1248" s="470"/>
      <c r="I1248" s="470"/>
      <c r="J1248" s="471"/>
      <c r="K1248" s="470"/>
    </row>
    <row r="1249" spans="1:11" ht="15.75" customHeight="1">
      <c r="A1249" s="481"/>
      <c r="B1249" s="467"/>
      <c r="C1249" s="471"/>
      <c r="D1249" s="477"/>
      <c r="E1249" s="469"/>
      <c r="F1249" s="1721"/>
      <c r="G1249" s="477"/>
      <c r="H1249" s="470"/>
      <c r="I1249" s="470"/>
      <c r="J1249" s="471"/>
      <c r="K1249" s="470"/>
    </row>
    <row r="1251" spans="1:11" ht="15.75" customHeight="1">
      <c r="A1251" s="3342" t="s">
        <v>2142</v>
      </c>
      <c r="B1251" s="3342"/>
      <c r="C1251" s="3342"/>
      <c r="D1251" s="3342"/>
      <c r="E1251" s="3342"/>
      <c r="F1251" s="3342"/>
      <c r="G1251" s="3342"/>
      <c r="H1251" s="3342"/>
      <c r="I1251" s="3342"/>
      <c r="J1251" s="3342"/>
      <c r="K1251" s="3342"/>
    </row>
    <row r="1252" spans="1:11" ht="15.75" customHeight="1">
      <c r="A1252" s="3340" t="s">
        <v>3485</v>
      </c>
      <c r="B1252" s="3341"/>
      <c r="C1252" s="3341"/>
      <c r="D1252" s="3341"/>
      <c r="E1252" s="3341"/>
      <c r="F1252" s="3341"/>
      <c r="G1252" s="3341"/>
      <c r="H1252" s="3341"/>
      <c r="I1252" s="3341"/>
      <c r="J1252" s="3341"/>
      <c r="K1252" s="3341"/>
    </row>
    <row r="1253" spans="1:11" ht="15.75" customHeight="1">
      <c r="A1253" s="12" t="s">
        <v>1962</v>
      </c>
      <c r="B1253" s="62" t="s">
        <v>1963</v>
      </c>
      <c r="C1253" s="62" t="s">
        <v>1964</v>
      </c>
      <c r="D1253" s="62" t="s">
        <v>2340</v>
      </c>
      <c r="E1253" s="62" t="s">
        <v>153</v>
      </c>
      <c r="F1253" s="1702" t="s">
        <v>1966</v>
      </c>
      <c r="G1253" s="62" t="s">
        <v>1967</v>
      </c>
      <c r="H1253" s="62" t="s">
        <v>1968</v>
      </c>
      <c r="I1253" s="62" t="s">
        <v>1969</v>
      </c>
      <c r="J1253" s="63" t="s">
        <v>1970</v>
      </c>
      <c r="K1253" s="63" t="s">
        <v>10</v>
      </c>
    </row>
    <row r="1254" spans="1:11" ht="15.75" customHeight="1">
      <c r="A1254" s="632">
        <v>43507</v>
      </c>
      <c r="B1254" s="633" t="s">
        <v>1971</v>
      </c>
      <c r="C1254" s="631" t="s">
        <v>3486</v>
      </c>
      <c r="D1254" s="633" t="s">
        <v>2024</v>
      </c>
      <c r="E1254" s="633" t="s">
        <v>3487</v>
      </c>
      <c r="F1254" s="1131">
        <v>5800000</v>
      </c>
      <c r="G1254" s="660" t="s">
        <v>2039</v>
      </c>
      <c r="H1254" s="633" t="s">
        <v>2196</v>
      </c>
      <c r="I1254" s="633" t="s">
        <v>2196</v>
      </c>
      <c r="J1254" s="633">
        <v>1</v>
      </c>
      <c r="K1254" s="633" t="s">
        <v>199</v>
      </c>
    </row>
    <row r="1255" spans="1:11" ht="15.75" customHeight="1">
      <c r="A1255" s="632">
        <v>43507</v>
      </c>
      <c r="B1255" s="633" t="s">
        <v>1971</v>
      </c>
      <c r="C1255" s="631" t="s">
        <v>3488</v>
      </c>
      <c r="D1255" s="633" t="s">
        <v>2024</v>
      </c>
      <c r="E1255" s="633" t="s">
        <v>2673</v>
      </c>
      <c r="F1255" s="1131">
        <v>3500000</v>
      </c>
      <c r="G1255" s="633" t="s">
        <v>3489</v>
      </c>
      <c r="H1255" s="633" t="s">
        <v>2196</v>
      </c>
      <c r="I1255" s="633" t="s">
        <v>2196</v>
      </c>
      <c r="J1255" s="633">
        <v>1</v>
      </c>
      <c r="K1255" s="633" t="s">
        <v>199</v>
      </c>
    </row>
    <row r="1256" spans="1:11" ht="15.75" customHeight="1">
      <c r="A1256" s="632">
        <v>43657</v>
      </c>
      <c r="B1256" s="633" t="s">
        <v>1971</v>
      </c>
      <c r="C1256" s="662" t="s">
        <v>3490</v>
      </c>
      <c r="D1256" s="633" t="s">
        <v>2024</v>
      </c>
      <c r="E1256" s="633" t="s">
        <v>2673</v>
      </c>
      <c r="F1256" s="1131">
        <v>2500000</v>
      </c>
      <c r="G1256" s="633" t="s">
        <v>3456</v>
      </c>
      <c r="H1256" s="633" t="s">
        <v>2196</v>
      </c>
      <c r="I1256" s="633" t="s">
        <v>2196</v>
      </c>
      <c r="J1256" s="633">
        <v>1</v>
      </c>
      <c r="K1256" s="633" t="s">
        <v>199</v>
      </c>
    </row>
    <row r="1257" spans="1:11" ht="15.75" customHeight="1">
      <c r="A1257" s="632">
        <v>43688</v>
      </c>
      <c r="B1257" s="633" t="s">
        <v>1971</v>
      </c>
      <c r="C1257" s="631" t="s">
        <v>3491</v>
      </c>
      <c r="D1257" s="633" t="s">
        <v>2024</v>
      </c>
      <c r="E1257" s="633" t="s">
        <v>96</v>
      </c>
      <c r="F1257" s="1131">
        <v>1300000</v>
      </c>
      <c r="G1257" s="633" t="s">
        <v>2084</v>
      </c>
      <c r="H1257" s="633" t="s">
        <v>2196</v>
      </c>
      <c r="I1257" s="633" t="s">
        <v>2196</v>
      </c>
      <c r="J1257" s="633">
        <v>1</v>
      </c>
      <c r="K1257" s="633" t="s">
        <v>199</v>
      </c>
    </row>
    <row r="1258" spans="1:11" ht="15.75" customHeight="1">
      <c r="A1258" s="632">
        <v>43688</v>
      </c>
      <c r="B1258" s="633" t="s">
        <v>1971</v>
      </c>
      <c r="C1258" s="631" t="s">
        <v>3492</v>
      </c>
      <c r="D1258" s="633" t="s">
        <v>2024</v>
      </c>
      <c r="E1258" s="633" t="s">
        <v>434</v>
      </c>
      <c r="F1258" s="1131">
        <v>1950000</v>
      </c>
      <c r="G1258" s="633" t="s">
        <v>3493</v>
      </c>
      <c r="H1258" s="633" t="s">
        <v>2196</v>
      </c>
      <c r="I1258" s="633" t="s">
        <v>2196</v>
      </c>
      <c r="J1258" s="633">
        <v>1</v>
      </c>
      <c r="K1258" s="633" t="s">
        <v>199</v>
      </c>
    </row>
    <row r="1259" spans="1:11" ht="15.75" customHeight="1">
      <c r="A1259" s="144">
        <v>43688</v>
      </c>
      <c r="B1259" s="633" t="s">
        <v>1971</v>
      </c>
      <c r="C1259" s="630" t="s">
        <v>3494</v>
      </c>
      <c r="D1259" s="633" t="s">
        <v>2024</v>
      </c>
      <c r="E1259" s="145" t="s">
        <v>3495</v>
      </c>
      <c r="F1259" s="773">
        <v>3200000</v>
      </c>
      <c r="G1259" s="422" t="s">
        <v>2039</v>
      </c>
      <c r="H1259" s="633" t="s">
        <v>2196</v>
      </c>
      <c r="I1259" s="146" t="s">
        <v>2196</v>
      </c>
      <c r="J1259" s="146">
        <v>1</v>
      </c>
      <c r="K1259" s="146" t="s">
        <v>199</v>
      </c>
    </row>
    <row r="1260" spans="1:11" ht="15.75" customHeight="1">
      <c r="A1260" s="89">
        <v>43688</v>
      </c>
      <c r="B1260" s="633" t="s">
        <v>1971</v>
      </c>
      <c r="C1260" s="630" t="s">
        <v>3496</v>
      </c>
      <c r="D1260" s="633" t="s">
        <v>2024</v>
      </c>
      <c r="E1260" s="145" t="s">
        <v>2673</v>
      </c>
      <c r="F1260" s="773">
        <v>3000000</v>
      </c>
      <c r="G1260" s="422" t="s">
        <v>3497</v>
      </c>
      <c r="H1260" s="633" t="s">
        <v>2196</v>
      </c>
      <c r="I1260" s="146" t="s">
        <v>2196</v>
      </c>
      <c r="J1260" s="146">
        <v>1</v>
      </c>
      <c r="K1260" s="139" t="s">
        <v>22</v>
      </c>
    </row>
    <row r="1261" spans="1:11" ht="15.75" customHeight="1">
      <c r="A1261" s="89" t="s">
        <v>3498</v>
      </c>
      <c r="B1261" s="633" t="s">
        <v>1971</v>
      </c>
      <c r="C1261" s="630" t="s">
        <v>3499</v>
      </c>
      <c r="D1261" s="633" t="s">
        <v>2024</v>
      </c>
      <c r="E1261" s="145" t="s">
        <v>407</v>
      </c>
      <c r="F1261" s="773">
        <v>3000000</v>
      </c>
      <c r="G1261" s="422" t="s">
        <v>3500</v>
      </c>
      <c r="H1261" s="633" t="s">
        <v>2196</v>
      </c>
      <c r="I1261" s="146" t="s">
        <v>2196</v>
      </c>
      <c r="J1261" s="146">
        <v>1</v>
      </c>
      <c r="K1261" s="139" t="s">
        <v>199</v>
      </c>
    </row>
    <row r="1262" spans="1:11" ht="15.75" customHeight="1">
      <c r="A1262" s="89" t="s">
        <v>3498</v>
      </c>
      <c r="B1262" s="633" t="s">
        <v>1971</v>
      </c>
      <c r="C1262" s="630" t="s">
        <v>3501</v>
      </c>
      <c r="D1262" s="633" t="s">
        <v>2024</v>
      </c>
      <c r="E1262" s="145" t="s">
        <v>89</v>
      </c>
      <c r="F1262" s="773">
        <v>2700000</v>
      </c>
      <c r="G1262" s="422" t="s">
        <v>2168</v>
      </c>
      <c r="H1262" s="633" t="s">
        <v>2196</v>
      </c>
      <c r="I1262" s="146" t="s">
        <v>2196</v>
      </c>
      <c r="J1262" s="146">
        <v>1</v>
      </c>
      <c r="K1262" s="139" t="s">
        <v>199</v>
      </c>
    </row>
    <row r="1263" spans="1:11" ht="15.75" customHeight="1">
      <c r="A1263" s="89">
        <v>43810</v>
      </c>
      <c r="B1263" s="633" t="s">
        <v>1971</v>
      </c>
      <c r="C1263" s="630" t="s">
        <v>3502</v>
      </c>
      <c r="D1263" s="633" t="s">
        <v>2024</v>
      </c>
      <c r="E1263" s="145" t="s">
        <v>3503</v>
      </c>
      <c r="F1263" s="773">
        <v>1600000</v>
      </c>
      <c r="G1263" s="451" t="s">
        <v>2039</v>
      </c>
      <c r="H1263" s="633" t="s">
        <v>2196</v>
      </c>
      <c r="I1263" s="146" t="s">
        <v>2196</v>
      </c>
      <c r="J1263" s="146">
        <v>1</v>
      </c>
      <c r="K1263" s="139" t="s">
        <v>199</v>
      </c>
    </row>
    <row r="1264" spans="1:11" ht="15.75" customHeight="1">
      <c r="A1264" s="89">
        <v>43810</v>
      </c>
      <c r="B1264" s="633" t="s">
        <v>1971</v>
      </c>
      <c r="C1264" s="630" t="s">
        <v>3504</v>
      </c>
      <c r="D1264" s="633" t="s">
        <v>2024</v>
      </c>
      <c r="E1264" s="145" t="s">
        <v>2201</v>
      </c>
      <c r="F1264" s="773">
        <v>2800000</v>
      </c>
      <c r="G1264" s="422" t="s">
        <v>3505</v>
      </c>
      <c r="H1264" s="633" t="s">
        <v>2196</v>
      </c>
      <c r="I1264" s="146" t="s">
        <v>2196</v>
      </c>
      <c r="J1264" s="146">
        <v>1</v>
      </c>
      <c r="K1264" s="139" t="s">
        <v>199</v>
      </c>
    </row>
    <row r="1265" spans="1:11" ht="15.75" customHeight="1">
      <c r="A1265" s="89">
        <v>43810</v>
      </c>
      <c r="B1265" s="633" t="s">
        <v>1971</v>
      </c>
      <c r="C1265" s="630" t="s">
        <v>3506</v>
      </c>
      <c r="D1265" s="633" t="s">
        <v>2024</v>
      </c>
      <c r="E1265" s="145" t="s">
        <v>89</v>
      </c>
      <c r="F1265" s="773">
        <v>2800000</v>
      </c>
      <c r="G1265" s="422" t="s">
        <v>3507</v>
      </c>
      <c r="H1265" s="633" t="s">
        <v>2196</v>
      </c>
      <c r="I1265" s="146" t="s">
        <v>2196</v>
      </c>
      <c r="J1265" s="146">
        <v>1</v>
      </c>
      <c r="K1265" s="139" t="s">
        <v>22</v>
      </c>
    </row>
    <row r="1266" spans="1:11" ht="15.75" customHeight="1">
      <c r="A1266" s="89">
        <v>43657</v>
      </c>
      <c r="B1266" s="633" t="s">
        <v>1971</v>
      </c>
      <c r="C1266" s="439" t="s">
        <v>3508</v>
      </c>
      <c r="D1266" s="633" t="s">
        <v>2024</v>
      </c>
      <c r="E1266" s="145" t="s">
        <v>2673</v>
      </c>
      <c r="F1266" s="773">
        <v>2400000</v>
      </c>
      <c r="G1266" s="422" t="s">
        <v>3456</v>
      </c>
      <c r="H1266" s="633" t="s">
        <v>2196</v>
      </c>
      <c r="I1266" s="146" t="s">
        <v>2196</v>
      </c>
      <c r="J1266" s="146">
        <v>1</v>
      </c>
      <c r="K1266" s="139" t="s">
        <v>22</v>
      </c>
    </row>
    <row r="1267" spans="1:11" ht="15.75" customHeight="1">
      <c r="A1267" s="89">
        <v>43657</v>
      </c>
      <c r="B1267" s="633" t="s">
        <v>1971</v>
      </c>
      <c r="C1267" s="630" t="s">
        <v>3509</v>
      </c>
      <c r="D1267" s="633" t="s">
        <v>2024</v>
      </c>
      <c r="E1267" s="145" t="s">
        <v>89</v>
      </c>
      <c r="F1267" s="773">
        <v>2100000</v>
      </c>
      <c r="G1267" s="422" t="s">
        <v>2034</v>
      </c>
      <c r="H1267" s="633" t="s">
        <v>2196</v>
      </c>
      <c r="I1267" s="146" t="s">
        <v>2196</v>
      </c>
      <c r="J1267" s="146">
        <v>1</v>
      </c>
      <c r="K1267" s="139" t="s">
        <v>22</v>
      </c>
    </row>
    <row r="1268" spans="1:11" ht="15.75" customHeight="1">
      <c r="A1268" s="89" t="s">
        <v>3498</v>
      </c>
      <c r="B1268" s="633" t="s">
        <v>1971</v>
      </c>
      <c r="C1268" s="630" t="s">
        <v>3510</v>
      </c>
      <c r="D1268" s="633" t="s">
        <v>2024</v>
      </c>
      <c r="E1268" s="145" t="s">
        <v>100</v>
      </c>
      <c r="F1268" s="773">
        <v>2100000</v>
      </c>
      <c r="G1268" s="451" t="s">
        <v>2039</v>
      </c>
      <c r="H1268" s="633" t="s">
        <v>2196</v>
      </c>
      <c r="I1268" s="146" t="s">
        <v>2196</v>
      </c>
      <c r="J1268" s="146">
        <v>1</v>
      </c>
      <c r="K1268" s="139" t="s">
        <v>199</v>
      </c>
    </row>
    <row r="1269" spans="1:11" ht="15.75" customHeight="1">
      <c r="A1269" s="89" t="s">
        <v>3498</v>
      </c>
      <c r="B1269" s="633" t="s">
        <v>1971</v>
      </c>
      <c r="C1269" s="630" t="s">
        <v>3511</v>
      </c>
      <c r="D1269" s="633" t="s">
        <v>2024</v>
      </c>
      <c r="E1269" s="145" t="s">
        <v>407</v>
      </c>
      <c r="F1269" s="773">
        <v>2600000</v>
      </c>
      <c r="G1269" s="451" t="s">
        <v>2039</v>
      </c>
      <c r="H1269" s="633" t="s">
        <v>2196</v>
      </c>
      <c r="I1269" s="146" t="s">
        <v>2196</v>
      </c>
      <c r="J1269" s="146">
        <v>1</v>
      </c>
      <c r="K1269" s="139" t="s">
        <v>22</v>
      </c>
    </row>
    <row r="1270" spans="1:11" ht="15.75" customHeight="1">
      <c r="A1270" s="89" t="s">
        <v>3498</v>
      </c>
      <c r="B1270" s="633" t="s">
        <v>1971</v>
      </c>
      <c r="C1270" s="95" t="s">
        <v>838</v>
      </c>
      <c r="D1270" s="633" t="s">
        <v>2024</v>
      </c>
      <c r="E1270" s="145" t="s">
        <v>427</v>
      </c>
      <c r="F1270" s="773">
        <v>2000000</v>
      </c>
      <c r="G1270" s="422" t="s">
        <v>3512</v>
      </c>
      <c r="H1270" s="633" t="s">
        <v>2196</v>
      </c>
      <c r="I1270" s="146" t="s">
        <v>2196</v>
      </c>
      <c r="J1270" s="146">
        <v>1</v>
      </c>
      <c r="K1270" s="139" t="s">
        <v>22</v>
      </c>
    </row>
    <row r="1271" spans="1:11" ht="15.75" customHeight="1">
      <c r="A1271" s="89" t="s">
        <v>3513</v>
      </c>
      <c r="B1271" s="633" t="s">
        <v>1971</v>
      </c>
      <c r="C1271" s="95" t="s">
        <v>3514</v>
      </c>
      <c r="D1271" s="633" t="s">
        <v>2024</v>
      </c>
      <c r="E1271" s="145" t="s">
        <v>2221</v>
      </c>
      <c r="F1271" s="773">
        <v>1650000</v>
      </c>
      <c r="G1271" s="139" t="s">
        <v>2847</v>
      </c>
      <c r="H1271" s="633" t="s">
        <v>2196</v>
      </c>
      <c r="I1271" s="146" t="s">
        <v>2196</v>
      </c>
      <c r="J1271" s="146">
        <v>1</v>
      </c>
      <c r="K1271" s="139" t="s">
        <v>22</v>
      </c>
    </row>
    <row r="1272" spans="1:11" ht="15.75" customHeight="1">
      <c r="A1272" s="89" t="s">
        <v>3515</v>
      </c>
      <c r="B1272" s="633" t="s">
        <v>1971</v>
      </c>
      <c r="C1272" s="95" t="s">
        <v>3516</v>
      </c>
      <c r="D1272" s="633" t="s">
        <v>2024</v>
      </c>
      <c r="E1272" s="145" t="s">
        <v>3222</v>
      </c>
      <c r="F1272" s="773">
        <v>4800000</v>
      </c>
      <c r="G1272" s="139" t="s">
        <v>3517</v>
      </c>
      <c r="H1272" s="633" t="s">
        <v>2196</v>
      </c>
      <c r="I1272" s="146" t="s">
        <v>2196</v>
      </c>
      <c r="J1272" s="146">
        <v>1</v>
      </c>
      <c r="K1272" s="139" t="s">
        <v>22</v>
      </c>
    </row>
    <row r="1273" spans="1:11" ht="15.75" customHeight="1">
      <c r="A1273" s="89" t="s">
        <v>3515</v>
      </c>
      <c r="B1273" s="633" t="s">
        <v>1971</v>
      </c>
      <c r="C1273" s="95" t="s">
        <v>3518</v>
      </c>
      <c r="D1273" s="633" t="s">
        <v>2024</v>
      </c>
      <c r="E1273" s="145" t="s">
        <v>2449</v>
      </c>
      <c r="F1273" s="773">
        <v>13000000</v>
      </c>
      <c r="G1273" s="139" t="s">
        <v>1975</v>
      </c>
      <c r="H1273" s="633" t="s">
        <v>2196</v>
      </c>
      <c r="I1273" s="146" t="s">
        <v>2196</v>
      </c>
      <c r="J1273" s="146">
        <v>1</v>
      </c>
      <c r="K1273" s="139" t="s">
        <v>22</v>
      </c>
    </row>
    <row r="1274" spans="1:11" ht="15.75" customHeight="1">
      <c r="A1274" s="466"/>
      <c r="B1274" s="467" t="s">
        <v>1971</v>
      </c>
      <c r="C1274" s="468" t="s">
        <v>3519</v>
      </c>
      <c r="D1274" s="469"/>
      <c r="E1274" s="469"/>
      <c r="F1274" s="1720"/>
      <c r="G1274" s="470"/>
      <c r="H1274" s="470"/>
      <c r="I1274" s="470"/>
      <c r="J1274" s="470"/>
      <c r="K1274" s="470"/>
    </row>
    <row r="1275" spans="1:11" ht="15.75" customHeight="1">
      <c r="A1275" s="466"/>
      <c r="B1275" s="467" t="s">
        <v>1971</v>
      </c>
      <c r="C1275" s="468" t="s">
        <v>3501</v>
      </c>
      <c r="D1275" s="469"/>
      <c r="E1275" s="469"/>
      <c r="F1275" s="1720"/>
      <c r="G1275" s="470"/>
      <c r="H1275" s="470"/>
      <c r="I1275" s="470"/>
      <c r="J1275" s="470"/>
      <c r="K1275" s="470"/>
    </row>
    <row r="1276" spans="1:11" ht="15.75" customHeight="1">
      <c r="A1276" s="480"/>
      <c r="B1276" s="467" t="s">
        <v>1971</v>
      </c>
      <c r="C1276" s="471" t="s">
        <v>3520</v>
      </c>
      <c r="D1276" s="477"/>
      <c r="E1276" s="469"/>
      <c r="F1276" s="1721"/>
      <c r="G1276" s="477"/>
      <c r="H1276" s="470"/>
      <c r="I1276" s="470"/>
      <c r="J1276" s="471"/>
      <c r="K1276" s="470"/>
    </row>
    <row r="1277" spans="1:11" ht="15.75" customHeight="1">
      <c r="A1277" s="481"/>
      <c r="B1277" s="467"/>
      <c r="C1277" s="471" t="s">
        <v>3504</v>
      </c>
      <c r="D1277" s="477"/>
      <c r="E1277" s="469"/>
      <c r="F1277" s="1721"/>
      <c r="G1277" s="477"/>
      <c r="H1277" s="470"/>
      <c r="I1277" s="470"/>
      <c r="J1277" s="471"/>
      <c r="K1277" s="470"/>
    </row>
    <row r="1278" spans="1:11" ht="15.75" customHeight="1">
      <c r="J1278">
        <f>SUM(J1254:J1273)</f>
        <v>20</v>
      </c>
    </row>
    <row r="1279" spans="1:11" ht="15.75" customHeight="1">
      <c r="A1279" s="3340" t="s">
        <v>3521</v>
      </c>
      <c r="B1279" s="3341"/>
      <c r="C1279" s="3341"/>
      <c r="D1279" s="3341"/>
      <c r="E1279" s="3341"/>
      <c r="F1279" s="3341"/>
      <c r="G1279" s="3341"/>
      <c r="H1279" s="3341"/>
      <c r="I1279" s="3341"/>
      <c r="J1279" s="3341"/>
      <c r="K1279" s="3341"/>
    </row>
    <row r="1280" spans="1:11" ht="15.75" customHeight="1">
      <c r="A1280" s="12" t="s">
        <v>1962</v>
      </c>
      <c r="B1280" s="62" t="s">
        <v>1963</v>
      </c>
      <c r="C1280" s="62" t="s">
        <v>1964</v>
      </c>
      <c r="D1280" s="62" t="s">
        <v>2340</v>
      </c>
      <c r="E1280" s="62" t="s">
        <v>153</v>
      </c>
      <c r="F1280" s="1702" t="s">
        <v>1966</v>
      </c>
      <c r="G1280" s="62" t="s">
        <v>1967</v>
      </c>
      <c r="H1280" s="62" t="s">
        <v>1968</v>
      </c>
      <c r="I1280" s="62" t="s">
        <v>1969</v>
      </c>
      <c r="J1280" s="63" t="s">
        <v>1970</v>
      </c>
      <c r="K1280" s="63" t="s">
        <v>10</v>
      </c>
    </row>
    <row r="1281" spans="1:11" ht="15.75" customHeight="1">
      <c r="A1281" s="632">
        <v>43476</v>
      </c>
      <c r="B1281" s="633" t="s">
        <v>1971</v>
      </c>
      <c r="C1281" s="662" t="s">
        <v>3522</v>
      </c>
      <c r="D1281" s="633" t="s">
        <v>2024</v>
      </c>
      <c r="E1281" s="633" t="s">
        <v>423</v>
      </c>
      <c r="F1281" s="1131">
        <v>2200000</v>
      </c>
      <c r="G1281" s="660" t="s">
        <v>2039</v>
      </c>
      <c r="H1281" s="633" t="s">
        <v>2196</v>
      </c>
      <c r="I1281" s="633" t="s">
        <v>2196</v>
      </c>
      <c r="J1281" s="633">
        <v>1</v>
      </c>
      <c r="K1281" s="633" t="s">
        <v>22</v>
      </c>
    </row>
    <row r="1282" spans="1:11" ht="15.75" customHeight="1">
      <c r="A1282" s="632">
        <v>43476</v>
      </c>
      <c r="B1282" s="633" t="s">
        <v>1971</v>
      </c>
      <c r="C1282" s="662" t="s">
        <v>3523</v>
      </c>
      <c r="D1282" s="633" t="s">
        <v>2024</v>
      </c>
      <c r="E1282" s="633" t="s">
        <v>407</v>
      </c>
      <c r="F1282" s="1131">
        <v>2200000</v>
      </c>
      <c r="G1282" s="633" t="s">
        <v>2461</v>
      </c>
      <c r="H1282" s="633" t="s">
        <v>2196</v>
      </c>
      <c r="I1282" s="633" t="s">
        <v>2196</v>
      </c>
      <c r="J1282" s="633">
        <v>1</v>
      </c>
      <c r="K1282" s="633" t="s">
        <v>22</v>
      </c>
    </row>
    <row r="1283" spans="1:11" ht="15.75" customHeight="1">
      <c r="A1283" s="632">
        <v>43476</v>
      </c>
      <c r="B1283" s="633" t="s">
        <v>1971</v>
      </c>
      <c r="C1283" s="662" t="s">
        <v>3524</v>
      </c>
      <c r="D1283" s="633" t="s">
        <v>2024</v>
      </c>
      <c r="E1283" s="633" t="s">
        <v>2802</v>
      </c>
      <c r="F1283" s="1131">
        <v>1300000</v>
      </c>
      <c r="G1283" s="660" t="s">
        <v>2039</v>
      </c>
      <c r="H1283" s="633" t="s">
        <v>2196</v>
      </c>
      <c r="I1283" s="633" t="s">
        <v>2196</v>
      </c>
      <c r="J1283" s="633">
        <v>1</v>
      </c>
      <c r="K1283" s="633" t="s">
        <v>22</v>
      </c>
    </row>
    <row r="1284" spans="1:11" ht="15.75" customHeight="1">
      <c r="A1284" s="144">
        <v>43657</v>
      </c>
      <c r="B1284" s="633" t="s">
        <v>1971</v>
      </c>
      <c r="C1284" s="439" t="s">
        <v>3525</v>
      </c>
      <c r="D1284" s="633" t="s">
        <v>2024</v>
      </c>
      <c r="E1284" s="145" t="s">
        <v>407</v>
      </c>
      <c r="F1284" s="773">
        <v>2100000</v>
      </c>
      <c r="G1284" s="422" t="s">
        <v>3500</v>
      </c>
      <c r="H1284" s="633" t="s">
        <v>2196</v>
      </c>
      <c r="I1284" s="146" t="s">
        <v>2196</v>
      </c>
      <c r="J1284" s="146">
        <v>1</v>
      </c>
      <c r="K1284" s="146" t="s">
        <v>199</v>
      </c>
    </row>
    <row r="1285" spans="1:11" ht="15.75" customHeight="1">
      <c r="A1285" s="89">
        <v>43596</v>
      </c>
      <c r="B1285" s="633" t="s">
        <v>1971</v>
      </c>
      <c r="C1285" s="439" t="s">
        <v>3526</v>
      </c>
      <c r="D1285" s="633" t="s">
        <v>2024</v>
      </c>
      <c r="E1285" s="145" t="s">
        <v>3389</v>
      </c>
      <c r="F1285" s="773">
        <v>1200000</v>
      </c>
      <c r="G1285" s="451" t="s">
        <v>2039</v>
      </c>
      <c r="H1285" s="633" t="s">
        <v>2196</v>
      </c>
      <c r="I1285" s="146" t="s">
        <v>2196</v>
      </c>
      <c r="J1285" s="146">
        <v>1</v>
      </c>
      <c r="K1285" s="139" t="s">
        <v>22</v>
      </c>
    </row>
    <row r="1286" spans="1:11" ht="15.75" customHeight="1">
      <c r="A1286" s="89">
        <v>43476</v>
      </c>
      <c r="B1286" s="633" t="s">
        <v>1971</v>
      </c>
      <c r="C1286" s="439" t="s">
        <v>3527</v>
      </c>
      <c r="D1286" s="633" t="s">
        <v>2024</v>
      </c>
      <c r="E1286" s="145" t="s">
        <v>420</v>
      </c>
      <c r="F1286" s="773">
        <v>1350000</v>
      </c>
      <c r="G1286" s="422" t="s">
        <v>2263</v>
      </c>
      <c r="H1286" s="633" t="s">
        <v>2196</v>
      </c>
      <c r="I1286" s="146" t="s">
        <v>2196</v>
      </c>
      <c r="J1286" s="146">
        <v>1</v>
      </c>
      <c r="K1286" s="139" t="s">
        <v>22</v>
      </c>
    </row>
    <row r="1287" spans="1:11" ht="15.75" customHeight="1">
      <c r="A1287" s="89">
        <v>43688</v>
      </c>
      <c r="B1287" s="633" t="s">
        <v>1971</v>
      </c>
      <c r="C1287" s="439" t="s">
        <v>3528</v>
      </c>
      <c r="D1287" s="633" t="s">
        <v>2024</v>
      </c>
      <c r="E1287" s="145" t="s">
        <v>2543</v>
      </c>
      <c r="F1287" s="773">
        <v>1150000</v>
      </c>
      <c r="G1287" s="451" t="s">
        <v>2039</v>
      </c>
      <c r="H1287" s="633" t="s">
        <v>2196</v>
      </c>
      <c r="I1287" s="146" t="s">
        <v>2196</v>
      </c>
      <c r="J1287" s="146">
        <v>1</v>
      </c>
      <c r="K1287" s="139" t="s">
        <v>22</v>
      </c>
    </row>
    <row r="1288" spans="1:11" ht="15.75" customHeight="1">
      <c r="A1288" s="89" t="s">
        <v>3498</v>
      </c>
      <c r="B1288" s="633" t="s">
        <v>672</v>
      </c>
      <c r="C1288" s="439" t="s">
        <v>3529</v>
      </c>
      <c r="D1288" s="633" t="s">
        <v>2024</v>
      </c>
      <c r="E1288" s="145" t="s">
        <v>3530</v>
      </c>
      <c r="F1288" s="773">
        <v>1600000</v>
      </c>
      <c r="G1288" s="451" t="s">
        <v>2039</v>
      </c>
      <c r="H1288" s="633" t="s">
        <v>2196</v>
      </c>
      <c r="I1288" s="146" t="s">
        <v>2196</v>
      </c>
      <c r="J1288" s="146">
        <v>1</v>
      </c>
      <c r="K1288" s="139" t="s">
        <v>199</v>
      </c>
    </row>
    <row r="1289" spans="1:11" ht="15.75" customHeight="1">
      <c r="A1289" s="89" t="s">
        <v>3498</v>
      </c>
      <c r="B1289" s="633" t="s">
        <v>1971</v>
      </c>
      <c r="C1289" s="439" t="s">
        <v>3531</v>
      </c>
      <c r="D1289" s="633" t="s">
        <v>2024</v>
      </c>
      <c r="E1289" s="145" t="s">
        <v>420</v>
      </c>
      <c r="F1289" s="773">
        <v>1400000</v>
      </c>
      <c r="G1289" s="422" t="s">
        <v>2588</v>
      </c>
      <c r="H1289" s="633" t="s">
        <v>2196</v>
      </c>
      <c r="I1289" s="146" t="s">
        <v>2196</v>
      </c>
      <c r="J1289" s="146">
        <v>1</v>
      </c>
      <c r="K1289" s="139" t="s">
        <v>22</v>
      </c>
    </row>
    <row r="1290" spans="1:11" ht="15.75" customHeight="1">
      <c r="A1290" s="89" t="s">
        <v>3532</v>
      </c>
      <c r="B1290" s="633" t="s">
        <v>1971</v>
      </c>
      <c r="C1290" s="439" t="s">
        <v>3533</v>
      </c>
      <c r="D1290" s="633" t="s">
        <v>2024</v>
      </c>
      <c r="E1290" s="145" t="s">
        <v>3534</v>
      </c>
      <c r="F1290" s="773">
        <v>1600000</v>
      </c>
      <c r="G1290" s="422" t="s">
        <v>2725</v>
      </c>
      <c r="H1290" s="633" t="s">
        <v>2196</v>
      </c>
      <c r="I1290" s="146" t="s">
        <v>2196</v>
      </c>
      <c r="J1290" s="146">
        <v>1</v>
      </c>
      <c r="K1290" s="139" t="s">
        <v>199</v>
      </c>
    </row>
    <row r="1291" spans="1:11" ht="15.75" customHeight="1">
      <c r="A1291" s="89" t="s">
        <v>3532</v>
      </c>
      <c r="B1291" s="633" t="s">
        <v>1971</v>
      </c>
      <c r="C1291" s="439" t="s">
        <v>3535</v>
      </c>
      <c r="D1291" s="633" t="s">
        <v>2024</v>
      </c>
      <c r="E1291" s="145" t="s">
        <v>2547</v>
      </c>
      <c r="F1291" s="773">
        <v>2200000</v>
      </c>
      <c r="G1291" s="422" t="s">
        <v>2929</v>
      </c>
      <c r="H1291" s="633" t="s">
        <v>2196</v>
      </c>
      <c r="I1291" s="146" t="s">
        <v>2196</v>
      </c>
      <c r="J1291" s="146">
        <v>1</v>
      </c>
      <c r="K1291" s="139" t="s">
        <v>199</v>
      </c>
    </row>
    <row r="1292" spans="1:11" ht="15.75" customHeight="1">
      <c r="A1292" s="89" t="s">
        <v>3536</v>
      </c>
      <c r="B1292" s="633" t="s">
        <v>1971</v>
      </c>
      <c r="C1292" s="439" t="s">
        <v>3537</v>
      </c>
      <c r="D1292" s="633" t="s">
        <v>2024</v>
      </c>
      <c r="E1292" s="145" t="s">
        <v>2547</v>
      </c>
      <c r="F1292" s="773">
        <v>3700000</v>
      </c>
      <c r="G1292" s="422" t="s">
        <v>3538</v>
      </c>
      <c r="H1292" s="633" t="s">
        <v>2196</v>
      </c>
      <c r="I1292" s="146" t="s">
        <v>2196</v>
      </c>
      <c r="J1292" s="146">
        <v>1</v>
      </c>
      <c r="K1292" s="139" t="s">
        <v>22</v>
      </c>
    </row>
    <row r="1293" spans="1:11" ht="15.75" customHeight="1">
      <c r="A1293" s="89" t="s">
        <v>3498</v>
      </c>
      <c r="B1293" s="633" t="s">
        <v>1971</v>
      </c>
      <c r="C1293" s="439" t="s">
        <v>3539</v>
      </c>
      <c r="D1293" s="633" t="s">
        <v>2024</v>
      </c>
      <c r="E1293" s="145" t="s">
        <v>100</v>
      </c>
      <c r="F1293" s="773">
        <v>2000000</v>
      </c>
      <c r="G1293" s="422" t="s">
        <v>1975</v>
      </c>
      <c r="H1293" s="633" t="s">
        <v>2196</v>
      </c>
      <c r="I1293" s="146" t="s">
        <v>2196</v>
      </c>
      <c r="J1293" s="146">
        <v>1</v>
      </c>
      <c r="K1293" s="139" t="s">
        <v>22</v>
      </c>
    </row>
    <row r="1294" spans="1:11" ht="15.75" customHeight="1">
      <c r="A1294" s="89" t="s">
        <v>3540</v>
      </c>
      <c r="B1294" s="633" t="s">
        <v>1971</v>
      </c>
      <c r="C1294" s="439" t="s">
        <v>3541</v>
      </c>
      <c r="D1294" s="633" t="s">
        <v>2024</v>
      </c>
      <c r="E1294" s="145" t="s">
        <v>427</v>
      </c>
      <c r="F1294" s="773">
        <v>2400000</v>
      </c>
      <c r="G1294" s="422" t="s">
        <v>1975</v>
      </c>
      <c r="H1294" s="633" t="s">
        <v>2196</v>
      </c>
      <c r="I1294" s="146" t="s">
        <v>2196</v>
      </c>
      <c r="J1294" s="146">
        <v>1</v>
      </c>
      <c r="K1294" s="139" t="s">
        <v>199</v>
      </c>
    </row>
    <row r="1295" spans="1:11" ht="15.75" customHeight="1">
      <c r="A1295" s="89" t="s">
        <v>3536</v>
      </c>
      <c r="B1295" s="633" t="s">
        <v>1971</v>
      </c>
      <c r="C1295" s="439" t="s">
        <v>3542</v>
      </c>
      <c r="D1295" s="633" t="s">
        <v>2024</v>
      </c>
      <c r="E1295" s="145" t="s">
        <v>2201</v>
      </c>
      <c r="F1295" s="773">
        <v>2200000</v>
      </c>
      <c r="G1295" s="422" t="s">
        <v>3135</v>
      </c>
      <c r="H1295" s="633" t="s">
        <v>2196</v>
      </c>
      <c r="I1295" s="146" t="s">
        <v>2196</v>
      </c>
      <c r="J1295" s="146">
        <v>1</v>
      </c>
      <c r="K1295" s="139" t="s">
        <v>22</v>
      </c>
    </row>
    <row r="1296" spans="1:11" ht="15.75" customHeight="1">
      <c r="A1296" s="89" t="s">
        <v>3532</v>
      </c>
      <c r="B1296" s="633" t="s">
        <v>1971</v>
      </c>
      <c r="C1296" s="439" t="s">
        <v>3543</v>
      </c>
      <c r="D1296" s="633" t="s">
        <v>2024</v>
      </c>
      <c r="E1296" s="145" t="s">
        <v>2434</v>
      </c>
      <c r="F1296" s="773">
        <v>1400000</v>
      </c>
      <c r="G1296" s="139" t="s">
        <v>3544</v>
      </c>
      <c r="H1296" s="633" t="s">
        <v>2196</v>
      </c>
      <c r="I1296" s="146" t="s">
        <v>2196</v>
      </c>
      <c r="J1296" s="146">
        <v>1</v>
      </c>
      <c r="K1296" s="139" t="s">
        <v>22</v>
      </c>
    </row>
    <row r="1297" spans="1:11" ht="15.75" customHeight="1">
      <c r="A1297" s="89" t="s">
        <v>3540</v>
      </c>
      <c r="B1297" s="633" t="s">
        <v>1971</v>
      </c>
      <c r="C1297" s="439" t="s">
        <v>3545</v>
      </c>
      <c r="D1297" s="633" t="s">
        <v>2024</v>
      </c>
      <c r="E1297" s="145" t="s">
        <v>2547</v>
      </c>
      <c r="F1297" s="773">
        <v>1900000</v>
      </c>
      <c r="G1297" s="139" t="s">
        <v>3150</v>
      </c>
      <c r="H1297" s="633" t="s">
        <v>2196</v>
      </c>
      <c r="I1297" s="633" t="s">
        <v>2196</v>
      </c>
      <c r="J1297" s="146">
        <v>1</v>
      </c>
      <c r="K1297" s="139" t="s">
        <v>22</v>
      </c>
    </row>
    <row r="1298" spans="1:11" ht="15.75" customHeight="1">
      <c r="A1298" s="89" t="s">
        <v>3513</v>
      </c>
      <c r="B1298" s="633" t="s">
        <v>1971</v>
      </c>
      <c r="C1298" s="439" t="s">
        <v>3546</v>
      </c>
      <c r="D1298" s="633" t="s">
        <v>2024</v>
      </c>
      <c r="E1298" s="145" t="s">
        <v>2434</v>
      </c>
      <c r="F1298" s="773">
        <v>1350000</v>
      </c>
      <c r="G1298" s="139" t="s">
        <v>3547</v>
      </c>
      <c r="H1298" s="633" t="s">
        <v>2196</v>
      </c>
      <c r="I1298" s="633" t="s">
        <v>2196</v>
      </c>
      <c r="J1298" s="146">
        <v>1</v>
      </c>
      <c r="K1298" s="139" t="s">
        <v>199</v>
      </c>
    </row>
    <row r="1299" spans="1:11" ht="15.75" customHeight="1">
      <c r="A1299" s="89" t="s">
        <v>3548</v>
      </c>
      <c r="B1299" s="633" t="s">
        <v>2004</v>
      </c>
      <c r="C1299" s="439" t="s">
        <v>3549</v>
      </c>
      <c r="D1299" s="633" t="s">
        <v>2024</v>
      </c>
      <c r="E1299" s="145" t="s">
        <v>119</v>
      </c>
      <c r="F1299" s="773">
        <v>1600000</v>
      </c>
      <c r="G1299" s="139" t="s">
        <v>1975</v>
      </c>
      <c r="H1299" s="633" t="s">
        <v>2196</v>
      </c>
      <c r="I1299" s="633" t="s">
        <v>2196</v>
      </c>
      <c r="J1299" s="146">
        <v>1</v>
      </c>
      <c r="K1299" s="139" t="s">
        <v>199</v>
      </c>
    </row>
    <row r="1300" spans="1:11" ht="15.75" customHeight="1">
      <c r="A1300" s="89" t="s">
        <v>3550</v>
      </c>
      <c r="B1300" s="633" t="s">
        <v>1971</v>
      </c>
      <c r="C1300" s="439" t="s">
        <v>3551</v>
      </c>
      <c r="D1300" s="633" t="s">
        <v>2024</v>
      </c>
      <c r="E1300" s="145" t="s">
        <v>2547</v>
      </c>
      <c r="F1300" s="773">
        <v>2100000</v>
      </c>
      <c r="G1300" s="139" t="s">
        <v>3150</v>
      </c>
      <c r="H1300" s="633" t="s">
        <v>2196</v>
      </c>
      <c r="I1300" s="146" t="s">
        <v>2196</v>
      </c>
      <c r="J1300" s="146">
        <v>1</v>
      </c>
      <c r="K1300" s="139" t="s">
        <v>199</v>
      </c>
    </row>
    <row r="1301" spans="1:11" ht="15.75" customHeight="1">
      <c r="A1301" s="466"/>
      <c r="B1301" s="467"/>
      <c r="C1301" s="468"/>
      <c r="D1301" s="469"/>
      <c r="E1301" s="469"/>
      <c r="F1301" s="1720"/>
      <c r="G1301" s="470"/>
      <c r="H1301" s="470"/>
      <c r="I1301" s="470"/>
      <c r="J1301" s="470"/>
      <c r="K1301" s="470"/>
    </row>
    <row r="1302" spans="1:11" ht="15.75" customHeight="1">
      <c r="A1302" s="480"/>
      <c r="B1302" s="467"/>
      <c r="C1302" s="471"/>
      <c r="D1302" s="477"/>
      <c r="E1302" s="469"/>
      <c r="F1302" s="1721"/>
      <c r="G1302" s="477"/>
      <c r="H1302" s="470"/>
      <c r="I1302" s="470"/>
      <c r="J1302" s="471"/>
      <c r="K1302" s="470"/>
    </row>
    <row r="1303" spans="1:11" ht="15.75" customHeight="1">
      <c r="A1303" s="481"/>
      <c r="B1303" s="467"/>
      <c r="C1303" s="471"/>
      <c r="D1303" s="477"/>
      <c r="E1303" s="469"/>
      <c r="F1303" s="1721"/>
      <c r="G1303" s="477"/>
      <c r="H1303" s="470"/>
      <c r="I1303" s="470"/>
      <c r="J1303" s="471"/>
      <c r="K1303" s="470"/>
    </row>
    <row r="1304" spans="1:11" ht="15.75" customHeight="1">
      <c r="J1304">
        <f>SUM(J1281:J1303)</f>
        <v>20</v>
      </c>
    </row>
    <row r="1305" spans="1:11" ht="15.75" customHeight="1">
      <c r="A1305" s="3340" t="s">
        <v>3552</v>
      </c>
      <c r="B1305" s="3341"/>
      <c r="C1305" s="3341"/>
      <c r="D1305" s="3341"/>
      <c r="E1305" s="3341"/>
      <c r="F1305" s="3341"/>
      <c r="G1305" s="3341"/>
      <c r="H1305" s="3341"/>
      <c r="I1305" s="3341"/>
      <c r="J1305" s="3341"/>
      <c r="K1305" s="3341"/>
    </row>
    <row r="1306" spans="1:11" ht="15.75" customHeight="1">
      <c r="A1306" s="12" t="s">
        <v>1962</v>
      </c>
      <c r="B1306" s="62" t="s">
        <v>1963</v>
      </c>
      <c r="C1306" s="62" t="s">
        <v>1964</v>
      </c>
      <c r="D1306" s="62" t="s">
        <v>2340</v>
      </c>
      <c r="E1306" s="62" t="s">
        <v>153</v>
      </c>
      <c r="F1306" s="1702" t="s">
        <v>1966</v>
      </c>
      <c r="G1306" s="62" t="s">
        <v>1967</v>
      </c>
      <c r="H1306" s="62" t="s">
        <v>1968</v>
      </c>
      <c r="I1306" s="62" t="s">
        <v>1969</v>
      </c>
      <c r="J1306" s="63" t="s">
        <v>1970</v>
      </c>
      <c r="K1306" s="63" t="s">
        <v>10</v>
      </c>
    </row>
    <row r="1307" spans="1:11" ht="15.75" customHeight="1">
      <c r="A1307" s="632">
        <v>43476</v>
      </c>
      <c r="B1307" s="633" t="s">
        <v>1971</v>
      </c>
      <c r="C1307" s="662" t="s">
        <v>3553</v>
      </c>
      <c r="D1307" s="633" t="s">
        <v>2024</v>
      </c>
      <c r="E1307" s="633" t="s">
        <v>2547</v>
      </c>
      <c r="F1307" s="1131">
        <v>2200000</v>
      </c>
      <c r="G1307" s="633" t="s">
        <v>1984</v>
      </c>
      <c r="H1307" s="633" t="s">
        <v>2196</v>
      </c>
      <c r="I1307" s="633" t="s">
        <v>2196</v>
      </c>
      <c r="J1307" s="633">
        <v>1</v>
      </c>
      <c r="K1307" s="633" t="s">
        <v>22</v>
      </c>
    </row>
    <row r="1308" spans="1:11" ht="15.75" customHeight="1">
      <c r="A1308" s="632">
        <v>43476</v>
      </c>
      <c r="B1308" s="633" t="s">
        <v>1971</v>
      </c>
      <c r="C1308" s="662" t="s">
        <v>3554</v>
      </c>
      <c r="D1308" s="633" t="s">
        <v>2024</v>
      </c>
      <c r="E1308" s="633" t="s">
        <v>120</v>
      </c>
      <c r="F1308" s="1131">
        <v>1550000</v>
      </c>
      <c r="G1308" s="633" t="s">
        <v>3555</v>
      </c>
      <c r="H1308" s="633" t="s">
        <v>2196</v>
      </c>
      <c r="I1308" s="633" t="s">
        <v>2196</v>
      </c>
      <c r="J1308" s="633">
        <v>1</v>
      </c>
      <c r="K1308" s="633" t="s">
        <v>22</v>
      </c>
    </row>
    <row r="1309" spans="1:11" ht="15.75" customHeight="1">
      <c r="A1309" s="632">
        <v>43476</v>
      </c>
      <c r="B1309" s="633" t="s">
        <v>1971</v>
      </c>
      <c r="C1309" s="662" t="s">
        <v>3556</v>
      </c>
      <c r="D1309" s="633" t="s">
        <v>2024</v>
      </c>
      <c r="E1309" s="633" t="s">
        <v>99</v>
      </c>
      <c r="F1309" s="1131">
        <v>1550000</v>
      </c>
      <c r="G1309" s="633" t="s">
        <v>3555</v>
      </c>
      <c r="H1309" s="633" t="s">
        <v>2196</v>
      </c>
      <c r="I1309" s="633" t="s">
        <v>2196</v>
      </c>
      <c r="J1309" s="633">
        <v>1</v>
      </c>
      <c r="K1309" s="633" t="s">
        <v>22</v>
      </c>
    </row>
    <row r="1310" spans="1:11" ht="15.75" customHeight="1">
      <c r="A1310" s="632">
        <v>43476</v>
      </c>
      <c r="B1310" s="633" t="s">
        <v>1971</v>
      </c>
      <c r="C1310" s="662" t="s">
        <v>3557</v>
      </c>
      <c r="D1310" s="633" t="s">
        <v>2024</v>
      </c>
      <c r="E1310" s="633" t="s">
        <v>2221</v>
      </c>
      <c r="F1310" s="1131">
        <v>2600000</v>
      </c>
      <c r="G1310" s="633" t="s">
        <v>3193</v>
      </c>
      <c r="H1310" s="633" t="s">
        <v>2196</v>
      </c>
      <c r="I1310" s="633" t="s">
        <v>2196</v>
      </c>
      <c r="J1310" s="633">
        <v>1</v>
      </c>
      <c r="K1310" s="633" t="s">
        <v>22</v>
      </c>
    </row>
    <row r="1311" spans="1:11" ht="15.75" customHeight="1">
      <c r="A1311" s="632">
        <v>43476</v>
      </c>
      <c r="B1311" s="633" t="s">
        <v>1971</v>
      </c>
      <c r="C1311" s="662" t="s">
        <v>3558</v>
      </c>
      <c r="D1311" s="633" t="s">
        <v>2024</v>
      </c>
      <c r="E1311" s="633" t="s">
        <v>407</v>
      </c>
      <c r="F1311" s="1131">
        <v>2800000</v>
      </c>
      <c r="G1311" s="660" t="s">
        <v>2039</v>
      </c>
      <c r="H1311" s="633" t="s">
        <v>2196</v>
      </c>
      <c r="I1311" s="633" t="s">
        <v>2196</v>
      </c>
      <c r="J1311" s="633">
        <v>1</v>
      </c>
      <c r="K1311" s="633" t="s">
        <v>22</v>
      </c>
    </row>
    <row r="1312" spans="1:11" ht="15.75" customHeight="1">
      <c r="A1312" s="144">
        <v>43657</v>
      </c>
      <c r="B1312" s="633" t="s">
        <v>1971</v>
      </c>
      <c r="C1312" s="439" t="s">
        <v>3559</v>
      </c>
      <c r="D1312" s="633" t="s">
        <v>2024</v>
      </c>
      <c r="E1312" s="145" t="s">
        <v>95</v>
      </c>
      <c r="F1312" s="773">
        <v>2500000</v>
      </c>
      <c r="G1312" s="422" t="s">
        <v>3560</v>
      </c>
      <c r="H1312" s="633" t="s">
        <v>2196</v>
      </c>
      <c r="I1312" s="146" t="s">
        <v>2196</v>
      </c>
      <c r="J1312" s="146">
        <v>1</v>
      </c>
      <c r="K1312" s="146" t="s">
        <v>22</v>
      </c>
    </row>
    <row r="1313" spans="1:11" ht="15.75" customHeight="1">
      <c r="A1313" s="89">
        <v>43810</v>
      </c>
      <c r="B1313" s="633" t="s">
        <v>1971</v>
      </c>
      <c r="C1313" s="439" t="s">
        <v>3561</v>
      </c>
      <c r="D1313" s="633" t="s">
        <v>2024</v>
      </c>
      <c r="E1313" s="145" t="s">
        <v>2174</v>
      </c>
      <c r="F1313" s="773">
        <v>2400000</v>
      </c>
      <c r="G1313" s="422" t="s">
        <v>2117</v>
      </c>
      <c r="H1313" s="633" t="s">
        <v>2196</v>
      </c>
      <c r="I1313" s="146" t="s">
        <v>2196</v>
      </c>
      <c r="J1313" s="146">
        <v>1</v>
      </c>
      <c r="K1313" s="139" t="s">
        <v>199</v>
      </c>
    </row>
    <row r="1314" spans="1:11" ht="15.75" customHeight="1">
      <c r="A1314" s="89">
        <v>43657</v>
      </c>
      <c r="B1314" s="633" t="s">
        <v>1971</v>
      </c>
      <c r="C1314" s="439" t="s">
        <v>3562</v>
      </c>
      <c r="D1314" s="633" t="s">
        <v>2024</v>
      </c>
      <c r="E1314" s="145" t="s">
        <v>95</v>
      </c>
      <c r="F1314" s="773">
        <v>2500000</v>
      </c>
      <c r="G1314" s="422" t="s">
        <v>2892</v>
      </c>
      <c r="H1314" s="633" t="s">
        <v>2196</v>
      </c>
      <c r="I1314" s="146" t="s">
        <v>2196</v>
      </c>
      <c r="J1314" s="146">
        <v>1</v>
      </c>
      <c r="K1314" s="139" t="s">
        <v>22</v>
      </c>
    </row>
    <row r="1315" spans="1:11" ht="15.75" customHeight="1">
      <c r="A1315" s="89">
        <v>43810</v>
      </c>
      <c r="B1315" s="633" t="s">
        <v>1971</v>
      </c>
      <c r="C1315" s="439" t="s">
        <v>884</v>
      </c>
      <c r="D1315" s="633" t="s">
        <v>2024</v>
      </c>
      <c r="E1315" s="145" t="s">
        <v>3563</v>
      </c>
      <c r="F1315" s="773">
        <v>1600000</v>
      </c>
      <c r="G1315" s="422" t="s">
        <v>1984</v>
      </c>
      <c r="H1315" s="633" t="s">
        <v>2196</v>
      </c>
      <c r="I1315" s="146" t="s">
        <v>2196</v>
      </c>
      <c r="J1315" s="146">
        <v>1</v>
      </c>
      <c r="K1315" s="139" t="s">
        <v>22</v>
      </c>
    </row>
    <row r="1316" spans="1:11" ht="15.75" customHeight="1">
      <c r="A1316" s="89" t="s">
        <v>3532</v>
      </c>
      <c r="B1316" s="633" t="s">
        <v>1971</v>
      </c>
      <c r="C1316" s="439" t="s">
        <v>3564</v>
      </c>
      <c r="D1316" s="633" t="s">
        <v>2024</v>
      </c>
      <c r="E1316" s="145" t="s">
        <v>100</v>
      </c>
      <c r="F1316" s="773">
        <v>2100000</v>
      </c>
      <c r="G1316" s="422" t="s">
        <v>2242</v>
      </c>
      <c r="H1316" s="633" t="s">
        <v>2196</v>
      </c>
      <c r="I1316" s="146" t="s">
        <v>2196</v>
      </c>
      <c r="J1316" s="146">
        <v>1</v>
      </c>
      <c r="K1316" s="139" t="s">
        <v>22</v>
      </c>
    </row>
    <row r="1317" spans="1:11" ht="15.75" customHeight="1">
      <c r="A1317" s="89" t="s">
        <v>3536</v>
      </c>
      <c r="B1317" s="633" t="s">
        <v>1971</v>
      </c>
      <c r="C1317" s="439" t="s">
        <v>3565</v>
      </c>
      <c r="D1317" s="633" t="s">
        <v>2024</v>
      </c>
      <c r="E1317" s="145" t="s">
        <v>2434</v>
      </c>
      <c r="F1317" s="773">
        <v>1400000</v>
      </c>
      <c r="G1317" s="451" t="s">
        <v>1975</v>
      </c>
      <c r="H1317" s="633" t="s">
        <v>2196</v>
      </c>
      <c r="I1317" s="146" t="s">
        <v>2196</v>
      </c>
      <c r="J1317" s="146">
        <v>1</v>
      </c>
      <c r="K1317" s="139" t="s">
        <v>22</v>
      </c>
    </row>
    <row r="1318" spans="1:11" ht="15.75" customHeight="1">
      <c r="A1318" s="89" t="s">
        <v>3540</v>
      </c>
      <c r="B1318" s="633" t="s">
        <v>1971</v>
      </c>
      <c r="C1318" s="439" t="s">
        <v>3566</v>
      </c>
      <c r="D1318" s="633" t="s">
        <v>2024</v>
      </c>
      <c r="E1318" s="145" t="s">
        <v>3220</v>
      </c>
      <c r="F1318" s="773">
        <v>1400000</v>
      </c>
      <c r="G1318" s="422" t="s">
        <v>559</v>
      </c>
      <c r="H1318" s="633" t="s">
        <v>2196</v>
      </c>
      <c r="I1318" s="146" t="s">
        <v>2196</v>
      </c>
      <c r="J1318" s="146">
        <v>1</v>
      </c>
      <c r="K1318" s="139" t="s">
        <v>22</v>
      </c>
    </row>
    <row r="1319" spans="1:11" ht="15.75" customHeight="1">
      <c r="A1319" s="89" t="s">
        <v>3540</v>
      </c>
      <c r="B1319" s="633" t="s">
        <v>1971</v>
      </c>
      <c r="C1319" s="439" t="s">
        <v>3567</v>
      </c>
      <c r="D1319" s="633" t="s">
        <v>2024</v>
      </c>
      <c r="E1319" s="145" t="s">
        <v>2673</v>
      </c>
      <c r="F1319" s="773">
        <v>2500000</v>
      </c>
      <c r="G1319" s="422" t="s">
        <v>3568</v>
      </c>
      <c r="H1319" s="633" t="s">
        <v>2196</v>
      </c>
      <c r="I1319" s="146" t="s">
        <v>2196</v>
      </c>
      <c r="J1319" s="146">
        <v>1</v>
      </c>
      <c r="K1319" s="139" t="s">
        <v>22</v>
      </c>
    </row>
    <row r="1320" spans="1:11" ht="15.75" customHeight="1">
      <c r="A1320" s="89" t="s">
        <v>3513</v>
      </c>
      <c r="B1320" s="633" t="s">
        <v>1971</v>
      </c>
      <c r="C1320" s="439" t="s">
        <v>3569</v>
      </c>
      <c r="D1320" s="633" t="s">
        <v>2024</v>
      </c>
      <c r="E1320" s="145" t="s">
        <v>99</v>
      </c>
      <c r="F1320" s="773">
        <v>1700000</v>
      </c>
      <c r="G1320" s="451" t="s">
        <v>1975</v>
      </c>
      <c r="H1320" s="633" t="s">
        <v>2196</v>
      </c>
      <c r="I1320" s="146" t="s">
        <v>2196</v>
      </c>
      <c r="J1320" s="146">
        <v>1</v>
      </c>
      <c r="K1320" s="139" t="s">
        <v>22</v>
      </c>
    </row>
    <row r="1321" spans="1:11" ht="15.75" customHeight="1">
      <c r="A1321" s="89" t="s">
        <v>3513</v>
      </c>
      <c r="B1321" s="633" t="s">
        <v>1971</v>
      </c>
      <c r="C1321" s="439" t="s">
        <v>3570</v>
      </c>
      <c r="D1321" s="633" t="s">
        <v>2024</v>
      </c>
      <c r="E1321" s="145" t="s">
        <v>99</v>
      </c>
      <c r="F1321" s="773">
        <v>1300000</v>
      </c>
      <c r="G1321" s="422" t="s">
        <v>3571</v>
      </c>
      <c r="H1321" s="633" t="s">
        <v>2196</v>
      </c>
      <c r="I1321" s="146" t="s">
        <v>2196</v>
      </c>
      <c r="J1321" s="146">
        <v>1</v>
      </c>
      <c r="K1321" s="139" t="s">
        <v>199</v>
      </c>
    </row>
    <row r="1322" spans="1:11" ht="15.75" customHeight="1">
      <c r="A1322" s="89" t="s">
        <v>3515</v>
      </c>
      <c r="B1322" s="633" t="s">
        <v>1971</v>
      </c>
      <c r="C1322" s="439" t="s">
        <v>3572</v>
      </c>
      <c r="D1322" s="633" t="s">
        <v>2024</v>
      </c>
      <c r="E1322" s="145" t="s">
        <v>2553</v>
      </c>
      <c r="F1322" s="773">
        <v>1200000</v>
      </c>
      <c r="G1322" s="451" t="s">
        <v>2039</v>
      </c>
      <c r="H1322" s="633" t="s">
        <v>2196</v>
      </c>
      <c r="I1322" s="146" t="s">
        <v>2196</v>
      </c>
      <c r="J1322" s="146">
        <v>1</v>
      </c>
      <c r="K1322" s="139" t="s">
        <v>22</v>
      </c>
    </row>
    <row r="1323" spans="1:11" ht="15.75" customHeight="1">
      <c r="A1323" s="89" t="s">
        <v>3515</v>
      </c>
      <c r="B1323" s="633" t="s">
        <v>1971</v>
      </c>
      <c r="C1323" s="439" t="s">
        <v>3573</v>
      </c>
      <c r="D1323" s="633" t="s">
        <v>3574</v>
      </c>
      <c r="E1323" s="145" t="s">
        <v>2365</v>
      </c>
      <c r="F1323" s="773">
        <v>990000</v>
      </c>
      <c r="G1323" s="451" t="s">
        <v>2039</v>
      </c>
      <c r="H1323" s="633" t="s">
        <v>2196</v>
      </c>
      <c r="I1323" s="146" t="s">
        <v>2196</v>
      </c>
      <c r="J1323" s="146">
        <v>1</v>
      </c>
      <c r="K1323" s="139" t="s">
        <v>22</v>
      </c>
    </row>
    <row r="1324" spans="1:11" ht="15.75" customHeight="1">
      <c r="A1324" s="89" t="s">
        <v>3515</v>
      </c>
      <c r="B1324" s="633" t="s">
        <v>1971</v>
      </c>
      <c r="C1324" s="439" t="s">
        <v>3575</v>
      </c>
      <c r="D1324" s="633" t="s">
        <v>2024</v>
      </c>
      <c r="E1324" s="145" t="s">
        <v>3576</v>
      </c>
      <c r="F1324" s="773">
        <v>1600000</v>
      </c>
      <c r="G1324" s="451" t="s">
        <v>2039</v>
      </c>
      <c r="H1324" s="633" t="s">
        <v>2196</v>
      </c>
      <c r="I1324" s="146" t="s">
        <v>2196</v>
      </c>
      <c r="J1324" s="146">
        <v>1</v>
      </c>
      <c r="K1324" s="139" t="s">
        <v>22</v>
      </c>
    </row>
    <row r="1325" spans="1:11" ht="15.75" customHeight="1">
      <c r="A1325" s="89" t="s">
        <v>3515</v>
      </c>
      <c r="B1325" s="633" t="s">
        <v>1971</v>
      </c>
      <c r="C1325" s="439" t="s">
        <v>3577</v>
      </c>
      <c r="D1325" s="633" t="s">
        <v>2024</v>
      </c>
      <c r="E1325" s="145" t="s">
        <v>2547</v>
      </c>
      <c r="F1325" s="773">
        <v>2100000</v>
      </c>
      <c r="G1325" s="451" t="s">
        <v>3150</v>
      </c>
      <c r="H1325" s="633" t="s">
        <v>2196</v>
      </c>
      <c r="I1325" s="146" t="s">
        <v>2196</v>
      </c>
      <c r="J1325" s="146">
        <v>1</v>
      </c>
      <c r="K1325" s="139" t="s">
        <v>22</v>
      </c>
    </row>
    <row r="1326" spans="1:11" ht="15.75" customHeight="1">
      <c r="A1326" s="89" t="s">
        <v>3515</v>
      </c>
      <c r="B1326" s="633" t="s">
        <v>1971</v>
      </c>
      <c r="C1326" s="439" t="s">
        <v>3578</v>
      </c>
      <c r="D1326" s="633" t="s">
        <v>2024</v>
      </c>
      <c r="E1326" s="145" t="s">
        <v>2547</v>
      </c>
      <c r="F1326" s="773">
        <v>2200000</v>
      </c>
      <c r="G1326" s="139" t="s">
        <v>3150</v>
      </c>
      <c r="H1326" s="633" t="s">
        <v>2196</v>
      </c>
      <c r="I1326" s="146" t="s">
        <v>2196</v>
      </c>
      <c r="J1326" s="146">
        <v>1</v>
      </c>
      <c r="K1326" s="139" t="s">
        <v>199</v>
      </c>
    </row>
    <row r="1327" spans="1:11" ht="15.75" customHeight="1">
      <c r="A1327" s="466"/>
      <c r="B1327" s="467"/>
      <c r="C1327" s="468"/>
      <c r="D1327" s="469"/>
      <c r="E1327" s="469"/>
      <c r="F1327" s="1720"/>
      <c r="G1327" s="470"/>
      <c r="H1327" s="470"/>
      <c r="I1327" s="470"/>
      <c r="J1327" s="470"/>
      <c r="K1327" s="470"/>
    </row>
    <row r="1328" spans="1:11" ht="15.75" customHeight="1">
      <c r="A1328" s="480"/>
      <c r="B1328" s="467"/>
      <c r="C1328" s="471"/>
      <c r="D1328" s="477"/>
      <c r="E1328" s="469"/>
      <c r="F1328" s="1721"/>
      <c r="G1328" s="477"/>
      <c r="H1328" s="470"/>
      <c r="I1328" s="470"/>
      <c r="J1328" s="471"/>
      <c r="K1328" s="470"/>
    </row>
    <row r="1329" spans="1:11" ht="15.75" customHeight="1">
      <c r="A1329" s="481"/>
      <c r="B1329" s="467"/>
      <c r="C1329" s="471"/>
      <c r="D1329" s="477"/>
      <c r="E1329" s="469"/>
      <c r="F1329" s="1721"/>
      <c r="G1329" s="477"/>
      <c r="H1329" s="470"/>
      <c r="I1329" s="470"/>
      <c r="J1329" s="471"/>
      <c r="K1329" s="470"/>
    </row>
    <row r="1330" spans="1:11" ht="15.75" customHeight="1">
      <c r="J1330">
        <f>SUM(J1307:J1326)</f>
        <v>20</v>
      </c>
    </row>
    <row r="1331" spans="1:11" ht="15.75" customHeight="1">
      <c r="A1331" s="3340" t="s">
        <v>3579</v>
      </c>
      <c r="B1331" s="3341"/>
      <c r="C1331" s="3341"/>
      <c r="D1331" s="3341"/>
      <c r="E1331" s="3341"/>
      <c r="F1331" s="3341"/>
      <c r="G1331" s="3341"/>
      <c r="H1331" s="3341"/>
      <c r="I1331" s="3341"/>
      <c r="J1331" s="3341"/>
      <c r="K1331" s="3341"/>
    </row>
    <row r="1332" spans="1:11" ht="15.75" customHeight="1">
      <c r="A1332" s="12" t="s">
        <v>1962</v>
      </c>
      <c r="B1332" s="62" t="s">
        <v>1963</v>
      </c>
      <c r="C1332" s="62" t="s">
        <v>1964</v>
      </c>
      <c r="D1332" s="62" t="s">
        <v>2340</v>
      </c>
      <c r="E1332" s="62" t="s">
        <v>153</v>
      </c>
      <c r="F1332" s="1702" t="s">
        <v>1966</v>
      </c>
      <c r="G1332" s="62" t="s">
        <v>1967</v>
      </c>
      <c r="H1332" s="62" t="s">
        <v>1968</v>
      </c>
      <c r="I1332" s="62" t="s">
        <v>1969</v>
      </c>
      <c r="J1332" s="63" t="s">
        <v>1970</v>
      </c>
      <c r="K1332" s="63" t="s">
        <v>10</v>
      </c>
    </row>
    <row r="1333" spans="1:11" ht="15.75" customHeight="1">
      <c r="A1333" s="632">
        <v>43476</v>
      </c>
      <c r="B1333" s="633" t="s">
        <v>1971</v>
      </c>
      <c r="C1333" s="631" t="s">
        <v>3580</v>
      </c>
      <c r="D1333" s="633" t="s">
        <v>2024</v>
      </c>
      <c r="E1333" s="633" t="s">
        <v>99</v>
      </c>
      <c r="F1333" s="1131">
        <v>1500000</v>
      </c>
      <c r="G1333" s="633" t="s">
        <v>3581</v>
      </c>
      <c r="H1333" s="633" t="s">
        <v>2196</v>
      </c>
      <c r="I1333" s="633" t="s">
        <v>2196</v>
      </c>
      <c r="J1333" s="633"/>
      <c r="K1333" s="633"/>
    </row>
    <row r="1334" spans="1:11" ht="15.75" customHeight="1">
      <c r="A1334" s="632">
        <v>43476</v>
      </c>
      <c r="B1334" s="633" t="s">
        <v>1971</v>
      </c>
      <c r="C1334" s="631" t="s">
        <v>500</v>
      </c>
      <c r="D1334" s="633" t="s">
        <v>2024</v>
      </c>
      <c r="E1334" s="633" t="s">
        <v>95</v>
      </c>
      <c r="F1334" s="1131">
        <v>2000000</v>
      </c>
      <c r="G1334" s="633" t="s">
        <v>2039</v>
      </c>
      <c r="H1334" s="633" t="s">
        <v>2196</v>
      </c>
      <c r="I1334" s="633" t="s">
        <v>2196</v>
      </c>
      <c r="J1334" s="633"/>
      <c r="K1334" s="633"/>
    </row>
    <row r="1335" spans="1:11" ht="15.75" customHeight="1">
      <c r="A1335" s="632"/>
      <c r="B1335" s="633"/>
      <c r="C1335" s="631"/>
      <c r="D1335" s="633"/>
      <c r="E1335" s="633"/>
      <c r="F1335" s="1131"/>
      <c r="G1335" s="633"/>
      <c r="H1335" s="633"/>
      <c r="I1335" s="633"/>
      <c r="J1335" s="633"/>
      <c r="K1335" s="633"/>
    </row>
    <row r="1336" spans="1:11" ht="15.75" customHeight="1">
      <c r="A1336" s="819"/>
      <c r="B1336" s="399"/>
      <c r="C1336" s="483"/>
      <c r="D1336" s="484"/>
      <c r="E1336" s="817"/>
      <c r="F1336" s="767"/>
      <c r="G1336" s="484"/>
      <c r="H1336" s="818"/>
      <c r="I1336" s="818"/>
      <c r="J1336" s="483"/>
      <c r="K1336" s="818"/>
    </row>
    <row r="1337" spans="1:11" ht="15.75" customHeight="1">
      <c r="A1337" s="3342" t="s">
        <v>2142</v>
      </c>
      <c r="B1337" s="3342"/>
      <c r="C1337" s="3342"/>
      <c r="D1337" s="3342"/>
      <c r="E1337" s="3342"/>
      <c r="F1337" s="3342"/>
      <c r="G1337" s="3342"/>
      <c r="H1337" s="3342"/>
      <c r="I1337" s="3342"/>
      <c r="J1337" s="3342"/>
      <c r="K1337" s="3342"/>
    </row>
    <row r="1338" spans="1:11" ht="15.75" customHeight="1">
      <c r="A1338" s="3340" t="s">
        <v>3582</v>
      </c>
      <c r="B1338" s="3341"/>
      <c r="C1338" s="3341"/>
      <c r="D1338" s="3341"/>
      <c r="E1338" s="3341"/>
      <c r="F1338" s="3341"/>
      <c r="G1338" s="3341"/>
      <c r="H1338" s="3341"/>
      <c r="I1338" s="3341"/>
      <c r="J1338" s="3341"/>
      <c r="K1338" s="3341"/>
    </row>
    <row r="1339" spans="1:11" ht="15.75" customHeight="1">
      <c r="A1339" s="12" t="s">
        <v>1962</v>
      </c>
      <c r="B1339" s="62" t="s">
        <v>1963</v>
      </c>
      <c r="C1339" s="62" t="s">
        <v>1964</v>
      </c>
      <c r="D1339" s="62" t="s">
        <v>2340</v>
      </c>
      <c r="E1339" s="62" t="s">
        <v>153</v>
      </c>
      <c r="F1339" s="1702" t="s">
        <v>1966</v>
      </c>
      <c r="G1339" s="62" t="s">
        <v>1967</v>
      </c>
      <c r="H1339" s="62" t="s">
        <v>1968</v>
      </c>
      <c r="I1339" s="62" t="s">
        <v>1969</v>
      </c>
      <c r="J1339" s="63" t="s">
        <v>1970</v>
      </c>
      <c r="K1339" s="63" t="s">
        <v>10</v>
      </c>
    </row>
    <row r="1340" spans="1:11" ht="15.75" customHeight="1">
      <c r="A1340" s="632">
        <v>43597</v>
      </c>
      <c r="B1340" s="633" t="s">
        <v>1971</v>
      </c>
      <c r="C1340" s="662" t="s">
        <v>933</v>
      </c>
      <c r="D1340" s="633" t="s">
        <v>2024</v>
      </c>
      <c r="E1340" s="633" t="s">
        <v>230</v>
      </c>
      <c r="F1340" s="1131">
        <v>2100000</v>
      </c>
      <c r="G1340" s="633" t="s">
        <v>2032</v>
      </c>
      <c r="H1340" s="633" t="s">
        <v>2196</v>
      </c>
      <c r="I1340" s="633" t="s">
        <v>2196</v>
      </c>
      <c r="J1340" s="633">
        <v>1</v>
      </c>
      <c r="K1340" s="633" t="s">
        <v>199</v>
      </c>
    </row>
    <row r="1341" spans="1:11" ht="15.75" customHeight="1">
      <c r="A1341" s="632">
        <v>43781</v>
      </c>
      <c r="B1341" s="633" t="s">
        <v>1971</v>
      </c>
      <c r="C1341" s="662" t="s">
        <v>3583</v>
      </c>
      <c r="D1341" s="633" t="s">
        <v>2024</v>
      </c>
      <c r="E1341" s="633" t="s">
        <v>119</v>
      </c>
      <c r="F1341" s="1131">
        <v>1600000</v>
      </c>
      <c r="G1341" s="660" t="s">
        <v>2039</v>
      </c>
      <c r="H1341" s="633" t="s">
        <v>2196</v>
      </c>
      <c r="I1341" s="633" t="s">
        <v>2196</v>
      </c>
      <c r="J1341" s="633">
        <v>1</v>
      </c>
      <c r="K1341" s="633" t="s">
        <v>22</v>
      </c>
    </row>
    <row r="1342" spans="1:11" ht="15.75" customHeight="1">
      <c r="A1342" s="632">
        <v>43597</v>
      </c>
      <c r="B1342" s="633" t="s">
        <v>1971</v>
      </c>
      <c r="C1342" s="662" t="s">
        <v>3584</v>
      </c>
      <c r="D1342" s="633" t="s">
        <v>2024</v>
      </c>
      <c r="E1342" s="633" t="s">
        <v>230</v>
      </c>
      <c r="F1342" s="1131">
        <v>2300000</v>
      </c>
      <c r="G1342" s="633" t="s">
        <v>2544</v>
      </c>
      <c r="H1342" s="633" t="s">
        <v>2196</v>
      </c>
      <c r="I1342" s="633" t="s">
        <v>2196</v>
      </c>
      <c r="J1342" s="633">
        <v>1</v>
      </c>
      <c r="K1342" s="633" t="s">
        <v>22</v>
      </c>
    </row>
    <row r="1343" spans="1:11" ht="15.75" customHeight="1">
      <c r="A1343" s="632">
        <v>43597</v>
      </c>
      <c r="B1343" s="633" t="s">
        <v>1971</v>
      </c>
      <c r="C1343" s="662" t="s">
        <v>3585</v>
      </c>
      <c r="D1343" s="633" t="s">
        <v>2024</v>
      </c>
      <c r="E1343" s="633" t="s">
        <v>3586</v>
      </c>
      <c r="F1343" s="1131">
        <v>2300000</v>
      </c>
      <c r="G1343" s="660" t="s">
        <v>2039</v>
      </c>
      <c r="H1343" s="633" t="s">
        <v>2196</v>
      </c>
      <c r="I1343" s="633" t="s">
        <v>2196</v>
      </c>
      <c r="J1343" s="633">
        <v>1</v>
      </c>
      <c r="K1343" s="633" t="s">
        <v>22</v>
      </c>
    </row>
    <row r="1344" spans="1:11" ht="15.75" customHeight="1">
      <c r="A1344" s="632">
        <v>43720</v>
      </c>
      <c r="B1344" s="633" t="s">
        <v>1971</v>
      </c>
      <c r="C1344" s="662" t="s">
        <v>3587</v>
      </c>
      <c r="D1344" s="633" t="s">
        <v>2024</v>
      </c>
      <c r="E1344" s="633" t="s">
        <v>1995</v>
      </c>
      <c r="F1344" s="1131">
        <v>1800000</v>
      </c>
      <c r="G1344" s="660" t="s">
        <v>2039</v>
      </c>
      <c r="H1344" s="633" t="s">
        <v>2196</v>
      </c>
      <c r="I1344" s="633" t="s">
        <v>2196</v>
      </c>
      <c r="J1344" s="633">
        <v>1</v>
      </c>
      <c r="K1344" s="633" t="s">
        <v>22</v>
      </c>
    </row>
    <row r="1345" spans="1:11" ht="15.75" customHeight="1">
      <c r="A1345" s="144">
        <v>43720</v>
      </c>
      <c r="B1345" s="633" t="s">
        <v>1971</v>
      </c>
      <c r="C1345" s="439" t="s">
        <v>3588</v>
      </c>
      <c r="D1345" s="633" t="s">
        <v>2024</v>
      </c>
      <c r="E1345" s="145" t="s">
        <v>101</v>
      </c>
      <c r="F1345" s="773">
        <v>2000000</v>
      </c>
      <c r="G1345" s="451" t="s">
        <v>2039</v>
      </c>
      <c r="H1345" s="633" t="s">
        <v>2196</v>
      </c>
      <c r="I1345" s="146" t="s">
        <v>2196</v>
      </c>
      <c r="J1345" s="146">
        <v>1</v>
      </c>
      <c r="K1345" s="146" t="s">
        <v>199</v>
      </c>
    </row>
    <row r="1346" spans="1:11" ht="15.75" customHeight="1">
      <c r="A1346" s="89">
        <v>43781</v>
      </c>
      <c r="B1346" s="633" t="s">
        <v>2004</v>
      </c>
      <c r="C1346" s="439" t="s">
        <v>3589</v>
      </c>
      <c r="D1346" s="633" t="s">
        <v>2024</v>
      </c>
      <c r="E1346" s="145" t="s">
        <v>3590</v>
      </c>
      <c r="F1346" s="773">
        <v>2800000</v>
      </c>
      <c r="G1346" s="422" t="s">
        <v>3591</v>
      </c>
      <c r="H1346" s="633" t="s">
        <v>2196</v>
      </c>
      <c r="I1346" s="146" t="s">
        <v>2196</v>
      </c>
      <c r="J1346" s="146">
        <v>1</v>
      </c>
      <c r="K1346" s="139" t="s">
        <v>199</v>
      </c>
    </row>
    <row r="1347" spans="1:11" ht="15.75" customHeight="1">
      <c r="A1347" s="89" t="s">
        <v>3592</v>
      </c>
      <c r="B1347" s="633" t="s">
        <v>1971</v>
      </c>
      <c r="C1347" s="439" t="s">
        <v>3593</v>
      </c>
      <c r="D1347" s="633" t="s">
        <v>2024</v>
      </c>
      <c r="E1347" s="145" t="s">
        <v>2547</v>
      </c>
      <c r="F1347" s="773">
        <v>2100000</v>
      </c>
      <c r="G1347" s="422" t="s">
        <v>3594</v>
      </c>
      <c r="H1347" s="633" t="s">
        <v>2196</v>
      </c>
      <c r="I1347" s="146" t="s">
        <v>2196</v>
      </c>
      <c r="J1347" s="146">
        <v>1</v>
      </c>
      <c r="K1347" s="139" t="s">
        <v>22</v>
      </c>
    </row>
    <row r="1348" spans="1:11" ht="15.75" customHeight="1">
      <c r="A1348" s="89" t="s">
        <v>3592</v>
      </c>
      <c r="B1348" s="633" t="s">
        <v>1971</v>
      </c>
      <c r="C1348" s="439" t="s">
        <v>3595</v>
      </c>
      <c r="D1348" s="633" t="s">
        <v>2024</v>
      </c>
      <c r="E1348" s="145" t="s">
        <v>2547</v>
      </c>
      <c r="F1348" s="773">
        <v>2000000</v>
      </c>
      <c r="G1348" s="422" t="s">
        <v>3594</v>
      </c>
      <c r="H1348" s="633" t="s">
        <v>2196</v>
      </c>
      <c r="I1348" s="146" t="s">
        <v>2196</v>
      </c>
      <c r="J1348" s="146">
        <v>1</v>
      </c>
      <c r="K1348" s="139" t="s">
        <v>22</v>
      </c>
    </row>
    <row r="1349" spans="1:11" ht="15.75" customHeight="1">
      <c r="A1349" s="89" t="s">
        <v>3596</v>
      </c>
      <c r="B1349" s="633" t="s">
        <v>2004</v>
      </c>
      <c r="C1349" s="439" t="s">
        <v>3597</v>
      </c>
      <c r="D1349" s="633" t="s">
        <v>2024</v>
      </c>
      <c r="E1349" s="145" t="s">
        <v>434</v>
      </c>
      <c r="F1349" s="773">
        <v>1950000</v>
      </c>
      <c r="G1349" s="422" t="s">
        <v>2379</v>
      </c>
      <c r="H1349" s="633" t="s">
        <v>2196</v>
      </c>
      <c r="I1349" s="146" t="s">
        <v>2196</v>
      </c>
      <c r="J1349" s="146">
        <v>1</v>
      </c>
      <c r="K1349" s="139" t="s">
        <v>22</v>
      </c>
    </row>
    <row r="1350" spans="1:11" ht="15.75" customHeight="1">
      <c r="A1350" s="89" t="s">
        <v>3598</v>
      </c>
      <c r="B1350" s="633" t="s">
        <v>1971</v>
      </c>
      <c r="C1350" s="439" t="s">
        <v>588</v>
      </c>
      <c r="D1350" s="633" t="s">
        <v>2024</v>
      </c>
      <c r="E1350" s="145" t="s">
        <v>434</v>
      </c>
      <c r="F1350" s="773">
        <v>2100000</v>
      </c>
      <c r="G1350" s="451" t="s">
        <v>2039</v>
      </c>
      <c r="H1350" s="633" t="s">
        <v>2196</v>
      </c>
      <c r="I1350" s="146" t="s">
        <v>2196</v>
      </c>
      <c r="J1350" s="146">
        <v>1</v>
      </c>
      <c r="K1350" s="139" t="s">
        <v>22</v>
      </c>
    </row>
    <row r="1351" spans="1:11" ht="15.75" customHeight="1">
      <c r="A1351" s="89" t="s">
        <v>3599</v>
      </c>
      <c r="B1351" s="633" t="s">
        <v>1971</v>
      </c>
      <c r="C1351" s="439" t="s">
        <v>3600</v>
      </c>
      <c r="D1351" s="633" t="s">
        <v>2024</v>
      </c>
      <c r="E1351" s="145" t="s">
        <v>407</v>
      </c>
      <c r="F1351" s="773">
        <v>3600000</v>
      </c>
      <c r="G1351" s="422" t="s">
        <v>3460</v>
      </c>
      <c r="H1351" s="633" t="s">
        <v>2196</v>
      </c>
      <c r="I1351" s="146" t="s">
        <v>2196</v>
      </c>
      <c r="J1351" s="146">
        <v>1</v>
      </c>
      <c r="K1351" s="139" t="s">
        <v>199</v>
      </c>
    </row>
    <row r="1352" spans="1:11" ht="15.75" customHeight="1">
      <c r="A1352" s="89" t="s">
        <v>3599</v>
      </c>
      <c r="B1352" s="633" t="s">
        <v>1971</v>
      </c>
      <c r="C1352" s="439" t="s">
        <v>3601</v>
      </c>
      <c r="D1352" s="633" t="s">
        <v>2024</v>
      </c>
      <c r="E1352" s="145" t="s">
        <v>407</v>
      </c>
      <c r="F1352" s="773">
        <v>3000000</v>
      </c>
      <c r="G1352" s="422" t="s">
        <v>3460</v>
      </c>
      <c r="H1352" s="633" t="s">
        <v>2196</v>
      </c>
      <c r="I1352" s="146" t="s">
        <v>2196</v>
      </c>
      <c r="J1352" s="146">
        <v>1</v>
      </c>
      <c r="K1352" s="139" t="s">
        <v>199</v>
      </c>
    </row>
    <row r="1353" spans="1:11" ht="15.75" customHeight="1">
      <c r="A1353" s="89" t="s">
        <v>3598</v>
      </c>
      <c r="B1353" s="633" t="s">
        <v>2149</v>
      </c>
      <c r="C1353" s="439" t="s">
        <v>3602</v>
      </c>
      <c r="D1353" s="633" t="s">
        <v>2024</v>
      </c>
      <c r="E1353" s="145" t="s">
        <v>2547</v>
      </c>
      <c r="F1353" s="773">
        <v>1800000</v>
      </c>
      <c r="G1353" s="422" t="s">
        <v>3379</v>
      </c>
      <c r="H1353" s="633" t="s">
        <v>2196</v>
      </c>
      <c r="I1353" s="146" t="s">
        <v>2196</v>
      </c>
      <c r="J1353" s="146">
        <v>1</v>
      </c>
      <c r="K1353" s="139" t="s">
        <v>22</v>
      </c>
    </row>
    <row r="1354" spans="1:11" ht="15.75" customHeight="1">
      <c r="A1354" s="89" t="s">
        <v>3598</v>
      </c>
      <c r="B1354" s="633" t="s">
        <v>1971</v>
      </c>
      <c r="C1354" s="439" t="s">
        <v>3603</v>
      </c>
      <c r="D1354" s="633" t="s">
        <v>2024</v>
      </c>
      <c r="E1354" s="145" t="s">
        <v>407</v>
      </c>
      <c r="F1354" s="773">
        <v>2790000</v>
      </c>
      <c r="G1354" s="422" t="s">
        <v>3460</v>
      </c>
      <c r="H1354" s="633" t="s">
        <v>2196</v>
      </c>
      <c r="I1354" s="146" t="s">
        <v>2196</v>
      </c>
      <c r="J1354" s="146">
        <v>1</v>
      </c>
      <c r="K1354" s="139" t="s">
        <v>22</v>
      </c>
    </row>
    <row r="1355" spans="1:11" ht="15.75" customHeight="1">
      <c r="A1355" s="89" t="s">
        <v>3599</v>
      </c>
      <c r="B1355" s="633" t="s">
        <v>1971</v>
      </c>
      <c r="C1355" s="439" t="s">
        <v>3604</v>
      </c>
      <c r="D1355" s="633" t="s">
        <v>3574</v>
      </c>
      <c r="E1355" s="145" t="s">
        <v>407</v>
      </c>
      <c r="F1355" s="773">
        <v>3600000</v>
      </c>
      <c r="G1355" s="422" t="s">
        <v>2671</v>
      </c>
      <c r="H1355" s="633" t="s">
        <v>2196</v>
      </c>
      <c r="I1355" s="146" t="s">
        <v>2196</v>
      </c>
      <c r="J1355" s="146">
        <v>1</v>
      </c>
      <c r="K1355" s="139" t="s">
        <v>22</v>
      </c>
    </row>
    <row r="1356" spans="1:11" ht="15.75" customHeight="1">
      <c r="A1356" s="89" t="s">
        <v>3599</v>
      </c>
      <c r="B1356" s="633" t="s">
        <v>2149</v>
      </c>
      <c r="C1356" s="439" t="s">
        <v>3605</v>
      </c>
      <c r="D1356" s="633" t="s">
        <v>2024</v>
      </c>
      <c r="E1356" s="145" t="s">
        <v>96</v>
      </c>
      <c r="F1356" s="773">
        <v>1800000</v>
      </c>
      <c r="G1356" s="422" t="s">
        <v>3606</v>
      </c>
      <c r="H1356" s="633" t="s">
        <v>2196</v>
      </c>
      <c r="I1356" s="146" t="s">
        <v>2196</v>
      </c>
      <c r="J1356" s="146">
        <v>1</v>
      </c>
      <c r="K1356" s="139" t="s">
        <v>22</v>
      </c>
    </row>
    <row r="1357" spans="1:11" ht="15.75" customHeight="1">
      <c r="A1357" s="89" t="s">
        <v>3592</v>
      </c>
      <c r="B1357" s="633" t="s">
        <v>1971</v>
      </c>
      <c r="C1357" s="439" t="s">
        <v>3607</v>
      </c>
      <c r="D1357" s="633" t="s">
        <v>2024</v>
      </c>
      <c r="E1357" s="145" t="s">
        <v>96</v>
      </c>
      <c r="F1357" s="773">
        <v>1900000</v>
      </c>
      <c r="G1357" s="451" t="s">
        <v>1975</v>
      </c>
      <c r="H1357" s="633" t="s">
        <v>2196</v>
      </c>
      <c r="I1357" s="146" t="s">
        <v>2196</v>
      </c>
      <c r="J1357" s="146">
        <v>1</v>
      </c>
      <c r="K1357" s="139" t="s">
        <v>199</v>
      </c>
    </row>
    <row r="1358" spans="1:11" ht="15.75" customHeight="1">
      <c r="A1358" s="89" t="s">
        <v>3598</v>
      </c>
      <c r="B1358" s="633" t="s">
        <v>1971</v>
      </c>
      <c r="C1358" s="439" t="s">
        <v>3608</v>
      </c>
      <c r="D1358" s="633" t="s">
        <v>2024</v>
      </c>
      <c r="E1358" s="145" t="s">
        <v>407</v>
      </c>
      <c r="F1358" s="773">
        <v>1900000</v>
      </c>
      <c r="G1358" s="422" t="s">
        <v>2189</v>
      </c>
      <c r="H1358" s="633" t="s">
        <v>2196</v>
      </c>
      <c r="I1358" s="146" t="s">
        <v>2196</v>
      </c>
      <c r="J1358" s="146">
        <v>1</v>
      </c>
      <c r="K1358" s="139" t="s">
        <v>22</v>
      </c>
    </row>
    <row r="1359" spans="1:11" ht="15.75" customHeight="1">
      <c r="A1359" s="89" t="s">
        <v>3609</v>
      </c>
      <c r="B1359" s="633" t="s">
        <v>1971</v>
      </c>
      <c r="C1359" s="439" t="s">
        <v>3610</v>
      </c>
      <c r="D1359" s="633" t="s">
        <v>2627</v>
      </c>
      <c r="E1359" s="145" t="s">
        <v>3611</v>
      </c>
      <c r="F1359" s="773">
        <v>1300000</v>
      </c>
      <c r="G1359" s="451" t="s">
        <v>1975</v>
      </c>
      <c r="H1359" s="633" t="s">
        <v>2196</v>
      </c>
      <c r="I1359" s="146" t="s">
        <v>2196</v>
      </c>
      <c r="J1359" s="146">
        <v>1</v>
      </c>
      <c r="K1359" s="139" t="s">
        <v>22</v>
      </c>
    </row>
    <row r="1360" spans="1:11" ht="15.75" customHeight="1">
      <c r="A1360" s="466"/>
      <c r="B1360" s="467"/>
      <c r="C1360" s="468"/>
      <c r="D1360" s="469"/>
      <c r="E1360" s="469"/>
      <c r="F1360" s="1720"/>
      <c r="G1360" s="470"/>
      <c r="H1360" s="470"/>
      <c r="I1360" s="470"/>
      <c r="J1360" s="470"/>
      <c r="K1360" s="470"/>
    </row>
    <row r="1361" spans="1:11" ht="15.75" customHeight="1">
      <c r="A1361" s="480"/>
      <c r="B1361" s="467"/>
      <c r="C1361" s="471"/>
      <c r="D1361" s="477"/>
      <c r="E1361" s="469"/>
      <c r="F1361" s="1721"/>
      <c r="G1361" s="477"/>
      <c r="H1361" s="470"/>
      <c r="I1361" s="470"/>
      <c r="J1361" s="471"/>
      <c r="K1361" s="470"/>
    </row>
    <row r="1362" spans="1:11" ht="15.75" customHeight="1">
      <c r="A1362" s="481"/>
      <c r="B1362" s="467"/>
      <c r="C1362" s="471"/>
      <c r="D1362" s="477"/>
      <c r="E1362" s="469"/>
      <c r="F1362" s="1721"/>
      <c r="G1362" s="477"/>
      <c r="H1362" s="470"/>
      <c r="I1362" s="470"/>
      <c r="J1362" s="471"/>
      <c r="K1362" s="470"/>
    </row>
    <row r="1363" spans="1:11" ht="15.75" customHeight="1">
      <c r="J1363">
        <f>SUM(J1340:J1362)</f>
        <v>20</v>
      </c>
    </row>
    <row r="1364" spans="1:11" ht="15.75" customHeight="1">
      <c r="A1364" s="3340" t="s">
        <v>3612</v>
      </c>
      <c r="B1364" s="3341"/>
      <c r="C1364" s="3341"/>
      <c r="D1364" s="3341"/>
      <c r="E1364" s="3341"/>
      <c r="F1364" s="3341"/>
      <c r="G1364" s="3341"/>
      <c r="H1364" s="3341"/>
      <c r="I1364" s="3341"/>
      <c r="J1364" s="3341"/>
      <c r="K1364" s="3341"/>
    </row>
    <row r="1365" spans="1:11" ht="15.75" customHeight="1">
      <c r="A1365" s="12" t="s">
        <v>1962</v>
      </c>
      <c r="B1365" s="62" t="s">
        <v>1963</v>
      </c>
      <c r="C1365" s="62" t="s">
        <v>1964</v>
      </c>
      <c r="D1365" s="62" t="s">
        <v>2340</v>
      </c>
      <c r="E1365" s="62" t="s">
        <v>153</v>
      </c>
      <c r="F1365" s="1702" t="s">
        <v>1966</v>
      </c>
      <c r="G1365" s="62" t="s">
        <v>1967</v>
      </c>
      <c r="H1365" s="62" t="s">
        <v>1968</v>
      </c>
      <c r="I1365" s="62" t="s">
        <v>1969</v>
      </c>
      <c r="J1365" s="63" t="s">
        <v>1970</v>
      </c>
      <c r="K1365" s="63" t="s">
        <v>10</v>
      </c>
    </row>
    <row r="1366" spans="1:11" ht="15.75" customHeight="1">
      <c r="A1366" s="632">
        <v>43597</v>
      </c>
      <c r="B1366" s="633" t="s">
        <v>1971</v>
      </c>
      <c r="C1366" s="631" t="s">
        <v>3613</v>
      </c>
      <c r="D1366" s="633" t="s">
        <v>2024</v>
      </c>
      <c r="E1366" s="633" t="s">
        <v>2547</v>
      </c>
      <c r="F1366" s="1131">
        <v>2200000</v>
      </c>
      <c r="G1366" s="633" t="s">
        <v>3150</v>
      </c>
      <c r="H1366" s="633" t="s">
        <v>2196</v>
      </c>
      <c r="I1366" s="633" t="s">
        <v>2196</v>
      </c>
      <c r="J1366" s="633">
        <v>1</v>
      </c>
      <c r="K1366" s="633" t="s">
        <v>22</v>
      </c>
    </row>
    <row r="1367" spans="1:11" ht="15.75" customHeight="1">
      <c r="A1367" s="632">
        <v>43477</v>
      </c>
      <c r="B1367" s="633" t="s">
        <v>1971</v>
      </c>
      <c r="C1367" s="631" t="s">
        <v>882</v>
      </c>
      <c r="D1367" s="633" t="s">
        <v>2024</v>
      </c>
      <c r="E1367" s="633" t="s">
        <v>405</v>
      </c>
      <c r="F1367" s="1131">
        <v>2200000</v>
      </c>
      <c r="G1367" s="633" t="s">
        <v>3614</v>
      </c>
      <c r="H1367" s="633" t="s">
        <v>2196</v>
      </c>
      <c r="I1367" s="633" t="s">
        <v>2196</v>
      </c>
      <c r="J1367" s="633">
        <v>1</v>
      </c>
      <c r="K1367" s="633" t="s">
        <v>22</v>
      </c>
    </row>
    <row r="1368" spans="1:11" ht="15.75" customHeight="1">
      <c r="A1368" s="632">
        <v>43477</v>
      </c>
      <c r="B1368" s="633" t="s">
        <v>1971</v>
      </c>
      <c r="C1368" s="631" t="s">
        <v>914</v>
      </c>
      <c r="D1368" s="633" t="s">
        <v>2024</v>
      </c>
      <c r="E1368" s="633" t="s">
        <v>434</v>
      </c>
      <c r="F1368" s="1131">
        <v>1800000</v>
      </c>
      <c r="G1368" s="633" t="s">
        <v>3615</v>
      </c>
      <c r="H1368" s="633" t="s">
        <v>2196</v>
      </c>
      <c r="I1368" s="633" t="s">
        <v>2196</v>
      </c>
      <c r="J1368" s="633">
        <v>1</v>
      </c>
      <c r="K1368" s="633" t="s">
        <v>22</v>
      </c>
    </row>
    <row r="1369" spans="1:11" ht="15.75" customHeight="1">
      <c r="A1369" s="632">
        <v>43477</v>
      </c>
      <c r="B1369" s="633" t="s">
        <v>1971</v>
      </c>
      <c r="C1369" s="631" t="s">
        <v>3616</v>
      </c>
      <c r="D1369" s="633" t="s">
        <v>2024</v>
      </c>
      <c r="E1369" s="633" t="s">
        <v>405</v>
      </c>
      <c r="F1369" s="1131">
        <v>4000000</v>
      </c>
      <c r="G1369" s="633" t="s">
        <v>2129</v>
      </c>
      <c r="H1369" s="633" t="s">
        <v>2196</v>
      </c>
      <c r="I1369" s="633" t="s">
        <v>2196</v>
      </c>
      <c r="J1369" s="633">
        <v>1</v>
      </c>
      <c r="K1369" s="633" t="s">
        <v>22</v>
      </c>
    </row>
    <row r="1370" spans="1:11" ht="15.75" customHeight="1">
      <c r="A1370" s="144">
        <v>43536</v>
      </c>
      <c r="B1370" s="633" t="s">
        <v>1971</v>
      </c>
      <c r="C1370" s="630" t="s">
        <v>3617</v>
      </c>
      <c r="D1370" s="633" t="s">
        <v>2024</v>
      </c>
      <c r="E1370" s="145" t="s">
        <v>2876</v>
      </c>
      <c r="F1370" s="773">
        <v>5000000</v>
      </c>
      <c r="G1370" s="422" t="s">
        <v>3538</v>
      </c>
      <c r="H1370" s="633" t="s">
        <v>2196</v>
      </c>
      <c r="I1370" s="146" t="s">
        <v>2196</v>
      </c>
      <c r="J1370" s="146">
        <v>1</v>
      </c>
      <c r="K1370" s="146" t="s">
        <v>199</v>
      </c>
    </row>
    <row r="1371" spans="1:11" ht="15.75" customHeight="1">
      <c r="A1371" s="89">
        <v>43508</v>
      </c>
      <c r="B1371" s="633" t="s">
        <v>1971</v>
      </c>
      <c r="C1371" s="630" t="s">
        <v>469</v>
      </c>
      <c r="D1371" s="633" t="s">
        <v>2024</v>
      </c>
      <c r="E1371" s="145" t="s">
        <v>2876</v>
      </c>
      <c r="F1371" s="773">
        <v>1700000</v>
      </c>
      <c r="G1371" s="422" t="s">
        <v>3150</v>
      </c>
      <c r="H1371" s="633" t="s">
        <v>2196</v>
      </c>
      <c r="I1371" s="146" t="s">
        <v>2196</v>
      </c>
      <c r="J1371" s="146">
        <v>1</v>
      </c>
      <c r="K1371" s="139" t="s">
        <v>199</v>
      </c>
    </row>
    <row r="1372" spans="1:11" ht="15.75" customHeight="1">
      <c r="A1372" s="89">
        <v>43628</v>
      </c>
      <c r="B1372" s="633" t="s">
        <v>1971</v>
      </c>
      <c r="C1372" s="630" t="s">
        <v>3618</v>
      </c>
      <c r="D1372" s="633" t="s">
        <v>2024</v>
      </c>
      <c r="E1372" s="145" t="s">
        <v>107</v>
      </c>
      <c r="F1372" s="773">
        <v>3500000</v>
      </c>
      <c r="G1372" s="422" t="s">
        <v>3619</v>
      </c>
      <c r="H1372" s="633" t="s">
        <v>2196</v>
      </c>
      <c r="I1372" s="146" t="s">
        <v>2196</v>
      </c>
      <c r="J1372" s="146">
        <v>1</v>
      </c>
      <c r="K1372" s="139" t="s">
        <v>22</v>
      </c>
    </row>
    <row r="1373" spans="1:11" ht="15.75" customHeight="1">
      <c r="A1373" s="89">
        <v>43781</v>
      </c>
      <c r="B1373" s="633" t="s">
        <v>1971</v>
      </c>
      <c r="C1373" s="630" t="s">
        <v>3620</v>
      </c>
      <c r="D1373" s="633" t="s">
        <v>2024</v>
      </c>
      <c r="E1373" s="145" t="s">
        <v>420</v>
      </c>
      <c r="F1373" s="773">
        <v>1500000</v>
      </c>
      <c r="G1373" s="422" t="s">
        <v>3621</v>
      </c>
      <c r="H1373" s="633" t="s">
        <v>2196</v>
      </c>
      <c r="I1373" s="146" t="s">
        <v>2196</v>
      </c>
      <c r="J1373" s="146">
        <v>1</v>
      </c>
      <c r="K1373" s="139" t="s">
        <v>22</v>
      </c>
    </row>
    <row r="1374" spans="1:11" ht="15.75" customHeight="1">
      <c r="A1374" s="89">
        <v>43781</v>
      </c>
      <c r="B1374" s="633" t="s">
        <v>1971</v>
      </c>
      <c r="C1374" s="630" t="s">
        <v>3622</v>
      </c>
      <c r="D1374" s="633" t="s">
        <v>2024</v>
      </c>
      <c r="E1374" s="145" t="s">
        <v>100</v>
      </c>
      <c r="F1374" s="773">
        <v>3300000</v>
      </c>
      <c r="G1374" s="422" t="s">
        <v>3621</v>
      </c>
      <c r="H1374" s="633" t="s">
        <v>2196</v>
      </c>
      <c r="I1374" s="146" t="s">
        <v>2196</v>
      </c>
      <c r="J1374" s="146">
        <v>1</v>
      </c>
      <c r="K1374" s="139" t="s">
        <v>199</v>
      </c>
    </row>
    <row r="1375" spans="1:11" ht="15.75" customHeight="1">
      <c r="A1375" s="89">
        <v>43781</v>
      </c>
      <c r="B1375" s="633" t="s">
        <v>1971</v>
      </c>
      <c r="C1375" s="630" t="s">
        <v>3623</v>
      </c>
      <c r="D1375" s="633" t="s">
        <v>2024</v>
      </c>
      <c r="E1375" s="145" t="s">
        <v>2434</v>
      </c>
      <c r="F1375" s="773">
        <v>1350000</v>
      </c>
      <c r="G1375" s="422" t="s">
        <v>2933</v>
      </c>
      <c r="H1375" s="633" t="s">
        <v>2196</v>
      </c>
      <c r="I1375" s="146" t="s">
        <v>2196</v>
      </c>
      <c r="J1375" s="146">
        <v>1</v>
      </c>
      <c r="K1375" s="139" t="s">
        <v>199</v>
      </c>
    </row>
    <row r="1376" spans="1:11" ht="15.75" customHeight="1">
      <c r="A1376" s="89">
        <v>43781</v>
      </c>
      <c r="B1376" s="633" t="s">
        <v>2001</v>
      </c>
      <c r="C1376" s="630" t="s">
        <v>3624</v>
      </c>
      <c r="D1376" s="633" t="s">
        <v>2024</v>
      </c>
      <c r="E1376" s="145" t="s">
        <v>118</v>
      </c>
      <c r="F1376" s="773">
        <v>2000000</v>
      </c>
      <c r="G1376" s="451" t="s">
        <v>2039</v>
      </c>
      <c r="H1376" s="633" t="s">
        <v>2196</v>
      </c>
      <c r="I1376" s="146" t="s">
        <v>2196</v>
      </c>
      <c r="J1376" s="146">
        <v>1</v>
      </c>
      <c r="K1376" s="139" t="s">
        <v>22</v>
      </c>
    </row>
    <row r="1377" spans="1:11" ht="15.75" customHeight="1">
      <c r="A1377" s="89">
        <v>43781</v>
      </c>
      <c r="B1377" s="633" t="s">
        <v>1971</v>
      </c>
      <c r="C1377" s="630" t="s">
        <v>476</v>
      </c>
      <c r="D1377" s="633" t="s">
        <v>2024</v>
      </c>
      <c r="E1377" s="145" t="s">
        <v>405</v>
      </c>
      <c r="F1377" s="773">
        <v>2300000</v>
      </c>
      <c r="G1377" s="422" t="s">
        <v>2219</v>
      </c>
      <c r="H1377" s="633" t="s">
        <v>2196</v>
      </c>
      <c r="I1377" s="146" t="s">
        <v>2196</v>
      </c>
      <c r="J1377" s="146">
        <v>1</v>
      </c>
      <c r="K1377" s="139" t="s">
        <v>19</v>
      </c>
    </row>
    <row r="1378" spans="1:11" ht="15.75" customHeight="1">
      <c r="A1378" s="89" t="s">
        <v>3598</v>
      </c>
      <c r="B1378" s="633" t="s">
        <v>1971</v>
      </c>
      <c r="C1378" s="630" t="s">
        <v>3625</v>
      </c>
      <c r="D1378" s="633" t="s">
        <v>2024</v>
      </c>
      <c r="E1378" s="145" t="s">
        <v>96</v>
      </c>
      <c r="F1378" s="773">
        <v>1550000</v>
      </c>
      <c r="G1378" s="451" t="s">
        <v>1975</v>
      </c>
      <c r="H1378" s="633" t="s">
        <v>2196</v>
      </c>
      <c r="I1378" s="146" t="s">
        <v>2196</v>
      </c>
      <c r="J1378" s="146">
        <v>1</v>
      </c>
      <c r="K1378" s="139" t="s">
        <v>22</v>
      </c>
    </row>
    <row r="1379" spans="1:11" ht="15.75" customHeight="1">
      <c r="A1379" s="89" t="s">
        <v>3599</v>
      </c>
      <c r="B1379" s="633" t="s">
        <v>1971</v>
      </c>
      <c r="C1379" s="630" t="s">
        <v>3626</v>
      </c>
      <c r="D1379" s="633" t="s">
        <v>2024</v>
      </c>
      <c r="E1379" s="145" t="s">
        <v>2547</v>
      </c>
      <c r="F1379" s="773">
        <v>2200000</v>
      </c>
      <c r="G1379" s="422" t="s">
        <v>3150</v>
      </c>
      <c r="H1379" s="633" t="s">
        <v>2196</v>
      </c>
      <c r="I1379" s="146" t="s">
        <v>2196</v>
      </c>
      <c r="J1379" s="146">
        <v>1</v>
      </c>
      <c r="K1379" s="139" t="s">
        <v>22</v>
      </c>
    </row>
    <row r="1380" spans="1:11" ht="15.75" customHeight="1">
      <c r="A1380" s="89" t="s">
        <v>3627</v>
      </c>
      <c r="B1380" s="633" t="s">
        <v>1971</v>
      </c>
      <c r="C1380" s="630" t="s">
        <v>3628</v>
      </c>
      <c r="D1380" s="633" t="s">
        <v>2024</v>
      </c>
      <c r="E1380" s="145" t="s">
        <v>405</v>
      </c>
      <c r="F1380" s="773">
        <v>3100000</v>
      </c>
      <c r="G1380" s="451" t="s">
        <v>1975</v>
      </c>
      <c r="H1380" s="633" t="s">
        <v>2196</v>
      </c>
      <c r="I1380" s="146" t="s">
        <v>2196</v>
      </c>
      <c r="J1380" s="146">
        <v>1</v>
      </c>
      <c r="K1380" s="139" t="s">
        <v>19</v>
      </c>
    </row>
    <row r="1381" spans="1:11" ht="15.75" customHeight="1">
      <c r="A1381" s="89" t="s">
        <v>3609</v>
      </c>
      <c r="B1381" s="633" t="s">
        <v>2149</v>
      </c>
      <c r="C1381" s="630" t="s">
        <v>3629</v>
      </c>
      <c r="D1381" s="633" t="s">
        <v>3574</v>
      </c>
      <c r="E1381" s="145" t="s">
        <v>119</v>
      </c>
      <c r="F1381" s="773">
        <v>1400000</v>
      </c>
      <c r="G1381" s="451" t="s">
        <v>1975</v>
      </c>
      <c r="H1381" s="633" t="s">
        <v>2196</v>
      </c>
      <c r="I1381" s="146" t="s">
        <v>2196</v>
      </c>
      <c r="J1381" s="146">
        <v>1</v>
      </c>
      <c r="K1381" s="139" t="s">
        <v>199</v>
      </c>
    </row>
    <row r="1382" spans="1:11" ht="15.75" customHeight="1">
      <c r="A1382" s="89" t="s">
        <v>3609</v>
      </c>
      <c r="B1382" s="633" t="s">
        <v>2149</v>
      </c>
      <c r="C1382" s="630" t="s">
        <v>3630</v>
      </c>
      <c r="D1382" s="633" t="s">
        <v>2024</v>
      </c>
      <c r="E1382" s="145" t="s">
        <v>119</v>
      </c>
      <c r="F1382" s="773">
        <v>1500000</v>
      </c>
      <c r="G1382" s="451" t="s">
        <v>1975</v>
      </c>
      <c r="H1382" s="633" t="s">
        <v>2196</v>
      </c>
      <c r="I1382" s="146" t="s">
        <v>2196</v>
      </c>
      <c r="J1382" s="146">
        <v>1</v>
      </c>
      <c r="K1382" s="139" t="s">
        <v>199</v>
      </c>
    </row>
    <row r="1383" spans="1:11" ht="15.75" customHeight="1">
      <c r="A1383" s="89" t="s">
        <v>3598</v>
      </c>
      <c r="B1383" s="633" t="s">
        <v>1971</v>
      </c>
      <c r="C1383" s="630" t="s">
        <v>3631</v>
      </c>
      <c r="D1383" s="633" t="s">
        <v>2024</v>
      </c>
      <c r="E1383" s="145" t="s">
        <v>2547</v>
      </c>
      <c r="F1383" s="773">
        <v>2300000</v>
      </c>
      <c r="G1383" s="422" t="s">
        <v>3150</v>
      </c>
      <c r="H1383" s="633" t="s">
        <v>2196</v>
      </c>
      <c r="I1383" s="146" t="s">
        <v>2196</v>
      </c>
      <c r="J1383" s="146">
        <v>1</v>
      </c>
      <c r="K1383" s="139" t="s">
        <v>22</v>
      </c>
    </row>
    <row r="1384" spans="1:11" ht="15.75" customHeight="1">
      <c r="A1384" s="89" t="s">
        <v>3592</v>
      </c>
      <c r="B1384" s="633" t="s">
        <v>1971</v>
      </c>
      <c r="C1384" s="630" t="s">
        <v>3632</v>
      </c>
      <c r="D1384" s="633" t="s">
        <v>2024</v>
      </c>
      <c r="E1384" s="145" t="s">
        <v>2547</v>
      </c>
      <c r="F1384" s="773">
        <v>2100000</v>
      </c>
      <c r="G1384" s="422" t="s">
        <v>3150</v>
      </c>
      <c r="H1384" s="633" t="s">
        <v>2196</v>
      </c>
      <c r="I1384" s="146" t="s">
        <v>2196</v>
      </c>
      <c r="J1384" s="146">
        <v>1</v>
      </c>
      <c r="K1384" s="139" t="s">
        <v>199</v>
      </c>
    </row>
    <row r="1385" spans="1:11" ht="15.75" customHeight="1">
      <c r="A1385" s="89">
        <v>43720</v>
      </c>
      <c r="B1385" s="633" t="s">
        <v>1971</v>
      </c>
      <c r="C1385" s="630" t="s">
        <v>3633</v>
      </c>
      <c r="D1385" s="633" t="s">
        <v>2024</v>
      </c>
      <c r="E1385" s="145" t="s">
        <v>3634</v>
      </c>
      <c r="F1385" s="773">
        <v>1800000</v>
      </c>
      <c r="G1385" s="422" t="s">
        <v>3621</v>
      </c>
      <c r="H1385" s="633" t="s">
        <v>2196</v>
      </c>
      <c r="I1385" s="146" t="s">
        <v>2196</v>
      </c>
      <c r="J1385" s="146">
        <v>1</v>
      </c>
      <c r="K1385" s="139" t="s">
        <v>22</v>
      </c>
    </row>
    <row r="1386" spans="1:11" ht="15.75" customHeight="1">
      <c r="A1386" s="89" t="s">
        <v>3599</v>
      </c>
      <c r="B1386" s="633" t="s">
        <v>1971</v>
      </c>
      <c r="C1386" s="630" t="s">
        <v>3635</v>
      </c>
      <c r="D1386" s="633" t="s">
        <v>2024</v>
      </c>
      <c r="E1386" s="145" t="s">
        <v>405</v>
      </c>
      <c r="F1386" s="773">
        <v>2100000</v>
      </c>
      <c r="G1386" s="422" t="s">
        <v>3636</v>
      </c>
      <c r="H1386" s="633"/>
      <c r="I1386" s="146"/>
      <c r="J1386" s="146">
        <v>1</v>
      </c>
      <c r="K1386" s="139"/>
    </row>
    <row r="1387" spans="1:11" ht="15.75" customHeight="1">
      <c r="A1387" s="89" t="s">
        <v>3599</v>
      </c>
      <c r="B1387" s="633" t="s">
        <v>1971</v>
      </c>
      <c r="C1387" s="630" t="s">
        <v>883</v>
      </c>
      <c r="D1387" s="633" t="s">
        <v>2024</v>
      </c>
      <c r="E1387" s="145" t="s">
        <v>2547</v>
      </c>
      <c r="F1387" s="773">
        <v>1600000</v>
      </c>
      <c r="G1387" s="422" t="s">
        <v>3150</v>
      </c>
      <c r="H1387" s="633"/>
      <c r="I1387" s="146"/>
      <c r="J1387" s="146">
        <v>1</v>
      </c>
      <c r="K1387" s="139"/>
    </row>
    <row r="1388" spans="1:11" ht="15.75" customHeight="1">
      <c r="A1388" s="89">
        <v>43720</v>
      </c>
      <c r="B1388" s="633" t="s">
        <v>1971</v>
      </c>
      <c r="C1388" s="630" t="s">
        <v>3637</v>
      </c>
      <c r="D1388" s="633" t="s">
        <v>2024</v>
      </c>
      <c r="E1388" s="145" t="s">
        <v>405</v>
      </c>
      <c r="F1388" s="773">
        <v>2600000</v>
      </c>
      <c r="G1388" s="422" t="s">
        <v>2219</v>
      </c>
      <c r="H1388" s="633" t="s">
        <v>2196</v>
      </c>
      <c r="I1388" s="146" t="s">
        <v>2196</v>
      </c>
      <c r="J1388" s="146">
        <v>1</v>
      </c>
      <c r="K1388" s="139" t="s">
        <v>199</v>
      </c>
    </row>
    <row r="1389" spans="1:11" ht="15.75" customHeight="1">
      <c r="A1389" s="466"/>
      <c r="B1389" s="467"/>
      <c r="C1389" s="468"/>
      <c r="D1389" s="469"/>
      <c r="E1389" s="469"/>
      <c r="F1389" s="1720"/>
      <c r="G1389" s="470"/>
      <c r="H1389" s="470"/>
      <c r="I1389" s="470"/>
      <c r="J1389" s="470"/>
      <c r="K1389" s="470"/>
    </row>
    <row r="1390" spans="1:11" ht="15.75" customHeight="1">
      <c r="A1390" s="480"/>
      <c r="B1390" s="467"/>
      <c r="C1390" s="471"/>
      <c r="D1390" s="477"/>
      <c r="E1390" s="469"/>
      <c r="F1390" s="1721"/>
      <c r="G1390" s="477"/>
      <c r="H1390" s="470"/>
      <c r="I1390" s="470"/>
      <c r="J1390" s="471"/>
      <c r="K1390" s="470"/>
    </row>
    <row r="1391" spans="1:11" ht="15.75" customHeight="1">
      <c r="A1391" s="481"/>
      <c r="B1391" s="467"/>
      <c r="C1391" s="471"/>
      <c r="D1391" s="477"/>
      <c r="E1391" s="469"/>
      <c r="F1391" s="1721"/>
      <c r="G1391" s="477"/>
      <c r="H1391" s="470"/>
      <c r="I1391" s="470"/>
      <c r="J1391" s="471"/>
      <c r="K1391" s="470"/>
    </row>
    <row r="1392" spans="1:11" ht="15.75" customHeight="1">
      <c r="J1392">
        <f>SUM(J1366:J1391)</f>
        <v>23</v>
      </c>
    </row>
    <row r="1393" spans="1:11" ht="15.75" customHeight="1">
      <c r="A1393" s="3340" t="s">
        <v>3638</v>
      </c>
      <c r="B1393" s="3341"/>
      <c r="C1393" s="3341"/>
      <c r="D1393" s="3341"/>
      <c r="E1393" s="3341"/>
      <c r="F1393" s="3341"/>
      <c r="G1393" s="3341"/>
      <c r="H1393" s="3341"/>
      <c r="I1393" s="3341"/>
      <c r="J1393" s="3341"/>
      <c r="K1393" s="3341"/>
    </row>
    <row r="1394" spans="1:11" ht="15.75" customHeight="1">
      <c r="A1394" s="12" t="s">
        <v>1962</v>
      </c>
      <c r="B1394" s="62" t="s">
        <v>1963</v>
      </c>
      <c r="C1394" s="62" t="s">
        <v>1964</v>
      </c>
      <c r="D1394" s="62" t="s">
        <v>2340</v>
      </c>
      <c r="E1394" s="62" t="s">
        <v>153</v>
      </c>
      <c r="F1394" s="1702" t="s">
        <v>1966</v>
      </c>
      <c r="G1394" s="62" t="s">
        <v>1967</v>
      </c>
      <c r="H1394" s="62" t="s">
        <v>1968</v>
      </c>
      <c r="I1394" s="62" t="s">
        <v>1969</v>
      </c>
      <c r="J1394" s="63" t="s">
        <v>1970</v>
      </c>
      <c r="K1394" s="63" t="s">
        <v>10</v>
      </c>
    </row>
    <row r="1395" spans="1:11" ht="15.75" customHeight="1">
      <c r="A1395" s="632">
        <v>43628</v>
      </c>
      <c r="B1395" s="633" t="s">
        <v>2004</v>
      </c>
      <c r="C1395" s="631" t="s">
        <v>3639</v>
      </c>
      <c r="D1395" s="633" t="s">
        <v>2024</v>
      </c>
      <c r="E1395" s="633" t="s">
        <v>230</v>
      </c>
      <c r="F1395" s="1131">
        <v>4200000</v>
      </c>
      <c r="G1395" s="633" t="s">
        <v>3640</v>
      </c>
      <c r="H1395" s="633" t="s">
        <v>2196</v>
      </c>
      <c r="I1395" s="633" t="s">
        <v>2196</v>
      </c>
      <c r="J1395" s="633">
        <v>1</v>
      </c>
      <c r="K1395" s="633" t="s">
        <v>22</v>
      </c>
    </row>
    <row r="1396" spans="1:11" ht="15.75" customHeight="1">
      <c r="A1396" s="632">
        <v>43508</v>
      </c>
      <c r="B1396" s="633" t="s">
        <v>2058</v>
      </c>
      <c r="C1396" s="631" t="s">
        <v>515</v>
      </c>
      <c r="D1396" s="633" t="s">
        <v>2024</v>
      </c>
      <c r="E1396" s="633" t="s">
        <v>417</v>
      </c>
      <c r="F1396" s="1131">
        <v>1750000</v>
      </c>
      <c r="G1396" s="633" t="s">
        <v>2355</v>
      </c>
      <c r="H1396" s="633" t="s">
        <v>2196</v>
      </c>
      <c r="I1396" s="633" t="s">
        <v>2196</v>
      </c>
      <c r="J1396" s="633">
        <v>1</v>
      </c>
      <c r="K1396" s="633" t="s">
        <v>22</v>
      </c>
    </row>
    <row r="1397" spans="1:11" ht="15.75" customHeight="1">
      <c r="A1397" s="632">
        <v>43628</v>
      </c>
      <c r="B1397" s="633" t="s">
        <v>2058</v>
      </c>
      <c r="C1397" s="631" t="s">
        <v>3641</v>
      </c>
      <c r="D1397" s="633" t="s">
        <v>2024</v>
      </c>
      <c r="E1397" s="633" t="s">
        <v>3642</v>
      </c>
      <c r="F1397" s="1131">
        <v>2000000</v>
      </c>
      <c r="G1397" s="633" t="s">
        <v>3643</v>
      </c>
      <c r="H1397" s="633" t="s">
        <v>2196</v>
      </c>
      <c r="I1397" s="633" t="s">
        <v>2196</v>
      </c>
      <c r="J1397" s="633">
        <v>1</v>
      </c>
      <c r="K1397" s="633" t="s">
        <v>199</v>
      </c>
    </row>
    <row r="1398" spans="1:11" ht="15.75" customHeight="1">
      <c r="A1398" s="632">
        <v>43750</v>
      </c>
      <c r="B1398" s="633" t="s">
        <v>2058</v>
      </c>
      <c r="C1398" s="631" t="s">
        <v>3644</v>
      </c>
      <c r="D1398" s="633" t="s">
        <v>2024</v>
      </c>
      <c r="E1398" s="633" t="s">
        <v>2512</v>
      </c>
      <c r="F1398" s="1131">
        <v>3600000</v>
      </c>
      <c r="G1398" s="660" t="s">
        <v>2039</v>
      </c>
      <c r="H1398" s="633" t="s">
        <v>2196</v>
      </c>
      <c r="I1398" s="633" t="s">
        <v>2196</v>
      </c>
      <c r="J1398" s="633">
        <v>1</v>
      </c>
      <c r="K1398" s="633" t="s">
        <v>22</v>
      </c>
    </row>
    <row r="1399" spans="1:11" ht="15.75" customHeight="1">
      <c r="A1399" s="632">
        <v>43628</v>
      </c>
      <c r="B1399" s="633" t="s">
        <v>2058</v>
      </c>
      <c r="C1399" s="631" t="s">
        <v>3645</v>
      </c>
      <c r="D1399" s="633" t="s">
        <v>2092</v>
      </c>
      <c r="E1399" s="633" t="s">
        <v>2345</v>
      </c>
      <c r="F1399" s="1131">
        <v>1600000</v>
      </c>
      <c r="G1399" s="660" t="s">
        <v>1975</v>
      </c>
      <c r="H1399" s="633" t="s">
        <v>2196</v>
      </c>
      <c r="I1399" s="633" t="s">
        <v>2196</v>
      </c>
      <c r="J1399" s="633">
        <v>1</v>
      </c>
      <c r="K1399" s="633" t="s">
        <v>199</v>
      </c>
    </row>
    <row r="1400" spans="1:11" ht="15.75" customHeight="1">
      <c r="A1400" s="144">
        <v>43720</v>
      </c>
      <c r="B1400" s="633" t="s">
        <v>2058</v>
      </c>
      <c r="C1400" s="630" t="s">
        <v>3646</v>
      </c>
      <c r="D1400" s="633" t="s">
        <v>2024</v>
      </c>
      <c r="E1400" s="145" t="s">
        <v>2512</v>
      </c>
      <c r="F1400" s="773">
        <v>1800000</v>
      </c>
      <c r="G1400" s="422" t="s">
        <v>3647</v>
      </c>
      <c r="H1400" s="633" t="s">
        <v>2196</v>
      </c>
      <c r="I1400" s="146" t="s">
        <v>2196</v>
      </c>
      <c r="J1400" s="146">
        <v>1</v>
      </c>
      <c r="K1400" s="146" t="s">
        <v>22</v>
      </c>
    </row>
    <row r="1401" spans="1:11" ht="15.75" customHeight="1">
      <c r="A1401" s="89" t="s">
        <v>3596</v>
      </c>
      <c r="B1401" s="633" t="s">
        <v>2004</v>
      </c>
      <c r="C1401" s="630" t="s">
        <v>3648</v>
      </c>
      <c r="D1401" s="633" t="s">
        <v>2024</v>
      </c>
      <c r="E1401" s="145" t="s">
        <v>2256</v>
      </c>
      <c r="F1401" s="773">
        <v>1700000</v>
      </c>
      <c r="G1401" s="422" t="s">
        <v>2291</v>
      </c>
      <c r="H1401" s="633" t="s">
        <v>2196</v>
      </c>
      <c r="I1401" s="146" t="s">
        <v>2196</v>
      </c>
      <c r="J1401" s="146">
        <v>1</v>
      </c>
      <c r="K1401" s="139" t="s">
        <v>22</v>
      </c>
    </row>
    <row r="1402" spans="1:11" ht="15.75" customHeight="1">
      <c r="A1402" s="89" t="s">
        <v>3598</v>
      </c>
      <c r="B1402" s="633" t="s">
        <v>1971</v>
      </c>
      <c r="C1402" s="630" t="s">
        <v>3649</v>
      </c>
      <c r="D1402" s="633" t="s">
        <v>2024</v>
      </c>
      <c r="E1402" s="145" t="s">
        <v>3650</v>
      </c>
      <c r="F1402" s="773">
        <v>2100000</v>
      </c>
      <c r="G1402" s="422" t="s">
        <v>3651</v>
      </c>
      <c r="H1402" s="633" t="s">
        <v>2196</v>
      </c>
      <c r="I1402" s="146" t="s">
        <v>2196</v>
      </c>
      <c r="J1402" s="146">
        <v>1</v>
      </c>
      <c r="K1402" s="139" t="s">
        <v>199</v>
      </c>
    </row>
    <row r="1403" spans="1:11" ht="15.75" customHeight="1">
      <c r="A1403" s="89" t="s">
        <v>3598</v>
      </c>
      <c r="B1403" s="633" t="s">
        <v>1971</v>
      </c>
      <c r="C1403" s="630" t="s">
        <v>3652</v>
      </c>
      <c r="D1403" s="633" t="s">
        <v>2024</v>
      </c>
      <c r="E1403" s="145" t="s">
        <v>96</v>
      </c>
      <c r="F1403" s="773">
        <v>1600000</v>
      </c>
      <c r="G1403" s="422" t="s">
        <v>3653</v>
      </c>
      <c r="H1403" s="633" t="s">
        <v>2196</v>
      </c>
      <c r="I1403" s="146" t="s">
        <v>2196</v>
      </c>
      <c r="J1403" s="146">
        <v>1</v>
      </c>
      <c r="K1403" s="139" t="s">
        <v>199</v>
      </c>
    </row>
    <row r="1404" spans="1:11" ht="15.75" customHeight="1">
      <c r="A1404" s="89" t="s">
        <v>3599</v>
      </c>
      <c r="B1404" s="633" t="s">
        <v>1971</v>
      </c>
      <c r="C1404" s="630" t="s">
        <v>3654</v>
      </c>
      <c r="D1404" s="633" t="s">
        <v>2024</v>
      </c>
      <c r="E1404" s="145" t="s">
        <v>434</v>
      </c>
      <c r="F1404" s="773">
        <v>3000000</v>
      </c>
      <c r="G1404" s="451" t="s">
        <v>1975</v>
      </c>
      <c r="H1404" s="633" t="s">
        <v>2196</v>
      </c>
      <c r="I1404" s="146" t="s">
        <v>2196</v>
      </c>
      <c r="J1404" s="146">
        <v>1</v>
      </c>
      <c r="K1404" s="139" t="s">
        <v>22</v>
      </c>
    </row>
    <row r="1405" spans="1:11" ht="15.75" customHeight="1">
      <c r="A1405" s="89" t="s">
        <v>3655</v>
      </c>
      <c r="B1405" s="633" t="s">
        <v>1971</v>
      </c>
      <c r="C1405" s="630" t="s">
        <v>3656</v>
      </c>
      <c r="D1405" s="633" t="s">
        <v>2024</v>
      </c>
      <c r="E1405" s="145" t="s">
        <v>417</v>
      </c>
      <c r="F1405" s="773">
        <v>1700000</v>
      </c>
      <c r="G1405" s="422" t="s">
        <v>2355</v>
      </c>
      <c r="H1405" s="633" t="s">
        <v>2196</v>
      </c>
      <c r="I1405" s="146" t="s">
        <v>2196</v>
      </c>
      <c r="J1405" s="146">
        <v>1</v>
      </c>
      <c r="K1405" s="139" t="s">
        <v>22</v>
      </c>
    </row>
    <row r="1406" spans="1:11" ht="15.75" customHeight="1">
      <c r="A1406" s="89" t="s">
        <v>3657</v>
      </c>
      <c r="B1406" s="633" t="s">
        <v>1971</v>
      </c>
      <c r="C1406" s="630" t="s">
        <v>3658</v>
      </c>
      <c r="D1406" s="633" t="s">
        <v>2024</v>
      </c>
      <c r="E1406" s="145" t="s">
        <v>96</v>
      </c>
      <c r="F1406" s="773">
        <v>2200000</v>
      </c>
      <c r="G1406" s="422" t="s">
        <v>3437</v>
      </c>
      <c r="H1406" s="633" t="s">
        <v>2196</v>
      </c>
      <c r="I1406" s="146" t="s">
        <v>2196</v>
      </c>
      <c r="J1406" s="146">
        <v>1</v>
      </c>
      <c r="K1406" s="139" t="s">
        <v>22</v>
      </c>
    </row>
    <row r="1407" spans="1:11" ht="15.75" customHeight="1">
      <c r="A1407" s="89" t="s">
        <v>3657</v>
      </c>
      <c r="B1407" s="633" t="s">
        <v>1971</v>
      </c>
      <c r="C1407" s="630" t="s">
        <v>3659</v>
      </c>
      <c r="D1407" s="633" t="s">
        <v>2092</v>
      </c>
      <c r="E1407" s="145" t="s">
        <v>3469</v>
      </c>
      <c r="F1407" s="773">
        <v>1700000</v>
      </c>
      <c r="G1407" s="433" t="s">
        <v>2432</v>
      </c>
      <c r="H1407" s="633" t="s">
        <v>2196</v>
      </c>
      <c r="I1407" s="146" t="s">
        <v>2196</v>
      </c>
      <c r="J1407" s="146">
        <v>1</v>
      </c>
      <c r="K1407" s="139" t="s">
        <v>22</v>
      </c>
    </row>
    <row r="1408" spans="1:11" ht="15.75" customHeight="1">
      <c r="A1408" s="89" t="s">
        <v>3599</v>
      </c>
      <c r="B1408" s="633" t="s">
        <v>1971</v>
      </c>
      <c r="C1408" s="630" t="s">
        <v>3660</v>
      </c>
      <c r="D1408" s="633" t="s">
        <v>2024</v>
      </c>
      <c r="E1408" s="145" t="s">
        <v>2512</v>
      </c>
      <c r="F1408" s="773">
        <v>1900000</v>
      </c>
      <c r="G1408" s="422" t="s">
        <v>3661</v>
      </c>
      <c r="H1408" s="633" t="s">
        <v>2196</v>
      </c>
      <c r="I1408" s="146" t="s">
        <v>2196</v>
      </c>
      <c r="J1408" s="146">
        <v>1</v>
      </c>
      <c r="K1408" s="139" t="s">
        <v>199</v>
      </c>
    </row>
    <row r="1409" spans="1:11" ht="15.75" customHeight="1">
      <c r="A1409" s="89" t="s">
        <v>3657</v>
      </c>
      <c r="B1409" s="633" t="s">
        <v>1971</v>
      </c>
      <c r="C1409" s="630" t="s">
        <v>3662</v>
      </c>
      <c r="D1409" s="633" t="s">
        <v>2092</v>
      </c>
      <c r="E1409" s="145" t="s">
        <v>3469</v>
      </c>
      <c r="F1409" s="773">
        <v>14500000</v>
      </c>
      <c r="G1409" s="433" t="s">
        <v>2432</v>
      </c>
      <c r="H1409" s="633" t="s">
        <v>2196</v>
      </c>
      <c r="I1409" s="146" t="s">
        <v>2196</v>
      </c>
      <c r="J1409" s="146">
        <v>1</v>
      </c>
      <c r="K1409" s="139" t="s">
        <v>199</v>
      </c>
    </row>
    <row r="1410" spans="1:11" ht="15.75" customHeight="1">
      <c r="A1410" s="89" t="s">
        <v>3657</v>
      </c>
      <c r="B1410" s="633" t="s">
        <v>1971</v>
      </c>
      <c r="C1410" s="630" t="s">
        <v>3663</v>
      </c>
      <c r="D1410" s="633" t="s">
        <v>3574</v>
      </c>
      <c r="E1410" s="145" t="s">
        <v>119</v>
      </c>
      <c r="F1410" s="773">
        <v>1200000</v>
      </c>
      <c r="G1410" s="451" t="s">
        <v>1975</v>
      </c>
      <c r="H1410" s="633" t="s">
        <v>2196</v>
      </c>
      <c r="I1410" s="146" t="s">
        <v>2196</v>
      </c>
      <c r="J1410" s="146">
        <v>1</v>
      </c>
      <c r="K1410" s="139" t="s">
        <v>199</v>
      </c>
    </row>
    <row r="1411" spans="1:11" ht="15.75" customHeight="1">
      <c r="A1411" s="89" t="s">
        <v>3657</v>
      </c>
      <c r="B1411" s="633" t="s">
        <v>1971</v>
      </c>
      <c r="C1411" s="630" t="s">
        <v>3664</v>
      </c>
      <c r="D1411" s="633" t="s">
        <v>2024</v>
      </c>
      <c r="E1411" s="145" t="s">
        <v>417</v>
      </c>
      <c r="F1411" s="773">
        <v>2050000</v>
      </c>
      <c r="G1411" s="451" t="s">
        <v>3665</v>
      </c>
      <c r="H1411" s="633" t="s">
        <v>2196</v>
      </c>
      <c r="I1411" s="146" t="s">
        <v>2196</v>
      </c>
      <c r="J1411" s="146">
        <v>1</v>
      </c>
      <c r="K1411" s="139" t="s">
        <v>199</v>
      </c>
    </row>
    <row r="1412" spans="1:11" ht="15.75" customHeight="1">
      <c r="A1412" s="89" t="s">
        <v>3609</v>
      </c>
      <c r="B1412" s="633" t="s">
        <v>672</v>
      </c>
      <c r="C1412" s="630" t="s">
        <v>2654</v>
      </c>
      <c r="D1412" s="633" t="s">
        <v>2024</v>
      </c>
      <c r="E1412" s="145" t="s">
        <v>3009</v>
      </c>
      <c r="F1412" s="773">
        <v>714000</v>
      </c>
      <c r="G1412" s="451" t="s">
        <v>2039</v>
      </c>
      <c r="H1412" s="633" t="s">
        <v>2196</v>
      </c>
      <c r="I1412" s="146" t="s">
        <v>2196</v>
      </c>
      <c r="J1412" s="146">
        <v>1</v>
      </c>
      <c r="K1412" s="139" t="s">
        <v>22</v>
      </c>
    </row>
    <row r="1413" spans="1:11" ht="15.75" customHeight="1">
      <c r="A1413" s="89"/>
      <c r="B1413" s="633" t="s">
        <v>1971</v>
      </c>
      <c r="C1413" s="439" t="s">
        <v>3666</v>
      </c>
      <c r="D1413" s="633" t="s">
        <v>2024</v>
      </c>
      <c r="E1413" s="145"/>
      <c r="F1413" s="773"/>
      <c r="G1413" s="451" t="s">
        <v>1975</v>
      </c>
      <c r="H1413" s="633" t="s">
        <v>2196</v>
      </c>
      <c r="I1413" s="146" t="s">
        <v>2196</v>
      </c>
      <c r="J1413" s="146">
        <v>1</v>
      </c>
      <c r="K1413" s="139" t="s">
        <v>22</v>
      </c>
    </row>
    <row r="1414" spans="1:11" ht="15.75" customHeight="1">
      <c r="A1414" s="89" t="s">
        <v>3667</v>
      </c>
      <c r="B1414" s="633" t="s">
        <v>1971</v>
      </c>
      <c r="C1414" s="630" t="s">
        <v>3668</v>
      </c>
      <c r="D1414" s="633" t="s">
        <v>2024</v>
      </c>
      <c r="E1414" s="145" t="s">
        <v>2029</v>
      </c>
      <c r="F1414" s="773">
        <v>3500000</v>
      </c>
      <c r="G1414" s="451" t="s">
        <v>3500</v>
      </c>
      <c r="H1414" s="633" t="s">
        <v>2196</v>
      </c>
      <c r="I1414" s="146" t="s">
        <v>2196</v>
      </c>
      <c r="J1414" s="146">
        <v>1</v>
      </c>
      <c r="K1414" s="139" t="s">
        <v>22</v>
      </c>
    </row>
    <row r="1415" spans="1:11" ht="15.75" customHeight="1">
      <c r="A1415" s="89" t="s">
        <v>3627</v>
      </c>
      <c r="B1415" s="633" t="s">
        <v>1971</v>
      </c>
      <c r="C1415" s="630" t="s">
        <v>3669</v>
      </c>
      <c r="D1415" s="633" t="s">
        <v>2024</v>
      </c>
      <c r="E1415" s="145" t="s">
        <v>3670</v>
      </c>
      <c r="F1415" s="773">
        <v>1600000</v>
      </c>
      <c r="G1415" s="451" t="s">
        <v>3379</v>
      </c>
      <c r="H1415" s="633" t="s">
        <v>2196</v>
      </c>
      <c r="I1415" s="146" t="s">
        <v>2196</v>
      </c>
      <c r="J1415" s="146">
        <v>1</v>
      </c>
      <c r="K1415" s="139" t="s">
        <v>199</v>
      </c>
    </row>
    <row r="1416" spans="1:11" ht="15.75" customHeight="1">
      <c r="A1416" s="442">
        <v>43750</v>
      </c>
      <c r="B1416" s="633" t="s">
        <v>1971</v>
      </c>
      <c r="C1416" s="630" t="s">
        <v>3671</v>
      </c>
      <c r="D1416" s="633" t="s">
        <v>2024</v>
      </c>
      <c r="E1416" s="443" t="s">
        <v>417</v>
      </c>
      <c r="F1416" s="1722">
        <v>1700000</v>
      </c>
      <c r="G1416" s="422" t="s">
        <v>3672</v>
      </c>
      <c r="H1416" s="633" t="s">
        <v>2196</v>
      </c>
      <c r="I1416" s="422" t="s">
        <v>2196</v>
      </c>
      <c r="J1416" s="422">
        <v>1</v>
      </c>
      <c r="K1416" s="422" t="s">
        <v>199</v>
      </c>
    </row>
    <row r="1417" spans="1:11" ht="15.75" customHeight="1">
      <c r="A1417" s="466"/>
      <c r="B1417" s="467"/>
      <c r="C1417" s="468"/>
      <c r="D1417" s="469"/>
      <c r="E1417" s="469"/>
      <c r="F1417" s="1720"/>
      <c r="G1417" s="470"/>
      <c r="H1417" s="470"/>
      <c r="I1417" s="470"/>
      <c r="J1417" s="470"/>
      <c r="K1417" s="470"/>
    </row>
    <row r="1418" spans="1:11" ht="15.75" customHeight="1">
      <c r="A1418" s="480"/>
      <c r="B1418" s="467"/>
      <c r="C1418" s="471"/>
      <c r="D1418" s="477"/>
      <c r="E1418" s="469"/>
      <c r="F1418" s="1721"/>
      <c r="G1418" s="477"/>
      <c r="H1418" s="470"/>
      <c r="I1418" s="470"/>
      <c r="J1418" s="471"/>
      <c r="K1418" s="470"/>
    </row>
    <row r="1419" spans="1:11" ht="15.75" customHeight="1">
      <c r="A1419" s="481"/>
      <c r="B1419" s="467"/>
      <c r="C1419" s="471"/>
      <c r="D1419" s="477"/>
      <c r="E1419" s="469"/>
      <c r="F1419" s="1721"/>
      <c r="G1419" s="477"/>
      <c r="H1419" s="470"/>
      <c r="I1419" s="470"/>
      <c r="J1419" s="471"/>
      <c r="K1419" s="470"/>
    </row>
    <row r="1420" spans="1:11" ht="15.75" customHeight="1">
      <c r="J1420">
        <f>SUM(J1395:J1419)</f>
        <v>22</v>
      </c>
    </row>
    <row r="1421" spans="1:11" ht="15.75" customHeight="1">
      <c r="A1421" s="3340" t="s">
        <v>3673</v>
      </c>
      <c r="B1421" s="3341"/>
      <c r="C1421" s="3341"/>
      <c r="D1421" s="3341"/>
      <c r="E1421" s="3341"/>
      <c r="F1421" s="3341"/>
      <c r="G1421" s="3341"/>
      <c r="H1421" s="3341"/>
      <c r="I1421" s="3341"/>
      <c r="J1421" s="3341"/>
      <c r="K1421" s="3341"/>
    </row>
    <row r="1422" spans="1:11" ht="15.75" customHeight="1">
      <c r="A1422" s="12" t="s">
        <v>1962</v>
      </c>
      <c r="B1422" s="62" t="s">
        <v>1963</v>
      </c>
      <c r="C1422" s="62" t="s">
        <v>1964</v>
      </c>
      <c r="D1422" s="62" t="s">
        <v>2340</v>
      </c>
      <c r="E1422" s="62" t="s">
        <v>153</v>
      </c>
      <c r="F1422" s="1702" t="s">
        <v>1966</v>
      </c>
      <c r="G1422" s="62" t="s">
        <v>1967</v>
      </c>
      <c r="H1422" s="62" t="s">
        <v>1968</v>
      </c>
      <c r="I1422" s="62" t="s">
        <v>1969</v>
      </c>
      <c r="J1422" s="63" t="s">
        <v>1970</v>
      </c>
      <c r="K1422" s="63" t="s">
        <v>10</v>
      </c>
    </row>
    <row r="1423" spans="1:11" ht="15.75" customHeight="1">
      <c r="A1423" s="632">
        <v>43720</v>
      </c>
      <c r="B1423" s="633" t="s">
        <v>2058</v>
      </c>
      <c r="C1423" s="631" t="s">
        <v>3674</v>
      </c>
      <c r="D1423" s="633" t="s">
        <v>2024</v>
      </c>
      <c r="E1423" s="633" t="s">
        <v>3495</v>
      </c>
      <c r="F1423" s="1131">
        <v>1800000</v>
      </c>
      <c r="G1423" s="633" t="s">
        <v>3675</v>
      </c>
      <c r="H1423" s="633" t="s">
        <v>2196</v>
      </c>
      <c r="I1423" s="633" t="s">
        <v>2196</v>
      </c>
      <c r="J1423" s="633">
        <v>1</v>
      </c>
      <c r="K1423" s="633" t="s">
        <v>22</v>
      </c>
    </row>
    <row r="1424" spans="1:11" ht="15.75" customHeight="1">
      <c r="A1424" s="632">
        <v>43781</v>
      </c>
      <c r="B1424" s="633" t="s">
        <v>2058</v>
      </c>
      <c r="C1424" s="631" t="s">
        <v>512</v>
      </c>
      <c r="D1424" s="633" t="s">
        <v>2024</v>
      </c>
      <c r="E1424" s="633" t="s">
        <v>120</v>
      </c>
      <c r="F1424" s="1131">
        <v>1200000</v>
      </c>
      <c r="G1424" s="660" t="s">
        <v>2039</v>
      </c>
      <c r="H1424" s="633" t="s">
        <v>2196</v>
      </c>
      <c r="I1424" s="633" t="s">
        <v>2196</v>
      </c>
      <c r="J1424" s="633">
        <v>1</v>
      </c>
      <c r="K1424" s="633" t="s">
        <v>199</v>
      </c>
    </row>
    <row r="1425" spans="1:11" ht="15.75" customHeight="1">
      <c r="A1425" s="632">
        <v>43781</v>
      </c>
      <c r="B1425" s="633" t="s">
        <v>2058</v>
      </c>
      <c r="C1425" s="631" t="s">
        <v>3676</v>
      </c>
      <c r="D1425" s="633" t="s">
        <v>2362</v>
      </c>
      <c r="E1425" s="633" t="s">
        <v>3677</v>
      </c>
      <c r="F1425" s="1131">
        <v>950000</v>
      </c>
      <c r="G1425" s="660" t="s">
        <v>2039</v>
      </c>
      <c r="H1425" s="633" t="s">
        <v>2196</v>
      </c>
      <c r="I1425" s="633" t="s">
        <v>2196</v>
      </c>
      <c r="J1425" s="633">
        <v>1</v>
      </c>
      <c r="K1425" s="633" t="s">
        <v>22</v>
      </c>
    </row>
    <row r="1426" spans="1:11" ht="15.75" customHeight="1">
      <c r="A1426" s="632" t="s">
        <v>3596</v>
      </c>
      <c r="B1426" s="633" t="s">
        <v>2058</v>
      </c>
      <c r="C1426" s="631" t="s">
        <v>3678</v>
      </c>
      <c r="D1426" s="633" t="s">
        <v>2024</v>
      </c>
      <c r="E1426" s="633" t="s">
        <v>2434</v>
      </c>
      <c r="F1426" s="1131">
        <v>1500000</v>
      </c>
      <c r="G1426" s="633" t="s">
        <v>3679</v>
      </c>
      <c r="H1426" s="633" t="s">
        <v>2196</v>
      </c>
      <c r="I1426" s="633" t="s">
        <v>2196</v>
      </c>
      <c r="J1426" s="633">
        <v>1</v>
      </c>
      <c r="K1426" s="633" t="s">
        <v>199</v>
      </c>
    </row>
    <row r="1427" spans="1:11" ht="15.75" customHeight="1">
      <c r="A1427" s="632" t="s">
        <v>3598</v>
      </c>
      <c r="B1427" s="633" t="s">
        <v>1971</v>
      </c>
      <c r="C1427" s="631" t="s">
        <v>3680</v>
      </c>
      <c r="D1427" s="633" t="s">
        <v>2024</v>
      </c>
      <c r="E1427" s="633" t="s">
        <v>2256</v>
      </c>
      <c r="F1427" s="1131">
        <v>1200000</v>
      </c>
      <c r="G1427" s="633" t="s">
        <v>3681</v>
      </c>
      <c r="H1427" s="633" t="s">
        <v>2196</v>
      </c>
      <c r="I1427" s="633" t="s">
        <v>2196</v>
      </c>
      <c r="J1427" s="633">
        <v>1</v>
      </c>
      <c r="K1427" s="633" t="s">
        <v>199</v>
      </c>
    </row>
    <row r="1428" spans="1:11" ht="15.75" customHeight="1">
      <c r="A1428" s="144" t="s">
        <v>3598</v>
      </c>
      <c r="B1428" s="633" t="s">
        <v>1971</v>
      </c>
      <c r="C1428" s="630" t="s">
        <v>3682</v>
      </c>
      <c r="D1428" s="633" t="s">
        <v>2024</v>
      </c>
      <c r="E1428" s="145" t="s">
        <v>2256</v>
      </c>
      <c r="F1428" s="773">
        <v>1200000</v>
      </c>
      <c r="G1428" s="422" t="s">
        <v>3681</v>
      </c>
      <c r="H1428" s="633" t="s">
        <v>2196</v>
      </c>
      <c r="I1428" s="146" t="s">
        <v>2196</v>
      </c>
      <c r="J1428" s="146">
        <v>1</v>
      </c>
      <c r="K1428" s="146" t="s">
        <v>199</v>
      </c>
    </row>
    <row r="1429" spans="1:11" ht="15.75" customHeight="1">
      <c r="A1429" s="89" t="s">
        <v>3596</v>
      </c>
      <c r="B1429" s="633" t="s">
        <v>1971</v>
      </c>
      <c r="C1429" s="630" t="s">
        <v>3683</v>
      </c>
      <c r="D1429" s="633" t="s">
        <v>2024</v>
      </c>
      <c r="E1429" s="145" t="s">
        <v>3684</v>
      </c>
      <c r="F1429" s="773">
        <v>3900000</v>
      </c>
      <c r="G1429" s="422" t="s">
        <v>2300</v>
      </c>
      <c r="H1429" s="633" t="s">
        <v>2196</v>
      </c>
      <c r="I1429" s="146" t="s">
        <v>2196</v>
      </c>
      <c r="J1429" s="146">
        <v>1</v>
      </c>
      <c r="K1429" s="139" t="s">
        <v>199</v>
      </c>
    </row>
    <row r="1430" spans="1:11" ht="15.75" customHeight="1">
      <c r="A1430" s="89" t="s">
        <v>3596</v>
      </c>
      <c r="B1430" s="633" t="s">
        <v>1971</v>
      </c>
      <c r="C1430" s="630" t="s">
        <v>3685</v>
      </c>
      <c r="D1430" s="633" t="s">
        <v>2024</v>
      </c>
      <c r="E1430" s="145" t="s">
        <v>417</v>
      </c>
      <c r="F1430" s="773">
        <v>3000000</v>
      </c>
      <c r="G1430" s="422" t="s">
        <v>3640</v>
      </c>
      <c r="H1430" s="633" t="s">
        <v>2196</v>
      </c>
      <c r="I1430" s="146" t="s">
        <v>2196</v>
      </c>
      <c r="J1430" s="146">
        <v>1</v>
      </c>
      <c r="K1430" s="139" t="s">
        <v>199</v>
      </c>
    </row>
    <row r="1431" spans="1:11" ht="15.75" customHeight="1">
      <c r="A1431" s="89">
        <v>43781</v>
      </c>
      <c r="B1431" s="633" t="s">
        <v>1971</v>
      </c>
      <c r="C1431" s="630" t="s">
        <v>3686</v>
      </c>
      <c r="D1431" s="633" t="s">
        <v>756</v>
      </c>
      <c r="E1431" s="145" t="s">
        <v>3687</v>
      </c>
      <c r="F1431" s="773">
        <v>2400000</v>
      </c>
      <c r="G1431" s="451" t="s">
        <v>3688</v>
      </c>
      <c r="H1431" s="633" t="s">
        <v>2196</v>
      </c>
      <c r="I1431" s="146" t="s">
        <v>2196</v>
      </c>
      <c r="J1431" s="146">
        <v>1</v>
      </c>
      <c r="K1431" s="139" t="s">
        <v>22</v>
      </c>
    </row>
    <row r="1432" spans="1:11" ht="15.75" customHeight="1">
      <c r="A1432" s="89" t="s">
        <v>3657</v>
      </c>
      <c r="B1432" s="633" t="s">
        <v>1971</v>
      </c>
      <c r="C1432" s="630" t="s">
        <v>3689</v>
      </c>
      <c r="D1432" s="633" t="s">
        <v>2024</v>
      </c>
      <c r="E1432" s="145" t="s">
        <v>405</v>
      </c>
      <c r="F1432" s="773">
        <v>3500000</v>
      </c>
      <c r="G1432" s="422" t="s">
        <v>3690</v>
      </c>
      <c r="H1432" s="633" t="s">
        <v>2196</v>
      </c>
      <c r="I1432" s="146" t="s">
        <v>2196</v>
      </c>
      <c r="J1432" s="146">
        <v>1</v>
      </c>
      <c r="K1432" s="139" t="s">
        <v>199</v>
      </c>
    </row>
    <row r="1433" spans="1:11" ht="15.75" customHeight="1">
      <c r="A1433" s="89" t="s">
        <v>3599</v>
      </c>
      <c r="B1433" s="633" t="s">
        <v>1971</v>
      </c>
      <c r="C1433" s="630" t="s">
        <v>3691</v>
      </c>
      <c r="D1433" s="633" t="s">
        <v>2024</v>
      </c>
      <c r="E1433" s="145" t="s">
        <v>119</v>
      </c>
      <c r="F1433" s="773">
        <v>600000</v>
      </c>
      <c r="G1433" s="422" t="s">
        <v>1975</v>
      </c>
      <c r="H1433" s="633" t="s">
        <v>2196</v>
      </c>
      <c r="I1433" s="146" t="s">
        <v>2196</v>
      </c>
      <c r="J1433" s="146">
        <v>1</v>
      </c>
      <c r="K1433" s="139" t="s">
        <v>199</v>
      </c>
    </row>
    <row r="1434" spans="1:11" ht="15.75" customHeight="1">
      <c r="A1434" s="89">
        <v>43477</v>
      </c>
      <c r="B1434" s="633" t="s">
        <v>1971</v>
      </c>
      <c r="C1434" s="630" t="s">
        <v>3692</v>
      </c>
      <c r="D1434" s="633" t="s">
        <v>756</v>
      </c>
      <c r="E1434" s="145" t="s">
        <v>3015</v>
      </c>
      <c r="F1434" s="773">
        <v>3200000</v>
      </c>
      <c r="G1434" s="422" t="s">
        <v>3261</v>
      </c>
      <c r="H1434" s="633" t="s">
        <v>2196</v>
      </c>
      <c r="I1434" s="146" t="s">
        <v>2196</v>
      </c>
      <c r="J1434" s="146">
        <v>1</v>
      </c>
      <c r="K1434" s="139" t="s">
        <v>756</v>
      </c>
    </row>
    <row r="1435" spans="1:11" ht="15.75" customHeight="1">
      <c r="A1435" s="89">
        <v>43536</v>
      </c>
      <c r="B1435" s="633" t="s">
        <v>1971</v>
      </c>
      <c r="C1435" s="630" t="s">
        <v>3693</v>
      </c>
      <c r="D1435" s="633" t="s">
        <v>756</v>
      </c>
      <c r="E1435" s="145" t="s">
        <v>2627</v>
      </c>
      <c r="F1435" s="773">
        <v>5000000</v>
      </c>
      <c r="G1435" s="422" t="s">
        <v>3694</v>
      </c>
      <c r="H1435" s="633" t="s">
        <v>2196</v>
      </c>
      <c r="I1435" s="146" t="s">
        <v>2196</v>
      </c>
      <c r="J1435" s="146">
        <v>1</v>
      </c>
      <c r="K1435" s="139" t="s">
        <v>756</v>
      </c>
    </row>
    <row r="1436" spans="1:11" ht="15.75" customHeight="1">
      <c r="A1436" s="89">
        <v>43477</v>
      </c>
      <c r="B1436" s="633" t="s">
        <v>1971</v>
      </c>
      <c r="C1436" s="630" t="s">
        <v>3695</v>
      </c>
      <c r="D1436" s="633" t="s">
        <v>756</v>
      </c>
      <c r="E1436" s="145" t="s">
        <v>3696</v>
      </c>
      <c r="F1436" s="773">
        <v>4200000</v>
      </c>
      <c r="G1436" s="422" t="s">
        <v>3135</v>
      </c>
      <c r="H1436" s="633" t="s">
        <v>2196</v>
      </c>
      <c r="I1436" s="146" t="s">
        <v>2196</v>
      </c>
      <c r="J1436" s="146">
        <v>1</v>
      </c>
      <c r="K1436" s="139" t="s">
        <v>756</v>
      </c>
    </row>
    <row r="1437" spans="1:11" ht="15.75" customHeight="1">
      <c r="A1437" s="89" t="s">
        <v>3609</v>
      </c>
      <c r="B1437" s="633" t="s">
        <v>2001</v>
      </c>
      <c r="C1437" s="630" t="s">
        <v>3697</v>
      </c>
      <c r="D1437" s="633" t="s">
        <v>2024</v>
      </c>
      <c r="E1437" s="145" t="s">
        <v>109</v>
      </c>
      <c r="F1437" s="773">
        <v>16000000</v>
      </c>
      <c r="G1437" s="422" t="s">
        <v>1975</v>
      </c>
      <c r="H1437" s="633" t="s">
        <v>2196</v>
      </c>
      <c r="I1437" s="146" t="s">
        <v>2196</v>
      </c>
      <c r="J1437" s="146">
        <v>1</v>
      </c>
      <c r="K1437" s="139" t="s">
        <v>199</v>
      </c>
    </row>
    <row r="1438" spans="1:11" ht="15.75" customHeight="1">
      <c r="A1438" s="89" t="s">
        <v>3609</v>
      </c>
      <c r="B1438" s="633" t="s">
        <v>1971</v>
      </c>
      <c r="C1438" s="630" t="s">
        <v>3698</v>
      </c>
      <c r="D1438" s="633" t="s">
        <v>2024</v>
      </c>
      <c r="E1438" s="145" t="s">
        <v>405</v>
      </c>
      <c r="F1438" s="773">
        <v>2500000</v>
      </c>
      <c r="G1438" s="422" t="s">
        <v>3699</v>
      </c>
      <c r="H1438" s="633" t="s">
        <v>2196</v>
      </c>
      <c r="I1438" s="146" t="s">
        <v>2196</v>
      </c>
      <c r="J1438" s="146">
        <v>1</v>
      </c>
      <c r="K1438" s="139" t="s">
        <v>22</v>
      </c>
    </row>
    <row r="1439" spans="1:11" ht="15.75" customHeight="1">
      <c r="A1439" s="466"/>
      <c r="B1439" s="467"/>
      <c r="C1439" s="468"/>
      <c r="D1439" s="469"/>
      <c r="E1439" s="469"/>
      <c r="F1439" s="1720"/>
      <c r="G1439" s="470"/>
      <c r="H1439" s="470"/>
      <c r="I1439" s="470"/>
      <c r="J1439" s="470"/>
      <c r="K1439" s="470"/>
    </row>
    <row r="1440" spans="1:11" ht="15.75" customHeight="1">
      <c r="A1440" s="480"/>
      <c r="B1440" s="467"/>
      <c r="C1440" s="471"/>
      <c r="D1440" s="477"/>
      <c r="E1440" s="469"/>
      <c r="F1440" s="1721"/>
      <c r="G1440" s="477"/>
      <c r="H1440" s="470"/>
      <c r="I1440" s="470"/>
      <c r="J1440" s="471"/>
      <c r="K1440" s="470"/>
    </row>
    <row r="1441" spans="1:11" ht="15.75" customHeight="1">
      <c r="A1441" s="481"/>
      <c r="B1441" s="467"/>
      <c r="C1441" s="471"/>
      <c r="D1441" s="477"/>
      <c r="E1441" s="469"/>
      <c r="F1441" s="1721"/>
      <c r="G1441" s="477"/>
      <c r="H1441" s="470"/>
      <c r="I1441" s="470"/>
      <c r="J1441" s="471"/>
      <c r="K1441" s="470"/>
    </row>
    <row r="1442" spans="1:11" ht="15.75" customHeight="1">
      <c r="J1442">
        <f>SUM(J1423:J1438)</f>
        <v>16</v>
      </c>
    </row>
    <row r="1443" spans="1:11" ht="15.75" customHeight="1">
      <c r="A1443" s="3342" t="s">
        <v>3700</v>
      </c>
      <c r="B1443" s="3342"/>
      <c r="C1443" s="3342"/>
      <c r="D1443" s="3342"/>
      <c r="E1443" s="3342"/>
      <c r="F1443" s="3342"/>
      <c r="G1443" s="3342"/>
      <c r="H1443" s="3342"/>
      <c r="I1443" s="3342"/>
      <c r="J1443" s="3342"/>
      <c r="K1443" s="3342"/>
    </row>
    <row r="1444" spans="1:11" ht="15.75" customHeight="1">
      <c r="A1444" s="3340" t="s">
        <v>3701</v>
      </c>
      <c r="B1444" s="3341"/>
      <c r="C1444" s="3341"/>
      <c r="D1444" s="3341"/>
      <c r="E1444" s="3341"/>
      <c r="F1444" s="3341"/>
      <c r="G1444" s="3341"/>
      <c r="H1444" s="3341"/>
      <c r="I1444" s="3341"/>
      <c r="J1444" s="3341"/>
      <c r="K1444" s="3341"/>
    </row>
    <row r="1445" spans="1:11" ht="15.75" customHeight="1">
      <c r="A1445" s="12" t="s">
        <v>1962</v>
      </c>
      <c r="B1445" s="62" t="s">
        <v>1963</v>
      </c>
      <c r="C1445" s="62" t="s">
        <v>1964</v>
      </c>
      <c r="D1445" s="62" t="s">
        <v>2340</v>
      </c>
      <c r="E1445" s="62" t="s">
        <v>153</v>
      </c>
      <c r="F1445" s="1702" t="s">
        <v>1966</v>
      </c>
      <c r="G1445" s="62" t="s">
        <v>1967</v>
      </c>
      <c r="H1445" s="62" t="s">
        <v>1968</v>
      </c>
      <c r="I1445" s="62" t="s">
        <v>1969</v>
      </c>
      <c r="J1445" s="63" t="s">
        <v>1970</v>
      </c>
      <c r="K1445" s="63" t="s">
        <v>10</v>
      </c>
    </row>
    <row r="1446" spans="1:11" ht="15.75" customHeight="1">
      <c r="A1446" s="632">
        <v>43831</v>
      </c>
      <c r="B1446" s="633" t="s">
        <v>1971</v>
      </c>
      <c r="C1446" s="662" t="s">
        <v>3607</v>
      </c>
      <c r="D1446" s="633" t="s">
        <v>1974</v>
      </c>
      <c r="E1446" s="633" t="s">
        <v>3702</v>
      </c>
      <c r="F1446" s="1131">
        <v>1900000</v>
      </c>
      <c r="G1446" s="633" t="s">
        <v>2039</v>
      </c>
      <c r="H1446" s="633" t="s">
        <v>1976</v>
      </c>
      <c r="I1446" s="633" t="s">
        <v>1976</v>
      </c>
      <c r="J1446" s="633">
        <v>1</v>
      </c>
      <c r="K1446" s="633" t="s">
        <v>199</v>
      </c>
    </row>
    <row r="1447" spans="1:11" ht="15.75" customHeight="1">
      <c r="A1447" s="632"/>
      <c r="B1447" s="633" t="s">
        <v>1971</v>
      </c>
      <c r="C1447" s="662" t="s">
        <v>1188</v>
      </c>
      <c r="D1447" s="633" t="s">
        <v>2024</v>
      </c>
      <c r="E1447" s="633" t="s">
        <v>2399</v>
      </c>
      <c r="F1447" s="1131">
        <v>2400000</v>
      </c>
      <c r="G1447" s="633" t="s">
        <v>3456</v>
      </c>
      <c r="H1447" s="633" t="s">
        <v>2196</v>
      </c>
      <c r="I1447" s="633" t="s">
        <v>1976</v>
      </c>
      <c r="J1447" s="633">
        <v>1</v>
      </c>
      <c r="K1447" s="633" t="s">
        <v>22</v>
      </c>
    </row>
    <row r="1448" spans="1:11" ht="15.75" customHeight="1">
      <c r="A1448" s="632"/>
      <c r="B1448" s="633" t="s">
        <v>1971</v>
      </c>
      <c r="C1448" s="662" t="s">
        <v>3703</v>
      </c>
      <c r="D1448" s="633" t="s">
        <v>2024</v>
      </c>
      <c r="E1448" s="633" t="s">
        <v>2256</v>
      </c>
      <c r="F1448" s="1131">
        <v>1300000</v>
      </c>
      <c r="G1448" s="660" t="s">
        <v>1975</v>
      </c>
      <c r="H1448" s="633" t="s">
        <v>2196</v>
      </c>
      <c r="I1448" s="633" t="s">
        <v>2196</v>
      </c>
      <c r="J1448" s="633">
        <v>1</v>
      </c>
      <c r="K1448" s="633" t="s">
        <v>22</v>
      </c>
    </row>
    <row r="1449" spans="1:11" ht="15.75" customHeight="1">
      <c r="A1449" s="632"/>
      <c r="B1449" s="633" t="s">
        <v>1971</v>
      </c>
      <c r="C1449" s="662" t="s">
        <v>3704</v>
      </c>
      <c r="D1449" s="633" t="s">
        <v>2024</v>
      </c>
      <c r="E1449" s="633" t="s">
        <v>101</v>
      </c>
      <c r="F1449" s="1131">
        <v>2000000</v>
      </c>
      <c r="G1449" s="660" t="s">
        <v>1975</v>
      </c>
      <c r="H1449" s="633" t="s">
        <v>1991</v>
      </c>
      <c r="I1449" s="633" t="s">
        <v>2196</v>
      </c>
      <c r="J1449" s="633">
        <v>1</v>
      </c>
      <c r="K1449" s="633" t="s">
        <v>22</v>
      </c>
    </row>
    <row r="1450" spans="1:11" ht="15.75" customHeight="1">
      <c r="A1450" s="632"/>
      <c r="B1450" s="633" t="s">
        <v>1971</v>
      </c>
      <c r="C1450" s="662" t="s">
        <v>3705</v>
      </c>
      <c r="D1450" s="633" t="s">
        <v>2024</v>
      </c>
      <c r="E1450" s="633" t="s">
        <v>1995</v>
      </c>
      <c r="F1450" s="1131">
        <v>1800000</v>
      </c>
      <c r="G1450" s="633" t="s">
        <v>3706</v>
      </c>
      <c r="H1450" s="633" t="s">
        <v>1991</v>
      </c>
      <c r="I1450" s="633" t="s">
        <v>2196</v>
      </c>
      <c r="J1450" s="633">
        <v>1</v>
      </c>
      <c r="K1450" s="633" t="s">
        <v>22</v>
      </c>
    </row>
    <row r="1451" spans="1:11" ht="15.75" customHeight="1">
      <c r="A1451" s="144"/>
      <c r="B1451" s="633" t="s">
        <v>2149</v>
      </c>
      <c r="C1451" s="439" t="s">
        <v>3707</v>
      </c>
      <c r="D1451" s="633" t="s">
        <v>2024</v>
      </c>
      <c r="E1451" s="145" t="s">
        <v>3253</v>
      </c>
      <c r="F1451" s="773">
        <v>3700000</v>
      </c>
      <c r="G1451" s="422" t="s">
        <v>3591</v>
      </c>
      <c r="H1451" s="633" t="s">
        <v>2196</v>
      </c>
      <c r="I1451" s="146" t="s">
        <v>2196</v>
      </c>
      <c r="J1451" s="146">
        <v>1</v>
      </c>
      <c r="K1451" s="146" t="s">
        <v>22</v>
      </c>
    </row>
    <row r="1452" spans="1:11" ht="15.75" customHeight="1">
      <c r="A1452" s="89"/>
      <c r="B1452" s="633" t="s">
        <v>2149</v>
      </c>
      <c r="C1452" s="439" t="s">
        <v>3708</v>
      </c>
      <c r="D1452" s="633" t="s">
        <v>2024</v>
      </c>
      <c r="E1452" s="145" t="s">
        <v>3709</v>
      </c>
      <c r="F1452" s="773">
        <v>5100000</v>
      </c>
      <c r="G1452" s="451" t="s">
        <v>1975</v>
      </c>
      <c r="H1452" s="633" t="s">
        <v>2196</v>
      </c>
      <c r="I1452" s="146" t="s">
        <v>2196</v>
      </c>
      <c r="J1452" s="146">
        <v>1</v>
      </c>
      <c r="K1452" s="139" t="s">
        <v>3710</v>
      </c>
    </row>
    <row r="1453" spans="1:11" ht="15.75" customHeight="1">
      <c r="A1453" s="89"/>
      <c r="B1453" s="633" t="s">
        <v>1971</v>
      </c>
      <c r="C1453" s="439" t="s">
        <v>3711</v>
      </c>
      <c r="D1453" s="633" t="s">
        <v>2024</v>
      </c>
      <c r="E1453" s="145" t="s">
        <v>2399</v>
      </c>
      <c r="F1453" s="773">
        <v>3000000</v>
      </c>
      <c r="G1453" s="422" t="s">
        <v>3497</v>
      </c>
      <c r="H1453" s="633" t="s">
        <v>1991</v>
      </c>
      <c r="I1453" s="146" t="s">
        <v>2196</v>
      </c>
      <c r="J1453" s="146">
        <v>1</v>
      </c>
      <c r="K1453" s="139" t="s">
        <v>3710</v>
      </c>
    </row>
    <row r="1454" spans="1:11" ht="15.75" customHeight="1">
      <c r="A1454" s="89"/>
      <c r="B1454" s="633" t="s">
        <v>1971</v>
      </c>
      <c r="C1454" s="439" t="s">
        <v>3712</v>
      </c>
      <c r="D1454" s="633" t="s">
        <v>2024</v>
      </c>
      <c r="E1454" s="145" t="s">
        <v>2174</v>
      </c>
      <c r="F1454" s="773">
        <v>3000000</v>
      </c>
      <c r="G1454" s="422" t="s">
        <v>2406</v>
      </c>
      <c r="H1454" s="633" t="s">
        <v>2196</v>
      </c>
      <c r="I1454" s="146" t="s">
        <v>1976</v>
      </c>
      <c r="J1454" s="146">
        <v>1</v>
      </c>
      <c r="K1454" s="139" t="s">
        <v>199</v>
      </c>
    </row>
    <row r="1455" spans="1:11" ht="15.75" customHeight="1">
      <c r="A1455" s="89"/>
      <c r="B1455" s="633" t="s">
        <v>1971</v>
      </c>
      <c r="C1455" s="439" t="s">
        <v>3713</v>
      </c>
      <c r="D1455" s="633" t="s">
        <v>2024</v>
      </c>
      <c r="E1455" s="145" t="s">
        <v>2201</v>
      </c>
      <c r="F1455" s="773">
        <v>2200000</v>
      </c>
      <c r="G1455" s="422" t="s">
        <v>2012</v>
      </c>
      <c r="H1455" s="633" t="s">
        <v>1991</v>
      </c>
      <c r="I1455" s="146" t="s">
        <v>2196</v>
      </c>
      <c r="J1455" s="146">
        <v>1</v>
      </c>
      <c r="K1455" s="139" t="s">
        <v>199</v>
      </c>
    </row>
    <row r="1456" spans="1:11" ht="15.75" customHeight="1">
      <c r="A1456" s="89"/>
      <c r="B1456" s="633" t="s">
        <v>2149</v>
      </c>
      <c r="C1456" s="439" t="s">
        <v>3714</v>
      </c>
      <c r="D1456" s="633" t="s">
        <v>1974</v>
      </c>
      <c r="E1456" s="145" t="s">
        <v>2147</v>
      </c>
      <c r="F1456" s="773">
        <v>5000000</v>
      </c>
      <c r="G1456" s="422" t="s">
        <v>2090</v>
      </c>
      <c r="H1456" s="633" t="s">
        <v>1991</v>
      </c>
      <c r="I1456" s="146" t="s">
        <v>2196</v>
      </c>
      <c r="J1456" s="146">
        <v>1</v>
      </c>
      <c r="K1456" s="139" t="s">
        <v>3710</v>
      </c>
    </row>
    <row r="1457" spans="1:11" ht="15.75" customHeight="1">
      <c r="A1457" s="89"/>
      <c r="B1457" s="633" t="s">
        <v>2149</v>
      </c>
      <c r="C1457" s="439" t="s">
        <v>3715</v>
      </c>
      <c r="D1457" s="633" t="s">
        <v>2024</v>
      </c>
      <c r="E1457" s="145" t="s">
        <v>3716</v>
      </c>
      <c r="F1457" s="773">
        <v>5200000</v>
      </c>
      <c r="G1457" s="451" t="s">
        <v>1975</v>
      </c>
      <c r="H1457" s="633" t="s">
        <v>1976</v>
      </c>
      <c r="I1457" s="146" t="s">
        <v>1976</v>
      </c>
      <c r="J1457" s="146">
        <v>1</v>
      </c>
      <c r="K1457" s="139" t="s">
        <v>3710</v>
      </c>
    </row>
    <row r="1458" spans="1:11" ht="15.75" customHeight="1">
      <c r="A1458" s="89"/>
      <c r="B1458" s="633" t="s">
        <v>1971</v>
      </c>
      <c r="C1458" s="439" t="s">
        <v>3717</v>
      </c>
      <c r="D1458" s="633" t="s">
        <v>2024</v>
      </c>
      <c r="E1458" s="145" t="s">
        <v>2201</v>
      </c>
      <c r="F1458" s="773">
        <v>1900000</v>
      </c>
      <c r="G1458" s="422" t="s">
        <v>3718</v>
      </c>
      <c r="H1458" s="633" t="s">
        <v>2196</v>
      </c>
      <c r="I1458" s="146" t="s">
        <v>2196</v>
      </c>
      <c r="J1458" s="146">
        <v>1</v>
      </c>
      <c r="K1458" s="139" t="s">
        <v>3710</v>
      </c>
    </row>
    <row r="1459" spans="1:11" ht="15.75" customHeight="1">
      <c r="A1459" s="89"/>
      <c r="B1459" s="633" t="s">
        <v>1971</v>
      </c>
      <c r="C1459" s="439" t="s">
        <v>3719</v>
      </c>
      <c r="D1459" s="633" t="s">
        <v>2024</v>
      </c>
      <c r="E1459" s="145" t="s">
        <v>407</v>
      </c>
      <c r="F1459" s="773">
        <v>2500000</v>
      </c>
      <c r="G1459" s="422" t="s">
        <v>3720</v>
      </c>
      <c r="H1459" s="633" t="s">
        <v>1991</v>
      </c>
      <c r="I1459" s="146" t="s">
        <v>2196</v>
      </c>
      <c r="J1459" s="146">
        <v>1</v>
      </c>
      <c r="K1459" s="139" t="s">
        <v>3710</v>
      </c>
    </row>
    <row r="1460" spans="1:11" ht="15.75" customHeight="1">
      <c r="A1460" s="89"/>
      <c r="B1460" s="633" t="s">
        <v>2058</v>
      </c>
      <c r="C1460" s="439" t="s">
        <v>3721</v>
      </c>
      <c r="D1460" s="633" t="s">
        <v>2024</v>
      </c>
      <c r="E1460" s="145" t="s">
        <v>427</v>
      </c>
      <c r="F1460" s="773">
        <v>4500000</v>
      </c>
      <c r="G1460" s="422" t="s">
        <v>2847</v>
      </c>
      <c r="H1460" s="633" t="s">
        <v>2196</v>
      </c>
      <c r="I1460" s="146" t="s">
        <v>2196</v>
      </c>
      <c r="J1460" s="146">
        <v>1</v>
      </c>
      <c r="K1460" s="139" t="s">
        <v>3710</v>
      </c>
    </row>
    <row r="1461" spans="1:11" ht="15.75" customHeight="1">
      <c r="A1461" s="89"/>
      <c r="B1461" s="633" t="s">
        <v>1971</v>
      </c>
      <c r="C1461" s="439" t="s">
        <v>3722</v>
      </c>
      <c r="D1461" s="633" t="s">
        <v>2024</v>
      </c>
      <c r="E1461" s="145" t="s">
        <v>2256</v>
      </c>
      <c r="F1461" s="773">
        <v>1350000</v>
      </c>
      <c r="G1461" s="422" t="s">
        <v>1975</v>
      </c>
      <c r="H1461" s="633" t="s">
        <v>2196</v>
      </c>
      <c r="I1461" s="146" t="s">
        <v>2196</v>
      </c>
      <c r="J1461" s="146">
        <v>1</v>
      </c>
      <c r="K1461" s="139" t="s">
        <v>3710</v>
      </c>
    </row>
    <row r="1462" spans="1:11" ht="15.75" customHeight="1">
      <c r="A1462" s="89"/>
      <c r="B1462" s="633" t="s">
        <v>1971</v>
      </c>
      <c r="C1462" s="439" t="s">
        <v>3723</v>
      </c>
      <c r="D1462" s="633" t="s">
        <v>2024</v>
      </c>
      <c r="E1462" s="145" t="s">
        <v>427</v>
      </c>
      <c r="F1462" s="773">
        <v>2500000</v>
      </c>
      <c r="G1462" s="422" t="s">
        <v>1984</v>
      </c>
      <c r="H1462" s="633" t="s">
        <v>2196</v>
      </c>
      <c r="I1462" s="146" t="s">
        <v>2196</v>
      </c>
      <c r="J1462" s="146">
        <v>1</v>
      </c>
      <c r="K1462" s="139" t="s">
        <v>3710</v>
      </c>
    </row>
    <row r="1463" spans="1:11" ht="15.75" customHeight="1">
      <c r="A1463" s="89"/>
      <c r="B1463" s="633" t="s">
        <v>1971</v>
      </c>
      <c r="C1463" s="439" t="s">
        <v>3724</v>
      </c>
      <c r="D1463" s="633" t="s">
        <v>2024</v>
      </c>
      <c r="E1463" s="145" t="s">
        <v>407</v>
      </c>
      <c r="F1463" s="773">
        <v>4800000</v>
      </c>
      <c r="G1463" s="422" t="s">
        <v>3379</v>
      </c>
      <c r="H1463" s="633" t="s">
        <v>2196</v>
      </c>
      <c r="I1463" s="146" t="s">
        <v>2196</v>
      </c>
      <c r="J1463" s="146">
        <v>1</v>
      </c>
      <c r="K1463" s="139" t="s">
        <v>3710</v>
      </c>
    </row>
    <row r="1464" spans="1:11" ht="15.75" customHeight="1">
      <c r="A1464" s="89"/>
      <c r="B1464" s="633" t="s">
        <v>1971</v>
      </c>
      <c r="C1464" s="439" t="s">
        <v>3725</v>
      </c>
      <c r="D1464" s="633" t="s">
        <v>3726</v>
      </c>
      <c r="E1464" s="145" t="s">
        <v>407</v>
      </c>
      <c r="F1464" s="773">
        <v>3500000</v>
      </c>
      <c r="G1464" s="422" t="s">
        <v>2068</v>
      </c>
      <c r="H1464" s="633" t="s">
        <v>1991</v>
      </c>
      <c r="I1464" s="146" t="s">
        <v>2196</v>
      </c>
      <c r="J1464" s="146">
        <v>1</v>
      </c>
      <c r="K1464" s="139" t="s">
        <v>3710</v>
      </c>
    </row>
    <row r="1465" spans="1:11" ht="15.75" customHeight="1">
      <c r="A1465" s="89"/>
      <c r="B1465" s="633" t="s">
        <v>1971</v>
      </c>
      <c r="C1465" s="439" t="s">
        <v>3727</v>
      </c>
      <c r="D1465" s="633" t="s">
        <v>2024</v>
      </c>
      <c r="E1465" s="145" t="s">
        <v>407</v>
      </c>
      <c r="F1465" s="773">
        <v>1900000</v>
      </c>
      <c r="G1465" s="422" t="s">
        <v>3728</v>
      </c>
      <c r="H1465" s="633" t="s">
        <v>2196</v>
      </c>
      <c r="I1465" s="146" t="s">
        <v>2196</v>
      </c>
      <c r="J1465" s="146">
        <v>1</v>
      </c>
      <c r="K1465" s="139" t="s">
        <v>3710</v>
      </c>
    </row>
    <row r="1466" spans="1:11" ht="15.75" customHeight="1">
      <c r="A1466" s="466"/>
      <c r="B1466" s="467" t="s">
        <v>2149</v>
      </c>
      <c r="C1466" s="468" t="s">
        <v>892</v>
      </c>
      <c r="D1466" s="469" t="s">
        <v>2024</v>
      </c>
      <c r="E1466" s="469" t="s">
        <v>3253</v>
      </c>
      <c r="F1466" s="1720">
        <v>550000000</v>
      </c>
      <c r="G1466" s="470" t="s">
        <v>3729</v>
      </c>
      <c r="H1466" s="470" t="s">
        <v>2196</v>
      </c>
      <c r="I1466" s="470" t="s">
        <v>2196</v>
      </c>
      <c r="J1466" s="470">
        <v>1</v>
      </c>
      <c r="K1466" s="470" t="s">
        <v>199</v>
      </c>
    </row>
    <row r="1467" spans="1:11" ht="15.75" customHeight="1">
      <c r="A1467" s="466"/>
      <c r="B1467" s="467" t="s">
        <v>1971</v>
      </c>
      <c r="C1467" s="468" t="s">
        <v>3730</v>
      </c>
      <c r="D1467" s="469" t="s">
        <v>2024</v>
      </c>
      <c r="E1467" s="469" t="s">
        <v>2256</v>
      </c>
      <c r="F1467" s="1720">
        <v>430000000</v>
      </c>
      <c r="G1467" s="470" t="s">
        <v>1975</v>
      </c>
      <c r="H1467" s="470" t="s">
        <v>2196</v>
      </c>
      <c r="I1467" s="470" t="s">
        <v>2196</v>
      </c>
      <c r="J1467" s="470"/>
      <c r="K1467" s="470" t="s">
        <v>3710</v>
      </c>
    </row>
    <row r="1468" spans="1:11" ht="15.75" customHeight="1">
      <c r="A1468" s="480"/>
      <c r="B1468" s="467" t="s">
        <v>1971</v>
      </c>
      <c r="C1468" s="471" t="s">
        <v>3731</v>
      </c>
      <c r="D1468" s="477" t="s">
        <v>2024</v>
      </c>
      <c r="E1468" s="469" t="s">
        <v>427</v>
      </c>
      <c r="F1468" s="1721">
        <v>950000000</v>
      </c>
      <c r="G1468" s="477" t="s">
        <v>2847</v>
      </c>
      <c r="H1468" s="470" t="s">
        <v>1991</v>
      </c>
      <c r="I1468" s="470" t="s">
        <v>2196</v>
      </c>
      <c r="J1468" s="471"/>
      <c r="K1468" s="470" t="s">
        <v>3710</v>
      </c>
    </row>
    <row r="1469" spans="1:11" ht="15.75" customHeight="1">
      <c r="A1469" s="481"/>
      <c r="B1469" s="467"/>
      <c r="C1469" s="471"/>
      <c r="D1469" s="477"/>
      <c r="E1469" s="469"/>
      <c r="F1469" s="1721"/>
      <c r="G1469" s="477"/>
      <c r="H1469" s="470"/>
      <c r="I1469" s="470"/>
      <c r="J1469" s="471"/>
      <c r="K1469" s="470"/>
    </row>
    <row r="1470" spans="1:11" ht="15.75" customHeight="1">
      <c r="J1470">
        <f>SUM(J1446:J1465)</f>
        <v>20</v>
      </c>
    </row>
    <row r="1471" spans="1:11" ht="16.5" customHeight="1">
      <c r="A1471" s="3340" t="s">
        <v>3732</v>
      </c>
      <c r="B1471" s="3341"/>
      <c r="C1471" s="3341"/>
      <c r="D1471" s="3341"/>
      <c r="E1471" s="3341"/>
      <c r="F1471" s="3341"/>
      <c r="G1471" s="3341"/>
      <c r="H1471" s="3341"/>
      <c r="I1471" s="3341"/>
      <c r="J1471" s="3341"/>
      <c r="K1471" s="3341"/>
    </row>
    <row r="1472" spans="1:11" ht="15.75" customHeight="1">
      <c r="A1472" s="12" t="s">
        <v>1962</v>
      </c>
      <c r="B1472" s="62" t="s">
        <v>1963</v>
      </c>
      <c r="C1472" s="62" t="s">
        <v>1964</v>
      </c>
      <c r="D1472" s="62" t="s">
        <v>2340</v>
      </c>
      <c r="E1472" s="62" t="s">
        <v>153</v>
      </c>
      <c r="F1472" s="1702" t="s">
        <v>1966</v>
      </c>
      <c r="G1472" s="62" t="s">
        <v>1967</v>
      </c>
      <c r="H1472" s="62" t="s">
        <v>1968</v>
      </c>
      <c r="I1472" s="62" t="s">
        <v>1969</v>
      </c>
      <c r="J1472" s="63" t="s">
        <v>1970</v>
      </c>
      <c r="K1472" s="63" t="s">
        <v>10</v>
      </c>
    </row>
    <row r="1473" spans="1:11" ht="15.75" customHeight="1">
      <c r="A1473" s="632">
        <v>43891</v>
      </c>
      <c r="B1473" s="633" t="s">
        <v>1971</v>
      </c>
      <c r="C1473" s="662" t="s">
        <v>3733</v>
      </c>
      <c r="D1473" s="633" t="s">
        <v>1974</v>
      </c>
      <c r="E1473" s="633" t="s">
        <v>405</v>
      </c>
      <c r="F1473" s="1131">
        <v>2900000</v>
      </c>
      <c r="G1473" s="633" t="s">
        <v>3720</v>
      </c>
      <c r="H1473" s="633" t="s">
        <v>1976</v>
      </c>
      <c r="I1473" s="633" t="s">
        <v>1976</v>
      </c>
      <c r="J1473" s="633">
        <v>1</v>
      </c>
      <c r="K1473" s="633" t="s">
        <v>3734</v>
      </c>
    </row>
    <row r="1474" spans="1:11" ht="15.75" customHeight="1">
      <c r="A1474" s="632"/>
      <c r="B1474" s="633" t="s">
        <v>1971</v>
      </c>
      <c r="C1474" s="662" t="s">
        <v>3086</v>
      </c>
      <c r="D1474" s="633" t="s">
        <v>2024</v>
      </c>
      <c r="E1474" s="633" t="s">
        <v>90</v>
      </c>
      <c r="F1474" s="1131">
        <v>1600000</v>
      </c>
      <c r="G1474" s="660" t="s">
        <v>2039</v>
      </c>
      <c r="H1474" s="633" t="s">
        <v>1991</v>
      </c>
      <c r="I1474" s="633" t="s">
        <v>1976</v>
      </c>
      <c r="J1474" s="633">
        <v>1</v>
      </c>
      <c r="K1474" s="633" t="s">
        <v>22</v>
      </c>
    </row>
    <row r="1475" spans="1:11" ht="15.75" customHeight="1">
      <c r="A1475" s="632"/>
      <c r="B1475" s="633" t="s">
        <v>1971</v>
      </c>
      <c r="C1475" s="662" t="s">
        <v>3735</v>
      </c>
      <c r="D1475" s="633" t="s">
        <v>1974</v>
      </c>
      <c r="E1475" s="633" t="s">
        <v>420</v>
      </c>
      <c r="F1475" s="1131">
        <v>1350000</v>
      </c>
      <c r="G1475" s="633" t="s">
        <v>2260</v>
      </c>
      <c r="H1475" s="633" t="s">
        <v>1976</v>
      </c>
      <c r="I1475" s="633" t="s">
        <v>1976</v>
      </c>
      <c r="J1475" s="633">
        <v>1</v>
      </c>
      <c r="K1475" s="633" t="s">
        <v>22</v>
      </c>
    </row>
    <row r="1476" spans="1:11" ht="15.75" customHeight="1">
      <c r="A1476" s="632"/>
      <c r="B1476" s="633" t="s">
        <v>672</v>
      </c>
      <c r="C1476" s="662" t="s">
        <v>3736</v>
      </c>
      <c r="D1476" s="633" t="s">
        <v>2024</v>
      </c>
      <c r="E1476" s="633" t="s">
        <v>3576</v>
      </c>
      <c r="F1476" s="1131">
        <v>1200000</v>
      </c>
      <c r="G1476" s="660" t="s">
        <v>1975</v>
      </c>
      <c r="H1476" s="633" t="s">
        <v>2196</v>
      </c>
      <c r="I1476" s="633" t="s">
        <v>2196</v>
      </c>
      <c r="J1476" s="633">
        <v>1</v>
      </c>
      <c r="K1476" s="633" t="s">
        <v>22</v>
      </c>
    </row>
    <row r="1477" spans="1:11" ht="15.75" customHeight="1">
      <c r="A1477" s="144"/>
      <c r="B1477" s="633" t="s">
        <v>1971</v>
      </c>
      <c r="C1477" s="439" t="s">
        <v>3737</v>
      </c>
      <c r="D1477" s="633" t="s">
        <v>2024</v>
      </c>
      <c r="E1477" s="145" t="s">
        <v>3200</v>
      </c>
      <c r="F1477" s="773">
        <v>2600000</v>
      </c>
      <c r="G1477" s="422" t="s">
        <v>2798</v>
      </c>
      <c r="H1477" s="633" t="s">
        <v>2196</v>
      </c>
      <c r="I1477" s="146" t="s">
        <v>2196</v>
      </c>
      <c r="J1477" s="146">
        <v>1</v>
      </c>
      <c r="K1477" s="146" t="s">
        <v>22</v>
      </c>
    </row>
    <row r="1478" spans="1:11" ht="15.75" customHeight="1">
      <c r="A1478" s="89"/>
      <c r="B1478" s="633" t="s">
        <v>2001</v>
      </c>
      <c r="C1478" s="439" t="s">
        <v>3738</v>
      </c>
      <c r="D1478" s="633" t="s">
        <v>2024</v>
      </c>
      <c r="E1478" s="145" t="s">
        <v>2166</v>
      </c>
      <c r="F1478" s="773">
        <v>700000</v>
      </c>
      <c r="G1478" s="451" t="s">
        <v>1975</v>
      </c>
      <c r="H1478" s="633" t="s">
        <v>2196</v>
      </c>
      <c r="I1478" s="146" t="s">
        <v>2196</v>
      </c>
      <c r="J1478" s="146">
        <v>1</v>
      </c>
      <c r="K1478" s="139" t="s">
        <v>199</v>
      </c>
    </row>
    <row r="1479" spans="1:11" ht="15.75" customHeight="1">
      <c r="A1479" s="89"/>
      <c r="B1479" s="633" t="s">
        <v>1971</v>
      </c>
      <c r="C1479" s="439" t="s">
        <v>3739</v>
      </c>
      <c r="D1479" s="633" t="s">
        <v>2024</v>
      </c>
      <c r="E1479" s="145" t="s">
        <v>2221</v>
      </c>
      <c r="F1479" s="773">
        <v>1700000</v>
      </c>
      <c r="G1479" s="422" t="s">
        <v>1810</v>
      </c>
      <c r="H1479" s="633" t="s">
        <v>2196</v>
      </c>
      <c r="I1479" s="146" t="s">
        <v>2196</v>
      </c>
      <c r="J1479" s="146">
        <v>1</v>
      </c>
      <c r="K1479" s="139" t="s">
        <v>199</v>
      </c>
    </row>
    <row r="1480" spans="1:11" ht="15.75" customHeight="1">
      <c r="A1480" s="89"/>
      <c r="B1480" s="633" t="s">
        <v>1971</v>
      </c>
      <c r="C1480" s="439" t="s">
        <v>3740</v>
      </c>
      <c r="D1480" s="633" t="s">
        <v>3741</v>
      </c>
      <c r="E1480" s="145" t="s">
        <v>3742</v>
      </c>
      <c r="F1480" s="773">
        <v>800000</v>
      </c>
      <c r="G1480" s="451" t="s">
        <v>1975</v>
      </c>
      <c r="H1480" s="633" t="s">
        <v>2196</v>
      </c>
      <c r="I1480" s="146" t="s">
        <v>2196</v>
      </c>
      <c r="J1480" s="146">
        <v>1</v>
      </c>
      <c r="K1480" s="139" t="s">
        <v>199</v>
      </c>
    </row>
    <row r="1481" spans="1:11" ht="15.75" customHeight="1">
      <c r="A1481" s="89"/>
      <c r="B1481" s="633" t="s">
        <v>1971</v>
      </c>
      <c r="C1481" s="439" t="s">
        <v>3743</v>
      </c>
      <c r="D1481" s="633" t="s">
        <v>2024</v>
      </c>
      <c r="E1481" s="145" t="s">
        <v>90</v>
      </c>
      <c r="F1481" s="773">
        <v>1900000</v>
      </c>
      <c r="G1481" s="422" t="s">
        <v>3744</v>
      </c>
      <c r="H1481" s="633" t="s">
        <v>1976</v>
      </c>
      <c r="I1481" s="146" t="s">
        <v>2196</v>
      </c>
      <c r="J1481" s="146">
        <v>1</v>
      </c>
      <c r="K1481" s="139" t="s">
        <v>22</v>
      </c>
    </row>
    <row r="1482" spans="1:11" ht="15.75" customHeight="1">
      <c r="A1482" s="89"/>
      <c r="B1482" s="633" t="s">
        <v>1971</v>
      </c>
      <c r="C1482" s="439" t="s">
        <v>3745</v>
      </c>
      <c r="D1482" s="633" t="s">
        <v>2024</v>
      </c>
      <c r="E1482" s="145" t="s">
        <v>2256</v>
      </c>
      <c r="F1482" s="773">
        <v>1600000</v>
      </c>
      <c r="G1482" s="422" t="s">
        <v>3746</v>
      </c>
      <c r="H1482" s="633" t="s">
        <v>2196</v>
      </c>
      <c r="I1482" s="146" t="s">
        <v>2196</v>
      </c>
      <c r="J1482" s="146">
        <v>1</v>
      </c>
      <c r="K1482" s="139" t="s">
        <v>199</v>
      </c>
    </row>
    <row r="1483" spans="1:11" ht="15.75" customHeight="1">
      <c r="A1483" s="89"/>
      <c r="B1483" s="633" t="s">
        <v>1971</v>
      </c>
      <c r="C1483" s="439" t="s">
        <v>3747</v>
      </c>
      <c r="D1483" s="633" t="s">
        <v>2024</v>
      </c>
      <c r="E1483" s="145" t="s">
        <v>405</v>
      </c>
      <c r="F1483" s="773">
        <v>2500000</v>
      </c>
      <c r="G1483" s="422" t="s">
        <v>2219</v>
      </c>
      <c r="H1483" s="633" t="s">
        <v>1991</v>
      </c>
      <c r="I1483" s="146" t="s">
        <v>2196</v>
      </c>
      <c r="J1483" s="146">
        <v>1</v>
      </c>
      <c r="K1483" s="139" t="s">
        <v>22</v>
      </c>
    </row>
    <row r="1484" spans="1:11" ht="15.75" customHeight="1">
      <c r="A1484" s="89"/>
      <c r="B1484" s="633" t="s">
        <v>1971</v>
      </c>
      <c r="C1484" s="439" t="s">
        <v>3748</v>
      </c>
      <c r="D1484" s="633" t="s">
        <v>1974</v>
      </c>
      <c r="E1484" s="145" t="s">
        <v>90</v>
      </c>
      <c r="F1484" s="773">
        <v>1800000</v>
      </c>
      <c r="G1484" s="422" t="s">
        <v>2935</v>
      </c>
      <c r="H1484" s="633" t="s">
        <v>2196</v>
      </c>
      <c r="I1484" s="146" t="s">
        <v>2196</v>
      </c>
      <c r="J1484" s="146">
        <v>1</v>
      </c>
      <c r="K1484" s="139" t="s">
        <v>199</v>
      </c>
    </row>
    <row r="1485" spans="1:11" ht="15.75" customHeight="1">
      <c r="A1485" s="89"/>
      <c r="B1485" s="633" t="s">
        <v>1971</v>
      </c>
      <c r="C1485" s="439" t="s">
        <v>3749</v>
      </c>
      <c r="D1485" s="633" t="s">
        <v>1974</v>
      </c>
      <c r="E1485" s="145" t="s">
        <v>90</v>
      </c>
      <c r="F1485" s="773">
        <v>1650000</v>
      </c>
      <c r="G1485" s="422" t="s">
        <v>3750</v>
      </c>
      <c r="H1485" s="633" t="s">
        <v>2196</v>
      </c>
      <c r="I1485" s="146" t="s">
        <v>2196</v>
      </c>
      <c r="J1485" s="146">
        <v>1</v>
      </c>
      <c r="K1485" s="139" t="s">
        <v>199</v>
      </c>
    </row>
    <row r="1486" spans="1:11" ht="15.75" customHeight="1">
      <c r="A1486" s="89"/>
      <c r="B1486" s="633" t="s">
        <v>1971</v>
      </c>
      <c r="C1486" s="439" t="s">
        <v>3751</v>
      </c>
      <c r="D1486" s="633" t="s">
        <v>2024</v>
      </c>
      <c r="E1486" s="145" t="s">
        <v>2876</v>
      </c>
      <c r="F1486" s="773">
        <v>2900000</v>
      </c>
      <c r="G1486" s="422" t="s">
        <v>3150</v>
      </c>
      <c r="H1486" s="633" t="s">
        <v>2196</v>
      </c>
      <c r="I1486" s="146" t="s">
        <v>2196</v>
      </c>
      <c r="J1486" s="146">
        <v>1</v>
      </c>
      <c r="K1486" s="139" t="s">
        <v>199</v>
      </c>
    </row>
    <row r="1487" spans="1:11" ht="15.75" customHeight="1">
      <c r="A1487" s="89"/>
      <c r="B1487" s="633" t="s">
        <v>1971</v>
      </c>
      <c r="C1487" s="439" t="s">
        <v>3752</v>
      </c>
      <c r="D1487" s="633" t="s">
        <v>2003</v>
      </c>
      <c r="E1487" s="145" t="s">
        <v>3753</v>
      </c>
      <c r="F1487" s="773">
        <v>2300000</v>
      </c>
      <c r="G1487" s="451" t="s">
        <v>1975</v>
      </c>
      <c r="H1487" s="633" t="s">
        <v>1991</v>
      </c>
      <c r="I1487" s="146" t="s">
        <v>2196</v>
      </c>
      <c r="J1487" s="146">
        <v>1</v>
      </c>
      <c r="K1487" s="139" t="s">
        <v>22</v>
      </c>
    </row>
    <row r="1488" spans="1:11" ht="15.75" customHeight="1">
      <c r="A1488" s="89"/>
      <c r="B1488" s="633" t="s">
        <v>3457</v>
      </c>
      <c r="C1488" s="439" t="s">
        <v>3754</v>
      </c>
      <c r="D1488" s="633" t="s">
        <v>2024</v>
      </c>
      <c r="E1488" s="145" t="s">
        <v>3200</v>
      </c>
      <c r="F1488" s="773">
        <v>2000000</v>
      </c>
      <c r="G1488" s="451" t="s">
        <v>1975</v>
      </c>
      <c r="H1488" s="633" t="s">
        <v>1991</v>
      </c>
      <c r="I1488" s="146" t="s">
        <v>2196</v>
      </c>
      <c r="J1488" s="146">
        <v>1</v>
      </c>
      <c r="K1488" s="139" t="s">
        <v>22</v>
      </c>
    </row>
    <row r="1489" spans="1:11" ht="15.75" customHeight="1">
      <c r="A1489" s="89"/>
      <c r="B1489" s="633" t="s">
        <v>1971</v>
      </c>
      <c r="C1489" s="439" t="s">
        <v>3755</v>
      </c>
      <c r="D1489" s="633" t="s">
        <v>2024</v>
      </c>
      <c r="E1489" s="145" t="s">
        <v>2876</v>
      </c>
      <c r="F1489" s="773">
        <v>1800000</v>
      </c>
      <c r="G1489" s="422" t="s">
        <v>3756</v>
      </c>
      <c r="H1489" s="633" t="s">
        <v>2196</v>
      </c>
      <c r="I1489" s="146" t="s">
        <v>2196</v>
      </c>
      <c r="J1489" s="146">
        <v>1</v>
      </c>
      <c r="K1489" s="139" t="s">
        <v>22</v>
      </c>
    </row>
    <row r="1490" spans="1:11" ht="15.75" customHeight="1">
      <c r="A1490" s="89"/>
      <c r="B1490" s="633" t="s">
        <v>1971</v>
      </c>
      <c r="C1490" s="439" t="s">
        <v>3757</v>
      </c>
      <c r="D1490" s="633" t="s">
        <v>2024</v>
      </c>
      <c r="E1490" s="145" t="s">
        <v>2221</v>
      </c>
      <c r="F1490" s="773">
        <v>1850000</v>
      </c>
      <c r="G1490" s="422" t="s">
        <v>3758</v>
      </c>
      <c r="H1490" s="633" t="s">
        <v>1976</v>
      </c>
      <c r="I1490" s="146" t="s">
        <v>2196</v>
      </c>
      <c r="J1490" s="146">
        <v>1</v>
      </c>
      <c r="K1490" s="139" t="s">
        <v>3710</v>
      </c>
    </row>
    <row r="1491" spans="1:11" ht="15.75" customHeight="1">
      <c r="A1491" s="89"/>
      <c r="B1491" s="633" t="s">
        <v>1971</v>
      </c>
      <c r="C1491" s="439" t="s">
        <v>3759</v>
      </c>
      <c r="D1491" s="633" t="s">
        <v>2024</v>
      </c>
      <c r="E1491" s="145" t="s">
        <v>2466</v>
      </c>
      <c r="F1491" s="773">
        <v>2000000</v>
      </c>
      <c r="G1491" s="422" t="s">
        <v>3760</v>
      </c>
      <c r="H1491" s="633" t="s">
        <v>2196</v>
      </c>
      <c r="I1491" s="146" t="s">
        <v>2196</v>
      </c>
      <c r="J1491" s="146">
        <v>1</v>
      </c>
      <c r="K1491" s="139" t="s">
        <v>3710</v>
      </c>
    </row>
    <row r="1492" spans="1:11" ht="15.75" customHeight="1">
      <c r="A1492" s="89"/>
      <c r="B1492" s="633" t="s">
        <v>2001</v>
      </c>
      <c r="C1492" s="439" t="s">
        <v>3761</v>
      </c>
      <c r="D1492" s="633" t="s">
        <v>2024</v>
      </c>
      <c r="E1492" s="145" t="s">
        <v>3200</v>
      </c>
      <c r="F1492" s="773">
        <v>2250000</v>
      </c>
      <c r="G1492" s="451" t="s">
        <v>1975</v>
      </c>
      <c r="H1492" s="633" t="s">
        <v>1976</v>
      </c>
      <c r="I1492" s="146" t="s">
        <v>2196</v>
      </c>
      <c r="J1492" s="146">
        <v>1</v>
      </c>
      <c r="K1492" s="139" t="s">
        <v>3710</v>
      </c>
    </row>
    <row r="1493" spans="1:11" ht="15.75" customHeight="1">
      <c r="A1493" s="89"/>
      <c r="B1493" s="633" t="s">
        <v>1971</v>
      </c>
      <c r="C1493" s="439" t="s">
        <v>3762</v>
      </c>
      <c r="D1493" s="633" t="s">
        <v>756</v>
      </c>
      <c r="E1493" s="145" t="s">
        <v>3280</v>
      </c>
      <c r="F1493" s="773">
        <v>2300000</v>
      </c>
      <c r="G1493" s="451" t="s">
        <v>1975</v>
      </c>
      <c r="H1493" s="633" t="s">
        <v>1991</v>
      </c>
      <c r="I1493" s="146" t="s">
        <v>2196</v>
      </c>
      <c r="J1493" s="146">
        <v>1</v>
      </c>
      <c r="K1493" s="139" t="s">
        <v>22</v>
      </c>
    </row>
    <row r="1494" spans="1:11" ht="15.75" customHeight="1">
      <c r="A1494" s="89"/>
      <c r="B1494" s="633" t="s">
        <v>1971</v>
      </c>
      <c r="C1494" s="439" t="s">
        <v>3763</v>
      </c>
      <c r="D1494" s="633" t="s">
        <v>1974</v>
      </c>
      <c r="E1494" s="145" t="s">
        <v>405</v>
      </c>
      <c r="F1494" s="773">
        <v>1700000</v>
      </c>
      <c r="G1494" s="451" t="s">
        <v>1975</v>
      </c>
      <c r="H1494" s="633" t="s">
        <v>1976</v>
      </c>
      <c r="I1494" s="146" t="s">
        <v>2196</v>
      </c>
      <c r="J1494" s="146">
        <v>1</v>
      </c>
      <c r="K1494" s="139" t="s">
        <v>3710</v>
      </c>
    </row>
    <row r="1495" spans="1:11" ht="15.75" customHeight="1">
      <c r="A1495" s="89"/>
      <c r="B1495" s="633" t="s">
        <v>1971</v>
      </c>
      <c r="C1495" s="439" t="s">
        <v>3764</v>
      </c>
      <c r="D1495" s="633" t="s">
        <v>2024</v>
      </c>
      <c r="E1495" s="145" t="s">
        <v>417</v>
      </c>
      <c r="F1495" s="773">
        <v>1400000</v>
      </c>
      <c r="G1495" s="451" t="s">
        <v>3350</v>
      </c>
      <c r="H1495" s="633" t="s">
        <v>2196</v>
      </c>
      <c r="I1495" s="146" t="s">
        <v>2196</v>
      </c>
      <c r="J1495" s="146">
        <v>1</v>
      </c>
      <c r="K1495" s="139" t="s">
        <v>22</v>
      </c>
    </row>
    <row r="1496" spans="1:11" ht="15.75" customHeight="1">
      <c r="A1496" s="89"/>
      <c r="B1496" s="633" t="s">
        <v>1971</v>
      </c>
      <c r="C1496" s="439" t="s">
        <v>3765</v>
      </c>
      <c r="D1496" s="633" t="s">
        <v>2024</v>
      </c>
      <c r="E1496" s="145" t="s">
        <v>407</v>
      </c>
      <c r="F1496" s="773">
        <v>2100000</v>
      </c>
      <c r="G1496" s="451" t="s">
        <v>2461</v>
      </c>
      <c r="H1496" s="633" t="s">
        <v>2196</v>
      </c>
      <c r="I1496" s="146" t="s">
        <v>2196</v>
      </c>
      <c r="J1496" s="146">
        <v>1</v>
      </c>
      <c r="K1496" s="139" t="s">
        <v>22</v>
      </c>
    </row>
    <row r="1497" spans="1:11" ht="15.75" customHeight="1">
      <c r="A1497" s="89"/>
      <c r="B1497" s="633" t="s">
        <v>1971</v>
      </c>
      <c r="C1497" s="439" t="s">
        <v>3766</v>
      </c>
      <c r="D1497" s="633" t="s">
        <v>2024</v>
      </c>
      <c r="E1497" s="145" t="s">
        <v>2221</v>
      </c>
      <c r="F1497" s="773">
        <v>1700000</v>
      </c>
      <c r="G1497" s="422" t="s">
        <v>1810</v>
      </c>
      <c r="H1497" s="633" t="s">
        <v>2196</v>
      </c>
      <c r="I1497" s="146" t="s">
        <v>2196</v>
      </c>
      <c r="J1497" s="146">
        <v>1</v>
      </c>
      <c r="K1497" s="139" t="s">
        <v>3710</v>
      </c>
    </row>
    <row r="1498" spans="1:11" ht="15.75" customHeight="1">
      <c r="A1498" s="89"/>
      <c r="B1498" s="633" t="s">
        <v>1971</v>
      </c>
      <c r="C1498" s="439" t="s">
        <v>3767</v>
      </c>
      <c r="D1498" s="633" t="s">
        <v>2024</v>
      </c>
      <c r="E1498" s="145" t="s">
        <v>405</v>
      </c>
      <c r="F1498" s="773">
        <v>3200000</v>
      </c>
      <c r="G1498" s="422" t="s">
        <v>3768</v>
      </c>
      <c r="H1498" s="633" t="s">
        <v>1991</v>
      </c>
      <c r="I1498" s="146" t="s">
        <v>2196</v>
      </c>
      <c r="J1498" s="146">
        <v>1</v>
      </c>
      <c r="K1498" s="139" t="s">
        <v>3710</v>
      </c>
    </row>
    <row r="1499" spans="1:11" ht="15.75" customHeight="1">
      <c r="A1499" s="588"/>
      <c r="B1499" s="867" t="s">
        <v>1971</v>
      </c>
      <c r="C1499" s="590" t="s">
        <v>3549</v>
      </c>
      <c r="D1499" s="867" t="s">
        <v>2024</v>
      </c>
      <c r="E1499" s="591" t="s">
        <v>119</v>
      </c>
      <c r="F1499" s="1727">
        <v>300000000</v>
      </c>
      <c r="G1499" s="592" t="s">
        <v>1975</v>
      </c>
      <c r="H1499" s="867" t="s">
        <v>1991</v>
      </c>
      <c r="I1499" s="592" t="s">
        <v>2196</v>
      </c>
      <c r="J1499" s="592"/>
      <c r="K1499" s="592" t="s">
        <v>199</v>
      </c>
    </row>
    <row r="1500" spans="1:11" ht="15.75" customHeight="1">
      <c r="A1500" s="588"/>
      <c r="B1500" s="867" t="s">
        <v>1971</v>
      </c>
      <c r="C1500" s="590" t="s">
        <v>3769</v>
      </c>
      <c r="D1500" s="867" t="s">
        <v>756</v>
      </c>
      <c r="E1500" s="591" t="s">
        <v>3770</v>
      </c>
      <c r="F1500" s="1727">
        <v>820000000</v>
      </c>
      <c r="G1500" s="592" t="s">
        <v>1975</v>
      </c>
      <c r="H1500" s="867" t="s">
        <v>1991</v>
      </c>
      <c r="I1500" s="592" t="s">
        <v>2196</v>
      </c>
      <c r="J1500" s="592"/>
      <c r="K1500" s="592" t="s">
        <v>3710</v>
      </c>
    </row>
    <row r="1501" spans="1:11" ht="15.75" customHeight="1">
      <c r="A1501" s="588"/>
      <c r="B1501" s="867" t="s">
        <v>3771</v>
      </c>
      <c r="C1501" s="590" t="s">
        <v>3772</v>
      </c>
      <c r="D1501" s="867" t="s">
        <v>3773</v>
      </c>
      <c r="E1501" s="591" t="s">
        <v>3773</v>
      </c>
      <c r="F1501" s="1727">
        <v>2800000000</v>
      </c>
      <c r="G1501" s="592" t="s">
        <v>1975</v>
      </c>
      <c r="H1501" s="867" t="s">
        <v>1991</v>
      </c>
      <c r="I1501" s="592" t="s">
        <v>1976</v>
      </c>
      <c r="J1501" s="592"/>
      <c r="K1501" s="592" t="s">
        <v>3710</v>
      </c>
    </row>
    <row r="1502" spans="1:11" ht="15.75" customHeight="1">
      <c r="A1502" s="588"/>
      <c r="B1502" s="867" t="s">
        <v>1971</v>
      </c>
      <c r="C1502" s="590" t="s">
        <v>3774</v>
      </c>
      <c r="D1502" s="867" t="s">
        <v>756</v>
      </c>
      <c r="E1502" s="591" t="s">
        <v>3775</v>
      </c>
      <c r="F1502" s="1727">
        <v>1300000000</v>
      </c>
      <c r="G1502" s="592" t="s">
        <v>1975</v>
      </c>
      <c r="H1502" s="867" t="s">
        <v>1991</v>
      </c>
      <c r="I1502" s="592" t="s">
        <v>2196</v>
      </c>
      <c r="J1502" s="592"/>
      <c r="K1502" s="592" t="s">
        <v>3710</v>
      </c>
    </row>
    <row r="1503" spans="1:11" ht="15.75" customHeight="1">
      <c r="A1503" s="466"/>
      <c r="B1503" s="467" t="s">
        <v>1971</v>
      </c>
      <c r="C1503" s="468" t="s">
        <v>3743</v>
      </c>
      <c r="D1503" s="469" t="s">
        <v>2024</v>
      </c>
      <c r="E1503" s="469" t="s">
        <v>90</v>
      </c>
      <c r="F1503" s="1720">
        <v>390000000</v>
      </c>
      <c r="G1503" s="470" t="s">
        <v>3744</v>
      </c>
      <c r="H1503" s="470" t="s">
        <v>1976</v>
      </c>
      <c r="I1503" s="470" t="s">
        <v>2196</v>
      </c>
      <c r="J1503" s="470"/>
      <c r="K1503" s="470" t="s">
        <v>22</v>
      </c>
    </row>
    <row r="1504" spans="1:11" ht="15.75" customHeight="1">
      <c r="A1504" s="480"/>
      <c r="B1504" s="467" t="s">
        <v>1971</v>
      </c>
      <c r="C1504" s="471" t="s">
        <v>3776</v>
      </c>
      <c r="D1504" s="477" t="s">
        <v>2024</v>
      </c>
      <c r="E1504" s="469" t="s">
        <v>90</v>
      </c>
      <c r="F1504" s="1721">
        <v>480000000</v>
      </c>
      <c r="G1504" s="477" t="s">
        <v>2935</v>
      </c>
      <c r="H1504" s="470" t="s">
        <v>2196</v>
      </c>
      <c r="I1504" s="470" t="s">
        <v>2196</v>
      </c>
      <c r="J1504" s="471"/>
      <c r="K1504" s="470" t="s">
        <v>199</v>
      </c>
    </row>
    <row r="1505" spans="1:11" ht="15.75" customHeight="1">
      <c r="A1505" s="481"/>
      <c r="B1505" s="467" t="s">
        <v>1971</v>
      </c>
      <c r="C1505" s="471" t="s">
        <v>3733</v>
      </c>
      <c r="D1505" s="477" t="s">
        <v>2024</v>
      </c>
      <c r="E1505" s="469" t="s">
        <v>405</v>
      </c>
      <c r="F1505" s="1721">
        <v>620000000</v>
      </c>
      <c r="G1505" s="477" t="s">
        <v>3720</v>
      </c>
      <c r="H1505" s="470" t="s">
        <v>2196</v>
      </c>
      <c r="I1505" s="470" t="s">
        <v>2196</v>
      </c>
      <c r="J1505" s="471"/>
      <c r="K1505" s="470" t="s">
        <v>199</v>
      </c>
    </row>
    <row r="1506" spans="1:11" ht="15.75" customHeight="1">
      <c r="J1506">
        <f>SUM(J1473:J1505)</f>
        <v>26</v>
      </c>
    </row>
    <row r="1507" spans="1:11" ht="16.5" customHeight="1">
      <c r="A1507" s="3340" t="s">
        <v>3777</v>
      </c>
      <c r="B1507" s="3341"/>
      <c r="C1507" s="3341"/>
      <c r="D1507" s="3341"/>
      <c r="E1507" s="3341"/>
      <c r="F1507" s="3341"/>
      <c r="G1507" s="3341"/>
      <c r="H1507" s="3341"/>
      <c r="I1507" s="3341"/>
      <c r="J1507" s="3341"/>
      <c r="K1507" s="3341"/>
    </row>
    <row r="1508" spans="1:11" ht="15.75" customHeight="1">
      <c r="A1508" s="12" t="s">
        <v>1962</v>
      </c>
      <c r="B1508" s="62" t="s">
        <v>1963</v>
      </c>
      <c r="C1508" s="62" t="s">
        <v>1964</v>
      </c>
      <c r="D1508" s="62" t="s">
        <v>2340</v>
      </c>
      <c r="E1508" s="62" t="s">
        <v>153</v>
      </c>
      <c r="F1508" s="1702" t="s">
        <v>1966</v>
      </c>
      <c r="G1508" s="62" t="s">
        <v>1967</v>
      </c>
      <c r="H1508" s="62" t="s">
        <v>1968</v>
      </c>
      <c r="I1508" s="62" t="s">
        <v>1969</v>
      </c>
      <c r="J1508" s="63" t="s">
        <v>1970</v>
      </c>
      <c r="K1508" s="63" t="s">
        <v>10</v>
      </c>
    </row>
    <row r="1509" spans="1:11" ht="15.75" customHeight="1">
      <c r="A1509" s="632"/>
      <c r="B1509" s="633" t="s">
        <v>1971</v>
      </c>
      <c r="C1509" s="662" t="s">
        <v>3778</v>
      </c>
      <c r="D1509" s="633" t="s">
        <v>2024</v>
      </c>
      <c r="E1509" s="633" t="s">
        <v>3128</v>
      </c>
      <c r="F1509" s="1131">
        <v>2500000</v>
      </c>
      <c r="G1509" s="633" t="s">
        <v>2892</v>
      </c>
      <c r="H1509" s="633" t="s">
        <v>2196</v>
      </c>
      <c r="I1509" s="633" t="s">
        <v>2196</v>
      </c>
      <c r="J1509" s="633">
        <v>1</v>
      </c>
      <c r="K1509" s="633" t="s">
        <v>199</v>
      </c>
    </row>
    <row r="1510" spans="1:11" ht="15.75" customHeight="1">
      <c r="A1510" s="632"/>
      <c r="B1510" s="633" t="s">
        <v>1971</v>
      </c>
      <c r="C1510" s="662" t="s">
        <v>3779</v>
      </c>
      <c r="D1510" s="633" t="s">
        <v>2024</v>
      </c>
      <c r="E1510" s="633" t="s">
        <v>405</v>
      </c>
      <c r="F1510" s="1131">
        <v>3200000</v>
      </c>
      <c r="G1510" s="660" t="s">
        <v>1975</v>
      </c>
      <c r="H1510" s="633" t="s">
        <v>2196</v>
      </c>
      <c r="I1510" s="633" t="s">
        <v>2196</v>
      </c>
      <c r="J1510" s="633">
        <v>1</v>
      </c>
      <c r="K1510" s="633" t="s">
        <v>199</v>
      </c>
    </row>
    <row r="1511" spans="1:11" ht="15.75" customHeight="1">
      <c r="A1511" s="632"/>
      <c r="B1511" s="633" t="s">
        <v>1971</v>
      </c>
      <c r="C1511" s="662" t="s">
        <v>3780</v>
      </c>
      <c r="D1511" s="633" t="s">
        <v>2024</v>
      </c>
      <c r="E1511" s="633" t="s">
        <v>1995</v>
      </c>
      <c r="F1511" s="1131">
        <v>2000000</v>
      </c>
      <c r="G1511" s="633" t="s">
        <v>3781</v>
      </c>
      <c r="H1511" s="633" t="s">
        <v>2196</v>
      </c>
      <c r="I1511" s="633" t="s">
        <v>2196</v>
      </c>
      <c r="J1511" s="633">
        <v>1</v>
      </c>
      <c r="K1511" s="633" t="s">
        <v>199</v>
      </c>
    </row>
    <row r="1512" spans="1:11" ht="15.75" customHeight="1">
      <c r="A1512" s="632"/>
      <c r="B1512" s="633" t="s">
        <v>1971</v>
      </c>
      <c r="C1512" s="662" t="s">
        <v>3782</v>
      </c>
      <c r="D1512" s="633" t="s">
        <v>1974</v>
      </c>
      <c r="E1512" s="633" t="s">
        <v>2895</v>
      </c>
      <c r="F1512" s="1131">
        <v>2300000</v>
      </c>
      <c r="G1512" s="633" t="s">
        <v>3783</v>
      </c>
      <c r="H1512" s="633" t="s">
        <v>1976</v>
      </c>
      <c r="I1512" s="633" t="s">
        <v>2196</v>
      </c>
      <c r="J1512" s="633">
        <v>1</v>
      </c>
      <c r="K1512" s="633" t="s">
        <v>22</v>
      </c>
    </row>
    <row r="1513" spans="1:11" ht="15.75" customHeight="1">
      <c r="A1513" s="632"/>
      <c r="B1513" s="633" t="s">
        <v>1971</v>
      </c>
      <c r="C1513" s="662" t="s">
        <v>3784</v>
      </c>
      <c r="D1513" s="633" t="s">
        <v>2024</v>
      </c>
      <c r="E1513" s="633" t="s">
        <v>120</v>
      </c>
      <c r="F1513" s="1131">
        <v>2200000</v>
      </c>
      <c r="G1513" s="660" t="s">
        <v>1975</v>
      </c>
      <c r="H1513" s="633" t="s">
        <v>1991</v>
      </c>
      <c r="I1513" s="633" t="s">
        <v>2196</v>
      </c>
      <c r="J1513" s="633">
        <v>1</v>
      </c>
      <c r="K1513" s="633" t="s">
        <v>199</v>
      </c>
    </row>
    <row r="1514" spans="1:11" ht="15.75" customHeight="1">
      <c r="A1514" s="144"/>
      <c r="B1514" s="633" t="s">
        <v>1971</v>
      </c>
      <c r="C1514" s="439" t="s">
        <v>3785</v>
      </c>
      <c r="D1514" s="633" t="s">
        <v>2024</v>
      </c>
      <c r="E1514" s="145" t="s">
        <v>2895</v>
      </c>
      <c r="F1514" s="773">
        <v>4100000</v>
      </c>
      <c r="G1514" s="422" t="s">
        <v>2923</v>
      </c>
      <c r="H1514" s="633" t="s">
        <v>1991</v>
      </c>
      <c r="I1514" s="146" t="s">
        <v>2196</v>
      </c>
      <c r="J1514" s="146">
        <v>1</v>
      </c>
      <c r="K1514" s="146" t="s">
        <v>22</v>
      </c>
    </row>
    <row r="1515" spans="1:11" ht="15.75" customHeight="1">
      <c r="A1515" s="89"/>
      <c r="B1515" s="633" t="s">
        <v>1971</v>
      </c>
      <c r="C1515" s="439" t="s">
        <v>3786</v>
      </c>
      <c r="D1515" s="633" t="s">
        <v>2024</v>
      </c>
      <c r="E1515" s="145" t="s">
        <v>120</v>
      </c>
      <c r="F1515" s="773">
        <v>1600000</v>
      </c>
      <c r="G1515" s="451" t="s">
        <v>1975</v>
      </c>
      <c r="H1515" s="633" t="s">
        <v>2196</v>
      </c>
      <c r="I1515" s="146" t="s">
        <v>2196</v>
      </c>
      <c r="J1515" s="146">
        <v>1</v>
      </c>
      <c r="K1515" s="139" t="s">
        <v>199</v>
      </c>
    </row>
    <row r="1516" spans="1:11" ht="15.75" customHeight="1">
      <c r="A1516" s="89"/>
      <c r="B1516" s="633" t="s">
        <v>1971</v>
      </c>
      <c r="C1516" s="439" t="s">
        <v>3549</v>
      </c>
      <c r="D1516" s="633" t="s">
        <v>2024</v>
      </c>
      <c r="E1516" s="145" t="s">
        <v>119</v>
      </c>
      <c r="F1516" s="773">
        <v>2200000</v>
      </c>
      <c r="G1516" s="451" t="s">
        <v>1975</v>
      </c>
      <c r="H1516" s="633" t="s">
        <v>2196</v>
      </c>
      <c r="I1516" s="146" t="s">
        <v>2196</v>
      </c>
      <c r="J1516" s="146">
        <v>1</v>
      </c>
      <c r="K1516" s="139" t="s">
        <v>199</v>
      </c>
    </row>
    <row r="1517" spans="1:11" ht="15.75" customHeight="1">
      <c r="A1517" s="89"/>
      <c r="B1517" s="633" t="s">
        <v>1971</v>
      </c>
      <c r="C1517" s="439" t="s">
        <v>3787</v>
      </c>
      <c r="D1517" s="633" t="s">
        <v>2024</v>
      </c>
      <c r="E1517" s="145" t="s">
        <v>3112</v>
      </c>
      <c r="F1517" s="773">
        <v>2200000</v>
      </c>
      <c r="G1517" s="422" t="s">
        <v>2461</v>
      </c>
      <c r="H1517" s="633" t="s">
        <v>2196</v>
      </c>
      <c r="I1517" s="146" t="s">
        <v>2196</v>
      </c>
      <c r="J1517" s="146">
        <v>1</v>
      </c>
      <c r="K1517" s="139" t="s">
        <v>199</v>
      </c>
    </row>
    <row r="1518" spans="1:11" ht="15.75" customHeight="1">
      <c r="A1518" s="89"/>
      <c r="B1518" s="633" t="s">
        <v>1971</v>
      </c>
      <c r="C1518" s="439" t="s">
        <v>3788</v>
      </c>
      <c r="D1518" s="633" t="s">
        <v>2092</v>
      </c>
      <c r="E1518" s="145" t="s">
        <v>3789</v>
      </c>
      <c r="F1518" s="773">
        <v>1350000</v>
      </c>
      <c r="G1518" s="422" t="s">
        <v>3790</v>
      </c>
      <c r="H1518" s="633" t="s">
        <v>2196</v>
      </c>
      <c r="I1518" s="146" t="s">
        <v>2196</v>
      </c>
      <c r="J1518" s="146">
        <v>1</v>
      </c>
      <c r="K1518" s="139" t="s">
        <v>199</v>
      </c>
    </row>
    <row r="1519" spans="1:11" ht="15.75" customHeight="1">
      <c r="A1519" s="89"/>
      <c r="B1519" s="633" t="s">
        <v>1971</v>
      </c>
      <c r="C1519" s="439" t="s">
        <v>3666</v>
      </c>
      <c r="D1519" s="633" t="s">
        <v>2309</v>
      </c>
      <c r="E1519" s="145" t="s">
        <v>3791</v>
      </c>
      <c r="F1519" s="773">
        <v>1100000</v>
      </c>
      <c r="G1519" s="451" t="s">
        <v>1975</v>
      </c>
      <c r="H1519" s="633" t="s">
        <v>2196</v>
      </c>
      <c r="I1519" s="146" t="s">
        <v>2196</v>
      </c>
      <c r="J1519" s="146">
        <v>1</v>
      </c>
      <c r="K1519" s="139" t="s">
        <v>22</v>
      </c>
    </row>
    <row r="1520" spans="1:11" ht="15.75" customHeight="1">
      <c r="A1520" s="89"/>
      <c r="B1520" s="633" t="s">
        <v>1971</v>
      </c>
      <c r="C1520" s="439" t="s">
        <v>509</v>
      </c>
      <c r="D1520" s="633" t="s">
        <v>2024</v>
      </c>
      <c r="E1520" s="145" t="s">
        <v>1995</v>
      </c>
      <c r="F1520" s="773">
        <v>1650000</v>
      </c>
      <c r="G1520" s="422" t="s">
        <v>3792</v>
      </c>
      <c r="H1520" s="633" t="s">
        <v>2196</v>
      </c>
      <c r="I1520" s="146" t="s">
        <v>1976</v>
      </c>
      <c r="J1520" s="146">
        <v>1</v>
      </c>
      <c r="K1520" s="139" t="s">
        <v>3710</v>
      </c>
    </row>
    <row r="1521" spans="1:11" ht="15.75" customHeight="1">
      <c r="A1521" s="89"/>
      <c r="B1521" s="633" t="s">
        <v>2004</v>
      </c>
      <c r="C1521" s="439" t="s">
        <v>3793</v>
      </c>
      <c r="D1521" s="633" t="s">
        <v>2024</v>
      </c>
      <c r="E1521" s="145" t="s">
        <v>3253</v>
      </c>
      <c r="F1521" s="773">
        <v>3000000</v>
      </c>
      <c r="G1521" s="422" t="s">
        <v>3323</v>
      </c>
      <c r="H1521" s="633" t="s">
        <v>2196</v>
      </c>
      <c r="I1521" s="146" t="s">
        <v>2196</v>
      </c>
      <c r="J1521" s="146">
        <v>1</v>
      </c>
      <c r="K1521" s="139" t="s">
        <v>3710</v>
      </c>
    </row>
    <row r="1522" spans="1:11" ht="15.75" customHeight="1">
      <c r="A1522" s="89"/>
      <c r="B1522" s="633" t="s">
        <v>1971</v>
      </c>
      <c r="C1522" s="439" t="s">
        <v>3794</v>
      </c>
      <c r="D1522" s="633" t="s">
        <v>2024</v>
      </c>
      <c r="E1522" s="145" t="s">
        <v>405</v>
      </c>
      <c r="F1522" s="773">
        <v>1600000</v>
      </c>
      <c r="G1522" s="422" t="s">
        <v>2320</v>
      </c>
      <c r="H1522" s="633" t="s">
        <v>2196</v>
      </c>
      <c r="I1522" s="146" t="s">
        <v>2196</v>
      </c>
      <c r="J1522" s="146">
        <v>1</v>
      </c>
      <c r="K1522" s="139" t="s">
        <v>3710</v>
      </c>
    </row>
    <row r="1523" spans="1:11" ht="15.75" customHeight="1">
      <c r="A1523" s="89"/>
      <c r="B1523" s="633" t="s">
        <v>1971</v>
      </c>
      <c r="C1523" s="439" t="s">
        <v>3795</v>
      </c>
      <c r="D1523" s="633" t="s">
        <v>2024</v>
      </c>
      <c r="E1523" s="145" t="s">
        <v>417</v>
      </c>
      <c r="F1523" s="773">
        <v>2200000</v>
      </c>
      <c r="G1523" s="422" t="s">
        <v>1984</v>
      </c>
      <c r="H1523" s="633" t="s">
        <v>2196</v>
      </c>
      <c r="I1523" s="146" t="s">
        <v>2196</v>
      </c>
      <c r="J1523" s="146">
        <v>1</v>
      </c>
      <c r="K1523" s="139" t="s">
        <v>3710</v>
      </c>
    </row>
    <row r="1524" spans="1:11" ht="15.75" customHeight="1">
      <c r="A1524" s="89"/>
      <c r="B1524" s="633" t="s">
        <v>1971</v>
      </c>
      <c r="C1524" s="439" t="s">
        <v>3796</v>
      </c>
      <c r="D1524" s="633" t="s">
        <v>2024</v>
      </c>
      <c r="E1524" s="145" t="s">
        <v>420</v>
      </c>
      <c r="F1524" s="773">
        <v>1450000</v>
      </c>
      <c r="G1524" s="422" t="s">
        <v>2260</v>
      </c>
      <c r="H1524" s="633" t="s">
        <v>2196</v>
      </c>
      <c r="I1524" s="146" t="s">
        <v>2196</v>
      </c>
      <c r="J1524" s="146">
        <v>1</v>
      </c>
      <c r="K1524" s="139" t="s">
        <v>3710</v>
      </c>
    </row>
    <row r="1525" spans="1:11" ht="15.75" customHeight="1">
      <c r="A1525" s="89"/>
      <c r="B1525" s="633" t="s">
        <v>1971</v>
      </c>
      <c r="C1525" s="439" t="s">
        <v>3797</v>
      </c>
      <c r="D1525" s="633" t="s">
        <v>2024</v>
      </c>
      <c r="E1525" s="145" t="s">
        <v>112</v>
      </c>
      <c r="F1525" s="773">
        <v>1350000</v>
      </c>
      <c r="G1525" s="422" t="s">
        <v>1975</v>
      </c>
      <c r="H1525" s="633" t="s">
        <v>2196</v>
      </c>
      <c r="I1525" s="146" t="s">
        <v>2196</v>
      </c>
      <c r="J1525" s="146">
        <v>1</v>
      </c>
      <c r="K1525" s="139" t="s">
        <v>3710</v>
      </c>
    </row>
    <row r="1526" spans="1:11" ht="15.75" customHeight="1">
      <c r="A1526" s="89"/>
      <c r="B1526" s="633" t="s">
        <v>1971</v>
      </c>
      <c r="C1526" s="439" t="s">
        <v>3798</v>
      </c>
      <c r="D1526" s="633" t="s">
        <v>2024</v>
      </c>
      <c r="E1526" s="145" t="s">
        <v>2201</v>
      </c>
      <c r="F1526" s="773">
        <v>2050000</v>
      </c>
      <c r="G1526" s="422" t="s">
        <v>3647</v>
      </c>
      <c r="H1526" s="633" t="s">
        <v>2196</v>
      </c>
      <c r="I1526" s="146" t="s">
        <v>2196</v>
      </c>
      <c r="J1526" s="146">
        <v>1</v>
      </c>
      <c r="K1526" s="139" t="s">
        <v>3710</v>
      </c>
    </row>
    <row r="1527" spans="1:11" ht="15.75" customHeight="1">
      <c r="A1527" s="89"/>
      <c r="B1527" s="633" t="s">
        <v>1971</v>
      </c>
      <c r="C1527" s="439" t="s">
        <v>3799</v>
      </c>
      <c r="D1527" s="633" t="s">
        <v>2024</v>
      </c>
      <c r="E1527" s="145" t="s">
        <v>2092</v>
      </c>
      <c r="F1527" s="773">
        <v>1200000</v>
      </c>
      <c r="G1527" s="422" t="s">
        <v>1975</v>
      </c>
      <c r="H1527" s="633" t="s">
        <v>2196</v>
      </c>
      <c r="I1527" s="146" t="s">
        <v>2196</v>
      </c>
      <c r="J1527" s="146">
        <v>1</v>
      </c>
      <c r="K1527" s="139" t="s">
        <v>3710</v>
      </c>
    </row>
    <row r="1528" spans="1:11" ht="15.75" customHeight="1">
      <c r="A1528" s="89"/>
      <c r="B1528" s="633" t="s">
        <v>1971</v>
      </c>
      <c r="C1528" s="439" t="s">
        <v>3800</v>
      </c>
      <c r="D1528" s="633" t="s">
        <v>2024</v>
      </c>
      <c r="E1528" s="145" t="s">
        <v>2170</v>
      </c>
      <c r="F1528" s="773">
        <v>1600000</v>
      </c>
      <c r="G1528" s="422" t="s">
        <v>3801</v>
      </c>
      <c r="H1528" s="633" t="s">
        <v>2196</v>
      </c>
      <c r="I1528" s="146" t="s">
        <v>2196</v>
      </c>
      <c r="J1528" s="146">
        <v>1</v>
      </c>
      <c r="K1528" s="139" t="s">
        <v>3710</v>
      </c>
    </row>
    <row r="1529" spans="1:11" ht="15.75" customHeight="1">
      <c r="A1529" s="466"/>
      <c r="B1529" s="467" t="s">
        <v>1971</v>
      </c>
      <c r="C1529" s="468" t="s">
        <v>3780</v>
      </c>
      <c r="D1529" s="469" t="s">
        <v>2024</v>
      </c>
      <c r="E1529" s="469" t="s">
        <v>1995</v>
      </c>
      <c r="F1529" s="1720">
        <v>380000000</v>
      </c>
      <c r="G1529" s="470" t="s">
        <v>3781</v>
      </c>
      <c r="H1529" s="470" t="s">
        <v>1991</v>
      </c>
      <c r="I1529" s="470" t="s">
        <v>2196</v>
      </c>
      <c r="J1529" s="470"/>
      <c r="K1529" s="470" t="s">
        <v>22</v>
      </c>
    </row>
    <row r="1530" spans="1:11" ht="15.75" customHeight="1">
      <c r="A1530" s="480"/>
      <c r="B1530" s="467" t="s">
        <v>2004</v>
      </c>
      <c r="C1530" s="471" t="s">
        <v>3793</v>
      </c>
      <c r="D1530" s="477" t="s">
        <v>2024</v>
      </c>
      <c r="E1530" s="469" t="s">
        <v>3253</v>
      </c>
      <c r="F1530" s="1721">
        <v>630000000</v>
      </c>
      <c r="G1530" s="477" t="s">
        <v>3323</v>
      </c>
      <c r="H1530" s="470" t="s">
        <v>2196</v>
      </c>
      <c r="I1530" s="470" t="s">
        <v>1976</v>
      </c>
      <c r="J1530" s="471"/>
      <c r="K1530" s="470" t="s">
        <v>3710</v>
      </c>
    </row>
    <row r="1531" spans="1:11" ht="15.75" customHeight="1">
      <c r="A1531" s="481"/>
      <c r="B1531" s="467" t="s">
        <v>1971</v>
      </c>
      <c r="C1531" s="471" t="s">
        <v>3802</v>
      </c>
      <c r="D1531" s="477" t="s">
        <v>2024</v>
      </c>
      <c r="E1531" s="469" t="s">
        <v>2466</v>
      </c>
      <c r="F1531" s="1721">
        <v>360000000</v>
      </c>
      <c r="G1531" s="869" t="s">
        <v>1975</v>
      </c>
      <c r="H1531" s="470" t="s">
        <v>1991</v>
      </c>
      <c r="I1531" s="470" t="s">
        <v>2196</v>
      </c>
      <c r="J1531" s="471"/>
      <c r="K1531" s="470" t="s">
        <v>3710</v>
      </c>
    </row>
    <row r="1532" spans="1:11" ht="15.75" customHeight="1">
      <c r="J1532">
        <f>SUM(J1509:J1531)</f>
        <v>20</v>
      </c>
    </row>
    <row r="1533" spans="1:11" ht="15.75" customHeight="1">
      <c r="A1533" s="3340" t="s">
        <v>3803</v>
      </c>
      <c r="B1533" s="3341"/>
      <c r="C1533" s="3341"/>
      <c r="D1533" s="3341"/>
      <c r="E1533" s="3341"/>
      <c r="F1533" s="3341"/>
      <c r="G1533" s="3341"/>
      <c r="H1533" s="3341"/>
      <c r="I1533" s="3341"/>
      <c r="J1533" s="3341"/>
      <c r="K1533" s="3341"/>
    </row>
    <row r="1534" spans="1:11" ht="15.75" customHeight="1">
      <c r="A1534" s="12" t="s">
        <v>1962</v>
      </c>
      <c r="B1534" s="62" t="s">
        <v>1963</v>
      </c>
      <c r="C1534" s="62" t="s">
        <v>1964</v>
      </c>
      <c r="D1534" s="62" t="s">
        <v>2340</v>
      </c>
      <c r="E1534" s="62" t="s">
        <v>153</v>
      </c>
      <c r="F1534" s="1702" t="s">
        <v>1966</v>
      </c>
      <c r="G1534" s="62" t="s">
        <v>1967</v>
      </c>
      <c r="H1534" s="62" t="s">
        <v>1968</v>
      </c>
      <c r="I1534" s="62" t="s">
        <v>1969</v>
      </c>
      <c r="J1534" s="63" t="s">
        <v>1970</v>
      </c>
      <c r="K1534" s="63" t="s">
        <v>10</v>
      </c>
    </row>
    <row r="1535" spans="1:11" ht="15.75" customHeight="1">
      <c r="A1535" s="632">
        <v>43831</v>
      </c>
      <c r="B1535" s="633" t="s">
        <v>1971</v>
      </c>
      <c r="C1535" s="662" t="s">
        <v>3804</v>
      </c>
      <c r="D1535" s="633" t="s">
        <v>2024</v>
      </c>
      <c r="E1535" s="633" t="s">
        <v>2170</v>
      </c>
      <c r="F1535" s="1131">
        <v>1950000</v>
      </c>
      <c r="G1535" s="633" t="s">
        <v>3805</v>
      </c>
      <c r="H1535" s="633" t="s">
        <v>1991</v>
      </c>
      <c r="I1535" s="633" t="s">
        <v>1976</v>
      </c>
      <c r="J1535" s="633">
        <v>1</v>
      </c>
      <c r="K1535" s="633" t="s">
        <v>22</v>
      </c>
    </row>
    <row r="1536" spans="1:11" ht="15.75" customHeight="1">
      <c r="A1536" s="632">
        <v>43831</v>
      </c>
      <c r="B1536" s="633" t="s">
        <v>1971</v>
      </c>
      <c r="C1536" s="662" t="s">
        <v>517</v>
      </c>
      <c r="D1536" s="633" t="s">
        <v>2024</v>
      </c>
      <c r="E1536" s="633" t="s">
        <v>417</v>
      </c>
      <c r="F1536" s="1131">
        <v>1700000</v>
      </c>
      <c r="G1536" s="633" t="s">
        <v>2592</v>
      </c>
      <c r="H1536" s="633" t="s">
        <v>1976</v>
      </c>
      <c r="I1536" s="633" t="s">
        <v>1976</v>
      </c>
      <c r="J1536" s="633">
        <v>1</v>
      </c>
      <c r="K1536" s="633" t="s">
        <v>22</v>
      </c>
    </row>
    <row r="1537" spans="1:11" ht="15.75" customHeight="1">
      <c r="A1537" s="632">
        <v>43862</v>
      </c>
      <c r="B1537" s="633" t="s">
        <v>1971</v>
      </c>
      <c r="C1537" s="662" t="s">
        <v>3806</v>
      </c>
      <c r="D1537" s="633" t="s">
        <v>2024</v>
      </c>
      <c r="E1537" s="633" t="s">
        <v>3807</v>
      </c>
      <c r="F1537" s="1131">
        <v>1650000</v>
      </c>
      <c r="G1537" s="633" t="s">
        <v>2798</v>
      </c>
      <c r="H1537" s="633" t="s">
        <v>1976</v>
      </c>
      <c r="I1537" s="633" t="s">
        <v>1976</v>
      </c>
      <c r="J1537" s="633">
        <v>1</v>
      </c>
      <c r="K1537" s="633" t="s">
        <v>22</v>
      </c>
    </row>
    <row r="1538" spans="1:11" ht="15.75" customHeight="1">
      <c r="A1538" s="632">
        <v>43831</v>
      </c>
      <c r="B1538" s="633" t="s">
        <v>1971</v>
      </c>
      <c r="C1538" s="662" t="s">
        <v>3808</v>
      </c>
      <c r="D1538" s="633" t="s">
        <v>2024</v>
      </c>
      <c r="E1538" s="633" t="s">
        <v>3807</v>
      </c>
      <c r="F1538" s="1131">
        <v>2000000</v>
      </c>
      <c r="G1538" s="633" t="s">
        <v>2798</v>
      </c>
      <c r="H1538" s="633" t="s">
        <v>1976</v>
      </c>
      <c r="I1538" s="633" t="s">
        <v>1976</v>
      </c>
      <c r="J1538" s="633">
        <v>1</v>
      </c>
      <c r="K1538" s="633" t="s">
        <v>22</v>
      </c>
    </row>
    <row r="1539" spans="1:11" ht="15.75" customHeight="1">
      <c r="A1539" s="632"/>
      <c r="B1539" s="633" t="s">
        <v>1971</v>
      </c>
      <c r="C1539" s="662" t="s">
        <v>3809</v>
      </c>
      <c r="D1539" s="633" t="s">
        <v>2024</v>
      </c>
      <c r="E1539" s="633" t="s">
        <v>2876</v>
      </c>
      <c r="F1539" s="1131">
        <v>2200000</v>
      </c>
      <c r="G1539" s="633" t="s">
        <v>3810</v>
      </c>
      <c r="H1539" s="633" t="s">
        <v>2196</v>
      </c>
      <c r="I1539" s="633" t="s">
        <v>1976</v>
      </c>
      <c r="J1539" s="633">
        <v>1</v>
      </c>
      <c r="K1539" s="633" t="s">
        <v>199</v>
      </c>
    </row>
    <row r="1540" spans="1:11" ht="15.75" customHeight="1">
      <c r="A1540" s="144"/>
      <c r="B1540" s="633" t="s">
        <v>1971</v>
      </c>
      <c r="C1540" s="439" t="s">
        <v>3811</v>
      </c>
      <c r="D1540" s="633" t="s">
        <v>756</v>
      </c>
      <c r="E1540" s="145" t="s">
        <v>3054</v>
      </c>
      <c r="F1540" s="773">
        <v>2600000</v>
      </c>
      <c r="G1540" s="422" t="s">
        <v>3812</v>
      </c>
      <c r="H1540" s="633" t="s">
        <v>1976</v>
      </c>
      <c r="I1540" s="633" t="s">
        <v>1976</v>
      </c>
      <c r="J1540" s="146">
        <v>1</v>
      </c>
      <c r="K1540" s="146" t="s">
        <v>199</v>
      </c>
    </row>
    <row r="1541" spans="1:11" ht="15.75" customHeight="1">
      <c r="A1541" s="89"/>
      <c r="B1541" s="633" t="s">
        <v>1971</v>
      </c>
      <c r="C1541" s="439" t="s">
        <v>3813</v>
      </c>
      <c r="D1541" s="633" t="s">
        <v>2024</v>
      </c>
      <c r="E1541" s="145" t="s">
        <v>230</v>
      </c>
      <c r="F1541" s="773">
        <v>2600000</v>
      </c>
      <c r="G1541" s="422" t="s">
        <v>3814</v>
      </c>
      <c r="H1541" s="633" t="s">
        <v>1991</v>
      </c>
      <c r="I1541" s="633" t="s">
        <v>1976</v>
      </c>
      <c r="J1541" s="146">
        <v>1</v>
      </c>
      <c r="K1541" s="139" t="s">
        <v>199</v>
      </c>
    </row>
    <row r="1542" spans="1:11" ht="15.75" customHeight="1">
      <c r="A1542" s="89"/>
      <c r="B1542" s="633" t="s">
        <v>1971</v>
      </c>
      <c r="C1542" s="439" t="s">
        <v>3815</v>
      </c>
      <c r="D1542" s="633" t="s">
        <v>2024</v>
      </c>
      <c r="E1542" s="145" t="s">
        <v>2256</v>
      </c>
      <c r="F1542" s="773">
        <v>1600000</v>
      </c>
      <c r="G1542" s="422" t="s">
        <v>3816</v>
      </c>
      <c r="H1542" s="633" t="s">
        <v>2196</v>
      </c>
      <c r="I1542" s="633" t="s">
        <v>1976</v>
      </c>
      <c r="J1542" s="146">
        <v>1</v>
      </c>
      <c r="K1542" s="139" t="s">
        <v>22</v>
      </c>
    </row>
    <row r="1543" spans="1:11" ht="15.75" customHeight="1">
      <c r="A1543" s="89"/>
      <c r="B1543" s="633" t="s">
        <v>2001</v>
      </c>
      <c r="C1543" s="439" t="s">
        <v>3817</v>
      </c>
      <c r="D1543" s="633" t="s">
        <v>756</v>
      </c>
      <c r="E1543" s="145" t="s">
        <v>756</v>
      </c>
      <c r="F1543" s="773">
        <v>8900000</v>
      </c>
      <c r="G1543" s="868" t="s">
        <v>1975</v>
      </c>
      <c r="H1543" s="633" t="s">
        <v>1991</v>
      </c>
      <c r="I1543" s="633" t="s">
        <v>1976</v>
      </c>
      <c r="J1543" s="146">
        <v>1</v>
      </c>
      <c r="K1543" s="139" t="s">
        <v>199</v>
      </c>
    </row>
    <row r="1544" spans="1:11" ht="15.75" customHeight="1">
      <c r="A1544" s="89"/>
      <c r="B1544" s="633" t="s">
        <v>1971</v>
      </c>
      <c r="C1544" s="439" t="s">
        <v>517</v>
      </c>
      <c r="D1544" s="633" t="s">
        <v>2024</v>
      </c>
      <c r="E1544" s="145" t="s">
        <v>2876</v>
      </c>
      <c r="F1544" s="773">
        <v>1700000</v>
      </c>
      <c r="G1544" s="422" t="s">
        <v>3818</v>
      </c>
      <c r="H1544" s="633" t="s">
        <v>2196</v>
      </c>
      <c r="I1544" s="633" t="s">
        <v>1976</v>
      </c>
      <c r="J1544" s="146">
        <v>1</v>
      </c>
      <c r="K1544" s="139" t="s">
        <v>22</v>
      </c>
    </row>
    <row r="1545" spans="1:11" ht="15.75" customHeight="1">
      <c r="A1545" s="89"/>
      <c r="B1545" s="633" t="s">
        <v>1971</v>
      </c>
      <c r="C1545" s="439" t="s">
        <v>3819</v>
      </c>
      <c r="D1545" s="633" t="s">
        <v>2003</v>
      </c>
      <c r="E1545" s="145" t="s">
        <v>3820</v>
      </c>
      <c r="F1545" s="773">
        <v>600000</v>
      </c>
      <c r="G1545" s="451" t="s">
        <v>1975</v>
      </c>
      <c r="H1545" s="633" t="s">
        <v>2196</v>
      </c>
      <c r="I1545" s="633" t="s">
        <v>1976</v>
      </c>
      <c r="J1545" s="146">
        <v>1</v>
      </c>
      <c r="K1545" s="139" t="s">
        <v>199</v>
      </c>
    </row>
    <row r="1546" spans="1:11" ht="15.75" customHeight="1">
      <c r="A1546" s="89"/>
      <c r="B1546" s="633" t="s">
        <v>1971</v>
      </c>
      <c r="C1546" s="439" t="s">
        <v>3821</v>
      </c>
      <c r="D1546" s="633" t="s">
        <v>2024</v>
      </c>
      <c r="E1546" s="145" t="s">
        <v>1995</v>
      </c>
      <c r="F1546" s="773">
        <v>2000000</v>
      </c>
      <c r="G1546" s="422" t="s">
        <v>3822</v>
      </c>
      <c r="H1546" s="633" t="s">
        <v>2196</v>
      </c>
      <c r="I1546" s="633" t="s">
        <v>1976</v>
      </c>
      <c r="J1546" s="146">
        <v>1</v>
      </c>
      <c r="K1546" s="139" t="s">
        <v>199</v>
      </c>
    </row>
    <row r="1547" spans="1:11" ht="15.75" customHeight="1">
      <c r="A1547" s="89"/>
      <c r="B1547" s="633" t="s">
        <v>1971</v>
      </c>
      <c r="C1547" s="439" t="s">
        <v>3823</v>
      </c>
      <c r="D1547" s="633" t="s">
        <v>756</v>
      </c>
      <c r="E1547" s="145" t="s">
        <v>756</v>
      </c>
      <c r="F1547" s="773">
        <v>2300000</v>
      </c>
      <c r="G1547" s="422" t="s">
        <v>3824</v>
      </c>
      <c r="H1547" s="633" t="s">
        <v>1991</v>
      </c>
      <c r="I1547" s="633" t="s">
        <v>1976</v>
      </c>
      <c r="J1547" s="146">
        <v>1</v>
      </c>
      <c r="K1547" s="139" t="s">
        <v>199</v>
      </c>
    </row>
    <row r="1548" spans="1:11" ht="15.75" customHeight="1">
      <c r="A1548" s="89"/>
      <c r="B1548" s="633" t="s">
        <v>1971</v>
      </c>
      <c r="C1548" s="439" t="s">
        <v>3825</v>
      </c>
      <c r="D1548" s="633" t="s">
        <v>2024</v>
      </c>
      <c r="E1548" s="145" t="s">
        <v>2170</v>
      </c>
      <c r="F1548" s="773">
        <v>1850000</v>
      </c>
      <c r="G1548" s="422" t="s">
        <v>3801</v>
      </c>
      <c r="H1548" s="633" t="s">
        <v>1991</v>
      </c>
      <c r="I1548" s="633" t="s">
        <v>1976</v>
      </c>
      <c r="J1548" s="146">
        <v>1</v>
      </c>
      <c r="K1548" s="139" t="s">
        <v>199</v>
      </c>
    </row>
    <row r="1549" spans="1:11" ht="15.75" customHeight="1">
      <c r="A1549" s="466">
        <v>43831</v>
      </c>
      <c r="B1549" s="467" t="s">
        <v>2058</v>
      </c>
      <c r="C1549" s="468" t="s">
        <v>3804</v>
      </c>
      <c r="D1549" s="469" t="s">
        <v>2024</v>
      </c>
      <c r="E1549" s="469" t="s">
        <v>112</v>
      </c>
      <c r="F1549" s="1720">
        <v>380000000</v>
      </c>
      <c r="G1549" s="470" t="s">
        <v>3805</v>
      </c>
      <c r="H1549" s="470" t="s">
        <v>1991</v>
      </c>
      <c r="I1549" s="470" t="s">
        <v>1976</v>
      </c>
      <c r="J1549" s="470"/>
      <c r="K1549" s="470" t="s">
        <v>22</v>
      </c>
    </row>
    <row r="1550" spans="1:11" ht="15.75" customHeight="1">
      <c r="A1550" s="466"/>
      <c r="B1550" s="467" t="s">
        <v>1971</v>
      </c>
      <c r="C1550" s="468" t="s">
        <v>3826</v>
      </c>
      <c r="D1550" s="469" t="s">
        <v>2024</v>
      </c>
      <c r="E1550" s="469" t="s">
        <v>2256</v>
      </c>
      <c r="F1550" s="1720">
        <v>335000000</v>
      </c>
      <c r="G1550" s="470" t="s">
        <v>3827</v>
      </c>
      <c r="H1550" s="470" t="s">
        <v>2196</v>
      </c>
      <c r="I1550" s="470" t="s">
        <v>1976</v>
      </c>
      <c r="J1550" s="470"/>
      <c r="K1550" s="470" t="s">
        <v>199</v>
      </c>
    </row>
    <row r="1551" spans="1:11" ht="15.75" customHeight="1">
      <c r="A1551" s="466"/>
      <c r="B1551" s="467"/>
      <c r="C1551" s="468" t="s">
        <v>3828</v>
      </c>
      <c r="D1551" s="469" t="s">
        <v>2003</v>
      </c>
      <c r="E1551" s="469" t="s">
        <v>3829</v>
      </c>
      <c r="F1551" s="1720">
        <v>450000000</v>
      </c>
      <c r="G1551" s="470" t="s">
        <v>1975</v>
      </c>
      <c r="H1551" s="470" t="s">
        <v>1991</v>
      </c>
      <c r="I1551" s="470" t="s">
        <v>1976</v>
      </c>
      <c r="J1551" s="470"/>
      <c r="K1551" s="470" t="s">
        <v>22</v>
      </c>
    </row>
    <row r="1552" spans="1:11" ht="15.75" customHeight="1">
      <c r="A1552" s="466"/>
      <c r="B1552" s="467" t="s">
        <v>1971</v>
      </c>
      <c r="C1552" s="468" t="s">
        <v>3830</v>
      </c>
      <c r="D1552" s="469" t="s">
        <v>2024</v>
      </c>
      <c r="E1552" s="469" t="s">
        <v>101</v>
      </c>
      <c r="F1552" s="1720">
        <v>380000000</v>
      </c>
      <c r="G1552" s="470" t="s">
        <v>1975</v>
      </c>
      <c r="H1552" s="470" t="s">
        <v>1991</v>
      </c>
      <c r="I1552" s="470" t="s">
        <v>1976</v>
      </c>
      <c r="J1552" s="470"/>
      <c r="K1552" s="470" t="s">
        <v>22</v>
      </c>
    </row>
    <row r="1553" spans="1:11" ht="15.75" customHeight="1">
      <c r="A1553" s="480"/>
      <c r="B1553" s="467" t="s">
        <v>1971</v>
      </c>
      <c r="C1553" s="471" t="s">
        <v>2474</v>
      </c>
      <c r="D1553" s="477" t="s">
        <v>2024</v>
      </c>
      <c r="E1553" s="469" t="s">
        <v>101</v>
      </c>
      <c r="F1553" s="1721">
        <v>585000000</v>
      </c>
      <c r="G1553" s="477" t="s">
        <v>1975</v>
      </c>
      <c r="H1553" s="470" t="s">
        <v>1991</v>
      </c>
      <c r="I1553" s="470" t="s">
        <v>1976</v>
      </c>
      <c r="J1553" s="471"/>
      <c r="K1553" s="470" t="s">
        <v>199</v>
      </c>
    </row>
    <row r="1554" spans="1:11" ht="15.75" customHeight="1">
      <c r="A1554" s="481"/>
      <c r="B1554" s="467" t="s">
        <v>1971</v>
      </c>
      <c r="C1554" s="471" t="s">
        <v>3831</v>
      </c>
      <c r="D1554" s="477" t="s">
        <v>756</v>
      </c>
      <c r="E1554" s="469" t="s">
        <v>3832</v>
      </c>
      <c r="F1554" s="1721">
        <v>450000000</v>
      </c>
      <c r="G1554" s="477" t="s">
        <v>1975</v>
      </c>
      <c r="H1554" s="470" t="s">
        <v>1991</v>
      </c>
      <c r="I1554" s="470" t="s">
        <v>1976</v>
      </c>
      <c r="J1554" s="471"/>
      <c r="K1554" s="470" t="s">
        <v>199</v>
      </c>
    </row>
    <row r="1555" spans="1:11" ht="15.75" customHeight="1">
      <c r="J1555">
        <f>SUM(J1535:J1548)</f>
        <v>14</v>
      </c>
    </row>
    <row r="1556" spans="1:11" ht="15.75" customHeight="1">
      <c r="A1556" s="3340" t="s">
        <v>3833</v>
      </c>
      <c r="B1556" s="3341"/>
      <c r="C1556" s="3341"/>
      <c r="D1556" s="3341"/>
      <c r="E1556" s="3341"/>
      <c r="F1556" s="3341"/>
      <c r="G1556" s="3341"/>
      <c r="H1556" s="3341"/>
      <c r="I1556" s="3341"/>
      <c r="J1556" s="3341"/>
      <c r="K1556" s="3341"/>
    </row>
    <row r="1557" spans="1:11" ht="15.75" customHeight="1">
      <c r="A1557" s="12" t="s">
        <v>1962</v>
      </c>
      <c r="B1557" s="62" t="s">
        <v>1963</v>
      </c>
      <c r="C1557" s="62" t="s">
        <v>1964</v>
      </c>
      <c r="D1557" s="62" t="s">
        <v>2340</v>
      </c>
      <c r="E1557" s="62" t="s">
        <v>153</v>
      </c>
      <c r="F1557" s="1702" t="s">
        <v>1966</v>
      </c>
      <c r="G1557" s="62" t="s">
        <v>1967</v>
      </c>
      <c r="H1557" s="62" t="s">
        <v>1968</v>
      </c>
      <c r="I1557" s="62" t="s">
        <v>1969</v>
      </c>
      <c r="J1557" s="63" t="s">
        <v>1970</v>
      </c>
      <c r="K1557" s="63" t="s">
        <v>10</v>
      </c>
    </row>
    <row r="1558" spans="1:11" ht="15.75" customHeight="1">
      <c r="A1558" s="632">
        <v>43831</v>
      </c>
      <c r="B1558" s="633" t="s">
        <v>2004</v>
      </c>
      <c r="C1558" s="662" t="s">
        <v>3834</v>
      </c>
      <c r="D1558" s="633" t="s">
        <v>2024</v>
      </c>
      <c r="E1558" s="633" t="s">
        <v>115</v>
      </c>
      <c r="F1558" s="1131">
        <v>1300000</v>
      </c>
      <c r="G1558" s="633" t="s">
        <v>2039</v>
      </c>
      <c r="H1558" s="633" t="s">
        <v>1976</v>
      </c>
      <c r="I1558" s="633" t="s">
        <v>1976</v>
      </c>
      <c r="J1558" s="633">
        <v>1</v>
      </c>
      <c r="K1558" s="633" t="s">
        <v>22</v>
      </c>
    </row>
    <row r="1559" spans="1:11" ht="15.75" customHeight="1">
      <c r="A1559" s="632">
        <v>43831</v>
      </c>
      <c r="B1559" s="633" t="s">
        <v>1971</v>
      </c>
      <c r="C1559" s="662" t="s">
        <v>511</v>
      </c>
      <c r="D1559" s="633" t="s">
        <v>2024</v>
      </c>
      <c r="E1559" s="633" t="s">
        <v>3835</v>
      </c>
      <c r="F1559" s="1131">
        <v>900000</v>
      </c>
      <c r="G1559" s="660" t="s">
        <v>2039</v>
      </c>
      <c r="H1559" s="633" t="s">
        <v>1976</v>
      </c>
      <c r="I1559" s="633" t="s">
        <v>1976</v>
      </c>
      <c r="J1559" s="633">
        <v>1</v>
      </c>
      <c r="K1559" s="633" t="s">
        <v>22</v>
      </c>
    </row>
    <row r="1560" spans="1:11" ht="15.75" customHeight="1">
      <c r="A1560" s="466"/>
      <c r="B1560" s="467"/>
      <c r="C1560" s="468"/>
      <c r="D1560" s="469"/>
      <c r="E1560" s="469"/>
      <c r="F1560" s="1720"/>
      <c r="G1560" s="470"/>
      <c r="H1560" s="470"/>
      <c r="I1560" s="470"/>
      <c r="J1560" s="470"/>
      <c r="K1560" s="470"/>
    </row>
    <row r="1561" spans="1:11" ht="15.75" customHeight="1">
      <c r="A1561" s="480"/>
      <c r="B1561" s="467"/>
      <c r="C1561" s="471"/>
      <c r="D1561" s="477"/>
      <c r="E1561" s="469"/>
      <c r="F1561" s="1721"/>
      <c r="G1561" s="477"/>
      <c r="H1561" s="470"/>
      <c r="I1561" s="470"/>
      <c r="J1561" s="471"/>
      <c r="K1561" s="470"/>
    </row>
    <row r="1562" spans="1:11" ht="15.75" customHeight="1">
      <c r="A1562" s="481"/>
      <c r="B1562" s="467"/>
      <c r="C1562" s="471"/>
      <c r="D1562" s="477"/>
      <c r="E1562" s="469"/>
      <c r="F1562" s="1721"/>
      <c r="G1562" s="477"/>
      <c r="H1562" s="470"/>
      <c r="I1562" s="470"/>
      <c r="J1562" s="471"/>
      <c r="K1562" s="470"/>
    </row>
    <row r="1564" spans="1:11" ht="15.75" customHeight="1">
      <c r="A1564" s="3342" t="s">
        <v>3700</v>
      </c>
      <c r="B1564" s="3342"/>
      <c r="C1564" s="3342"/>
      <c r="D1564" s="3342"/>
      <c r="E1564" s="3342"/>
      <c r="F1564" s="3342"/>
      <c r="G1564" s="3342"/>
      <c r="H1564" s="3342"/>
      <c r="I1564" s="3342"/>
      <c r="J1564" s="3342"/>
      <c r="K1564" s="3342"/>
    </row>
    <row r="1565" spans="1:11" ht="15.75" customHeight="1">
      <c r="A1565" s="3340" t="s">
        <v>3836</v>
      </c>
      <c r="B1565" s="3341"/>
      <c r="C1565" s="3341"/>
      <c r="D1565" s="3341"/>
      <c r="E1565" s="3341"/>
      <c r="F1565" s="3341"/>
      <c r="G1565" s="3341"/>
      <c r="H1565" s="3341"/>
      <c r="I1565" s="3341"/>
      <c r="J1565" s="3341"/>
      <c r="K1565" s="3341"/>
    </row>
    <row r="1566" spans="1:11" ht="15.75" customHeight="1">
      <c r="A1566" s="12" t="s">
        <v>1962</v>
      </c>
      <c r="B1566" s="62" t="s">
        <v>1963</v>
      </c>
      <c r="C1566" s="62" t="s">
        <v>1964</v>
      </c>
      <c r="D1566" s="62" t="s">
        <v>2340</v>
      </c>
      <c r="E1566" s="62" t="s">
        <v>153</v>
      </c>
      <c r="F1566" s="1702" t="s">
        <v>1966</v>
      </c>
      <c r="G1566" s="62" t="s">
        <v>1967</v>
      </c>
      <c r="H1566" s="62" t="s">
        <v>1968</v>
      </c>
      <c r="I1566" s="62" t="s">
        <v>1969</v>
      </c>
      <c r="J1566" s="63" t="s">
        <v>1970</v>
      </c>
      <c r="K1566" s="63" t="s">
        <v>10</v>
      </c>
    </row>
    <row r="1567" spans="1:11" ht="15.75" customHeight="1">
      <c r="A1567" s="632">
        <v>43832</v>
      </c>
      <c r="B1567" s="633" t="s">
        <v>1971</v>
      </c>
      <c r="C1567" s="662" t="s">
        <v>3837</v>
      </c>
      <c r="D1567" s="633" t="s">
        <v>405</v>
      </c>
      <c r="E1567" s="633" t="s">
        <v>2024</v>
      </c>
      <c r="F1567" s="1131">
        <v>1700000</v>
      </c>
      <c r="G1567" s="660" t="s">
        <v>1975</v>
      </c>
      <c r="H1567" s="633" t="s">
        <v>2196</v>
      </c>
      <c r="I1567" s="633" t="s">
        <v>1976</v>
      </c>
      <c r="J1567" s="633">
        <v>1</v>
      </c>
      <c r="K1567" s="633" t="s">
        <v>3838</v>
      </c>
    </row>
    <row r="1568" spans="1:11" ht="15.75" customHeight="1">
      <c r="A1568" s="632"/>
      <c r="B1568" s="633" t="s">
        <v>1971</v>
      </c>
      <c r="C1568" s="662" t="s">
        <v>3839</v>
      </c>
      <c r="D1568" s="633" t="s">
        <v>407</v>
      </c>
      <c r="E1568" s="633" t="s">
        <v>2024</v>
      </c>
      <c r="F1568" s="1131">
        <v>2100000</v>
      </c>
      <c r="G1568" s="633" t="s">
        <v>2686</v>
      </c>
      <c r="H1568" s="633" t="s">
        <v>3367</v>
      </c>
      <c r="I1568" s="633" t="s">
        <v>2105</v>
      </c>
      <c r="J1568" s="633">
        <v>1</v>
      </c>
      <c r="K1568" s="633" t="s">
        <v>22</v>
      </c>
    </row>
    <row r="1569" spans="1:11" ht="15.75" customHeight="1">
      <c r="A1569" s="632"/>
      <c r="B1569" s="633" t="s">
        <v>1971</v>
      </c>
      <c r="C1569" s="662" t="s">
        <v>3840</v>
      </c>
      <c r="D1569" s="633" t="s">
        <v>98</v>
      </c>
      <c r="E1569" s="633" t="s">
        <v>2024</v>
      </c>
      <c r="F1569" s="1131">
        <v>1800000</v>
      </c>
      <c r="G1569" s="660" t="s">
        <v>1975</v>
      </c>
      <c r="H1569" s="633" t="s">
        <v>2196</v>
      </c>
      <c r="I1569" s="633" t="s">
        <v>1976</v>
      </c>
      <c r="J1569" s="633">
        <v>1</v>
      </c>
      <c r="K1569" s="633" t="s">
        <v>199</v>
      </c>
    </row>
    <row r="1570" spans="1:11" ht="15.75" customHeight="1">
      <c r="A1570" s="632"/>
      <c r="B1570" s="633" t="s">
        <v>1971</v>
      </c>
      <c r="C1570" s="662" t="s">
        <v>3841</v>
      </c>
      <c r="D1570" s="633" t="s">
        <v>407</v>
      </c>
      <c r="E1570" s="633" t="s">
        <v>2024</v>
      </c>
      <c r="F1570" s="1131">
        <v>1900000</v>
      </c>
      <c r="G1570" s="633" t="s">
        <v>2686</v>
      </c>
      <c r="H1570" s="633" t="s">
        <v>2196</v>
      </c>
      <c r="I1570" s="633" t="s">
        <v>1976</v>
      </c>
      <c r="J1570" s="633">
        <v>1</v>
      </c>
      <c r="K1570" s="633" t="s">
        <v>199</v>
      </c>
    </row>
    <row r="1571" spans="1:11" ht="15.75" customHeight="1">
      <c r="A1571" s="144"/>
      <c r="B1571" s="633" t="s">
        <v>2149</v>
      </c>
      <c r="C1571" s="439" t="s">
        <v>3842</v>
      </c>
      <c r="D1571" s="633" t="s">
        <v>3843</v>
      </c>
      <c r="E1571" s="145" t="s">
        <v>2024</v>
      </c>
      <c r="F1571" s="773">
        <v>2800000</v>
      </c>
      <c r="G1571" s="422" t="s">
        <v>3460</v>
      </c>
      <c r="H1571" s="633" t="s">
        <v>2196</v>
      </c>
      <c r="I1571" s="146" t="s">
        <v>1976</v>
      </c>
      <c r="J1571" s="146">
        <v>1</v>
      </c>
      <c r="K1571" s="146" t="s">
        <v>3838</v>
      </c>
    </row>
    <row r="1572" spans="1:11" ht="15.75" customHeight="1">
      <c r="A1572" s="89"/>
      <c r="B1572" s="633" t="s">
        <v>1971</v>
      </c>
      <c r="C1572" s="439" t="s">
        <v>3844</v>
      </c>
      <c r="D1572" s="633" t="s">
        <v>434</v>
      </c>
      <c r="E1572" s="145" t="s">
        <v>2024</v>
      </c>
      <c r="F1572" s="773">
        <v>2000000</v>
      </c>
      <c r="G1572" s="422" t="s">
        <v>3816</v>
      </c>
      <c r="H1572" s="633" t="s">
        <v>2196</v>
      </c>
      <c r="I1572" s="146" t="s">
        <v>1976</v>
      </c>
      <c r="J1572" s="146">
        <v>1</v>
      </c>
      <c r="K1572" s="139" t="s">
        <v>3838</v>
      </c>
    </row>
    <row r="1573" spans="1:11" ht="15.75" customHeight="1">
      <c r="A1573" s="89"/>
      <c r="B1573" s="633" t="s">
        <v>1971</v>
      </c>
      <c r="C1573" s="439" t="s">
        <v>3845</v>
      </c>
      <c r="D1573" s="633" t="s">
        <v>225</v>
      </c>
      <c r="E1573" s="145" t="s">
        <v>756</v>
      </c>
      <c r="F1573" s="773">
        <v>1850000</v>
      </c>
      <c r="G1573" s="422" t="s">
        <v>3846</v>
      </c>
      <c r="H1573" s="633" t="s">
        <v>2196</v>
      </c>
      <c r="I1573" s="146" t="s">
        <v>1976</v>
      </c>
      <c r="J1573" s="146">
        <v>1</v>
      </c>
      <c r="K1573" s="139" t="s">
        <v>22</v>
      </c>
    </row>
    <row r="1574" spans="1:11" ht="15.75" customHeight="1">
      <c r="A1574" s="89"/>
      <c r="B1574" s="633" t="s">
        <v>1971</v>
      </c>
      <c r="C1574" s="439" t="s">
        <v>3847</v>
      </c>
      <c r="D1574" s="633" t="s">
        <v>407</v>
      </c>
      <c r="E1574" s="145" t="s">
        <v>2024</v>
      </c>
      <c r="F1574" s="773">
        <v>3500000</v>
      </c>
      <c r="G1574" s="422" t="s">
        <v>3848</v>
      </c>
      <c r="H1574" s="633" t="s">
        <v>2196</v>
      </c>
      <c r="I1574" s="146" t="s">
        <v>1976</v>
      </c>
      <c r="J1574" s="146">
        <v>1</v>
      </c>
      <c r="K1574" s="139" t="s">
        <v>22</v>
      </c>
    </row>
    <row r="1575" spans="1:11" ht="15.75" customHeight="1">
      <c r="A1575" s="89"/>
      <c r="B1575" s="633" t="s">
        <v>3457</v>
      </c>
      <c r="C1575" s="439" t="s">
        <v>3849</v>
      </c>
      <c r="D1575" s="633" t="s">
        <v>3850</v>
      </c>
      <c r="E1575" s="145" t="s">
        <v>2026</v>
      </c>
      <c r="F1575" s="773">
        <v>1700000</v>
      </c>
      <c r="G1575" s="451" t="s">
        <v>1975</v>
      </c>
      <c r="H1575" s="633" t="s">
        <v>2196</v>
      </c>
      <c r="I1575" s="146" t="s">
        <v>1976</v>
      </c>
      <c r="J1575" s="146">
        <v>1</v>
      </c>
      <c r="K1575" s="139" t="s">
        <v>22</v>
      </c>
    </row>
    <row r="1576" spans="1:11" ht="15.75" customHeight="1">
      <c r="A1576" s="89"/>
      <c r="B1576" s="633" t="s">
        <v>1971</v>
      </c>
      <c r="C1576" s="439" t="s">
        <v>3851</v>
      </c>
      <c r="D1576" s="633" t="s">
        <v>2673</v>
      </c>
      <c r="E1576" s="145" t="s">
        <v>2024</v>
      </c>
      <c r="F1576" s="773">
        <v>3000000</v>
      </c>
      <c r="G1576" s="451" t="s">
        <v>1975</v>
      </c>
      <c r="H1576" s="633" t="s">
        <v>2196</v>
      </c>
      <c r="I1576" s="146" t="s">
        <v>1976</v>
      </c>
      <c r="J1576" s="146">
        <v>1</v>
      </c>
      <c r="K1576" s="139" t="s">
        <v>22</v>
      </c>
    </row>
    <row r="1577" spans="1:11" ht="15.75" customHeight="1">
      <c r="A1577" s="89"/>
      <c r="B1577" s="633" t="s">
        <v>1971</v>
      </c>
      <c r="C1577" s="439" t="s">
        <v>3852</v>
      </c>
      <c r="D1577" s="633" t="s">
        <v>427</v>
      </c>
      <c r="E1577" s="145" t="s">
        <v>2024</v>
      </c>
      <c r="F1577" s="773">
        <v>2500000</v>
      </c>
      <c r="G1577" s="422" t="s">
        <v>1984</v>
      </c>
      <c r="H1577" s="633" t="s">
        <v>2196</v>
      </c>
      <c r="I1577" s="146" t="s">
        <v>1976</v>
      </c>
      <c r="J1577" s="146">
        <v>1</v>
      </c>
      <c r="K1577" s="139" t="s">
        <v>22</v>
      </c>
    </row>
    <row r="1578" spans="1:11" ht="15.75" customHeight="1">
      <c r="A1578" s="89"/>
      <c r="B1578" s="633" t="s">
        <v>1971</v>
      </c>
      <c r="C1578" s="439" t="s">
        <v>3853</v>
      </c>
      <c r="D1578" s="633" t="s">
        <v>407</v>
      </c>
      <c r="E1578" s="145" t="s">
        <v>2024</v>
      </c>
      <c r="F1578" s="773">
        <v>2800000</v>
      </c>
      <c r="G1578" s="422" t="s">
        <v>3848</v>
      </c>
      <c r="H1578" s="633" t="s">
        <v>2196</v>
      </c>
      <c r="I1578" s="146" t="s">
        <v>1976</v>
      </c>
      <c r="J1578" s="146">
        <v>1</v>
      </c>
      <c r="K1578" s="139" t="s">
        <v>22</v>
      </c>
    </row>
    <row r="1579" spans="1:11" ht="15.75" customHeight="1">
      <c r="A1579" s="89"/>
      <c r="B1579" s="633" t="s">
        <v>1971</v>
      </c>
      <c r="C1579" s="439" t="s">
        <v>3854</v>
      </c>
      <c r="D1579" s="633" t="s">
        <v>2529</v>
      </c>
      <c r="E1579" s="145" t="s">
        <v>2024</v>
      </c>
      <c r="F1579" s="773">
        <v>3300000</v>
      </c>
      <c r="G1579" s="451" t="s">
        <v>1975</v>
      </c>
      <c r="H1579" s="633" t="s">
        <v>2196</v>
      </c>
      <c r="I1579" s="146" t="s">
        <v>1976</v>
      </c>
      <c r="J1579" s="146">
        <v>1</v>
      </c>
      <c r="K1579" s="139" t="s">
        <v>3838</v>
      </c>
    </row>
    <row r="1580" spans="1:11" ht="15.75" customHeight="1">
      <c r="A1580" s="89"/>
      <c r="B1580" s="633" t="s">
        <v>2058</v>
      </c>
      <c r="C1580" s="439" t="s">
        <v>3855</v>
      </c>
      <c r="D1580" s="633" t="s">
        <v>405</v>
      </c>
      <c r="E1580" s="145" t="s">
        <v>2024</v>
      </c>
      <c r="F1580" s="773">
        <v>1700000</v>
      </c>
      <c r="G1580" s="451" t="s">
        <v>1975</v>
      </c>
      <c r="H1580" s="633" t="s">
        <v>2196</v>
      </c>
      <c r="I1580" s="146" t="s">
        <v>1976</v>
      </c>
      <c r="J1580" s="146">
        <v>1</v>
      </c>
      <c r="K1580" s="139" t="s">
        <v>3838</v>
      </c>
    </row>
    <row r="1581" spans="1:11" ht="15.75" customHeight="1">
      <c r="A1581" s="89"/>
      <c r="B1581" s="633" t="s">
        <v>2149</v>
      </c>
      <c r="C1581" s="439" t="s">
        <v>3856</v>
      </c>
      <c r="D1581" s="633" t="s">
        <v>2547</v>
      </c>
      <c r="E1581" s="145" t="s">
        <v>2024</v>
      </c>
      <c r="F1581" s="773">
        <v>3300000</v>
      </c>
      <c r="G1581" s="451" t="s">
        <v>1975</v>
      </c>
      <c r="H1581" s="633" t="s">
        <v>2196</v>
      </c>
      <c r="I1581" s="146" t="s">
        <v>1976</v>
      </c>
      <c r="J1581" s="146">
        <v>1</v>
      </c>
      <c r="K1581" s="139" t="s">
        <v>22</v>
      </c>
    </row>
    <row r="1582" spans="1:11" ht="15.75" customHeight="1">
      <c r="A1582" s="89"/>
      <c r="B1582" s="633" t="s">
        <v>2149</v>
      </c>
      <c r="C1582" s="439" t="s">
        <v>3857</v>
      </c>
      <c r="D1582" s="633" t="s">
        <v>2547</v>
      </c>
      <c r="E1582" s="145" t="s">
        <v>2024</v>
      </c>
      <c r="F1582" s="773">
        <v>18000000</v>
      </c>
      <c r="G1582" s="422" t="s">
        <v>3858</v>
      </c>
      <c r="H1582" s="633" t="s">
        <v>3367</v>
      </c>
      <c r="I1582" s="146" t="s">
        <v>1976</v>
      </c>
      <c r="J1582" s="146">
        <v>1</v>
      </c>
      <c r="K1582" s="139" t="s">
        <v>3858</v>
      </c>
    </row>
    <row r="1583" spans="1:11" ht="15.75" customHeight="1">
      <c r="A1583" s="89"/>
      <c r="B1583" s="633" t="s">
        <v>1971</v>
      </c>
      <c r="C1583" s="439" t="s">
        <v>3859</v>
      </c>
      <c r="D1583" s="633" t="s">
        <v>1986</v>
      </c>
      <c r="E1583" s="145" t="s">
        <v>2024</v>
      </c>
      <c r="F1583" s="773">
        <v>2400000</v>
      </c>
      <c r="G1583" s="422" t="s">
        <v>3555</v>
      </c>
      <c r="H1583" s="633" t="s">
        <v>2196</v>
      </c>
      <c r="I1583" s="146" t="s">
        <v>1976</v>
      </c>
      <c r="J1583" s="146">
        <v>1</v>
      </c>
      <c r="K1583" s="139" t="s">
        <v>22</v>
      </c>
    </row>
    <row r="1584" spans="1:11" ht="15.75" customHeight="1">
      <c r="A1584" s="89"/>
      <c r="B1584" s="633" t="s">
        <v>1971</v>
      </c>
      <c r="C1584" s="439" t="s">
        <v>1172</v>
      </c>
      <c r="D1584" s="633" t="s">
        <v>93</v>
      </c>
      <c r="E1584" s="145" t="s">
        <v>2024</v>
      </c>
      <c r="F1584" s="773">
        <v>3200000</v>
      </c>
      <c r="G1584" s="422" t="s">
        <v>3296</v>
      </c>
      <c r="H1584" s="633" t="s">
        <v>2196</v>
      </c>
      <c r="I1584" s="146" t="s">
        <v>1976</v>
      </c>
      <c r="J1584" s="146">
        <v>1</v>
      </c>
      <c r="K1584" s="139" t="s">
        <v>199</v>
      </c>
    </row>
    <row r="1585" spans="1:11" ht="15.75" customHeight="1">
      <c r="A1585" s="89"/>
      <c r="B1585" s="633" t="s">
        <v>1971</v>
      </c>
      <c r="C1585" s="439" t="s">
        <v>3860</v>
      </c>
      <c r="D1585" s="633" t="s">
        <v>407</v>
      </c>
      <c r="E1585" s="145" t="s">
        <v>2024</v>
      </c>
      <c r="F1585" s="773">
        <v>2800000</v>
      </c>
      <c r="G1585" s="422" t="s">
        <v>3861</v>
      </c>
      <c r="H1585" s="633" t="s">
        <v>3367</v>
      </c>
      <c r="I1585" s="146" t="s">
        <v>1976</v>
      </c>
      <c r="J1585" s="146">
        <v>1</v>
      </c>
      <c r="K1585" s="139"/>
    </row>
    <row r="1586" spans="1:11" ht="15.75" customHeight="1">
      <c r="A1586" s="89"/>
      <c r="B1586" s="633" t="s">
        <v>1971</v>
      </c>
      <c r="C1586" s="439" t="s">
        <v>3862</v>
      </c>
      <c r="D1586" s="633"/>
      <c r="E1586" s="145" t="s">
        <v>2024</v>
      </c>
      <c r="F1586" s="773"/>
      <c r="G1586" s="422"/>
      <c r="H1586" s="633"/>
      <c r="I1586" s="146"/>
      <c r="J1586" s="146">
        <v>1</v>
      </c>
      <c r="K1586" s="139"/>
    </row>
    <row r="1587" spans="1:11" ht="15.75" customHeight="1">
      <c r="A1587" s="89"/>
      <c r="B1587" s="633" t="s">
        <v>1971</v>
      </c>
      <c r="C1587" s="439" t="s">
        <v>3863</v>
      </c>
      <c r="D1587" s="633" t="s">
        <v>407</v>
      </c>
      <c r="E1587" s="145" t="s">
        <v>2024</v>
      </c>
      <c r="F1587" s="773">
        <v>1900000</v>
      </c>
      <c r="G1587" s="422" t="s">
        <v>2055</v>
      </c>
      <c r="H1587" s="633" t="s">
        <v>2196</v>
      </c>
      <c r="I1587" s="146" t="s">
        <v>1976</v>
      </c>
      <c r="J1587" s="146">
        <v>1</v>
      </c>
      <c r="K1587" s="139" t="s">
        <v>22</v>
      </c>
    </row>
    <row r="1588" spans="1:11" ht="15.75" customHeight="1">
      <c r="A1588" s="466"/>
      <c r="B1588" s="467" t="s">
        <v>1971</v>
      </c>
      <c r="C1588" s="468" t="s">
        <v>3842</v>
      </c>
      <c r="D1588" s="469" t="s">
        <v>407</v>
      </c>
      <c r="E1588" s="469" t="s">
        <v>2024</v>
      </c>
      <c r="F1588" s="1720">
        <v>555000000</v>
      </c>
      <c r="G1588" s="470"/>
      <c r="H1588" s="470"/>
      <c r="I1588" s="470"/>
      <c r="J1588" s="470"/>
      <c r="K1588" s="470"/>
    </row>
    <row r="1589" spans="1:11" ht="15.75" customHeight="1">
      <c r="A1589" s="466"/>
      <c r="B1589" s="467" t="s">
        <v>1971</v>
      </c>
      <c r="C1589" s="468" t="s">
        <v>3864</v>
      </c>
      <c r="D1589" s="469" t="s">
        <v>2547</v>
      </c>
      <c r="E1589" s="469" t="s">
        <v>2024</v>
      </c>
      <c r="F1589" s="1720">
        <v>4000000000</v>
      </c>
      <c r="G1589" s="470" t="s">
        <v>3858</v>
      </c>
      <c r="H1589" s="470"/>
      <c r="I1589" s="470"/>
      <c r="J1589" s="470"/>
      <c r="K1589" s="470" t="s">
        <v>22</v>
      </c>
    </row>
    <row r="1590" spans="1:11" ht="15.75" customHeight="1">
      <c r="A1590" s="480"/>
      <c r="B1590" s="467" t="s">
        <v>1971</v>
      </c>
      <c r="C1590" s="471" t="s">
        <v>3865</v>
      </c>
      <c r="D1590" s="477" t="s">
        <v>407</v>
      </c>
      <c r="E1590" s="469" t="s">
        <v>2024</v>
      </c>
      <c r="F1590" s="1721"/>
      <c r="G1590" s="477"/>
      <c r="H1590" s="470"/>
      <c r="I1590" s="470"/>
      <c r="J1590" s="471"/>
      <c r="K1590" s="470"/>
    </row>
    <row r="1591" spans="1:11" ht="15.75" customHeight="1">
      <c r="A1591" s="481"/>
      <c r="B1591" s="467"/>
      <c r="C1591" s="471"/>
      <c r="D1591" s="477"/>
      <c r="E1591" s="469"/>
      <c r="F1591" s="1721"/>
      <c r="G1591" s="477"/>
      <c r="H1591" s="470"/>
      <c r="I1591" s="470"/>
      <c r="J1591" s="471"/>
      <c r="K1591" s="470"/>
    </row>
    <row r="1592" spans="1:11" ht="15.75" customHeight="1">
      <c r="J1592">
        <f>SUM(J1567:J1591)</f>
        <v>21</v>
      </c>
    </row>
    <row r="1593" spans="1:11" ht="15.75" customHeight="1">
      <c r="A1593" s="3340" t="s">
        <v>3866</v>
      </c>
      <c r="B1593" s="3341"/>
      <c r="C1593" s="3341"/>
      <c r="D1593" s="3341"/>
      <c r="E1593" s="3341"/>
      <c r="F1593" s="3341"/>
      <c r="G1593" s="3341"/>
      <c r="H1593" s="3341"/>
      <c r="I1593" s="3341"/>
      <c r="J1593" s="3341"/>
      <c r="K1593" s="3341"/>
    </row>
    <row r="1594" spans="1:11" ht="15.75" customHeight="1">
      <c r="A1594" s="12" t="s">
        <v>1962</v>
      </c>
      <c r="B1594" s="62" t="s">
        <v>1963</v>
      </c>
      <c r="C1594" s="62" t="s">
        <v>1964</v>
      </c>
      <c r="D1594" s="62" t="s">
        <v>2340</v>
      </c>
      <c r="E1594" s="62" t="s">
        <v>153</v>
      </c>
      <c r="F1594" s="1702" t="s">
        <v>1966</v>
      </c>
      <c r="G1594" s="62" t="s">
        <v>1967</v>
      </c>
      <c r="H1594" s="62" t="s">
        <v>1968</v>
      </c>
      <c r="I1594" s="62" t="s">
        <v>1969</v>
      </c>
      <c r="J1594" s="63" t="s">
        <v>1970</v>
      </c>
      <c r="K1594" s="63" t="s">
        <v>10</v>
      </c>
    </row>
    <row r="1595" spans="1:11" ht="15.75" customHeight="1">
      <c r="A1595" s="632">
        <v>43832</v>
      </c>
      <c r="B1595" s="633" t="s">
        <v>1971</v>
      </c>
      <c r="C1595" s="631" t="s">
        <v>3867</v>
      </c>
      <c r="D1595" s="633" t="s">
        <v>95</v>
      </c>
      <c r="E1595" s="633" t="s">
        <v>2024</v>
      </c>
      <c r="F1595" s="1131">
        <v>2200000</v>
      </c>
      <c r="G1595" s="633" t="s">
        <v>2524</v>
      </c>
      <c r="H1595" s="633" t="s">
        <v>2196</v>
      </c>
      <c r="I1595" s="633" t="s">
        <v>1976</v>
      </c>
      <c r="J1595" s="633">
        <v>1</v>
      </c>
      <c r="K1595" s="633" t="s">
        <v>22</v>
      </c>
    </row>
    <row r="1596" spans="1:11" ht="15.75" customHeight="1">
      <c r="A1596" s="632">
        <v>43832</v>
      </c>
      <c r="B1596" s="633" t="s">
        <v>1971</v>
      </c>
      <c r="C1596" s="631" t="s">
        <v>3868</v>
      </c>
      <c r="D1596" s="633" t="s">
        <v>407</v>
      </c>
      <c r="E1596" s="633" t="s">
        <v>2024</v>
      </c>
      <c r="F1596" s="1131">
        <v>2400000</v>
      </c>
      <c r="G1596" s="633" t="s">
        <v>2461</v>
      </c>
      <c r="H1596" s="633" t="s">
        <v>3367</v>
      </c>
      <c r="I1596" s="633" t="s">
        <v>1976</v>
      </c>
      <c r="J1596" s="633">
        <v>1</v>
      </c>
      <c r="K1596" s="633" t="s">
        <v>3838</v>
      </c>
    </row>
    <row r="1597" spans="1:11" ht="15.75" customHeight="1">
      <c r="A1597" s="632">
        <v>43832</v>
      </c>
      <c r="B1597" s="633" t="s">
        <v>1971</v>
      </c>
      <c r="C1597" s="631" t="s">
        <v>3869</v>
      </c>
      <c r="D1597" s="633" t="s">
        <v>417</v>
      </c>
      <c r="E1597" s="633" t="s">
        <v>1974</v>
      </c>
      <c r="F1597" s="1131">
        <v>3500000</v>
      </c>
      <c r="G1597" s="633" t="s">
        <v>3538</v>
      </c>
      <c r="H1597" s="633" t="s">
        <v>1976</v>
      </c>
      <c r="I1597" s="633" t="s">
        <v>1976</v>
      </c>
      <c r="J1597" s="633">
        <v>1</v>
      </c>
      <c r="K1597" s="633" t="s">
        <v>22</v>
      </c>
    </row>
    <row r="1598" spans="1:11" ht="15.75" customHeight="1">
      <c r="A1598" s="632">
        <v>43832</v>
      </c>
      <c r="B1598" s="633" t="s">
        <v>1971</v>
      </c>
      <c r="C1598" s="631" t="s">
        <v>3870</v>
      </c>
      <c r="D1598" s="633" t="s">
        <v>417</v>
      </c>
      <c r="E1598" s="633" t="s">
        <v>1974</v>
      </c>
      <c r="F1598" s="1131">
        <v>2250000</v>
      </c>
      <c r="G1598" s="633" t="s">
        <v>3350</v>
      </c>
      <c r="H1598" s="633" t="s">
        <v>1976</v>
      </c>
      <c r="I1598" s="633" t="s">
        <v>1976</v>
      </c>
      <c r="J1598" s="633">
        <v>1</v>
      </c>
      <c r="K1598" s="633" t="s">
        <v>22</v>
      </c>
    </row>
    <row r="1599" spans="1:11" ht="15.75" customHeight="1">
      <c r="A1599" s="632"/>
      <c r="B1599" s="633" t="s">
        <v>672</v>
      </c>
      <c r="C1599" s="631" t="s">
        <v>3736</v>
      </c>
      <c r="D1599" s="633" t="s">
        <v>3576</v>
      </c>
      <c r="E1599" s="633" t="s">
        <v>2024</v>
      </c>
      <c r="F1599" s="1131">
        <v>1340000</v>
      </c>
      <c r="G1599" s="660" t="s">
        <v>2039</v>
      </c>
      <c r="H1599" s="633" t="s">
        <v>2196</v>
      </c>
      <c r="I1599" s="633" t="s">
        <v>1976</v>
      </c>
      <c r="J1599" s="633">
        <v>1</v>
      </c>
      <c r="K1599" s="633" t="s">
        <v>22</v>
      </c>
    </row>
    <row r="1600" spans="1:11" ht="15.75" customHeight="1">
      <c r="A1600" s="89"/>
      <c r="B1600" s="633" t="s">
        <v>1971</v>
      </c>
      <c r="C1600" s="630" t="s">
        <v>3871</v>
      </c>
      <c r="D1600" s="633" t="s">
        <v>434</v>
      </c>
      <c r="E1600" s="145" t="s">
        <v>2024</v>
      </c>
      <c r="F1600" s="773">
        <v>1900000</v>
      </c>
      <c r="G1600" s="422" t="s">
        <v>3615</v>
      </c>
      <c r="H1600" s="633" t="s">
        <v>2196</v>
      </c>
      <c r="I1600" s="146" t="s">
        <v>1976</v>
      </c>
      <c r="J1600" s="146">
        <v>1</v>
      </c>
      <c r="K1600" s="139" t="s">
        <v>22</v>
      </c>
    </row>
    <row r="1601" spans="1:11" ht="15.75" customHeight="1">
      <c r="A1601" s="89"/>
      <c r="B1601" s="633" t="s">
        <v>1971</v>
      </c>
      <c r="C1601" s="630" t="s">
        <v>3872</v>
      </c>
      <c r="D1601" s="633" t="s">
        <v>405</v>
      </c>
      <c r="E1601" s="145" t="s">
        <v>2024</v>
      </c>
      <c r="F1601" s="773">
        <v>2800000</v>
      </c>
      <c r="G1601" s="422" t="s">
        <v>2055</v>
      </c>
      <c r="H1601" s="633" t="s">
        <v>2196</v>
      </c>
      <c r="I1601" s="146" t="s">
        <v>1976</v>
      </c>
      <c r="J1601" s="146">
        <v>1</v>
      </c>
      <c r="K1601" s="139" t="s">
        <v>22</v>
      </c>
    </row>
    <row r="1602" spans="1:11" ht="15.75" customHeight="1">
      <c r="A1602" s="89"/>
      <c r="B1602" s="633" t="s">
        <v>1971</v>
      </c>
      <c r="C1602" s="630" t="s">
        <v>3873</v>
      </c>
      <c r="D1602" s="633" t="s">
        <v>417</v>
      </c>
      <c r="E1602" s="145" t="s">
        <v>2024</v>
      </c>
      <c r="F1602" s="773">
        <v>2200000</v>
      </c>
      <c r="G1602" s="422" t="s">
        <v>2223</v>
      </c>
      <c r="H1602" s="633" t="s">
        <v>2196</v>
      </c>
      <c r="I1602" s="146" t="s">
        <v>1976</v>
      </c>
      <c r="J1602" s="146">
        <v>1</v>
      </c>
      <c r="K1602" s="139" t="s">
        <v>22</v>
      </c>
    </row>
    <row r="1603" spans="1:11" ht="15.75" customHeight="1">
      <c r="A1603" s="89"/>
      <c r="B1603" s="633" t="s">
        <v>1971</v>
      </c>
      <c r="C1603" s="630" t="s">
        <v>3874</v>
      </c>
      <c r="D1603" s="633" t="s">
        <v>420</v>
      </c>
      <c r="E1603" s="145" t="s">
        <v>2024</v>
      </c>
      <c r="F1603" s="773">
        <v>1450000</v>
      </c>
      <c r="G1603" s="422" t="s">
        <v>3046</v>
      </c>
      <c r="H1603" s="633" t="s">
        <v>2196</v>
      </c>
      <c r="I1603" s="146" t="s">
        <v>1976</v>
      </c>
      <c r="J1603" s="146">
        <v>1</v>
      </c>
      <c r="K1603" s="139" t="s">
        <v>22</v>
      </c>
    </row>
    <row r="1604" spans="1:11" ht="15.75" customHeight="1">
      <c r="A1604" s="89"/>
      <c r="B1604" s="633" t="s">
        <v>1971</v>
      </c>
      <c r="C1604" s="630" t="s">
        <v>3875</v>
      </c>
      <c r="D1604" s="633" t="s">
        <v>2434</v>
      </c>
      <c r="E1604" s="145" t="s">
        <v>2024</v>
      </c>
      <c r="F1604" s="773">
        <v>1500000</v>
      </c>
      <c r="G1604" s="422" t="s">
        <v>2260</v>
      </c>
      <c r="H1604" s="633" t="s">
        <v>2196</v>
      </c>
      <c r="I1604" s="146" t="s">
        <v>1976</v>
      </c>
      <c r="J1604" s="146">
        <v>1</v>
      </c>
      <c r="K1604" s="139" t="s">
        <v>3838</v>
      </c>
    </row>
    <row r="1605" spans="1:11" ht="15.75" customHeight="1">
      <c r="A1605" s="89"/>
      <c r="B1605" s="633" t="s">
        <v>2001</v>
      </c>
      <c r="C1605" s="630" t="s">
        <v>3876</v>
      </c>
      <c r="D1605" s="633" t="s">
        <v>119</v>
      </c>
      <c r="E1605" s="145" t="s">
        <v>2024</v>
      </c>
      <c r="F1605" s="773">
        <v>1200000</v>
      </c>
      <c r="G1605" s="451" t="s">
        <v>2039</v>
      </c>
      <c r="H1605" s="633" t="s">
        <v>2196</v>
      </c>
      <c r="I1605" s="146" t="s">
        <v>1976</v>
      </c>
      <c r="J1605" s="146">
        <v>1</v>
      </c>
      <c r="K1605" s="139" t="s">
        <v>3838</v>
      </c>
    </row>
    <row r="1606" spans="1:11" ht="15.75" customHeight="1">
      <c r="A1606" s="89"/>
      <c r="B1606" s="633" t="s">
        <v>2001</v>
      </c>
      <c r="C1606" s="630" t="s">
        <v>3877</v>
      </c>
      <c r="D1606" s="633" t="s">
        <v>3878</v>
      </c>
      <c r="E1606" s="145" t="s">
        <v>2024</v>
      </c>
      <c r="F1606" s="773">
        <v>950000</v>
      </c>
      <c r="G1606" s="451" t="s">
        <v>2039</v>
      </c>
      <c r="H1606" s="633" t="s">
        <v>2196</v>
      </c>
      <c r="I1606" s="146" t="s">
        <v>1976</v>
      </c>
      <c r="J1606" s="146">
        <v>1</v>
      </c>
      <c r="K1606" s="139" t="s">
        <v>3838</v>
      </c>
    </row>
    <row r="1607" spans="1:11" ht="15.75" customHeight="1">
      <c r="A1607" s="89"/>
      <c r="B1607" s="633" t="s">
        <v>1971</v>
      </c>
      <c r="C1607" s="630" t="s">
        <v>3879</v>
      </c>
      <c r="D1607" s="633" t="s">
        <v>3880</v>
      </c>
      <c r="E1607" s="145" t="s">
        <v>2024</v>
      </c>
      <c r="F1607" s="773">
        <v>1450000</v>
      </c>
      <c r="G1607" s="422" t="s">
        <v>3046</v>
      </c>
      <c r="H1607" s="633" t="s">
        <v>2196</v>
      </c>
      <c r="I1607" s="146" t="s">
        <v>1976</v>
      </c>
      <c r="J1607" s="146">
        <v>1</v>
      </c>
      <c r="K1607" s="139" t="s">
        <v>3838</v>
      </c>
    </row>
    <row r="1608" spans="1:11" ht="15.75" customHeight="1">
      <c r="A1608" s="89"/>
      <c r="B1608" s="633" t="s">
        <v>2058</v>
      </c>
      <c r="C1608" s="630" t="s">
        <v>3881</v>
      </c>
      <c r="D1608" s="633" t="s">
        <v>95</v>
      </c>
      <c r="E1608" s="145" t="s">
        <v>2024</v>
      </c>
      <c r="F1608" s="773">
        <v>1450000</v>
      </c>
      <c r="G1608" s="451" t="s">
        <v>2039</v>
      </c>
      <c r="H1608" s="633" t="s">
        <v>2196</v>
      </c>
      <c r="I1608" s="146" t="s">
        <v>1976</v>
      </c>
      <c r="J1608" s="146">
        <v>1</v>
      </c>
      <c r="K1608" s="139" t="s">
        <v>3838</v>
      </c>
    </row>
    <row r="1609" spans="1:11" ht="15.75" customHeight="1">
      <c r="A1609" s="89"/>
      <c r="B1609" s="633" t="s">
        <v>2001</v>
      </c>
      <c r="C1609" s="630" t="s">
        <v>3876</v>
      </c>
      <c r="D1609" s="633" t="s">
        <v>119</v>
      </c>
      <c r="E1609" s="145" t="s">
        <v>2024</v>
      </c>
      <c r="F1609" s="773">
        <v>1100000</v>
      </c>
      <c r="G1609" s="451" t="s">
        <v>2039</v>
      </c>
      <c r="H1609" s="633" t="s">
        <v>2196</v>
      </c>
      <c r="I1609" s="146" t="s">
        <v>1976</v>
      </c>
      <c r="J1609" s="146">
        <v>1</v>
      </c>
      <c r="K1609" s="139" t="s">
        <v>199</v>
      </c>
    </row>
    <row r="1610" spans="1:11" ht="15.75" customHeight="1">
      <c r="A1610" s="89"/>
      <c r="B1610" s="633" t="s">
        <v>2001</v>
      </c>
      <c r="C1610" s="630" t="s">
        <v>3876</v>
      </c>
      <c r="D1610" s="633" t="s">
        <v>119</v>
      </c>
      <c r="E1610" s="145" t="s">
        <v>2024</v>
      </c>
      <c r="F1610" s="773">
        <v>1200000</v>
      </c>
      <c r="G1610" s="451" t="s">
        <v>2039</v>
      </c>
      <c r="H1610" s="633" t="s">
        <v>2196</v>
      </c>
      <c r="I1610" s="146" t="s">
        <v>1976</v>
      </c>
      <c r="J1610" s="146">
        <v>1</v>
      </c>
      <c r="K1610" s="139" t="s">
        <v>199</v>
      </c>
    </row>
    <row r="1611" spans="1:11" ht="15.75" customHeight="1">
      <c r="A1611" s="89"/>
      <c r="B1611" s="633" t="s">
        <v>1971</v>
      </c>
      <c r="C1611" s="630" t="s">
        <v>3882</v>
      </c>
      <c r="D1611" s="633" t="s">
        <v>407</v>
      </c>
      <c r="E1611" s="145" t="s">
        <v>2024</v>
      </c>
      <c r="F1611" s="773">
        <v>3000000</v>
      </c>
      <c r="G1611" s="422" t="s">
        <v>3883</v>
      </c>
      <c r="H1611" s="633" t="s">
        <v>2196</v>
      </c>
      <c r="I1611" s="146" t="s">
        <v>1976</v>
      </c>
      <c r="J1611" s="146">
        <v>1</v>
      </c>
      <c r="K1611" s="139" t="s">
        <v>3838</v>
      </c>
    </row>
    <row r="1612" spans="1:11" ht="15.75" customHeight="1">
      <c r="A1612" s="89"/>
      <c r="B1612" s="633" t="s">
        <v>1971</v>
      </c>
      <c r="C1612" s="630" t="s">
        <v>3884</v>
      </c>
      <c r="D1612" s="633" t="s">
        <v>3885</v>
      </c>
      <c r="E1612" s="145" t="s">
        <v>2627</v>
      </c>
      <c r="F1612" s="773">
        <v>900000</v>
      </c>
      <c r="G1612" s="422" t="s">
        <v>1975</v>
      </c>
      <c r="H1612" s="633" t="s">
        <v>2196</v>
      </c>
      <c r="I1612" s="146" t="s">
        <v>1976</v>
      </c>
      <c r="J1612" s="146">
        <v>1</v>
      </c>
      <c r="K1612" s="139" t="s">
        <v>3838</v>
      </c>
    </row>
    <row r="1613" spans="1:11" ht="15.75" customHeight="1">
      <c r="A1613" s="89"/>
      <c r="B1613" s="633" t="s">
        <v>2149</v>
      </c>
      <c r="C1613" s="630" t="s">
        <v>3886</v>
      </c>
      <c r="D1613" s="633" t="s">
        <v>417</v>
      </c>
      <c r="E1613" s="145" t="s">
        <v>2024</v>
      </c>
      <c r="F1613" s="773">
        <v>10000000</v>
      </c>
      <c r="G1613" s="422" t="s">
        <v>2376</v>
      </c>
      <c r="H1613" s="633" t="s">
        <v>2196</v>
      </c>
      <c r="I1613" s="146" t="s">
        <v>1976</v>
      </c>
      <c r="J1613" s="146">
        <v>1</v>
      </c>
      <c r="K1613" s="139" t="s">
        <v>22</v>
      </c>
    </row>
    <row r="1614" spans="1:11" ht="15.75" customHeight="1">
      <c r="A1614" s="89"/>
      <c r="B1614" s="633" t="s">
        <v>2149</v>
      </c>
      <c r="C1614" s="630" t="s">
        <v>2427</v>
      </c>
      <c r="D1614" s="633" t="s">
        <v>227</v>
      </c>
      <c r="E1614" s="145" t="s">
        <v>3887</v>
      </c>
      <c r="F1614" s="773">
        <v>2100000</v>
      </c>
      <c r="G1614" s="451" t="s">
        <v>2039</v>
      </c>
      <c r="H1614" s="633" t="s">
        <v>2196</v>
      </c>
      <c r="I1614" s="146" t="s">
        <v>1976</v>
      </c>
      <c r="J1614" s="146">
        <v>1</v>
      </c>
      <c r="K1614" s="139" t="s">
        <v>199</v>
      </c>
    </row>
    <row r="1615" spans="1:11" ht="15.75" customHeight="1">
      <c r="A1615" s="89"/>
      <c r="B1615" s="633" t="s">
        <v>2004</v>
      </c>
      <c r="C1615" s="630" t="s">
        <v>3888</v>
      </c>
      <c r="D1615" s="633" t="s">
        <v>427</v>
      </c>
      <c r="E1615" s="145" t="s">
        <v>2024</v>
      </c>
      <c r="F1615" s="773">
        <v>4500000</v>
      </c>
      <c r="G1615" s="451" t="s">
        <v>2039</v>
      </c>
      <c r="H1615" s="633" t="s">
        <v>2196</v>
      </c>
      <c r="I1615" s="146" t="s">
        <v>1976</v>
      </c>
      <c r="J1615" s="146">
        <v>1</v>
      </c>
      <c r="K1615" s="139" t="s">
        <v>199</v>
      </c>
    </row>
    <row r="1616" spans="1:11" ht="15.75" customHeight="1">
      <c r="A1616" s="89"/>
      <c r="B1616" s="633" t="s">
        <v>1971</v>
      </c>
      <c r="C1616" s="630" t="s">
        <v>3889</v>
      </c>
      <c r="D1616" s="633"/>
      <c r="E1616" s="145"/>
      <c r="F1616" s="773"/>
      <c r="G1616" s="422"/>
      <c r="H1616" s="633"/>
      <c r="I1616" s="146"/>
      <c r="J1616" s="146">
        <v>1</v>
      </c>
      <c r="K1616" s="139"/>
    </row>
    <row r="1617" spans="1:11" ht="15.75" customHeight="1">
      <c r="A1617" s="89"/>
      <c r="B1617" s="633" t="s">
        <v>1971</v>
      </c>
      <c r="C1617" s="630" t="s">
        <v>3890</v>
      </c>
      <c r="D1617" s="633" t="s">
        <v>3057</v>
      </c>
      <c r="E1617" s="145" t="s">
        <v>2024</v>
      </c>
      <c r="F1617" s="773">
        <v>3600000</v>
      </c>
      <c r="G1617" s="422" t="s">
        <v>3891</v>
      </c>
      <c r="H1617" s="633" t="s">
        <v>2196</v>
      </c>
      <c r="I1617" s="146" t="s">
        <v>1976</v>
      </c>
      <c r="J1617" s="146">
        <v>1</v>
      </c>
      <c r="K1617" s="139" t="s">
        <v>22</v>
      </c>
    </row>
    <row r="1618" spans="1:11" ht="15.75" customHeight="1">
      <c r="A1618" s="89"/>
      <c r="B1618" s="633" t="s">
        <v>1971</v>
      </c>
      <c r="C1618" s="630" t="s">
        <v>3892</v>
      </c>
      <c r="D1618" s="633" t="s">
        <v>407</v>
      </c>
      <c r="E1618" s="145" t="s">
        <v>2024</v>
      </c>
      <c r="F1618" s="773">
        <v>2300000</v>
      </c>
      <c r="G1618" s="422" t="s">
        <v>2461</v>
      </c>
      <c r="H1618" s="633" t="s">
        <v>2196</v>
      </c>
      <c r="I1618" s="146" t="s">
        <v>1976</v>
      </c>
      <c r="J1618" s="146">
        <v>1</v>
      </c>
      <c r="K1618" s="139" t="s">
        <v>199</v>
      </c>
    </row>
    <row r="1619" spans="1:11" ht="15.75" customHeight="1">
      <c r="A1619" s="89"/>
      <c r="B1619" s="633" t="s">
        <v>1971</v>
      </c>
      <c r="C1619" s="630" t="s">
        <v>3893</v>
      </c>
      <c r="D1619" s="633" t="s">
        <v>2876</v>
      </c>
      <c r="E1619" s="145" t="s">
        <v>2024</v>
      </c>
      <c r="F1619" s="773">
        <v>3700000</v>
      </c>
      <c r="G1619" s="451" t="s">
        <v>1975</v>
      </c>
      <c r="H1619" s="633" t="s">
        <v>2196</v>
      </c>
      <c r="I1619" s="146" t="s">
        <v>1976</v>
      </c>
      <c r="J1619" s="146">
        <v>1</v>
      </c>
      <c r="K1619" s="139" t="s">
        <v>199</v>
      </c>
    </row>
    <row r="1620" spans="1:11" ht="15.75" customHeight="1">
      <c r="A1620" s="89"/>
      <c r="B1620" s="633" t="s">
        <v>1971</v>
      </c>
      <c r="C1620" s="630" t="s">
        <v>3894</v>
      </c>
      <c r="D1620" s="633" t="s">
        <v>407</v>
      </c>
      <c r="E1620" s="145" t="s">
        <v>2024</v>
      </c>
      <c r="F1620" s="773">
        <v>2600000</v>
      </c>
      <c r="G1620" s="451" t="s">
        <v>1975</v>
      </c>
      <c r="H1620" s="633" t="s">
        <v>2196</v>
      </c>
      <c r="I1620" s="146" t="s">
        <v>1976</v>
      </c>
      <c r="J1620" s="146">
        <v>1</v>
      </c>
      <c r="K1620" s="139" t="s">
        <v>22</v>
      </c>
    </row>
    <row r="1621" spans="1:11" ht="15.75" customHeight="1">
      <c r="A1621" s="89"/>
      <c r="B1621" s="633" t="s">
        <v>1971</v>
      </c>
      <c r="C1621" s="630" t="s">
        <v>2247</v>
      </c>
      <c r="D1621" s="633" t="s">
        <v>2512</v>
      </c>
      <c r="E1621" s="145" t="s">
        <v>2024</v>
      </c>
      <c r="F1621" s="773">
        <v>1850000</v>
      </c>
      <c r="G1621" s="422" t="s">
        <v>2935</v>
      </c>
      <c r="H1621" s="633" t="s">
        <v>1991</v>
      </c>
      <c r="I1621" s="146" t="s">
        <v>1976</v>
      </c>
      <c r="J1621" s="146">
        <v>1</v>
      </c>
      <c r="K1621" s="139" t="s">
        <v>22</v>
      </c>
    </row>
    <row r="1622" spans="1:11" ht="15.75" customHeight="1">
      <c r="A1622" s="89"/>
      <c r="B1622" s="633" t="s">
        <v>1971</v>
      </c>
      <c r="C1622" s="630" t="s">
        <v>3895</v>
      </c>
      <c r="D1622" s="633" t="s">
        <v>2547</v>
      </c>
      <c r="E1622" s="145" t="s">
        <v>2024</v>
      </c>
      <c r="F1622" s="773">
        <v>3900000</v>
      </c>
      <c r="G1622" s="422" t="s">
        <v>3619</v>
      </c>
      <c r="H1622" s="633" t="s">
        <v>2196</v>
      </c>
      <c r="I1622" s="146" t="s">
        <v>1976</v>
      </c>
      <c r="J1622" s="146">
        <v>1</v>
      </c>
      <c r="K1622" s="139" t="s">
        <v>199</v>
      </c>
    </row>
    <row r="1623" spans="1:11" ht="15.75" customHeight="1">
      <c r="A1623" s="89"/>
      <c r="B1623" s="633" t="s">
        <v>1971</v>
      </c>
      <c r="C1623" s="630" t="s">
        <v>3896</v>
      </c>
      <c r="D1623" s="633" t="s">
        <v>405</v>
      </c>
      <c r="E1623" s="145" t="s">
        <v>2024</v>
      </c>
      <c r="F1623" s="773">
        <v>2800000</v>
      </c>
      <c r="G1623" s="422" t="s">
        <v>2219</v>
      </c>
      <c r="H1623" s="633" t="s">
        <v>2196</v>
      </c>
      <c r="I1623" s="146" t="s">
        <v>1976</v>
      </c>
      <c r="J1623" s="146">
        <v>1</v>
      </c>
      <c r="K1623" s="139" t="s">
        <v>3838</v>
      </c>
    </row>
    <row r="1624" spans="1:11" ht="15.75" customHeight="1">
      <c r="A1624" s="89"/>
      <c r="B1624" s="633" t="s">
        <v>1971</v>
      </c>
      <c r="C1624" s="630" t="s">
        <v>3897</v>
      </c>
      <c r="D1624" s="633" t="s">
        <v>2673</v>
      </c>
      <c r="E1624" s="145" t="s">
        <v>2024</v>
      </c>
      <c r="F1624" s="773">
        <v>2600000</v>
      </c>
      <c r="G1624" s="422" t="s">
        <v>1975</v>
      </c>
      <c r="H1624" s="633" t="s">
        <v>2196</v>
      </c>
      <c r="I1624" s="146" t="s">
        <v>1976</v>
      </c>
      <c r="J1624" s="146">
        <v>1</v>
      </c>
      <c r="K1624" s="139" t="s">
        <v>3838</v>
      </c>
    </row>
    <row r="1625" spans="1:11" ht="15.75" customHeight="1">
      <c r="A1625" s="89"/>
      <c r="B1625" s="633" t="s">
        <v>1971</v>
      </c>
      <c r="C1625" s="630" t="s">
        <v>3898</v>
      </c>
      <c r="D1625" s="633" t="s">
        <v>2512</v>
      </c>
      <c r="E1625" s="145" t="s">
        <v>2024</v>
      </c>
      <c r="F1625" s="773">
        <v>2000000</v>
      </c>
      <c r="G1625" s="422" t="s">
        <v>2935</v>
      </c>
      <c r="H1625" s="633" t="s">
        <v>2196</v>
      </c>
      <c r="I1625" s="146" t="s">
        <v>1976</v>
      </c>
      <c r="J1625" s="146">
        <v>1</v>
      </c>
      <c r="K1625" s="139" t="s">
        <v>199</v>
      </c>
    </row>
    <row r="1626" spans="1:11" ht="15.75" customHeight="1">
      <c r="A1626" s="89"/>
      <c r="B1626" s="633" t="s">
        <v>1971</v>
      </c>
      <c r="C1626" s="630" t="s">
        <v>3899</v>
      </c>
      <c r="D1626" s="633" t="s">
        <v>2802</v>
      </c>
      <c r="E1626" s="145" t="s">
        <v>2024</v>
      </c>
      <c r="F1626" s="773" t="s">
        <v>1975</v>
      </c>
      <c r="G1626" s="422" t="s">
        <v>111</v>
      </c>
      <c r="H1626" s="633" t="s">
        <v>2196</v>
      </c>
      <c r="I1626" s="146" t="s">
        <v>1976</v>
      </c>
      <c r="J1626" s="146">
        <v>1</v>
      </c>
      <c r="K1626" s="139" t="s">
        <v>3838</v>
      </c>
    </row>
    <row r="1627" spans="1:11" ht="15.75" customHeight="1">
      <c r="A1627" s="89"/>
      <c r="B1627" s="633" t="s">
        <v>1971</v>
      </c>
      <c r="C1627" s="630" t="s">
        <v>3900</v>
      </c>
      <c r="D1627" s="633" t="s">
        <v>94</v>
      </c>
      <c r="E1627" s="145" t="s">
        <v>2024</v>
      </c>
      <c r="F1627" s="773">
        <v>1650000</v>
      </c>
      <c r="G1627" s="422" t="s">
        <v>2461</v>
      </c>
      <c r="H1627" s="633" t="s">
        <v>2196</v>
      </c>
      <c r="I1627" s="146" t="s">
        <v>1976</v>
      </c>
      <c r="J1627" s="146">
        <v>1</v>
      </c>
      <c r="K1627" s="139" t="s">
        <v>3838</v>
      </c>
    </row>
    <row r="1628" spans="1:11" ht="15.75" customHeight="1">
      <c r="A1628" s="89"/>
      <c r="B1628" s="633" t="s">
        <v>2149</v>
      </c>
      <c r="C1628" s="630" t="s">
        <v>3901</v>
      </c>
      <c r="D1628" s="633" t="s">
        <v>3902</v>
      </c>
      <c r="E1628" s="145" t="s">
        <v>2362</v>
      </c>
      <c r="F1628" s="773">
        <v>1100000</v>
      </c>
      <c r="G1628" s="422" t="s">
        <v>3903</v>
      </c>
      <c r="H1628" s="633" t="s">
        <v>2196</v>
      </c>
      <c r="I1628" s="146" t="s">
        <v>1976</v>
      </c>
      <c r="J1628" s="146">
        <v>1</v>
      </c>
      <c r="K1628" s="139" t="s">
        <v>22</v>
      </c>
    </row>
    <row r="1629" spans="1:11" ht="15.75" customHeight="1">
      <c r="A1629" s="89"/>
      <c r="B1629" s="633" t="s">
        <v>1971</v>
      </c>
      <c r="C1629" s="630" t="s">
        <v>3904</v>
      </c>
      <c r="D1629" s="633" t="s">
        <v>109</v>
      </c>
      <c r="E1629" s="145" t="s">
        <v>2024</v>
      </c>
      <c r="F1629" s="773">
        <v>2600000</v>
      </c>
      <c r="G1629" s="422" t="s">
        <v>3905</v>
      </c>
      <c r="H1629" s="633" t="s">
        <v>2196</v>
      </c>
      <c r="I1629" s="146" t="s">
        <v>1976</v>
      </c>
      <c r="J1629" s="146">
        <v>1</v>
      </c>
      <c r="K1629" s="139" t="s">
        <v>22</v>
      </c>
    </row>
    <row r="1630" spans="1:11" ht="15.75" customHeight="1">
      <c r="A1630" s="466"/>
      <c r="B1630" s="467" t="s">
        <v>2149</v>
      </c>
      <c r="C1630" s="468" t="s">
        <v>3906</v>
      </c>
      <c r="D1630" s="469" t="s">
        <v>1986</v>
      </c>
      <c r="E1630" s="469" t="s">
        <v>2024</v>
      </c>
      <c r="F1630" s="1720">
        <v>1750000</v>
      </c>
      <c r="G1630" s="470" t="s">
        <v>2039</v>
      </c>
      <c r="H1630" s="470" t="s">
        <v>2196</v>
      </c>
      <c r="I1630" s="470" t="s">
        <v>1976</v>
      </c>
      <c r="J1630" s="470"/>
      <c r="K1630" s="470" t="s">
        <v>199</v>
      </c>
    </row>
    <row r="1631" spans="1:11" ht="15.75" customHeight="1">
      <c r="A1631" s="466"/>
      <c r="B1631" s="467" t="s">
        <v>1971</v>
      </c>
      <c r="C1631" s="468" t="s">
        <v>329</v>
      </c>
      <c r="D1631" s="469" t="s">
        <v>2434</v>
      </c>
      <c r="E1631" s="469" t="s">
        <v>2024</v>
      </c>
      <c r="F1631" s="1720">
        <v>250000000</v>
      </c>
      <c r="G1631" s="470" t="s">
        <v>2588</v>
      </c>
      <c r="H1631" s="470" t="s">
        <v>2196</v>
      </c>
      <c r="I1631" s="470" t="s">
        <v>1976</v>
      </c>
      <c r="J1631" s="470"/>
      <c r="K1631" s="470" t="s">
        <v>22</v>
      </c>
    </row>
    <row r="1632" spans="1:11" ht="15.75" customHeight="1">
      <c r="A1632" s="480"/>
      <c r="B1632" s="467" t="s">
        <v>1971</v>
      </c>
      <c r="C1632" s="471" t="s">
        <v>3907</v>
      </c>
      <c r="D1632" s="477"/>
      <c r="E1632" s="469"/>
      <c r="F1632" s="1721"/>
      <c r="G1632" s="477"/>
      <c r="H1632" s="470"/>
      <c r="I1632" s="470"/>
      <c r="J1632" s="471"/>
      <c r="K1632" s="470"/>
    </row>
    <row r="1633" spans="1:11" ht="15.75" customHeight="1">
      <c r="A1633" s="481"/>
      <c r="B1633" s="467"/>
      <c r="C1633" s="471" t="s">
        <v>3908</v>
      </c>
      <c r="D1633" s="477"/>
      <c r="E1633" s="469"/>
      <c r="F1633" s="1721"/>
      <c r="G1633" s="477"/>
      <c r="H1633" s="470"/>
      <c r="I1633" s="470"/>
      <c r="J1633" s="471"/>
      <c r="K1633" s="470"/>
    </row>
    <row r="1634" spans="1:11" ht="15.75" customHeight="1">
      <c r="J1634">
        <f>SUM(J1595:J1629)</f>
        <v>35</v>
      </c>
    </row>
    <row r="1635" spans="1:11" ht="15.75" customHeight="1">
      <c r="A1635" s="3340" t="s">
        <v>3909</v>
      </c>
      <c r="B1635" s="3341"/>
      <c r="C1635" s="3341"/>
      <c r="D1635" s="3341"/>
      <c r="E1635" s="3341"/>
      <c r="F1635" s="3341"/>
      <c r="G1635" s="3341"/>
      <c r="H1635" s="3341"/>
      <c r="I1635" s="3341"/>
      <c r="J1635" s="3341"/>
      <c r="K1635" s="3341"/>
    </row>
    <row r="1636" spans="1:11" ht="15.75" customHeight="1">
      <c r="A1636" s="12" t="s">
        <v>1962</v>
      </c>
      <c r="B1636" s="62" t="s">
        <v>1963</v>
      </c>
      <c r="C1636" s="62" t="s">
        <v>1964</v>
      </c>
      <c r="D1636" s="62" t="s">
        <v>2340</v>
      </c>
      <c r="E1636" s="62" t="s">
        <v>153</v>
      </c>
      <c r="F1636" s="1702" t="s">
        <v>1966</v>
      </c>
      <c r="G1636" s="62" t="s">
        <v>1967</v>
      </c>
      <c r="H1636" s="62" t="s">
        <v>1968</v>
      </c>
      <c r="I1636" s="62" t="s">
        <v>1969</v>
      </c>
      <c r="J1636" s="63" t="s">
        <v>1970</v>
      </c>
      <c r="K1636" s="63" t="s">
        <v>10</v>
      </c>
    </row>
    <row r="1637" spans="1:11" ht="15.75" customHeight="1">
      <c r="A1637" s="632">
        <v>43832</v>
      </c>
      <c r="B1637" s="633" t="s">
        <v>1971</v>
      </c>
      <c r="C1637" s="662" t="s">
        <v>2776</v>
      </c>
      <c r="D1637" s="633" t="s">
        <v>417</v>
      </c>
      <c r="E1637" s="633" t="s">
        <v>2024</v>
      </c>
      <c r="F1637" s="1131">
        <v>2200000</v>
      </c>
      <c r="G1637" s="633" t="s">
        <v>1984</v>
      </c>
      <c r="H1637" s="633" t="s">
        <v>2196</v>
      </c>
      <c r="I1637" s="633" t="s">
        <v>1976</v>
      </c>
      <c r="J1637" s="633">
        <v>1</v>
      </c>
      <c r="K1637" s="633" t="s">
        <v>22</v>
      </c>
    </row>
    <row r="1638" spans="1:11" ht="15.75" customHeight="1">
      <c r="A1638" s="632">
        <v>43832</v>
      </c>
      <c r="B1638" s="633" t="s">
        <v>1971</v>
      </c>
      <c r="C1638" s="439" t="s">
        <v>3910</v>
      </c>
      <c r="D1638" s="633" t="s">
        <v>417</v>
      </c>
      <c r="E1638" s="145" t="s">
        <v>2024</v>
      </c>
      <c r="F1638" s="773">
        <v>2200000</v>
      </c>
      <c r="G1638" s="422" t="s">
        <v>1984</v>
      </c>
      <c r="H1638" s="633" t="s">
        <v>2196</v>
      </c>
      <c r="I1638" s="146" t="s">
        <v>1976</v>
      </c>
      <c r="J1638" s="146">
        <v>1</v>
      </c>
      <c r="K1638" s="146" t="s">
        <v>22</v>
      </c>
    </row>
    <row r="1639" spans="1:11" ht="15.75" customHeight="1">
      <c r="A1639" s="89"/>
      <c r="B1639" s="633" t="s">
        <v>3052</v>
      </c>
      <c r="C1639" s="439" t="s">
        <v>3911</v>
      </c>
      <c r="D1639" s="633" t="s">
        <v>113</v>
      </c>
      <c r="E1639" s="145" t="s">
        <v>2024</v>
      </c>
      <c r="F1639" s="773">
        <v>2000000</v>
      </c>
      <c r="G1639" s="451" t="s">
        <v>2039</v>
      </c>
      <c r="H1639" s="633" t="s">
        <v>2196</v>
      </c>
      <c r="I1639" s="146" t="s">
        <v>1976</v>
      </c>
      <c r="J1639" s="146">
        <v>1</v>
      </c>
      <c r="K1639" s="139"/>
    </row>
    <row r="1640" spans="1:11" ht="15.75" customHeight="1">
      <c r="A1640" s="89"/>
      <c r="B1640" s="633" t="s">
        <v>1971</v>
      </c>
      <c r="C1640" s="439" t="s">
        <v>3912</v>
      </c>
      <c r="D1640" s="633" t="s">
        <v>3913</v>
      </c>
      <c r="E1640" s="145" t="s">
        <v>2092</v>
      </c>
      <c r="F1640" s="773">
        <v>1400000</v>
      </c>
      <c r="G1640" s="451" t="s">
        <v>2039</v>
      </c>
      <c r="H1640" s="633" t="s">
        <v>2196</v>
      </c>
      <c r="I1640" s="146" t="s">
        <v>1976</v>
      </c>
      <c r="J1640" s="146">
        <v>1</v>
      </c>
      <c r="K1640" s="139"/>
    </row>
    <row r="1641" spans="1:11" ht="15.75" customHeight="1">
      <c r="A1641" s="89"/>
      <c r="B1641" s="633" t="s">
        <v>2149</v>
      </c>
      <c r="C1641" s="439" t="s">
        <v>3914</v>
      </c>
      <c r="D1641" s="633" t="s">
        <v>96</v>
      </c>
      <c r="E1641" s="145" t="s">
        <v>2024</v>
      </c>
      <c r="F1641" s="773">
        <v>1700000</v>
      </c>
      <c r="G1641" s="451" t="s">
        <v>3350</v>
      </c>
      <c r="H1641" s="633" t="s">
        <v>2196</v>
      </c>
      <c r="I1641" s="146" t="s">
        <v>1976</v>
      </c>
      <c r="J1641" s="146">
        <v>1</v>
      </c>
      <c r="K1641" s="139" t="s">
        <v>22</v>
      </c>
    </row>
    <row r="1642" spans="1:11" ht="15.75" customHeight="1">
      <c r="A1642" s="89"/>
      <c r="B1642" s="633" t="s">
        <v>2149</v>
      </c>
      <c r="C1642" s="439" t="s">
        <v>3915</v>
      </c>
      <c r="D1642" s="633" t="s">
        <v>96</v>
      </c>
      <c r="E1642" s="145" t="s">
        <v>2024</v>
      </c>
      <c r="F1642" s="773">
        <v>2300000</v>
      </c>
      <c r="G1642" s="422" t="s">
        <v>3916</v>
      </c>
      <c r="H1642" s="633" t="s">
        <v>2196</v>
      </c>
      <c r="I1642" s="146" t="s">
        <v>1976</v>
      </c>
      <c r="J1642" s="146">
        <v>1</v>
      </c>
      <c r="K1642" s="139" t="s">
        <v>3838</v>
      </c>
    </row>
    <row r="1643" spans="1:11" ht="15.75" customHeight="1">
      <c r="A1643" s="89"/>
      <c r="B1643" s="633" t="s">
        <v>1971</v>
      </c>
      <c r="C1643" s="439" t="s">
        <v>3917</v>
      </c>
      <c r="D1643" s="633" t="s">
        <v>3918</v>
      </c>
      <c r="E1643" s="145" t="s">
        <v>2024</v>
      </c>
      <c r="F1643" s="773">
        <v>1450000</v>
      </c>
      <c r="G1643" s="451" t="s">
        <v>2039</v>
      </c>
      <c r="H1643" s="633" t="s">
        <v>2196</v>
      </c>
      <c r="I1643" s="146" t="s">
        <v>1976</v>
      </c>
      <c r="J1643" s="146">
        <v>1</v>
      </c>
      <c r="K1643" s="139" t="s">
        <v>3838</v>
      </c>
    </row>
    <row r="1644" spans="1:11" ht="15.75" customHeight="1">
      <c r="A1644" s="89"/>
      <c r="B1644" s="633" t="s">
        <v>1971</v>
      </c>
      <c r="C1644" s="439" t="s">
        <v>3919</v>
      </c>
      <c r="D1644" s="633" t="s">
        <v>434</v>
      </c>
      <c r="E1644" s="145" t="s">
        <v>2024</v>
      </c>
      <c r="F1644" s="773">
        <v>1850000</v>
      </c>
      <c r="G1644" s="422" t="s">
        <v>3647</v>
      </c>
      <c r="H1644" s="633" t="s">
        <v>2196</v>
      </c>
      <c r="I1644" s="146" t="s">
        <v>1976</v>
      </c>
      <c r="J1644" s="146">
        <v>1</v>
      </c>
      <c r="K1644" s="139" t="s">
        <v>22</v>
      </c>
    </row>
    <row r="1645" spans="1:11" ht="15.75" customHeight="1">
      <c r="A1645" s="89"/>
      <c r="B1645" s="633" t="s">
        <v>1971</v>
      </c>
      <c r="C1645" s="439" t="s">
        <v>3920</v>
      </c>
      <c r="D1645" s="633" t="s">
        <v>95</v>
      </c>
      <c r="E1645" s="145" t="s">
        <v>2024</v>
      </c>
      <c r="F1645" s="773">
        <v>1900000</v>
      </c>
      <c r="G1645" s="422" t="s">
        <v>3921</v>
      </c>
      <c r="H1645" s="633" t="s">
        <v>2196</v>
      </c>
      <c r="I1645" s="146" t="s">
        <v>1976</v>
      </c>
      <c r="J1645" s="146">
        <v>1</v>
      </c>
      <c r="K1645" s="139" t="s">
        <v>22</v>
      </c>
    </row>
    <row r="1646" spans="1:11" ht="15.75" customHeight="1">
      <c r="A1646" s="89"/>
      <c r="B1646" s="633" t="s">
        <v>2058</v>
      </c>
      <c r="C1646" s="439" t="s">
        <v>3922</v>
      </c>
      <c r="D1646" s="633" t="s">
        <v>3923</v>
      </c>
      <c r="E1646" s="145" t="s">
        <v>2024</v>
      </c>
      <c r="F1646" s="773">
        <v>1400000</v>
      </c>
      <c r="G1646" s="451" t="s">
        <v>2039</v>
      </c>
      <c r="H1646" s="633" t="s">
        <v>2196</v>
      </c>
      <c r="I1646" s="146" t="s">
        <v>1976</v>
      </c>
      <c r="J1646" s="146">
        <v>1</v>
      </c>
      <c r="K1646" s="139" t="s">
        <v>3838</v>
      </c>
    </row>
    <row r="1647" spans="1:11" ht="15.75" customHeight="1">
      <c r="A1647" s="89"/>
      <c r="B1647" s="633" t="s">
        <v>1971</v>
      </c>
      <c r="C1647" s="439" t="s">
        <v>3924</v>
      </c>
      <c r="D1647" s="633" t="s">
        <v>434</v>
      </c>
      <c r="E1647" s="145" t="s">
        <v>2024</v>
      </c>
      <c r="F1647" s="773">
        <v>1750000</v>
      </c>
      <c r="G1647" s="422" t="s">
        <v>3647</v>
      </c>
      <c r="H1647" s="633" t="s">
        <v>2196</v>
      </c>
      <c r="I1647" s="146" t="s">
        <v>1976</v>
      </c>
      <c r="J1647" s="146">
        <v>1</v>
      </c>
      <c r="K1647" s="139" t="s">
        <v>3838</v>
      </c>
    </row>
    <row r="1648" spans="1:11" ht="15.75" customHeight="1">
      <c r="A1648" s="89"/>
      <c r="B1648" s="633" t="s">
        <v>1971</v>
      </c>
      <c r="C1648" s="439" t="s">
        <v>3925</v>
      </c>
      <c r="D1648" s="633" t="s">
        <v>96</v>
      </c>
      <c r="E1648" s="145" t="s">
        <v>1974</v>
      </c>
      <c r="F1648" s="773">
        <v>1800000</v>
      </c>
      <c r="G1648" s="422" t="s">
        <v>2168</v>
      </c>
      <c r="H1648" s="633" t="s">
        <v>2196</v>
      </c>
      <c r="I1648" s="146" t="s">
        <v>1976</v>
      </c>
      <c r="J1648" s="146">
        <v>1</v>
      </c>
      <c r="K1648" s="139" t="s">
        <v>199</v>
      </c>
    </row>
    <row r="1649" spans="1:11" ht="15.75" customHeight="1">
      <c r="A1649" s="89"/>
      <c r="B1649" s="633" t="s">
        <v>1971</v>
      </c>
      <c r="C1649" s="439" t="s">
        <v>3926</v>
      </c>
      <c r="D1649" s="633" t="s">
        <v>3057</v>
      </c>
      <c r="E1649" s="145" t="s">
        <v>2024</v>
      </c>
      <c r="F1649" s="773">
        <v>3100000</v>
      </c>
      <c r="G1649" s="451" t="s">
        <v>2039</v>
      </c>
      <c r="H1649" s="633" t="s">
        <v>2196</v>
      </c>
      <c r="I1649" s="146" t="s">
        <v>1976</v>
      </c>
      <c r="J1649" s="146">
        <v>1</v>
      </c>
      <c r="K1649" s="139"/>
    </row>
    <row r="1650" spans="1:11" ht="15.75" customHeight="1">
      <c r="A1650" s="89"/>
      <c r="B1650" s="633" t="s">
        <v>1971</v>
      </c>
      <c r="C1650" s="439" t="s">
        <v>3927</v>
      </c>
      <c r="D1650" s="633" t="s">
        <v>3057</v>
      </c>
      <c r="E1650" s="145" t="s">
        <v>2024</v>
      </c>
      <c r="F1650" s="773">
        <v>3300000</v>
      </c>
      <c r="G1650" s="451" t="s">
        <v>2039</v>
      </c>
      <c r="H1650" s="633" t="s">
        <v>2196</v>
      </c>
      <c r="I1650" s="146" t="s">
        <v>1976</v>
      </c>
      <c r="J1650" s="146">
        <v>1</v>
      </c>
      <c r="K1650" s="139"/>
    </row>
    <row r="1651" spans="1:11" ht="15.75" customHeight="1">
      <c r="A1651" s="89"/>
      <c r="B1651" s="633" t="s">
        <v>1971</v>
      </c>
      <c r="C1651" s="439" t="s">
        <v>3928</v>
      </c>
      <c r="D1651" s="633" t="s">
        <v>2547</v>
      </c>
      <c r="E1651" s="145" t="s">
        <v>2024</v>
      </c>
      <c r="F1651" s="773">
        <v>2300000</v>
      </c>
      <c r="G1651" s="422" t="s">
        <v>2355</v>
      </c>
      <c r="H1651" s="633" t="s">
        <v>2196</v>
      </c>
      <c r="I1651" s="146" t="s">
        <v>1976</v>
      </c>
      <c r="J1651" s="146">
        <v>1</v>
      </c>
      <c r="K1651" s="139" t="s">
        <v>199</v>
      </c>
    </row>
    <row r="1652" spans="1:11" ht="15.75" customHeight="1">
      <c r="A1652" s="89"/>
      <c r="B1652" s="633" t="s">
        <v>1971</v>
      </c>
      <c r="C1652" s="439" t="s">
        <v>3929</v>
      </c>
      <c r="D1652" s="633" t="s">
        <v>93</v>
      </c>
      <c r="E1652" s="145" t="s">
        <v>2024</v>
      </c>
      <c r="F1652" s="773">
        <v>5700000</v>
      </c>
      <c r="G1652" s="422" t="s">
        <v>3930</v>
      </c>
      <c r="H1652" s="633" t="s">
        <v>2196</v>
      </c>
      <c r="I1652" s="146" t="s">
        <v>1976</v>
      </c>
      <c r="J1652" s="146">
        <v>1</v>
      </c>
      <c r="K1652" s="139" t="s">
        <v>199</v>
      </c>
    </row>
    <row r="1653" spans="1:11" ht="15.75" customHeight="1">
      <c r="A1653" s="89"/>
      <c r="B1653" s="633" t="s">
        <v>1971</v>
      </c>
      <c r="C1653" s="439" t="s">
        <v>2879</v>
      </c>
      <c r="D1653" s="633" t="s">
        <v>407</v>
      </c>
      <c r="E1653" s="145" t="s">
        <v>2024</v>
      </c>
      <c r="F1653" s="773">
        <v>2300000</v>
      </c>
      <c r="G1653" s="422" t="s">
        <v>2461</v>
      </c>
      <c r="H1653" s="633" t="s">
        <v>2196</v>
      </c>
      <c r="I1653" s="146" t="s">
        <v>1976</v>
      </c>
      <c r="J1653" s="146">
        <v>1</v>
      </c>
      <c r="K1653" s="139" t="s">
        <v>3838</v>
      </c>
    </row>
    <row r="1654" spans="1:11" ht="15.75" customHeight="1">
      <c r="A1654" s="89"/>
      <c r="B1654" s="633" t="s">
        <v>1971</v>
      </c>
      <c r="C1654" s="439" t="s">
        <v>3931</v>
      </c>
      <c r="D1654" s="633" t="s">
        <v>3932</v>
      </c>
      <c r="E1654" s="145" t="s">
        <v>2092</v>
      </c>
      <c r="F1654" s="773">
        <v>1400000</v>
      </c>
      <c r="G1654" s="451" t="s">
        <v>1975</v>
      </c>
      <c r="H1654" s="633" t="s">
        <v>2196</v>
      </c>
      <c r="I1654" s="146" t="s">
        <v>1976</v>
      </c>
      <c r="J1654" s="146">
        <v>1</v>
      </c>
      <c r="K1654" s="139" t="s">
        <v>199</v>
      </c>
    </row>
    <row r="1655" spans="1:11" ht="15.75" customHeight="1">
      <c r="A1655" s="89"/>
      <c r="B1655" s="633" t="s">
        <v>1971</v>
      </c>
      <c r="C1655" s="439" t="s">
        <v>3933</v>
      </c>
      <c r="D1655" s="633" t="s">
        <v>427</v>
      </c>
      <c r="E1655" s="145" t="s">
        <v>2024</v>
      </c>
      <c r="F1655" s="773">
        <v>1800000</v>
      </c>
      <c r="G1655" s="422" t="s">
        <v>3934</v>
      </c>
      <c r="H1655" s="633" t="s">
        <v>2196</v>
      </c>
      <c r="I1655" s="146" t="s">
        <v>1976</v>
      </c>
      <c r="J1655" s="146">
        <v>1</v>
      </c>
      <c r="K1655" s="139" t="s">
        <v>22</v>
      </c>
    </row>
    <row r="1656" spans="1:11" ht="15.75" customHeight="1">
      <c r="A1656" s="89"/>
      <c r="B1656" s="633" t="s">
        <v>1971</v>
      </c>
      <c r="C1656" s="439" t="s">
        <v>3935</v>
      </c>
      <c r="D1656" s="633" t="s">
        <v>434</v>
      </c>
      <c r="E1656" s="145" t="s">
        <v>2024</v>
      </c>
      <c r="F1656" s="773">
        <v>1800000</v>
      </c>
      <c r="G1656" s="422" t="s">
        <v>3438</v>
      </c>
      <c r="H1656" s="633" t="s">
        <v>2196</v>
      </c>
      <c r="I1656" s="146" t="s">
        <v>1976</v>
      </c>
      <c r="J1656" s="146">
        <v>1</v>
      </c>
      <c r="K1656" s="139"/>
    </row>
    <row r="1657" spans="1:11" ht="15.75" customHeight="1">
      <c r="A1657" s="466">
        <v>43832</v>
      </c>
      <c r="B1657" s="467" t="s">
        <v>1971</v>
      </c>
      <c r="C1657" s="468" t="s">
        <v>3936</v>
      </c>
      <c r="D1657" s="469" t="s">
        <v>2547</v>
      </c>
      <c r="E1657" s="469" t="s">
        <v>1974</v>
      </c>
      <c r="F1657" s="1720"/>
      <c r="G1657" s="470" t="s">
        <v>1975</v>
      </c>
      <c r="H1657" s="470" t="s">
        <v>2196</v>
      </c>
      <c r="I1657" s="470" t="s">
        <v>1976</v>
      </c>
      <c r="J1657" s="470"/>
      <c r="K1657" s="470" t="s">
        <v>3838</v>
      </c>
    </row>
    <row r="1658" spans="1:11" ht="15.75" customHeight="1">
      <c r="A1658" s="466"/>
      <c r="B1658" s="467" t="s">
        <v>1971</v>
      </c>
      <c r="C1658" s="468" t="s">
        <v>3910</v>
      </c>
      <c r="D1658" s="469" t="s">
        <v>3937</v>
      </c>
      <c r="E1658" s="469" t="s">
        <v>2024</v>
      </c>
      <c r="F1658" s="1720">
        <v>410000000</v>
      </c>
      <c r="G1658" s="470" t="s">
        <v>2355</v>
      </c>
      <c r="H1658" s="470" t="s">
        <v>2196</v>
      </c>
      <c r="I1658" s="470" t="s">
        <v>1976</v>
      </c>
      <c r="J1658" s="470"/>
      <c r="K1658" s="470" t="s">
        <v>3838</v>
      </c>
    </row>
    <row r="1659" spans="1:11" ht="15.75" customHeight="1">
      <c r="A1659" s="480"/>
      <c r="B1659" s="467" t="s">
        <v>1971</v>
      </c>
      <c r="C1659" s="471" t="s">
        <v>3938</v>
      </c>
      <c r="D1659" s="477" t="s">
        <v>93</v>
      </c>
      <c r="E1659" s="469" t="s">
        <v>2024</v>
      </c>
      <c r="F1659" s="1721">
        <v>1240000000</v>
      </c>
      <c r="G1659" s="477" t="s">
        <v>2039</v>
      </c>
      <c r="H1659" s="470" t="s">
        <v>2196</v>
      </c>
      <c r="I1659" s="470" t="s">
        <v>1976</v>
      </c>
      <c r="J1659" s="471"/>
      <c r="K1659" s="470" t="s">
        <v>199</v>
      </c>
    </row>
    <row r="1660" spans="1:11" ht="15.75" customHeight="1">
      <c r="A1660" s="481"/>
      <c r="B1660" s="467"/>
      <c r="C1660" s="471"/>
      <c r="D1660" s="477"/>
      <c r="E1660" s="469"/>
      <c r="F1660" s="1721"/>
      <c r="G1660" s="477"/>
      <c r="H1660" s="470"/>
      <c r="I1660" s="470"/>
      <c r="J1660" s="471"/>
      <c r="K1660" s="470"/>
    </row>
    <row r="1661" spans="1:11" ht="15.75" customHeight="1">
      <c r="J1661">
        <f>SUM(J1637:J1660)</f>
        <v>20</v>
      </c>
    </row>
    <row r="1663" spans="1:11" ht="15.75" customHeight="1">
      <c r="A1663" s="3340" t="s">
        <v>3939</v>
      </c>
      <c r="B1663" s="3341"/>
      <c r="C1663" s="3341"/>
      <c r="D1663" s="3341"/>
      <c r="E1663" s="3341"/>
      <c r="F1663" s="3341"/>
      <c r="G1663" s="3341"/>
      <c r="H1663" s="3341"/>
      <c r="I1663" s="3341"/>
      <c r="J1663" s="3341"/>
      <c r="K1663" s="3341"/>
    </row>
    <row r="1664" spans="1:11" ht="15.75" customHeight="1">
      <c r="A1664" s="12" t="s">
        <v>1962</v>
      </c>
      <c r="B1664" s="62" t="s">
        <v>1963</v>
      </c>
      <c r="C1664" s="62" t="s">
        <v>1964</v>
      </c>
      <c r="D1664" s="62" t="s">
        <v>2340</v>
      </c>
      <c r="E1664" s="62" t="s">
        <v>153</v>
      </c>
      <c r="F1664" s="1702" t="s">
        <v>1966</v>
      </c>
      <c r="G1664" s="62" t="s">
        <v>1967</v>
      </c>
      <c r="H1664" s="62" t="s">
        <v>1968</v>
      </c>
      <c r="I1664" s="62" t="s">
        <v>1969</v>
      </c>
      <c r="J1664" s="63" t="s">
        <v>1970</v>
      </c>
      <c r="K1664" s="63" t="s">
        <v>10</v>
      </c>
    </row>
    <row r="1665" spans="1:11" ht="15.75" customHeight="1">
      <c r="A1665" s="632">
        <v>43831</v>
      </c>
      <c r="B1665" s="633" t="s">
        <v>1971</v>
      </c>
      <c r="C1665" s="662"/>
      <c r="D1665" s="633"/>
      <c r="E1665" s="633"/>
      <c r="F1665" s="1131"/>
      <c r="G1665" s="633"/>
      <c r="H1665" s="633"/>
      <c r="I1665" s="633"/>
      <c r="J1665" s="633"/>
      <c r="K1665" s="633"/>
    </row>
    <row r="1666" spans="1:11" ht="15.75" customHeight="1">
      <c r="A1666" s="632"/>
      <c r="B1666" s="633" t="s">
        <v>1971</v>
      </c>
      <c r="C1666" s="662"/>
      <c r="D1666" s="633"/>
      <c r="E1666" s="633"/>
      <c r="F1666" s="1131"/>
      <c r="G1666" s="633"/>
      <c r="H1666" s="633"/>
      <c r="I1666" s="633"/>
      <c r="J1666" s="633"/>
      <c r="K1666" s="633"/>
    </row>
    <row r="1669" spans="1:11" ht="15.75" customHeight="1">
      <c r="A1669" s="3342" t="s">
        <v>3700</v>
      </c>
      <c r="B1669" s="3342"/>
      <c r="C1669" s="3342"/>
      <c r="D1669" s="3342"/>
      <c r="E1669" s="3342"/>
      <c r="F1669" s="3342"/>
      <c r="G1669" s="3342"/>
      <c r="H1669" s="3342"/>
      <c r="I1669" s="3342"/>
      <c r="J1669" s="3342"/>
      <c r="K1669" s="3342"/>
    </row>
    <row r="1670" spans="1:11" ht="15.75" customHeight="1">
      <c r="A1670" s="3340" t="s">
        <v>3940</v>
      </c>
      <c r="B1670" s="3341"/>
      <c r="C1670" s="3341"/>
      <c r="D1670" s="3341"/>
      <c r="E1670" s="3341"/>
      <c r="F1670" s="3341"/>
      <c r="G1670" s="3341"/>
      <c r="H1670" s="3341"/>
      <c r="I1670" s="3341"/>
      <c r="J1670" s="3341"/>
      <c r="K1670" s="3341"/>
    </row>
    <row r="1671" spans="1:11" ht="15.75" customHeight="1">
      <c r="A1671" s="938" t="s">
        <v>1962</v>
      </c>
      <c r="B1671" s="939" t="s">
        <v>1963</v>
      </c>
      <c r="C1671" s="939" t="s">
        <v>1964</v>
      </c>
      <c r="D1671" s="939" t="s">
        <v>2340</v>
      </c>
      <c r="E1671" s="939" t="s">
        <v>153</v>
      </c>
      <c r="F1671" s="1731" t="s">
        <v>1966</v>
      </c>
      <c r="G1671" s="939" t="s">
        <v>1967</v>
      </c>
      <c r="H1671" s="939" t="s">
        <v>1968</v>
      </c>
      <c r="I1671" s="939" t="s">
        <v>1969</v>
      </c>
      <c r="J1671" s="572" t="s">
        <v>1970</v>
      </c>
      <c r="K1671" s="572" t="s">
        <v>10</v>
      </c>
    </row>
    <row r="1672" spans="1:11" ht="15.75" customHeight="1">
      <c r="A1672" s="941">
        <v>43864</v>
      </c>
      <c r="B1672" s="1681" t="s">
        <v>1971</v>
      </c>
      <c r="C1672" s="1681" t="s">
        <v>3941</v>
      </c>
      <c r="D1672" s="1681" t="s">
        <v>2434</v>
      </c>
      <c r="E1672" s="1681" t="s">
        <v>2024</v>
      </c>
      <c r="F1672" s="1000">
        <v>1450000</v>
      </c>
      <c r="G1672" s="609" t="s">
        <v>1975</v>
      </c>
      <c r="H1672" s="1681" t="s">
        <v>2196</v>
      </c>
      <c r="I1672" s="1681" t="s">
        <v>1976</v>
      </c>
      <c r="J1672" s="1681">
        <v>1</v>
      </c>
      <c r="K1672" s="1681" t="s">
        <v>199</v>
      </c>
    </row>
    <row r="1673" spans="1:11" ht="15.75" customHeight="1">
      <c r="A1673" s="586">
        <v>43864</v>
      </c>
      <c r="B1673" s="407" t="s">
        <v>1971</v>
      </c>
      <c r="C1673" s="407" t="s">
        <v>3942</v>
      </c>
      <c r="D1673" s="407" t="s">
        <v>410</v>
      </c>
      <c r="E1673" s="407" t="s">
        <v>2024</v>
      </c>
      <c r="F1673" s="1130">
        <v>2100000</v>
      </c>
      <c r="G1673" s="676" t="s">
        <v>2841</v>
      </c>
      <c r="H1673" s="407" t="s">
        <v>1991</v>
      </c>
      <c r="I1673" s="407" t="s">
        <v>1976</v>
      </c>
      <c r="J1673" s="407">
        <v>1</v>
      </c>
      <c r="K1673" s="407" t="s">
        <v>3838</v>
      </c>
    </row>
    <row r="1674" spans="1:11" ht="15.75" customHeight="1">
      <c r="A1674" s="941">
        <v>43893</v>
      </c>
      <c r="B1674" s="1681" t="s">
        <v>2149</v>
      </c>
      <c r="C1674" s="1681" t="s">
        <v>3943</v>
      </c>
      <c r="D1674" s="1681" t="s">
        <v>3944</v>
      </c>
      <c r="E1674" s="1681" t="s">
        <v>3944</v>
      </c>
      <c r="F1674" s="1000">
        <v>4100000</v>
      </c>
      <c r="G1674" s="609" t="s">
        <v>1975</v>
      </c>
      <c r="H1674" s="1681" t="s">
        <v>1991</v>
      </c>
      <c r="I1674" s="1681" t="s">
        <v>1976</v>
      </c>
      <c r="J1674" s="1681">
        <v>1</v>
      </c>
      <c r="K1674" s="1681" t="s">
        <v>3838</v>
      </c>
    </row>
    <row r="1675" spans="1:11" ht="15.75" customHeight="1">
      <c r="A1675" s="586">
        <v>43893</v>
      </c>
      <c r="B1675" s="407" t="s">
        <v>1971</v>
      </c>
      <c r="C1675" s="407" t="s">
        <v>3847</v>
      </c>
      <c r="D1675" s="407" t="s">
        <v>94</v>
      </c>
      <c r="E1675" s="407" t="s">
        <v>2024</v>
      </c>
      <c r="F1675" s="1130">
        <v>3500000</v>
      </c>
      <c r="G1675" s="676" t="s">
        <v>3848</v>
      </c>
      <c r="H1675" s="407" t="s">
        <v>2196</v>
      </c>
      <c r="I1675" s="407" t="s">
        <v>1976</v>
      </c>
      <c r="J1675" s="407">
        <v>1</v>
      </c>
      <c r="K1675" s="407" t="s">
        <v>22</v>
      </c>
    </row>
    <row r="1676" spans="1:11" ht="15.75" customHeight="1">
      <c r="A1676" s="586">
        <v>43893</v>
      </c>
      <c r="B1676" s="407" t="s">
        <v>1971</v>
      </c>
      <c r="C1676" s="407" t="s">
        <v>3945</v>
      </c>
      <c r="D1676" s="407" t="s">
        <v>3253</v>
      </c>
      <c r="E1676" s="407" t="s">
        <v>2024</v>
      </c>
      <c r="F1676" s="1130">
        <v>3300000</v>
      </c>
      <c r="G1676" s="676" t="s">
        <v>3729</v>
      </c>
      <c r="H1676" s="407" t="s">
        <v>1991</v>
      </c>
      <c r="I1676" s="407" t="s">
        <v>1976</v>
      </c>
      <c r="J1676" s="407">
        <v>1</v>
      </c>
      <c r="K1676" s="407" t="s">
        <v>3838</v>
      </c>
    </row>
    <row r="1677" spans="1:11" ht="15.75" customHeight="1">
      <c r="A1677" s="586">
        <v>43893</v>
      </c>
      <c r="B1677" s="407" t="s">
        <v>1971</v>
      </c>
      <c r="C1677" s="407" t="s">
        <v>2523</v>
      </c>
      <c r="D1677" s="407" t="s">
        <v>2895</v>
      </c>
      <c r="E1677" s="407" t="s">
        <v>2024</v>
      </c>
      <c r="F1677" s="1130">
        <v>2000000</v>
      </c>
      <c r="G1677" s="676" t="s">
        <v>3946</v>
      </c>
      <c r="H1677" s="407" t="s">
        <v>1991</v>
      </c>
      <c r="I1677" s="407" t="s">
        <v>1976</v>
      </c>
      <c r="J1677" s="407">
        <v>1</v>
      </c>
      <c r="K1677" s="407" t="s">
        <v>3838</v>
      </c>
    </row>
    <row r="1678" spans="1:11" ht="15.75" customHeight="1">
      <c r="A1678" s="941">
        <v>43893</v>
      </c>
      <c r="B1678" s="1681" t="s">
        <v>1971</v>
      </c>
      <c r="C1678" s="1681" t="s">
        <v>3947</v>
      </c>
      <c r="D1678" s="1681" t="s">
        <v>2233</v>
      </c>
      <c r="E1678" s="1681" t="s">
        <v>2627</v>
      </c>
      <c r="F1678" s="1000">
        <v>2500000</v>
      </c>
      <c r="G1678" s="609" t="s">
        <v>1975</v>
      </c>
      <c r="H1678" s="1681" t="s">
        <v>1991</v>
      </c>
      <c r="I1678" s="1681" t="s">
        <v>1976</v>
      </c>
      <c r="J1678" s="1681">
        <v>1</v>
      </c>
      <c r="K1678" s="1681" t="s">
        <v>22</v>
      </c>
    </row>
    <row r="1679" spans="1:11" ht="15.75" customHeight="1">
      <c r="A1679" s="941">
        <v>43924</v>
      </c>
      <c r="B1679" s="1681" t="s">
        <v>1971</v>
      </c>
      <c r="C1679" s="1681" t="s">
        <v>3948</v>
      </c>
      <c r="D1679" s="1681" t="s">
        <v>124</v>
      </c>
      <c r="E1679" s="1681" t="s">
        <v>2024</v>
      </c>
      <c r="F1679" s="1000">
        <v>2500000</v>
      </c>
      <c r="G1679" s="609" t="s">
        <v>1975</v>
      </c>
      <c r="H1679" s="1681" t="s">
        <v>2196</v>
      </c>
      <c r="I1679" s="1681" t="s">
        <v>1976</v>
      </c>
      <c r="J1679" s="1681">
        <v>1</v>
      </c>
      <c r="K1679" s="1681" t="s">
        <v>3838</v>
      </c>
    </row>
    <row r="1680" spans="1:11" ht="15.75" customHeight="1">
      <c r="A1680" s="941">
        <v>43954</v>
      </c>
      <c r="B1680" s="1681" t="s">
        <v>1971</v>
      </c>
      <c r="C1680" s="1681" t="s">
        <v>3949</v>
      </c>
      <c r="D1680" s="1681" t="s">
        <v>3440</v>
      </c>
      <c r="E1680" s="1681" t="s">
        <v>2024</v>
      </c>
      <c r="F1680" s="1000">
        <v>1250000</v>
      </c>
      <c r="G1680" s="609" t="s">
        <v>1975</v>
      </c>
      <c r="H1680" s="1681" t="s">
        <v>2196</v>
      </c>
      <c r="I1680" s="1681" t="s">
        <v>1976</v>
      </c>
      <c r="J1680" s="1681">
        <v>1</v>
      </c>
      <c r="K1680" s="1681" t="s">
        <v>3838</v>
      </c>
    </row>
    <row r="1681" spans="1:11" ht="15.75" customHeight="1">
      <c r="A1681" s="941">
        <v>43954</v>
      </c>
      <c r="B1681" s="1681" t="s">
        <v>2149</v>
      </c>
      <c r="C1681" s="1681" t="s">
        <v>3950</v>
      </c>
      <c r="D1681" s="1681" t="s">
        <v>2876</v>
      </c>
      <c r="E1681" s="1681" t="s">
        <v>2024</v>
      </c>
      <c r="F1681" s="1000">
        <v>3200000</v>
      </c>
      <c r="G1681" s="609" t="s">
        <v>1975</v>
      </c>
      <c r="H1681" s="1681" t="s">
        <v>2196</v>
      </c>
      <c r="I1681" s="1681" t="s">
        <v>1976</v>
      </c>
      <c r="J1681" s="1681">
        <v>1</v>
      </c>
      <c r="K1681" s="1681" t="s">
        <v>3838</v>
      </c>
    </row>
    <row r="1682" spans="1:11" ht="15.75" customHeight="1">
      <c r="A1682" s="586">
        <v>44077</v>
      </c>
      <c r="B1682" s="407" t="s">
        <v>1971</v>
      </c>
      <c r="C1682" s="407" t="s">
        <v>3860</v>
      </c>
      <c r="D1682" s="407" t="s">
        <v>94</v>
      </c>
      <c r="E1682" s="407" t="s">
        <v>2024</v>
      </c>
      <c r="F1682" s="1130">
        <v>2800000</v>
      </c>
      <c r="G1682" s="676" t="s">
        <v>3861</v>
      </c>
      <c r="H1682" s="407" t="s">
        <v>2196</v>
      </c>
      <c r="I1682" s="407" t="s">
        <v>1976</v>
      </c>
      <c r="J1682" s="407">
        <v>1</v>
      </c>
      <c r="K1682" s="407" t="s">
        <v>3838</v>
      </c>
    </row>
    <row r="1683" spans="1:11" ht="15.75" customHeight="1">
      <c r="A1683" s="586">
        <v>44077</v>
      </c>
      <c r="B1683" s="407" t="s">
        <v>1971</v>
      </c>
      <c r="C1683" s="407" t="s">
        <v>3951</v>
      </c>
      <c r="D1683" s="407" t="s">
        <v>94</v>
      </c>
      <c r="E1683" s="407" t="s">
        <v>2024</v>
      </c>
      <c r="F1683" s="1130">
        <v>2500000</v>
      </c>
      <c r="G1683" s="676" t="s">
        <v>3861</v>
      </c>
      <c r="H1683" s="407" t="s">
        <v>2196</v>
      </c>
      <c r="I1683" s="407" t="s">
        <v>1976</v>
      </c>
      <c r="J1683" s="407">
        <v>1</v>
      </c>
      <c r="K1683" s="407" t="s">
        <v>3838</v>
      </c>
    </row>
    <row r="1684" spans="1:11" ht="15.75" customHeight="1">
      <c r="A1684" s="941">
        <v>44077</v>
      </c>
      <c r="B1684" s="1681" t="s">
        <v>1971</v>
      </c>
      <c r="C1684" s="1681" t="s">
        <v>2498</v>
      </c>
      <c r="D1684" s="1681" t="s">
        <v>92</v>
      </c>
      <c r="E1684" s="1681" t="s">
        <v>2024</v>
      </c>
      <c r="F1684" s="1000">
        <v>2400000</v>
      </c>
      <c r="G1684" s="609" t="s">
        <v>1975</v>
      </c>
      <c r="H1684" s="1681" t="s">
        <v>1991</v>
      </c>
      <c r="I1684" s="1681" t="s">
        <v>1976</v>
      </c>
      <c r="J1684" s="1681">
        <v>1</v>
      </c>
      <c r="K1684" s="1681" t="s">
        <v>3838</v>
      </c>
    </row>
    <row r="1685" spans="1:11" ht="15.75" customHeight="1">
      <c r="A1685" s="586">
        <v>44138</v>
      </c>
      <c r="B1685" s="407" t="s">
        <v>1971</v>
      </c>
      <c r="C1685" s="407" t="s">
        <v>3952</v>
      </c>
      <c r="D1685" s="407" t="s">
        <v>2895</v>
      </c>
      <c r="E1685" s="407" t="s">
        <v>1974</v>
      </c>
      <c r="F1685" s="1130">
        <v>2400000</v>
      </c>
      <c r="G1685" s="676" t="s">
        <v>2355</v>
      </c>
      <c r="H1685" s="407" t="s">
        <v>2196</v>
      </c>
      <c r="I1685" s="407" t="s">
        <v>1976</v>
      </c>
      <c r="J1685" s="407">
        <v>1</v>
      </c>
      <c r="K1685" s="407" t="s">
        <v>46</v>
      </c>
    </row>
    <row r="1686" spans="1:11" ht="15.75" customHeight="1">
      <c r="A1686" s="586">
        <v>44138</v>
      </c>
      <c r="B1686" s="407" t="s">
        <v>672</v>
      </c>
      <c r="C1686" s="407" t="s">
        <v>3953</v>
      </c>
      <c r="D1686" s="407" t="s">
        <v>109</v>
      </c>
      <c r="E1686" s="407" t="s">
        <v>2024</v>
      </c>
      <c r="F1686" s="1130">
        <v>1200000</v>
      </c>
      <c r="G1686" s="676" t="s">
        <v>3434</v>
      </c>
      <c r="H1686" s="407" t="s">
        <v>2196</v>
      </c>
      <c r="I1686" s="407" t="s">
        <v>1976</v>
      </c>
      <c r="J1686" s="407">
        <v>1</v>
      </c>
      <c r="K1686" s="407" t="s">
        <v>46</v>
      </c>
    </row>
    <row r="1687" spans="1:11" ht="15.75" customHeight="1">
      <c r="A1687" s="586">
        <v>44138</v>
      </c>
      <c r="B1687" s="407" t="s">
        <v>1971</v>
      </c>
      <c r="C1687" s="407" t="s">
        <v>3954</v>
      </c>
      <c r="D1687" s="407" t="s">
        <v>3955</v>
      </c>
      <c r="E1687" s="407" t="s">
        <v>2024</v>
      </c>
      <c r="F1687" s="1130">
        <v>3000000</v>
      </c>
      <c r="G1687" s="676" t="s">
        <v>1980</v>
      </c>
      <c r="H1687" s="407" t="s">
        <v>2196</v>
      </c>
      <c r="I1687" s="407" t="s">
        <v>1976</v>
      </c>
      <c r="J1687" s="407">
        <v>1</v>
      </c>
      <c r="K1687" s="407" t="s">
        <v>46</v>
      </c>
    </row>
    <row r="1688" spans="1:11" ht="15.75" customHeight="1">
      <c r="A1688" s="586">
        <v>44168</v>
      </c>
      <c r="B1688" s="407" t="s">
        <v>1971</v>
      </c>
      <c r="C1688" s="407" t="s">
        <v>3956</v>
      </c>
      <c r="D1688" s="407" t="s">
        <v>94</v>
      </c>
      <c r="E1688" s="407" t="s">
        <v>2024</v>
      </c>
      <c r="F1688" s="1130">
        <v>2700000</v>
      </c>
      <c r="G1688" s="676" t="s">
        <v>2189</v>
      </c>
      <c r="H1688" s="407" t="s">
        <v>2196</v>
      </c>
      <c r="I1688" s="407" t="s">
        <v>1976</v>
      </c>
      <c r="J1688" s="407">
        <v>1</v>
      </c>
      <c r="K1688" s="407" t="s">
        <v>46</v>
      </c>
    </row>
    <row r="1689" spans="1:11" ht="15.75" customHeight="1">
      <c r="A1689" s="586">
        <v>44168</v>
      </c>
      <c r="B1689" s="407" t="s">
        <v>1971</v>
      </c>
      <c r="C1689" s="407" t="s">
        <v>3957</v>
      </c>
      <c r="D1689" s="407" t="s">
        <v>3955</v>
      </c>
      <c r="E1689" s="407" t="s">
        <v>1974</v>
      </c>
      <c r="F1689" s="1130">
        <v>2500000</v>
      </c>
      <c r="G1689" s="676" t="s">
        <v>2674</v>
      </c>
      <c r="H1689" s="407" t="s">
        <v>2196</v>
      </c>
      <c r="I1689" s="407" t="s">
        <v>1976</v>
      </c>
      <c r="J1689" s="407">
        <v>1</v>
      </c>
      <c r="K1689" s="407" t="s">
        <v>46</v>
      </c>
    </row>
    <row r="1690" spans="1:11" ht="15.75" customHeight="1">
      <c r="A1690" s="586">
        <v>44168</v>
      </c>
      <c r="B1690" s="407" t="s">
        <v>1971</v>
      </c>
      <c r="C1690" s="407" t="s">
        <v>3958</v>
      </c>
      <c r="D1690" s="407" t="s">
        <v>3955</v>
      </c>
      <c r="E1690" s="407" t="s">
        <v>1974</v>
      </c>
      <c r="F1690" s="1130">
        <v>2400000</v>
      </c>
      <c r="G1690" s="676" t="s">
        <v>2513</v>
      </c>
      <c r="H1690" s="407" t="s">
        <v>1991</v>
      </c>
      <c r="I1690" s="407" t="s">
        <v>1976</v>
      </c>
      <c r="J1690" s="407">
        <v>1</v>
      </c>
      <c r="K1690" s="407"/>
    </row>
    <row r="1691" spans="1:11" ht="15.75" customHeight="1">
      <c r="A1691" s="407" t="s">
        <v>3959</v>
      </c>
      <c r="B1691" s="407" t="s">
        <v>1971</v>
      </c>
      <c r="C1691" s="407" t="s">
        <v>3960</v>
      </c>
      <c r="D1691" s="407" t="s">
        <v>3961</v>
      </c>
      <c r="E1691" s="407" t="s">
        <v>1974</v>
      </c>
      <c r="F1691" s="1130">
        <v>3000000</v>
      </c>
      <c r="G1691" s="676" t="s">
        <v>2406</v>
      </c>
      <c r="H1691" s="407" t="s">
        <v>1991</v>
      </c>
      <c r="I1691" s="407" t="s">
        <v>1976</v>
      </c>
      <c r="J1691" s="407">
        <v>1</v>
      </c>
      <c r="K1691" s="407"/>
    </row>
    <row r="1692" spans="1:11" ht="15.75" customHeight="1">
      <c r="A1692" s="407"/>
      <c r="B1692" s="407"/>
      <c r="C1692" s="407"/>
      <c r="D1692" s="407"/>
      <c r="E1692" s="407"/>
      <c r="F1692" s="1130"/>
      <c r="G1692" s="676"/>
      <c r="H1692" s="407"/>
      <c r="I1692" s="407"/>
      <c r="J1692" s="407">
        <f>SUM(J1672:J1691)</f>
        <v>20</v>
      </c>
      <c r="K1692" s="407"/>
    </row>
    <row r="1695" spans="1:11" ht="15.75" customHeight="1">
      <c r="A1695" s="3340" t="s">
        <v>3962</v>
      </c>
      <c r="B1695" s="3341"/>
      <c r="C1695" s="3341"/>
      <c r="D1695" s="3341"/>
      <c r="E1695" s="3341"/>
      <c r="F1695" s="3341"/>
      <c r="G1695" s="3341"/>
      <c r="H1695" s="3341"/>
      <c r="I1695" s="3341"/>
      <c r="J1695" s="3341"/>
      <c r="K1695" s="3341"/>
    </row>
    <row r="1696" spans="1:11" ht="15.75" customHeight="1">
      <c r="A1696" s="938" t="s">
        <v>1962</v>
      </c>
      <c r="B1696" s="939" t="s">
        <v>1963</v>
      </c>
      <c r="C1696" s="939" t="s">
        <v>1964</v>
      </c>
      <c r="D1696" s="939" t="s">
        <v>2340</v>
      </c>
      <c r="E1696" s="939" t="s">
        <v>153</v>
      </c>
      <c r="F1696" s="1731" t="s">
        <v>1966</v>
      </c>
      <c r="G1696" s="939" t="s">
        <v>1967</v>
      </c>
      <c r="H1696" s="939" t="s">
        <v>1968</v>
      </c>
      <c r="I1696" s="939" t="s">
        <v>1969</v>
      </c>
      <c r="J1696" s="572" t="s">
        <v>1970</v>
      </c>
      <c r="K1696" s="572" t="s">
        <v>10</v>
      </c>
    </row>
    <row r="1697" spans="1:11" ht="15.75" customHeight="1">
      <c r="A1697" s="586">
        <v>43833</v>
      </c>
      <c r="B1697" s="407" t="s">
        <v>1971</v>
      </c>
      <c r="C1697" s="407" t="s">
        <v>3963</v>
      </c>
      <c r="D1697" s="407" t="s">
        <v>94</v>
      </c>
      <c r="E1697" s="407" t="s">
        <v>2024</v>
      </c>
      <c r="F1697" s="1130">
        <v>2800000</v>
      </c>
      <c r="G1697" s="676" t="s">
        <v>2911</v>
      </c>
      <c r="H1697" s="407" t="s">
        <v>2196</v>
      </c>
      <c r="I1697" s="407" t="s">
        <v>1976</v>
      </c>
      <c r="J1697" s="407">
        <v>1</v>
      </c>
      <c r="K1697" s="407" t="s">
        <v>199</v>
      </c>
    </row>
    <row r="1698" spans="1:11" ht="15.75" customHeight="1">
      <c r="A1698" s="586">
        <v>43833</v>
      </c>
      <c r="B1698" s="407" t="s">
        <v>1971</v>
      </c>
      <c r="C1698" s="407" t="s">
        <v>3964</v>
      </c>
      <c r="D1698" s="407" t="s">
        <v>96</v>
      </c>
      <c r="E1698" s="407" t="s">
        <v>2024</v>
      </c>
      <c r="F1698" s="1130">
        <v>2000000</v>
      </c>
      <c r="G1698" s="676" t="s">
        <v>3965</v>
      </c>
      <c r="H1698" s="407" t="s">
        <v>1991</v>
      </c>
      <c r="I1698" s="407" t="s">
        <v>1976</v>
      </c>
      <c r="J1698" s="407">
        <v>1</v>
      </c>
      <c r="K1698" s="407" t="s">
        <v>3838</v>
      </c>
    </row>
    <row r="1699" spans="1:11" ht="15.75" customHeight="1">
      <c r="A1699" s="586">
        <v>43833</v>
      </c>
      <c r="B1699" s="407" t="s">
        <v>2149</v>
      </c>
      <c r="C1699" s="407" t="s">
        <v>3966</v>
      </c>
      <c r="D1699" s="407" t="s">
        <v>3967</v>
      </c>
      <c r="E1699" s="407" t="s">
        <v>2024</v>
      </c>
      <c r="F1699" s="1130">
        <v>5500000</v>
      </c>
      <c r="G1699" s="676" t="s">
        <v>3474</v>
      </c>
      <c r="H1699" s="407" t="s">
        <v>2196</v>
      </c>
      <c r="I1699" s="407" t="s">
        <v>1976</v>
      </c>
      <c r="J1699" s="407">
        <v>1</v>
      </c>
      <c r="K1699" s="407" t="s">
        <v>3838</v>
      </c>
    </row>
    <row r="1700" spans="1:11" ht="15.75" customHeight="1">
      <c r="A1700" s="941">
        <v>43833</v>
      </c>
      <c r="B1700" s="1681" t="s">
        <v>1971</v>
      </c>
      <c r="C1700" s="1681" t="s">
        <v>3968</v>
      </c>
      <c r="D1700" s="1681" t="s">
        <v>91</v>
      </c>
      <c r="E1700" s="1681" t="s">
        <v>2024</v>
      </c>
      <c r="F1700" s="1000">
        <v>2250000</v>
      </c>
      <c r="G1700" s="609" t="s">
        <v>1975</v>
      </c>
      <c r="H1700" s="1681" t="s">
        <v>1991</v>
      </c>
      <c r="I1700" s="1681" t="s">
        <v>1976</v>
      </c>
      <c r="J1700" s="1681">
        <v>1</v>
      </c>
      <c r="K1700" s="1681" t="s">
        <v>3838</v>
      </c>
    </row>
    <row r="1701" spans="1:11" ht="15.75" customHeight="1">
      <c r="A1701" s="941">
        <v>43833</v>
      </c>
      <c r="B1701" s="1681" t="s">
        <v>1971</v>
      </c>
      <c r="C1701" s="1681" t="s">
        <v>3969</v>
      </c>
      <c r="D1701" s="1681" t="s">
        <v>3961</v>
      </c>
      <c r="E1701" s="1681" t="s">
        <v>2024</v>
      </c>
      <c r="F1701" s="1000">
        <v>2500000</v>
      </c>
      <c r="G1701" s="609" t="s">
        <v>1975</v>
      </c>
      <c r="H1701" s="1681" t="s">
        <v>1991</v>
      </c>
      <c r="I1701" s="1681" t="s">
        <v>1976</v>
      </c>
      <c r="J1701" s="1681">
        <v>1</v>
      </c>
      <c r="K1701" s="1681" t="s">
        <v>207</v>
      </c>
    </row>
    <row r="1702" spans="1:11" ht="15.75" customHeight="1">
      <c r="A1702" s="941">
        <v>43833</v>
      </c>
      <c r="B1702" s="1681" t="s">
        <v>1971</v>
      </c>
      <c r="C1702" s="1681" t="s">
        <v>3970</v>
      </c>
      <c r="D1702" s="1681" t="s">
        <v>405</v>
      </c>
      <c r="E1702" s="1681" t="s">
        <v>2024</v>
      </c>
      <c r="F1702" s="1000">
        <v>3200000</v>
      </c>
      <c r="G1702" s="609" t="s">
        <v>1975</v>
      </c>
      <c r="H1702" s="1681" t="s">
        <v>1991</v>
      </c>
      <c r="I1702" s="1681" t="s">
        <v>1976</v>
      </c>
      <c r="J1702" s="1681">
        <v>1</v>
      </c>
      <c r="K1702" s="1681" t="s">
        <v>22</v>
      </c>
    </row>
    <row r="1703" spans="1:11" ht="15.75" customHeight="1">
      <c r="A1703" s="586">
        <v>43864</v>
      </c>
      <c r="B1703" s="407" t="s">
        <v>1971</v>
      </c>
      <c r="C1703" s="407" t="s">
        <v>3971</v>
      </c>
      <c r="D1703" s="407" t="s">
        <v>98</v>
      </c>
      <c r="E1703" s="407" t="s">
        <v>2024</v>
      </c>
      <c r="F1703" s="1130">
        <v>1700000</v>
      </c>
      <c r="G1703" s="676" t="s">
        <v>2320</v>
      </c>
      <c r="H1703" s="407" t="s">
        <v>2196</v>
      </c>
      <c r="I1703" s="407" t="s">
        <v>1976</v>
      </c>
      <c r="J1703" s="407">
        <v>1</v>
      </c>
      <c r="K1703" s="407" t="s">
        <v>3838</v>
      </c>
    </row>
    <row r="1704" spans="1:11" ht="15.75" customHeight="1">
      <c r="A1704" s="586">
        <v>43864</v>
      </c>
      <c r="B1704" s="407" t="s">
        <v>1971</v>
      </c>
      <c r="C1704" s="407" t="s">
        <v>3972</v>
      </c>
      <c r="D1704" s="407" t="s">
        <v>3312</v>
      </c>
      <c r="E1704" s="407" t="s">
        <v>1974</v>
      </c>
      <c r="F1704" s="1130">
        <v>1850000</v>
      </c>
      <c r="G1704" s="676" t="s">
        <v>3973</v>
      </c>
      <c r="H1704" s="407" t="s">
        <v>2196</v>
      </c>
      <c r="I1704" s="407" t="s">
        <v>1976</v>
      </c>
      <c r="J1704" s="407">
        <v>1</v>
      </c>
      <c r="K1704" s="407" t="s">
        <v>3838</v>
      </c>
    </row>
    <row r="1705" spans="1:11" ht="15.75" customHeight="1">
      <c r="A1705" s="586">
        <v>43893</v>
      </c>
      <c r="B1705" s="407" t="s">
        <v>1971</v>
      </c>
      <c r="C1705" s="407" t="s">
        <v>3974</v>
      </c>
      <c r="D1705" s="407" t="s">
        <v>94</v>
      </c>
      <c r="E1705" s="407" t="s">
        <v>2024</v>
      </c>
      <c r="F1705" s="1130">
        <v>2300000</v>
      </c>
      <c r="G1705" s="676" t="s">
        <v>2911</v>
      </c>
      <c r="H1705" s="407" t="s">
        <v>1991</v>
      </c>
      <c r="I1705" s="407" t="s">
        <v>1976</v>
      </c>
      <c r="J1705" s="407">
        <v>1</v>
      </c>
      <c r="K1705" s="407" t="s">
        <v>3838</v>
      </c>
    </row>
    <row r="1706" spans="1:11" ht="15.75" customHeight="1">
      <c r="A1706" s="586">
        <v>43893</v>
      </c>
      <c r="B1706" s="407" t="s">
        <v>1971</v>
      </c>
      <c r="C1706" s="407" t="s">
        <v>3975</v>
      </c>
      <c r="D1706" s="407" t="s">
        <v>405</v>
      </c>
      <c r="E1706" s="407" t="s">
        <v>1974</v>
      </c>
      <c r="F1706" s="1130">
        <v>2200000</v>
      </c>
      <c r="G1706" s="676" t="s">
        <v>2068</v>
      </c>
      <c r="H1706" s="407" t="s">
        <v>1991</v>
      </c>
      <c r="I1706" s="407" t="s">
        <v>1976</v>
      </c>
      <c r="J1706" s="407">
        <v>1</v>
      </c>
      <c r="K1706" s="407" t="s">
        <v>3838</v>
      </c>
    </row>
    <row r="1707" spans="1:11" ht="15.75" customHeight="1">
      <c r="A1707" s="586">
        <v>43924</v>
      </c>
      <c r="B1707" s="407" t="s">
        <v>1971</v>
      </c>
      <c r="C1707" s="407" t="s">
        <v>3976</v>
      </c>
      <c r="D1707" s="407" t="s">
        <v>96</v>
      </c>
      <c r="E1707" s="407" t="s">
        <v>1974</v>
      </c>
      <c r="F1707" s="1130">
        <v>1900000</v>
      </c>
      <c r="G1707" s="676" t="s">
        <v>3965</v>
      </c>
      <c r="H1707" s="407" t="s">
        <v>2196</v>
      </c>
      <c r="I1707" s="407" t="s">
        <v>1976</v>
      </c>
      <c r="J1707" s="407">
        <v>1</v>
      </c>
      <c r="K1707" s="407" t="s">
        <v>3838</v>
      </c>
    </row>
    <row r="1708" spans="1:11" ht="15.75" customHeight="1">
      <c r="A1708" s="941">
        <v>43924</v>
      </c>
      <c r="B1708" s="1681" t="s">
        <v>2149</v>
      </c>
      <c r="C1708" s="1681" t="s">
        <v>3977</v>
      </c>
      <c r="D1708" s="1681" t="s">
        <v>91</v>
      </c>
      <c r="E1708" s="1681" t="s">
        <v>1974</v>
      </c>
      <c r="F1708" s="1000">
        <v>5500000</v>
      </c>
      <c r="G1708" s="609" t="s">
        <v>1975</v>
      </c>
      <c r="H1708" s="1681" t="s">
        <v>1991</v>
      </c>
      <c r="I1708" s="1681" t="s">
        <v>1976</v>
      </c>
      <c r="J1708" s="1681">
        <v>1</v>
      </c>
      <c r="K1708" s="1681" t="s">
        <v>3838</v>
      </c>
    </row>
    <row r="1709" spans="1:11" ht="15.75" customHeight="1">
      <c r="A1709" s="941">
        <v>43924</v>
      </c>
      <c r="B1709" s="1681" t="s">
        <v>1971</v>
      </c>
      <c r="C1709" s="1681" t="s">
        <v>3804</v>
      </c>
      <c r="D1709" s="1681" t="s">
        <v>2170</v>
      </c>
      <c r="E1709" s="1681" t="s">
        <v>1974</v>
      </c>
      <c r="F1709" s="1000">
        <v>1950000</v>
      </c>
      <c r="G1709" s="609" t="s">
        <v>1975</v>
      </c>
      <c r="H1709" s="1681" t="s">
        <v>1991</v>
      </c>
      <c r="I1709" s="1681" t="s">
        <v>1976</v>
      </c>
      <c r="J1709" s="1681">
        <v>1</v>
      </c>
      <c r="K1709" s="1681" t="s">
        <v>207</v>
      </c>
    </row>
    <row r="1710" spans="1:11" ht="15.75" customHeight="1">
      <c r="A1710" s="586">
        <v>43924</v>
      </c>
      <c r="B1710" s="407" t="s">
        <v>1971</v>
      </c>
      <c r="C1710" s="407" t="s">
        <v>3978</v>
      </c>
      <c r="D1710" s="407" t="s">
        <v>91</v>
      </c>
      <c r="E1710" s="407" t="s">
        <v>1974</v>
      </c>
      <c r="F1710" s="1130">
        <v>5000000</v>
      </c>
      <c r="G1710" s="676" t="s">
        <v>3538</v>
      </c>
      <c r="H1710" s="407" t="s">
        <v>2196</v>
      </c>
      <c r="I1710" s="407" t="s">
        <v>1976</v>
      </c>
      <c r="J1710" s="407">
        <v>1</v>
      </c>
      <c r="K1710" s="407" t="s">
        <v>3838</v>
      </c>
    </row>
    <row r="1711" spans="1:11" ht="15.75" customHeight="1">
      <c r="A1711" s="586">
        <v>43954</v>
      </c>
      <c r="B1711" s="407" t="s">
        <v>1971</v>
      </c>
      <c r="C1711" s="407" t="s">
        <v>3979</v>
      </c>
      <c r="D1711" s="407" t="s">
        <v>2434</v>
      </c>
      <c r="E1711" s="407" t="s">
        <v>1974</v>
      </c>
      <c r="F1711" s="1130">
        <v>1450000</v>
      </c>
      <c r="G1711" s="676" t="s">
        <v>3046</v>
      </c>
      <c r="H1711" s="407" t="s">
        <v>2196</v>
      </c>
      <c r="I1711" s="407" t="s">
        <v>1976</v>
      </c>
      <c r="J1711" s="407">
        <v>1</v>
      </c>
      <c r="K1711" s="407" t="s">
        <v>3838</v>
      </c>
    </row>
    <row r="1712" spans="1:11" ht="15.75" customHeight="1">
      <c r="A1712" s="586">
        <v>43954</v>
      </c>
      <c r="B1712" s="407" t="s">
        <v>1971</v>
      </c>
      <c r="C1712" s="407" t="s">
        <v>3980</v>
      </c>
      <c r="D1712" s="407" t="s">
        <v>91</v>
      </c>
      <c r="E1712" s="407" t="s">
        <v>1974</v>
      </c>
      <c r="F1712" s="1130">
        <v>2300000</v>
      </c>
      <c r="G1712" s="676" t="s">
        <v>3981</v>
      </c>
      <c r="H1712" s="407" t="s">
        <v>2196</v>
      </c>
      <c r="I1712" s="407" t="s">
        <v>1976</v>
      </c>
      <c r="J1712" s="407">
        <v>1</v>
      </c>
      <c r="K1712" s="407" t="s">
        <v>3838</v>
      </c>
    </row>
    <row r="1713" spans="1:11" ht="15.75" customHeight="1">
      <c r="A1713" s="941">
        <v>43954</v>
      </c>
      <c r="B1713" s="1681" t="s">
        <v>1971</v>
      </c>
      <c r="C1713" s="1681" t="s">
        <v>3982</v>
      </c>
      <c r="D1713" s="1681" t="s">
        <v>3116</v>
      </c>
      <c r="E1713" s="1681" t="s">
        <v>1974</v>
      </c>
      <c r="F1713" s="1000">
        <v>1800000</v>
      </c>
      <c r="G1713" s="609" t="s">
        <v>1975</v>
      </c>
      <c r="H1713" s="1681" t="s">
        <v>2196</v>
      </c>
      <c r="I1713" s="1681" t="s">
        <v>1976</v>
      </c>
      <c r="J1713" s="1681">
        <v>1</v>
      </c>
      <c r="K1713" s="1681" t="s">
        <v>2039</v>
      </c>
    </row>
    <row r="1714" spans="1:11" ht="15.75" customHeight="1">
      <c r="A1714" s="941">
        <v>43985</v>
      </c>
      <c r="B1714" s="1681" t="s">
        <v>1971</v>
      </c>
      <c r="C1714" s="1681" t="s">
        <v>3983</v>
      </c>
      <c r="D1714" s="1681" t="s">
        <v>3984</v>
      </c>
      <c r="E1714" s="1681" t="s">
        <v>2362</v>
      </c>
      <c r="F1714" s="1000">
        <v>900000</v>
      </c>
      <c r="G1714" s="609" t="s">
        <v>1975</v>
      </c>
      <c r="H1714" s="1681" t="s">
        <v>1991</v>
      </c>
      <c r="I1714" s="1681" t="s">
        <v>1976</v>
      </c>
      <c r="J1714" s="1681">
        <v>1</v>
      </c>
      <c r="K1714" s="1681" t="s">
        <v>199</v>
      </c>
    </row>
    <row r="1715" spans="1:11" ht="15.75" customHeight="1">
      <c r="A1715" s="586">
        <v>44015</v>
      </c>
      <c r="B1715" s="407" t="s">
        <v>1971</v>
      </c>
      <c r="C1715" s="407" t="s">
        <v>2474</v>
      </c>
      <c r="D1715" s="407" t="s">
        <v>3961</v>
      </c>
      <c r="E1715" s="407" t="s">
        <v>2024</v>
      </c>
      <c r="F1715" s="1130">
        <v>2800000</v>
      </c>
      <c r="G1715" s="676" t="s">
        <v>3985</v>
      </c>
      <c r="H1715" s="407" t="s">
        <v>1991</v>
      </c>
      <c r="I1715" s="407" t="s">
        <v>1976</v>
      </c>
      <c r="J1715" s="407">
        <v>1</v>
      </c>
      <c r="K1715" s="407" t="s">
        <v>3838</v>
      </c>
    </row>
    <row r="1716" spans="1:11" ht="15.75" customHeight="1">
      <c r="A1716" s="586">
        <v>44077</v>
      </c>
      <c r="B1716" s="407" t="s">
        <v>1971</v>
      </c>
      <c r="C1716" s="407" t="s">
        <v>3986</v>
      </c>
      <c r="D1716" s="407" t="s">
        <v>94</v>
      </c>
      <c r="E1716" s="407" t="s">
        <v>2024</v>
      </c>
      <c r="F1716" s="1130">
        <v>3000000</v>
      </c>
      <c r="G1716" s="676" t="s">
        <v>2911</v>
      </c>
      <c r="H1716" s="407" t="s">
        <v>2196</v>
      </c>
      <c r="I1716" s="407" t="s">
        <v>1976</v>
      </c>
      <c r="J1716" s="407">
        <v>1</v>
      </c>
      <c r="K1716" s="407" t="s">
        <v>3838</v>
      </c>
    </row>
    <row r="1717" spans="1:11" ht="15.75" customHeight="1">
      <c r="A1717" s="586">
        <v>44107</v>
      </c>
      <c r="B1717" s="407" t="s">
        <v>1971</v>
      </c>
      <c r="C1717" s="407" t="s">
        <v>3987</v>
      </c>
      <c r="D1717" s="407" t="s">
        <v>2434</v>
      </c>
      <c r="E1717" s="407" t="s">
        <v>1974</v>
      </c>
      <c r="F1717" s="1130">
        <v>1450000</v>
      </c>
      <c r="G1717" s="676" t="s">
        <v>2589</v>
      </c>
      <c r="H1717" s="407" t="s">
        <v>2196</v>
      </c>
      <c r="I1717" s="407" t="s">
        <v>1976</v>
      </c>
      <c r="J1717" s="407">
        <v>1</v>
      </c>
      <c r="K1717" s="407" t="s">
        <v>3838</v>
      </c>
    </row>
    <row r="1718" spans="1:11" ht="15.75" customHeight="1">
      <c r="A1718" s="586">
        <v>44107</v>
      </c>
      <c r="B1718" s="407" t="s">
        <v>1971</v>
      </c>
      <c r="C1718" s="407" t="s">
        <v>3988</v>
      </c>
      <c r="D1718" s="407" t="s">
        <v>94</v>
      </c>
      <c r="E1718" s="407" t="s">
        <v>2024</v>
      </c>
      <c r="F1718" s="1130">
        <v>2300000</v>
      </c>
      <c r="G1718" s="676" t="s">
        <v>2461</v>
      </c>
      <c r="H1718" s="407" t="s">
        <v>1991</v>
      </c>
      <c r="I1718" s="407" t="s">
        <v>1976</v>
      </c>
      <c r="J1718" s="407">
        <v>1</v>
      </c>
      <c r="K1718" s="407" t="s">
        <v>43</v>
      </c>
    </row>
    <row r="1719" spans="1:11" ht="15.75" customHeight="1">
      <c r="A1719" s="586">
        <v>44107</v>
      </c>
      <c r="B1719" s="407" t="s">
        <v>1971</v>
      </c>
      <c r="C1719" s="407" t="s">
        <v>3989</v>
      </c>
      <c r="D1719" s="407" t="s">
        <v>2876</v>
      </c>
      <c r="E1719" s="407" t="s">
        <v>2024</v>
      </c>
      <c r="F1719" s="1130">
        <v>2300000</v>
      </c>
      <c r="G1719" s="676" t="s">
        <v>3990</v>
      </c>
      <c r="H1719" s="407" t="s">
        <v>2196</v>
      </c>
      <c r="I1719" s="407" t="s">
        <v>1976</v>
      </c>
      <c r="J1719" s="407">
        <v>1</v>
      </c>
      <c r="K1719" s="407" t="s">
        <v>43</v>
      </c>
    </row>
    <row r="1720" spans="1:11" ht="15.75" customHeight="1">
      <c r="A1720" s="586">
        <v>44168</v>
      </c>
      <c r="B1720" s="407" t="s">
        <v>1971</v>
      </c>
      <c r="C1720" s="407" t="s">
        <v>3991</v>
      </c>
      <c r="D1720" s="407" t="s">
        <v>405</v>
      </c>
      <c r="E1720" s="407" t="s">
        <v>2024</v>
      </c>
      <c r="F1720" s="1130">
        <v>3800000</v>
      </c>
      <c r="G1720" s="676" t="s">
        <v>3992</v>
      </c>
      <c r="H1720" s="407" t="s">
        <v>2196</v>
      </c>
      <c r="I1720" s="407" t="s">
        <v>1976</v>
      </c>
      <c r="J1720" s="407">
        <v>1</v>
      </c>
      <c r="K1720" s="407" t="s">
        <v>46</v>
      </c>
    </row>
    <row r="1721" spans="1:11" ht="15.75" customHeight="1">
      <c r="A1721" s="941">
        <v>44168</v>
      </c>
      <c r="B1721" s="1681" t="s">
        <v>1971</v>
      </c>
      <c r="C1721" s="1681" t="s">
        <v>3993</v>
      </c>
      <c r="D1721" s="1681" t="s">
        <v>405</v>
      </c>
      <c r="E1721" s="1681" t="s">
        <v>1974</v>
      </c>
      <c r="F1721" s="1000">
        <v>2800000</v>
      </c>
      <c r="G1721" s="609" t="s">
        <v>1975</v>
      </c>
      <c r="H1721" s="1681" t="s">
        <v>2196</v>
      </c>
      <c r="I1721" s="1681" t="s">
        <v>1976</v>
      </c>
      <c r="J1721" s="1681">
        <v>1</v>
      </c>
      <c r="K1721" s="1681" t="s">
        <v>207</v>
      </c>
    </row>
    <row r="1722" spans="1:11" ht="15.75" customHeight="1">
      <c r="A1722" s="945"/>
      <c r="B1722" s="945"/>
      <c r="C1722" s="945" t="s">
        <v>3994</v>
      </c>
      <c r="D1722" s="945" t="s">
        <v>2434</v>
      </c>
      <c r="E1722" s="945" t="s">
        <v>2024</v>
      </c>
      <c r="F1722" s="1732">
        <v>1400000</v>
      </c>
      <c r="G1722" s="1133" t="s">
        <v>2588</v>
      </c>
      <c r="H1722" s="945" t="s">
        <v>2196</v>
      </c>
      <c r="I1722" s="945" t="s">
        <v>1976</v>
      </c>
      <c r="J1722" s="945">
        <v>1</v>
      </c>
      <c r="K1722" s="945" t="s">
        <v>207</v>
      </c>
    </row>
    <row r="1723" spans="1:11" ht="15.75" customHeight="1">
      <c r="A1723" s="407"/>
      <c r="B1723" s="407"/>
      <c r="C1723" s="407" t="s">
        <v>3995</v>
      </c>
      <c r="D1723" s="407" t="s">
        <v>91</v>
      </c>
      <c r="E1723" s="407" t="s">
        <v>2024</v>
      </c>
      <c r="F1723" s="1130">
        <v>2300000</v>
      </c>
      <c r="G1723" s="676" t="s">
        <v>3996</v>
      </c>
      <c r="H1723" s="407" t="s">
        <v>2196</v>
      </c>
      <c r="I1723" s="407" t="s">
        <v>1976</v>
      </c>
      <c r="J1723" s="407">
        <v>1</v>
      </c>
      <c r="K1723" s="407" t="s">
        <v>207</v>
      </c>
    </row>
    <row r="1724" spans="1:11" ht="15.75" customHeight="1">
      <c r="A1724" s="407"/>
      <c r="B1724" s="407"/>
      <c r="C1724" s="407"/>
      <c r="D1724" s="407"/>
      <c r="E1724" s="407"/>
      <c r="F1724" s="1130"/>
      <c r="G1724" s="676"/>
      <c r="H1724" s="407"/>
      <c r="I1724" s="407"/>
      <c r="J1724" s="407"/>
      <c r="K1724" s="407"/>
    </row>
    <row r="1725" spans="1:11" ht="15.75" customHeight="1">
      <c r="J1725">
        <f>SUM(J1697:J1724)</f>
        <v>27</v>
      </c>
    </row>
    <row r="1727" spans="1:11" ht="15.75" customHeight="1">
      <c r="A1727" s="3340" t="s">
        <v>3997</v>
      </c>
      <c r="B1727" s="3341"/>
      <c r="C1727" s="3341"/>
      <c r="D1727" s="3341"/>
      <c r="E1727" s="3341"/>
      <c r="F1727" s="3341"/>
      <c r="G1727" s="3341"/>
      <c r="H1727" s="3341"/>
      <c r="I1727" s="3341"/>
      <c r="J1727" s="3341"/>
      <c r="K1727" s="3341"/>
    </row>
    <row r="1728" spans="1:11" ht="15.75" customHeight="1">
      <c r="A1728" s="938" t="s">
        <v>1962</v>
      </c>
      <c r="B1728" s="939" t="s">
        <v>1963</v>
      </c>
      <c r="C1728" s="939" t="s">
        <v>1964</v>
      </c>
      <c r="D1728" s="939" t="s">
        <v>2340</v>
      </c>
      <c r="E1728" s="939" t="s">
        <v>153</v>
      </c>
      <c r="F1728" s="1731" t="s">
        <v>1966</v>
      </c>
      <c r="G1728" s="939" t="s">
        <v>1967</v>
      </c>
      <c r="H1728" s="939" t="s">
        <v>1968</v>
      </c>
      <c r="I1728" s="939" t="s">
        <v>1969</v>
      </c>
      <c r="J1728" s="572" t="s">
        <v>1970</v>
      </c>
      <c r="K1728" s="572" t="s">
        <v>10</v>
      </c>
    </row>
    <row r="1729" spans="1:11" ht="15.75" customHeight="1">
      <c r="A1729" s="586">
        <v>43833</v>
      </c>
      <c r="B1729" s="407" t="s">
        <v>1971</v>
      </c>
      <c r="C1729" s="483" t="s">
        <v>3998</v>
      </c>
      <c r="D1729" s="407" t="s">
        <v>3200</v>
      </c>
      <c r="E1729" s="407" t="s">
        <v>2024</v>
      </c>
      <c r="F1729" s="1130">
        <v>3300000</v>
      </c>
      <c r="G1729" s="676" t="s">
        <v>2304</v>
      </c>
      <c r="H1729" s="407" t="s">
        <v>2196</v>
      </c>
      <c r="I1729" s="407" t="s">
        <v>1976</v>
      </c>
      <c r="J1729" s="407">
        <v>1</v>
      </c>
      <c r="K1729" s="407" t="s">
        <v>3838</v>
      </c>
    </row>
    <row r="1730" spans="1:11" ht="15.75" customHeight="1">
      <c r="A1730" s="586">
        <v>43833</v>
      </c>
      <c r="B1730" s="407" t="s">
        <v>1971</v>
      </c>
      <c r="C1730" s="483" t="s">
        <v>3999</v>
      </c>
      <c r="D1730" s="407" t="s">
        <v>3200</v>
      </c>
      <c r="E1730" s="407" t="s">
        <v>1974</v>
      </c>
      <c r="F1730" s="1130">
        <v>3200000</v>
      </c>
      <c r="G1730" s="676" t="s">
        <v>2304</v>
      </c>
      <c r="H1730" s="407" t="s">
        <v>2196</v>
      </c>
      <c r="I1730" s="407" t="s">
        <v>1976</v>
      </c>
      <c r="J1730" s="407">
        <v>1</v>
      </c>
      <c r="K1730" s="407" t="s">
        <v>3838</v>
      </c>
    </row>
    <row r="1731" spans="1:11" ht="15.75" customHeight="1">
      <c r="A1731" s="586">
        <v>43833</v>
      </c>
      <c r="B1731" s="407" t="s">
        <v>1971</v>
      </c>
      <c r="C1731" s="483" t="s">
        <v>4000</v>
      </c>
      <c r="D1731" s="407" t="s">
        <v>3200</v>
      </c>
      <c r="E1731" s="407" t="s">
        <v>1974</v>
      </c>
      <c r="F1731" s="1130">
        <v>3300000</v>
      </c>
      <c r="G1731" s="676" t="s">
        <v>2304</v>
      </c>
      <c r="H1731" s="407" t="s">
        <v>2196</v>
      </c>
      <c r="I1731" s="407" t="s">
        <v>1976</v>
      </c>
      <c r="J1731" s="407">
        <v>1</v>
      </c>
      <c r="K1731" s="407" t="s">
        <v>207</v>
      </c>
    </row>
    <row r="1732" spans="1:11" ht="15.75" customHeight="1">
      <c r="A1732" s="586">
        <v>43893</v>
      </c>
      <c r="B1732" s="407" t="s">
        <v>1971</v>
      </c>
      <c r="C1732" s="483" t="s">
        <v>4001</v>
      </c>
      <c r="D1732" s="407" t="s">
        <v>413</v>
      </c>
      <c r="E1732" s="407" t="s">
        <v>1974</v>
      </c>
      <c r="F1732" s="1130">
        <v>1950000</v>
      </c>
      <c r="G1732" s="676" t="s">
        <v>3822</v>
      </c>
      <c r="H1732" s="407" t="s">
        <v>2196</v>
      </c>
      <c r="I1732" s="407" t="s">
        <v>1976</v>
      </c>
      <c r="J1732" s="407">
        <v>1</v>
      </c>
      <c r="K1732" s="407" t="s">
        <v>3838</v>
      </c>
    </row>
    <row r="1733" spans="1:11" ht="15.75" customHeight="1">
      <c r="A1733" s="586">
        <v>43893</v>
      </c>
      <c r="B1733" s="407" t="s">
        <v>1971</v>
      </c>
      <c r="C1733" s="483" t="s">
        <v>4002</v>
      </c>
      <c r="D1733" s="407" t="s">
        <v>92</v>
      </c>
      <c r="E1733" s="407" t="s">
        <v>1974</v>
      </c>
      <c r="F1733" s="1130">
        <v>2300000</v>
      </c>
      <c r="G1733" s="676" t="s">
        <v>3783</v>
      </c>
      <c r="H1733" s="407" t="s">
        <v>2196</v>
      </c>
      <c r="I1733" s="407" t="s">
        <v>1976</v>
      </c>
      <c r="J1733" s="407">
        <v>1</v>
      </c>
      <c r="K1733" s="407" t="s">
        <v>3838</v>
      </c>
    </row>
    <row r="1734" spans="1:11" ht="15.75" customHeight="1">
      <c r="A1734" s="941">
        <v>43985</v>
      </c>
      <c r="B1734" s="1681" t="s">
        <v>1971</v>
      </c>
      <c r="C1734" s="1681" t="s">
        <v>4003</v>
      </c>
      <c r="D1734" s="1681" t="s">
        <v>3200</v>
      </c>
      <c r="E1734" s="1681" t="s">
        <v>1974</v>
      </c>
      <c r="F1734" s="1000">
        <v>3300000</v>
      </c>
      <c r="G1734" s="609" t="s">
        <v>1975</v>
      </c>
      <c r="H1734" s="1681" t="s">
        <v>2196</v>
      </c>
      <c r="I1734" s="1681" t="s">
        <v>1976</v>
      </c>
      <c r="J1734" s="1681">
        <v>1</v>
      </c>
      <c r="K1734" s="1681" t="s">
        <v>199</v>
      </c>
    </row>
    <row r="1735" spans="1:11" ht="15.75" customHeight="1">
      <c r="A1735" s="586">
        <v>43985</v>
      </c>
      <c r="B1735" s="407" t="s">
        <v>1971</v>
      </c>
      <c r="C1735" s="483" t="s">
        <v>4004</v>
      </c>
      <c r="D1735" s="407" t="s">
        <v>96</v>
      </c>
      <c r="E1735" s="407" t="s">
        <v>1974</v>
      </c>
      <c r="F1735" s="1130">
        <v>2600000</v>
      </c>
      <c r="G1735" s="676" t="s">
        <v>2168</v>
      </c>
      <c r="H1735" s="407" t="s">
        <v>2196</v>
      </c>
      <c r="I1735" s="407" t="s">
        <v>1976</v>
      </c>
      <c r="J1735" s="407">
        <v>1</v>
      </c>
      <c r="K1735" s="407" t="s">
        <v>207</v>
      </c>
    </row>
    <row r="1736" spans="1:11" ht="15.75" customHeight="1">
      <c r="A1736" s="586">
        <v>44138</v>
      </c>
      <c r="B1736" s="407" t="s">
        <v>1971</v>
      </c>
      <c r="C1736" s="483" t="s">
        <v>4005</v>
      </c>
      <c r="D1736" s="407" t="s">
        <v>107</v>
      </c>
      <c r="E1736" s="407" t="s">
        <v>1974</v>
      </c>
      <c r="F1736" s="1130">
        <v>2100000</v>
      </c>
      <c r="G1736" s="676" t="s">
        <v>4006</v>
      </c>
      <c r="H1736" s="407" t="s">
        <v>2196</v>
      </c>
      <c r="I1736" s="407" t="s">
        <v>1976</v>
      </c>
      <c r="J1736" s="407">
        <v>1</v>
      </c>
      <c r="K1736" s="407" t="s">
        <v>46</v>
      </c>
    </row>
    <row r="1737" spans="1:11" ht="15.75" customHeight="1">
      <c r="A1737" s="558" t="s">
        <v>3959</v>
      </c>
      <c r="B1737" s="1681" t="s">
        <v>1971</v>
      </c>
      <c r="C1737" s="1681" t="s">
        <v>4007</v>
      </c>
      <c r="D1737" s="1681" t="s">
        <v>113</v>
      </c>
      <c r="E1737" s="1681" t="s">
        <v>2024</v>
      </c>
      <c r="F1737" s="1000">
        <v>1850000</v>
      </c>
      <c r="G1737" s="609" t="s">
        <v>1975</v>
      </c>
      <c r="H1737" s="1681" t="s">
        <v>1991</v>
      </c>
      <c r="I1737" s="1681" t="s">
        <v>1976</v>
      </c>
      <c r="J1737" s="1681">
        <v>1</v>
      </c>
      <c r="K1737" s="1681"/>
    </row>
    <row r="1738" spans="1:11" ht="15.75" customHeight="1">
      <c r="A1738" s="407" t="s">
        <v>3959</v>
      </c>
      <c r="B1738" s="407" t="s">
        <v>1971</v>
      </c>
      <c r="C1738" s="483" t="s">
        <v>4008</v>
      </c>
      <c r="D1738" s="407" t="s">
        <v>107</v>
      </c>
      <c r="E1738" s="407" t="s">
        <v>2024</v>
      </c>
      <c r="F1738" s="1130">
        <v>2500000</v>
      </c>
      <c r="G1738" s="676" t="s">
        <v>4006</v>
      </c>
      <c r="H1738" s="407" t="s">
        <v>2196</v>
      </c>
      <c r="I1738" s="407" t="s">
        <v>1976</v>
      </c>
      <c r="J1738" s="407">
        <v>1</v>
      </c>
      <c r="K1738" s="407" t="s">
        <v>207</v>
      </c>
    </row>
    <row r="1739" spans="1:11" ht="15.75" customHeight="1">
      <c r="A1739" s="407" t="s">
        <v>3959</v>
      </c>
      <c r="B1739" s="407" t="s">
        <v>1971</v>
      </c>
      <c r="C1739" s="483" t="s">
        <v>4009</v>
      </c>
      <c r="D1739" s="407" t="s">
        <v>413</v>
      </c>
      <c r="E1739" s="407" t="s">
        <v>1974</v>
      </c>
      <c r="F1739" s="1130">
        <v>1800000</v>
      </c>
      <c r="G1739" s="676" t="s">
        <v>4010</v>
      </c>
      <c r="H1739" s="407" t="s">
        <v>2196</v>
      </c>
      <c r="I1739" s="407" t="s">
        <v>1976</v>
      </c>
      <c r="J1739" s="407">
        <v>1</v>
      </c>
      <c r="K1739" s="407" t="s">
        <v>207</v>
      </c>
    </row>
    <row r="1740" spans="1:11" ht="15.75" customHeight="1">
      <c r="A1740" s="1681" t="s">
        <v>4011</v>
      </c>
      <c r="B1740" s="1681" t="s">
        <v>1971</v>
      </c>
      <c r="C1740" s="1681" t="s">
        <v>4012</v>
      </c>
      <c r="D1740" s="1681" t="s">
        <v>405</v>
      </c>
      <c r="E1740" s="1681" t="s">
        <v>2024</v>
      </c>
      <c r="F1740" s="1000">
        <v>1950000</v>
      </c>
      <c r="G1740" s="609" t="s">
        <v>1975</v>
      </c>
      <c r="H1740" s="1681" t="s">
        <v>1991</v>
      </c>
      <c r="I1740" s="1681" t="s">
        <v>1976</v>
      </c>
      <c r="J1740" s="1681">
        <v>1</v>
      </c>
      <c r="K1740" s="1681"/>
    </row>
    <row r="1741" spans="1:11" ht="15.75" customHeight="1">
      <c r="A1741" s="1681" t="s">
        <v>4011</v>
      </c>
      <c r="B1741" s="1681" t="s">
        <v>1971</v>
      </c>
      <c r="C1741" s="1681" t="s">
        <v>4013</v>
      </c>
      <c r="D1741" s="1681" t="s">
        <v>423</v>
      </c>
      <c r="E1741" s="1681" t="s">
        <v>2024</v>
      </c>
      <c r="F1741" s="1000">
        <v>1650000</v>
      </c>
      <c r="G1741" s="609" t="s">
        <v>1975</v>
      </c>
      <c r="H1741" s="1681" t="s">
        <v>2196</v>
      </c>
      <c r="I1741" s="1681" t="s">
        <v>1991</v>
      </c>
      <c r="J1741" s="1681">
        <v>1</v>
      </c>
      <c r="K1741" s="1681"/>
    </row>
    <row r="1742" spans="1:11" ht="15.75" customHeight="1">
      <c r="A1742" s="407" t="s">
        <v>4014</v>
      </c>
      <c r="B1742" s="407" t="s">
        <v>1971</v>
      </c>
      <c r="C1742" s="483" t="s">
        <v>4015</v>
      </c>
      <c r="D1742" s="407" t="s">
        <v>107</v>
      </c>
      <c r="E1742" s="407" t="s">
        <v>2024</v>
      </c>
      <c r="F1742" s="1130">
        <v>2350000</v>
      </c>
      <c r="G1742" s="676" t="s">
        <v>4016</v>
      </c>
      <c r="H1742" s="407" t="s">
        <v>2196</v>
      </c>
      <c r="I1742" s="407" t="s">
        <v>1976</v>
      </c>
      <c r="J1742" s="407">
        <v>1</v>
      </c>
      <c r="K1742" s="407"/>
    </row>
    <row r="1743" spans="1:11" ht="15.75" customHeight="1">
      <c r="A1743" s="407" t="s">
        <v>4014</v>
      </c>
      <c r="B1743" s="407" t="s">
        <v>1971</v>
      </c>
      <c r="C1743" s="483" t="s">
        <v>4017</v>
      </c>
      <c r="D1743" s="407" t="s">
        <v>3961</v>
      </c>
      <c r="E1743" s="407" t="s">
        <v>2024</v>
      </c>
      <c r="F1743" s="1130">
        <v>3000000</v>
      </c>
      <c r="G1743" s="676" t="s">
        <v>2558</v>
      </c>
      <c r="H1743" s="407" t="s">
        <v>2196</v>
      </c>
      <c r="I1743" s="407" t="s">
        <v>1976</v>
      </c>
      <c r="J1743" s="407">
        <v>1</v>
      </c>
      <c r="K1743" s="407"/>
    </row>
    <row r="1744" spans="1:11" ht="15.75" customHeight="1">
      <c r="A1744" s="407" t="s">
        <v>4014</v>
      </c>
      <c r="B1744" s="407" t="s">
        <v>1971</v>
      </c>
      <c r="C1744" s="483" t="s">
        <v>4018</v>
      </c>
      <c r="D1744" s="407" t="s">
        <v>3200</v>
      </c>
      <c r="E1744" s="407" t="s">
        <v>2024</v>
      </c>
      <c r="F1744" s="1130">
        <v>4500000</v>
      </c>
      <c r="G1744" s="676" t="s">
        <v>2304</v>
      </c>
      <c r="H1744" s="407" t="s">
        <v>2196</v>
      </c>
      <c r="I1744" s="407" t="s">
        <v>1976</v>
      </c>
      <c r="J1744" s="407">
        <v>1</v>
      </c>
      <c r="K1744" s="407"/>
    </row>
    <row r="1745" spans="1:11" ht="15.75" customHeight="1">
      <c r="A1745" s="1681" t="s">
        <v>4019</v>
      </c>
      <c r="B1745" s="1681" t="s">
        <v>1971</v>
      </c>
      <c r="C1745" s="1681" t="s">
        <v>2501</v>
      </c>
      <c r="D1745" s="1681" t="s">
        <v>2308</v>
      </c>
      <c r="E1745" s="1681" t="s">
        <v>2309</v>
      </c>
      <c r="F1745" s="1000">
        <v>1000000</v>
      </c>
      <c r="G1745" s="609" t="s">
        <v>1975</v>
      </c>
      <c r="H1745" s="1681" t="s">
        <v>2196</v>
      </c>
      <c r="I1745" s="1681" t="s">
        <v>1976</v>
      </c>
      <c r="J1745" s="1681">
        <v>1</v>
      </c>
      <c r="K1745" s="1681" t="s">
        <v>935</v>
      </c>
    </row>
    <row r="1746" spans="1:11" ht="15.75" customHeight="1">
      <c r="A1746" s="1681" t="s">
        <v>4020</v>
      </c>
      <c r="B1746" s="1681" t="s">
        <v>1971</v>
      </c>
      <c r="C1746" s="1681" t="s">
        <v>4021</v>
      </c>
      <c r="D1746" s="1681" t="s">
        <v>118</v>
      </c>
      <c r="E1746" s="1681" t="s">
        <v>2024</v>
      </c>
      <c r="F1746" s="1000">
        <v>1200000</v>
      </c>
      <c r="G1746" s="609" t="s">
        <v>1975</v>
      </c>
      <c r="H1746" s="1681" t="s">
        <v>1991</v>
      </c>
      <c r="I1746" s="1681" t="s">
        <v>1976</v>
      </c>
      <c r="J1746" s="1681">
        <v>1</v>
      </c>
      <c r="K1746" s="1681"/>
    </row>
    <row r="1747" spans="1:11" ht="15.75" customHeight="1">
      <c r="A1747" s="1681" t="s">
        <v>4019</v>
      </c>
      <c r="B1747" s="1681" t="s">
        <v>1971</v>
      </c>
      <c r="C1747" s="1681" t="s">
        <v>4022</v>
      </c>
      <c r="D1747" s="1681" t="s">
        <v>2442</v>
      </c>
      <c r="E1747" s="1681" t="s">
        <v>2024</v>
      </c>
      <c r="F1747" s="1000">
        <v>1400000</v>
      </c>
      <c r="G1747" s="609" t="s">
        <v>1975</v>
      </c>
      <c r="H1747" s="1681" t="s">
        <v>2196</v>
      </c>
      <c r="I1747" s="1681" t="s">
        <v>1976</v>
      </c>
      <c r="J1747" s="1681">
        <v>1</v>
      </c>
      <c r="K1747" s="1681"/>
    </row>
    <row r="1748" spans="1:11" ht="15.75" customHeight="1">
      <c r="A1748" s="407" t="s">
        <v>4019</v>
      </c>
      <c r="B1748" s="407" t="s">
        <v>1971</v>
      </c>
      <c r="C1748" s="483" t="s">
        <v>4023</v>
      </c>
      <c r="D1748" s="407" t="s">
        <v>2434</v>
      </c>
      <c r="E1748" s="407" t="s">
        <v>2024</v>
      </c>
      <c r="F1748" s="1130">
        <v>1450000</v>
      </c>
      <c r="G1748" s="676" t="s">
        <v>2588</v>
      </c>
      <c r="H1748" s="407" t="s">
        <v>2196</v>
      </c>
      <c r="I1748" s="407" t="s">
        <v>1976</v>
      </c>
      <c r="J1748" s="407">
        <v>1</v>
      </c>
      <c r="K1748" s="407"/>
    </row>
    <row r="1749" spans="1:11" ht="15.75" customHeight="1">
      <c r="J1749">
        <f>SUM(J1729:J1748)</f>
        <v>20</v>
      </c>
    </row>
    <row r="1751" spans="1:11" ht="15.75" customHeight="1">
      <c r="A1751" s="3340" t="s">
        <v>4024</v>
      </c>
      <c r="B1751" s="3341"/>
      <c r="C1751" s="3341"/>
      <c r="D1751" s="3341"/>
      <c r="E1751" s="3341"/>
      <c r="F1751" s="3341"/>
      <c r="G1751" s="3341"/>
      <c r="H1751" s="3341"/>
      <c r="I1751" s="3341"/>
      <c r="J1751" s="3341"/>
      <c r="K1751" s="3341"/>
    </row>
    <row r="1752" spans="1:11" ht="15.75" customHeight="1">
      <c r="A1752" s="938" t="s">
        <v>1962</v>
      </c>
      <c r="B1752" s="939" t="s">
        <v>1963</v>
      </c>
      <c r="C1752" s="939" t="s">
        <v>1964</v>
      </c>
      <c r="D1752" s="939" t="s">
        <v>2340</v>
      </c>
      <c r="E1752" s="939" t="s">
        <v>153</v>
      </c>
      <c r="F1752" s="1731" t="s">
        <v>1966</v>
      </c>
      <c r="G1752" s="939" t="s">
        <v>1967</v>
      </c>
      <c r="H1752" s="939" t="s">
        <v>1968</v>
      </c>
      <c r="I1752" s="939" t="s">
        <v>1969</v>
      </c>
      <c r="J1752" s="572" t="s">
        <v>1970</v>
      </c>
      <c r="K1752" s="572" t="s">
        <v>10</v>
      </c>
    </row>
    <row r="1753" spans="1:11" ht="15.75" customHeight="1">
      <c r="A1753" s="941">
        <v>44107</v>
      </c>
      <c r="B1753" s="1681" t="s">
        <v>1971</v>
      </c>
      <c r="C1753" s="1681" t="s">
        <v>4025</v>
      </c>
      <c r="D1753" s="1681" t="s">
        <v>3687</v>
      </c>
      <c r="E1753" s="1681" t="s">
        <v>756</v>
      </c>
      <c r="F1753" s="1000">
        <v>2600000</v>
      </c>
      <c r="G1753" s="609" t="s">
        <v>1975</v>
      </c>
      <c r="H1753" s="1681" t="s">
        <v>2196</v>
      </c>
      <c r="I1753" s="1681" t="s">
        <v>1976</v>
      </c>
      <c r="J1753" s="1681">
        <v>1</v>
      </c>
      <c r="K1753" s="1681" t="s">
        <v>3838</v>
      </c>
    </row>
    <row r="1754" spans="1:11" ht="15.75" customHeight="1">
      <c r="A1754" s="586">
        <v>44107</v>
      </c>
      <c r="B1754" s="407" t="s">
        <v>1971</v>
      </c>
      <c r="C1754" s="407" t="s">
        <v>4026</v>
      </c>
      <c r="D1754" s="407" t="s">
        <v>3642</v>
      </c>
      <c r="E1754" s="407" t="s">
        <v>2024</v>
      </c>
      <c r="F1754" s="1130">
        <v>1850000</v>
      </c>
      <c r="G1754" s="676" t="s">
        <v>4027</v>
      </c>
      <c r="H1754" s="407" t="s">
        <v>2196</v>
      </c>
      <c r="I1754" s="407" t="s">
        <v>1976</v>
      </c>
      <c r="J1754" s="407">
        <v>1</v>
      </c>
      <c r="K1754" s="407" t="s">
        <v>46</v>
      </c>
    </row>
    <row r="1755" spans="1:11" ht="15.75" customHeight="1">
      <c r="A1755" s="558" t="s">
        <v>3959</v>
      </c>
      <c r="B1755" s="1681" t="s">
        <v>4028</v>
      </c>
      <c r="C1755" s="1681" t="s">
        <v>4029</v>
      </c>
      <c r="D1755" s="1681" t="s">
        <v>4030</v>
      </c>
      <c r="E1755" s="1681" t="s">
        <v>2627</v>
      </c>
      <c r="F1755" s="1000">
        <v>4000000</v>
      </c>
      <c r="G1755" s="609" t="s">
        <v>1975</v>
      </c>
      <c r="H1755" s="1681" t="s">
        <v>1991</v>
      </c>
      <c r="I1755" s="1681" t="s">
        <v>1976</v>
      </c>
      <c r="J1755" s="1681">
        <v>1</v>
      </c>
      <c r="K1755" s="1681"/>
    </row>
    <row r="1756" spans="1:11" ht="15.75" customHeight="1">
      <c r="A1756" s="558" t="s">
        <v>3959</v>
      </c>
      <c r="B1756" s="1681" t="s">
        <v>2001</v>
      </c>
      <c r="C1756" s="1681" t="s">
        <v>4031</v>
      </c>
      <c r="D1756" s="1681" t="s">
        <v>4032</v>
      </c>
      <c r="E1756" s="1681" t="s">
        <v>2362</v>
      </c>
      <c r="F1756" s="1000">
        <v>2000000</v>
      </c>
      <c r="G1756" s="609" t="s">
        <v>1975</v>
      </c>
      <c r="H1756" s="1681" t="s">
        <v>1991</v>
      </c>
      <c r="I1756" s="1681" t="s">
        <v>1976</v>
      </c>
      <c r="J1756" s="1681">
        <v>1</v>
      </c>
      <c r="K1756" s="1681"/>
    </row>
    <row r="1757" spans="1:11" ht="15.75" customHeight="1">
      <c r="A1757" s="940" t="s">
        <v>3959</v>
      </c>
      <c r="B1757" s="407" t="s">
        <v>1971</v>
      </c>
      <c r="C1757" s="407" t="s">
        <v>4033</v>
      </c>
      <c r="D1757" s="407" t="s">
        <v>436</v>
      </c>
      <c r="E1757" s="407" t="s">
        <v>1974</v>
      </c>
      <c r="F1757" s="1130">
        <v>2600000</v>
      </c>
      <c r="G1757" s="676" t="s">
        <v>4034</v>
      </c>
      <c r="H1757" s="407" t="s">
        <v>1991</v>
      </c>
      <c r="I1757" s="407" t="s">
        <v>1976</v>
      </c>
      <c r="J1757" s="407">
        <v>1</v>
      </c>
      <c r="K1757" s="407"/>
    </row>
    <row r="1758" spans="1:11" ht="15.75" customHeight="1">
      <c r="A1758" s="558" t="s">
        <v>3959</v>
      </c>
      <c r="B1758" s="1681" t="s">
        <v>4028</v>
      </c>
      <c r="C1758" s="1681" t="s">
        <v>4035</v>
      </c>
      <c r="D1758" s="1681" t="s">
        <v>4036</v>
      </c>
      <c r="E1758" s="1681" t="s">
        <v>2627</v>
      </c>
      <c r="F1758" s="1000">
        <v>7000000</v>
      </c>
      <c r="G1758" s="609" t="s">
        <v>1975</v>
      </c>
      <c r="H1758" s="1681" t="s">
        <v>1991</v>
      </c>
      <c r="I1758" s="1681" t="s">
        <v>1976</v>
      </c>
      <c r="J1758" s="1681">
        <v>1</v>
      </c>
      <c r="K1758" s="1681"/>
    </row>
    <row r="1759" spans="1:11" ht="15.75" customHeight="1">
      <c r="A1759" s="407" t="s">
        <v>4011</v>
      </c>
      <c r="B1759" s="407" t="s">
        <v>1971</v>
      </c>
      <c r="C1759" s="407" t="s">
        <v>4037</v>
      </c>
      <c r="D1759" s="407" t="s">
        <v>98</v>
      </c>
      <c r="E1759" s="407" t="s">
        <v>2024</v>
      </c>
      <c r="F1759" s="1130">
        <v>1650000</v>
      </c>
      <c r="G1759" s="676" t="s">
        <v>4038</v>
      </c>
      <c r="H1759" s="407" t="s">
        <v>2196</v>
      </c>
      <c r="I1759" s="407" t="s">
        <v>1976</v>
      </c>
      <c r="J1759" s="407">
        <v>1</v>
      </c>
      <c r="K1759" s="407"/>
    </row>
    <row r="1760" spans="1:11" ht="15.75" customHeight="1">
      <c r="A1760" s="1681" t="s">
        <v>4014</v>
      </c>
      <c r="B1760" s="1681" t="s">
        <v>1971</v>
      </c>
      <c r="C1760" s="1681" t="s">
        <v>4039</v>
      </c>
      <c r="D1760" s="1681" t="s">
        <v>1973</v>
      </c>
      <c r="E1760" s="1681" t="s">
        <v>2024</v>
      </c>
      <c r="F1760" s="1000">
        <v>1000000</v>
      </c>
      <c r="G1760" s="609" t="s">
        <v>3688</v>
      </c>
      <c r="H1760" s="1681" t="s">
        <v>2196</v>
      </c>
      <c r="I1760" s="1681" t="s">
        <v>1976</v>
      </c>
      <c r="J1760" s="1681">
        <v>1</v>
      </c>
      <c r="K1760" s="1681" t="s">
        <v>4040</v>
      </c>
    </row>
    <row r="1761" spans="1:11" ht="15.75" customHeight="1">
      <c r="A1761" s="1681" t="s">
        <v>4014</v>
      </c>
      <c r="B1761" s="1681" t="s">
        <v>1971</v>
      </c>
      <c r="C1761" s="1681" t="s">
        <v>4041</v>
      </c>
      <c r="D1761" s="1681" t="s">
        <v>2442</v>
      </c>
      <c r="E1761" s="1681" t="s">
        <v>2024</v>
      </c>
      <c r="F1761" s="1000">
        <v>1700000</v>
      </c>
      <c r="G1761" s="609" t="s">
        <v>1975</v>
      </c>
      <c r="H1761" s="1681" t="s">
        <v>2196</v>
      </c>
      <c r="I1761" s="1681" t="s">
        <v>1976</v>
      </c>
      <c r="J1761" s="1681">
        <v>1</v>
      </c>
      <c r="K1761" s="1681" t="s">
        <v>4042</v>
      </c>
    </row>
    <row r="1762" spans="1:11" ht="15.75" customHeight="1">
      <c r="A1762" s="1681" t="s">
        <v>4020</v>
      </c>
      <c r="B1762" s="1681" t="s">
        <v>2001</v>
      </c>
      <c r="C1762" s="1681" t="s">
        <v>4043</v>
      </c>
      <c r="D1762" s="1681" t="s">
        <v>3216</v>
      </c>
      <c r="E1762" s="1681" t="s">
        <v>2024</v>
      </c>
      <c r="F1762" s="1000">
        <v>5500000</v>
      </c>
      <c r="G1762" s="609" t="s">
        <v>1975</v>
      </c>
      <c r="H1762" s="1681" t="s">
        <v>1991</v>
      </c>
      <c r="I1762" s="1681" t="s">
        <v>1976</v>
      </c>
      <c r="J1762" s="1681">
        <v>1</v>
      </c>
      <c r="K1762" s="1681"/>
    </row>
    <row r="1763" spans="1:11" ht="15.75" customHeight="1">
      <c r="A1763" s="1681" t="s">
        <v>4019</v>
      </c>
      <c r="B1763" s="1681" t="s">
        <v>2001</v>
      </c>
      <c r="C1763" s="1681" t="s">
        <v>4044</v>
      </c>
      <c r="D1763" s="1681" t="s">
        <v>3216</v>
      </c>
      <c r="E1763" s="1681" t="s">
        <v>2024</v>
      </c>
      <c r="F1763" s="1000">
        <v>14000000</v>
      </c>
      <c r="G1763" s="609" t="s">
        <v>1975</v>
      </c>
      <c r="H1763" s="1681" t="s">
        <v>1991</v>
      </c>
      <c r="I1763" s="1681" t="s">
        <v>1976</v>
      </c>
      <c r="J1763" s="1681">
        <v>1</v>
      </c>
      <c r="K1763" s="1681"/>
    </row>
    <row r="1764" spans="1:11" ht="15.75" customHeight="1">
      <c r="A1764" s="407" t="s">
        <v>4019</v>
      </c>
      <c r="B1764" s="407" t="s">
        <v>1971</v>
      </c>
      <c r="C1764" s="407" t="s">
        <v>4045</v>
      </c>
      <c r="D1764" s="407" t="s">
        <v>3128</v>
      </c>
      <c r="E1764" s="407" t="s">
        <v>2024</v>
      </c>
      <c r="F1764" s="1130">
        <v>1800000</v>
      </c>
      <c r="G1764" s="676" t="s">
        <v>4046</v>
      </c>
      <c r="H1764" s="407" t="s">
        <v>2196</v>
      </c>
      <c r="I1764" s="407" t="s">
        <v>1976</v>
      </c>
      <c r="J1764" s="407">
        <v>1</v>
      </c>
      <c r="K1764" s="407"/>
    </row>
    <row r="1765" spans="1:11" ht="15.75" customHeight="1">
      <c r="A1765" s="1681" t="s">
        <v>4019</v>
      </c>
      <c r="B1765" s="1681" t="s">
        <v>1971</v>
      </c>
      <c r="C1765" s="1681" t="s">
        <v>4047</v>
      </c>
      <c r="D1765" s="1681" t="s">
        <v>4048</v>
      </c>
      <c r="E1765" s="1681" t="s">
        <v>2024</v>
      </c>
      <c r="F1765" s="1000">
        <v>3400000</v>
      </c>
      <c r="G1765" s="609" t="s">
        <v>1975</v>
      </c>
      <c r="H1765" s="1681" t="s">
        <v>2196</v>
      </c>
      <c r="I1765" s="1681" t="s">
        <v>1976</v>
      </c>
      <c r="J1765" s="1681">
        <v>1</v>
      </c>
      <c r="K1765" s="1681"/>
    </row>
    <row r="1766" spans="1:11" ht="15.75" customHeight="1">
      <c r="A1766" s="407"/>
      <c r="B1766" s="407"/>
      <c r="C1766" s="407" t="s">
        <v>4049</v>
      </c>
      <c r="D1766" s="407" t="s">
        <v>3216</v>
      </c>
      <c r="E1766" s="407" t="s">
        <v>1974</v>
      </c>
      <c r="F1766" s="1130">
        <v>980000</v>
      </c>
      <c r="G1766" s="676" t="s">
        <v>1975</v>
      </c>
      <c r="H1766" s="407" t="s">
        <v>2196</v>
      </c>
      <c r="I1766" s="407" t="s">
        <v>1976</v>
      </c>
      <c r="J1766" s="407">
        <v>1</v>
      </c>
      <c r="K1766" s="407"/>
    </row>
    <row r="1767" spans="1:11" ht="15.75" customHeight="1">
      <c r="J1767">
        <f>SUM(J1753:J1766)</f>
        <v>14</v>
      </c>
    </row>
    <row r="1769" spans="1:11" ht="15.75" customHeight="1">
      <c r="A1769" s="3340" t="s">
        <v>4050</v>
      </c>
      <c r="B1769" s="3341"/>
      <c r="C1769" s="3341"/>
      <c r="D1769" s="3341"/>
      <c r="E1769" s="3341"/>
      <c r="F1769" s="3341"/>
      <c r="G1769" s="3341"/>
      <c r="H1769" s="3341"/>
      <c r="I1769" s="3341"/>
      <c r="J1769" s="3341"/>
      <c r="K1769" s="3341"/>
    </row>
    <row r="1770" spans="1:11" ht="15.75" customHeight="1">
      <c r="A1770" s="938" t="s">
        <v>1962</v>
      </c>
      <c r="B1770" s="939" t="s">
        <v>1963</v>
      </c>
      <c r="C1770" s="939" t="s">
        <v>1964</v>
      </c>
      <c r="D1770" s="939" t="s">
        <v>2340</v>
      </c>
      <c r="E1770" s="939" t="s">
        <v>153</v>
      </c>
      <c r="F1770" s="1731" t="s">
        <v>1966</v>
      </c>
      <c r="G1770" s="939" t="s">
        <v>1967</v>
      </c>
      <c r="H1770" s="939" t="s">
        <v>1968</v>
      </c>
      <c r="I1770" s="939" t="s">
        <v>1969</v>
      </c>
      <c r="J1770" s="572" t="s">
        <v>1970</v>
      </c>
      <c r="K1770" s="572" t="s">
        <v>10</v>
      </c>
    </row>
    <row r="1771" spans="1:11" ht="15.75" customHeight="1">
      <c r="A1771" s="407" t="s">
        <v>3959</v>
      </c>
      <c r="B1771" s="407" t="s">
        <v>4051</v>
      </c>
      <c r="C1771" s="407" t="s">
        <v>4052</v>
      </c>
      <c r="D1771" s="407" t="s">
        <v>91</v>
      </c>
      <c r="E1771" s="407" t="s">
        <v>2024</v>
      </c>
      <c r="F1771" s="1130">
        <v>8500000</v>
      </c>
      <c r="G1771" s="676" t="s">
        <v>1975</v>
      </c>
      <c r="H1771" s="407" t="s">
        <v>2196</v>
      </c>
      <c r="I1771" s="407" t="s">
        <v>1976</v>
      </c>
      <c r="J1771" s="407">
        <v>1</v>
      </c>
      <c r="K1771" s="407" t="s">
        <v>199</v>
      </c>
    </row>
    <row r="1772" spans="1:11" ht="15.75" customHeight="1">
      <c r="A1772" s="407"/>
      <c r="B1772" s="407"/>
      <c r="C1772" s="407"/>
      <c r="D1772" s="407"/>
      <c r="E1772" s="407"/>
      <c r="F1772" s="1130"/>
      <c r="G1772" s="676"/>
      <c r="H1772" s="407"/>
      <c r="I1772" s="407"/>
      <c r="J1772" s="407"/>
      <c r="K1772" s="407"/>
    </row>
    <row r="1773" spans="1:11" ht="15.75" customHeight="1">
      <c r="A1773" s="407"/>
      <c r="B1773" s="407"/>
      <c r="C1773" s="407"/>
      <c r="D1773" s="407"/>
      <c r="E1773" s="407"/>
      <c r="F1773" s="1130"/>
      <c r="G1773" s="676"/>
      <c r="H1773" s="407"/>
      <c r="I1773" s="407"/>
      <c r="J1773" s="407"/>
      <c r="K1773" s="407"/>
    </row>
    <row r="1774" spans="1:11" ht="15.75" customHeight="1">
      <c r="A1774" s="407"/>
      <c r="B1774" s="407"/>
      <c r="C1774" s="407"/>
      <c r="D1774" s="407"/>
      <c r="E1774" s="407"/>
      <c r="F1774" s="1130"/>
      <c r="G1774" s="676"/>
      <c r="H1774" s="407"/>
      <c r="I1774" s="407"/>
      <c r="J1774" s="407"/>
      <c r="K1774" s="407"/>
    </row>
    <row r="1775" spans="1:11" ht="15.75" customHeight="1">
      <c r="A1775" s="407"/>
      <c r="B1775" s="407"/>
      <c r="C1775" s="407"/>
      <c r="D1775" s="407"/>
      <c r="E1775" s="407"/>
      <c r="F1775" s="1130"/>
      <c r="G1775" s="676"/>
      <c r="H1775" s="407"/>
      <c r="I1775" s="407"/>
      <c r="J1775" s="407"/>
      <c r="K1775" s="407"/>
    </row>
    <row r="1776" spans="1:11" ht="15.75" customHeight="1">
      <c r="A1776" s="407"/>
      <c r="B1776" s="407"/>
      <c r="C1776" s="407"/>
      <c r="D1776" s="407"/>
      <c r="E1776" s="407"/>
      <c r="F1776" s="1130"/>
      <c r="G1776" s="676"/>
      <c r="H1776" s="407"/>
      <c r="I1776" s="407"/>
      <c r="J1776" s="407"/>
      <c r="K1776" s="407"/>
    </row>
    <row r="1777" spans="1:11" ht="15.75" customHeight="1">
      <c r="A1777" s="407"/>
      <c r="B1777" s="407"/>
      <c r="C1777" s="407"/>
      <c r="D1777" s="407"/>
      <c r="E1777" s="407"/>
      <c r="F1777" s="1130"/>
      <c r="G1777" s="676"/>
      <c r="H1777" s="407"/>
      <c r="I1777" s="407"/>
      <c r="J1777" s="407"/>
      <c r="K1777" s="407"/>
    </row>
    <row r="1780" spans="1:11" ht="15.75" customHeight="1">
      <c r="A1780" s="3342" t="s">
        <v>3700</v>
      </c>
      <c r="B1780" s="3342"/>
      <c r="C1780" s="3342"/>
      <c r="D1780" s="3342"/>
      <c r="E1780" s="3342"/>
      <c r="F1780" s="3342"/>
      <c r="G1780" s="3342"/>
      <c r="H1780" s="3342"/>
      <c r="I1780" s="3342"/>
      <c r="J1780" s="3342"/>
      <c r="K1780" s="3342"/>
    </row>
    <row r="1781" spans="1:11" ht="15.75" customHeight="1">
      <c r="A1781" s="3340" t="s">
        <v>4053</v>
      </c>
      <c r="B1781" s="3341"/>
      <c r="C1781" s="3341"/>
      <c r="D1781" s="3341"/>
      <c r="E1781" s="3341"/>
      <c r="F1781" s="3341"/>
      <c r="G1781" s="3341"/>
      <c r="H1781" s="3341"/>
      <c r="I1781" s="3341"/>
      <c r="J1781" s="3341"/>
      <c r="K1781" s="3341"/>
    </row>
    <row r="1782" spans="1:11" ht="15.75" customHeight="1">
      <c r="A1782" s="12" t="s">
        <v>1962</v>
      </c>
      <c r="B1782" s="62" t="s">
        <v>1963</v>
      </c>
      <c r="C1782" s="62" t="s">
        <v>1964</v>
      </c>
      <c r="D1782" s="62" t="s">
        <v>2340</v>
      </c>
      <c r="E1782" s="62" t="s">
        <v>153</v>
      </c>
      <c r="F1782" s="1702" t="s">
        <v>1966</v>
      </c>
      <c r="G1782" s="986" t="s">
        <v>1967</v>
      </c>
      <c r="H1782" s="62" t="s">
        <v>1968</v>
      </c>
      <c r="I1782" s="62" t="s">
        <v>1969</v>
      </c>
      <c r="J1782" s="63" t="s">
        <v>1970</v>
      </c>
      <c r="K1782" s="63" t="s">
        <v>10</v>
      </c>
    </row>
    <row r="1783" spans="1:11" ht="15.75" customHeight="1">
      <c r="A1783" s="632">
        <v>43836</v>
      </c>
      <c r="B1783" s="633" t="s">
        <v>1971</v>
      </c>
      <c r="C1783" s="631" t="s">
        <v>4054</v>
      </c>
      <c r="D1783" s="633" t="s">
        <v>1974</v>
      </c>
      <c r="E1783" s="633" t="s">
        <v>2029</v>
      </c>
      <c r="F1783" s="1131">
        <v>3200000</v>
      </c>
      <c r="G1783" s="633" t="s">
        <v>3460</v>
      </c>
      <c r="H1783" s="633" t="s">
        <v>2196</v>
      </c>
      <c r="I1783" s="633" t="s">
        <v>1976</v>
      </c>
      <c r="J1783" s="633">
        <v>1</v>
      </c>
      <c r="K1783" s="633" t="s">
        <v>199</v>
      </c>
    </row>
    <row r="1784" spans="1:11" ht="15.75" customHeight="1">
      <c r="A1784" s="632">
        <v>43837</v>
      </c>
      <c r="B1784" s="633" t="s">
        <v>1971</v>
      </c>
      <c r="C1784" s="631" t="s">
        <v>4055</v>
      </c>
      <c r="D1784" s="633" t="s">
        <v>1974</v>
      </c>
      <c r="E1784" s="633" t="s">
        <v>2029</v>
      </c>
      <c r="F1784" s="1131">
        <v>3200000</v>
      </c>
      <c r="G1784" s="633" t="s">
        <v>3460</v>
      </c>
      <c r="H1784" s="633" t="s">
        <v>2196</v>
      </c>
      <c r="I1784" s="633" t="s">
        <v>1976</v>
      </c>
      <c r="J1784" s="633">
        <v>1</v>
      </c>
      <c r="K1784" s="633" t="s">
        <v>199</v>
      </c>
    </row>
    <row r="1785" spans="1:11" ht="15.75" customHeight="1">
      <c r="A1785" s="632">
        <v>43838</v>
      </c>
      <c r="B1785" s="633" t="s">
        <v>1971</v>
      </c>
      <c r="C1785" s="631" t="s">
        <v>4056</v>
      </c>
      <c r="D1785" s="633" t="s">
        <v>1974</v>
      </c>
      <c r="E1785" s="633" t="s">
        <v>417</v>
      </c>
      <c r="F1785" s="1131">
        <v>2000000</v>
      </c>
      <c r="G1785" s="633" t="s">
        <v>3594</v>
      </c>
      <c r="H1785" s="633" t="s">
        <v>2196</v>
      </c>
      <c r="I1785" s="633" t="s">
        <v>1976</v>
      </c>
      <c r="J1785" s="633">
        <v>1</v>
      </c>
      <c r="K1785" s="633" t="s">
        <v>199</v>
      </c>
    </row>
    <row r="1786" spans="1:11" ht="15.75" customHeight="1">
      <c r="A1786" s="632">
        <v>43839</v>
      </c>
      <c r="B1786" s="633" t="s">
        <v>1971</v>
      </c>
      <c r="C1786" s="631" t="s">
        <v>3617</v>
      </c>
      <c r="D1786" s="633" t="s">
        <v>1974</v>
      </c>
      <c r="E1786" s="633" t="s">
        <v>417</v>
      </c>
      <c r="F1786" s="1131">
        <v>4900000</v>
      </c>
      <c r="G1786" s="660" t="s">
        <v>1975</v>
      </c>
      <c r="H1786" s="633" t="s">
        <v>1991</v>
      </c>
      <c r="I1786" s="633" t="s">
        <v>1976</v>
      </c>
      <c r="J1786" s="633">
        <v>1</v>
      </c>
      <c r="K1786" s="633" t="s">
        <v>199</v>
      </c>
    </row>
    <row r="1787" spans="1:11" ht="15.75" customHeight="1">
      <c r="A1787" s="632">
        <v>43840</v>
      </c>
      <c r="B1787" s="633" t="s">
        <v>1971</v>
      </c>
      <c r="C1787" s="630" t="s">
        <v>4057</v>
      </c>
      <c r="D1787" s="633" t="s">
        <v>1974</v>
      </c>
      <c r="E1787" s="145" t="s">
        <v>407</v>
      </c>
      <c r="F1787" s="773">
        <v>2800000</v>
      </c>
      <c r="G1787" s="422" t="s">
        <v>3460</v>
      </c>
      <c r="H1787" s="633" t="s">
        <v>2196</v>
      </c>
      <c r="I1787" s="633" t="s">
        <v>1976</v>
      </c>
      <c r="J1787" s="633">
        <v>1</v>
      </c>
      <c r="K1787" s="146" t="s">
        <v>1170</v>
      </c>
    </row>
    <row r="1788" spans="1:11" ht="15.75" customHeight="1">
      <c r="A1788" s="632">
        <v>43841</v>
      </c>
      <c r="B1788" s="633" t="s">
        <v>1971</v>
      </c>
      <c r="C1788" s="630" t="s">
        <v>3119</v>
      </c>
      <c r="D1788" s="633" t="s">
        <v>1974</v>
      </c>
      <c r="E1788" s="145" t="s">
        <v>417</v>
      </c>
      <c r="F1788" s="773">
        <v>1800000</v>
      </c>
      <c r="G1788" s="422" t="s">
        <v>3594</v>
      </c>
      <c r="H1788" s="633" t="s">
        <v>2196</v>
      </c>
      <c r="I1788" s="633" t="s">
        <v>1976</v>
      </c>
      <c r="J1788" s="633">
        <v>1</v>
      </c>
      <c r="K1788" s="139" t="s">
        <v>1170</v>
      </c>
    </row>
    <row r="1789" spans="1:11" ht="15.75" customHeight="1">
      <c r="A1789" s="632">
        <v>43842</v>
      </c>
      <c r="B1789" s="633" t="s">
        <v>2004</v>
      </c>
      <c r="C1789" s="630" t="s">
        <v>4058</v>
      </c>
      <c r="D1789" s="633" t="s">
        <v>1974</v>
      </c>
      <c r="E1789" s="145" t="s">
        <v>3253</v>
      </c>
      <c r="F1789" s="773">
        <v>3200000</v>
      </c>
      <c r="G1789" s="422" t="s">
        <v>3434</v>
      </c>
      <c r="H1789" s="633" t="s">
        <v>2196</v>
      </c>
      <c r="I1789" s="633" t="s">
        <v>1976</v>
      </c>
      <c r="J1789" s="633">
        <v>1</v>
      </c>
      <c r="K1789" s="139" t="s">
        <v>1170</v>
      </c>
    </row>
    <row r="1790" spans="1:11" ht="15.75" customHeight="1">
      <c r="A1790" s="632">
        <v>43843</v>
      </c>
      <c r="B1790" s="633" t="s">
        <v>1971</v>
      </c>
      <c r="C1790" s="630" t="s">
        <v>2195</v>
      </c>
      <c r="D1790" s="633" t="s">
        <v>1974</v>
      </c>
      <c r="E1790" s="145" t="s">
        <v>2174</v>
      </c>
      <c r="F1790" s="773">
        <v>2500000</v>
      </c>
      <c r="G1790" s="451" t="s">
        <v>1975</v>
      </c>
      <c r="H1790" s="633" t="s">
        <v>2196</v>
      </c>
      <c r="I1790" s="633" t="s">
        <v>1976</v>
      </c>
      <c r="J1790" s="633">
        <v>1</v>
      </c>
      <c r="K1790" s="139" t="s">
        <v>199</v>
      </c>
    </row>
    <row r="1791" spans="1:11" ht="15.75" customHeight="1">
      <c r="A1791" s="632">
        <v>43844</v>
      </c>
      <c r="B1791" s="633" t="s">
        <v>1971</v>
      </c>
      <c r="C1791" s="630" t="s">
        <v>2538</v>
      </c>
      <c r="D1791" s="633" t="s">
        <v>1974</v>
      </c>
      <c r="E1791" s="145" t="s">
        <v>2174</v>
      </c>
      <c r="F1791" s="773">
        <v>2600000</v>
      </c>
      <c r="G1791" s="451" t="s">
        <v>1975</v>
      </c>
      <c r="H1791" s="633" t="s">
        <v>2196</v>
      </c>
      <c r="I1791" s="633" t="s">
        <v>1976</v>
      </c>
      <c r="J1791" s="633">
        <v>1</v>
      </c>
      <c r="K1791" s="139" t="s">
        <v>199</v>
      </c>
    </row>
    <row r="1792" spans="1:11" ht="15.75" customHeight="1">
      <c r="A1792" s="632">
        <v>43845</v>
      </c>
      <c r="B1792" s="633" t="s">
        <v>1971</v>
      </c>
      <c r="C1792" s="630" t="s">
        <v>4059</v>
      </c>
      <c r="D1792" s="633" t="s">
        <v>1974</v>
      </c>
      <c r="E1792" s="145" t="s">
        <v>2466</v>
      </c>
      <c r="F1792" s="773">
        <v>2000000</v>
      </c>
      <c r="G1792" s="451" t="s">
        <v>1975</v>
      </c>
      <c r="H1792" s="633" t="s">
        <v>2196</v>
      </c>
      <c r="I1792" s="633" t="s">
        <v>1976</v>
      </c>
      <c r="J1792" s="633">
        <v>1</v>
      </c>
      <c r="K1792" s="139" t="s">
        <v>199</v>
      </c>
    </row>
    <row r="1793" spans="1:11" ht="15.75" customHeight="1">
      <c r="A1793" s="632">
        <v>43846</v>
      </c>
      <c r="B1793" s="633" t="s">
        <v>1971</v>
      </c>
      <c r="C1793" s="630" t="s">
        <v>4060</v>
      </c>
      <c r="D1793" s="633" t="s">
        <v>1974</v>
      </c>
      <c r="E1793" s="145" t="s">
        <v>427</v>
      </c>
      <c r="F1793" s="773">
        <v>3100000</v>
      </c>
      <c r="G1793" s="422" t="s">
        <v>1984</v>
      </c>
      <c r="H1793" s="633" t="s">
        <v>2196</v>
      </c>
      <c r="I1793" s="633" t="s">
        <v>1976</v>
      </c>
      <c r="J1793" s="633">
        <v>1</v>
      </c>
      <c r="K1793" s="139" t="s">
        <v>1170</v>
      </c>
    </row>
    <row r="1794" spans="1:11" ht="15.75" customHeight="1">
      <c r="A1794" s="632">
        <v>43847</v>
      </c>
      <c r="B1794" s="633" t="s">
        <v>1971</v>
      </c>
      <c r="C1794" s="630" t="s">
        <v>4061</v>
      </c>
      <c r="D1794" s="633" t="s">
        <v>1974</v>
      </c>
      <c r="E1794" s="145" t="s">
        <v>407</v>
      </c>
      <c r="F1794" s="773">
        <v>2300000</v>
      </c>
      <c r="G1794" s="451" t="s">
        <v>1975</v>
      </c>
      <c r="H1794" s="633" t="s">
        <v>2196</v>
      </c>
      <c r="I1794" s="633" t="s">
        <v>1976</v>
      </c>
      <c r="J1794" s="633">
        <v>1</v>
      </c>
      <c r="K1794" s="139" t="s">
        <v>199</v>
      </c>
    </row>
    <row r="1795" spans="1:11" ht="15.75" customHeight="1">
      <c r="A1795" s="632">
        <v>43848</v>
      </c>
      <c r="B1795" s="633" t="s">
        <v>1971</v>
      </c>
      <c r="C1795" s="630" t="s">
        <v>4062</v>
      </c>
      <c r="D1795" s="633" t="s">
        <v>1974</v>
      </c>
      <c r="E1795" s="145" t="s">
        <v>407</v>
      </c>
      <c r="F1795" s="773">
        <v>2800000</v>
      </c>
      <c r="G1795" s="422" t="s">
        <v>4063</v>
      </c>
      <c r="H1795" s="633" t="s">
        <v>2196</v>
      </c>
      <c r="I1795" s="633" t="s">
        <v>1976</v>
      </c>
      <c r="J1795" s="633">
        <v>1</v>
      </c>
      <c r="K1795" s="139" t="s">
        <v>1170</v>
      </c>
    </row>
    <row r="1796" spans="1:11" ht="15.75" customHeight="1">
      <c r="A1796" s="632">
        <v>43849</v>
      </c>
      <c r="B1796" s="633" t="s">
        <v>1971</v>
      </c>
      <c r="C1796" s="630" t="s">
        <v>4064</v>
      </c>
      <c r="D1796" s="633" t="s">
        <v>1974</v>
      </c>
      <c r="E1796" s="145" t="s">
        <v>427</v>
      </c>
      <c r="F1796" s="773">
        <v>2300000</v>
      </c>
      <c r="G1796" s="422" t="s">
        <v>4065</v>
      </c>
      <c r="H1796" s="633" t="s">
        <v>2196</v>
      </c>
      <c r="I1796" s="633" t="s">
        <v>1976</v>
      </c>
      <c r="J1796" s="633">
        <v>1</v>
      </c>
      <c r="K1796" s="139" t="s">
        <v>1170</v>
      </c>
    </row>
    <row r="1797" spans="1:11" ht="15.75" customHeight="1">
      <c r="A1797" s="632">
        <v>43850</v>
      </c>
      <c r="B1797" s="633" t="s">
        <v>1971</v>
      </c>
      <c r="C1797" s="630" t="s">
        <v>4066</v>
      </c>
      <c r="D1797" s="633" t="s">
        <v>1974</v>
      </c>
      <c r="E1797" s="145" t="s">
        <v>417</v>
      </c>
      <c r="F1797" s="773">
        <v>2000000</v>
      </c>
      <c r="G1797" s="422" t="s">
        <v>4067</v>
      </c>
      <c r="H1797" s="633" t="s">
        <v>2196</v>
      </c>
      <c r="I1797" s="633" t="s">
        <v>1976</v>
      </c>
      <c r="J1797" s="633">
        <v>1</v>
      </c>
      <c r="K1797" s="139" t="s">
        <v>199</v>
      </c>
    </row>
    <row r="1798" spans="1:11" ht="15.75" customHeight="1">
      <c r="A1798" s="632">
        <v>43851</v>
      </c>
      <c r="B1798" s="633" t="s">
        <v>1971</v>
      </c>
      <c r="C1798" s="630" t="s">
        <v>4068</v>
      </c>
      <c r="D1798" s="633" t="s">
        <v>1974</v>
      </c>
      <c r="E1798" s="145" t="s">
        <v>407</v>
      </c>
      <c r="F1798" s="773">
        <v>1900000</v>
      </c>
      <c r="G1798" s="422" t="s">
        <v>2053</v>
      </c>
      <c r="H1798" s="633" t="s">
        <v>2196</v>
      </c>
      <c r="I1798" s="633" t="s">
        <v>1976</v>
      </c>
      <c r="J1798" s="633">
        <v>1</v>
      </c>
      <c r="K1798" s="139" t="s">
        <v>199</v>
      </c>
    </row>
    <row r="1799" spans="1:11" ht="15.75" customHeight="1">
      <c r="A1799" s="632">
        <v>43852</v>
      </c>
      <c r="B1799" s="633" t="s">
        <v>1971</v>
      </c>
      <c r="C1799" s="630" t="s">
        <v>4069</v>
      </c>
      <c r="D1799" s="633" t="s">
        <v>1974</v>
      </c>
      <c r="E1799" s="145" t="s">
        <v>407</v>
      </c>
      <c r="F1799" s="773">
        <v>2800000</v>
      </c>
      <c r="G1799" s="422" t="s">
        <v>3848</v>
      </c>
      <c r="H1799" s="633" t="s">
        <v>2196</v>
      </c>
      <c r="I1799" s="633" t="s">
        <v>1976</v>
      </c>
      <c r="J1799" s="633">
        <v>1</v>
      </c>
      <c r="K1799" s="139" t="s">
        <v>199</v>
      </c>
    </row>
    <row r="1800" spans="1:11" ht="15.75" customHeight="1">
      <c r="A1800" s="632">
        <v>43853</v>
      </c>
      <c r="B1800" s="633" t="s">
        <v>1971</v>
      </c>
      <c r="C1800" s="630" t="s">
        <v>4070</v>
      </c>
      <c r="D1800" s="633" t="s">
        <v>1974</v>
      </c>
      <c r="E1800" s="145" t="s">
        <v>434</v>
      </c>
      <c r="F1800" s="773">
        <v>1700000</v>
      </c>
      <c r="G1800" s="422" t="s">
        <v>2379</v>
      </c>
      <c r="H1800" s="633" t="s">
        <v>2196</v>
      </c>
      <c r="I1800" s="633" t="s">
        <v>1976</v>
      </c>
      <c r="J1800" s="633">
        <v>1</v>
      </c>
      <c r="K1800" s="139" t="s">
        <v>199</v>
      </c>
    </row>
    <row r="1801" spans="1:11" ht="15.75" customHeight="1">
      <c r="A1801" s="632">
        <v>43854</v>
      </c>
      <c r="B1801" s="633" t="s">
        <v>1971</v>
      </c>
      <c r="C1801" s="630" t="s">
        <v>4071</v>
      </c>
      <c r="D1801" s="633" t="s">
        <v>2362</v>
      </c>
      <c r="E1801" s="145" t="s">
        <v>4072</v>
      </c>
      <c r="F1801" s="773">
        <v>1250000</v>
      </c>
      <c r="G1801" s="422" t="s">
        <v>3848</v>
      </c>
      <c r="H1801" s="633" t="s">
        <v>2196</v>
      </c>
      <c r="I1801" s="633" t="s">
        <v>1976</v>
      </c>
      <c r="J1801" s="633">
        <v>1</v>
      </c>
      <c r="K1801" s="139" t="s">
        <v>199</v>
      </c>
    </row>
    <row r="1802" spans="1:11" ht="15.75" customHeight="1">
      <c r="A1802" s="632">
        <v>43855</v>
      </c>
      <c r="B1802" s="633" t="s">
        <v>1971</v>
      </c>
      <c r="C1802" s="630" t="s">
        <v>4073</v>
      </c>
      <c r="D1802" s="633" t="s">
        <v>1974</v>
      </c>
      <c r="E1802" s="145" t="s">
        <v>407</v>
      </c>
      <c r="F1802" s="773">
        <v>2600000</v>
      </c>
      <c r="G1802" s="422" t="s">
        <v>2053</v>
      </c>
      <c r="H1802" s="633" t="s">
        <v>2196</v>
      </c>
      <c r="I1802" s="633" t="s">
        <v>1976</v>
      </c>
      <c r="J1802" s="146">
        <v>1</v>
      </c>
      <c r="K1802" s="139" t="s">
        <v>199</v>
      </c>
    </row>
    <row r="1803" spans="1:11" ht="15.75" customHeight="1">
      <c r="A1803" s="632">
        <v>43856</v>
      </c>
      <c r="B1803" s="633" t="s">
        <v>1971</v>
      </c>
      <c r="C1803" s="630" t="s">
        <v>4074</v>
      </c>
      <c r="D1803" s="633" t="s">
        <v>1974</v>
      </c>
      <c r="E1803" s="145" t="s">
        <v>2507</v>
      </c>
      <c r="F1803" s="773">
        <v>2500000</v>
      </c>
      <c r="G1803" s="422" t="s">
        <v>1975</v>
      </c>
      <c r="H1803" s="633" t="s">
        <v>2196</v>
      </c>
      <c r="I1803" s="633" t="s">
        <v>1976</v>
      </c>
      <c r="J1803" s="146">
        <v>1</v>
      </c>
      <c r="K1803" s="139" t="s">
        <v>199</v>
      </c>
    </row>
    <row r="1804" spans="1:11" ht="15.75" customHeight="1">
      <c r="A1804" s="632">
        <v>43857</v>
      </c>
      <c r="B1804" s="633" t="s">
        <v>1971</v>
      </c>
      <c r="C1804" s="630" t="s">
        <v>4075</v>
      </c>
      <c r="D1804" s="633" t="s">
        <v>1974</v>
      </c>
      <c r="E1804" s="145" t="s">
        <v>2201</v>
      </c>
      <c r="F1804" s="773">
        <v>2100000</v>
      </c>
      <c r="G1804" s="422" t="s">
        <v>1975</v>
      </c>
      <c r="H1804" s="633" t="s">
        <v>2196</v>
      </c>
      <c r="I1804" s="633" t="s">
        <v>1976</v>
      </c>
      <c r="J1804" s="146">
        <v>1</v>
      </c>
      <c r="K1804" s="139" t="s">
        <v>1170</v>
      </c>
    </row>
    <row r="1805" spans="1:11" ht="15.75" customHeight="1">
      <c r="A1805" s="632">
        <v>43858</v>
      </c>
      <c r="B1805" s="633" t="s">
        <v>1971</v>
      </c>
      <c r="C1805" s="630" t="s">
        <v>4076</v>
      </c>
      <c r="D1805" s="633" t="s">
        <v>1974</v>
      </c>
      <c r="E1805" s="145" t="s">
        <v>427</v>
      </c>
      <c r="F1805" s="773">
        <v>3000000</v>
      </c>
      <c r="G1805" s="422" t="s">
        <v>1975</v>
      </c>
      <c r="H1805" s="633" t="s">
        <v>2196</v>
      </c>
      <c r="I1805" s="633" t="s">
        <v>1976</v>
      </c>
      <c r="J1805" s="146">
        <v>1</v>
      </c>
      <c r="K1805" s="139" t="s">
        <v>199</v>
      </c>
    </row>
    <row r="1806" spans="1:11" ht="15.75" customHeight="1">
      <c r="A1806" s="632">
        <v>43859</v>
      </c>
      <c r="B1806" s="633" t="s">
        <v>1971</v>
      </c>
      <c r="C1806" s="630" t="s">
        <v>4077</v>
      </c>
      <c r="D1806" s="633" t="s">
        <v>1974</v>
      </c>
      <c r="E1806" s="145" t="s">
        <v>427</v>
      </c>
      <c r="F1806" s="773">
        <v>3000000</v>
      </c>
      <c r="G1806" s="422" t="s">
        <v>4065</v>
      </c>
      <c r="H1806" s="633" t="s">
        <v>2196</v>
      </c>
      <c r="I1806" s="633" t="s">
        <v>1976</v>
      </c>
      <c r="J1806" s="146">
        <v>1</v>
      </c>
      <c r="K1806" s="139" t="s">
        <v>1170</v>
      </c>
    </row>
    <row r="1807" spans="1:11" ht="15.75" customHeight="1">
      <c r="A1807" s="632">
        <v>43860</v>
      </c>
      <c r="B1807" s="633" t="s">
        <v>1971</v>
      </c>
      <c r="C1807" s="630" t="s">
        <v>4078</v>
      </c>
      <c r="D1807" s="633" t="s">
        <v>1974</v>
      </c>
      <c r="E1807" s="145" t="s">
        <v>4079</v>
      </c>
      <c r="F1807" s="773">
        <v>2200000</v>
      </c>
      <c r="G1807" s="422" t="s">
        <v>2674</v>
      </c>
      <c r="H1807" s="633" t="s">
        <v>2196</v>
      </c>
      <c r="I1807" s="633" t="s">
        <v>1976</v>
      </c>
      <c r="J1807" s="146">
        <v>1</v>
      </c>
      <c r="K1807" s="139" t="s">
        <v>1170</v>
      </c>
    </row>
    <row r="1808" spans="1:11" ht="15.75" customHeight="1">
      <c r="A1808" s="632">
        <v>43861</v>
      </c>
      <c r="B1808" s="633" t="s">
        <v>1971</v>
      </c>
      <c r="C1808" s="630" t="s">
        <v>3839</v>
      </c>
      <c r="D1808" s="633" t="s">
        <v>1974</v>
      </c>
      <c r="E1808" s="145" t="s">
        <v>434</v>
      </c>
      <c r="F1808" s="773">
        <v>2100000</v>
      </c>
      <c r="G1808" s="422" t="s">
        <v>2053</v>
      </c>
      <c r="H1808" s="633" t="s">
        <v>2196</v>
      </c>
      <c r="I1808" s="633" t="s">
        <v>1976</v>
      </c>
      <c r="J1808" s="146">
        <v>1</v>
      </c>
      <c r="K1808" s="139" t="s">
        <v>1170</v>
      </c>
    </row>
    <row r="1809" spans="1:11" ht="15.75" customHeight="1">
      <c r="A1809" s="466"/>
      <c r="B1809" s="467"/>
      <c r="C1809" s="468" t="s">
        <v>4080</v>
      </c>
      <c r="D1809" s="469"/>
      <c r="E1809" s="469"/>
      <c r="F1809" s="1720"/>
      <c r="G1809" s="470"/>
      <c r="H1809" s="470"/>
      <c r="I1809" s="470"/>
      <c r="J1809" s="470"/>
      <c r="K1809" s="470"/>
    </row>
    <row r="1810" spans="1:11" ht="15.75" customHeight="1">
      <c r="A1810" s="466"/>
      <c r="B1810" s="467"/>
      <c r="C1810" s="468" t="s">
        <v>4061</v>
      </c>
      <c r="D1810" s="469"/>
      <c r="E1810" s="469"/>
      <c r="F1810" s="1720"/>
      <c r="G1810" s="470"/>
      <c r="H1810" s="470"/>
      <c r="I1810" s="470"/>
      <c r="J1810" s="470"/>
      <c r="K1810" s="470"/>
    </row>
    <row r="1811" spans="1:11" ht="15.75" customHeight="1">
      <c r="A1811" s="480"/>
      <c r="B1811" s="467"/>
      <c r="C1811" s="471" t="s">
        <v>4074</v>
      </c>
      <c r="D1811" s="477"/>
      <c r="E1811" s="469"/>
      <c r="F1811" s="1721"/>
      <c r="G1811" s="477"/>
      <c r="H1811" s="470"/>
      <c r="I1811" s="470"/>
      <c r="J1811" s="471"/>
      <c r="K1811" s="470"/>
    </row>
    <row r="1812" spans="1:11" ht="15.75" customHeight="1">
      <c r="A1812" s="481"/>
      <c r="B1812" s="467"/>
      <c r="C1812" s="471"/>
      <c r="D1812" s="477"/>
      <c r="E1812" s="469"/>
      <c r="F1812" s="1721"/>
      <c r="G1812" s="477"/>
      <c r="H1812" s="470"/>
      <c r="I1812" s="470"/>
      <c r="J1812" s="471"/>
      <c r="K1812" s="470"/>
    </row>
    <row r="1813" spans="1:11" ht="15.75" customHeight="1">
      <c r="J1813">
        <f>SUM(J1783:J1812)</f>
        <v>26</v>
      </c>
    </row>
    <row r="1814" spans="1:11" ht="15.75" customHeight="1">
      <c r="A1814" s="3340" t="s">
        <v>4081</v>
      </c>
      <c r="B1814" s="3341"/>
      <c r="C1814" s="3341"/>
      <c r="D1814" s="3341"/>
      <c r="E1814" s="3341"/>
      <c r="F1814" s="3341"/>
      <c r="G1814" s="3341"/>
      <c r="H1814" s="3341"/>
      <c r="I1814" s="3341"/>
      <c r="J1814" s="3341"/>
      <c r="K1814" s="3341"/>
    </row>
    <row r="1815" spans="1:11" ht="15.75" customHeight="1">
      <c r="A1815" s="12" t="s">
        <v>1962</v>
      </c>
      <c r="B1815" s="62" t="s">
        <v>1963</v>
      </c>
      <c r="C1815" s="62" t="s">
        <v>1964</v>
      </c>
      <c r="D1815" s="62" t="s">
        <v>2340</v>
      </c>
      <c r="E1815" s="62" t="s">
        <v>153</v>
      </c>
      <c r="F1815" s="1702" t="s">
        <v>1966</v>
      </c>
      <c r="G1815" s="62" t="s">
        <v>1967</v>
      </c>
      <c r="H1815" s="62" t="s">
        <v>1968</v>
      </c>
      <c r="I1815" s="62" t="s">
        <v>1969</v>
      </c>
      <c r="J1815" s="63" t="s">
        <v>1970</v>
      </c>
      <c r="K1815" s="63" t="s">
        <v>10</v>
      </c>
    </row>
    <row r="1816" spans="1:11" ht="15.75" customHeight="1">
      <c r="A1816" s="632">
        <v>43836</v>
      </c>
      <c r="B1816" s="633" t="s">
        <v>2004</v>
      </c>
      <c r="C1816" s="662" t="s">
        <v>4082</v>
      </c>
      <c r="D1816" s="633" t="s">
        <v>1974</v>
      </c>
      <c r="E1816" s="633" t="s">
        <v>3009</v>
      </c>
      <c r="F1816" s="1131">
        <v>3500000</v>
      </c>
      <c r="G1816" s="633" t="s">
        <v>2185</v>
      </c>
      <c r="H1816" s="633" t="s">
        <v>1976</v>
      </c>
      <c r="I1816" s="633" t="s">
        <v>1976</v>
      </c>
      <c r="J1816" s="633">
        <v>1</v>
      </c>
      <c r="K1816" s="633" t="s">
        <v>199</v>
      </c>
    </row>
    <row r="1817" spans="1:11" ht="15.75" customHeight="1">
      <c r="A1817" s="632">
        <v>43837</v>
      </c>
      <c r="B1817" s="633" t="s">
        <v>2149</v>
      </c>
      <c r="C1817" s="662" t="s">
        <v>4083</v>
      </c>
      <c r="D1817" s="633" t="s">
        <v>1974</v>
      </c>
      <c r="E1817" s="633" t="s">
        <v>119</v>
      </c>
      <c r="F1817" s="1131">
        <v>1600000</v>
      </c>
      <c r="G1817" s="660" t="s">
        <v>1975</v>
      </c>
      <c r="H1817" s="633" t="s">
        <v>1991</v>
      </c>
      <c r="I1817" s="633" t="s">
        <v>1976</v>
      </c>
      <c r="J1817" s="633">
        <v>1</v>
      </c>
      <c r="K1817" s="633" t="s">
        <v>199</v>
      </c>
    </row>
    <row r="1818" spans="1:11" ht="15.75" customHeight="1">
      <c r="A1818" s="632">
        <v>43838</v>
      </c>
      <c r="B1818" s="633" t="s">
        <v>672</v>
      </c>
      <c r="C1818" s="662" t="s">
        <v>4084</v>
      </c>
      <c r="D1818" s="633" t="s">
        <v>1974</v>
      </c>
      <c r="E1818" s="633" t="s">
        <v>112</v>
      </c>
      <c r="F1818" s="1131">
        <v>1600000</v>
      </c>
      <c r="G1818" s="660" t="s">
        <v>1975</v>
      </c>
      <c r="H1818" s="633" t="s">
        <v>1991</v>
      </c>
      <c r="I1818" s="633" t="s">
        <v>1976</v>
      </c>
      <c r="J1818" s="633">
        <v>1</v>
      </c>
      <c r="K1818" s="633" t="s">
        <v>1170</v>
      </c>
    </row>
    <row r="1819" spans="1:11" ht="15.75" customHeight="1">
      <c r="A1819" s="632">
        <v>43839</v>
      </c>
      <c r="B1819" s="633" t="s">
        <v>1971</v>
      </c>
      <c r="C1819" s="662" t="s">
        <v>4085</v>
      </c>
      <c r="D1819" s="633" t="s">
        <v>1974</v>
      </c>
      <c r="E1819" s="633" t="s">
        <v>405</v>
      </c>
      <c r="F1819" s="1131">
        <v>3100000</v>
      </c>
      <c r="G1819" s="633" t="s">
        <v>2219</v>
      </c>
      <c r="H1819" s="633" t="s">
        <v>1976</v>
      </c>
      <c r="I1819" s="633" t="s">
        <v>1976</v>
      </c>
      <c r="J1819" s="633">
        <v>1</v>
      </c>
      <c r="K1819" s="633" t="s">
        <v>1170</v>
      </c>
    </row>
    <row r="1820" spans="1:11" ht="15.75" customHeight="1">
      <c r="A1820" s="632">
        <v>43840</v>
      </c>
      <c r="B1820" s="633" t="s">
        <v>1971</v>
      </c>
      <c r="C1820" s="662" t="s">
        <v>2581</v>
      </c>
      <c r="D1820" s="633" t="s">
        <v>1974</v>
      </c>
      <c r="E1820" s="633" t="s">
        <v>2434</v>
      </c>
      <c r="F1820" s="1131">
        <v>1500000</v>
      </c>
      <c r="G1820" s="633" t="s">
        <v>2260</v>
      </c>
      <c r="H1820" s="633" t="s">
        <v>1976</v>
      </c>
      <c r="I1820" s="633" t="s">
        <v>1976</v>
      </c>
      <c r="J1820" s="633">
        <v>1</v>
      </c>
      <c r="K1820" s="633" t="s">
        <v>1170</v>
      </c>
    </row>
    <row r="1821" spans="1:11" ht="15.75" customHeight="1">
      <c r="A1821" s="632">
        <v>43841</v>
      </c>
      <c r="B1821" s="633" t="s">
        <v>1971</v>
      </c>
      <c r="C1821" s="439" t="s">
        <v>4086</v>
      </c>
      <c r="D1821" s="633" t="s">
        <v>1974</v>
      </c>
      <c r="E1821" s="145" t="s">
        <v>3240</v>
      </c>
      <c r="F1821" s="773">
        <v>1350000</v>
      </c>
      <c r="G1821" s="451" t="s">
        <v>1975</v>
      </c>
      <c r="H1821" s="633" t="s">
        <v>1976</v>
      </c>
      <c r="I1821" s="146" t="s">
        <v>1976</v>
      </c>
      <c r="J1821" s="146">
        <v>1</v>
      </c>
      <c r="K1821" s="139" t="s">
        <v>1170</v>
      </c>
    </row>
    <row r="1822" spans="1:11" ht="15.75" customHeight="1">
      <c r="A1822" s="632">
        <v>43842</v>
      </c>
      <c r="B1822" s="633" t="s">
        <v>1971</v>
      </c>
      <c r="C1822" s="439" t="s">
        <v>4087</v>
      </c>
      <c r="D1822" s="633" t="s">
        <v>1974</v>
      </c>
      <c r="E1822" s="145" t="s">
        <v>4088</v>
      </c>
      <c r="F1822" s="773">
        <v>900000</v>
      </c>
      <c r="G1822" s="451" t="s">
        <v>1975</v>
      </c>
      <c r="H1822" s="633" t="s">
        <v>1991</v>
      </c>
      <c r="I1822" s="146" t="s">
        <v>1976</v>
      </c>
      <c r="J1822" s="146">
        <v>1</v>
      </c>
      <c r="K1822" s="139" t="s">
        <v>1170</v>
      </c>
    </row>
    <row r="1823" spans="1:11" ht="15.75" customHeight="1">
      <c r="A1823" s="632">
        <v>43843</v>
      </c>
      <c r="B1823" s="633" t="s">
        <v>1971</v>
      </c>
      <c r="C1823" s="439" t="s">
        <v>4089</v>
      </c>
      <c r="D1823" s="633" t="s">
        <v>1974</v>
      </c>
      <c r="E1823" s="145" t="s">
        <v>95</v>
      </c>
      <c r="F1823" s="773">
        <v>1750000</v>
      </c>
      <c r="G1823" s="451" t="s">
        <v>1975</v>
      </c>
      <c r="H1823" s="633" t="s">
        <v>1991</v>
      </c>
      <c r="I1823" s="146" t="s">
        <v>1976</v>
      </c>
      <c r="J1823" s="146">
        <v>1</v>
      </c>
      <c r="K1823" s="139" t="s">
        <v>1170</v>
      </c>
    </row>
    <row r="1824" spans="1:11" ht="15.75" customHeight="1">
      <c r="A1824" s="632">
        <v>43844</v>
      </c>
      <c r="B1824" s="633" t="s">
        <v>1971</v>
      </c>
      <c r="C1824" s="439" t="s">
        <v>4090</v>
      </c>
      <c r="D1824" s="633" t="s">
        <v>1974</v>
      </c>
      <c r="E1824" s="145" t="s">
        <v>100</v>
      </c>
      <c r="F1824" s="773">
        <v>2000000</v>
      </c>
      <c r="G1824" s="451" t="s">
        <v>1975</v>
      </c>
      <c r="H1824" s="633" t="s">
        <v>1976</v>
      </c>
      <c r="I1824" s="146" t="s">
        <v>1976</v>
      </c>
      <c r="J1824" s="146">
        <v>1</v>
      </c>
      <c r="K1824" s="139" t="s">
        <v>1170</v>
      </c>
    </row>
    <row r="1825" spans="1:11" ht="15.75" customHeight="1">
      <c r="A1825" s="632">
        <v>43845</v>
      </c>
      <c r="B1825" s="633" t="s">
        <v>1971</v>
      </c>
      <c r="C1825" s="439" t="s">
        <v>4091</v>
      </c>
      <c r="D1825" s="633" t="s">
        <v>1974</v>
      </c>
      <c r="E1825" s="145" t="s">
        <v>2434</v>
      </c>
      <c r="F1825" s="773">
        <v>1450000</v>
      </c>
      <c r="G1825" s="422" t="s">
        <v>2588</v>
      </c>
      <c r="H1825" s="633" t="s">
        <v>1991</v>
      </c>
      <c r="I1825" s="146" t="s">
        <v>1976</v>
      </c>
      <c r="J1825" s="146">
        <v>1</v>
      </c>
      <c r="K1825" s="139" t="s">
        <v>199</v>
      </c>
    </row>
    <row r="1826" spans="1:11" ht="15.75" customHeight="1">
      <c r="A1826" s="632">
        <v>43846</v>
      </c>
      <c r="B1826" s="633" t="s">
        <v>1971</v>
      </c>
      <c r="C1826" s="439" t="s">
        <v>4092</v>
      </c>
      <c r="D1826" s="633" t="s">
        <v>1974</v>
      </c>
      <c r="E1826" s="145" t="s">
        <v>2434</v>
      </c>
      <c r="F1826" s="773">
        <v>1450000</v>
      </c>
      <c r="G1826" s="422" t="s">
        <v>2588</v>
      </c>
      <c r="H1826" s="633" t="s">
        <v>2196</v>
      </c>
      <c r="I1826" s="146" t="s">
        <v>1976</v>
      </c>
      <c r="J1826" s="146">
        <v>1</v>
      </c>
      <c r="K1826" s="139" t="s">
        <v>1170</v>
      </c>
    </row>
    <row r="1827" spans="1:11" ht="15.75" customHeight="1">
      <c r="A1827" s="632">
        <v>43847</v>
      </c>
      <c r="B1827" s="633" t="s">
        <v>1971</v>
      </c>
      <c r="C1827" s="439" t="s">
        <v>4093</v>
      </c>
      <c r="D1827" s="633" t="s">
        <v>1974</v>
      </c>
      <c r="E1827" s="145" t="s">
        <v>119</v>
      </c>
      <c r="F1827" s="773">
        <v>1450000</v>
      </c>
      <c r="G1827" s="422" t="s">
        <v>1975</v>
      </c>
      <c r="H1827" s="633" t="s">
        <v>1991</v>
      </c>
      <c r="I1827" s="146" t="s">
        <v>1976</v>
      </c>
      <c r="J1827" s="146">
        <v>1</v>
      </c>
      <c r="K1827" s="139" t="s">
        <v>1170</v>
      </c>
    </row>
    <row r="1828" spans="1:11" ht="15.75" customHeight="1">
      <c r="A1828" s="632">
        <v>43848</v>
      </c>
      <c r="B1828" s="633" t="s">
        <v>1971</v>
      </c>
      <c r="C1828" s="439" t="s">
        <v>4094</v>
      </c>
      <c r="D1828" s="633" t="s">
        <v>1974</v>
      </c>
      <c r="E1828" s="145" t="s">
        <v>407</v>
      </c>
      <c r="F1828" s="773">
        <v>2700000</v>
      </c>
      <c r="G1828" s="422" t="s">
        <v>4095</v>
      </c>
      <c r="H1828" s="633" t="s">
        <v>2196</v>
      </c>
      <c r="I1828" s="146" t="s">
        <v>1976</v>
      </c>
      <c r="J1828" s="146">
        <v>1</v>
      </c>
      <c r="K1828" s="139" t="s">
        <v>1170</v>
      </c>
    </row>
    <row r="1829" spans="1:11" ht="15.75" customHeight="1">
      <c r="A1829" s="632">
        <v>43849</v>
      </c>
      <c r="B1829" s="633" t="s">
        <v>1971</v>
      </c>
      <c r="C1829" s="439" t="s">
        <v>4096</v>
      </c>
      <c r="D1829" s="633" t="s">
        <v>1974</v>
      </c>
      <c r="E1829" s="145" t="s">
        <v>100</v>
      </c>
      <c r="F1829" s="773">
        <v>3100000</v>
      </c>
      <c r="G1829" s="451" t="s">
        <v>1975</v>
      </c>
      <c r="H1829" s="633" t="s">
        <v>2196</v>
      </c>
      <c r="I1829" s="146" t="s">
        <v>1976</v>
      </c>
      <c r="J1829" s="146">
        <v>1</v>
      </c>
      <c r="K1829" s="139" t="s">
        <v>1170</v>
      </c>
    </row>
    <row r="1830" spans="1:11" ht="15.75" customHeight="1">
      <c r="A1830" s="632">
        <v>43850</v>
      </c>
      <c r="B1830" s="633" t="s">
        <v>1971</v>
      </c>
      <c r="C1830" s="439" t="s">
        <v>4097</v>
      </c>
      <c r="D1830" s="633" t="s">
        <v>1974</v>
      </c>
      <c r="E1830" s="145" t="s">
        <v>100</v>
      </c>
      <c r="F1830" s="773">
        <v>2200000</v>
      </c>
      <c r="G1830" s="451" t="s">
        <v>1975</v>
      </c>
      <c r="H1830" s="633" t="s">
        <v>1991</v>
      </c>
      <c r="I1830" s="146" t="s">
        <v>1976</v>
      </c>
      <c r="J1830" s="146">
        <v>1</v>
      </c>
      <c r="K1830" s="139" t="s">
        <v>1170</v>
      </c>
    </row>
    <row r="1831" spans="1:11" ht="15.75" customHeight="1">
      <c r="A1831" s="632">
        <v>43851</v>
      </c>
      <c r="B1831" s="633" t="s">
        <v>1971</v>
      </c>
      <c r="C1831" s="439" t="s">
        <v>4098</v>
      </c>
      <c r="D1831" s="633" t="s">
        <v>1974</v>
      </c>
      <c r="E1831" s="145" t="s">
        <v>120</v>
      </c>
      <c r="F1831" s="773">
        <v>1450000</v>
      </c>
      <c r="G1831" s="422" t="s">
        <v>2743</v>
      </c>
      <c r="H1831" s="633" t="s">
        <v>2196</v>
      </c>
      <c r="I1831" s="146" t="s">
        <v>1976</v>
      </c>
      <c r="J1831" s="146">
        <v>1</v>
      </c>
      <c r="K1831" s="139" t="s">
        <v>1170</v>
      </c>
    </row>
    <row r="1832" spans="1:11" ht="15.75" customHeight="1">
      <c r="A1832" s="632">
        <v>43852</v>
      </c>
      <c r="B1832" s="633" t="s">
        <v>1971</v>
      </c>
      <c r="C1832" s="439" t="s">
        <v>4099</v>
      </c>
      <c r="D1832" s="633" t="s">
        <v>1974</v>
      </c>
      <c r="E1832" s="145" t="s">
        <v>405</v>
      </c>
      <c r="F1832" s="773">
        <v>3500000</v>
      </c>
      <c r="G1832" s="422" t="s">
        <v>4100</v>
      </c>
      <c r="H1832" s="633" t="s">
        <v>1991</v>
      </c>
      <c r="I1832" s="146" t="s">
        <v>1976</v>
      </c>
      <c r="J1832" s="146">
        <v>1</v>
      </c>
      <c r="K1832" s="139" t="s">
        <v>1170</v>
      </c>
    </row>
    <row r="1833" spans="1:11" ht="15.75" customHeight="1">
      <c r="A1833" s="632">
        <v>43853</v>
      </c>
      <c r="B1833" s="633" t="s">
        <v>1971</v>
      </c>
      <c r="C1833" s="439" t="s">
        <v>4101</v>
      </c>
      <c r="D1833" s="633" t="s">
        <v>1974</v>
      </c>
      <c r="E1833" s="145" t="s">
        <v>3312</v>
      </c>
      <c r="F1833" s="773">
        <v>1400000</v>
      </c>
      <c r="G1833" s="422" t="s">
        <v>1975</v>
      </c>
      <c r="H1833" s="633" t="s">
        <v>2196</v>
      </c>
      <c r="I1833" s="146" t="s">
        <v>1976</v>
      </c>
      <c r="J1833" s="146">
        <v>1</v>
      </c>
      <c r="K1833" s="139" t="s">
        <v>1170</v>
      </c>
    </row>
    <row r="1834" spans="1:11" ht="15.75" customHeight="1">
      <c r="A1834" s="632">
        <v>43854</v>
      </c>
      <c r="B1834" s="633" t="s">
        <v>1971</v>
      </c>
      <c r="C1834" s="439" t="s">
        <v>4102</v>
      </c>
      <c r="D1834" s="633" t="s">
        <v>1974</v>
      </c>
      <c r="E1834" s="145" t="s">
        <v>407</v>
      </c>
      <c r="F1834" s="773">
        <v>3000000</v>
      </c>
      <c r="G1834" s="422" t="s">
        <v>4103</v>
      </c>
      <c r="H1834" s="633" t="s">
        <v>2196</v>
      </c>
      <c r="I1834" s="146" t="s">
        <v>1976</v>
      </c>
      <c r="J1834" s="146">
        <v>1</v>
      </c>
      <c r="K1834" s="139" t="s">
        <v>1170</v>
      </c>
    </row>
    <row r="1835" spans="1:11" ht="15.75" customHeight="1">
      <c r="A1835" s="632">
        <v>43855</v>
      </c>
      <c r="B1835" s="633" t="s">
        <v>1971</v>
      </c>
      <c r="C1835" s="439" t="s">
        <v>4104</v>
      </c>
      <c r="D1835" s="633" t="s">
        <v>1974</v>
      </c>
      <c r="E1835" s="145" t="s">
        <v>2434</v>
      </c>
      <c r="F1835" s="773">
        <v>1450000</v>
      </c>
      <c r="G1835" s="422" t="s">
        <v>2263</v>
      </c>
      <c r="H1835" s="633" t="s">
        <v>2196</v>
      </c>
      <c r="I1835" s="146" t="s">
        <v>1976</v>
      </c>
      <c r="J1835" s="146">
        <v>1</v>
      </c>
      <c r="K1835" s="139" t="s">
        <v>1170</v>
      </c>
    </row>
    <row r="1836" spans="1:11" ht="15.75" customHeight="1">
      <c r="A1836" s="632">
        <v>43856</v>
      </c>
      <c r="B1836" s="633" t="s">
        <v>1971</v>
      </c>
      <c r="C1836" s="439" t="s">
        <v>4105</v>
      </c>
      <c r="D1836" s="633" t="s">
        <v>1974</v>
      </c>
      <c r="E1836" s="145" t="s">
        <v>2434</v>
      </c>
      <c r="F1836" s="773">
        <v>1200000</v>
      </c>
      <c r="G1836" s="422" t="s">
        <v>2263</v>
      </c>
      <c r="H1836" s="633" t="s">
        <v>2196</v>
      </c>
      <c r="I1836" s="146" t="s">
        <v>1976</v>
      </c>
      <c r="J1836" s="146">
        <v>1</v>
      </c>
      <c r="K1836" s="139" t="s">
        <v>1170</v>
      </c>
    </row>
    <row r="1837" spans="1:11" ht="15.75" customHeight="1">
      <c r="A1837" s="632">
        <v>43857</v>
      </c>
      <c r="B1837" s="633" t="s">
        <v>1971</v>
      </c>
      <c r="C1837" s="439" t="s">
        <v>2653</v>
      </c>
      <c r="D1837" s="633" t="s">
        <v>1974</v>
      </c>
      <c r="E1837" s="145" t="s">
        <v>407</v>
      </c>
      <c r="F1837" s="773">
        <v>3100000</v>
      </c>
      <c r="G1837" s="451" t="s">
        <v>1975</v>
      </c>
      <c r="H1837" s="633" t="s">
        <v>1991</v>
      </c>
      <c r="I1837" s="146" t="s">
        <v>1976</v>
      </c>
      <c r="J1837" s="146">
        <v>1</v>
      </c>
      <c r="K1837" s="139" t="s">
        <v>1170</v>
      </c>
    </row>
    <row r="1838" spans="1:11" ht="15.75" customHeight="1">
      <c r="A1838" s="632">
        <v>43858</v>
      </c>
      <c r="B1838" s="633" t="s">
        <v>1971</v>
      </c>
      <c r="C1838" s="439" t="s">
        <v>3613</v>
      </c>
      <c r="D1838" s="633" t="s">
        <v>1974</v>
      </c>
      <c r="E1838" s="145" t="s">
        <v>417</v>
      </c>
      <c r="F1838" s="773">
        <v>2300000</v>
      </c>
      <c r="G1838" s="451" t="s">
        <v>1975</v>
      </c>
      <c r="H1838" s="633" t="s">
        <v>2196</v>
      </c>
      <c r="I1838" s="146" t="s">
        <v>1976</v>
      </c>
      <c r="J1838" s="146">
        <v>1</v>
      </c>
      <c r="K1838" s="139" t="s">
        <v>1170</v>
      </c>
    </row>
    <row r="1839" spans="1:11" ht="15.75" customHeight="1">
      <c r="A1839" s="632">
        <v>43859</v>
      </c>
      <c r="B1839" s="633" t="s">
        <v>2001</v>
      </c>
      <c r="C1839" s="439" t="s">
        <v>4106</v>
      </c>
      <c r="D1839" s="633" t="s">
        <v>1974</v>
      </c>
      <c r="E1839" s="145" t="s">
        <v>109</v>
      </c>
      <c r="F1839" s="773">
        <v>2500000</v>
      </c>
      <c r="G1839" s="422" t="s">
        <v>555</v>
      </c>
      <c r="H1839" s="633" t="s">
        <v>2196</v>
      </c>
      <c r="I1839" s="146" t="s">
        <v>1976</v>
      </c>
      <c r="J1839" s="146">
        <v>1</v>
      </c>
      <c r="K1839" s="139" t="s">
        <v>1170</v>
      </c>
    </row>
    <row r="1840" spans="1:11" ht="15.75" customHeight="1">
      <c r="A1840" s="632">
        <v>43860</v>
      </c>
      <c r="B1840" s="633" t="s">
        <v>2149</v>
      </c>
      <c r="C1840" s="439" t="s">
        <v>2427</v>
      </c>
      <c r="D1840" s="633" t="s">
        <v>1974</v>
      </c>
      <c r="E1840" s="145" t="s">
        <v>109</v>
      </c>
      <c r="F1840" s="773">
        <v>2500000</v>
      </c>
      <c r="G1840" s="422" t="s">
        <v>1975</v>
      </c>
      <c r="H1840" s="633" t="s">
        <v>2196</v>
      </c>
      <c r="I1840" s="146" t="s">
        <v>1976</v>
      </c>
      <c r="J1840" s="146">
        <v>1</v>
      </c>
      <c r="K1840" s="139" t="s">
        <v>199</v>
      </c>
    </row>
    <row r="1841" spans="1:11" ht="15.75" customHeight="1">
      <c r="A1841" s="632">
        <v>43861</v>
      </c>
      <c r="B1841" s="633" t="s">
        <v>2058</v>
      </c>
      <c r="C1841" s="439" t="s">
        <v>2581</v>
      </c>
      <c r="D1841" s="633" t="s">
        <v>1974</v>
      </c>
      <c r="E1841" s="145" t="s">
        <v>2434</v>
      </c>
      <c r="F1841" s="773">
        <v>1500000</v>
      </c>
      <c r="G1841" s="422" t="s">
        <v>2588</v>
      </c>
      <c r="H1841" s="633" t="s">
        <v>2196</v>
      </c>
      <c r="I1841" s="146" t="s">
        <v>1976</v>
      </c>
      <c r="J1841" s="146">
        <v>1</v>
      </c>
      <c r="K1841" s="139" t="s">
        <v>199</v>
      </c>
    </row>
    <row r="1842" spans="1:11" ht="15.75" customHeight="1">
      <c r="A1842" s="632">
        <v>43862</v>
      </c>
      <c r="B1842" s="633" t="s">
        <v>2001</v>
      </c>
      <c r="C1842" s="439" t="s">
        <v>4107</v>
      </c>
      <c r="D1842" s="633" t="s">
        <v>2362</v>
      </c>
      <c r="E1842" s="145" t="s">
        <v>2479</v>
      </c>
      <c r="F1842" s="773">
        <v>1100000</v>
      </c>
      <c r="G1842" s="422" t="s">
        <v>1975</v>
      </c>
      <c r="H1842" s="633" t="s">
        <v>2196</v>
      </c>
      <c r="I1842" s="146" t="s">
        <v>1976</v>
      </c>
      <c r="J1842" s="146">
        <v>1</v>
      </c>
      <c r="K1842" s="139" t="s">
        <v>199</v>
      </c>
    </row>
    <row r="1843" spans="1:11" ht="15.75" customHeight="1">
      <c r="A1843" s="632">
        <v>43863</v>
      </c>
      <c r="B1843" s="633" t="s">
        <v>2058</v>
      </c>
      <c r="C1843" s="439" t="s">
        <v>4108</v>
      </c>
      <c r="D1843" s="633" t="s">
        <v>1974</v>
      </c>
      <c r="E1843" s="145" t="s">
        <v>405</v>
      </c>
      <c r="F1843" s="773">
        <v>2900000</v>
      </c>
      <c r="G1843" s="422" t="s">
        <v>2219</v>
      </c>
      <c r="H1843" s="633" t="s">
        <v>2196</v>
      </c>
      <c r="I1843" s="146" t="s">
        <v>1976</v>
      </c>
      <c r="J1843" s="146">
        <v>1</v>
      </c>
      <c r="K1843" s="139" t="s">
        <v>199</v>
      </c>
    </row>
    <row r="1844" spans="1:11" ht="15.75" customHeight="1">
      <c r="A1844" s="632">
        <v>43864</v>
      </c>
      <c r="B1844" s="633" t="s">
        <v>2058</v>
      </c>
      <c r="C1844" s="439" t="s">
        <v>4109</v>
      </c>
      <c r="D1844" s="633" t="s">
        <v>1974</v>
      </c>
      <c r="E1844" s="145" t="s">
        <v>3312</v>
      </c>
      <c r="F1844" s="773">
        <v>1400000</v>
      </c>
      <c r="G1844" s="422" t="s">
        <v>1975</v>
      </c>
      <c r="H1844" s="633" t="s">
        <v>2196</v>
      </c>
      <c r="I1844" s="146" t="s">
        <v>1976</v>
      </c>
      <c r="J1844" s="146">
        <v>1</v>
      </c>
      <c r="K1844" s="139" t="s">
        <v>199</v>
      </c>
    </row>
    <row r="1845" spans="1:11" ht="15.75" customHeight="1">
      <c r="A1845" s="466"/>
      <c r="B1845" s="467"/>
      <c r="C1845" s="468"/>
      <c r="D1845" s="469"/>
      <c r="E1845" s="469"/>
      <c r="F1845" s="1720"/>
      <c r="G1845" s="470"/>
      <c r="H1845" s="470"/>
      <c r="I1845" s="470"/>
      <c r="J1845" s="470"/>
      <c r="K1845" s="470"/>
    </row>
    <row r="1846" spans="1:11" ht="15.75" customHeight="1">
      <c r="A1846" s="466"/>
      <c r="B1846" s="467"/>
      <c r="C1846" s="468"/>
      <c r="D1846" s="469"/>
      <c r="E1846" s="469"/>
      <c r="F1846" s="1720"/>
      <c r="G1846" s="470"/>
      <c r="H1846" s="470"/>
      <c r="I1846" s="470"/>
      <c r="J1846" s="470"/>
      <c r="K1846" s="470"/>
    </row>
    <row r="1847" spans="1:11" ht="15.75" customHeight="1">
      <c r="A1847" s="480"/>
      <c r="B1847" s="467"/>
      <c r="C1847" s="471"/>
      <c r="D1847" s="477"/>
      <c r="E1847" s="469"/>
      <c r="F1847" s="1721"/>
      <c r="G1847" s="477"/>
      <c r="H1847" s="470"/>
      <c r="I1847" s="470"/>
      <c r="J1847" s="471"/>
      <c r="K1847" s="470"/>
    </row>
    <row r="1848" spans="1:11" ht="15.75" customHeight="1">
      <c r="A1848" s="481"/>
      <c r="B1848" s="467"/>
      <c r="C1848" s="471"/>
      <c r="D1848" s="477"/>
      <c r="E1848" s="469"/>
      <c r="F1848" s="1721"/>
      <c r="G1848" s="477"/>
      <c r="H1848" s="470"/>
      <c r="I1848" s="470"/>
      <c r="J1848" s="471"/>
      <c r="K1848" s="470"/>
    </row>
    <row r="1849" spans="1:11" ht="15.75" customHeight="1">
      <c r="J1849">
        <f>SUM(J1816:J1844)</f>
        <v>29</v>
      </c>
    </row>
    <row r="1850" spans="1:11" ht="15.75" customHeight="1">
      <c r="A1850" s="3340" t="s">
        <v>4110</v>
      </c>
      <c r="B1850" s="3341"/>
      <c r="C1850" s="3341"/>
      <c r="D1850" s="3341"/>
      <c r="E1850" s="3341"/>
      <c r="F1850" s="3341"/>
      <c r="G1850" s="3341"/>
      <c r="H1850" s="3341"/>
      <c r="I1850" s="3341"/>
      <c r="J1850" s="3341"/>
      <c r="K1850" s="3341"/>
    </row>
    <row r="1851" spans="1:11" ht="15.75" customHeight="1">
      <c r="A1851" s="12" t="s">
        <v>1962</v>
      </c>
      <c r="B1851" s="62" t="s">
        <v>1963</v>
      </c>
      <c r="C1851" s="62" t="s">
        <v>1964</v>
      </c>
      <c r="D1851" s="62" t="s">
        <v>2340</v>
      </c>
      <c r="E1851" s="62" t="s">
        <v>153</v>
      </c>
      <c r="F1851" s="1702" t="s">
        <v>1966</v>
      </c>
      <c r="G1851" s="62" t="s">
        <v>1967</v>
      </c>
      <c r="H1851" s="62" t="s">
        <v>1968</v>
      </c>
      <c r="I1851" s="62" t="s">
        <v>1969</v>
      </c>
      <c r="J1851" s="63" t="s">
        <v>1970</v>
      </c>
      <c r="K1851" s="63" t="s">
        <v>10</v>
      </c>
    </row>
    <row r="1852" spans="1:11" ht="15.75" customHeight="1">
      <c r="A1852" s="632">
        <v>43836</v>
      </c>
      <c r="B1852" s="633" t="s">
        <v>2058</v>
      </c>
      <c r="C1852" s="631" t="s">
        <v>4111</v>
      </c>
      <c r="D1852" s="633" t="s">
        <v>1974</v>
      </c>
      <c r="E1852" s="633" t="s">
        <v>427</v>
      </c>
      <c r="F1852" s="1131">
        <v>2200000</v>
      </c>
      <c r="G1852" s="660" t="s">
        <v>1975</v>
      </c>
      <c r="H1852" s="633" t="s">
        <v>1991</v>
      </c>
      <c r="I1852" s="633" t="s">
        <v>1976</v>
      </c>
      <c r="J1852" s="633">
        <v>1</v>
      </c>
      <c r="K1852" s="633" t="s">
        <v>1170</v>
      </c>
    </row>
    <row r="1853" spans="1:11" ht="15.75" customHeight="1">
      <c r="A1853" s="632">
        <v>43837</v>
      </c>
      <c r="B1853" s="633" t="s">
        <v>1971</v>
      </c>
      <c r="C1853" s="630" t="s">
        <v>3368</v>
      </c>
      <c r="D1853" s="633" t="s">
        <v>1974</v>
      </c>
      <c r="E1853" s="145" t="s">
        <v>4112</v>
      </c>
      <c r="F1853" s="773">
        <v>2200000</v>
      </c>
      <c r="G1853" s="422" t="s">
        <v>3437</v>
      </c>
      <c r="H1853" s="633" t="s">
        <v>1991</v>
      </c>
      <c r="I1853" s="633" t="s">
        <v>1976</v>
      </c>
      <c r="J1853" s="146">
        <v>1</v>
      </c>
      <c r="K1853" s="146" t="s">
        <v>1170</v>
      </c>
    </row>
    <row r="1854" spans="1:11" ht="15.75" customHeight="1">
      <c r="A1854" s="632">
        <v>43838</v>
      </c>
      <c r="B1854" s="633" t="s">
        <v>1971</v>
      </c>
      <c r="C1854" s="630" t="s">
        <v>4113</v>
      </c>
      <c r="D1854" s="633" t="s">
        <v>1974</v>
      </c>
      <c r="E1854" s="145" t="s">
        <v>427</v>
      </c>
      <c r="F1854" s="773">
        <v>2200000</v>
      </c>
      <c r="G1854" s="422" t="s">
        <v>3437</v>
      </c>
      <c r="H1854" s="633" t="s">
        <v>1976</v>
      </c>
      <c r="I1854" s="633" t="s">
        <v>1976</v>
      </c>
      <c r="J1854" s="146">
        <v>1</v>
      </c>
      <c r="K1854" s="139" t="s">
        <v>1170</v>
      </c>
    </row>
    <row r="1855" spans="1:11" ht="15.75" customHeight="1">
      <c r="A1855" s="632">
        <v>43839</v>
      </c>
      <c r="B1855" s="633" t="s">
        <v>1971</v>
      </c>
      <c r="C1855" s="630" t="s">
        <v>4114</v>
      </c>
      <c r="D1855" s="633" t="s">
        <v>1974</v>
      </c>
      <c r="E1855" s="145" t="s">
        <v>427</v>
      </c>
      <c r="F1855" s="773">
        <v>2100000</v>
      </c>
      <c r="G1855" s="422" t="s">
        <v>3437</v>
      </c>
      <c r="H1855" s="633" t="s">
        <v>1976</v>
      </c>
      <c r="I1855" s="633" t="s">
        <v>1976</v>
      </c>
      <c r="J1855" s="146">
        <v>1</v>
      </c>
      <c r="K1855" s="139" t="s">
        <v>1170</v>
      </c>
    </row>
    <row r="1856" spans="1:11" ht="15.75" customHeight="1">
      <c r="A1856" s="632">
        <v>43840</v>
      </c>
      <c r="B1856" s="633" t="s">
        <v>1971</v>
      </c>
      <c r="C1856" s="630" t="s">
        <v>4115</v>
      </c>
      <c r="D1856" s="633" t="s">
        <v>1974</v>
      </c>
      <c r="E1856" s="145" t="s">
        <v>3590</v>
      </c>
      <c r="F1856" s="773">
        <v>4000000</v>
      </c>
      <c r="G1856" s="422" t="s">
        <v>4116</v>
      </c>
      <c r="H1856" s="633" t="s">
        <v>1991</v>
      </c>
      <c r="I1856" s="633" t="s">
        <v>1976</v>
      </c>
      <c r="J1856" s="146">
        <v>1</v>
      </c>
      <c r="K1856" s="139" t="s">
        <v>1170</v>
      </c>
    </row>
    <row r="1857" spans="1:11" ht="15.75" customHeight="1">
      <c r="A1857" s="632">
        <v>43841</v>
      </c>
      <c r="B1857" s="633" t="s">
        <v>1971</v>
      </c>
      <c r="C1857" s="630" t="s">
        <v>4117</v>
      </c>
      <c r="D1857" s="633" t="s">
        <v>1974</v>
      </c>
      <c r="E1857" s="145" t="s">
        <v>2512</v>
      </c>
      <c r="F1857" s="773">
        <v>3300000</v>
      </c>
      <c r="G1857" s="422" t="s">
        <v>2129</v>
      </c>
      <c r="H1857" s="633" t="s">
        <v>1976</v>
      </c>
      <c r="I1857" s="633" t="s">
        <v>1976</v>
      </c>
      <c r="J1857" s="146">
        <v>1</v>
      </c>
      <c r="K1857" s="139" t="s">
        <v>199</v>
      </c>
    </row>
    <row r="1858" spans="1:11" ht="15.75" customHeight="1">
      <c r="A1858" s="632">
        <v>43842</v>
      </c>
      <c r="B1858" s="633" t="s">
        <v>1971</v>
      </c>
      <c r="C1858" s="630" t="s">
        <v>4118</v>
      </c>
      <c r="D1858" s="633" t="s">
        <v>1974</v>
      </c>
      <c r="E1858" s="145" t="s">
        <v>427</v>
      </c>
      <c r="F1858" s="773">
        <v>2500000</v>
      </c>
      <c r="G1858" s="422" t="s">
        <v>2129</v>
      </c>
      <c r="H1858" s="633" t="s">
        <v>1976</v>
      </c>
      <c r="I1858" s="633" t="s">
        <v>1976</v>
      </c>
      <c r="J1858" s="146">
        <v>1</v>
      </c>
      <c r="K1858" s="139" t="s">
        <v>199</v>
      </c>
    </row>
    <row r="1859" spans="1:11" ht="15.75" customHeight="1">
      <c r="A1859" s="632">
        <v>43843</v>
      </c>
      <c r="B1859" s="633" t="s">
        <v>2058</v>
      </c>
      <c r="C1859" s="630" t="s">
        <v>4119</v>
      </c>
      <c r="D1859" s="633" t="s">
        <v>1974</v>
      </c>
      <c r="E1859" s="145" t="s">
        <v>2029</v>
      </c>
      <c r="F1859" s="773">
        <v>2700000</v>
      </c>
      <c r="G1859" s="422" t="s">
        <v>2010</v>
      </c>
      <c r="H1859" s="633" t="s">
        <v>1976</v>
      </c>
      <c r="I1859" s="633" t="s">
        <v>1976</v>
      </c>
      <c r="J1859" s="146">
        <v>1</v>
      </c>
      <c r="K1859" s="139"/>
    </row>
    <row r="1860" spans="1:11" ht="15.75" customHeight="1">
      <c r="A1860" s="632">
        <v>43844</v>
      </c>
      <c r="B1860" s="633" t="s">
        <v>2058</v>
      </c>
      <c r="C1860" s="630" t="s">
        <v>4120</v>
      </c>
      <c r="D1860" s="633" t="s">
        <v>1974</v>
      </c>
      <c r="E1860" s="145" t="s">
        <v>420</v>
      </c>
      <c r="F1860" s="773">
        <v>1400000</v>
      </c>
      <c r="G1860" s="422" t="s">
        <v>2260</v>
      </c>
      <c r="H1860" s="633" t="s">
        <v>1976</v>
      </c>
      <c r="I1860" s="633" t="s">
        <v>1976</v>
      </c>
      <c r="J1860" s="146">
        <v>1</v>
      </c>
      <c r="K1860" s="139"/>
    </row>
    <row r="1861" spans="1:11" ht="15.75" customHeight="1">
      <c r="A1861" s="632">
        <v>43845</v>
      </c>
      <c r="B1861" s="633" t="s">
        <v>2058</v>
      </c>
      <c r="C1861" s="630" t="s">
        <v>4121</v>
      </c>
      <c r="D1861" s="633" t="s">
        <v>1974</v>
      </c>
      <c r="E1861" s="145" t="s">
        <v>2512</v>
      </c>
      <c r="F1861" s="773">
        <v>2200000</v>
      </c>
      <c r="G1861" s="422" t="s">
        <v>2129</v>
      </c>
      <c r="H1861" s="633" t="s">
        <v>1976</v>
      </c>
      <c r="I1861" s="633" t="s">
        <v>1976</v>
      </c>
      <c r="J1861" s="146">
        <v>1</v>
      </c>
      <c r="K1861" s="139"/>
    </row>
    <row r="1862" spans="1:11" ht="15.75" customHeight="1">
      <c r="A1862" s="632">
        <v>43846</v>
      </c>
      <c r="B1862" s="633" t="s">
        <v>2058</v>
      </c>
      <c r="C1862" s="630" t="s">
        <v>4122</v>
      </c>
      <c r="D1862" s="633" t="s">
        <v>1974</v>
      </c>
      <c r="E1862" s="145" t="s">
        <v>420</v>
      </c>
      <c r="F1862" s="773">
        <v>1400000</v>
      </c>
      <c r="G1862" s="422" t="s">
        <v>2260</v>
      </c>
      <c r="H1862" s="633" t="s">
        <v>1976</v>
      </c>
      <c r="I1862" s="633" t="s">
        <v>1976</v>
      </c>
      <c r="J1862" s="146">
        <v>1</v>
      </c>
      <c r="K1862" s="139"/>
    </row>
    <row r="1863" spans="1:11" ht="15.75" customHeight="1">
      <c r="A1863" s="632">
        <v>43847</v>
      </c>
      <c r="B1863" s="633" t="s">
        <v>1971</v>
      </c>
      <c r="C1863" s="630" t="s">
        <v>4123</v>
      </c>
      <c r="D1863" s="633" t="s">
        <v>1974</v>
      </c>
      <c r="E1863" s="145" t="s">
        <v>427</v>
      </c>
      <c r="F1863" s="773">
        <v>1800000</v>
      </c>
      <c r="G1863" s="422" t="s">
        <v>4124</v>
      </c>
      <c r="H1863" s="633" t="s">
        <v>1976</v>
      </c>
      <c r="I1863" s="633" t="s">
        <v>1976</v>
      </c>
      <c r="J1863" s="146">
        <v>1</v>
      </c>
      <c r="K1863" s="139"/>
    </row>
    <row r="1864" spans="1:11" ht="15.75" customHeight="1">
      <c r="A1864" s="632">
        <v>43848</v>
      </c>
      <c r="B1864" s="633" t="s">
        <v>2058</v>
      </c>
      <c r="C1864" s="630" t="s">
        <v>4125</v>
      </c>
      <c r="D1864" s="633" t="s">
        <v>1974</v>
      </c>
      <c r="E1864" s="145" t="s">
        <v>4126</v>
      </c>
      <c r="F1864" s="773">
        <v>2200000</v>
      </c>
      <c r="G1864" s="422" t="s">
        <v>3350</v>
      </c>
      <c r="H1864" s="633" t="s">
        <v>1976</v>
      </c>
      <c r="I1864" s="633" t="s">
        <v>1976</v>
      </c>
      <c r="J1864" s="146">
        <v>1</v>
      </c>
      <c r="K1864" s="139"/>
    </row>
    <row r="1865" spans="1:11" ht="15.75" customHeight="1">
      <c r="A1865" s="632">
        <v>43849</v>
      </c>
      <c r="B1865" s="633" t="s">
        <v>1971</v>
      </c>
      <c r="C1865" s="630" t="s">
        <v>4127</v>
      </c>
      <c r="D1865" s="633" t="s">
        <v>1974</v>
      </c>
      <c r="E1865" s="145" t="s">
        <v>2221</v>
      </c>
      <c r="F1865" s="773">
        <v>2100000</v>
      </c>
      <c r="G1865" s="422" t="s">
        <v>4128</v>
      </c>
      <c r="H1865" s="633" t="s">
        <v>1976</v>
      </c>
      <c r="I1865" s="633" t="s">
        <v>1976</v>
      </c>
      <c r="J1865" s="146">
        <v>1</v>
      </c>
      <c r="K1865" s="139"/>
    </row>
    <row r="1866" spans="1:11" ht="15.75" customHeight="1">
      <c r="A1866" s="632">
        <v>43850</v>
      </c>
      <c r="B1866" s="633" t="s">
        <v>1971</v>
      </c>
      <c r="C1866" s="630" t="s">
        <v>4129</v>
      </c>
      <c r="D1866" s="633" t="s">
        <v>1974</v>
      </c>
      <c r="E1866" s="145" t="s">
        <v>405</v>
      </c>
      <c r="F1866" s="773">
        <v>2000000</v>
      </c>
      <c r="G1866" s="422" t="s">
        <v>1975</v>
      </c>
      <c r="H1866" s="633" t="s">
        <v>1976</v>
      </c>
      <c r="I1866" s="633" t="s">
        <v>1976</v>
      </c>
      <c r="J1866" s="146">
        <v>1</v>
      </c>
      <c r="K1866" s="139"/>
    </row>
    <row r="1867" spans="1:11" ht="15.75" customHeight="1">
      <c r="A1867" s="632">
        <v>43851</v>
      </c>
      <c r="B1867" s="633" t="s">
        <v>2058</v>
      </c>
      <c r="C1867" s="630" t="s">
        <v>4130</v>
      </c>
      <c r="D1867" s="633" t="s">
        <v>1974</v>
      </c>
      <c r="E1867" s="145" t="s">
        <v>4131</v>
      </c>
      <c r="F1867" s="773">
        <v>750000</v>
      </c>
      <c r="G1867" s="422" t="s">
        <v>1975</v>
      </c>
      <c r="H1867" s="633" t="s">
        <v>1976</v>
      </c>
      <c r="I1867" s="633" t="s">
        <v>1976</v>
      </c>
      <c r="J1867" s="146">
        <v>1</v>
      </c>
      <c r="K1867" s="139"/>
    </row>
    <row r="1868" spans="1:11" ht="15.75" customHeight="1">
      <c r="A1868" s="632">
        <v>43852</v>
      </c>
      <c r="B1868" s="633" t="s">
        <v>2058</v>
      </c>
      <c r="C1868" s="439" t="s">
        <v>4132</v>
      </c>
      <c r="D1868" s="633" t="s">
        <v>1974</v>
      </c>
      <c r="E1868" s="145" t="s">
        <v>1995</v>
      </c>
      <c r="F1868" s="773">
        <v>1700000</v>
      </c>
      <c r="G1868" s="422" t="s">
        <v>3118</v>
      </c>
      <c r="H1868" s="633" t="s">
        <v>1976</v>
      </c>
      <c r="I1868" s="633" t="s">
        <v>1976</v>
      </c>
      <c r="J1868" s="146">
        <v>1</v>
      </c>
      <c r="K1868" s="139"/>
    </row>
    <row r="1869" spans="1:11" ht="15.75" customHeight="1">
      <c r="A1869" s="632">
        <v>43853</v>
      </c>
      <c r="B1869" s="633" t="s">
        <v>2058</v>
      </c>
      <c r="C1869" s="439" t="s">
        <v>4133</v>
      </c>
      <c r="D1869" s="633" t="s">
        <v>1974</v>
      </c>
      <c r="E1869" s="145" t="s">
        <v>100</v>
      </c>
      <c r="F1869" s="773">
        <v>3400000</v>
      </c>
      <c r="G1869" s="422" t="s">
        <v>1975</v>
      </c>
      <c r="H1869" s="633" t="s">
        <v>1976</v>
      </c>
      <c r="I1869" s="633" t="s">
        <v>1976</v>
      </c>
      <c r="J1869" s="146">
        <v>1</v>
      </c>
      <c r="K1869" s="139"/>
    </row>
    <row r="1870" spans="1:11" ht="15.75" customHeight="1">
      <c r="A1870" s="632">
        <v>43854</v>
      </c>
      <c r="B1870" s="633" t="s">
        <v>4134</v>
      </c>
      <c r="C1870" s="439" t="s">
        <v>4135</v>
      </c>
      <c r="D1870" s="633" t="s">
        <v>1974</v>
      </c>
      <c r="E1870" s="145" t="s">
        <v>1995</v>
      </c>
      <c r="F1870" s="773">
        <v>1800000</v>
      </c>
      <c r="G1870" s="422" t="s">
        <v>3118</v>
      </c>
      <c r="H1870" s="633" t="s">
        <v>1976</v>
      </c>
      <c r="I1870" s="633" t="s">
        <v>1976</v>
      </c>
      <c r="J1870" s="146">
        <v>1</v>
      </c>
      <c r="K1870" s="139"/>
    </row>
    <row r="1871" spans="1:11" ht="15.75" customHeight="1">
      <c r="A1871" s="632">
        <v>43855</v>
      </c>
      <c r="B1871" s="633" t="s">
        <v>1971</v>
      </c>
      <c r="C1871" s="439" t="s">
        <v>4136</v>
      </c>
      <c r="D1871" s="633" t="s">
        <v>1974</v>
      </c>
      <c r="E1871" s="145" t="s">
        <v>2256</v>
      </c>
      <c r="F1871" s="773">
        <v>1400000</v>
      </c>
      <c r="G1871" s="422" t="s">
        <v>1975</v>
      </c>
      <c r="H1871" s="633" t="s">
        <v>1976</v>
      </c>
      <c r="I1871" s="633" t="s">
        <v>1976</v>
      </c>
      <c r="J1871" s="146">
        <v>1</v>
      </c>
      <c r="K1871" s="139"/>
    </row>
    <row r="1872" spans="1:11" ht="15.75" customHeight="1">
      <c r="A1872" s="466"/>
      <c r="B1872" s="467"/>
      <c r="C1872" s="468"/>
      <c r="D1872" s="469"/>
      <c r="E1872" s="469"/>
      <c r="F1872" s="1720"/>
      <c r="G1872" s="470"/>
      <c r="H1872" s="470"/>
      <c r="I1872" s="470"/>
      <c r="J1872" s="470"/>
      <c r="K1872" s="470"/>
    </row>
    <row r="1873" spans="1:11" ht="15.75" customHeight="1">
      <c r="A1873" s="466"/>
      <c r="B1873" s="467"/>
      <c r="C1873" s="468"/>
      <c r="D1873" s="469"/>
      <c r="E1873" s="469"/>
      <c r="F1873" s="1720"/>
      <c r="G1873" s="470"/>
      <c r="H1873" s="470"/>
      <c r="I1873" s="470"/>
      <c r="J1873" s="470"/>
      <c r="K1873" s="470"/>
    </row>
    <row r="1874" spans="1:11" ht="15.75" customHeight="1">
      <c r="A1874" s="480"/>
      <c r="B1874" s="467"/>
      <c r="C1874" s="471"/>
      <c r="D1874" s="477"/>
      <c r="E1874" s="469"/>
      <c r="F1874" s="1721"/>
      <c r="G1874" s="477"/>
      <c r="H1874" s="470"/>
      <c r="I1874" s="470"/>
      <c r="J1874" s="471"/>
      <c r="K1874" s="470"/>
    </row>
    <row r="1875" spans="1:11" ht="15.75" customHeight="1">
      <c r="A1875" s="481"/>
      <c r="B1875" s="467"/>
      <c r="C1875" s="471"/>
      <c r="D1875" s="477"/>
      <c r="E1875" s="469"/>
      <c r="F1875" s="1721"/>
      <c r="G1875" s="477"/>
      <c r="H1875" s="470"/>
      <c r="I1875" s="470"/>
      <c r="J1875" s="471"/>
      <c r="K1875" s="470"/>
    </row>
    <row r="1876" spans="1:11" ht="15.75" customHeight="1">
      <c r="J1876">
        <f>SUM(J1852:J1871)</f>
        <v>20</v>
      </c>
    </row>
    <row r="1877" spans="1:11" ht="15.75" customHeight="1">
      <c r="A1877" s="3340" t="s">
        <v>4137</v>
      </c>
      <c r="B1877" s="3341"/>
      <c r="C1877" s="3341"/>
      <c r="D1877" s="3341"/>
      <c r="E1877" s="3341"/>
      <c r="F1877" s="3341"/>
      <c r="G1877" s="3341"/>
      <c r="H1877" s="3341"/>
      <c r="I1877" s="3341"/>
      <c r="J1877" s="3341"/>
      <c r="K1877" s="3341"/>
    </row>
    <row r="1878" spans="1:11" ht="15.75" customHeight="1">
      <c r="A1878" s="12" t="s">
        <v>1962</v>
      </c>
      <c r="B1878" s="62" t="s">
        <v>1963</v>
      </c>
      <c r="C1878" s="62" t="s">
        <v>1964</v>
      </c>
      <c r="D1878" s="62" t="s">
        <v>2340</v>
      </c>
      <c r="E1878" s="62" t="s">
        <v>153</v>
      </c>
      <c r="F1878" s="1702" t="s">
        <v>1966</v>
      </c>
      <c r="G1878" s="62" t="s">
        <v>1967</v>
      </c>
      <c r="H1878" s="62" t="s">
        <v>1968</v>
      </c>
      <c r="I1878" s="62" t="s">
        <v>1969</v>
      </c>
      <c r="J1878" s="63" t="s">
        <v>1970</v>
      </c>
      <c r="K1878" s="63" t="s">
        <v>10</v>
      </c>
    </row>
    <row r="1879" spans="1:11" ht="15.75" customHeight="1">
      <c r="A1879" s="632">
        <v>43836</v>
      </c>
      <c r="B1879" s="633" t="s">
        <v>1971</v>
      </c>
      <c r="C1879" s="662" t="s">
        <v>4138</v>
      </c>
      <c r="D1879" s="633" t="s">
        <v>1974</v>
      </c>
      <c r="E1879" s="633" t="s">
        <v>101</v>
      </c>
      <c r="F1879" s="1131">
        <v>2000000</v>
      </c>
      <c r="G1879" s="660" t="s">
        <v>1975</v>
      </c>
      <c r="H1879" s="633" t="s">
        <v>1991</v>
      </c>
      <c r="I1879" s="633" t="s">
        <v>1976</v>
      </c>
      <c r="J1879" s="633">
        <v>1</v>
      </c>
      <c r="K1879" s="633" t="s">
        <v>199</v>
      </c>
    </row>
    <row r="1880" spans="1:11" ht="15.75" customHeight="1">
      <c r="A1880" s="632">
        <v>43837</v>
      </c>
      <c r="B1880" s="633" t="s">
        <v>1971</v>
      </c>
      <c r="C1880" s="439" t="s">
        <v>4139</v>
      </c>
      <c r="D1880" s="633" t="s">
        <v>1974</v>
      </c>
      <c r="E1880" s="145" t="s">
        <v>405</v>
      </c>
      <c r="F1880" s="773">
        <v>1600000</v>
      </c>
      <c r="G1880" s="422" t="s">
        <v>2046</v>
      </c>
      <c r="H1880" s="633" t="s">
        <v>1976</v>
      </c>
      <c r="I1880" s="146" t="s">
        <v>1976</v>
      </c>
      <c r="J1880" s="146">
        <v>1</v>
      </c>
      <c r="K1880" s="146" t="s">
        <v>199</v>
      </c>
    </row>
    <row r="1881" spans="1:11" ht="15.75" customHeight="1">
      <c r="A1881" s="632">
        <v>43838</v>
      </c>
      <c r="B1881" s="633" t="s">
        <v>1971</v>
      </c>
      <c r="C1881" s="439" t="s">
        <v>4140</v>
      </c>
      <c r="D1881" s="633" t="s">
        <v>1974</v>
      </c>
      <c r="E1881" s="145" t="s">
        <v>405</v>
      </c>
      <c r="F1881" s="773">
        <v>2600000</v>
      </c>
      <c r="G1881" s="422" t="s">
        <v>2242</v>
      </c>
      <c r="H1881" s="633" t="s">
        <v>1991</v>
      </c>
      <c r="I1881" s="146" t="s">
        <v>1976</v>
      </c>
      <c r="J1881" s="146">
        <v>1</v>
      </c>
      <c r="K1881" s="139" t="s">
        <v>199</v>
      </c>
    </row>
    <row r="1882" spans="1:11" ht="15.75" customHeight="1">
      <c r="A1882" s="632">
        <v>43839</v>
      </c>
      <c r="B1882" s="633" t="s">
        <v>3052</v>
      </c>
      <c r="C1882" s="439" t="s">
        <v>4141</v>
      </c>
      <c r="D1882" s="633" t="s">
        <v>1974</v>
      </c>
      <c r="E1882" s="145" t="s">
        <v>405</v>
      </c>
      <c r="F1882" s="773">
        <v>3000000</v>
      </c>
      <c r="G1882" s="451" t="s">
        <v>1975</v>
      </c>
      <c r="H1882" s="633" t="s">
        <v>1991</v>
      </c>
      <c r="I1882" s="146" t="s">
        <v>1976</v>
      </c>
      <c r="J1882" s="146">
        <v>1</v>
      </c>
      <c r="K1882" s="139" t="s">
        <v>199</v>
      </c>
    </row>
    <row r="1883" spans="1:11" s="1014" customFormat="1" ht="15.75" customHeight="1">
      <c r="A1883" s="632">
        <v>43840</v>
      </c>
      <c r="B1883" s="1009" t="s">
        <v>1971</v>
      </c>
      <c r="C1883" s="1010" t="s">
        <v>4142</v>
      </c>
      <c r="D1883" s="1009" t="s">
        <v>2713</v>
      </c>
      <c r="E1883" s="1011" t="s">
        <v>2713</v>
      </c>
      <c r="F1883" s="1012">
        <v>1200000</v>
      </c>
      <c r="G1883" s="1013" t="s">
        <v>1975</v>
      </c>
      <c r="H1883" s="1009" t="s">
        <v>1976</v>
      </c>
      <c r="I1883" s="1013" t="s">
        <v>1976</v>
      </c>
      <c r="J1883" s="1013">
        <v>1</v>
      </c>
      <c r="K1883" s="1013" t="s">
        <v>199</v>
      </c>
    </row>
    <row r="1884" spans="1:11" ht="15.75" customHeight="1">
      <c r="A1884" s="632">
        <v>43842</v>
      </c>
      <c r="B1884" s="633" t="s">
        <v>2004</v>
      </c>
      <c r="C1884" s="439" t="s">
        <v>4143</v>
      </c>
      <c r="D1884" s="633" t="s">
        <v>1974</v>
      </c>
      <c r="E1884" s="145" t="s">
        <v>3124</v>
      </c>
      <c r="F1884" s="773">
        <v>1850000</v>
      </c>
      <c r="G1884" s="422" t="s">
        <v>4144</v>
      </c>
      <c r="H1884" s="633" t="s">
        <v>1976</v>
      </c>
      <c r="I1884" s="146" t="s">
        <v>1976</v>
      </c>
      <c r="J1884" s="146">
        <v>1</v>
      </c>
      <c r="K1884" s="139" t="s">
        <v>199</v>
      </c>
    </row>
    <row r="1885" spans="1:11" s="1014" customFormat="1" ht="15.75" customHeight="1">
      <c r="A1885" s="632">
        <v>43843</v>
      </c>
      <c r="B1885" s="1009" t="s">
        <v>2149</v>
      </c>
      <c r="C1885" s="1010" t="s">
        <v>4145</v>
      </c>
      <c r="D1885" s="1009" t="s">
        <v>2309</v>
      </c>
      <c r="E1885" s="1011" t="s">
        <v>2308</v>
      </c>
      <c r="F1885" s="1012">
        <v>960000</v>
      </c>
      <c r="G1885" s="1013" t="s">
        <v>1975</v>
      </c>
      <c r="H1885" s="1009" t="s">
        <v>1991</v>
      </c>
      <c r="I1885" s="1013" t="s">
        <v>1976</v>
      </c>
      <c r="J1885" s="1013">
        <v>1</v>
      </c>
      <c r="K1885" s="1013" t="s">
        <v>1170</v>
      </c>
    </row>
    <row r="1886" spans="1:11" s="1014" customFormat="1" ht="15.75" customHeight="1">
      <c r="A1886" s="632">
        <v>43844</v>
      </c>
      <c r="B1886" s="1009" t="s">
        <v>2058</v>
      </c>
      <c r="C1886" s="1010" t="s">
        <v>4146</v>
      </c>
      <c r="D1886" s="1009" t="s">
        <v>2131</v>
      </c>
      <c r="E1886" s="1011" t="s">
        <v>3687</v>
      </c>
      <c r="F1886" s="1012">
        <v>2000000</v>
      </c>
      <c r="G1886" s="1013" t="s">
        <v>3377</v>
      </c>
      <c r="H1886" s="1009" t="s">
        <v>1976</v>
      </c>
      <c r="I1886" s="1013" t="s">
        <v>1976</v>
      </c>
      <c r="J1886" s="1013">
        <v>1</v>
      </c>
      <c r="K1886" s="1013" t="s">
        <v>1170</v>
      </c>
    </row>
    <row r="1887" spans="1:11" s="1014" customFormat="1" ht="15.75" customHeight="1">
      <c r="A1887" s="632">
        <v>43845</v>
      </c>
      <c r="B1887" s="1009" t="s">
        <v>4134</v>
      </c>
      <c r="C1887" s="1010" t="s">
        <v>4147</v>
      </c>
      <c r="D1887" s="1009" t="s">
        <v>2131</v>
      </c>
      <c r="E1887" s="1011" t="s">
        <v>4148</v>
      </c>
      <c r="F1887" s="1012">
        <v>2000000</v>
      </c>
      <c r="G1887" s="1013" t="s">
        <v>1975</v>
      </c>
      <c r="H1887" s="1009" t="s">
        <v>1976</v>
      </c>
      <c r="I1887" s="1013" t="s">
        <v>1976</v>
      </c>
      <c r="J1887" s="1013">
        <v>1</v>
      </c>
      <c r="K1887" s="1013" t="s">
        <v>199</v>
      </c>
    </row>
    <row r="1888" spans="1:11" s="1014" customFormat="1" ht="15.75" customHeight="1">
      <c r="A1888" s="632">
        <v>43846</v>
      </c>
      <c r="B1888" s="1009" t="s">
        <v>3052</v>
      </c>
      <c r="C1888" s="1010" t="s">
        <v>4149</v>
      </c>
      <c r="D1888" s="1009" t="s">
        <v>2131</v>
      </c>
      <c r="E1888" s="1011" t="s">
        <v>4150</v>
      </c>
      <c r="F1888" s="1012">
        <v>2200000</v>
      </c>
      <c r="G1888" s="1013" t="s">
        <v>3082</v>
      </c>
      <c r="H1888" s="1009" t="s">
        <v>1991</v>
      </c>
      <c r="I1888" s="1013" t="s">
        <v>1976</v>
      </c>
      <c r="J1888" s="1013">
        <v>1</v>
      </c>
      <c r="K1888" s="1013" t="s">
        <v>199</v>
      </c>
    </row>
    <row r="1889" spans="1:11" ht="15.75" customHeight="1">
      <c r="A1889" s="632">
        <v>43847</v>
      </c>
      <c r="B1889" s="633" t="s">
        <v>2149</v>
      </c>
      <c r="C1889" s="439" t="s">
        <v>4151</v>
      </c>
      <c r="D1889" s="633" t="s">
        <v>1974</v>
      </c>
      <c r="E1889" s="145" t="s">
        <v>99</v>
      </c>
      <c r="F1889" s="773">
        <v>1300000</v>
      </c>
      <c r="G1889" s="422" t="s">
        <v>4144</v>
      </c>
      <c r="H1889" s="633" t="s">
        <v>1976</v>
      </c>
      <c r="I1889" s="146" t="s">
        <v>1976</v>
      </c>
      <c r="J1889" s="146">
        <v>1</v>
      </c>
      <c r="K1889" s="139" t="s">
        <v>199</v>
      </c>
    </row>
    <row r="1890" spans="1:11" ht="15.75" customHeight="1">
      <c r="A1890" s="632">
        <v>43848</v>
      </c>
      <c r="B1890" s="633" t="s">
        <v>2058</v>
      </c>
      <c r="C1890" s="439" t="s">
        <v>4152</v>
      </c>
      <c r="D1890" s="633" t="s">
        <v>1974</v>
      </c>
      <c r="E1890" s="145" t="s">
        <v>417</v>
      </c>
      <c r="F1890" s="773">
        <v>1800000</v>
      </c>
      <c r="G1890" s="451" t="s">
        <v>1975</v>
      </c>
      <c r="H1890" s="633" t="s">
        <v>1976</v>
      </c>
      <c r="I1890" s="146" t="s">
        <v>1976</v>
      </c>
      <c r="J1890" s="146">
        <v>1</v>
      </c>
      <c r="K1890" s="139"/>
    </row>
    <row r="1891" spans="1:11" ht="15.75" customHeight="1">
      <c r="A1891" s="632">
        <v>43849</v>
      </c>
      <c r="B1891" s="633" t="s">
        <v>2058</v>
      </c>
      <c r="C1891" s="439" t="s">
        <v>4153</v>
      </c>
      <c r="D1891" s="633" t="s">
        <v>1974</v>
      </c>
      <c r="E1891" s="145" t="s">
        <v>4154</v>
      </c>
      <c r="F1891" s="773">
        <v>1700000</v>
      </c>
      <c r="G1891" s="451" t="s">
        <v>1975</v>
      </c>
      <c r="H1891" s="633" t="s">
        <v>1976</v>
      </c>
      <c r="I1891" s="146" t="s">
        <v>1976</v>
      </c>
      <c r="J1891" s="146">
        <v>1</v>
      </c>
      <c r="K1891" s="139"/>
    </row>
    <row r="1892" spans="1:11" s="1014" customFormat="1" ht="15.75" customHeight="1">
      <c r="A1892" s="632">
        <v>43850</v>
      </c>
      <c r="B1892" s="1009" t="s">
        <v>2149</v>
      </c>
      <c r="C1892" s="1010" t="s">
        <v>4155</v>
      </c>
      <c r="D1892" s="1009" t="s">
        <v>2131</v>
      </c>
      <c r="E1892" s="1011" t="s">
        <v>2627</v>
      </c>
      <c r="F1892" s="1012">
        <v>4800000</v>
      </c>
      <c r="G1892" s="1013" t="s">
        <v>1975</v>
      </c>
      <c r="H1892" s="1009" t="s">
        <v>1991</v>
      </c>
      <c r="I1892" s="1013" t="s">
        <v>1976</v>
      </c>
      <c r="J1892" s="1013">
        <v>1</v>
      </c>
      <c r="K1892" s="1013"/>
    </row>
    <row r="1893" spans="1:11" ht="15.75" customHeight="1">
      <c r="A1893" s="632">
        <v>43851</v>
      </c>
      <c r="B1893" s="633" t="s">
        <v>2058</v>
      </c>
      <c r="C1893" s="439" t="s">
        <v>4156</v>
      </c>
      <c r="D1893" s="633" t="s">
        <v>1974</v>
      </c>
      <c r="E1893" s="145" t="s">
        <v>98</v>
      </c>
      <c r="F1893" s="773">
        <v>1800000</v>
      </c>
      <c r="G1893" s="422" t="s">
        <v>3180</v>
      </c>
      <c r="H1893" s="633" t="s">
        <v>1976</v>
      </c>
      <c r="I1893" s="146" t="s">
        <v>1976</v>
      </c>
      <c r="J1893" s="146">
        <v>1</v>
      </c>
      <c r="K1893" s="139"/>
    </row>
    <row r="1894" spans="1:11" ht="15.75" customHeight="1">
      <c r="A1894" s="632">
        <v>43852</v>
      </c>
      <c r="B1894" s="633" t="s">
        <v>1971</v>
      </c>
      <c r="C1894" s="439" t="s">
        <v>4157</v>
      </c>
      <c r="D1894" s="633" t="s">
        <v>1974</v>
      </c>
      <c r="E1894" s="145" t="s">
        <v>2790</v>
      </c>
      <c r="F1894" s="773">
        <v>1250000</v>
      </c>
      <c r="G1894" s="451" t="s">
        <v>1975</v>
      </c>
      <c r="H1894" s="633" t="s">
        <v>1976</v>
      </c>
      <c r="I1894" s="146" t="s">
        <v>1976</v>
      </c>
      <c r="J1894" s="146">
        <v>1</v>
      </c>
      <c r="K1894" s="139"/>
    </row>
    <row r="1895" spans="1:11" ht="15.75" customHeight="1">
      <c r="A1895" s="632">
        <v>43853</v>
      </c>
      <c r="B1895" s="633" t="s">
        <v>1971</v>
      </c>
      <c r="C1895" s="439" t="s">
        <v>4158</v>
      </c>
      <c r="D1895" s="633" t="s">
        <v>1974</v>
      </c>
      <c r="E1895" s="145" t="s">
        <v>405</v>
      </c>
      <c r="F1895" s="773">
        <v>1950000</v>
      </c>
      <c r="G1895" s="422" t="s">
        <v>4159</v>
      </c>
      <c r="H1895" s="633" t="s">
        <v>1976</v>
      </c>
      <c r="I1895" s="146" t="s">
        <v>1976</v>
      </c>
      <c r="J1895" s="146">
        <v>1</v>
      </c>
      <c r="K1895" s="139"/>
    </row>
    <row r="1896" spans="1:11" ht="15.75" customHeight="1">
      <c r="A1896" s="632">
        <v>43854</v>
      </c>
      <c r="B1896" s="633" t="s">
        <v>1971</v>
      </c>
      <c r="C1896" s="439" t="s">
        <v>4160</v>
      </c>
      <c r="D1896" s="633" t="s">
        <v>1974</v>
      </c>
      <c r="E1896" s="145" t="s">
        <v>109</v>
      </c>
      <c r="F1896" s="773">
        <v>7500000</v>
      </c>
      <c r="G1896" s="451" t="s">
        <v>1975</v>
      </c>
      <c r="H1896" s="633" t="s">
        <v>1976</v>
      </c>
      <c r="I1896" s="146" t="s">
        <v>1976</v>
      </c>
      <c r="J1896" s="146">
        <v>1</v>
      </c>
      <c r="K1896" s="139"/>
    </row>
    <row r="1897" spans="1:11" ht="15.75" customHeight="1">
      <c r="A1897" s="632">
        <v>43855</v>
      </c>
      <c r="B1897" s="633" t="s">
        <v>2058</v>
      </c>
      <c r="C1897" s="439" t="s">
        <v>4161</v>
      </c>
      <c r="D1897" s="633" t="s">
        <v>1974</v>
      </c>
      <c r="E1897" s="145" t="s">
        <v>3383</v>
      </c>
      <c r="F1897" s="773">
        <v>1700000</v>
      </c>
      <c r="G1897" s="451" t="s">
        <v>1975</v>
      </c>
      <c r="H1897" s="633" t="s">
        <v>1976</v>
      </c>
      <c r="I1897" s="146" t="s">
        <v>1976</v>
      </c>
      <c r="J1897" s="146">
        <v>1</v>
      </c>
      <c r="K1897" s="139"/>
    </row>
    <row r="1898" spans="1:11" ht="15.75" customHeight="1">
      <c r="A1898" s="632">
        <v>43856</v>
      </c>
      <c r="B1898" s="633" t="s">
        <v>1971</v>
      </c>
      <c r="C1898" s="439" t="s">
        <v>4162</v>
      </c>
      <c r="D1898" s="633" t="s">
        <v>1974</v>
      </c>
      <c r="E1898" s="145" t="s">
        <v>423</v>
      </c>
      <c r="F1898" s="773">
        <v>1500000</v>
      </c>
      <c r="G1898" s="422" t="s">
        <v>4163</v>
      </c>
      <c r="H1898" s="633" t="s">
        <v>1976</v>
      </c>
      <c r="I1898" s="146" t="s">
        <v>1976</v>
      </c>
      <c r="J1898" s="146">
        <v>1</v>
      </c>
      <c r="K1898" s="139"/>
    </row>
    <row r="1899" spans="1:11" ht="15.75" customHeight="1">
      <c r="A1899" s="466"/>
      <c r="B1899" s="467"/>
      <c r="C1899" s="468"/>
      <c r="D1899" s="469"/>
      <c r="E1899" s="469"/>
      <c r="F1899" s="1720"/>
      <c r="G1899" s="470"/>
      <c r="H1899" s="470"/>
      <c r="I1899" s="470"/>
      <c r="J1899" s="470"/>
      <c r="K1899" s="470"/>
    </row>
    <row r="1900" spans="1:11" ht="15.75" customHeight="1">
      <c r="A1900" s="466"/>
      <c r="B1900" s="467"/>
      <c r="C1900" s="468"/>
      <c r="D1900" s="469"/>
      <c r="E1900" s="469"/>
      <c r="F1900" s="1720"/>
      <c r="G1900" s="470"/>
      <c r="H1900" s="470"/>
      <c r="I1900" s="470"/>
      <c r="J1900" s="470"/>
      <c r="K1900" s="470"/>
    </row>
    <row r="1901" spans="1:11" ht="15.75" customHeight="1">
      <c r="A1901" s="480"/>
      <c r="B1901" s="467"/>
      <c r="C1901" s="471"/>
      <c r="D1901" s="477"/>
      <c r="E1901" s="469"/>
      <c r="F1901" s="1721"/>
      <c r="G1901" s="477"/>
      <c r="H1901" s="470"/>
      <c r="I1901" s="470"/>
      <c r="J1901" s="471"/>
      <c r="K1901" s="470"/>
    </row>
    <row r="1902" spans="1:11" s="605" customFormat="1" ht="15.75" customHeight="1">
      <c r="A1902" s="819"/>
      <c r="B1902" s="399"/>
      <c r="C1902" s="483"/>
      <c r="D1902" s="484"/>
      <c r="E1902" s="817"/>
      <c r="F1902" s="767"/>
      <c r="G1902" s="484"/>
      <c r="H1902" s="818"/>
      <c r="I1902" s="818"/>
      <c r="J1902" s="483"/>
      <c r="K1902" s="818"/>
    </row>
    <row r="1903" spans="1:11" ht="15.75" customHeight="1">
      <c r="A1903" s="3342" t="s">
        <v>3700</v>
      </c>
      <c r="B1903" s="3342"/>
      <c r="C1903" s="3342"/>
      <c r="D1903" s="3342"/>
      <c r="E1903" s="3342"/>
      <c r="F1903" s="3342"/>
      <c r="G1903" s="3342"/>
      <c r="H1903" s="3342"/>
      <c r="I1903" s="3342"/>
      <c r="J1903" s="3342"/>
      <c r="K1903" s="3342"/>
    </row>
    <row r="1904" spans="1:11" ht="15.75" customHeight="1">
      <c r="A1904" s="3340" t="s">
        <v>4164</v>
      </c>
      <c r="B1904" s="3341"/>
      <c r="C1904" s="3341"/>
      <c r="D1904" s="3341"/>
      <c r="E1904" s="3341"/>
      <c r="F1904" s="3341"/>
      <c r="G1904" s="3341"/>
      <c r="H1904" s="3341"/>
      <c r="I1904" s="3341"/>
      <c r="J1904" s="3341"/>
      <c r="K1904" s="3341"/>
    </row>
    <row r="1905" spans="1:11" ht="15.75" customHeight="1">
      <c r="A1905" s="12" t="s">
        <v>1962</v>
      </c>
      <c r="B1905" s="62" t="s">
        <v>1963</v>
      </c>
      <c r="C1905" s="62" t="s">
        <v>1964</v>
      </c>
      <c r="D1905" s="62" t="s">
        <v>2340</v>
      </c>
      <c r="E1905" s="62" t="s">
        <v>153</v>
      </c>
      <c r="F1905" s="1702" t="s">
        <v>1966</v>
      </c>
      <c r="G1905" s="62" t="s">
        <v>1967</v>
      </c>
      <c r="H1905" s="62" t="s">
        <v>1968</v>
      </c>
      <c r="I1905" s="62" t="s">
        <v>1969</v>
      </c>
      <c r="J1905" s="63" t="s">
        <v>1970</v>
      </c>
      <c r="K1905" s="63" t="s">
        <v>10</v>
      </c>
    </row>
    <row r="1906" spans="1:11" ht="15.75" customHeight="1">
      <c r="A1906" s="632"/>
      <c r="B1906" s="633" t="s">
        <v>1971</v>
      </c>
      <c r="C1906" s="662" t="s">
        <v>4165</v>
      </c>
      <c r="D1906" s="633" t="s">
        <v>2673</v>
      </c>
      <c r="E1906" s="633" t="s">
        <v>1974</v>
      </c>
      <c r="F1906" s="1131">
        <v>2300000</v>
      </c>
      <c r="G1906" s="633" t="s">
        <v>2674</v>
      </c>
      <c r="H1906" s="633" t="s">
        <v>1976</v>
      </c>
      <c r="I1906" s="633" t="s">
        <v>1976</v>
      </c>
      <c r="J1906" s="633">
        <v>1</v>
      </c>
      <c r="K1906" s="633" t="s">
        <v>199</v>
      </c>
    </row>
    <row r="1907" spans="1:11" ht="15.75" customHeight="1">
      <c r="A1907" s="632"/>
      <c r="B1907" s="633" t="s">
        <v>1971</v>
      </c>
      <c r="C1907" s="439" t="s">
        <v>3159</v>
      </c>
      <c r="D1907" s="633" t="s">
        <v>2876</v>
      </c>
      <c r="E1907" s="145" t="s">
        <v>1974</v>
      </c>
      <c r="F1907" s="773">
        <v>2700000</v>
      </c>
      <c r="G1907" s="451" t="s">
        <v>1975</v>
      </c>
      <c r="H1907" s="633" t="s">
        <v>1976</v>
      </c>
      <c r="I1907" s="633" t="s">
        <v>1976</v>
      </c>
      <c r="J1907" s="633">
        <v>1</v>
      </c>
      <c r="K1907" s="146" t="s">
        <v>935</v>
      </c>
    </row>
    <row r="1908" spans="1:11" ht="15.75" customHeight="1">
      <c r="A1908" s="89"/>
      <c r="B1908" s="633" t="s">
        <v>2149</v>
      </c>
      <c r="C1908" s="439" t="s">
        <v>3477</v>
      </c>
      <c r="D1908" s="633" t="s">
        <v>413</v>
      </c>
      <c r="E1908" s="145" t="s">
        <v>1974</v>
      </c>
      <c r="F1908" s="773">
        <v>2900000</v>
      </c>
      <c r="G1908" s="422" t="s">
        <v>3478</v>
      </c>
      <c r="H1908" s="633" t="s">
        <v>1976</v>
      </c>
      <c r="I1908" s="633" t="s">
        <v>1976</v>
      </c>
      <c r="J1908" s="633">
        <v>1</v>
      </c>
      <c r="K1908" s="139" t="s">
        <v>199</v>
      </c>
    </row>
    <row r="1909" spans="1:11" ht="15.75" customHeight="1">
      <c r="A1909" s="89"/>
      <c r="B1909" s="633" t="s">
        <v>2058</v>
      </c>
      <c r="C1909" s="439" t="s">
        <v>2541</v>
      </c>
      <c r="D1909" s="633" t="s">
        <v>407</v>
      </c>
      <c r="E1909" s="145" t="s">
        <v>1974</v>
      </c>
      <c r="F1909" s="773">
        <v>3200000</v>
      </c>
      <c r="G1909" s="422" t="s">
        <v>3861</v>
      </c>
      <c r="H1909" s="633" t="s">
        <v>1976</v>
      </c>
      <c r="I1909" s="633" t="s">
        <v>1976</v>
      </c>
      <c r="J1909" s="633">
        <v>1</v>
      </c>
      <c r="K1909" s="139" t="s">
        <v>935</v>
      </c>
    </row>
    <row r="1910" spans="1:11" ht="15.75" customHeight="1">
      <c r="A1910" s="89"/>
      <c r="B1910" s="633" t="s">
        <v>2058</v>
      </c>
      <c r="C1910" s="439" t="s">
        <v>4166</v>
      </c>
      <c r="D1910" s="633" t="s">
        <v>407</v>
      </c>
      <c r="E1910" s="145" t="s">
        <v>1974</v>
      </c>
      <c r="F1910" s="773">
        <v>2900000</v>
      </c>
      <c r="G1910" s="422" t="s">
        <v>3861</v>
      </c>
      <c r="H1910" s="633" t="s">
        <v>1976</v>
      </c>
      <c r="I1910" s="633" t="s">
        <v>1976</v>
      </c>
      <c r="J1910" s="633">
        <v>1</v>
      </c>
      <c r="K1910" s="139" t="s">
        <v>199</v>
      </c>
    </row>
    <row r="1911" spans="1:11" ht="15.75" customHeight="1">
      <c r="A1911" s="89"/>
      <c r="B1911" s="633" t="s">
        <v>1971</v>
      </c>
      <c r="C1911" s="439" t="s">
        <v>4167</v>
      </c>
      <c r="D1911" s="633" t="s">
        <v>2673</v>
      </c>
      <c r="E1911" s="145" t="s">
        <v>1974</v>
      </c>
      <c r="F1911" s="773">
        <v>3100000</v>
      </c>
      <c r="G1911" s="422" t="s">
        <v>3497</v>
      </c>
      <c r="H1911" s="633" t="s">
        <v>1976</v>
      </c>
      <c r="I1911" s="633" t="s">
        <v>1976</v>
      </c>
      <c r="J1911" s="633">
        <v>1</v>
      </c>
      <c r="K1911" s="139" t="s">
        <v>935</v>
      </c>
    </row>
    <row r="1912" spans="1:11" ht="15.75" customHeight="1">
      <c r="A1912" s="89"/>
      <c r="B1912" s="633" t="s">
        <v>2058</v>
      </c>
      <c r="C1912" s="439" t="s">
        <v>2685</v>
      </c>
      <c r="D1912" s="633" t="s">
        <v>407</v>
      </c>
      <c r="E1912" s="145" t="s">
        <v>1974</v>
      </c>
      <c r="F1912" s="773">
        <v>1900000</v>
      </c>
      <c r="G1912" s="422" t="s">
        <v>2053</v>
      </c>
      <c r="H1912" s="633" t="s">
        <v>1976</v>
      </c>
      <c r="I1912" s="633" t="s">
        <v>1976</v>
      </c>
      <c r="J1912" s="633">
        <v>1</v>
      </c>
      <c r="K1912" s="139" t="s">
        <v>199</v>
      </c>
    </row>
    <row r="1913" spans="1:11" ht="15.75" customHeight="1">
      <c r="A1913" s="89"/>
      <c r="B1913" s="633" t="s">
        <v>1971</v>
      </c>
      <c r="C1913" s="439" t="s">
        <v>4168</v>
      </c>
      <c r="D1913" s="633" t="s">
        <v>4079</v>
      </c>
      <c r="E1913" s="145" t="s">
        <v>1974</v>
      </c>
      <c r="F1913" s="773">
        <v>2700000</v>
      </c>
      <c r="G1913" s="422" t="s">
        <v>2148</v>
      </c>
      <c r="H1913" s="633" t="s">
        <v>1976</v>
      </c>
      <c r="I1913" s="633" t="s">
        <v>1976</v>
      </c>
      <c r="J1913" s="633">
        <v>1</v>
      </c>
      <c r="K1913" s="139" t="s">
        <v>935</v>
      </c>
    </row>
    <row r="1914" spans="1:11" ht="15.75" customHeight="1">
      <c r="A1914" s="89"/>
      <c r="B1914" s="633" t="s">
        <v>1971</v>
      </c>
      <c r="C1914" s="439" t="s">
        <v>4169</v>
      </c>
      <c r="D1914" s="633" t="s">
        <v>2895</v>
      </c>
      <c r="E1914" s="145" t="s">
        <v>1974</v>
      </c>
      <c r="F1914" s="773">
        <v>4100000</v>
      </c>
      <c r="G1914" s="422" t="s">
        <v>2847</v>
      </c>
      <c r="H1914" s="633" t="s">
        <v>1976</v>
      </c>
      <c r="I1914" s="633" t="s">
        <v>1976</v>
      </c>
      <c r="J1914" s="633">
        <v>1</v>
      </c>
      <c r="K1914" s="139" t="s">
        <v>199</v>
      </c>
    </row>
    <row r="1915" spans="1:11" ht="15.75" customHeight="1">
      <c r="A1915" s="89"/>
      <c r="B1915" s="633" t="s">
        <v>1971</v>
      </c>
      <c r="C1915" s="439" t="s">
        <v>4170</v>
      </c>
      <c r="D1915" s="633" t="s">
        <v>91</v>
      </c>
      <c r="E1915" s="145" t="s">
        <v>1974</v>
      </c>
      <c r="F1915" s="773">
        <v>2300000</v>
      </c>
      <c r="G1915" s="451" t="s">
        <v>1975</v>
      </c>
      <c r="H1915" s="633" t="s">
        <v>1976</v>
      </c>
      <c r="I1915" s="633" t="s">
        <v>1976</v>
      </c>
      <c r="J1915" s="633">
        <v>1</v>
      </c>
      <c r="K1915" s="139" t="s">
        <v>935</v>
      </c>
    </row>
    <row r="1916" spans="1:11" ht="15.75" customHeight="1">
      <c r="A1916" s="89"/>
      <c r="B1916" s="633" t="s">
        <v>2058</v>
      </c>
      <c r="C1916" s="439" t="s">
        <v>4171</v>
      </c>
      <c r="D1916" s="633" t="s">
        <v>2895</v>
      </c>
      <c r="E1916" s="145" t="s">
        <v>1974</v>
      </c>
      <c r="F1916" s="773">
        <v>3100000</v>
      </c>
      <c r="G1916" s="422" t="s">
        <v>1984</v>
      </c>
      <c r="H1916" s="633" t="s">
        <v>1976</v>
      </c>
      <c r="I1916" s="633" t="s">
        <v>1976</v>
      </c>
      <c r="J1916" s="633">
        <v>1</v>
      </c>
      <c r="K1916" s="633" t="s">
        <v>199</v>
      </c>
    </row>
    <row r="1917" spans="1:11" ht="15.75" customHeight="1">
      <c r="A1917" s="89"/>
      <c r="B1917" s="633" t="s">
        <v>1971</v>
      </c>
      <c r="C1917" s="439" t="s">
        <v>1165</v>
      </c>
      <c r="D1917" s="633" t="s">
        <v>2895</v>
      </c>
      <c r="E1917" s="145" t="s">
        <v>1974</v>
      </c>
      <c r="F1917" s="773">
        <v>2800000</v>
      </c>
      <c r="G1917" s="422" t="s">
        <v>1984</v>
      </c>
      <c r="H1917" s="633" t="s">
        <v>1976</v>
      </c>
      <c r="I1917" s="633" t="s">
        <v>1976</v>
      </c>
      <c r="J1917" s="633">
        <v>1</v>
      </c>
      <c r="K1917" s="146" t="s">
        <v>935</v>
      </c>
    </row>
    <row r="1918" spans="1:11" ht="15.75" customHeight="1">
      <c r="A1918" s="89"/>
      <c r="B1918" s="633" t="s">
        <v>2058</v>
      </c>
      <c r="C1918" s="439" t="s">
        <v>4172</v>
      </c>
      <c r="D1918" s="633" t="s">
        <v>91</v>
      </c>
      <c r="E1918" s="145" t="s">
        <v>1974</v>
      </c>
      <c r="F1918" s="773">
        <v>2700000</v>
      </c>
      <c r="G1918" s="451" t="s">
        <v>1975</v>
      </c>
      <c r="H1918" s="633" t="s">
        <v>1976</v>
      </c>
      <c r="I1918" s="633" t="s">
        <v>1976</v>
      </c>
      <c r="J1918" s="633">
        <v>1</v>
      </c>
      <c r="K1918" s="139" t="s">
        <v>199</v>
      </c>
    </row>
    <row r="1919" spans="1:11" ht="15.75" customHeight="1">
      <c r="A1919" s="89"/>
      <c r="B1919" s="633" t="s">
        <v>1971</v>
      </c>
      <c r="C1919" s="439" t="s">
        <v>992</v>
      </c>
      <c r="D1919" s="633" t="s">
        <v>407</v>
      </c>
      <c r="E1919" s="145" t="s">
        <v>1974</v>
      </c>
      <c r="F1919" s="773">
        <v>2000000</v>
      </c>
      <c r="G1919" s="422" t="s">
        <v>4173</v>
      </c>
      <c r="H1919" s="633" t="s">
        <v>1976</v>
      </c>
      <c r="I1919" s="633" t="s">
        <v>1976</v>
      </c>
      <c r="J1919" s="633">
        <v>1</v>
      </c>
      <c r="K1919" s="139" t="s">
        <v>935</v>
      </c>
    </row>
    <row r="1920" spans="1:11" ht="15.75" customHeight="1">
      <c r="A1920" s="89"/>
      <c r="B1920" s="633" t="s">
        <v>2058</v>
      </c>
      <c r="C1920" s="439" t="s">
        <v>4174</v>
      </c>
      <c r="D1920" s="633" t="s">
        <v>407</v>
      </c>
      <c r="E1920" s="145" t="s">
        <v>1974</v>
      </c>
      <c r="F1920" s="773">
        <v>2200000</v>
      </c>
      <c r="G1920" s="422" t="s">
        <v>4175</v>
      </c>
      <c r="H1920" s="633" t="s">
        <v>1976</v>
      </c>
      <c r="I1920" s="633" t="s">
        <v>1976</v>
      </c>
      <c r="J1920" s="633">
        <v>1</v>
      </c>
      <c r="K1920" s="139" t="s">
        <v>199</v>
      </c>
    </row>
    <row r="1921" spans="1:11" ht="15.75" customHeight="1">
      <c r="A1921" s="89"/>
      <c r="B1921" s="633" t="s">
        <v>1971</v>
      </c>
      <c r="C1921" s="439" t="s">
        <v>4176</v>
      </c>
      <c r="D1921" s="633" t="s">
        <v>434</v>
      </c>
      <c r="E1921" s="145" t="s">
        <v>1974</v>
      </c>
      <c r="F1921" s="773">
        <v>1800000</v>
      </c>
      <c r="G1921" s="451" t="s">
        <v>1975</v>
      </c>
      <c r="H1921" s="633" t="s">
        <v>1976</v>
      </c>
      <c r="I1921" s="633" t="s">
        <v>1976</v>
      </c>
      <c r="J1921" s="633">
        <v>1</v>
      </c>
      <c r="K1921" s="139" t="s">
        <v>935</v>
      </c>
    </row>
    <row r="1922" spans="1:11" ht="15.75" customHeight="1">
      <c r="A1922" s="89"/>
      <c r="B1922" s="633" t="s">
        <v>1971</v>
      </c>
      <c r="C1922" s="439" t="s">
        <v>4177</v>
      </c>
      <c r="D1922" s="633" t="s">
        <v>2895</v>
      </c>
      <c r="E1922" s="145" t="s">
        <v>1974</v>
      </c>
      <c r="F1922" s="773">
        <v>2300000</v>
      </c>
      <c r="G1922" s="422" t="s">
        <v>1984</v>
      </c>
      <c r="H1922" s="633" t="s">
        <v>1976</v>
      </c>
      <c r="I1922" s="633" t="s">
        <v>1976</v>
      </c>
      <c r="J1922" s="633">
        <v>1</v>
      </c>
      <c r="K1922" s="633" t="s">
        <v>199</v>
      </c>
    </row>
    <row r="1923" spans="1:11" ht="15.75" customHeight="1">
      <c r="A1923" s="89"/>
      <c r="B1923" s="633" t="s">
        <v>2058</v>
      </c>
      <c r="C1923" s="439" t="s">
        <v>4178</v>
      </c>
      <c r="D1923" s="633" t="s">
        <v>3253</v>
      </c>
      <c r="E1923" s="145" t="s">
        <v>1974</v>
      </c>
      <c r="F1923" s="773">
        <v>1350000</v>
      </c>
      <c r="G1923" s="451" t="s">
        <v>1975</v>
      </c>
      <c r="H1923" s="633" t="s">
        <v>1976</v>
      </c>
      <c r="I1923" s="633" t="s">
        <v>1976</v>
      </c>
      <c r="J1923" s="633">
        <v>1</v>
      </c>
      <c r="K1923" s="146" t="s">
        <v>935</v>
      </c>
    </row>
    <row r="1924" spans="1:11" ht="15.75" customHeight="1">
      <c r="A1924" s="89"/>
      <c r="B1924" s="633" t="s">
        <v>1971</v>
      </c>
      <c r="C1924" s="439" t="s">
        <v>4179</v>
      </c>
      <c r="D1924" s="633" t="s">
        <v>407</v>
      </c>
      <c r="E1924" s="145" t="s">
        <v>1974</v>
      </c>
      <c r="F1924" s="773">
        <v>3400000</v>
      </c>
      <c r="G1924" s="422" t="s">
        <v>3861</v>
      </c>
      <c r="H1924" s="633" t="s">
        <v>1976</v>
      </c>
      <c r="I1924" s="633" t="s">
        <v>1976</v>
      </c>
      <c r="J1924" s="633">
        <v>1</v>
      </c>
      <c r="K1924" s="633" t="s">
        <v>199</v>
      </c>
    </row>
    <row r="1925" spans="1:11" ht="15.75" customHeight="1">
      <c r="A1925" s="89"/>
      <c r="B1925" s="633" t="s">
        <v>1971</v>
      </c>
      <c r="C1925" s="439" t="s">
        <v>4180</v>
      </c>
      <c r="D1925" s="633" t="s">
        <v>2221</v>
      </c>
      <c r="E1925" s="145" t="s">
        <v>1974</v>
      </c>
      <c r="F1925" s="773">
        <v>2800000</v>
      </c>
      <c r="G1925" s="422" t="s">
        <v>2846</v>
      </c>
      <c r="H1925" s="633" t="s">
        <v>1976</v>
      </c>
      <c r="I1925" s="146" t="s">
        <v>1976</v>
      </c>
      <c r="J1925" s="146">
        <v>1</v>
      </c>
      <c r="K1925" s="146" t="s">
        <v>935</v>
      </c>
    </row>
    <row r="1926" spans="1:11" ht="15.75" customHeight="1">
      <c r="A1926" s="466"/>
      <c r="B1926" s="467"/>
      <c r="C1926" s="468"/>
      <c r="D1926" s="469"/>
      <c r="E1926" s="469"/>
      <c r="F1926" s="1720"/>
      <c r="G1926" s="470"/>
      <c r="H1926" s="470"/>
      <c r="I1926" s="470"/>
      <c r="J1926" s="470"/>
      <c r="K1926" s="470"/>
    </row>
    <row r="1927" spans="1:11" ht="15.75" customHeight="1">
      <c r="A1927" s="466"/>
      <c r="B1927" s="467"/>
      <c r="C1927" s="468"/>
      <c r="D1927" s="469"/>
      <c r="E1927" s="469"/>
      <c r="F1927" s="1720"/>
      <c r="G1927" s="470"/>
      <c r="H1927" s="470"/>
      <c r="I1927" s="470"/>
      <c r="J1927" s="470"/>
      <c r="K1927" s="470"/>
    </row>
    <row r="1928" spans="1:11" ht="15.75" customHeight="1">
      <c r="A1928" s="480"/>
      <c r="B1928" s="467"/>
      <c r="C1928" s="471"/>
      <c r="D1928" s="477"/>
      <c r="E1928" s="469"/>
      <c r="F1928" s="1721"/>
      <c r="G1928" s="477"/>
      <c r="H1928" s="470"/>
      <c r="I1928" s="470"/>
      <c r="J1928" s="471"/>
      <c r="K1928" s="470"/>
    </row>
    <row r="1929" spans="1:11" ht="15.75" customHeight="1">
      <c r="A1929" s="481"/>
      <c r="B1929" s="467"/>
      <c r="C1929" s="471"/>
      <c r="D1929" s="477"/>
      <c r="E1929" s="469"/>
      <c r="F1929" s="1721"/>
      <c r="G1929" s="477"/>
      <c r="H1929" s="470"/>
      <c r="I1929" s="470"/>
      <c r="J1929" s="471"/>
      <c r="K1929" s="470"/>
    </row>
    <row r="1930" spans="1:11" ht="15.75" customHeight="1">
      <c r="J1930">
        <f>SUM(J1906:J1929)</f>
        <v>20</v>
      </c>
    </row>
    <row r="1931" spans="1:11" ht="15.75" customHeight="1">
      <c r="A1931" s="3340" t="s">
        <v>4181</v>
      </c>
      <c r="B1931" s="3341"/>
      <c r="C1931" s="3341"/>
      <c r="D1931" s="3341"/>
      <c r="E1931" s="3341"/>
      <c r="F1931" s="3341"/>
      <c r="G1931" s="3341"/>
      <c r="H1931" s="3341"/>
      <c r="I1931" s="3341"/>
      <c r="J1931" s="3341"/>
      <c r="K1931" s="3341"/>
    </row>
    <row r="1932" spans="1:11" ht="15.75" customHeight="1">
      <c r="A1932" s="12" t="s">
        <v>1962</v>
      </c>
      <c r="B1932" s="62" t="s">
        <v>1963</v>
      </c>
      <c r="C1932" s="62" t="s">
        <v>1964</v>
      </c>
      <c r="D1932" s="62" t="s">
        <v>2340</v>
      </c>
      <c r="E1932" s="62" t="s">
        <v>153</v>
      </c>
      <c r="F1932" s="1702" t="s">
        <v>1966</v>
      </c>
      <c r="G1932" s="62" t="s">
        <v>1967</v>
      </c>
      <c r="H1932" s="62" t="s">
        <v>1968</v>
      </c>
      <c r="I1932" s="62" t="s">
        <v>1969</v>
      </c>
      <c r="J1932" s="63" t="s">
        <v>1970</v>
      </c>
      <c r="K1932" s="63" t="s">
        <v>10</v>
      </c>
    </row>
    <row r="1933" spans="1:11" ht="15.75" customHeight="1">
      <c r="A1933" s="632">
        <v>43837</v>
      </c>
      <c r="B1933" s="633" t="s">
        <v>1971</v>
      </c>
      <c r="C1933" s="631" t="s">
        <v>4182</v>
      </c>
      <c r="D1933" s="633" t="s">
        <v>2434</v>
      </c>
      <c r="E1933" s="633" t="s">
        <v>1974</v>
      </c>
      <c r="F1933" s="1131">
        <v>1200000</v>
      </c>
      <c r="G1933" s="633" t="s">
        <v>2260</v>
      </c>
      <c r="H1933" s="633" t="s">
        <v>1976</v>
      </c>
      <c r="I1933" s="633" t="s">
        <v>1976</v>
      </c>
      <c r="J1933" s="633">
        <v>1</v>
      </c>
      <c r="K1933" s="633" t="s">
        <v>199</v>
      </c>
    </row>
    <row r="1934" spans="1:11" ht="15.75" customHeight="1">
      <c r="A1934" s="632">
        <v>43838</v>
      </c>
      <c r="B1934" s="633" t="s">
        <v>1971</v>
      </c>
      <c r="C1934" s="630" t="s">
        <v>4183</v>
      </c>
      <c r="D1934" s="633" t="s">
        <v>423</v>
      </c>
      <c r="E1934" s="145" t="s">
        <v>1974</v>
      </c>
      <c r="F1934" s="773">
        <v>1800000</v>
      </c>
      <c r="G1934" s="451" t="s">
        <v>1975</v>
      </c>
      <c r="H1934" s="633" t="s">
        <v>1976</v>
      </c>
      <c r="I1934" s="633" t="s">
        <v>1976</v>
      </c>
      <c r="J1934" s="633">
        <v>1</v>
      </c>
      <c r="K1934" s="146" t="s">
        <v>935</v>
      </c>
    </row>
    <row r="1935" spans="1:11" ht="15.75" customHeight="1">
      <c r="A1935" s="632">
        <v>43839</v>
      </c>
      <c r="B1935" s="633" t="s">
        <v>1971</v>
      </c>
      <c r="C1935" s="630" t="s">
        <v>4184</v>
      </c>
      <c r="D1935" s="633" t="s">
        <v>417</v>
      </c>
      <c r="E1935" s="145" t="s">
        <v>1974</v>
      </c>
      <c r="F1935" s="773">
        <v>2100000</v>
      </c>
      <c r="G1935" s="451" t="s">
        <v>2560</v>
      </c>
      <c r="H1935" s="633" t="s">
        <v>1976</v>
      </c>
      <c r="I1935" s="633" t="s">
        <v>1976</v>
      </c>
      <c r="J1935" s="633">
        <v>1</v>
      </c>
      <c r="K1935" s="139" t="s">
        <v>199</v>
      </c>
    </row>
    <row r="1936" spans="1:11" ht="15.75" customHeight="1">
      <c r="A1936" s="632">
        <v>43840</v>
      </c>
      <c r="B1936" s="633" t="s">
        <v>1971</v>
      </c>
      <c r="C1936" s="630" t="s">
        <v>4185</v>
      </c>
      <c r="D1936" s="633" t="s">
        <v>2221</v>
      </c>
      <c r="E1936" s="145" t="s">
        <v>1974</v>
      </c>
      <c r="F1936" s="773">
        <v>2000000</v>
      </c>
      <c r="G1936" s="451" t="s">
        <v>1975</v>
      </c>
      <c r="H1936" s="633" t="s">
        <v>1976</v>
      </c>
      <c r="I1936" s="633" t="s">
        <v>1976</v>
      </c>
      <c r="J1936" s="633">
        <v>1</v>
      </c>
      <c r="K1936" s="139" t="s">
        <v>935</v>
      </c>
    </row>
    <row r="1937" spans="1:11" ht="15.75" customHeight="1">
      <c r="A1937" s="632">
        <v>43841</v>
      </c>
      <c r="B1937" s="633" t="s">
        <v>1971</v>
      </c>
      <c r="C1937" s="630" t="s">
        <v>4186</v>
      </c>
      <c r="D1937" s="633" t="s">
        <v>119</v>
      </c>
      <c r="E1937" s="145" t="s">
        <v>1974</v>
      </c>
      <c r="F1937" s="773">
        <v>1200000</v>
      </c>
      <c r="G1937" s="451" t="s">
        <v>1975</v>
      </c>
      <c r="H1937" s="633" t="s">
        <v>1976</v>
      </c>
      <c r="I1937" s="633" t="s">
        <v>1976</v>
      </c>
      <c r="J1937" s="633">
        <v>1</v>
      </c>
      <c r="K1937" s="139" t="s">
        <v>199</v>
      </c>
    </row>
    <row r="1938" spans="1:11" ht="15.75" customHeight="1">
      <c r="A1938" s="632">
        <v>43842</v>
      </c>
      <c r="B1938" s="633" t="s">
        <v>2149</v>
      </c>
      <c r="C1938" s="630" t="s">
        <v>4187</v>
      </c>
      <c r="D1938" s="633" t="s">
        <v>100</v>
      </c>
      <c r="E1938" s="145" t="s">
        <v>1974</v>
      </c>
      <c r="F1938" s="773">
        <v>5000000</v>
      </c>
      <c r="G1938" s="451" t="s">
        <v>1975</v>
      </c>
      <c r="H1938" s="633" t="s">
        <v>1976</v>
      </c>
      <c r="I1938" s="633" t="s">
        <v>1976</v>
      </c>
      <c r="J1938" s="633">
        <v>1</v>
      </c>
      <c r="K1938" s="139" t="s">
        <v>935</v>
      </c>
    </row>
    <row r="1939" spans="1:11" ht="15.75" customHeight="1">
      <c r="A1939" s="632">
        <v>43843</v>
      </c>
      <c r="B1939" s="633" t="s">
        <v>1971</v>
      </c>
      <c r="C1939" s="630" t="s">
        <v>4188</v>
      </c>
      <c r="D1939" s="633" t="s">
        <v>106</v>
      </c>
      <c r="E1939" s="145" t="s">
        <v>1974</v>
      </c>
      <c r="F1939" s="773">
        <v>1900000</v>
      </c>
      <c r="G1939" s="422" t="s">
        <v>2229</v>
      </c>
      <c r="H1939" s="633" t="s">
        <v>1976</v>
      </c>
      <c r="I1939" s="633" t="s">
        <v>1976</v>
      </c>
      <c r="J1939" s="633">
        <v>1</v>
      </c>
      <c r="K1939" s="139" t="s">
        <v>199</v>
      </c>
    </row>
    <row r="1940" spans="1:11" ht="15.75" customHeight="1">
      <c r="A1940" s="632">
        <v>43844</v>
      </c>
      <c r="B1940" s="633" t="s">
        <v>1971</v>
      </c>
      <c r="C1940" s="630" t="s">
        <v>4189</v>
      </c>
      <c r="D1940" s="633" t="s">
        <v>2434</v>
      </c>
      <c r="E1940" s="145" t="s">
        <v>1974</v>
      </c>
      <c r="F1940" s="773">
        <v>1400000</v>
      </c>
      <c r="G1940" s="422" t="s">
        <v>2263</v>
      </c>
      <c r="H1940" s="633" t="s">
        <v>1976</v>
      </c>
      <c r="I1940" s="633" t="s">
        <v>1976</v>
      </c>
      <c r="J1940" s="633">
        <v>1</v>
      </c>
      <c r="K1940" s="139" t="s">
        <v>935</v>
      </c>
    </row>
    <row r="1941" spans="1:11" ht="15.75" customHeight="1">
      <c r="A1941" s="632">
        <v>43845</v>
      </c>
      <c r="B1941" s="633" t="s">
        <v>1971</v>
      </c>
      <c r="C1941" s="630" t="s">
        <v>4190</v>
      </c>
      <c r="D1941" s="633" t="s">
        <v>2434</v>
      </c>
      <c r="E1941" s="145" t="s">
        <v>1974</v>
      </c>
      <c r="F1941" s="773">
        <v>1400000</v>
      </c>
      <c r="G1941" s="422" t="s">
        <v>2263</v>
      </c>
      <c r="H1941" s="633" t="s">
        <v>1976</v>
      </c>
      <c r="I1941" s="633" t="s">
        <v>1976</v>
      </c>
      <c r="J1941" s="633">
        <v>1</v>
      </c>
      <c r="K1941" s="139" t="s">
        <v>199</v>
      </c>
    </row>
    <row r="1942" spans="1:11" ht="15.75" customHeight="1">
      <c r="A1942" s="632">
        <v>43846</v>
      </c>
      <c r="B1942" s="633" t="s">
        <v>1971</v>
      </c>
      <c r="C1942" s="630" t="s">
        <v>4191</v>
      </c>
      <c r="D1942" s="633" t="s">
        <v>100</v>
      </c>
      <c r="E1942" s="145" t="s">
        <v>1974</v>
      </c>
      <c r="F1942" s="773">
        <v>3600000</v>
      </c>
      <c r="G1942" s="451" t="s">
        <v>4192</v>
      </c>
      <c r="H1942" s="633" t="s">
        <v>1976</v>
      </c>
      <c r="I1942" s="633" t="s">
        <v>1976</v>
      </c>
      <c r="J1942" s="633">
        <v>1</v>
      </c>
      <c r="K1942" s="139" t="s">
        <v>935</v>
      </c>
    </row>
    <row r="1943" spans="1:11" ht="15.75" customHeight="1">
      <c r="A1943" s="632">
        <v>43847</v>
      </c>
      <c r="B1943" s="633" t="s">
        <v>1971</v>
      </c>
      <c r="C1943" s="630" t="s">
        <v>4193</v>
      </c>
      <c r="D1943" s="633" t="s">
        <v>2434</v>
      </c>
      <c r="E1943" s="145" t="s">
        <v>1974</v>
      </c>
      <c r="F1943" s="773">
        <v>1450000</v>
      </c>
      <c r="G1943" s="422" t="s">
        <v>2263</v>
      </c>
      <c r="H1943" s="633" t="s">
        <v>1976</v>
      </c>
      <c r="I1943" s="633" t="s">
        <v>1976</v>
      </c>
      <c r="J1943" s="633">
        <v>1</v>
      </c>
      <c r="K1943" s="633" t="s">
        <v>199</v>
      </c>
    </row>
    <row r="1944" spans="1:11" ht="15.75" customHeight="1">
      <c r="A1944" s="632">
        <v>43848</v>
      </c>
      <c r="B1944" s="633" t="s">
        <v>2149</v>
      </c>
      <c r="C1944" s="630" t="s">
        <v>4194</v>
      </c>
      <c r="D1944" s="633" t="s">
        <v>3709</v>
      </c>
      <c r="E1944" s="145" t="s">
        <v>2627</v>
      </c>
      <c r="F1944" s="773">
        <v>4800000</v>
      </c>
      <c r="G1944" s="422" t="s">
        <v>4195</v>
      </c>
      <c r="H1944" s="633" t="s">
        <v>1976</v>
      </c>
      <c r="I1944" s="633" t="s">
        <v>1976</v>
      </c>
      <c r="J1944" s="633">
        <v>1</v>
      </c>
      <c r="K1944" s="146" t="s">
        <v>935</v>
      </c>
    </row>
    <row r="1945" spans="1:11" ht="15.75" customHeight="1">
      <c r="A1945" s="632">
        <v>43849</v>
      </c>
      <c r="B1945" s="633" t="s">
        <v>672</v>
      </c>
      <c r="C1945" s="630" t="s">
        <v>4196</v>
      </c>
      <c r="D1945" s="633" t="s">
        <v>3923</v>
      </c>
      <c r="E1945" s="145" t="s">
        <v>1974</v>
      </c>
      <c r="F1945" s="773">
        <v>2100000</v>
      </c>
      <c r="G1945" s="451" t="s">
        <v>1975</v>
      </c>
      <c r="H1945" s="633" t="s">
        <v>1976</v>
      </c>
      <c r="I1945" s="633" t="s">
        <v>1976</v>
      </c>
      <c r="J1945" s="633">
        <v>1</v>
      </c>
      <c r="K1945" s="139" t="s">
        <v>199</v>
      </c>
    </row>
    <row r="1946" spans="1:11" ht="15.75" customHeight="1">
      <c r="A1946" s="632">
        <v>43850</v>
      </c>
      <c r="B1946" s="633" t="s">
        <v>1971</v>
      </c>
      <c r="C1946" s="630" t="s">
        <v>2644</v>
      </c>
      <c r="D1946" s="633" t="s">
        <v>407</v>
      </c>
      <c r="E1946" s="145" t="s">
        <v>1974</v>
      </c>
      <c r="F1946" s="773">
        <v>2600000</v>
      </c>
      <c r="G1946" s="451" t="s">
        <v>4197</v>
      </c>
      <c r="H1946" s="633" t="s">
        <v>1976</v>
      </c>
      <c r="I1946" s="633" t="s">
        <v>1976</v>
      </c>
      <c r="J1946" s="633">
        <v>1</v>
      </c>
      <c r="K1946" s="139" t="s">
        <v>935</v>
      </c>
    </row>
    <row r="1947" spans="1:11" ht="15.75" customHeight="1">
      <c r="A1947" s="632">
        <v>43851</v>
      </c>
      <c r="B1947" s="633" t="s">
        <v>1971</v>
      </c>
      <c r="C1947" s="630" t="s">
        <v>4198</v>
      </c>
      <c r="D1947" s="633" t="s">
        <v>405</v>
      </c>
      <c r="E1947" s="145" t="s">
        <v>1974</v>
      </c>
      <c r="F1947" s="773">
        <v>2850000</v>
      </c>
      <c r="G1947" s="422" t="s">
        <v>2499</v>
      </c>
      <c r="H1947" s="633" t="s">
        <v>1976</v>
      </c>
      <c r="I1947" s="633" t="s">
        <v>1976</v>
      </c>
      <c r="J1947" s="633">
        <v>1</v>
      </c>
      <c r="K1947" s="139" t="s">
        <v>199</v>
      </c>
    </row>
    <row r="1948" spans="1:11" ht="15.75" customHeight="1">
      <c r="A1948" s="632">
        <v>43852</v>
      </c>
      <c r="B1948" s="633" t="s">
        <v>1971</v>
      </c>
      <c r="C1948" s="630" t="s">
        <v>4199</v>
      </c>
      <c r="D1948" s="633" t="s">
        <v>407</v>
      </c>
      <c r="E1948" s="145" t="s">
        <v>1974</v>
      </c>
      <c r="F1948" s="773">
        <v>3200000</v>
      </c>
      <c r="G1948" s="422" t="s">
        <v>2911</v>
      </c>
      <c r="H1948" s="633" t="s">
        <v>1976</v>
      </c>
      <c r="I1948" s="633" t="s">
        <v>1976</v>
      </c>
      <c r="J1948" s="633">
        <v>1</v>
      </c>
      <c r="K1948" s="139" t="s">
        <v>935</v>
      </c>
    </row>
    <row r="1949" spans="1:11" ht="15.75" customHeight="1">
      <c r="A1949" s="632">
        <v>43853</v>
      </c>
      <c r="B1949" s="633" t="s">
        <v>1971</v>
      </c>
      <c r="C1949" s="630" t="s">
        <v>4200</v>
      </c>
      <c r="D1949" s="633" t="s">
        <v>2434</v>
      </c>
      <c r="E1949" s="145" t="s">
        <v>1974</v>
      </c>
      <c r="F1949" s="773">
        <v>1400000</v>
      </c>
      <c r="G1949" s="422" t="s">
        <v>2260</v>
      </c>
      <c r="H1949" s="633" t="s">
        <v>1976</v>
      </c>
      <c r="I1949" s="633" t="s">
        <v>1976</v>
      </c>
      <c r="J1949" s="633">
        <v>1</v>
      </c>
      <c r="K1949" s="139" t="s">
        <v>199</v>
      </c>
    </row>
    <row r="1950" spans="1:11" ht="15.75" customHeight="1">
      <c r="A1950" s="632">
        <v>43854</v>
      </c>
      <c r="B1950" s="633" t="s">
        <v>1971</v>
      </c>
      <c r="C1950" s="630" t="s">
        <v>4201</v>
      </c>
      <c r="D1950" s="633" t="s">
        <v>118</v>
      </c>
      <c r="E1950" s="145" t="s">
        <v>1974</v>
      </c>
      <c r="F1950" s="773">
        <v>1050000</v>
      </c>
      <c r="G1950" s="451" t="s">
        <v>1975</v>
      </c>
      <c r="H1950" s="633" t="s">
        <v>1976</v>
      </c>
      <c r="I1950" s="633" t="s">
        <v>1976</v>
      </c>
      <c r="J1950" s="633">
        <v>1</v>
      </c>
      <c r="K1950" s="139" t="s">
        <v>935</v>
      </c>
    </row>
    <row r="1951" spans="1:11" ht="15.75" customHeight="1">
      <c r="A1951" s="632">
        <v>43855</v>
      </c>
      <c r="B1951" s="633" t="s">
        <v>2149</v>
      </c>
      <c r="C1951" s="630" t="s">
        <v>4202</v>
      </c>
      <c r="D1951" s="633" t="s">
        <v>4203</v>
      </c>
      <c r="E1951" s="145" t="s">
        <v>4203</v>
      </c>
      <c r="F1951" s="773">
        <v>5000000</v>
      </c>
      <c r="G1951" s="451" t="s">
        <v>1975</v>
      </c>
      <c r="H1951" s="633" t="s">
        <v>1976</v>
      </c>
      <c r="I1951" s="633" t="s">
        <v>1976</v>
      </c>
      <c r="J1951" s="633">
        <v>1</v>
      </c>
      <c r="K1951" s="139" t="s">
        <v>199</v>
      </c>
    </row>
    <row r="1952" spans="1:11" ht="15.75" customHeight="1">
      <c r="A1952" s="632">
        <v>43856</v>
      </c>
      <c r="B1952" s="633" t="s">
        <v>1971</v>
      </c>
      <c r="C1952" s="630" t="s">
        <v>4204</v>
      </c>
      <c r="D1952" s="633" t="s">
        <v>118</v>
      </c>
      <c r="E1952" s="145" t="s">
        <v>1974</v>
      </c>
      <c r="F1952" s="773">
        <v>650000</v>
      </c>
      <c r="G1952" s="451" t="s">
        <v>1975</v>
      </c>
      <c r="H1952" s="633" t="s">
        <v>1976</v>
      </c>
      <c r="I1952" s="633" t="s">
        <v>1976</v>
      </c>
      <c r="J1952" s="633">
        <v>1</v>
      </c>
      <c r="K1952" s="139" t="s">
        <v>935</v>
      </c>
    </row>
    <row r="1953" spans="1:11" ht="15.75" customHeight="1">
      <c r="A1953" s="632">
        <v>43857</v>
      </c>
      <c r="B1953" s="633" t="s">
        <v>1971</v>
      </c>
      <c r="C1953" s="630" t="s">
        <v>4205</v>
      </c>
      <c r="D1953" s="633" t="s">
        <v>2434</v>
      </c>
      <c r="E1953" s="145" t="s">
        <v>1974</v>
      </c>
      <c r="F1953" s="773">
        <v>1450000</v>
      </c>
      <c r="G1953" s="422" t="s">
        <v>2263</v>
      </c>
      <c r="H1953" s="633" t="s">
        <v>1976</v>
      </c>
      <c r="I1953" s="633" t="s">
        <v>1976</v>
      </c>
      <c r="J1953" s="633">
        <v>1</v>
      </c>
      <c r="K1953" s="139" t="s">
        <v>199</v>
      </c>
    </row>
    <row r="1954" spans="1:11" ht="15.75" customHeight="1">
      <c r="A1954" s="632">
        <v>43858</v>
      </c>
      <c r="B1954" s="633" t="s">
        <v>1971</v>
      </c>
      <c r="C1954" s="630" t="s">
        <v>2668</v>
      </c>
      <c r="D1954" s="633" t="s">
        <v>417</v>
      </c>
      <c r="E1954" s="145" t="s">
        <v>1974</v>
      </c>
      <c r="F1954" s="773">
        <v>2000000</v>
      </c>
      <c r="G1954" s="422" t="s">
        <v>3621</v>
      </c>
      <c r="H1954" s="633" t="s">
        <v>1976</v>
      </c>
      <c r="I1954" s="633" t="s">
        <v>1976</v>
      </c>
      <c r="J1954" s="633">
        <v>1</v>
      </c>
      <c r="K1954" s="139" t="s">
        <v>935</v>
      </c>
    </row>
    <row r="1955" spans="1:11" ht="15.75" customHeight="1">
      <c r="A1955" s="632">
        <v>43859</v>
      </c>
      <c r="B1955" s="633" t="s">
        <v>1971</v>
      </c>
      <c r="C1955" s="630" t="s">
        <v>4206</v>
      </c>
      <c r="D1955" s="633" t="s">
        <v>4207</v>
      </c>
      <c r="E1955" s="145" t="s">
        <v>2627</v>
      </c>
      <c r="F1955" s="773">
        <v>6500000</v>
      </c>
      <c r="G1955" s="451" t="s">
        <v>1975</v>
      </c>
      <c r="H1955" s="633" t="s">
        <v>1976</v>
      </c>
      <c r="I1955" s="633" t="s">
        <v>1976</v>
      </c>
      <c r="J1955" s="633">
        <v>1</v>
      </c>
      <c r="K1955" s="139" t="s">
        <v>199</v>
      </c>
    </row>
    <row r="1956" spans="1:11" ht="15.75" customHeight="1">
      <c r="A1956" s="632">
        <v>43860</v>
      </c>
      <c r="B1956" s="633" t="s">
        <v>1971</v>
      </c>
      <c r="C1956" s="630" t="s">
        <v>4208</v>
      </c>
      <c r="D1956" s="633" t="s">
        <v>118</v>
      </c>
      <c r="E1956" s="145" t="s">
        <v>1974</v>
      </c>
      <c r="F1956" s="773">
        <v>900000</v>
      </c>
      <c r="G1956" s="451" t="s">
        <v>1975</v>
      </c>
      <c r="H1956" s="633" t="s">
        <v>1976</v>
      </c>
      <c r="I1956" s="633" t="s">
        <v>1976</v>
      </c>
      <c r="J1956" s="633">
        <v>1</v>
      </c>
      <c r="K1956" s="139" t="s">
        <v>935</v>
      </c>
    </row>
    <row r="1957" spans="1:11" ht="15.75" customHeight="1">
      <c r="A1957" s="632">
        <v>43861</v>
      </c>
      <c r="B1957" s="633" t="s">
        <v>1971</v>
      </c>
      <c r="C1957" s="630" t="s">
        <v>4209</v>
      </c>
      <c r="D1957" s="633" t="s">
        <v>92</v>
      </c>
      <c r="E1957" s="145" t="s">
        <v>1974</v>
      </c>
      <c r="F1957" s="773">
        <v>2400000</v>
      </c>
      <c r="G1957" s="422" t="s">
        <v>4210</v>
      </c>
      <c r="H1957" s="633" t="s">
        <v>1976</v>
      </c>
      <c r="I1957" s="633" t="s">
        <v>1976</v>
      </c>
      <c r="J1957" s="633">
        <v>1</v>
      </c>
      <c r="K1957" s="139" t="s">
        <v>199</v>
      </c>
    </row>
    <row r="1958" spans="1:11" ht="15.75" customHeight="1">
      <c r="A1958" s="632">
        <v>43862</v>
      </c>
      <c r="B1958" s="633" t="s">
        <v>1971</v>
      </c>
      <c r="C1958" s="630" t="s">
        <v>4211</v>
      </c>
      <c r="D1958" s="633" t="s">
        <v>106</v>
      </c>
      <c r="E1958" s="145" t="s">
        <v>1974</v>
      </c>
      <c r="F1958" s="773">
        <v>2200000</v>
      </c>
      <c r="G1958" s="422" t="s">
        <v>4212</v>
      </c>
      <c r="H1958" s="633" t="s">
        <v>1976</v>
      </c>
      <c r="I1958" s="633" t="s">
        <v>1976</v>
      </c>
      <c r="J1958" s="633">
        <v>1</v>
      </c>
      <c r="K1958" s="139" t="s">
        <v>935</v>
      </c>
    </row>
    <row r="1959" spans="1:11" ht="15.75" customHeight="1">
      <c r="A1959" s="632">
        <v>43863</v>
      </c>
      <c r="B1959" s="633" t="s">
        <v>1971</v>
      </c>
      <c r="C1959" s="630" t="s">
        <v>4213</v>
      </c>
      <c r="D1959" s="633" t="s">
        <v>92</v>
      </c>
      <c r="E1959" s="145" t="s">
        <v>1974</v>
      </c>
      <c r="F1959" s="773">
        <v>2700000</v>
      </c>
      <c r="G1959" s="422" t="s">
        <v>4065</v>
      </c>
      <c r="H1959" s="633" t="s">
        <v>1976</v>
      </c>
      <c r="I1959" s="633" t="s">
        <v>1976</v>
      </c>
      <c r="J1959" s="633">
        <v>1</v>
      </c>
      <c r="K1959" s="139" t="s">
        <v>199</v>
      </c>
    </row>
    <row r="1960" spans="1:11" ht="15.75" customHeight="1">
      <c r="A1960" s="632">
        <v>43864</v>
      </c>
      <c r="B1960" s="633" t="s">
        <v>2149</v>
      </c>
      <c r="C1960" s="439" t="s">
        <v>4214</v>
      </c>
      <c r="D1960" s="633" t="s">
        <v>3716</v>
      </c>
      <c r="E1960" s="145" t="s">
        <v>1974</v>
      </c>
      <c r="F1960" s="773">
        <v>4500000</v>
      </c>
      <c r="G1960" s="422" t="s">
        <v>4215</v>
      </c>
      <c r="H1960" s="633" t="s">
        <v>1976</v>
      </c>
      <c r="I1960" s="633" t="s">
        <v>1976</v>
      </c>
      <c r="J1960" s="633">
        <v>1</v>
      </c>
      <c r="K1960" s="139" t="s">
        <v>935</v>
      </c>
    </row>
    <row r="1961" spans="1:11" ht="15.75" customHeight="1">
      <c r="A1961" s="466"/>
      <c r="B1961" s="467"/>
      <c r="C1961" s="468"/>
      <c r="D1961" s="469"/>
      <c r="E1961" s="469"/>
      <c r="F1961" s="1720"/>
      <c r="G1961" s="470"/>
      <c r="H1961" s="470"/>
      <c r="I1961" s="470"/>
      <c r="J1961" s="470"/>
      <c r="K1961" s="470"/>
    </row>
    <row r="1962" spans="1:11" ht="15.75" customHeight="1">
      <c r="A1962" s="466"/>
      <c r="B1962" s="467"/>
      <c r="C1962" s="468"/>
      <c r="D1962" s="469"/>
      <c r="E1962" s="469"/>
      <c r="F1962" s="1720"/>
      <c r="G1962" s="470"/>
      <c r="H1962" s="470"/>
      <c r="I1962" s="470"/>
      <c r="J1962" s="470"/>
      <c r="K1962" s="470"/>
    </row>
    <row r="1963" spans="1:11" ht="15.75" customHeight="1">
      <c r="A1963" s="480"/>
      <c r="B1963" s="467"/>
      <c r="C1963" s="471"/>
      <c r="D1963" s="477"/>
      <c r="E1963" s="469"/>
      <c r="F1963" s="1721"/>
      <c r="G1963" s="477"/>
      <c r="H1963" s="470"/>
      <c r="I1963" s="470"/>
      <c r="J1963" s="471"/>
      <c r="K1963" s="470"/>
    </row>
    <row r="1964" spans="1:11" ht="15.75" customHeight="1">
      <c r="A1964" s="481"/>
      <c r="B1964" s="467"/>
      <c r="C1964" s="471"/>
      <c r="D1964" s="477"/>
      <c r="E1964" s="469"/>
      <c r="F1964" s="1721"/>
      <c r="G1964" s="477"/>
      <c r="H1964" s="470"/>
      <c r="I1964" s="470"/>
      <c r="J1964" s="471"/>
      <c r="K1964" s="470"/>
    </row>
    <row r="1965" spans="1:11" ht="15.75" customHeight="1">
      <c r="J1965">
        <f>SUM(J1933:J1964)</f>
        <v>28</v>
      </c>
    </row>
    <row r="1966" spans="1:11" ht="15.75" customHeight="1">
      <c r="A1966" s="3340" t="s">
        <v>4216</v>
      </c>
      <c r="B1966" s="3341"/>
      <c r="C1966" s="3341"/>
      <c r="D1966" s="3341"/>
      <c r="E1966" s="3341"/>
      <c r="F1966" s="3341"/>
      <c r="G1966" s="3341"/>
      <c r="H1966" s="3341"/>
      <c r="I1966" s="3341"/>
      <c r="J1966" s="3341"/>
      <c r="K1966" s="3341"/>
    </row>
    <row r="1967" spans="1:11" ht="15.75" customHeight="1">
      <c r="A1967" s="12" t="s">
        <v>1962</v>
      </c>
      <c r="B1967" s="62" t="s">
        <v>1963</v>
      </c>
      <c r="C1967" s="62" t="s">
        <v>1964</v>
      </c>
      <c r="D1967" s="62" t="s">
        <v>2340</v>
      </c>
      <c r="E1967" s="62" t="s">
        <v>153</v>
      </c>
      <c r="F1967" s="1702" t="s">
        <v>1966</v>
      </c>
      <c r="G1967" s="62" t="s">
        <v>1967</v>
      </c>
      <c r="H1967" s="62" t="s">
        <v>1968</v>
      </c>
      <c r="I1967" s="62" t="s">
        <v>1969</v>
      </c>
      <c r="J1967" s="63" t="s">
        <v>1970</v>
      </c>
      <c r="K1967" s="63" t="s">
        <v>10</v>
      </c>
    </row>
    <row r="1968" spans="1:11" ht="15.75" customHeight="1">
      <c r="A1968" s="632">
        <v>43837</v>
      </c>
      <c r="B1968" s="633" t="s">
        <v>1971</v>
      </c>
      <c r="C1968" s="631" t="s">
        <v>4217</v>
      </c>
      <c r="D1968" s="633" t="s">
        <v>92</v>
      </c>
      <c r="E1968" s="633" t="s">
        <v>1974</v>
      </c>
      <c r="F1968" s="1131">
        <v>1600000</v>
      </c>
      <c r="G1968" s="633" t="s">
        <v>2322</v>
      </c>
      <c r="H1968" s="633" t="s">
        <v>1976</v>
      </c>
      <c r="I1968" s="633" t="s">
        <v>1976</v>
      </c>
      <c r="J1968" s="633">
        <v>1</v>
      </c>
      <c r="K1968" s="633" t="s">
        <v>199</v>
      </c>
    </row>
    <row r="1969" spans="1:11" ht="15.75" customHeight="1">
      <c r="A1969" s="632">
        <v>43838</v>
      </c>
      <c r="B1969" s="633" t="s">
        <v>4218</v>
      </c>
      <c r="C1969" s="630" t="s">
        <v>2197</v>
      </c>
      <c r="D1969" s="633" t="s">
        <v>3220</v>
      </c>
      <c r="E1969" s="145" t="s">
        <v>1974</v>
      </c>
      <c r="F1969" s="773">
        <v>1600000</v>
      </c>
      <c r="G1969" s="451" t="s">
        <v>1975</v>
      </c>
      <c r="H1969" s="633" t="s">
        <v>1976</v>
      </c>
      <c r="I1969" s="633" t="s">
        <v>1976</v>
      </c>
      <c r="J1969" s="633">
        <v>1</v>
      </c>
      <c r="K1969" s="146" t="s">
        <v>935</v>
      </c>
    </row>
    <row r="1970" spans="1:11" ht="15.75" customHeight="1">
      <c r="A1970" s="632">
        <v>43839</v>
      </c>
      <c r="B1970" s="633" t="s">
        <v>1971</v>
      </c>
      <c r="C1970" s="630" t="s">
        <v>4219</v>
      </c>
      <c r="D1970" s="633" t="s">
        <v>434</v>
      </c>
      <c r="E1970" s="145" t="s">
        <v>1974</v>
      </c>
      <c r="F1970" s="773">
        <v>2100000</v>
      </c>
      <c r="G1970" s="422" t="s">
        <v>4220</v>
      </c>
      <c r="H1970" s="633" t="s">
        <v>1976</v>
      </c>
      <c r="I1970" s="633" t="s">
        <v>1976</v>
      </c>
      <c r="J1970" s="633">
        <v>1</v>
      </c>
      <c r="K1970" s="139" t="s">
        <v>199</v>
      </c>
    </row>
    <row r="1971" spans="1:11" ht="15.75" customHeight="1">
      <c r="A1971" s="632">
        <v>43840</v>
      </c>
      <c r="B1971" s="633" t="s">
        <v>1971</v>
      </c>
      <c r="C1971" s="630" t="s">
        <v>4221</v>
      </c>
      <c r="D1971" s="633" t="s">
        <v>95</v>
      </c>
      <c r="E1971" s="145" t="s">
        <v>1974</v>
      </c>
      <c r="F1971" s="773">
        <v>2000000</v>
      </c>
      <c r="G1971" s="422" t="s">
        <v>3195</v>
      </c>
      <c r="H1971" s="633" t="s">
        <v>1976</v>
      </c>
      <c r="I1971" s="633" t="s">
        <v>1976</v>
      </c>
      <c r="J1971" s="633">
        <v>1</v>
      </c>
      <c r="K1971" s="139" t="s">
        <v>935</v>
      </c>
    </row>
    <row r="1972" spans="1:11" ht="15.75" customHeight="1">
      <c r="A1972" s="632">
        <v>43841</v>
      </c>
      <c r="B1972" s="633" t="s">
        <v>1971</v>
      </c>
      <c r="C1972" s="630" t="s">
        <v>4222</v>
      </c>
      <c r="D1972" s="633" t="s">
        <v>434</v>
      </c>
      <c r="E1972" s="145" t="s">
        <v>1974</v>
      </c>
      <c r="F1972" s="773">
        <v>2200000</v>
      </c>
      <c r="G1972" s="422" t="s">
        <v>4220</v>
      </c>
      <c r="H1972" s="633" t="s">
        <v>1976</v>
      </c>
      <c r="I1972" s="633" t="s">
        <v>1976</v>
      </c>
      <c r="J1972" s="633">
        <v>1</v>
      </c>
      <c r="K1972" s="139" t="s">
        <v>199</v>
      </c>
    </row>
    <row r="1973" spans="1:11" ht="15.75" customHeight="1">
      <c r="A1973" s="632">
        <v>43842</v>
      </c>
      <c r="B1973" s="633" t="s">
        <v>1971</v>
      </c>
      <c r="C1973" s="630" t="s">
        <v>4223</v>
      </c>
      <c r="D1973" s="633" t="s">
        <v>434</v>
      </c>
      <c r="E1973" s="145" t="s">
        <v>1974</v>
      </c>
      <c r="F1973" s="773">
        <v>1950000</v>
      </c>
      <c r="G1973" s="422" t="s">
        <v>4224</v>
      </c>
      <c r="H1973" s="633" t="s">
        <v>1976</v>
      </c>
      <c r="I1973" s="633" t="s">
        <v>1976</v>
      </c>
      <c r="J1973" s="633">
        <v>1</v>
      </c>
      <c r="K1973" s="139" t="s">
        <v>935</v>
      </c>
    </row>
    <row r="1974" spans="1:11" ht="15.75" customHeight="1">
      <c r="A1974" s="632">
        <v>43843</v>
      </c>
      <c r="B1974" s="633" t="s">
        <v>1971</v>
      </c>
      <c r="C1974" s="630" t="s">
        <v>4225</v>
      </c>
      <c r="D1974" s="633" t="s">
        <v>434</v>
      </c>
      <c r="E1974" s="145" t="s">
        <v>1974</v>
      </c>
      <c r="F1974" s="773">
        <v>1750000</v>
      </c>
      <c r="G1974" s="422" t="s">
        <v>2933</v>
      </c>
      <c r="H1974" s="633" t="s">
        <v>1976</v>
      </c>
      <c r="I1974" s="633" t="s">
        <v>1976</v>
      </c>
      <c r="J1974" s="633">
        <v>1</v>
      </c>
      <c r="K1974" s="139" t="s">
        <v>199</v>
      </c>
    </row>
    <row r="1975" spans="1:11" ht="15.75" customHeight="1">
      <c r="A1975" s="632">
        <v>43844</v>
      </c>
      <c r="B1975" s="633" t="s">
        <v>1971</v>
      </c>
      <c r="C1975" s="630" t="s">
        <v>2881</v>
      </c>
      <c r="D1975" s="633" t="s">
        <v>417</v>
      </c>
      <c r="E1975" s="145" t="s">
        <v>1974</v>
      </c>
      <c r="F1975" s="773">
        <v>2000000</v>
      </c>
      <c r="G1975" s="422" t="s">
        <v>2148</v>
      </c>
      <c r="H1975" s="633" t="s">
        <v>1976</v>
      </c>
      <c r="I1975" s="633" t="s">
        <v>1976</v>
      </c>
      <c r="J1975" s="633">
        <v>1</v>
      </c>
      <c r="K1975" s="139" t="s">
        <v>935</v>
      </c>
    </row>
    <row r="1976" spans="1:11" ht="15.75" customHeight="1">
      <c r="A1976" s="632">
        <v>43845</v>
      </c>
      <c r="B1976" s="633" t="s">
        <v>1971</v>
      </c>
      <c r="C1976" s="630" t="s">
        <v>4226</v>
      </c>
      <c r="D1976" s="633" t="s">
        <v>407</v>
      </c>
      <c r="E1976" s="145" t="s">
        <v>1974</v>
      </c>
      <c r="F1976" s="773">
        <v>2400000</v>
      </c>
      <c r="G1976" s="422" t="s">
        <v>2461</v>
      </c>
      <c r="H1976" s="633" t="s">
        <v>1976</v>
      </c>
      <c r="I1976" s="633" t="s">
        <v>1976</v>
      </c>
      <c r="J1976" s="633">
        <v>1</v>
      </c>
      <c r="K1976" s="139" t="s">
        <v>199</v>
      </c>
    </row>
    <row r="1977" spans="1:11" ht="15.75" customHeight="1">
      <c r="A1977" s="632">
        <v>43846</v>
      </c>
      <c r="B1977" s="633" t="s">
        <v>1971</v>
      </c>
      <c r="C1977" s="630" t="s">
        <v>4227</v>
      </c>
      <c r="D1977" s="633" t="s">
        <v>407</v>
      </c>
      <c r="E1977" s="145" t="s">
        <v>1974</v>
      </c>
      <c r="F1977" s="773">
        <v>26000000</v>
      </c>
      <c r="G1977" s="422" t="s">
        <v>1975</v>
      </c>
      <c r="H1977" s="633" t="s">
        <v>1976</v>
      </c>
      <c r="I1977" s="633" t="s">
        <v>1976</v>
      </c>
      <c r="J1977" s="633">
        <v>1</v>
      </c>
      <c r="K1977" s="139" t="s">
        <v>935</v>
      </c>
    </row>
    <row r="1978" spans="1:11" ht="15.75" customHeight="1">
      <c r="A1978" s="632">
        <v>43847</v>
      </c>
      <c r="B1978" s="633" t="s">
        <v>1971</v>
      </c>
      <c r="C1978" s="630" t="s">
        <v>4228</v>
      </c>
      <c r="D1978" s="633" t="s">
        <v>413</v>
      </c>
      <c r="E1978" s="145" t="s">
        <v>1974</v>
      </c>
      <c r="F1978" s="773">
        <v>1900000</v>
      </c>
      <c r="G1978" s="422" t="s">
        <v>3348</v>
      </c>
      <c r="H1978" s="633" t="s">
        <v>1976</v>
      </c>
      <c r="I1978" s="633" t="s">
        <v>1976</v>
      </c>
      <c r="J1978" s="633">
        <v>1</v>
      </c>
      <c r="K1978" s="633" t="s">
        <v>199</v>
      </c>
    </row>
    <row r="1979" spans="1:11" ht="15.75" customHeight="1">
      <c r="A1979" s="632">
        <v>43848</v>
      </c>
      <c r="B1979" s="633" t="s">
        <v>1971</v>
      </c>
      <c r="C1979" s="630" t="s">
        <v>4229</v>
      </c>
      <c r="D1979" s="633" t="s">
        <v>4230</v>
      </c>
      <c r="E1979" s="145" t="s">
        <v>756</v>
      </c>
      <c r="F1979" s="773">
        <v>2100000</v>
      </c>
      <c r="G1979" s="451" t="s">
        <v>1975</v>
      </c>
      <c r="H1979" s="633" t="s">
        <v>1976</v>
      </c>
      <c r="I1979" s="633" t="s">
        <v>1976</v>
      </c>
      <c r="J1979" s="633">
        <v>1</v>
      </c>
      <c r="K1979" s="146" t="s">
        <v>935</v>
      </c>
    </row>
    <row r="1980" spans="1:11" ht="15.75" customHeight="1">
      <c r="A1980" s="632">
        <v>43849</v>
      </c>
      <c r="B1980" s="633" t="s">
        <v>1971</v>
      </c>
      <c r="C1980" s="630" t="s">
        <v>3585</v>
      </c>
      <c r="D1980" s="633" t="s">
        <v>113</v>
      </c>
      <c r="E1980" s="145" t="s">
        <v>1974</v>
      </c>
      <c r="F1980" s="773">
        <v>2300000</v>
      </c>
      <c r="G1980" s="451" t="s">
        <v>1975</v>
      </c>
      <c r="H1980" s="633" t="s">
        <v>1976</v>
      </c>
      <c r="I1980" s="633" t="s">
        <v>1976</v>
      </c>
      <c r="J1980" s="633">
        <v>1</v>
      </c>
      <c r="K1980" s="139" t="s">
        <v>199</v>
      </c>
    </row>
    <row r="1981" spans="1:11" ht="15.75" customHeight="1">
      <c r="A1981" s="632">
        <v>43850</v>
      </c>
      <c r="B1981" s="633" t="s">
        <v>1971</v>
      </c>
      <c r="C1981" s="630" t="s">
        <v>2657</v>
      </c>
      <c r="D1981" s="633" t="s">
        <v>417</v>
      </c>
      <c r="E1981" s="145" t="s">
        <v>1974</v>
      </c>
      <c r="F1981" s="773">
        <v>2200000</v>
      </c>
      <c r="G1981" s="451" t="s">
        <v>1975</v>
      </c>
      <c r="H1981" s="633" t="s">
        <v>1976</v>
      </c>
      <c r="I1981" s="633" t="s">
        <v>1976</v>
      </c>
      <c r="J1981" s="633">
        <v>1</v>
      </c>
      <c r="K1981" s="139" t="s">
        <v>935</v>
      </c>
    </row>
    <row r="1982" spans="1:11" ht="15.75" customHeight="1">
      <c r="A1982" s="632">
        <v>43851</v>
      </c>
      <c r="B1982" s="633" t="s">
        <v>1971</v>
      </c>
      <c r="C1982" s="630" t="s">
        <v>4231</v>
      </c>
      <c r="D1982" s="633" t="s">
        <v>413</v>
      </c>
      <c r="E1982" s="145" t="s">
        <v>1974</v>
      </c>
      <c r="F1982" s="773">
        <v>4000000</v>
      </c>
      <c r="G1982" s="451" t="s">
        <v>1975</v>
      </c>
      <c r="H1982" s="633" t="s">
        <v>1976</v>
      </c>
      <c r="I1982" s="633" t="s">
        <v>1976</v>
      </c>
      <c r="J1982" s="633">
        <v>1</v>
      </c>
      <c r="K1982" s="139" t="s">
        <v>199</v>
      </c>
    </row>
    <row r="1983" spans="1:11" ht="15.75" customHeight="1">
      <c r="A1983" s="632">
        <v>43852</v>
      </c>
      <c r="B1983" s="633" t="s">
        <v>3457</v>
      </c>
      <c r="C1983" s="630" t="s">
        <v>4232</v>
      </c>
      <c r="D1983" s="633" t="s">
        <v>4233</v>
      </c>
      <c r="E1983" s="145" t="s">
        <v>1974</v>
      </c>
      <c r="F1983" s="773">
        <v>3000000</v>
      </c>
      <c r="G1983" s="451" t="s">
        <v>1975</v>
      </c>
      <c r="H1983" s="633" t="s">
        <v>1976</v>
      </c>
      <c r="I1983" s="633" t="s">
        <v>1976</v>
      </c>
      <c r="J1983" s="633">
        <v>1</v>
      </c>
      <c r="K1983" s="139" t="s">
        <v>935</v>
      </c>
    </row>
    <row r="1984" spans="1:11" ht="15.75" customHeight="1">
      <c r="A1984" s="632">
        <v>43853</v>
      </c>
      <c r="B1984" s="633" t="s">
        <v>1971</v>
      </c>
      <c r="C1984" s="630" t="s">
        <v>4234</v>
      </c>
      <c r="D1984" s="633" t="s">
        <v>413</v>
      </c>
      <c r="E1984" s="145" t="s">
        <v>1974</v>
      </c>
      <c r="F1984" s="773">
        <v>1800000</v>
      </c>
      <c r="G1984" s="422" t="s">
        <v>3792</v>
      </c>
      <c r="H1984" s="633" t="s">
        <v>1976</v>
      </c>
      <c r="I1984" s="633" t="s">
        <v>1976</v>
      </c>
      <c r="J1984" s="633">
        <v>1</v>
      </c>
      <c r="K1984" s="139" t="s">
        <v>199</v>
      </c>
    </row>
    <row r="1985" spans="1:11" ht="15.75" customHeight="1">
      <c r="A1985" s="632">
        <v>43854</v>
      </c>
      <c r="B1985" s="633" t="s">
        <v>1971</v>
      </c>
      <c r="C1985" s="630" t="s">
        <v>4235</v>
      </c>
      <c r="D1985" s="633" t="s">
        <v>407</v>
      </c>
      <c r="E1985" s="145" t="s">
        <v>1974</v>
      </c>
      <c r="F1985" s="773">
        <v>3800000</v>
      </c>
      <c r="G1985" s="422" t="s">
        <v>4236</v>
      </c>
      <c r="H1985" s="633" t="s">
        <v>1976</v>
      </c>
      <c r="I1985" s="633" t="s">
        <v>1976</v>
      </c>
      <c r="J1985" s="633">
        <v>1</v>
      </c>
      <c r="K1985" s="139" t="s">
        <v>935</v>
      </c>
    </row>
    <row r="1986" spans="1:11" ht="15.75" customHeight="1">
      <c r="A1986" s="632">
        <v>43855</v>
      </c>
      <c r="B1986" s="633" t="s">
        <v>1971</v>
      </c>
      <c r="C1986" s="630" t="s">
        <v>4237</v>
      </c>
      <c r="D1986" s="633" t="s">
        <v>92</v>
      </c>
      <c r="E1986" s="145" t="s">
        <v>1974</v>
      </c>
      <c r="F1986" s="773">
        <v>2100000</v>
      </c>
      <c r="G1986" s="422" t="s">
        <v>4238</v>
      </c>
      <c r="H1986" s="633" t="s">
        <v>1976</v>
      </c>
      <c r="I1986" s="633" t="s">
        <v>1976</v>
      </c>
      <c r="J1986" s="633">
        <v>1</v>
      </c>
      <c r="K1986" s="139" t="s">
        <v>199</v>
      </c>
    </row>
    <row r="1987" spans="1:11" ht="15.75" customHeight="1">
      <c r="A1987" s="632">
        <v>43856</v>
      </c>
      <c r="B1987" s="633" t="s">
        <v>1971</v>
      </c>
      <c r="C1987" s="630" t="s">
        <v>4239</v>
      </c>
      <c r="D1987" s="633" t="s">
        <v>92</v>
      </c>
      <c r="E1987" s="145" t="s">
        <v>1974</v>
      </c>
      <c r="F1987" s="773">
        <v>2100000</v>
      </c>
      <c r="G1987" s="422" t="s">
        <v>4240</v>
      </c>
      <c r="H1987" s="633" t="s">
        <v>1976</v>
      </c>
      <c r="I1987" s="633" t="s">
        <v>1976</v>
      </c>
      <c r="J1987" s="633">
        <v>1</v>
      </c>
      <c r="K1987" s="139" t="s">
        <v>935</v>
      </c>
    </row>
    <row r="1988" spans="1:11" ht="15.75" customHeight="1">
      <c r="A1988" s="466"/>
      <c r="B1988" s="467"/>
      <c r="C1988" s="468"/>
      <c r="D1988" s="469"/>
      <c r="E1988" s="469"/>
      <c r="F1988" s="1720"/>
      <c r="G1988" s="470"/>
      <c r="H1988" s="470"/>
      <c r="I1988" s="470"/>
      <c r="J1988" s="470"/>
      <c r="K1988" s="470"/>
    </row>
    <row r="1989" spans="1:11" ht="15.75" customHeight="1">
      <c r="A1989" s="466"/>
      <c r="B1989" s="467"/>
      <c r="C1989" s="468"/>
      <c r="D1989" s="469"/>
      <c r="E1989" s="469"/>
      <c r="F1989" s="1720"/>
      <c r="G1989" s="470"/>
      <c r="H1989" s="470"/>
      <c r="I1989" s="470"/>
      <c r="J1989" s="470"/>
      <c r="K1989" s="470"/>
    </row>
    <row r="1990" spans="1:11" ht="15.75" customHeight="1">
      <c r="A1990" s="480"/>
      <c r="B1990" s="467"/>
      <c r="C1990" s="471"/>
      <c r="D1990" s="477"/>
      <c r="E1990" s="469"/>
      <c r="F1990" s="1721"/>
      <c r="G1990" s="477"/>
      <c r="H1990" s="470"/>
      <c r="I1990" s="470"/>
      <c r="J1990" s="471"/>
      <c r="K1990" s="470"/>
    </row>
    <row r="1991" spans="1:11" ht="15.75" customHeight="1">
      <c r="A1991" s="481"/>
      <c r="B1991" s="467"/>
      <c r="C1991" s="471"/>
      <c r="D1991" s="477"/>
      <c r="E1991" s="469"/>
      <c r="F1991" s="1721"/>
      <c r="G1991" s="477"/>
      <c r="H1991" s="470"/>
      <c r="I1991" s="470"/>
      <c r="J1991" s="471"/>
      <c r="K1991" s="470"/>
    </row>
    <row r="1992" spans="1:11" ht="15.75" customHeight="1">
      <c r="J1992">
        <f>SUM(J1968:J1991)</f>
        <v>20</v>
      </c>
    </row>
    <row r="1993" spans="1:11" ht="15.75" customHeight="1">
      <c r="A1993" s="3340" t="s">
        <v>4241</v>
      </c>
      <c r="B1993" s="3341"/>
      <c r="C1993" s="3341"/>
      <c r="D1993" s="3341"/>
      <c r="E1993" s="3341"/>
      <c r="F1993" s="3341"/>
      <c r="G1993" s="3341"/>
      <c r="H1993" s="3341"/>
      <c r="I1993" s="3341"/>
      <c r="J1993" s="3341"/>
      <c r="K1993" s="3341"/>
    </row>
    <row r="1994" spans="1:11" ht="15.75" customHeight="1">
      <c r="A1994" s="12" t="s">
        <v>1962</v>
      </c>
      <c r="B1994" s="62" t="s">
        <v>1963</v>
      </c>
      <c r="C1994" s="62" t="s">
        <v>1964</v>
      </c>
      <c r="D1994" s="62" t="s">
        <v>2340</v>
      </c>
      <c r="E1994" s="62" t="s">
        <v>153</v>
      </c>
      <c r="F1994" s="1702" t="s">
        <v>1966</v>
      </c>
      <c r="G1994" s="62" t="s">
        <v>1967</v>
      </c>
      <c r="H1994" s="62" t="s">
        <v>1968</v>
      </c>
      <c r="I1994" s="62" t="s">
        <v>1969</v>
      </c>
      <c r="J1994" s="63" t="s">
        <v>1970</v>
      </c>
      <c r="K1994" s="63" t="s">
        <v>10</v>
      </c>
    </row>
    <row r="1995" spans="1:11" ht="15.75" customHeight="1">
      <c r="A1995" s="632">
        <v>43837</v>
      </c>
      <c r="B1995" s="633" t="s">
        <v>1971</v>
      </c>
      <c r="C1995" s="662" t="s">
        <v>4242</v>
      </c>
      <c r="D1995" s="633" t="s">
        <v>95</v>
      </c>
      <c r="E1995" s="633" t="s">
        <v>1974</v>
      </c>
      <c r="F1995" s="1131">
        <v>2600000</v>
      </c>
      <c r="G1995" s="633" t="s">
        <v>4243</v>
      </c>
      <c r="H1995" s="633" t="s">
        <v>1976</v>
      </c>
      <c r="I1995" s="633" t="s">
        <v>1976</v>
      </c>
      <c r="J1995" s="633">
        <v>1</v>
      </c>
      <c r="K1995" s="633" t="s">
        <v>199</v>
      </c>
    </row>
    <row r="1996" spans="1:11" ht="15.75" customHeight="1">
      <c r="A1996" s="632">
        <v>43838</v>
      </c>
      <c r="B1996" s="633" t="s">
        <v>1971</v>
      </c>
      <c r="C1996" s="439" t="s">
        <v>4244</v>
      </c>
      <c r="D1996" s="633" t="s">
        <v>4245</v>
      </c>
      <c r="E1996" s="633" t="s">
        <v>1974</v>
      </c>
      <c r="F1996" s="773">
        <v>1850000</v>
      </c>
      <c r="G1996" s="422" t="s">
        <v>2935</v>
      </c>
      <c r="H1996" s="633" t="s">
        <v>1976</v>
      </c>
      <c r="I1996" s="633" t="s">
        <v>1976</v>
      </c>
      <c r="J1996" s="633">
        <v>1</v>
      </c>
      <c r="K1996" s="146" t="s">
        <v>935</v>
      </c>
    </row>
    <row r="1997" spans="1:11" ht="15.75" customHeight="1">
      <c r="A1997" s="632">
        <v>43839</v>
      </c>
      <c r="B1997" s="633" t="s">
        <v>1971</v>
      </c>
      <c r="C1997" s="439" t="s">
        <v>2631</v>
      </c>
      <c r="D1997" s="633" t="s">
        <v>4154</v>
      </c>
      <c r="E1997" s="145" t="s">
        <v>1974</v>
      </c>
      <c r="F1997" s="773">
        <v>1760000</v>
      </c>
      <c r="G1997" s="451" t="s">
        <v>1975</v>
      </c>
      <c r="H1997" s="633" t="s">
        <v>1976</v>
      </c>
      <c r="I1997" s="633" t="s">
        <v>1976</v>
      </c>
      <c r="J1997" s="633">
        <v>1</v>
      </c>
      <c r="K1997" s="139" t="s">
        <v>199</v>
      </c>
    </row>
    <row r="1998" spans="1:11" ht="15.75" customHeight="1">
      <c r="A1998" s="632">
        <v>43840</v>
      </c>
      <c r="B1998" s="633" t="s">
        <v>1971</v>
      </c>
      <c r="C1998" s="439" t="s">
        <v>4172</v>
      </c>
      <c r="D1998" s="633" t="s">
        <v>2507</v>
      </c>
      <c r="E1998" s="145" t="s">
        <v>756</v>
      </c>
      <c r="F1998" s="773">
        <v>2400000</v>
      </c>
      <c r="G1998" s="451" t="s">
        <v>1975</v>
      </c>
      <c r="H1998" s="633" t="s">
        <v>1976</v>
      </c>
      <c r="I1998" s="633" t="s">
        <v>1976</v>
      </c>
      <c r="J1998" s="633">
        <v>1</v>
      </c>
      <c r="K1998" s="139" t="s">
        <v>935</v>
      </c>
    </row>
    <row r="1999" spans="1:11" ht="15.75" customHeight="1">
      <c r="A1999" s="632">
        <v>43841</v>
      </c>
      <c r="B1999" s="633" t="s">
        <v>1971</v>
      </c>
      <c r="C1999" s="439" t="s">
        <v>4246</v>
      </c>
      <c r="D1999" s="633" t="s">
        <v>405</v>
      </c>
      <c r="E1999" s="145" t="s">
        <v>1974</v>
      </c>
      <c r="F1999" s="773">
        <v>1750000</v>
      </c>
      <c r="G1999" s="451" t="s">
        <v>1975</v>
      </c>
      <c r="H1999" s="633" t="s">
        <v>1976</v>
      </c>
      <c r="I1999" s="633" t="s">
        <v>1976</v>
      </c>
      <c r="J1999" s="633">
        <v>1</v>
      </c>
      <c r="K1999" s="139" t="s">
        <v>199</v>
      </c>
    </row>
    <row r="2000" spans="1:11" ht="15.75" customHeight="1">
      <c r="A2000" s="632">
        <v>43842</v>
      </c>
      <c r="B2000" s="633" t="s">
        <v>1971</v>
      </c>
      <c r="C2000" s="439" t="s">
        <v>4247</v>
      </c>
      <c r="D2000" s="633" t="s">
        <v>4248</v>
      </c>
      <c r="E2000" s="145" t="s">
        <v>1974</v>
      </c>
      <c r="F2000" s="773">
        <v>1700000</v>
      </c>
      <c r="G2000" s="422" t="s">
        <v>2316</v>
      </c>
      <c r="H2000" s="633" t="s">
        <v>1976</v>
      </c>
      <c r="I2000" s="633" t="s">
        <v>1976</v>
      </c>
      <c r="J2000" s="633">
        <v>1</v>
      </c>
      <c r="K2000" s="139" t="s">
        <v>935</v>
      </c>
    </row>
    <row r="2001" spans="1:11" ht="15.75" customHeight="1">
      <c r="A2001" s="632">
        <v>43843</v>
      </c>
      <c r="B2001" s="633" t="s">
        <v>1971</v>
      </c>
      <c r="C2001" s="439" t="s">
        <v>4249</v>
      </c>
      <c r="D2001" s="633" t="s">
        <v>4248</v>
      </c>
      <c r="E2001" s="145" t="s">
        <v>1974</v>
      </c>
      <c r="F2001" s="773">
        <v>1500000</v>
      </c>
      <c r="G2001" s="422" t="s">
        <v>3384</v>
      </c>
      <c r="H2001" s="633" t="s">
        <v>1976</v>
      </c>
      <c r="I2001" s="633" t="s">
        <v>1976</v>
      </c>
      <c r="J2001" s="633">
        <v>1</v>
      </c>
      <c r="K2001" s="139" t="s">
        <v>199</v>
      </c>
    </row>
    <row r="2002" spans="1:11" ht="15.75" customHeight="1">
      <c r="A2002" s="632">
        <v>43844</v>
      </c>
      <c r="B2002" s="633" t="s">
        <v>1971</v>
      </c>
      <c r="C2002" s="439" t="s">
        <v>4250</v>
      </c>
      <c r="D2002" s="633" t="s">
        <v>2201</v>
      </c>
      <c r="E2002" s="145" t="s">
        <v>1974</v>
      </c>
      <c r="F2002" s="773">
        <v>1800000</v>
      </c>
      <c r="G2002" s="422" t="s">
        <v>4251</v>
      </c>
      <c r="H2002" s="633" t="s">
        <v>1976</v>
      </c>
      <c r="I2002" s="633" t="s">
        <v>1976</v>
      </c>
      <c r="J2002" s="633">
        <v>1</v>
      </c>
      <c r="K2002" s="139" t="s">
        <v>935</v>
      </c>
    </row>
    <row r="2003" spans="1:11" ht="15.75" customHeight="1">
      <c r="A2003" s="632">
        <v>43845</v>
      </c>
      <c r="B2003" s="633" t="s">
        <v>1971</v>
      </c>
      <c r="C2003" s="439" t="s">
        <v>4252</v>
      </c>
      <c r="D2003" s="633" t="s">
        <v>423</v>
      </c>
      <c r="E2003" s="145" t="s">
        <v>1974</v>
      </c>
      <c r="F2003" s="773">
        <v>1750000</v>
      </c>
      <c r="G2003" s="422" t="s">
        <v>4253</v>
      </c>
      <c r="H2003" s="633" t="s">
        <v>1976</v>
      </c>
      <c r="I2003" s="633" t="s">
        <v>1976</v>
      </c>
      <c r="J2003" s="633">
        <v>1</v>
      </c>
      <c r="K2003" s="139" t="s">
        <v>199</v>
      </c>
    </row>
    <row r="2004" spans="1:11" ht="15.75" customHeight="1">
      <c r="A2004" s="632">
        <v>43846</v>
      </c>
      <c r="B2004" s="633" t="s">
        <v>1971</v>
      </c>
      <c r="C2004" s="439" t="s">
        <v>4254</v>
      </c>
      <c r="D2004" s="633" t="s">
        <v>413</v>
      </c>
      <c r="E2004" s="145" t="s">
        <v>1974</v>
      </c>
      <c r="F2004" s="773">
        <v>1700000</v>
      </c>
      <c r="G2004" s="422" t="s">
        <v>4255</v>
      </c>
      <c r="H2004" s="633" t="s">
        <v>1976</v>
      </c>
      <c r="I2004" s="633" t="s">
        <v>1976</v>
      </c>
      <c r="J2004" s="633">
        <v>1</v>
      </c>
      <c r="K2004" s="139" t="s">
        <v>935</v>
      </c>
    </row>
    <row r="2005" spans="1:11" ht="15.75" customHeight="1">
      <c r="A2005" s="632">
        <v>43847</v>
      </c>
      <c r="B2005" s="633" t="s">
        <v>1971</v>
      </c>
      <c r="C2005" s="439" t="s">
        <v>4256</v>
      </c>
      <c r="D2005" s="633" t="s">
        <v>2003</v>
      </c>
      <c r="E2005" s="145" t="s">
        <v>2003</v>
      </c>
      <c r="F2005" s="773">
        <v>1500000</v>
      </c>
      <c r="G2005" s="451" t="s">
        <v>1975</v>
      </c>
      <c r="H2005" s="633" t="s">
        <v>1976</v>
      </c>
      <c r="I2005" s="633" t="s">
        <v>1976</v>
      </c>
      <c r="J2005" s="633">
        <v>1</v>
      </c>
      <c r="K2005" s="633" t="s">
        <v>199</v>
      </c>
    </row>
    <row r="2006" spans="1:11" ht="15.75" customHeight="1">
      <c r="A2006" s="632">
        <v>43848</v>
      </c>
      <c r="B2006" s="633" t="s">
        <v>1971</v>
      </c>
      <c r="C2006" s="439" t="s">
        <v>4257</v>
      </c>
      <c r="D2006" s="633" t="s">
        <v>4258</v>
      </c>
      <c r="E2006" s="145" t="s">
        <v>1974</v>
      </c>
      <c r="F2006" s="773">
        <v>2000000</v>
      </c>
      <c r="G2006" s="422" t="s">
        <v>4259</v>
      </c>
      <c r="H2006" s="633" t="s">
        <v>1976</v>
      </c>
      <c r="I2006" s="633" t="s">
        <v>1976</v>
      </c>
      <c r="J2006" s="633">
        <v>1</v>
      </c>
      <c r="K2006" s="146" t="s">
        <v>935</v>
      </c>
    </row>
    <row r="2007" spans="1:11" ht="15.75" customHeight="1">
      <c r="A2007" s="632">
        <v>43849</v>
      </c>
      <c r="B2007" s="633" t="s">
        <v>1971</v>
      </c>
      <c r="C2007" s="439" t="s">
        <v>4260</v>
      </c>
      <c r="D2007" s="633" t="s">
        <v>119</v>
      </c>
      <c r="E2007" s="145" t="s">
        <v>1974</v>
      </c>
      <c r="F2007" s="773">
        <v>1600000</v>
      </c>
      <c r="G2007" s="422" t="s">
        <v>4261</v>
      </c>
      <c r="H2007" s="633" t="s">
        <v>1976</v>
      </c>
      <c r="I2007" s="633" t="s">
        <v>1976</v>
      </c>
      <c r="J2007" s="633">
        <v>1</v>
      </c>
      <c r="K2007" s="139" t="s">
        <v>199</v>
      </c>
    </row>
    <row r="2008" spans="1:11" ht="15.75" customHeight="1">
      <c r="A2008" s="632">
        <v>43850</v>
      </c>
      <c r="B2008" s="633" t="s">
        <v>1971</v>
      </c>
      <c r="C2008" s="439" t="s">
        <v>4262</v>
      </c>
      <c r="D2008" s="633" t="s">
        <v>98</v>
      </c>
      <c r="E2008" s="145" t="s">
        <v>1974</v>
      </c>
      <c r="F2008" s="773">
        <v>1700000</v>
      </c>
      <c r="G2008" s="422" t="s">
        <v>2017</v>
      </c>
      <c r="H2008" s="633" t="s">
        <v>1976</v>
      </c>
      <c r="I2008" s="633" t="s">
        <v>1976</v>
      </c>
      <c r="J2008" s="633">
        <v>1</v>
      </c>
      <c r="K2008" s="139" t="s">
        <v>935</v>
      </c>
    </row>
    <row r="2009" spans="1:11" ht="15.75" customHeight="1">
      <c r="A2009" s="632">
        <v>43851</v>
      </c>
      <c r="B2009" s="633" t="s">
        <v>1971</v>
      </c>
      <c r="C2009" s="439" t="s">
        <v>4263</v>
      </c>
      <c r="D2009" s="633" t="s">
        <v>98</v>
      </c>
      <c r="E2009" s="145" t="s">
        <v>1974</v>
      </c>
      <c r="F2009" s="773">
        <v>1700000</v>
      </c>
      <c r="G2009" s="422" t="s">
        <v>2017</v>
      </c>
      <c r="H2009" s="633" t="s">
        <v>1976</v>
      </c>
      <c r="I2009" s="633" t="s">
        <v>1976</v>
      </c>
      <c r="J2009" s="633">
        <v>1</v>
      </c>
      <c r="K2009" s="139" t="s">
        <v>199</v>
      </c>
    </row>
    <row r="2010" spans="1:11" ht="15.75" customHeight="1">
      <c r="A2010" s="632">
        <v>43852</v>
      </c>
      <c r="B2010" s="633" t="s">
        <v>1971</v>
      </c>
      <c r="C2010" s="439" t="s">
        <v>4264</v>
      </c>
      <c r="D2010" s="633" t="s">
        <v>4265</v>
      </c>
      <c r="E2010" s="145" t="s">
        <v>1974</v>
      </c>
      <c r="F2010" s="773">
        <v>1700000</v>
      </c>
      <c r="G2010" s="422" t="s">
        <v>4266</v>
      </c>
      <c r="H2010" s="633" t="s">
        <v>1976</v>
      </c>
      <c r="I2010" s="633" t="s">
        <v>1976</v>
      </c>
      <c r="J2010" s="633">
        <v>1</v>
      </c>
      <c r="K2010" s="139" t="s">
        <v>935</v>
      </c>
    </row>
    <row r="2011" spans="1:11" ht="15.75" customHeight="1">
      <c r="A2011" s="632">
        <v>43853</v>
      </c>
      <c r="B2011" s="633" t="s">
        <v>1971</v>
      </c>
      <c r="C2011" s="439" t="s">
        <v>4267</v>
      </c>
      <c r="D2011" s="633" t="s">
        <v>99</v>
      </c>
      <c r="E2011" s="145" t="s">
        <v>1974</v>
      </c>
      <c r="F2011" s="773">
        <v>2400000</v>
      </c>
      <c r="G2011" s="422" t="s">
        <v>4268</v>
      </c>
      <c r="H2011" s="633" t="s">
        <v>1976</v>
      </c>
      <c r="I2011" s="633" t="s">
        <v>1976</v>
      </c>
      <c r="J2011" s="633">
        <v>1</v>
      </c>
      <c r="K2011" s="139" t="s">
        <v>199</v>
      </c>
    </row>
    <row r="2012" spans="1:11" ht="15.75" customHeight="1">
      <c r="A2012" s="632">
        <v>43854</v>
      </c>
      <c r="B2012" s="633" t="s">
        <v>1971</v>
      </c>
      <c r="C2012" s="439" t="s">
        <v>4269</v>
      </c>
      <c r="D2012" s="633" t="s">
        <v>4270</v>
      </c>
      <c r="E2012" s="145" t="s">
        <v>2092</v>
      </c>
      <c r="F2012" s="773">
        <v>990000</v>
      </c>
      <c r="G2012" s="1013" t="s">
        <v>4266</v>
      </c>
      <c r="H2012" s="633" t="s">
        <v>1976</v>
      </c>
      <c r="I2012" s="633" t="s">
        <v>1976</v>
      </c>
      <c r="J2012" s="633">
        <v>1</v>
      </c>
      <c r="K2012" s="139" t="s">
        <v>935</v>
      </c>
    </row>
    <row r="2013" spans="1:11" ht="15.75" customHeight="1">
      <c r="A2013" s="632">
        <v>43855</v>
      </c>
      <c r="B2013" s="633" t="s">
        <v>1971</v>
      </c>
      <c r="C2013" s="439" t="s">
        <v>4271</v>
      </c>
      <c r="D2013" s="633" t="s">
        <v>2003</v>
      </c>
      <c r="E2013" s="145" t="s">
        <v>2003</v>
      </c>
      <c r="F2013" s="773">
        <v>2400000</v>
      </c>
      <c r="G2013" s="451" t="s">
        <v>1975</v>
      </c>
      <c r="H2013" s="633" t="s">
        <v>1976</v>
      </c>
      <c r="I2013" s="633" t="s">
        <v>1976</v>
      </c>
      <c r="J2013" s="633">
        <v>1</v>
      </c>
      <c r="K2013" s="139" t="s">
        <v>199</v>
      </c>
    </row>
    <row r="2014" spans="1:11" ht="15.75" customHeight="1">
      <c r="A2014" s="632">
        <v>43856</v>
      </c>
      <c r="B2014" s="633" t="s">
        <v>1971</v>
      </c>
      <c r="C2014" s="439" t="s">
        <v>4272</v>
      </c>
      <c r="D2014" s="633" t="s">
        <v>407</v>
      </c>
      <c r="E2014" s="145" t="s">
        <v>1974</v>
      </c>
      <c r="F2014" s="773">
        <v>4600000</v>
      </c>
      <c r="G2014" s="422" t="s">
        <v>2090</v>
      </c>
      <c r="H2014" s="633" t="s">
        <v>1976</v>
      </c>
      <c r="I2014" s="633" t="s">
        <v>1976</v>
      </c>
      <c r="J2014" s="633">
        <v>1</v>
      </c>
      <c r="K2014" s="139" t="s">
        <v>935</v>
      </c>
    </row>
    <row r="2015" spans="1:11" ht="15.75" customHeight="1">
      <c r="A2015" s="632">
        <v>43857</v>
      </c>
      <c r="B2015" s="633" t="s">
        <v>1971</v>
      </c>
      <c r="C2015" s="439" t="s">
        <v>4273</v>
      </c>
      <c r="D2015" s="633" t="s">
        <v>4274</v>
      </c>
      <c r="E2015" s="145" t="s">
        <v>1974</v>
      </c>
      <c r="F2015" s="773">
        <v>2300000</v>
      </c>
      <c r="G2015" s="422" t="s">
        <v>4275</v>
      </c>
      <c r="H2015" s="633" t="s">
        <v>1976</v>
      </c>
      <c r="I2015" s="633" t="s">
        <v>1976</v>
      </c>
      <c r="J2015" s="633">
        <v>1</v>
      </c>
      <c r="K2015" s="139" t="s">
        <v>935</v>
      </c>
    </row>
    <row r="2016" spans="1:11" ht="15.75" customHeight="1">
      <c r="A2016" s="466"/>
      <c r="B2016" s="467"/>
      <c r="C2016" s="468" t="s">
        <v>4276</v>
      </c>
      <c r="D2016" s="469"/>
      <c r="E2016" s="469"/>
      <c r="F2016" s="1720"/>
      <c r="G2016" s="470"/>
      <c r="H2016" s="470"/>
      <c r="I2016" s="470"/>
      <c r="J2016" s="470"/>
      <c r="K2016" s="470"/>
    </row>
    <row r="2017" spans="1:11" ht="15.75" customHeight="1">
      <c r="A2017" s="466"/>
      <c r="B2017" s="467"/>
      <c r="C2017" s="468" t="s">
        <v>1088</v>
      </c>
      <c r="D2017" s="469"/>
      <c r="E2017" s="469"/>
      <c r="F2017" s="1720"/>
      <c r="G2017" s="470"/>
      <c r="H2017" s="470"/>
      <c r="I2017" s="470"/>
      <c r="J2017" s="470"/>
      <c r="K2017" s="470"/>
    </row>
    <row r="2018" spans="1:11" ht="15.75" customHeight="1">
      <c r="A2018" s="480"/>
      <c r="B2018" s="467"/>
      <c r="C2018" s="471" t="s">
        <v>4277</v>
      </c>
      <c r="D2018" s="477"/>
      <c r="E2018" s="469"/>
      <c r="F2018" s="1721"/>
      <c r="G2018" s="477"/>
      <c r="H2018" s="470"/>
      <c r="I2018" s="470"/>
      <c r="J2018" s="471"/>
      <c r="K2018" s="470"/>
    </row>
    <row r="2019" spans="1:11" ht="15.75" customHeight="1">
      <c r="J2019">
        <f>SUM(J1995:J2018)</f>
        <v>21</v>
      </c>
    </row>
    <row r="2020" spans="1:11" ht="15.75" customHeight="1">
      <c r="A2020" s="3342" t="s">
        <v>4278</v>
      </c>
      <c r="B2020" s="3342"/>
      <c r="C2020" s="3342"/>
      <c r="D2020" s="3342"/>
      <c r="E2020" s="3342"/>
      <c r="F2020" s="3342"/>
      <c r="G2020" s="3342"/>
      <c r="H2020" s="3342"/>
      <c r="I2020" s="3342"/>
      <c r="J2020" s="3342"/>
      <c r="K2020" s="3342"/>
    </row>
    <row r="2021" spans="1:11" ht="15.75" customHeight="1">
      <c r="A2021" s="3340" t="s">
        <v>4279</v>
      </c>
      <c r="B2021" s="3341"/>
      <c r="C2021" s="3341"/>
      <c r="D2021" s="3341"/>
      <c r="E2021" s="3341"/>
      <c r="F2021" s="3341"/>
      <c r="G2021" s="3341"/>
      <c r="H2021" s="3341"/>
      <c r="I2021" s="3341"/>
      <c r="J2021" s="3341"/>
      <c r="K2021" s="3341"/>
    </row>
    <row r="2022" spans="1:11" ht="15.75" customHeight="1">
      <c r="A2022" s="12" t="s">
        <v>1962</v>
      </c>
      <c r="B2022" s="62" t="s">
        <v>1963</v>
      </c>
      <c r="C2022" s="62" t="s">
        <v>1964</v>
      </c>
      <c r="D2022" s="62" t="s">
        <v>2340</v>
      </c>
      <c r="E2022" s="62" t="s">
        <v>153</v>
      </c>
      <c r="F2022" s="1702" t="s">
        <v>1966</v>
      </c>
      <c r="G2022" s="986" t="s">
        <v>1967</v>
      </c>
      <c r="H2022" s="62" t="s">
        <v>1968</v>
      </c>
      <c r="I2022" s="62" t="s">
        <v>1969</v>
      </c>
      <c r="J2022" s="63" t="s">
        <v>1970</v>
      </c>
      <c r="K2022" s="63" t="s">
        <v>10</v>
      </c>
    </row>
    <row r="2023" spans="1:11" ht="15.75" customHeight="1">
      <c r="A2023" s="632">
        <v>43838</v>
      </c>
      <c r="B2023" s="633" t="s">
        <v>1971</v>
      </c>
      <c r="C2023" s="631" t="s">
        <v>4280</v>
      </c>
      <c r="D2023" s="633" t="s">
        <v>100</v>
      </c>
      <c r="E2023" s="633" t="s">
        <v>1974</v>
      </c>
      <c r="F2023" s="1131">
        <v>4000000</v>
      </c>
      <c r="G2023" s="633" t="s">
        <v>4281</v>
      </c>
      <c r="H2023" s="633" t="s">
        <v>1991</v>
      </c>
      <c r="I2023" s="633" t="s">
        <v>1976</v>
      </c>
      <c r="J2023" s="633">
        <v>1</v>
      </c>
      <c r="K2023" s="633" t="s">
        <v>199</v>
      </c>
    </row>
    <row r="2024" spans="1:11" ht="15.75" customHeight="1">
      <c r="A2024" s="632">
        <v>43839</v>
      </c>
      <c r="B2024" s="633" t="s">
        <v>1971</v>
      </c>
      <c r="C2024" s="631" t="s">
        <v>4282</v>
      </c>
      <c r="D2024" s="633" t="s">
        <v>2104</v>
      </c>
      <c r="E2024" s="633" t="s">
        <v>1974</v>
      </c>
      <c r="F2024" s="1131">
        <v>1250000</v>
      </c>
      <c r="G2024" s="660" t="s">
        <v>1975</v>
      </c>
      <c r="H2024" s="633" t="s">
        <v>1991</v>
      </c>
      <c r="I2024" s="633" t="s">
        <v>1976</v>
      </c>
      <c r="J2024" s="633">
        <v>1</v>
      </c>
      <c r="K2024" s="633" t="s">
        <v>199</v>
      </c>
    </row>
    <row r="2025" spans="1:11" ht="15.75" customHeight="1">
      <c r="A2025" s="632">
        <v>43840</v>
      </c>
      <c r="B2025" s="633" t="s">
        <v>1971</v>
      </c>
      <c r="C2025" s="631" t="s">
        <v>4283</v>
      </c>
      <c r="D2025" s="633" t="s">
        <v>427</v>
      </c>
      <c r="E2025" s="633" t="s">
        <v>1974</v>
      </c>
      <c r="F2025" s="1131">
        <v>2400000</v>
      </c>
      <c r="G2025" s="633" t="s">
        <v>2355</v>
      </c>
      <c r="H2025" s="633" t="s">
        <v>1976</v>
      </c>
      <c r="I2025" s="633" t="s">
        <v>1976</v>
      </c>
      <c r="J2025" s="633">
        <v>1</v>
      </c>
      <c r="K2025" s="633" t="s">
        <v>199</v>
      </c>
    </row>
    <row r="2026" spans="1:11" ht="15.75" customHeight="1">
      <c r="A2026" s="632">
        <v>43841</v>
      </c>
      <c r="B2026" s="633" t="s">
        <v>2149</v>
      </c>
      <c r="C2026" s="630" t="s">
        <v>4284</v>
      </c>
      <c r="D2026" s="633" t="s">
        <v>2739</v>
      </c>
      <c r="E2026" s="145" t="s">
        <v>1974</v>
      </c>
      <c r="F2026" s="773">
        <v>7500000</v>
      </c>
      <c r="G2026" s="422" t="s">
        <v>4285</v>
      </c>
      <c r="H2026" s="633" t="s">
        <v>1991</v>
      </c>
      <c r="I2026" s="633" t="s">
        <v>1976</v>
      </c>
      <c r="J2026" s="633">
        <v>1</v>
      </c>
      <c r="K2026" s="146" t="s">
        <v>199</v>
      </c>
    </row>
    <row r="2027" spans="1:11" ht="15.75" customHeight="1">
      <c r="A2027" s="632">
        <v>43842</v>
      </c>
      <c r="B2027" s="633" t="s">
        <v>1971</v>
      </c>
      <c r="C2027" s="630" t="s">
        <v>4286</v>
      </c>
      <c r="D2027" s="633" t="s">
        <v>4287</v>
      </c>
      <c r="E2027" s="145" t="s">
        <v>756</v>
      </c>
      <c r="F2027" s="773">
        <v>8500000</v>
      </c>
      <c r="G2027" s="451" t="s">
        <v>1975</v>
      </c>
      <c r="H2027" s="633" t="s">
        <v>1991</v>
      </c>
      <c r="I2027" s="633" t="s">
        <v>1976</v>
      </c>
      <c r="J2027" s="633">
        <v>1</v>
      </c>
      <c r="K2027" s="139" t="s">
        <v>935</v>
      </c>
    </row>
    <row r="2028" spans="1:11" ht="15.75" customHeight="1">
      <c r="A2028" s="632">
        <v>43843</v>
      </c>
      <c r="B2028" s="633" t="s">
        <v>1971</v>
      </c>
      <c r="C2028" s="630" t="s">
        <v>4288</v>
      </c>
      <c r="D2028" s="633" t="s">
        <v>4079</v>
      </c>
      <c r="E2028" s="145" t="s">
        <v>1974</v>
      </c>
      <c r="F2028" s="773">
        <v>2400000</v>
      </c>
      <c r="G2028" s="422" t="s">
        <v>4289</v>
      </c>
      <c r="H2028" s="633" t="s">
        <v>1991</v>
      </c>
      <c r="I2028" s="633" t="s">
        <v>1976</v>
      </c>
      <c r="J2028" s="633">
        <v>1</v>
      </c>
      <c r="K2028" s="139" t="s">
        <v>935</v>
      </c>
    </row>
    <row r="2029" spans="1:11" ht="15.75" customHeight="1">
      <c r="A2029" s="632">
        <v>43844</v>
      </c>
      <c r="B2029" s="633" t="s">
        <v>1971</v>
      </c>
      <c r="C2029" s="630" t="s">
        <v>4290</v>
      </c>
      <c r="D2029" s="633" t="s">
        <v>407</v>
      </c>
      <c r="E2029" s="145" t="s">
        <v>1974</v>
      </c>
      <c r="F2029" s="773">
        <v>2400000</v>
      </c>
      <c r="G2029" s="451" t="s">
        <v>1975</v>
      </c>
      <c r="H2029" s="633" t="s">
        <v>1976</v>
      </c>
      <c r="I2029" s="633" t="s">
        <v>1976</v>
      </c>
      <c r="J2029" s="633">
        <v>1</v>
      </c>
      <c r="K2029" s="139" t="s">
        <v>199</v>
      </c>
    </row>
    <row r="2030" spans="1:11" ht="15.75" customHeight="1">
      <c r="A2030" s="632">
        <v>43845</v>
      </c>
      <c r="B2030" s="633" t="s">
        <v>1971</v>
      </c>
      <c r="C2030" s="630" t="s">
        <v>4291</v>
      </c>
      <c r="D2030" s="633" t="s">
        <v>3495</v>
      </c>
      <c r="E2030" s="145" t="s">
        <v>1974</v>
      </c>
      <c r="F2030" s="773">
        <v>2200000</v>
      </c>
      <c r="G2030" s="422" t="s">
        <v>3538</v>
      </c>
      <c r="H2030" s="633" t="s">
        <v>1976</v>
      </c>
      <c r="I2030" s="633" t="s">
        <v>1976</v>
      </c>
      <c r="J2030" s="633">
        <v>1</v>
      </c>
      <c r="K2030" s="139" t="s">
        <v>199</v>
      </c>
    </row>
    <row r="2031" spans="1:11" ht="15.75" customHeight="1">
      <c r="A2031" s="632">
        <v>43846</v>
      </c>
      <c r="B2031" s="633" t="s">
        <v>1971</v>
      </c>
      <c r="C2031" s="439" t="s">
        <v>4282</v>
      </c>
      <c r="D2031" s="633" t="s">
        <v>407</v>
      </c>
      <c r="E2031" s="145" t="s">
        <v>1974</v>
      </c>
      <c r="F2031" s="773">
        <v>2900000</v>
      </c>
      <c r="G2031" s="422" t="s">
        <v>4292</v>
      </c>
      <c r="H2031" s="633" t="s">
        <v>1976</v>
      </c>
      <c r="I2031" s="633" t="s">
        <v>1976</v>
      </c>
      <c r="J2031" s="633">
        <v>1</v>
      </c>
      <c r="K2031" s="139" t="s">
        <v>199</v>
      </c>
    </row>
    <row r="2032" spans="1:11" ht="15.75" customHeight="1">
      <c r="A2032" s="632">
        <v>43847</v>
      </c>
      <c r="B2032" s="633" t="s">
        <v>1971</v>
      </c>
      <c r="C2032" s="630" t="s">
        <v>4293</v>
      </c>
      <c r="D2032" s="633" t="s">
        <v>3495</v>
      </c>
      <c r="E2032" s="145" t="s">
        <v>1974</v>
      </c>
      <c r="F2032" s="773">
        <v>2200000</v>
      </c>
      <c r="G2032" s="422" t="s">
        <v>3538</v>
      </c>
      <c r="H2032" s="633" t="s">
        <v>1976</v>
      </c>
      <c r="I2032" s="633" t="s">
        <v>1976</v>
      </c>
      <c r="J2032" s="633">
        <v>1</v>
      </c>
      <c r="K2032" s="139" t="s">
        <v>935</v>
      </c>
    </row>
    <row r="2033" spans="1:11" ht="15.75" customHeight="1">
      <c r="A2033" s="632">
        <v>43848</v>
      </c>
      <c r="B2033" s="633" t="s">
        <v>1971</v>
      </c>
      <c r="C2033" s="630" t="s">
        <v>4294</v>
      </c>
      <c r="D2033" s="633" t="s">
        <v>407</v>
      </c>
      <c r="E2033" s="145" t="s">
        <v>1974</v>
      </c>
      <c r="F2033" s="773">
        <v>2600000</v>
      </c>
      <c r="G2033" s="422" t="s">
        <v>2392</v>
      </c>
      <c r="H2033" s="633" t="s">
        <v>1976</v>
      </c>
      <c r="I2033" s="633" t="s">
        <v>1976</v>
      </c>
      <c r="J2033" s="633">
        <v>1</v>
      </c>
      <c r="K2033" s="139" t="s">
        <v>199</v>
      </c>
    </row>
    <row r="2034" spans="1:11" ht="15.75" customHeight="1">
      <c r="A2034" s="632">
        <v>43849</v>
      </c>
      <c r="B2034" s="633" t="s">
        <v>1971</v>
      </c>
      <c r="C2034" s="630" t="s">
        <v>4295</v>
      </c>
      <c r="D2034" s="633" t="s">
        <v>2127</v>
      </c>
      <c r="E2034" s="145" t="s">
        <v>2127</v>
      </c>
      <c r="F2034" s="773">
        <v>800000</v>
      </c>
      <c r="G2034" s="451" t="s">
        <v>1975</v>
      </c>
      <c r="H2034" s="633" t="s">
        <v>1976</v>
      </c>
      <c r="I2034" s="633" t="s">
        <v>1976</v>
      </c>
      <c r="J2034" s="633">
        <v>1</v>
      </c>
      <c r="K2034" s="139" t="s">
        <v>199</v>
      </c>
    </row>
    <row r="2035" spans="1:11" ht="15.75" customHeight="1">
      <c r="A2035" s="632">
        <v>43850</v>
      </c>
      <c r="B2035" s="633" t="s">
        <v>1971</v>
      </c>
      <c r="C2035" s="630" t="s">
        <v>4296</v>
      </c>
      <c r="D2035" s="633" t="s">
        <v>407</v>
      </c>
      <c r="E2035" s="145" t="s">
        <v>1974</v>
      </c>
      <c r="F2035" s="773">
        <v>2000000</v>
      </c>
      <c r="G2035" s="422" t="s">
        <v>2392</v>
      </c>
      <c r="H2035" s="633" t="s">
        <v>1976</v>
      </c>
      <c r="I2035" s="633" t="s">
        <v>1976</v>
      </c>
      <c r="J2035" s="633">
        <v>1</v>
      </c>
      <c r="K2035" s="139" t="s">
        <v>935</v>
      </c>
    </row>
    <row r="2036" spans="1:11" ht="15.75" customHeight="1">
      <c r="A2036" s="632">
        <v>43851</v>
      </c>
      <c r="B2036" s="633" t="s">
        <v>1971</v>
      </c>
      <c r="C2036" s="630" t="s">
        <v>4297</v>
      </c>
      <c r="D2036" s="633" t="s">
        <v>4298</v>
      </c>
      <c r="E2036" s="145" t="s">
        <v>2366</v>
      </c>
      <c r="F2036" s="773">
        <v>650000</v>
      </c>
      <c r="G2036" s="451" t="s">
        <v>1975</v>
      </c>
      <c r="H2036" s="633" t="s">
        <v>1976</v>
      </c>
      <c r="I2036" s="633" t="s">
        <v>1976</v>
      </c>
      <c r="J2036" s="633">
        <v>1</v>
      </c>
      <c r="K2036" s="139" t="s">
        <v>935</v>
      </c>
    </row>
    <row r="2037" spans="1:11" ht="15.75" customHeight="1">
      <c r="A2037" s="632">
        <v>43852</v>
      </c>
      <c r="B2037" s="633" t="s">
        <v>1971</v>
      </c>
      <c r="C2037" s="630" t="s">
        <v>4299</v>
      </c>
      <c r="D2037" s="633" t="s">
        <v>407</v>
      </c>
      <c r="E2037" s="145" t="s">
        <v>1974</v>
      </c>
      <c r="F2037" s="773">
        <v>3100000</v>
      </c>
      <c r="G2037" s="422" t="s">
        <v>2392</v>
      </c>
      <c r="H2037" s="633" t="s">
        <v>1976</v>
      </c>
      <c r="I2037" s="633" t="s">
        <v>1976</v>
      </c>
      <c r="J2037" s="633">
        <v>1</v>
      </c>
      <c r="K2037" s="139" t="s">
        <v>935</v>
      </c>
    </row>
    <row r="2038" spans="1:11" ht="15.75" customHeight="1">
      <c r="A2038" s="632">
        <v>43853</v>
      </c>
      <c r="B2038" s="633" t="s">
        <v>1971</v>
      </c>
      <c r="C2038" s="630" t="s">
        <v>4300</v>
      </c>
      <c r="D2038" s="633" t="s">
        <v>1995</v>
      </c>
      <c r="E2038" s="145" t="s">
        <v>1974</v>
      </c>
      <c r="F2038" s="773">
        <v>1650000</v>
      </c>
      <c r="G2038" s="422" t="s">
        <v>3118</v>
      </c>
      <c r="H2038" s="633" t="s">
        <v>1976</v>
      </c>
      <c r="I2038" s="633" t="s">
        <v>1976</v>
      </c>
      <c r="J2038" s="633">
        <v>1</v>
      </c>
      <c r="K2038" s="139" t="s">
        <v>199</v>
      </c>
    </row>
    <row r="2039" spans="1:11" ht="15.75" customHeight="1">
      <c r="A2039" s="632">
        <v>43854</v>
      </c>
      <c r="B2039" s="633" t="s">
        <v>1971</v>
      </c>
      <c r="C2039" s="630" t="s">
        <v>4301</v>
      </c>
      <c r="D2039" s="633" t="s">
        <v>407</v>
      </c>
      <c r="E2039" s="145" t="s">
        <v>1974</v>
      </c>
      <c r="F2039" s="773">
        <v>3000000</v>
      </c>
      <c r="G2039" s="422" t="s">
        <v>4292</v>
      </c>
      <c r="H2039" s="633" t="s">
        <v>1976</v>
      </c>
      <c r="I2039" s="633" t="s">
        <v>1976</v>
      </c>
      <c r="J2039" s="633">
        <v>1</v>
      </c>
      <c r="K2039" s="139" t="s">
        <v>935</v>
      </c>
    </row>
    <row r="2040" spans="1:11" ht="15.75" customHeight="1">
      <c r="A2040" s="632">
        <v>43855</v>
      </c>
      <c r="B2040" s="633" t="s">
        <v>1971</v>
      </c>
      <c r="C2040" s="630" t="s">
        <v>4302</v>
      </c>
      <c r="D2040" s="633" t="s">
        <v>2739</v>
      </c>
      <c r="E2040" s="145" t="s">
        <v>1974</v>
      </c>
      <c r="F2040" s="773">
        <v>3700000</v>
      </c>
      <c r="G2040" s="422" t="s">
        <v>2847</v>
      </c>
      <c r="H2040" s="633" t="s">
        <v>1976</v>
      </c>
      <c r="I2040" s="633" t="s">
        <v>1976</v>
      </c>
      <c r="J2040" s="633">
        <v>1</v>
      </c>
      <c r="K2040" s="139" t="s">
        <v>935</v>
      </c>
    </row>
    <row r="2041" spans="1:11" ht="15.75" customHeight="1">
      <c r="A2041" s="632">
        <v>43856</v>
      </c>
      <c r="B2041" s="633" t="s">
        <v>1971</v>
      </c>
      <c r="C2041" s="630" t="s">
        <v>4303</v>
      </c>
      <c r="D2041" s="633" t="s">
        <v>2201</v>
      </c>
      <c r="E2041" s="145" t="s">
        <v>1974</v>
      </c>
      <c r="F2041" s="773">
        <v>1800000</v>
      </c>
      <c r="G2041" s="422" t="s">
        <v>2494</v>
      </c>
      <c r="H2041" s="633" t="s">
        <v>1991</v>
      </c>
      <c r="I2041" s="633" t="s">
        <v>1976</v>
      </c>
      <c r="J2041" s="633">
        <v>1</v>
      </c>
      <c r="K2041" s="139" t="s">
        <v>935</v>
      </c>
    </row>
    <row r="2042" spans="1:11" ht="15.75" customHeight="1">
      <c r="A2042" s="632">
        <v>43857</v>
      </c>
      <c r="B2042" s="633" t="s">
        <v>1971</v>
      </c>
      <c r="C2042" s="630" t="s">
        <v>4304</v>
      </c>
      <c r="D2042" s="633" t="s">
        <v>407</v>
      </c>
      <c r="E2042" s="145" t="s">
        <v>1974</v>
      </c>
      <c r="F2042" s="773">
        <v>3500000</v>
      </c>
      <c r="G2042" s="422" t="s">
        <v>3346</v>
      </c>
      <c r="H2042" s="633" t="s">
        <v>1976</v>
      </c>
      <c r="I2042" s="633" t="s">
        <v>1976</v>
      </c>
      <c r="J2042" s="146">
        <v>1</v>
      </c>
      <c r="K2042" s="139" t="s">
        <v>199</v>
      </c>
    </row>
    <row r="2043" spans="1:11" ht="15.75" customHeight="1">
      <c r="A2043" s="632">
        <v>43858</v>
      </c>
      <c r="B2043" s="633" t="s">
        <v>1971</v>
      </c>
      <c r="C2043" s="630" t="s">
        <v>4305</v>
      </c>
      <c r="D2043" s="633" t="s">
        <v>407</v>
      </c>
      <c r="E2043" s="145" t="s">
        <v>1974</v>
      </c>
      <c r="F2043" s="773">
        <v>2900000</v>
      </c>
      <c r="G2043" s="422" t="s">
        <v>3861</v>
      </c>
      <c r="H2043" s="633" t="s">
        <v>1976</v>
      </c>
      <c r="I2043" s="633" t="s">
        <v>1976</v>
      </c>
      <c r="J2043" s="146">
        <v>1</v>
      </c>
      <c r="K2043" s="139" t="s">
        <v>935</v>
      </c>
    </row>
    <row r="2044" spans="1:11" ht="15.75" customHeight="1">
      <c r="A2044" s="466"/>
      <c r="B2044" s="467"/>
      <c r="C2044" s="468"/>
      <c r="D2044" s="469"/>
      <c r="E2044" s="469"/>
      <c r="F2044" s="1720"/>
      <c r="G2044" s="470"/>
      <c r="H2044" s="470"/>
      <c r="I2044" s="470"/>
      <c r="J2044" s="470"/>
      <c r="K2044" s="470"/>
    </row>
    <row r="2045" spans="1:11" ht="15.75" customHeight="1">
      <c r="A2045" s="466"/>
      <c r="B2045" s="467"/>
      <c r="C2045" s="468"/>
      <c r="D2045" s="469"/>
      <c r="E2045" s="469"/>
      <c r="F2045" s="1720"/>
      <c r="G2045" s="470"/>
      <c r="H2045" s="470"/>
      <c r="I2045" s="470"/>
      <c r="J2045" s="470"/>
      <c r="K2045" s="470"/>
    </row>
    <row r="2046" spans="1:11" ht="15.75" customHeight="1">
      <c r="A2046" s="480"/>
      <c r="B2046" s="467"/>
      <c r="C2046" s="471"/>
      <c r="D2046" s="477"/>
      <c r="E2046" s="469"/>
      <c r="F2046" s="1721"/>
      <c r="G2046" s="477"/>
      <c r="H2046" s="470"/>
      <c r="I2046" s="470"/>
      <c r="J2046" s="471"/>
      <c r="K2046" s="470"/>
    </row>
    <row r="2047" spans="1:11" ht="15.75" customHeight="1">
      <c r="A2047" s="481"/>
      <c r="B2047" s="467"/>
      <c r="C2047" s="471"/>
      <c r="D2047" s="477"/>
      <c r="E2047" s="469"/>
      <c r="F2047" s="1721"/>
      <c r="G2047" s="477"/>
      <c r="H2047" s="470"/>
      <c r="I2047" s="470"/>
      <c r="J2047" s="471"/>
      <c r="K2047" s="470"/>
    </row>
    <row r="2048" spans="1:11" ht="15.75" customHeight="1">
      <c r="J2048">
        <f>SUM(J2023:J2047)</f>
        <v>21</v>
      </c>
    </row>
    <row r="2049" spans="1:11" ht="15.75" customHeight="1">
      <c r="A2049" s="3340" t="s">
        <v>4306</v>
      </c>
      <c r="B2049" s="3341"/>
      <c r="C2049" s="3341"/>
      <c r="D2049" s="3341"/>
      <c r="E2049" s="3341"/>
      <c r="F2049" s="3341"/>
      <c r="G2049" s="3341"/>
      <c r="H2049" s="3341"/>
      <c r="I2049" s="3341"/>
      <c r="J2049" s="3341"/>
      <c r="K2049" s="3341"/>
    </row>
    <row r="2050" spans="1:11" ht="15.75" customHeight="1">
      <c r="A2050" s="12" t="s">
        <v>1962</v>
      </c>
      <c r="B2050" s="62" t="s">
        <v>1963</v>
      </c>
      <c r="C2050" s="62" t="s">
        <v>1964</v>
      </c>
      <c r="D2050" s="62" t="s">
        <v>2340</v>
      </c>
      <c r="E2050" s="62" t="s">
        <v>153</v>
      </c>
      <c r="F2050" s="1702" t="s">
        <v>1966</v>
      </c>
      <c r="G2050" s="986" t="s">
        <v>1967</v>
      </c>
      <c r="H2050" s="62" t="s">
        <v>1968</v>
      </c>
      <c r="I2050" s="62" t="s">
        <v>1969</v>
      </c>
      <c r="J2050" s="63" t="s">
        <v>1970</v>
      </c>
      <c r="K2050" s="63" t="s">
        <v>10</v>
      </c>
    </row>
    <row r="2051" spans="1:11" ht="15.75" customHeight="1">
      <c r="A2051" s="632">
        <v>43841</v>
      </c>
      <c r="B2051" s="633" t="s">
        <v>1971</v>
      </c>
      <c r="C2051" s="630" t="s">
        <v>4307</v>
      </c>
      <c r="D2051" s="633" t="s">
        <v>420</v>
      </c>
      <c r="E2051" s="145" t="s">
        <v>1974</v>
      </c>
      <c r="F2051" s="773">
        <v>1350000</v>
      </c>
      <c r="G2051" s="422" t="s">
        <v>2260</v>
      </c>
      <c r="H2051" s="633" t="s">
        <v>1976</v>
      </c>
      <c r="I2051" s="633" t="s">
        <v>1976</v>
      </c>
      <c r="J2051" s="633">
        <v>1</v>
      </c>
      <c r="K2051" s="633" t="s">
        <v>935</v>
      </c>
    </row>
    <row r="2052" spans="1:11" ht="15.75" customHeight="1">
      <c r="A2052" s="632">
        <v>43842</v>
      </c>
      <c r="B2052" s="633" t="s">
        <v>1971</v>
      </c>
      <c r="C2052" s="630" t="s">
        <v>3034</v>
      </c>
      <c r="D2052" s="633" t="s">
        <v>407</v>
      </c>
      <c r="E2052" s="145" t="s">
        <v>1974</v>
      </c>
      <c r="F2052" s="773">
        <v>2400000</v>
      </c>
      <c r="G2052" s="451" t="s">
        <v>2039</v>
      </c>
      <c r="H2052" s="633" t="s">
        <v>1976</v>
      </c>
      <c r="I2052" s="633" t="s">
        <v>1976</v>
      </c>
      <c r="J2052" s="633">
        <v>1</v>
      </c>
      <c r="K2052" s="146" t="s">
        <v>935</v>
      </c>
    </row>
    <row r="2053" spans="1:11" ht="15.75" customHeight="1">
      <c r="A2053" s="632">
        <v>43843</v>
      </c>
      <c r="B2053" s="633" t="s">
        <v>1971</v>
      </c>
      <c r="C2053" s="630" t="s">
        <v>4308</v>
      </c>
      <c r="D2053" s="633" t="s">
        <v>417</v>
      </c>
      <c r="E2053" s="145" t="s">
        <v>1974</v>
      </c>
      <c r="F2053" s="773">
        <v>2050000</v>
      </c>
      <c r="G2053" s="422" t="s">
        <v>4309</v>
      </c>
      <c r="H2053" s="633" t="s">
        <v>1976</v>
      </c>
      <c r="I2053" s="633" t="s">
        <v>1976</v>
      </c>
      <c r="J2053" s="633">
        <v>1</v>
      </c>
      <c r="K2053" s="139" t="s">
        <v>199</v>
      </c>
    </row>
    <row r="2054" spans="1:11" ht="15.75" customHeight="1">
      <c r="A2054" s="632">
        <v>43844</v>
      </c>
      <c r="B2054" s="633" t="s">
        <v>1971</v>
      </c>
      <c r="C2054" s="630" t="s">
        <v>4310</v>
      </c>
      <c r="D2054" s="633" t="s">
        <v>2434</v>
      </c>
      <c r="E2054" s="145" t="s">
        <v>1974</v>
      </c>
      <c r="F2054" s="773">
        <v>1450000</v>
      </c>
      <c r="G2054" s="422" t="s">
        <v>2260</v>
      </c>
      <c r="H2054" s="633" t="s">
        <v>1976</v>
      </c>
      <c r="I2054" s="633" t="s">
        <v>1976</v>
      </c>
      <c r="J2054" s="633">
        <v>1</v>
      </c>
      <c r="K2054" s="139" t="s">
        <v>199</v>
      </c>
    </row>
    <row r="2055" spans="1:11" ht="15.75" customHeight="1">
      <c r="A2055" s="632">
        <v>43846</v>
      </c>
      <c r="B2055" s="633" t="s">
        <v>672</v>
      </c>
      <c r="C2055" s="630" t="s">
        <v>4311</v>
      </c>
      <c r="D2055" s="633" t="s">
        <v>4312</v>
      </c>
      <c r="E2055" s="633" t="s">
        <v>1974</v>
      </c>
      <c r="F2055" s="773">
        <v>3000000</v>
      </c>
      <c r="G2055" s="451" t="s">
        <v>2039</v>
      </c>
      <c r="H2055" s="633" t="s">
        <v>1976</v>
      </c>
      <c r="I2055" s="633" t="s">
        <v>1976</v>
      </c>
      <c r="J2055" s="633">
        <v>1</v>
      </c>
      <c r="K2055" s="139" t="s">
        <v>935</v>
      </c>
    </row>
    <row r="2056" spans="1:11" ht="15.75" customHeight="1">
      <c r="A2056" s="632">
        <v>43847</v>
      </c>
      <c r="B2056" s="633" t="s">
        <v>1971</v>
      </c>
      <c r="C2056" s="630" t="s">
        <v>4313</v>
      </c>
      <c r="D2056" s="633" t="s">
        <v>96</v>
      </c>
      <c r="E2056" s="633" t="s">
        <v>1974</v>
      </c>
      <c r="F2056" s="773">
        <v>2400000</v>
      </c>
      <c r="G2056" s="422" t="s">
        <v>4314</v>
      </c>
      <c r="H2056" s="633" t="s">
        <v>1976</v>
      </c>
      <c r="I2056" s="633" t="s">
        <v>1976</v>
      </c>
      <c r="J2056" s="633">
        <v>1</v>
      </c>
      <c r="K2056" s="139" t="s">
        <v>199</v>
      </c>
    </row>
    <row r="2057" spans="1:11" ht="15.75" customHeight="1">
      <c r="A2057" s="632">
        <v>43848</v>
      </c>
      <c r="B2057" s="633" t="s">
        <v>2149</v>
      </c>
      <c r="C2057" s="630" t="s">
        <v>4315</v>
      </c>
      <c r="D2057" s="633" t="s">
        <v>405</v>
      </c>
      <c r="E2057" s="633" t="s">
        <v>1974</v>
      </c>
      <c r="F2057" s="773">
        <v>6000000</v>
      </c>
      <c r="G2057" s="422" t="s">
        <v>2592</v>
      </c>
      <c r="H2057" s="633" t="s">
        <v>1976</v>
      </c>
      <c r="I2057" s="633" t="s">
        <v>1976</v>
      </c>
      <c r="J2057" s="633">
        <v>1</v>
      </c>
      <c r="K2057" s="139" t="s">
        <v>199</v>
      </c>
    </row>
    <row r="2058" spans="1:11" ht="15.75" customHeight="1">
      <c r="A2058" s="632">
        <v>43849</v>
      </c>
      <c r="B2058" s="633" t="s">
        <v>672</v>
      </c>
      <c r="C2058" s="630" t="s">
        <v>4316</v>
      </c>
      <c r="D2058" s="633" t="s">
        <v>3074</v>
      </c>
      <c r="E2058" s="633" t="s">
        <v>1974</v>
      </c>
      <c r="F2058" s="773">
        <v>5000000</v>
      </c>
      <c r="G2058" s="451" t="s">
        <v>2039</v>
      </c>
      <c r="H2058" s="633" t="s">
        <v>1976</v>
      </c>
      <c r="I2058" s="633" t="s">
        <v>1976</v>
      </c>
      <c r="J2058" s="633">
        <v>1</v>
      </c>
      <c r="K2058" s="139" t="s">
        <v>199</v>
      </c>
    </row>
    <row r="2059" spans="1:11" ht="15.75" customHeight="1">
      <c r="A2059" s="632">
        <v>43850</v>
      </c>
      <c r="B2059" s="633" t="s">
        <v>1971</v>
      </c>
      <c r="C2059" s="630" t="s">
        <v>4317</v>
      </c>
      <c r="D2059" s="633" t="s">
        <v>2547</v>
      </c>
      <c r="E2059" s="633" t="s">
        <v>1974</v>
      </c>
      <c r="F2059" s="773">
        <v>2300000</v>
      </c>
      <c r="G2059" s="422" t="s">
        <v>4309</v>
      </c>
      <c r="H2059" s="633" t="s">
        <v>1976</v>
      </c>
      <c r="I2059" s="633" t="s">
        <v>1976</v>
      </c>
      <c r="J2059" s="633">
        <v>1</v>
      </c>
      <c r="K2059" s="139" t="s">
        <v>935</v>
      </c>
    </row>
    <row r="2060" spans="1:11" ht="15.75" customHeight="1">
      <c r="A2060" s="632">
        <v>43851</v>
      </c>
      <c r="B2060" s="633" t="s">
        <v>2001</v>
      </c>
      <c r="C2060" s="630" t="s">
        <v>4318</v>
      </c>
      <c r="D2060" s="633" t="s">
        <v>3009</v>
      </c>
      <c r="E2060" s="633" t="s">
        <v>1974</v>
      </c>
      <c r="F2060" s="773">
        <v>800000</v>
      </c>
      <c r="G2060" s="451" t="s">
        <v>2039</v>
      </c>
      <c r="H2060" s="633" t="s">
        <v>1976</v>
      </c>
      <c r="I2060" s="633" t="s">
        <v>1976</v>
      </c>
      <c r="J2060" s="633">
        <v>1</v>
      </c>
      <c r="K2060" s="139" t="s">
        <v>935</v>
      </c>
    </row>
    <row r="2061" spans="1:11" ht="15.75" customHeight="1">
      <c r="A2061" s="632">
        <v>43852</v>
      </c>
      <c r="B2061" s="633" t="s">
        <v>2001</v>
      </c>
      <c r="C2061" s="630" t="s">
        <v>4319</v>
      </c>
      <c r="D2061" s="633" t="s">
        <v>3009</v>
      </c>
      <c r="E2061" s="633" t="s">
        <v>1974</v>
      </c>
      <c r="F2061" s="773">
        <v>630000</v>
      </c>
      <c r="G2061" s="422" t="s">
        <v>2039</v>
      </c>
      <c r="H2061" s="633" t="s">
        <v>1976</v>
      </c>
      <c r="I2061" s="633" t="s">
        <v>1976</v>
      </c>
      <c r="J2061" s="633">
        <v>1</v>
      </c>
      <c r="K2061" s="139" t="s">
        <v>935</v>
      </c>
    </row>
    <row r="2062" spans="1:11" ht="15.75" customHeight="1">
      <c r="A2062" s="632">
        <v>43853</v>
      </c>
      <c r="B2062" s="633" t="s">
        <v>1971</v>
      </c>
      <c r="C2062" s="630" t="s">
        <v>4320</v>
      </c>
      <c r="D2062" s="633" t="s">
        <v>106</v>
      </c>
      <c r="E2062" s="633" t="s">
        <v>1974</v>
      </c>
      <c r="F2062" s="773">
        <v>1650000</v>
      </c>
      <c r="G2062" s="422" t="s">
        <v>4321</v>
      </c>
      <c r="H2062" s="633" t="s">
        <v>1976</v>
      </c>
      <c r="I2062" s="633" t="s">
        <v>1976</v>
      </c>
      <c r="J2062" s="633">
        <v>1</v>
      </c>
      <c r="K2062" s="139" t="s">
        <v>935</v>
      </c>
    </row>
    <row r="2063" spans="1:11" ht="15.75" customHeight="1">
      <c r="A2063" s="632">
        <v>43854</v>
      </c>
      <c r="B2063" s="633" t="s">
        <v>1971</v>
      </c>
      <c r="C2063" s="630" t="s">
        <v>4322</v>
      </c>
      <c r="D2063" s="633" t="s">
        <v>3017</v>
      </c>
      <c r="E2063" s="633" t="s">
        <v>2309</v>
      </c>
      <c r="F2063" s="773" t="s">
        <v>4323</v>
      </c>
      <c r="G2063" s="422" t="s">
        <v>1975</v>
      </c>
      <c r="H2063" s="633" t="s">
        <v>1976</v>
      </c>
      <c r="I2063" s="633" t="s">
        <v>1976</v>
      </c>
      <c r="J2063" s="633">
        <v>1</v>
      </c>
      <c r="K2063" s="139" t="s">
        <v>199</v>
      </c>
    </row>
    <row r="2064" spans="1:11" ht="15.75" customHeight="1">
      <c r="A2064" s="632">
        <v>43855</v>
      </c>
      <c r="B2064" s="633" t="s">
        <v>1971</v>
      </c>
      <c r="C2064" s="630" t="s">
        <v>4324</v>
      </c>
      <c r="D2064" s="633" t="s">
        <v>3530</v>
      </c>
      <c r="E2064" s="633" t="s">
        <v>1974</v>
      </c>
      <c r="F2064" s="773">
        <v>1200000</v>
      </c>
      <c r="G2064" s="422" t="s">
        <v>1975</v>
      </c>
      <c r="H2064" s="633" t="s">
        <v>1976</v>
      </c>
      <c r="I2064" s="633" t="s">
        <v>1976</v>
      </c>
      <c r="J2064" s="633">
        <v>1</v>
      </c>
      <c r="K2064" s="139" t="s">
        <v>199</v>
      </c>
    </row>
    <row r="2065" spans="1:11" ht="15.75" customHeight="1">
      <c r="A2065" s="632">
        <v>43856</v>
      </c>
      <c r="B2065" s="633" t="s">
        <v>1971</v>
      </c>
      <c r="C2065" s="630" t="s">
        <v>4325</v>
      </c>
      <c r="D2065" s="633" t="s">
        <v>3057</v>
      </c>
      <c r="E2065" s="633" t="s">
        <v>1974</v>
      </c>
      <c r="F2065" s="773">
        <v>2100000</v>
      </c>
      <c r="G2065" s="422" t="s">
        <v>2798</v>
      </c>
      <c r="H2065" s="633" t="s">
        <v>1976</v>
      </c>
      <c r="I2065" s="633" t="s">
        <v>1976</v>
      </c>
      <c r="J2065" s="633">
        <v>1</v>
      </c>
      <c r="K2065" s="139" t="s">
        <v>935</v>
      </c>
    </row>
    <row r="2066" spans="1:11" ht="15.75" customHeight="1">
      <c r="A2066" s="632">
        <v>43857</v>
      </c>
      <c r="B2066" s="633" t="s">
        <v>1971</v>
      </c>
      <c r="C2066" s="630" t="s">
        <v>4326</v>
      </c>
      <c r="D2066" s="633" t="s">
        <v>3057</v>
      </c>
      <c r="E2066" s="633" t="s">
        <v>1974</v>
      </c>
      <c r="F2066" s="773">
        <v>2000000</v>
      </c>
      <c r="G2066" s="422" t="s">
        <v>2798</v>
      </c>
      <c r="H2066" s="633" t="s">
        <v>1976</v>
      </c>
      <c r="I2066" s="633" t="s">
        <v>1976</v>
      </c>
      <c r="J2066" s="146">
        <v>1</v>
      </c>
      <c r="K2066" s="139" t="s">
        <v>935</v>
      </c>
    </row>
    <row r="2067" spans="1:11" ht="15.75" customHeight="1">
      <c r="A2067" s="632">
        <v>43858</v>
      </c>
      <c r="B2067" s="633" t="s">
        <v>2149</v>
      </c>
      <c r="C2067" s="630" t="s">
        <v>4327</v>
      </c>
      <c r="D2067" s="633" t="s">
        <v>3227</v>
      </c>
      <c r="E2067" s="633" t="s">
        <v>1974</v>
      </c>
      <c r="F2067" s="773">
        <v>2100000</v>
      </c>
      <c r="G2067" s="422" t="s">
        <v>1975</v>
      </c>
      <c r="H2067" s="633" t="s">
        <v>1976</v>
      </c>
      <c r="I2067" s="633" t="s">
        <v>1976</v>
      </c>
      <c r="J2067" s="146">
        <v>1</v>
      </c>
      <c r="K2067" s="139" t="s">
        <v>935</v>
      </c>
    </row>
    <row r="2068" spans="1:11" ht="15.75" customHeight="1">
      <c r="A2068" s="632">
        <v>43859</v>
      </c>
      <c r="B2068" s="633" t="s">
        <v>1971</v>
      </c>
      <c r="C2068" s="630" t="s">
        <v>4328</v>
      </c>
      <c r="D2068" s="633" t="s">
        <v>2174</v>
      </c>
      <c r="E2068" s="633" t="s">
        <v>1974</v>
      </c>
      <c r="F2068" s="773">
        <v>2700000</v>
      </c>
      <c r="G2068" s="422" t="s">
        <v>1975</v>
      </c>
      <c r="H2068" s="633" t="s">
        <v>1976</v>
      </c>
      <c r="I2068" s="633" t="s">
        <v>1976</v>
      </c>
      <c r="J2068" s="146">
        <v>1</v>
      </c>
      <c r="K2068" s="139" t="s">
        <v>935</v>
      </c>
    </row>
    <row r="2069" spans="1:11" ht="15.75" customHeight="1">
      <c r="A2069" s="632">
        <v>43860</v>
      </c>
      <c r="B2069" s="633" t="s">
        <v>2149</v>
      </c>
      <c r="C2069" s="630" t="s">
        <v>2427</v>
      </c>
      <c r="D2069" s="633" t="s">
        <v>227</v>
      </c>
      <c r="E2069" s="633" t="s">
        <v>1974</v>
      </c>
      <c r="F2069" s="773">
        <v>1800000</v>
      </c>
      <c r="G2069" s="422" t="s">
        <v>1975</v>
      </c>
      <c r="H2069" s="633" t="s">
        <v>1976</v>
      </c>
      <c r="I2069" s="633" t="s">
        <v>1976</v>
      </c>
      <c r="J2069" s="146">
        <v>1</v>
      </c>
      <c r="K2069" s="139" t="s">
        <v>199</v>
      </c>
    </row>
    <row r="2070" spans="1:11" ht="15.75" customHeight="1">
      <c r="A2070" s="632">
        <v>43861</v>
      </c>
      <c r="B2070" s="633" t="s">
        <v>3052</v>
      </c>
      <c r="C2070" s="630" t="s">
        <v>4329</v>
      </c>
      <c r="D2070" s="633" t="s">
        <v>2449</v>
      </c>
      <c r="E2070" s="633" t="s">
        <v>1974</v>
      </c>
      <c r="F2070" s="773" t="s">
        <v>4330</v>
      </c>
      <c r="G2070" s="422" t="s">
        <v>1975</v>
      </c>
      <c r="H2070" s="633" t="s">
        <v>1976</v>
      </c>
      <c r="I2070" s="633" t="s">
        <v>1976</v>
      </c>
      <c r="J2070" s="146">
        <v>1</v>
      </c>
      <c r="K2070" s="139" t="s">
        <v>199</v>
      </c>
    </row>
    <row r="2071" spans="1:11" ht="15.75" customHeight="1">
      <c r="A2071" s="632">
        <v>43862</v>
      </c>
      <c r="B2071" s="633" t="s">
        <v>1971</v>
      </c>
      <c r="C2071" s="630" t="s">
        <v>4331</v>
      </c>
      <c r="D2071" s="633" t="s">
        <v>2547</v>
      </c>
      <c r="E2071" s="633" t="s">
        <v>1974</v>
      </c>
      <c r="F2071" s="773">
        <v>2800000</v>
      </c>
      <c r="G2071" s="422" t="s">
        <v>4332</v>
      </c>
      <c r="H2071" s="633" t="s">
        <v>1976</v>
      </c>
      <c r="I2071" s="633" t="s">
        <v>1976</v>
      </c>
      <c r="J2071" s="146">
        <v>1</v>
      </c>
      <c r="K2071" s="139" t="s">
        <v>935</v>
      </c>
    </row>
    <row r="2072" spans="1:11" ht="15.75" customHeight="1">
      <c r="A2072" s="466"/>
      <c r="B2072" s="467"/>
      <c r="C2072" s="468"/>
      <c r="D2072" s="469"/>
      <c r="E2072" s="469"/>
      <c r="F2072" s="1720"/>
      <c r="G2072" s="470"/>
      <c r="H2072" s="470"/>
      <c r="I2072" s="470"/>
      <c r="J2072" s="470"/>
      <c r="K2072" s="470"/>
    </row>
    <row r="2073" spans="1:11" ht="15.75" customHeight="1">
      <c r="A2073" s="466"/>
      <c r="B2073" s="467"/>
      <c r="C2073" s="468"/>
      <c r="D2073" s="469"/>
      <c r="E2073" s="469"/>
      <c r="F2073" s="1720"/>
      <c r="G2073" s="470"/>
      <c r="H2073" s="470"/>
      <c r="I2073" s="470"/>
      <c r="J2073" s="470"/>
      <c r="K2073" s="470"/>
    </row>
    <row r="2074" spans="1:11" ht="15.75" customHeight="1">
      <c r="A2074" s="480"/>
      <c r="B2074" s="467"/>
      <c r="C2074" s="471"/>
      <c r="D2074" s="477"/>
      <c r="E2074" s="469"/>
      <c r="F2074" s="1721"/>
      <c r="G2074" s="477"/>
      <c r="H2074" s="470"/>
      <c r="I2074" s="470"/>
      <c r="J2074" s="471"/>
      <c r="K2074" s="470"/>
    </row>
    <row r="2075" spans="1:11" ht="15.75" customHeight="1">
      <c r="A2075" s="481"/>
      <c r="B2075" s="467"/>
      <c r="C2075" s="471"/>
      <c r="D2075" s="477"/>
      <c r="E2075" s="469"/>
      <c r="F2075" s="1721"/>
      <c r="G2075" s="477"/>
      <c r="H2075" s="470"/>
      <c r="I2075" s="470"/>
      <c r="J2075" s="471"/>
      <c r="K2075" s="470"/>
    </row>
    <row r="2076" spans="1:11" ht="15.75" customHeight="1">
      <c r="J2076">
        <f>SUM(J2051:J2075)</f>
        <v>21</v>
      </c>
    </row>
    <row r="2077" spans="1:11" ht="15.75" customHeight="1">
      <c r="A2077" s="3340" t="s">
        <v>4333</v>
      </c>
      <c r="B2077" s="3341"/>
      <c r="C2077" s="3341"/>
      <c r="D2077" s="3341"/>
      <c r="E2077" s="3341"/>
      <c r="F2077" s="3341"/>
      <c r="G2077" s="3341"/>
      <c r="H2077" s="3341"/>
      <c r="I2077" s="3341"/>
      <c r="J2077" s="3341"/>
      <c r="K2077" s="3341"/>
    </row>
    <row r="2078" spans="1:11" ht="15.75" customHeight="1">
      <c r="A2078" s="12" t="s">
        <v>1962</v>
      </c>
      <c r="B2078" s="62" t="s">
        <v>1963</v>
      </c>
      <c r="C2078" s="62" t="s">
        <v>1964</v>
      </c>
      <c r="D2078" s="62" t="s">
        <v>2340</v>
      </c>
      <c r="E2078" s="62" t="s">
        <v>153</v>
      </c>
      <c r="F2078" s="1702" t="s">
        <v>1966</v>
      </c>
      <c r="G2078" s="986" t="s">
        <v>1967</v>
      </c>
      <c r="H2078" s="62" t="s">
        <v>1968</v>
      </c>
      <c r="I2078" s="62" t="s">
        <v>1969</v>
      </c>
      <c r="J2078" s="63" t="s">
        <v>1970</v>
      </c>
      <c r="K2078" s="63" t="s">
        <v>10</v>
      </c>
    </row>
    <row r="2079" spans="1:11" ht="15.75" customHeight="1">
      <c r="A2079" s="632" t="s">
        <v>4334</v>
      </c>
      <c r="B2079" s="633" t="s">
        <v>3052</v>
      </c>
      <c r="C2079" s="631" t="s">
        <v>4335</v>
      </c>
      <c r="D2079" s="633" t="s">
        <v>4336</v>
      </c>
      <c r="E2079" s="633" t="s">
        <v>756</v>
      </c>
      <c r="F2079" s="1131">
        <v>2800000</v>
      </c>
      <c r="G2079" s="660" t="s">
        <v>2039</v>
      </c>
      <c r="H2079" s="633" t="s">
        <v>2196</v>
      </c>
      <c r="I2079" s="633" t="s">
        <v>1976</v>
      </c>
      <c r="J2079" s="633">
        <v>1</v>
      </c>
      <c r="K2079" s="633" t="s">
        <v>199</v>
      </c>
    </row>
    <row r="2080" spans="1:11" ht="15.75" customHeight="1">
      <c r="A2080" s="632">
        <v>43929</v>
      </c>
      <c r="B2080" s="633" t="s">
        <v>1971</v>
      </c>
      <c r="C2080" s="631" t="s">
        <v>4337</v>
      </c>
      <c r="D2080" s="633" t="s">
        <v>96</v>
      </c>
      <c r="E2080" s="633" t="s">
        <v>1974</v>
      </c>
      <c r="F2080" s="1131">
        <v>2300000</v>
      </c>
      <c r="G2080" s="633" t="s">
        <v>2929</v>
      </c>
      <c r="H2080" s="633" t="s">
        <v>2196</v>
      </c>
      <c r="I2080" s="633" t="s">
        <v>1976</v>
      </c>
      <c r="J2080" s="633">
        <v>1</v>
      </c>
      <c r="K2080" s="633" t="s">
        <v>935</v>
      </c>
    </row>
    <row r="2081" spans="1:11" ht="15.75" customHeight="1">
      <c r="A2081" s="632">
        <v>43929</v>
      </c>
      <c r="B2081" s="633" t="s">
        <v>1971</v>
      </c>
      <c r="C2081" s="631" t="s">
        <v>4338</v>
      </c>
      <c r="D2081" s="633" t="s">
        <v>96</v>
      </c>
      <c r="E2081" s="633" t="s">
        <v>1974</v>
      </c>
      <c r="F2081" s="1131">
        <v>1900000</v>
      </c>
      <c r="G2081" s="633" t="s">
        <v>2168</v>
      </c>
      <c r="H2081" s="633" t="s">
        <v>2196</v>
      </c>
      <c r="I2081" s="633" t="s">
        <v>1976</v>
      </c>
      <c r="J2081" s="633">
        <v>1</v>
      </c>
      <c r="K2081" s="633" t="s">
        <v>4339</v>
      </c>
    </row>
    <row r="2082" spans="1:11" ht="15.75" customHeight="1">
      <c r="A2082" s="632">
        <v>110616</v>
      </c>
      <c r="B2082" s="633" t="s">
        <v>1971</v>
      </c>
      <c r="C2082" s="631" t="s">
        <v>763</v>
      </c>
      <c r="D2082" s="633" t="s">
        <v>2512</v>
      </c>
      <c r="E2082" s="633" t="s">
        <v>1974</v>
      </c>
      <c r="F2082" s="1131">
        <v>2050000</v>
      </c>
      <c r="G2082" s="633" t="s">
        <v>4340</v>
      </c>
      <c r="H2082" s="633" t="s">
        <v>2196</v>
      </c>
      <c r="I2082" s="633" t="s">
        <v>1976</v>
      </c>
      <c r="J2082" s="633">
        <v>1</v>
      </c>
      <c r="K2082" s="633" t="s">
        <v>199</v>
      </c>
    </row>
    <row r="2083" spans="1:11" ht="15.75" customHeight="1">
      <c r="A2083" s="632">
        <v>44143</v>
      </c>
      <c r="B2083" s="633" t="s">
        <v>1971</v>
      </c>
      <c r="C2083" s="630" t="s">
        <v>4341</v>
      </c>
      <c r="D2083" s="633" t="s">
        <v>3057</v>
      </c>
      <c r="E2083" s="145" t="s">
        <v>1974</v>
      </c>
      <c r="F2083" s="773">
        <v>3500000</v>
      </c>
      <c r="G2083" s="422" t="s">
        <v>4342</v>
      </c>
      <c r="H2083" s="633" t="s">
        <v>2196</v>
      </c>
      <c r="I2083" s="633" t="s">
        <v>1976</v>
      </c>
      <c r="J2083" s="633">
        <v>1</v>
      </c>
      <c r="K2083" s="146" t="s">
        <v>4339</v>
      </c>
    </row>
    <row r="2084" spans="1:11" ht="15.75" customHeight="1">
      <c r="A2084" s="632">
        <v>44173</v>
      </c>
      <c r="B2084" s="633" t="s">
        <v>1971</v>
      </c>
      <c r="C2084" s="630" t="s">
        <v>4343</v>
      </c>
      <c r="D2084" s="633" t="s">
        <v>407</v>
      </c>
      <c r="E2084" s="145" t="s">
        <v>1974</v>
      </c>
      <c r="F2084" s="773">
        <v>1850000</v>
      </c>
      <c r="G2084" s="422" t="s">
        <v>4344</v>
      </c>
      <c r="H2084" s="633" t="s">
        <v>2196</v>
      </c>
      <c r="I2084" s="633" t="s">
        <v>1976</v>
      </c>
      <c r="J2084" s="633">
        <v>1</v>
      </c>
      <c r="K2084" s="139" t="s">
        <v>199</v>
      </c>
    </row>
    <row r="2085" spans="1:11" ht="15.75" customHeight="1">
      <c r="A2085" s="632">
        <v>44173</v>
      </c>
      <c r="B2085" s="633" t="s">
        <v>1971</v>
      </c>
      <c r="C2085" s="630" t="s">
        <v>4345</v>
      </c>
      <c r="D2085" s="633" t="s">
        <v>3312</v>
      </c>
      <c r="E2085" s="145" t="s">
        <v>1974</v>
      </c>
      <c r="F2085" s="773">
        <v>4800000</v>
      </c>
      <c r="G2085" s="422" t="s">
        <v>3621</v>
      </c>
      <c r="H2085" s="633" t="s">
        <v>2196</v>
      </c>
      <c r="I2085" s="633" t="s">
        <v>1976</v>
      </c>
      <c r="J2085" s="633">
        <v>1</v>
      </c>
      <c r="K2085" s="139" t="s">
        <v>199</v>
      </c>
    </row>
    <row r="2086" spans="1:11" ht="15.75" customHeight="1">
      <c r="A2086" s="632">
        <v>44173</v>
      </c>
      <c r="B2086" s="633" t="s">
        <v>1971</v>
      </c>
      <c r="C2086" s="630" t="s">
        <v>3972</v>
      </c>
      <c r="D2086" s="633" t="s">
        <v>3312</v>
      </c>
      <c r="E2086" s="145" t="s">
        <v>1974</v>
      </c>
      <c r="F2086" s="773">
        <v>1850000</v>
      </c>
      <c r="G2086" s="422" t="s">
        <v>3621</v>
      </c>
      <c r="H2086" s="633" t="s">
        <v>2196</v>
      </c>
      <c r="I2086" s="633" t="s">
        <v>1976</v>
      </c>
      <c r="J2086" s="633">
        <v>1</v>
      </c>
      <c r="K2086" s="139" t="s">
        <v>199</v>
      </c>
    </row>
    <row r="2087" spans="1:11" ht="15.75" customHeight="1">
      <c r="A2087" s="632">
        <v>44173</v>
      </c>
      <c r="B2087" s="633" t="s">
        <v>1971</v>
      </c>
      <c r="C2087" s="630" t="s">
        <v>4346</v>
      </c>
      <c r="D2087" s="633" t="s">
        <v>3312</v>
      </c>
      <c r="E2087" s="145" t="s">
        <v>1974</v>
      </c>
      <c r="F2087" s="773">
        <v>3200000</v>
      </c>
      <c r="G2087" s="422" t="s">
        <v>3996</v>
      </c>
      <c r="H2087" s="633" t="s">
        <v>2196</v>
      </c>
      <c r="I2087" s="633" t="s">
        <v>1976</v>
      </c>
      <c r="J2087" s="633">
        <v>1</v>
      </c>
      <c r="K2087" s="139" t="s">
        <v>199</v>
      </c>
    </row>
    <row r="2088" spans="1:11" ht="15.75" customHeight="1">
      <c r="A2088" s="632">
        <v>44173</v>
      </c>
      <c r="B2088" s="633" t="s">
        <v>1971</v>
      </c>
      <c r="C2088" s="630" t="s">
        <v>4347</v>
      </c>
      <c r="D2088" s="633" t="s">
        <v>3312</v>
      </c>
      <c r="E2088" s="145" t="s">
        <v>1974</v>
      </c>
      <c r="F2088" s="773">
        <v>2300000</v>
      </c>
      <c r="G2088" s="422" t="s">
        <v>3996</v>
      </c>
      <c r="H2088" s="633" t="s">
        <v>2196</v>
      </c>
      <c r="I2088" s="633" t="s">
        <v>1976</v>
      </c>
      <c r="J2088" s="633">
        <v>1</v>
      </c>
      <c r="K2088" s="139" t="s">
        <v>935</v>
      </c>
    </row>
    <row r="2089" spans="1:11" ht="15.75" customHeight="1">
      <c r="A2089" s="632">
        <v>44173</v>
      </c>
      <c r="B2089" s="633" t="s">
        <v>1971</v>
      </c>
      <c r="C2089" s="630" t="s">
        <v>4348</v>
      </c>
      <c r="D2089" s="633" t="s">
        <v>2174</v>
      </c>
      <c r="E2089" s="145" t="s">
        <v>1974</v>
      </c>
      <c r="F2089" s="773">
        <v>5100000</v>
      </c>
      <c r="G2089" s="422" t="s">
        <v>3996</v>
      </c>
      <c r="H2089" s="633" t="s">
        <v>2196</v>
      </c>
      <c r="I2089" s="633" t="s">
        <v>1976</v>
      </c>
      <c r="J2089" s="633">
        <v>1</v>
      </c>
      <c r="K2089" s="139" t="s">
        <v>4339</v>
      </c>
    </row>
    <row r="2090" spans="1:11" ht="15.75" customHeight="1">
      <c r="A2090" s="632" t="s">
        <v>4349</v>
      </c>
      <c r="B2090" s="633" t="s">
        <v>2149</v>
      </c>
      <c r="C2090" s="630" t="s">
        <v>4350</v>
      </c>
      <c r="D2090" s="633" t="s">
        <v>3590</v>
      </c>
      <c r="E2090" s="145" t="s">
        <v>1974</v>
      </c>
      <c r="F2090" s="773">
        <v>3000000</v>
      </c>
      <c r="G2090" s="422" t="s">
        <v>4116</v>
      </c>
      <c r="H2090" s="633" t="s">
        <v>2196</v>
      </c>
      <c r="I2090" s="633" t="s">
        <v>1976</v>
      </c>
      <c r="J2090" s="633">
        <v>1</v>
      </c>
      <c r="K2090" s="139" t="s">
        <v>199</v>
      </c>
    </row>
    <row r="2091" spans="1:11" ht="15.75" customHeight="1">
      <c r="A2091" s="632" t="s">
        <v>4351</v>
      </c>
      <c r="B2091" s="633" t="s">
        <v>1971</v>
      </c>
      <c r="C2091" s="630" t="s">
        <v>4352</v>
      </c>
      <c r="D2091" s="633" t="s">
        <v>2547</v>
      </c>
      <c r="E2091" s="145" t="s">
        <v>1974</v>
      </c>
      <c r="F2091" s="773">
        <v>1750000</v>
      </c>
      <c r="G2091" s="422" t="s">
        <v>4353</v>
      </c>
      <c r="H2091" s="633" t="s">
        <v>2196</v>
      </c>
      <c r="I2091" s="633" t="s">
        <v>1976</v>
      </c>
      <c r="J2091" s="633">
        <v>1</v>
      </c>
      <c r="K2091" s="139" t="s">
        <v>199</v>
      </c>
    </row>
    <row r="2092" spans="1:11" ht="15.75" customHeight="1">
      <c r="A2092" s="632" t="s">
        <v>4354</v>
      </c>
      <c r="B2092" s="633" t="s">
        <v>1971</v>
      </c>
      <c r="C2092" s="630" t="s">
        <v>4355</v>
      </c>
      <c r="D2092" s="633" t="s">
        <v>407</v>
      </c>
      <c r="E2092" s="145" t="s">
        <v>1974</v>
      </c>
      <c r="F2092" s="773">
        <v>3000000</v>
      </c>
      <c r="G2092" s="451" t="s">
        <v>1975</v>
      </c>
      <c r="H2092" s="633" t="s">
        <v>2196</v>
      </c>
      <c r="I2092" s="633" t="s">
        <v>1976</v>
      </c>
      <c r="J2092" s="633">
        <v>1</v>
      </c>
      <c r="K2092" s="139" t="s">
        <v>4339</v>
      </c>
    </row>
    <row r="2093" spans="1:11" ht="15.75" customHeight="1">
      <c r="A2093" s="632" t="s">
        <v>4356</v>
      </c>
      <c r="B2093" s="633" t="s">
        <v>1971</v>
      </c>
      <c r="C2093" s="630" t="s">
        <v>4357</v>
      </c>
      <c r="D2093" s="633" t="s">
        <v>427</v>
      </c>
      <c r="E2093" s="145" t="s">
        <v>1974</v>
      </c>
      <c r="F2093" s="773">
        <v>2200000</v>
      </c>
      <c r="G2093" s="422" t="s">
        <v>3934</v>
      </c>
      <c r="H2093" s="633" t="s">
        <v>2196</v>
      </c>
      <c r="I2093" s="633" t="s">
        <v>1976</v>
      </c>
      <c r="J2093" s="633">
        <v>1</v>
      </c>
      <c r="K2093" s="139" t="s">
        <v>199</v>
      </c>
    </row>
    <row r="2094" spans="1:11" ht="15.75" customHeight="1">
      <c r="A2094" s="632" t="s">
        <v>4358</v>
      </c>
      <c r="B2094" s="633" t="s">
        <v>1971</v>
      </c>
      <c r="C2094" s="630" t="s">
        <v>4359</v>
      </c>
      <c r="D2094" s="633" t="s">
        <v>2201</v>
      </c>
      <c r="E2094" s="145" t="s">
        <v>1974</v>
      </c>
      <c r="F2094" s="773">
        <v>2300000</v>
      </c>
      <c r="G2094" s="451" t="s">
        <v>1975</v>
      </c>
      <c r="H2094" s="633" t="s">
        <v>2196</v>
      </c>
      <c r="I2094" s="633" t="s">
        <v>1976</v>
      </c>
      <c r="J2094" s="633">
        <v>1</v>
      </c>
      <c r="K2094" s="139" t="s">
        <v>199</v>
      </c>
    </row>
    <row r="2095" spans="1:11" ht="15.75" customHeight="1">
      <c r="A2095" s="632" t="s">
        <v>4360</v>
      </c>
      <c r="B2095" s="633" t="s">
        <v>1971</v>
      </c>
      <c r="C2095" s="630" t="s">
        <v>4361</v>
      </c>
      <c r="D2095" s="633" t="s">
        <v>2201</v>
      </c>
      <c r="E2095" s="145" t="s">
        <v>1974</v>
      </c>
      <c r="F2095" s="773">
        <v>2300000</v>
      </c>
      <c r="G2095" s="422" t="s">
        <v>4340</v>
      </c>
      <c r="H2095" s="633" t="s">
        <v>2196</v>
      </c>
      <c r="I2095" s="633" t="s">
        <v>1976</v>
      </c>
      <c r="J2095" s="633">
        <v>1</v>
      </c>
      <c r="K2095" s="139" t="s">
        <v>935</v>
      </c>
    </row>
    <row r="2096" spans="1:11" ht="15.75" customHeight="1">
      <c r="A2096" s="632" t="s">
        <v>4362</v>
      </c>
      <c r="B2096" s="633" t="s">
        <v>1971</v>
      </c>
      <c r="C2096" s="630" t="s">
        <v>4363</v>
      </c>
      <c r="D2096" s="633" t="s">
        <v>98</v>
      </c>
      <c r="E2096" s="145" t="s">
        <v>1974</v>
      </c>
      <c r="F2096" s="773">
        <v>1700000</v>
      </c>
      <c r="G2096" s="451" t="s">
        <v>1975</v>
      </c>
      <c r="H2096" s="633" t="s">
        <v>2196</v>
      </c>
      <c r="I2096" s="633" t="s">
        <v>1976</v>
      </c>
      <c r="J2096" s="633">
        <v>1</v>
      </c>
      <c r="K2096" s="139" t="s">
        <v>199</v>
      </c>
    </row>
    <row r="2097" spans="1:11" ht="15.75" customHeight="1">
      <c r="A2097" s="632" t="s">
        <v>4364</v>
      </c>
      <c r="B2097" s="633" t="s">
        <v>1971</v>
      </c>
      <c r="C2097" s="630" t="s">
        <v>4365</v>
      </c>
      <c r="D2097" s="633" t="s">
        <v>2547</v>
      </c>
      <c r="E2097" s="145" t="s">
        <v>1974</v>
      </c>
      <c r="F2097" s="773">
        <v>1800000</v>
      </c>
      <c r="G2097" s="422" t="s">
        <v>3756</v>
      </c>
      <c r="H2097" s="633" t="s">
        <v>1991</v>
      </c>
      <c r="I2097" s="633" t="s">
        <v>1976</v>
      </c>
      <c r="J2097" s="633">
        <v>1</v>
      </c>
      <c r="K2097" s="139" t="s">
        <v>199</v>
      </c>
    </row>
    <row r="2098" spans="1:11" ht="15.75" customHeight="1">
      <c r="A2098" s="632" t="s">
        <v>4366</v>
      </c>
      <c r="B2098" s="633" t="s">
        <v>1971</v>
      </c>
      <c r="C2098" s="630" t="s">
        <v>4367</v>
      </c>
      <c r="D2098" s="633" t="s">
        <v>4368</v>
      </c>
      <c r="E2098" s="145" t="s">
        <v>756</v>
      </c>
      <c r="F2098" s="773">
        <v>2100000</v>
      </c>
      <c r="G2098" s="451" t="s">
        <v>1975</v>
      </c>
      <c r="H2098" s="633" t="s">
        <v>2196</v>
      </c>
      <c r="I2098" s="633" t="s">
        <v>1976</v>
      </c>
      <c r="J2098" s="146">
        <v>1</v>
      </c>
      <c r="K2098" s="139" t="s">
        <v>935</v>
      </c>
    </row>
    <row r="2099" spans="1:11" ht="15.75" customHeight="1">
      <c r="A2099" s="466"/>
      <c r="B2099" s="467"/>
      <c r="C2099" s="468"/>
      <c r="D2099" s="469"/>
      <c r="E2099" s="469"/>
      <c r="F2099" s="1720"/>
      <c r="G2099" s="470"/>
      <c r="H2099" s="470"/>
      <c r="I2099" s="470"/>
      <c r="J2099" s="470"/>
      <c r="K2099" s="470"/>
    </row>
    <row r="2100" spans="1:11" ht="15.75" customHeight="1">
      <c r="A2100" s="466"/>
      <c r="B2100" s="467"/>
      <c r="C2100" s="468"/>
      <c r="D2100" s="469"/>
      <c r="E2100" s="469"/>
      <c r="F2100" s="1720"/>
      <c r="G2100" s="470"/>
      <c r="H2100" s="470"/>
      <c r="I2100" s="470"/>
      <c r="J2100" s="470"/>
      <c r="K2100" s="470"/>
    </row>
    <row r="2101" spans="1:11" ht="15.75" customHeight="1">
      <c r="A2101" s="480"/>
      <c r="B2101" s="467"/>
      <c r="C2101" s="471"/>
      <c r="D2101" s="477"/>
      <c r="E2101" s="469"/>
      <c r="F2101" s="1721"/>
      <c r="G2101" s="477"/>
      <c r="H2101" s="470"/>
      <c r="I2101" s="470"/>
      <c r="J2101" s="471"/>
      <c r="K2101" s="470"/>
    </row>
    <row r="2102" spans="1:11" ht="15.75" customHeight="1">
      <c r="A2102" s="481"/>
      <c r="B2102" s="467"/>
      <c r="C2102" s="471"/>
      <c r="D2102" s="477"/>
      <c r="E2102" s="469"/>
      <c r="F2102" s="1721"/>
      <c r="G2102" s="477"/>
      <c r="H2102" s="470"/>
      <c r="I2102" s="470"/>
      <c r="J2102" s="471"/>
      <c r="K2102" s="470"/>
    </row>
    <row r="2103" spans="1:11" ht="15.75" customHeight="1">
      <c r="J2103">
        <f>SUM(J2079:J2098)</f>
        <v>20</v>
      </c>
    </row>
    <row r="2104" spans="1:11" ht="15.75" customHeight="1">
      <c r="A2104" s="3340" t="s">
        <v>4369</v>
      </c>
      <c r="B2104" s="3341"/>
      <c r="C2104" s="3341"/>
      <c r="D2104" s="3341"/>
      <c r="E2104" s="3341"/>
      <c r="F2104" s="3341"/>
      <c r="G2104" s="3341"/>
      <c r="H2104" s="3341"/>
      <c r="I2104" s="3341"/>
      <c r="J2104" s="3341"/>
      <c r="K2104" s="3341"/>
    </row>
    <row r="2105" spans="1:11" ht="15.75" customHeight="1">
      <c r="A2105" s="12" t="s">
        <v>1962</v>
      </c>
      <c r="B2105" s="62" t="s">
        <v>1963</v>
      </c>
      <c r="C2105" s="62" t="s">
        <v>1964</v>
      </c>
      <c r="D2105" s="62" t="s">
        <v>2340</v>
      </c>
      <c r="E2105" s="62" t="s">
        <v>153</v>
      </c>
      <c r="F2105" s="1702" t="s">
        <v>1966</v>
      </c>
      <c r="G2105" s="986" t="s">
        <v>1967</v>
      </c>
      <c r="H2105" s="62" t="s">
        <v>1968</v>
      </c>
      <c r="I2105" s="62" t="s">
        <v>1969</v>
      </c>
      <c r="J2105" s="63" t="s">
        <v>1970</v>
      </c>
      <c r="K2105" s="63" t="s">
        <v>10</v>
      </c>
    </row>
    <row r="2106" spans="1:11" ht="15.75" customHeight="1">
      <c r="A2106" s="632">
        <v>43838</v>
      </c>
      <c r="B2106" s="633" t="s">
        <v>2058</v>
      </c>
      <c r="C2106" s="631" t="s">
        <v>4370</v>
      </c>
      <c r="D2106" s="633" t="s">
        <v>4371</v>
      </c>
      <c r="E2106" s="1134" t="s">
        <v>1974</v>
      </c>
      <c r="F2106" s="1131" t="s">
        <v>4372</v>
      </c>
      <c r="G2106" s="633" t="s">
        <v>2744</v>
      </c>
      <c r="H2106" s="633" t="s">
        <v>2196</v>
      </c>
      <c r="I2106" s="633" t="s">
        <v>1976</v>
      </c>
      <c r="J2106" s="633">
        <v>1</v>
      </c>
      <c r="K2106" s="633" t="s">
        <v>199</v>
      </c>
    </row>
    <row r="2107" spans="1:11" ht="15.75" customHeight="1">
      <c r="A2107" s="632">
        <v>43839</v>
      </c>
      <c r="B2107" s="633" t="s">
        <v>672</v>
      </c>
      <c r="C2107" s="631" t="s">
        <v>4373</v>
      </c>
      <c r="D2107" s="633" t="s">
        <v>3918</v>
      </c>
      <c r="E2107" s="1134" t="s">
        <v>1974</v>
      </c>
      <c r="F2107" s="1131">
        <v>12500000</v>
      </c>
      <c r="G2107" s="660" t="s">
        <v>1975</v>
      </c>
      <c r="H2107" s="633" t="s">
        <v>2196</v>
      </c>
      <c r="I2107" s="633" t="s">
        <v>1976</v>
      </c>
      <c r="J2107" s="633">
        <v>1</v>
      </c>
      <c r="K2107" s="633" t="s">
        <v>4339</v>
      </c>
    </row>
    <row r="2108" spans="1:11" ht="15.75" customHeight="1">
      <c r="A2108" s="632">
        <v>43840</v>
      </c>
      <c r="B2108" s="633" t="s">
        <v>1971</v>
      </c>
      <c r="C2108" s="631" t="s">
        <v>4374</v>
      </c>
      <c r="D2108" s="633" t="s">
        <v>2512</v>
      </c>
      <c r="E2108" s="1134" t="s">
        <v>1974</v>
      </c>
      <c r="F2108" s="1131">
        <v>2000000</v>
      </c>
      <c r="G2108" s="633" t="s">
        <v>2867</v>
      </c>
      <c r="H2108" s="633" t="s">
        <v>2196</v>
      </c>
      <c r="I2108" s="633" t="s">
        <v>1976</v>
      </c>
      <c r="J2108" s="633">
        <v>1</v>
      </c>
      <c r="K2108" s="633" t="s">
        <v>199</v>
      </c>
    </row>
    <row r="2109" spans="1:11" ht="15.75" customHeight="1">
      <c r="A2109" s="632">
        <v>43841</v>
      </c>
      <c r="B2109" s="676" t="s">
        <v>1971</v>
      </c>
      <c r="C2109" s="483" t="s">
        <v>4375</v>
      </c>
      <c r="D2109" s="676" t="s">
        <v>413</v>
      </c>
      <c r="E2109" s="1135" t="s">
        <v>1974</v>
      </c>
      <c r="F2109" s="1130">
        <v>2200000</v>
      </c>
      <c r="G2109" s="676" t="s">
        <v>2494</v>
      </c>
      <c r="H2109" s="633" t="s">
        <v>2196</v>
      </c>
      <c r="I2109" s="633" t="s">
        <v>1976</v>
      </c>
      <c r="J2109" s="633">
        <v>1</v>
      </c>
      <c r="K2109" s="146" t="s">
        <v>4339</v>
      </c>
    </row>
    <row r="2110" spans="1:11" ht="15.75" customHeight="1">
      <c r="A2110" s="632">
        <v>43842</v>
      </c>
      <c r="B2110" s="676" t="s">
        <v>1971</v>
      </c>
      <c r="C2110" s="483" t="s">
        <v>4376</v>
      </c>
      <c r="D2110" s="676" t="s">
        <v>96</v>
      </c>
      <c r="E2110" s="1135" t="s">
        <v>1974</v>
      </c>
      <c r="F2110" s="1130">
        <v>1600000</v>
      </c>
      <c r="G2110" s="676" t="s">
        <v>3180</v>
      </c>
      <c r="H2110" s="633" t="s">
        <v>2196</v>
      </c>
      <c r="I2110" s="633" t="s">
        <v>1976</v>
      </c>
      <c r="J2110" s="633">
        <v>1</v>
      </c>
      <c r="K2110" s="139" t="s">
        <v>4339</v>
      </c>
    </row>
    <row r="2111" spans="1:11" ht="15.75" customHeight="1">
      <c r="A2111" s="632">
        <v>43843</v>
      </c>
      <c r="B2111" s="676" t="s">
        <v>1971</v>
      </c>
      <c r="C2111" s="483" t="s">
        <v>4377</v>
      </c>
      <c r="D2111" s="676" t="s">
        <v>101</v>
      </c>
      <c r="E2111" s="1135" t="s">
        <v>1974</v>
      </c>
      <c r="F2111" s="1130">
        <v>1850000</v>
      </c>
      <c r="G2111" s="676" t="s">
        <v>4378</v>
      </c>
      <c r="H2111" s="633" t="s">
        <v>2196</v>
      </c>
      <c r="I2111" s="633" t="s">
        <v>1976</v>
      </c>
      <c r="J2111" s="633">
        <v>1</v>
      </c>
      <c r="K2111" s="139" t="s">
        <v>935</v>
      </c>
    </row>
    <row r="2112" spans="1:11" ht="15.75" customHeight="1">
      <c r="A2112" s="632">
        <v>43844</v>
      </c>
      <c r="B2112" s="676" t="s">
        <v>1971</v>
      </c>
      <c r="C2112" s="483" t="s">
        <v>4379</v>
      </c>
      <c r="D2112" s="676" t="s">
        <v>3179</v>
      </c>
      <c r="E2112" s="1135" t="s">
        <v>1974</v>
      </c>
      <c r="F2112" s="1130">
        <v>1800000</v>
      </c>
      <c r="G2112" s="676" t="s">
        <v>4380</v>
      </c>
      <c r="H2112" s="633" t="s">
        <v>2196</v>
      </c>
      <c r="I2112" s="633" t="s">
        <v>1976</v>
      </c>
      <c r="J2112" s="633">
        <v>1</v>
      </c>
      <c r="K2112" s="139" t="s">
        <v>1170</v>
      </c>
    </row>
    <row r="2113" spans="1:11" ht="15.75" customHeight="1">
      <c r="A2113" s="632">
        <v>43845</v>
      </c>
      <c r="B2113" s="676" t="s">
        <v>1971</v>
      </c>
      <c r="C2113" s="483" t="s">
        <v>4381</v>
      </c>
      <c r="D2113" s="676" t="s">
        <v>96</v>
      </c>
      <c r="E2113" s="1135" t="s">
        <v>1974</v>
      </c>
      <c r="F2113" s="1130">
        <v>1550000</v>
      </c>
      <c r="G2113" s="676" t="s">
        <v>3180</v>
      </c>
      <c r="H2113" s="633" t="s">
        <v>2196</v>
      </c>
      <c r="I2113" s="633" t="s">
        <v>1976</v>
      </c>
      <c r="J2113" s="633">
        <v>1</v>
      </c>
      <c r="K2113" s="139" t="s">
        <v>935</v>
      </c>
    </row>
    <row r="2114" spans="1:11" ht="15.75" customHeight="1">
      <c r="A2114" s="632">
        <v>43846</v>
      </c>
      <c r="B2114" s="723" t="s">
        <v>1971</v>
      </c>
      <c r="C2114" s="726" t="s">
        <v>4382</v>
      </c>
      <c r="D2114" s="723" t="s">
        <v>2795</v>
      </c>
      <c r="E2114" s="574" t="s">
        <v>1974</v>
      </c>
      <c r="F2114" s="1117">
        <v>3000000</v>
      </c>
      <c r="G2114" s="587" t="s">
        <v>1975</v>
      </c>
      <c r="H2114" s="633" t="s">
        <v>2196</v>
      </c>
      <c r="I2114" s="633" t="s">
        <v>1976</v>
      </c>
      <c r="J2114" s="633">
        <v>1</v>
      </c>
      <c r="K2114" s="139" t="s">
        <v>1170</v>
      </c>
    </row>
    <row r="2115" spans="1:11" ht="15.75" customHeight="1">
      <c r="A2115" s="632">
        <v>43847</v>
      </c>
      <c r="B2115" s="723" t="s">
        <v>1971</v>
      </c>
      <c r="C2115" s="726" t="s">
        <v>4383</v>
      </c>
      <c r="D2115" s="723" t="s">
        <v>4265</v>
      </c>
      <c r="E2115" s="574" t="s">
        <v>1974</v>
      </c>
      <c r="F2115" s="1117">
        <v>1400000</v>
      </c>
      <c r="G2115" s="818" t="s">
        <v>4384</v>
      </c>
      <c r="H2115" s="633" t="s">
        <v>2196</v>
      </c>
      <c r="I2115" s="633" t="s">
        <v>1976</v>
      </c>
      <c r="J2115" s="633">
        <v>1</v>
      </c>
      <c r="K2115" s="139" t="s">
        <v>199</v>
      </c>
    </row>
    <row r="2116" spans="1:11" ht="15.75" customHeight="1">
      <c r="A2116" s="632">
        <v>43848</v>
      </c>
      <c r="B2116" s="723" t="s">
        <v>1971</v>
      </c>
      <c r="C2116" s="726" t="s">
        <v>4385</v>
      </c>
      <c r="D2116" s="723" t="s">
        <v>4386</v>
      </c>
      <c r="E2116" s="574" t="s">
        <v>2026</v>
      </c>
      <c r="F2116" s="1117">
        <v>1300000</v>
      </c>
      <c r="G2116" s="587" t="s">
        <v>1975</v>
      </c>
      <c r="H2116" s="633" t="s">
        <v>2196</v>
      </c>
      <c r="I2116" s="633" t="s">
        <v>1976</v>
      </c>
      <c r="J2116" s="633">
        <v>1</v>
      </c>
      <c r="K2116" s="139" t="s">
        <v>199</v>
      </c>
    </row>
    <row r="2117" spans="1:11" ht="15.75" customHeight="1">
      <c r="A2117" s="632">
        <v>43849</v>
      </c>
      <c r="B2117" s="633" t="s">
        <v>1971</v>
      </c>
      <c r="C2117" s="630" t="s">
        <v>4387</v>
      </c>
      <c r="D2117" s="633" t="s">
        <v>2529</v>
      </c>
      <c r="E2117" s="145" t="s">
        <v>2131</v>
      </c>
      <c r="F2117" s="773">
        <v>2800000</v>
      </c>
      <c r="G2117" s="422" t="s">
        <v>2102</v>
      </c>
      <c r="H2117" s="633" t="s">
        <v>2196</v>
      </c>
      <c r="I2117" s="633" t="s">
        <v>1976</v>
      </c>
      <c r="J2117" s="633">
        <v>1</v>
      </c>
      <c r="K2117" s="139" t="s">
        <v>199</v>
      </c>
    </row>
    <row r="2118" spans="1:11" ht="15.75" customHeight="1">
      <c r="A2118" s="632">
        <v>43850</v>
      </c>
      <c r="B2118" s="633" t="s">
        <v>2004</v>
      </c>
      <c r="C2118" s="630" t="s">
        <v>4388</v>
      </c>
      <c r="D2118" s="633" t="s">
        <v>2795</v>
      </c>
      <c r="E2118" s="145" t="s">
        <v>1974</v>
      </c>
      <c r="F2118" s="773">
        <v>3100000</v>
      </c>
      <c r="G2118" s="422" t="s">
        <v>4389</v>
      </c>
      <c r="H2118" s="633" t="s">
        <v>2196</v>
      </c>
      <c r="I2118" s="633" t="s">
        <v>1976</v>
      </c>
      <c r="J2118" s="633">
        <v>1</v>
      </c>
      <c r="K2118" s="139" t="s">
        <v>199</v>
      </c>
    </row>
    <row r="2119" spans="1:11" ht="15.75" customHeight="1">
      <c r="A2119" s="632">
        <v>43851</v>
      </c>
      <c r="B2119" s="633" t="s">
        <v>1971</v>
      </c>
      <c r="C2119" s="630" t="s">
        <v>4390</v>
      </c>
      <c r="D2119" s="633" t="s">
        <v>4148</v>
      </c>
      <c r="E2119" s="145" t="s">
        <v>2131</v>
      </c>
      <c r="F2119" s="773">
        <v>1800000</v>
      </c>
      <c r="G2119" s="451" t="s">
        <v>1975</v>
      </c>
      <c r="H2119" s="633" t="s">
        <v>2196</v>
      </c>
      <c r="I2119" s="633" t="s">
        <v>1976</v>
      </c>
      <c r="J2119" s="633">
        <v>1</v>
      </c>
      <c r="K2119" s="139" t="s">
        <v>199</v>
      </c>
    </row>
    <row r="2120" spans="1:11" ht="15.75" customHeight="1">
      <c r="A2120" s="632">
        <v>43852</v>
      </c>
      <c r="B2120" s="633" t="s">
        <v>2004</v>
      </c>
      <c r="C2120" s="630" t="s">
        <v>4391</v>
      </c>
      <c r="D2120" s="633" t="s">
        <v>417</v>
      </c>
      <c r="E2120" s="145" t="s">
        <v>1974</v>
      </c>
      <c r="F2120" s="773">
        <v>3900000</v>
      </c>
      <c r="G2120" s="422" t="s">
        <v>3594</v>
      </c>
      <c r="H2120" s="633" t="s">
        <v>2196</v>
      </c>
      <c r="I2120" s="633" t="s">
        <v>1976</v>
      </c>
      <c r="J2120" s="633">
        <v>1</v>
      </c>
      <c r="K2120" s="139" t="s">
        <v>1170</v>
      </c>
    </row>
    <row r="2121" spans="1:11" ht="15.75" customHeight="1">
      <c r="A2121" s="632">
        <v>43853</v>
      </c>
      <c r="B2121" s="633" t="s">
        <v>1971</v>
      </c>
      <c r="C2121" s="630" t="s">
        <v>4392</v>
      </c>
      <c r="D2121" s="633" t="s">
        <v>407</v>
      </c>
      <c r="E2121" s="145" t="s">
        <v>1974</v>
      </c>
      <c r="F2121" s="773">
        <v>4600000</v>
      </c>
      <c r="G2121" s="422" t="s">
        <v>4393</v>
      </c>
      <c r="H2121" s="633" t="s">
        <v>2196</v>
      </c>
      <c r="I2121" s="633" t="s">
        <v>1976</v>
      </c>
      <c r="J2121" s="633">
        <v>1</v>
      </c>
      <c r="K2121" s="139" t="s">
        <v>199</v>
      </c>
    </row>
    <row r="2122" spans="1:11" ht="15.75" customHeight="1">
      <c r="A2122" s="632">
        <v>43854</v>
      </c>
      <c r="B2122" s="633" t="s">
        <v>2004</v>
      </c>
      <c r="C2122" s="630" t="s">
        <v>3918</v>
      </c>
      <c r="D2122" s="633" t="s">
        <v>3918</v>
      </c>
      <c r="E2122" s="145" t="s">
        <v>1974</v>
      </c>
      <c r="F2122" s="773">
        <v>5500000</v>
      </c>
      <c r="G2122" s="451" t="s">
        <v>1975</v>
      </c>
      <c r="H2122" s="633" t="s">
        <v>2196</v>
      </c>
      <c r="I2122" s="633" t="s">
        <v>1976</v>
      </c>
      <c r="J2122" s="146">
        <v>1</v>
      </c>
      <c r="K2122" s="139" t="s">
        <v>199</v>
      </c>
    </row>
    <row r="2123" spans="1:11" ht="15.75" customHeight="1">
      <c r="A2123" s="632">
        <v>43855</v>
      </c>
      <c r="B2123" s="633" t="s">
        <v>672</v>
      </c>
      <c r="C2123" s="630" t="s">
        <v>4394</v>
      </c>
      <c r="D2123" s="633" t="s">
        <v>2166</v>
      </c>
      <c r="E2123" s="145" t="s">
        <v>1974</v>
      </c>
      <c r="F2123" s="773">
        <v>650000</v>
      </c>
      <c r="G2123" s="422" t="s">
        <v>1975</v>
      </c>
      <c r="H2123" s="633" t="s">
        <v>2196</v>
      </c>
      <c r="I2123" s="633" t="s">
        <v>1976</v>
      </c>
      <c r="J2123" s="146">
        <v>1</v>
      </c>
      <c r="K2123" s="139" t="s">
        <v>1170</v>
      </c>
    </row>
    <row r="2124" spans="1:11" ht="15.75" customHeight="1">
      <c r="A2124" s="632">
        <v>43856</v>
      </c>
      <c r="B2124" s="633" t="s">
        <v>672</v>
      </c>
      <c r="C2124" s="630" t="s">
        <v>4160</v>
      </c>
      <c r="D2124" s="633" t="s">
        <v>109</v>
      </c>
      <c r="E2124" s="145" t="s">
        <v>1974</v>
      </c>
      <c r="F2124" s="773">
        <v>1800000</v>
      </c>
      <c r="G2124" s="422" t="s">
        <v>1975</v>
      </c>
      <c r="H2124" s="633" t="s">
        <v>2196</v>
      </c>
      <c r="I2124" s="633" t="s">
        <v>1976</v>
      </c>
      <c r="J2124" s="146">
        <v>1</v>
      </c>
      <c r="K2124" s="139" t="s">
        <v>199</v>
      </c>
    </row>
    <row r="2125" spans="1:11" ht="15.75" customHeight="1">
      <c r="A2125" s="632">
        <v>43857</v>
      </c>
      <c r="B2125" s="633" t="s">
        <v>672</v>
      </c>
      <c r="C2125" s="630" t="s">
        <v>2573</v>
      </c>
      <c r="D2125" s="633" t="s">
        <v>109</v>
      </c>
      <c r="E2125" s="145" t="s">
        <v>1974</v>
      </c>
      <c r="F2125" s="773">
        <v>1800000</v>
      </c>
      <c r="G2125" s="422" t="s">
        <v>1975</v>
      </c>
      <c r="H2125" s="633" t="s">
        <v>2196</v>
      </c>
      <c r="I2125" s="633" t="s">
        <v>1976</v>
      </c>
      <c r="J2125" s="146">
        <v>1</v>
      </c>
      <c r="K2125" s="139" t="s">
        <v>199</v>
      </c>
    </row>
    <row r="2126" spans="1:11" ht="15.75" customHeight="1">
      <c r="A2126" s="632">
        <v>43858</v>
      </c>
      <c r="B2126" s="633" t="s">
        <v>1971</v>
      </c>
      <c r="C2126" s="630" t="s">
        <v>4395</v>
      </c>
      <c r="D2126" s="633" t="s">
        <v>100</v>
      </c>
      <c r="E2126" s="145" t="s">
        <v>1974</v>
      </c>
      <c r="F2126" s="773">
        <v>1550000</v>
      </c>
      <c r="G2126" s="422" t="s">
        <v>2798</v>
      </c>
      <c r="H2126" s="633" t="s">
        <v>2196</v>
      </c>
      <c r="I2126" s="633" t="s">
        <v>1976</v>
      </c>
      <c r="J2126" s="146">
        <v>1</v>
      </c>
      <c r="K2126" s="139" t="s">
        <v>1170</v>
      </c>
    </row>
    <row r="2127" spans="1:11" ht="15.75" customHeight="1">
      <c r="A2127" s="466"/>
      <c r="B2127" s="467"/>
      <c r="C2127" s="468"/>
      <c r="D2127" s="469"/>
      <c r="E2127" s="469"/>
      <c r="F2127" s="1720"/>
      <c r="G2127" s="470"/>
      <c r="H2127" s="470"/>
      <c r="I2127" s="470"/>
      <c r="J2127" s="470"/>
      <c r="K2127" s="470"/>
    </row>
    <row r="2128" spans="1:11" ht="15.75" customHeight="1">
      <c r="A2128" s="466"/>
      <c r="B2128" s="467"/>
      <c r="C2128" s="468"/>
      <c r="D2128" s="469"/>
      <c r="E2128" s="469"/>
      <c r="F2128" s="1720"/>
      <c r="G2128" s="470"/>
      <c r="H2128" s="470"/>
      <c r="I2128" s="470"/>
      <c r="J2128" s="470"/>
      <c r="K2128" s="470"/>
    </row>
    <row r="2129" spans="1:11" ht="15.75" customHeight="1">
      <c r="A2129" s="480"/>
      <c r="B2129" s="467"/>
      <c r="C2129" s="471"/>
      <c r="D2129" s="477"/>
      <c r="E2129" s="469"/>
      <c r="F2129" s="1721"/>
      <c r="G2129" s="477"/>
      <c r="H2129" s="470"/>
      <c r="I2129" s="470"/>
      <c r="J2129" s="471"/>
      <c r="K2129" s="470"/>
    </row>
    <row r="2130" spans="1:11" ht="15.75" customHeight="1">
      <c r="A2130" s="481"/>
      <c r="B2130" s="467"/>
      <c r="C2130" s="471"/>
      <c r="D2130" s="477"/>
      <c r="E2130" s="469"/>
      <c r="F2130" s="1721"/>
      <c r="G2130" s="477"/>
      <c r="H2130" s="470"/>
      <c r="I2130" s="470"/>
      <c r="J2130" s="471"/>
      <c r="K2130" s="470"/>
    </row>
    <row r="2131" spans="1:11" ht="15.75" customHeight="1">
      <c r="J2131">
        <f>SUM(J2106:J2126)</f>
        <v>21</v>
      </c>
    </row>
    <row r="2132" spans="1:11" ht="15.75" customHeight="1">
      <c r="A2132" s="3340" t="s">
        <v>4396</v>
      </c>
      <c r="B2132" s="3341"/>
      <c r="C2132" s="3341"/>
      <c r="D2132" s="3341"/>
      <c r="E2132" s="3341"/>
      <c r="F2132" s="3341"/>
      <c r="G2132" s="3341"/>
      <c r="H2132" s="3341"/>
      <c r="I2132" s="3341"/>
      <c r="J2132" s="3341"/>
      <c r="K2132" s="3341"/>
    </row>
    <row r="2133" spans="1:11" ht="15.75" customHeight="1">
      <c r="A2133" s="12" t="s">
        <v>1962</v>
      </c>
      <c r="B2133" s="62" t="s">
        <v>1963</v>
      </c>
      <c r="C2133" s="62" t="s">
        <v>1964</v>
      </c>
      <c r="D2133" s="62" t="s">
        <v>2340</v>
      </c>
      <c r="E2133" s="62" t="s">
        <v>153</v>
      </c>
      <c r="F2133" s="1702" t="s">
        <v>1966</v>
      </c>
      <c r="G2133" s="986" t="s">
        <v>1967</v>
      </c>
      <c r="H2133" s="62" t="s">
        <v>1968</v>
      </c>
      <c r="I2133" s="62" t="s">
        <v>1969</v>
      </c>
      <c r="J2133" s="63" t="s">
        <v>1970</v>
      </c>
      <c r="K2133" s="63" t="s">
        <v>10</v>
      </c>
    </row>
    <row r="2134" spans="1:11" ht="15.75" customHeight="1">
      <c r="A2134" s="632">
        <v>43838</v>
      </c>
      <c r="B2134" s="633" t="s">
        <v>1971</v>
      </c>
      <c r="C2134" s="631" t="s">
        <v>4397</v>
      </c>
      <c r="D2134" s="633" t="s">
        <v>4398</v>
      </c>
      <c r="E2134" s="1134" t="s">
        <v>1974</v>
      </c>
      <c r="F2134" s="1131">
        <v>4300000</v>
      </c>
      <c r="G2134" s="633" t="s">
        <v>1975</v>
      </c>
      <c r="H2134" s="633" t="s">
        <v>2196</v>
      </c>
      <c r="I2134" s="633" t="s">
        <v>1976</v>
      </c>
      <c r="J2134" s="633"/>
      <c r="K2134" s="633" t="s">
        <v>19</v>
      </c>
    </row>
    <row r="2135" spans="1:11" ht="15.75" customHeight="1">
      <c r="A2135" s="632">
        <v>43839</v>
      </c>
      <c r="B2135" s="633" t="s">
        <v>1971</v>
      </c>
      <c r="C2135" s="631" t="s">
        <v>4399</v>
      </c>
      <c r="D2135" s="633" t="s">
        <v>4398</v>
      </c>
      <c r="E2135" s="1134" t="s">
        <v>1974</v>
      </c>
      <c r="F2135" s="1131">
        <v>4100000</v>
      </c>
      <c r="G2135" s="633" t="s">
        <v>1975</v>
      </c>
      <c r="H2135" s="633" t="s">
        <v>2196</v>
      </c>
      <c r="I2135" s="633" t="s">
        <v>1976</v>
      </c>
      <c r="J2135" s="633"/>
      <c r="K2135" s="633" t="s">
        <v>19</v>
      </c>
    </row>
    <row r="2136" spans="1:11" ht="15.75" customHeight="1">
      <c r="A2136" s="632">
        <v>43840</v>
      </c>
      <c r="B2136" s="633" t="s">
        <v>1971</v>
      </c>
      <c r="C2136" s="631" t="s">
        <v>4400</v>
      </c>
      <c r="D2136" s="633" t="s">
        <v>96</v>
      </c>
      <c r="E2136" s="1134" t="s">
        <v>1974</v>
      </c>
      <c r="F2136" s="1131">
        <v>1200000</v>
      </c>
      <c r="G2136" s="633" t="s">
        <v>1975</v>
      </c>
      <c r="H2136" s="633" t="s">
        <v>2196</v>
      </c>
      <c r="I2136" s="633" t="s">
        <v>1976</v>
      </c>
      <c r="J2136" s="633"/>
      <c r="K2136" s="633" t="s">
        <v>19</v>
      </c>
    </row>
    <row r="2137" spans="1:11" ht="15.75" customHeight="1">
      <c r="A2137" s="632">
        <v>43841</v>
      </c>
      <c r="B2137" s="633" t="s">
        <v>1971</v>
      </c>
      <c r="C2137" s="483" t="s">
        <v>4401</v>
      </c>
      <c r="D2137" s="676" t="s">
        <v>4402</v>
      </c>
      <c r="E2137" s="1135" t="s">
        <v>1974</v>
      </c>
      <c r="F2137" s="1130">
        <v>1050000</v>
      </c>
      <c r="G2137" s="676" t="s">
        <v>1975</v>
      </c>
      <c r="H2137" s="633" t="s">
        <v>2196</v>
      </c>
      <c r="I2137" s="633" t="s">
        <v>1976</v>
      </c>
      <c r="J2137" s="633"/>
      <c r="K2137" s="146" t="s">
        <v>19</v>
      </c>
    </row>
    <row r="2139" spans="1:11" ht="15.75" customHeight="1">
      <c r="A2139" s="3342" t="s">
        <v>4403</v>
      </c>
      <c r="B2139" s="3342"/>
      <c r="C2139" s="3342"/>
      <c r="D2139" s="3342"/>
      <c r="E2139" s="3342"/>
      <c r="F2139" s="3342"/>
      <c r="G2139" s="3342"/>
      <c r="H2139" s="3342"/>
      <c r="I2139" s="3342"/>
      <c r="J2139" s="3342"/>
      <c r="K2139" s="3342"/>
    </row>
    <row r="2140" spans="1:11" ht="15.75" customHeight="1">
      <c r="A2140" s="3340" t="s">
        <v>4404</v>
      </c>
      <c r="B2140" s="3341"/>
      <c r="C2140" s="3341"/>
      <c r="D2140" s="3341"/>
      <c r="E2140" s="3341"/>
      <c r="F2140" s="3341"/>
      <c r="G2140" s="3341"/>
      <c r="H2140" s="3341"/>
      <c r="I2140" s="3341"/>
      <c r="J2140" s="3341"/>
      <c r="K2140" s="3341"/>
    </row>
    <row r="2141" spans="1:11" ht="15.75" customHeight="1">
      <c r="A2141" s="12" t="s">
        <v>1962</v>
      </c>
      <c r="B2141" s="62" t="s">
        <v>1963</v>
      </c>
      <c r="C2141" s="62" t="s">
        <v>1964</v>
      </c>
      <c r="D2141" s="62" t="s">
        <v>2340</v>
      </c>
      <c r="E2141" s="62" t="s">
        <v>153</v>
      </c>
      <c r="F2141" s="1702" t="s">
        <v>1966</v>
      </c>
      <c r="G2141" s="986" t="s">
        <v>1967</v>
      </c>
      <c r="H2141" s="62" t="s">
        <v>1968</v>
      </c>
      <c r="I2141" s="62" t="s">
        <v>1969</v>
      </c>
      <c r="J2141" s="63" t="s">
        <v>1970</v>
      </c>
      <c r="K2141" s="63" t="s">
        <v>10</v>
      </c>
    </row>
    <row r="2142" spans="1:11" ht="15.75" customHeight="1">
      <c r="A2142" s="632">
        <v>43839</v>
      </c>
      <c r="B2142" s="633" t="s">
        <v>1971</v>
      </c>
      <c r="C2142" s="662" t="s">
        <v>4405</v>
      </c>
      <c r="D2142" s="633" t="s">
        <v>407</v>
      </c>
      <c r="E2142" s="633" t="s">
        <v>1974</v>
      </c>
      <c r="F2142" s="1131">
        <v>1800000</v>
      </c>
      <c r="G2142" s="633" t="s">
        <v>2686</v>
      </c>
      <c r="H2142" s="633" t="s">
        <v>2196</v>
      </c>
      <c r="I2142" s="633" t="s">
        <v>1976</v>
      </c>
      <c r="J2142" s="633">
        <v>1</v>
      </c>
      <c r="K2142" s="633" t="s">
        <v>1170</v>
      </c>
    </row>
    <row r="2143" spans="1:11" ht="15.75" customHeight="1">
      <c r="A2143" s="632">
        <v>43839</v>
      </c>
      <c r="B2143" s="633" t="s">
        <v>1971</v>
      </c>
      <c r="C2143" s="631" t="s">
        <v>4406</v>
      </c>
      <c r="D2143" s="633" t="s">
        <v>407</v>
      </c>
      <c r="E2143" s="633" t="s">
        <v>1974</v>
      </c>
      <c r="F2143" s="1131">
        <v>1950000</v>
      </c>
      <c r="G2143" s="633" t="s">
        <v>2686</v>
      </c>
      <c r="H2143" s="633" t="s">
        <v>2196</v>
      </c>
      <c r="I2143" s="633" t="s">
        <v>1976</v>
      </c>
      <c r="J2143" s="633">
        <v>1</v>
      </c>
      <c r="K2143" s="633" t="s">
        <v>199</v>
      </c>
    </row>
    <row r="2144" spans="1:11" ht="15.75" customHeight="1">
      <c r="A2144" s="632">
        <v>43839</v>
      </c>
      <c r="B2144" s="633" t="s">
        <v>1971</v>
      </c>
      <c r="C2144" s="439" t="s">
        <v>4407</v>
      </c>
      <c r="D2144" s="633" t="s">
        <v>407</v>
      </c>
      <c r="E2144" s="145" t="s">
        <v>1974</v>
      </c>
      <c r="F2144" s="773">
        <v>1850000</v>
      </c>
      <c r="G2144" s="422" t="s">
        <v>2686</v>
      </c>
      <c r="H2144" s="633" t="s">
        <v>2196</v>
      </c>
      <c r="I2144" s="633" t="s">
        <v>1976</v>
      </c>
      <c r="J2144" s="633">
        <v>1</v>
      </c>
      <c r="K2144" s="146" t="s">
        <v>1170</v>
      </c>
    </row>
    <row r="2145" spans="1:11" ht="15.75" customHeight="1">
      <c r="A2145" s="632">
        <v>43839</v>
      </c>
      <c r="B2145" s="633" t="s">
        <v>1971</v>
      </c>
      <c r="C2145" s="439" t="s">
        <v>4408</v>
      </c>
      <c r="D2145" s="633" t="s">
        <v>2201</v>
      </c>
      <c r="E2145" s="145" t="s">
        <v>1974</v>
      </c>
      <c r="F2145" s="773">
        <v>1900000</v>
      </c>
      <c r="G2145" s="422" t="s">
        <v>4409</v>
      </c>
      <c r="H2145" s="633" t="s">
        <v>2196</v>
      </c>
      <c r="I2145" s="633" t="s">
        <v>1976</v>
      </c>
      <c r="J2145" s="633">
        <v>1</v>
      </c>
      <c r="K2145" s="139" t="s">
        <v>199</v>
      </c>
    </row>
    <row r="2146" spans="1:11" ht="15.75" customHeight="1">
      <c r="A2146" s="632">
        <v>43839</v>
      </c>
      <c r="B2146" s="633" t="s">
        <v>1971</v>
      </c>
      <c r="C2146" s="439" t="s">
        <v>4410</v>
      </c>
      <c r="D2146" s="633" t="s">
        <v>93</v>
      </c>
      <c r="E2146" s="145" t="s">
        <v>1974</v>
      </c>
      <c r="F2146" s="773">
        <v>3300000</v>
      </c>
      <c r="G2146" s="422" t="s">
        <v>3296</v>
      </c>
      <c r="H2146" s="633" t="s">
        <v>2196</v>
      </c>
      <c r="I2146" s="633" t="s">
        <v>1976</v>
      </c>
      <c r="J2146" s="633">
        <v>1</v>
      </c>
      <c r="K2146" s="139" t="s">
        <v>1170</v>
      </c>
    </row>
    <row r="2147" spans="1:11" ht="15.75" customHeight="1">
      <c r="A2147" s="632">
        <v>43839</v>
      </c>
      <c r="B2147" s="633" t="s">
        <v>1971</v>
      </c>
      <c r="C2147" s="439" t="s">
        <v>4411</v>
      </c>
      <c r="D2147" s="633" t="s">
        <v>93</v>
      </c>
      <c r="E2147" s="145" t="s">
        <v>1974</v>
      </c>
      <c r="F2147" s="773">
        <v>3300000</v>
      </c>
      <c r="G2147" s="422" t="s">
        <v>2558</v>
      </c>
      <c r="H2147" s="633" t="s">
        <v>2196</v>
      </c>
      <c r="I2147" s="633" t="s">
        <v>1976</v>
      </c>
      <c r="J2147" s="633">
        <v>1</v>
      </c>
      <c r="K2147" s="139" t="s">
        <v>199</v>
      </c>
    </row>
    <row r="2148" spans="1:11" ht="15.75" customHeight="1">
      <c r="A2148" s="632">
        <v>43839</v>
      </c>
      <c r="B2148" s="633" t="s">
        <v>1971</v>
      </c>
      <c r="C2148" s="439" t="s">
        <v>4412</v>
      </c>
      <c r="D2148" s="633" t="s">
        <v>434</v>
      </c>
      <c r="E2148" s="145" t="s">
        <v>1974</v>
      </c>
      <c r="F2148" s="773">
        <v>1800000</v>
      </c>
      <c r="G2148" s="422" t="s">
        <v>4413</v>
      </c>
      <c r="H2148" s="633" t="s">
        <v>2196</v>
      </c>
      <c r="I2148" s="633" t="s">
        <v>1976</v>
      </c>
      <c r="J2148" s="633">
        <v>1</v>
      </c>
      <c r="K2148" s="139" t="s">
        <v>199</v>
      </c>
    </row>
    <row r="2149" spans="1:11" ht="15.75" customHeight="1">
      <c r="A2149" s="632">
        <v>43839</v>
      </c>
      <c r="B2149" s="633" t="s">
        <v>2149</v>
      </c>
      <c r="C2149" s="439" t="s">
        <v>4414</v>
      </c>
      <c r="D2149" s="633" t="s">
        <v>92</v>
      </c>
      <c r="E2149" s="145" t="s">
        <v>1974</v>
      </c>
      <c r="F2149" s="773">
        <v>6000000</v>
      </c>
      <c r="G2149" s="422" t="s">
        <v>3434</v>
      </c>
      <c r="H2149" s="633" t="s">
        <v>1991</v>
      </c>
      <c r="I2149" s="633" t="s">
        <v>1976</v>
      </c>
      <c r="J2149" s="633">
        <v>1</v>
      </c>
      <c r="K2149" s="139" t="s">
        <v>207</v>
      </c>
    </row>
    <row r="2150" spans="1:11" ht="15.75" customHeight="1">
      <c r="A2150" s="632">
        <v>43839</v>
      </c>
      <c r="B2150" s="633" t="s">
        <v>2149</v>
      </c>
      <c r="C2150" s="439" t="s">
        <v>4415</v>
      </c>
      <c r="D2150" s="633" t="s">
        <v>4126</v>
      </c>
      <c r="E2150" s="145" t="s">
        <v>1974</v>
      </c>
      <c r="F2150" s="773">
        <v>5000000</v>
      </c>
      <c r="G2150" s="451" t="s">
        <v>1975</v>
      </c>
      <c r="H2150" s="633" t="s">
        <v>1991</v>
      </c>
      <c r="I2150" s="633" t="s">
        <v>1976</v>
      </c>
      <c r="J2150" s="633">
        <v>1</v>
      </c>
      <c r="K2150" s="139" t="s">
        <v>199</v>
      </c>
    </row>
    <row r="2151" spans="1:11" ht="15.75" customHeight="1">
      <c r="A2151" s="632">
        <v>43839</v>
      </c>
      <c r="B2151" s="633" t="s">
        <v>2149</v>
      </c>
      <c r="C2151" s="439" t="s">
        <v>4416</v>
      </c>
      <c r="D2151" s="633" t="s">
        <v>2547</v>
      </c>
      <c r="E2151" s="145" t="s">
        <v>1974</v>
      </c>
      <c r="F2151" s="773">
        <v>6000000</v>
      </c>
      <c r="G2151" s="451" t="s">
        <v>1975</v>
      </c>
      <c r="H2151" s="633" t="s">
        <v>2196</v>
      </c>
      <c r="I2151" s="633" t="s">
        <v>1976</v>
      </c>
      <c r="J2151" s="633">
        <v>1</v>
      </c>
      <c r="K2151" s="139" t="s">
        <v>199</v>
      </c>
    </row>
    <row r="2152" spans="1:11" ht="15.75" customHeight="1">
      <c r="A2152" s="632">
        <v>44174</v>
      </c>
      <c r="B2152" s="633" t="s">
        <v>1971</v>
      </c>
      <c r="C2152" s="439" t="s">
        <v>4417</v>
      </c>
      <c r="D2152" s="633" t="s">
        <v>4418</v>
      </c>
      <c r="E2152" s="145" t="s">
        <v>2127</v>
      </c>
      <c r="F2152" s="773">
        <v>3300000</v>
      </c>
      <c r="G2152" s="422" t="s">
        <v>2671</v>
      </c>
      <c r="H2152" s="633" t="s">
        <v>2196</v>
      </c>
      <c r="I2152" s="633" t="s">
        <v>1976</v>
      </c>
      <c r="J2152" s="633">
        <v>1</v>
      </c>
      <c r="K2152" s="139" t="s">
        <v>1170</v>
      </c>
    </row>
    <row r="2153" spans="1:11" ht="15.75" customHeight="1">
      <c r="A2153" s="632">
        <v>44174</v>
      </c>
      <c r="B2153" s="633" t="s">
        <v>1971</v>
      </c>
      <c r="C2153" s="439" t="s">
        <v>4419</v>
      </c>
      <c r="D2153" s="633" t="s">
        <v>407</v>
      </c>
      <c r="E2153" s="145" t="s">
        <v>1974</v>
      </c>
      <c r="F2153" s="773">
        <v>1700000</v>
      </c>
      <c r="G2153" s="451" t="s">
        <v>1975</v>
      </c>
      <c r="H2153" s="633" t="s">
        <v>2196</v>
      </c>
      <c r="I2153" s="633" t="s">
        <v>1976</v>
      </c>
      <c r="J2153" s="633">
        <v>1</v>
      </c>
      <c r="K2153" s="139" t="s">
        <v>935</v>
      </c>
    </row>
    <row r="2154" spans="1:11" ht="15.75" customHeight="1">
      <c r="A2154" s="632">
        <v>44174</v>
      </c>
      <c r="B2154" s="633" t="s">
        <v>1971</v>
      </c>
      <c r="C2154" s="439" t="s">
        <v>4420</v>
      </c>
      <c r="D2154" s="633" t="s">
        <v>89</v>
      </c>
      <c r="E2154" s="145" t="s">
        <v>1974</v>
      </c>
      <c r="F2154" s="773">
        <v>2900000</v>
      </c>
      <c r="G2154" s="451" t="s">
        <v>1975</v>
      </c>
      <c r="H2154" s="633" t="s">
        <v>2196</v>
      </c>
      <c r="I2154" s="633" t="s">
        <v>1976</v>
      </c>
      <c r="J2154" s="633">
        <v>1</v>
      </c>
      <c r="K2154" s="139" t="s">
        <v>935</v>
      </c>
    </row>
    <row r="2155" spans="1:11" ht="15.75" customHeight="1">
      <c r="A2155" s="632">
        <v>44174</v>
      </c>
      <c r="B2155" s="633" t="s">
        <v>1971</v>
      </c>
      <c r="C2155" s="439" t="s">
        <v>4421</v>
      </c>
      <c r="D2155" s="633" t="s">
        <v>92</v>
      </c>
      <c r="E2155" s="145" t="s">
        <v>1974</v>
      </c>
      <c r="F2155" s="773">
        <v>2500000</v>
      </c>
      <c r="G2155" s="451" t="s">
        <v>1975</v>
      </c>
      <c r="H2155" s="633" t="s">
        <v>2196</v>
      </c>
      <c r="I2155" s="633" t="s">
        <v>1976</v>
      </c>
      <c r="J2155" s="633">
        <v>1</v>
      </c>
      <c r="K2155" s="139" t="s">
        <v>935</v>
      </c>
    </row>
    <row r="2156" spans="1:11" ht="15.75" customHeight="1">
      <c r="A2156" s="632">
        <v>44113</v>
      </c>
      <c r="B2156" s="633" t="s">
        <v>1971</v>
      </c>
      <c r="C2156" s="439" t="s">
        <v>4422</v>
      </c>
      <c r="D2156" s="633" t="s">
        <v>2529</v>
      </c>
      <c r="E2156" s="145" t="s">
        <v>1974</v>
      </c>
      <c r="F2156" s="773">
        <v>3400000</v>
      </c>
      <c r="G2156" s="451" t="s">
        <v>1975</v>
      </c>
      <c r="H2156" s="633" t="s">
        <v>2196</v>
      </c>
      <c r="I2156" s="633" t="s">
        <v>1976</v>
      </c>
      <c r="J2156" s="633">
        <v>1</v>
      </c>
      <c r="K2156" s="139" t="s">
        <v>935</v>
      </c>
    </row>
    <row r="2157" spans="1:11" ht="15.75" customHeight="1">
      <c r="A2157" s="632">
        <v>44083</v>
      </c>
      <c r="B2157" s="633" t="s">
        <v>1971</v>
      </c>
      <c r="C2157" s="439" t="s">
        <v>4423</v>
      </c>
      <c r="D2157" s="633" t="s">
        <v>89</v>
      </c>
      <c r="E2157" s="145" t="s">
        <v>1974</v>
      </c>
      <c r="F2157" s="773">
        <v>1800000</v>
      </c>
      <c r="G2157" s="422" t="s">
        <v>2978</v>
      </c>
      <c r="H2157" s="633" t="s">
        <v>2196</v>
      </c>
      <c r="I2157" s="633" t="s">
        <v>1976</v>
      </c>
      <c r="J2157" s="633">
        <v>1</v>
      </c>
      <c r="K2157" s="139" t="s">
        <v>935</v>
      </c>
    </row>
    <row r="2158" spans="1:11" ht="15.75" customHeight="1">
      <c r="A2158" s="632" t="s">
        <v>4424</v>
      </c>
      <c r="B2158" s="633" t="s">
        <v>1971</v>
      </c>
      <c r="C2158" s="439" t="s">
        <v>4425</v>
      </c>
      <c r="D2158" s="633" t="s">
        <v>2512</v>
      </c>
      <c r="E2158" s="145" t="s">
        <v>1974</v>
      </c>
      <c r="F2158" s="773">
        <v>1700000</v>
      </c>
      <c r="G2158" s="422" t="s">
        <v>4426</v>
      </c>
      <c r="H2158" s="633" t="s">
        <v>2196</v>
      </c>
      <c r="I2158" s="633" t="s">
        <v>1976</v>
      </c>
      <c r="J2158" s="633">
        <v>1</v>
      </c>
      <c r="K2158" s="139" t="s">
        <v>935</v>
      </c>
    </row>
    <row r="2159" spans="1:11" ht="15.75" customHeight="1">
      <c r="A2159" s="632">
        <v>44052</v>
      </c>
      <c r="B2159" s="633" t="s">
        <v>1971</v>
      </c>
      <c r="C2159" s="439" t="s">
        <v>4427</v>
      </c>
      <c r="D2159" s="633" t="s">
        <v>2673</v>
      </c>
      <c r="E2159" s="145" t="s">
        <v>1974</v>
      </c>
      <c r="F2159" s="773">
        <v>2100000</v>
      </c>
      <c r="G2159" s="422" t="s">
        <v>2566</v>
      </c>
      <c r="H2159" s="633" t="s">
        <v>2196</v>
      </c>
      <c r="I2159" s="633" t="s">
        <v>1976</v>
      </c>
      <c r="J2159" s="633">
        <v>1</v>
      </c>
      <c r="K2159" s="139" t="s">
        <v>935</v>
      </c>
    </row>
    <row r="2160" spans="1:11" ht="15.75" customHeight="1">
      <c r="A2160" s="632">
        <v>44052</v>
      </c>
      <c r="B2160" s="633" t="s">
        <v>1971</v>
      </c>
      <c r="C2160" s="439" t="s">
        <v>4428</v>
      </c>
      <c r="D2160" s="633" t="s">
        <v>90</v>
      </c>
      <c r="E2160" s="145" t="s">
        <v>1974</v>
      </c>
      <c r="F2160" s="773">
        <v>2500000</v>
      </c>
      <c r="G2160" s="422" t="s">
        <v>3135</v>
      </c>
      <c r="H2160" s="633" t="s">
        <v>2196</v>
      </c>
      <c r="I2160" s="633" t="s">
        <v>1976</v>
      </c>
      <c r="J2160" s="146">
        <v>1</v>
      </c>
      <c r="K2160" s="139" t="s">
        <v>935</v>
      </c>
    </row>
    <row r="2161" spans="1:11" ht="15.75" customHeight="1">
      <c r="A2161" s="632">
        <v>44052</v>
      </c>
      <c r="B2161" s="633" t="s">
        <v>1971</v>
      </c>
      <c r="C2161" s="439" t="s">
        <v>4429</v>
      </c>
      <c r="D2161" s="633" t="s">
        <v>89</v>
      </c>
      <c r="E2161" s="145" t="s">
        <v>1974</v>
      </c>
      <c r="F2161" s="773">
        <v>2500000</v>
      </c>
      <c r="G2161" s="422" t="s">
        <v>1975</v>
      </c>
      <c r="H2161" s="633" t="s">
        <v>2196</v>
      </c>
      <c r="I2161" s="633" t="s">
        <v>1976</v>
      </c>
      <c r="J2161" s="146">
        <v>1</v>
      </c>
      <c r="K2161" s="139" t="s">
        <v>935</v>
      </c>
    </row>
    <row r="2162" spans="1:11" ht="15.75" customHeight="1">
      <c r="A2162" s="632">
        <v>44052</v>
      </c>
      <c r="B2162" s="633" t="s">
        <v>1971</v>
      </c>
      <c r="C2162" s="439" t="s">
        <v>4430</v>
      </c>
      <c r="D2162" s="633" t="s">
        <v>107</v>
      </c>
      <c r="E2162" s="145" t="s">
        <v>1974</v>
      </c>
      <c r="F2162" s="773">
        <v>3700000</v>
      </c>
      <c r="G2162" s="422" t="s">
        <v>2164</v>
      </c>
      <c r="H2162" s="633" t="s">
        <v>2196</v>
      </c>
      <c r="I2162" s="633" t="s">
        <v>1976</v>
      </c>
      <c r="J2162" s="146">
        <v>1</v>
      </c>
      <c r="K2162" s="139" t="s">
        <v>935</v>
      </c>
    </row>
    <row r="2163" spans="1:11" ht="15.75" customHeight="1">
      <c r="A2163" s="632">
        <v>44052</v>
      </c>
      <c r="B2163" s="633" t="s">
        <v>1971</v>
      </c>
      <c r="C2163" s="439" t="s">
        <v>4431</v>
      </c>
      <c r="D2163" s="633" t="s">
        <v>89</v>
      </c>
      <c r="E2163" s="145" t="s">
        <v>1974</v>
      </c>
      <c r="F2163" s="773">
        <v>2900000</v>
      </c>
      <c r="G2163" s="422" t="s">
        <v>1975</v>
      </c>
      <c r="H2163" s="633" t="s">
        <v>2196</v>
      </c>
      <c r="I2163" s="633" t="s">
        <v>1976</v>
      </c>
      <c r="J2163" s="146">
        <v>1</v>
      </c>
      <c r="K2163" s="139" t="s">
        <v>935</v>
      </c>
    </row>
    <row r="2164" spans="1:11" ht="15.75" customHeight="1">
      <c r="A2164" s="632">
        <v>44052</v>
      </c>
      <c r="B2164" s="633" t="s">
        <v>1971</v>
      </c>
      <c r="C2164" s="439" t="s">
        <v>4432</v>
      </c>
      <c r="D2164" s="633" t="s">
        <v>107</v>
      </c>
      <c r="E2164" s="145" t="s">
        <v>1974</v>
      </c>
      <c r="F2164" s="773">
        <v>2500000</v>
      </c>
      <c r="G2164" s="422" t="s">
        <v>2494</v>
      </c>
      <c r="H2164" s="633" t="s">
        <v>2196</v>
      </c>
      <c r="I2164" s="633" t="s">
        <v>1976</v>
      </c>
      <c r="J2164" s="146">
        <v>1</v>
      </c>
      <c r="K2164" s="139" t="s">
        <v>935</v>
      </c>
    </row>
    <row r="2165" spans="1:11" ht="15.75" customHeight="1">
      <c r="A2165" s="466"/>
      <c r="B2165" s="467"/>
      <c r="C2165" s="468"/>
      <c r="D2165" s="469"/>
      <c r="E2165" s="469"/>
      <c r="F2165" s="1720"/>
      <c r="G2165" s="470"/>
      <c r="H2165" s="470"/>
      <c r="I2165" s="470"/>
      <c r="J2165" s="470"/>
      <c r="K2165" s="470"/>
    </row>
    <row r="2166" spans="1:11" ht="15.75" customHeight="1">
      <c r="A2166" s="466"/>
      <c r="B2166" s="467"/>
      <c r="C2166" s="468"/>
      <c r="D2166" s="469"/>
      <c r="E2166" s="469"/>
      <c r="F2166" s="1720"/>
      <c r="G2166" s="470"/>
      <c r="H2166" s="470"/>
      <c r="I2166" s="470"/>
      <c r="J2166" s="470"/>
      <c r="K2166" s="470"/>
    </row>
    <row r="2167" spans="1:11" ht="15.75" customHeight="1">
      <c r="A2167" s="480"/>
      <c r="B2167" s="467"/>
      <c r="C2167" s="471"/>
      <c r="D2167" s="477"/>
      <c r="E2167" s="469"/>
      <c r="F2167" s="1721"/>
      <c r="G2167" s="477"/>
      <c r="H2167" s="470"/>
      <c r="I2167" s="470"/>
      <c r="J2167" s="471"/>
      <c r="K2167" s="470"/>
    </row>
    <row r="2168" spans="1:11" ht="15.75" customHeight="1">
      <c r="A2168" s="481"/>
      <c r="B2168" s="467"/>
      <c r="C2168" s="471"/>
      <c r="D2168" s="477"/>
      <c r="E2168" s="469"/>
      <c r="F2168" s="1721"/>
      <c r="G2168" s="477"/>
      <c r="H2168" s="470"/>
      <c r="I2168" s="470"/>
      <c r="J2168" s="471"/>
      <c r="K2168" s="470"/>
    </row>
    <row r="2169" spans="1:11" ht="15.75" customHeight="1">
      <c r="J2169">
        <f>SUM(J2142:J2168)</f>
        <v>23</v>
      </c>
    </row>
    <row r="2170" spans="1:11" ht="15.75" customHeight="1">
      <c r="A2170" s="3340" t="s">
        <v>4433</v>
      </c>
      <c r="B2170" s="3341"/>
      <c r="C2170" s="3341"/>
      <c r="D2170" s="3341"/>
      <c r="E2170" s="3341"/>
      <c r="F2170" s="3341"/>
      <c r="G2170" s="3341"/>
      <c r="H2170" s="3341"/>
      <c r="I2170" s="3341"/>
      <c r="J2170" s="3341"/>
      <c r="K2170" s="3341"/>
    </row>
    <row r="2171" spans="1:11" ht="15.75" customHeight="1">
      <c r="A2171" s="12" t="s">
        <v>1962</v>
      </c>
      <c r="B2171" s="62" t="s">
        <v>1963</v>
      </c>
      <c r="C2171" s="62" t="s">
        <v>1964</v>
      </c>
      <c r="D2171" s="62" t="s">
        <v>2340</v>
      </c>
      <c r="E2171" s="62" t="s">
        <v>153</v>
      </c>
      <c r="F2171" s="1702" t="s">
        <v>1966</v>
      </c>
      <c r="G2171" s="986" t="s">
        <v>1967</v>
      </c>
      <c r="H2171" s="62" t="s">
        <v>1968</v>
      </c>
      <c r="I2171" s="62" t="s">
        <v>1969</v>
      </c>
      <c r="J2171" s="63" t="s">
        <v>1970</v>
      </c>
      <c r="K2171" s="63" t="s">
        <v>10</v>
      </c>
    </row>
    <row r="2172" spans="1:11" ht="15.75" customHeight="1">
      <c r="A2172" s="632">
        <v>43839</v>
      </c>
      <c r="B2172" s="633" t="s">
        <v>1971</v>
      </c>
      <c r="C2172" s="631" t="s">
        <v>4434</v>
      </c>
      <c r="D2172" s="633" t="s">
        <v>3057</v>
      </c>
      <c r="E2172" s="633" t="s">
        <v>1974</v>
      </c>
      <c r="F2172" s="1131">
        <v>1500000</v>
      </c>
      <c r="G2172" s="660" t="s">
        <v>2327</v>
      </c>
      <c r="H2172" s="633" t="s">
        <v>1976</v>
      </c>
      <c r="I2172" s="633" t="s">
        <v>1976</v>
      </c>
      <c r="J2172" s="633">
        <v>1</v>
      </c>
      <c r="K2172" s="633" t="s">
        <v>1170</v>
      </c>
    </row>
    <row r="2173" spans="1:11" ht="15.75" customHeight="1">
      <c r="A2173" s="632">
        <v>43839</v>
      </c>
      <c r="B2173" s="633" t="s">
        <v>1971</v>
      </c>
      <c r="C2173" s="631" t="s">
        <v>3535</v>
      </c>
      <c r="D2173" s="633" t="s">
        <v>417</v>
      </c>
      <c r="E2173" s="633" t="s">
        <v>1974</v>
      </c>
      <c r="F2173" s="1131">
        <v>2250000</v>
      </c>
      <c r="G2173" s="660" t="s">
        <v>1975</v>
      </c>
      <c r="H2173" s="633" t="s">
        <v>2196</v>
      </c>
      <c r="I2173" s="633" t="s">
        <v>1976</v>
      </c>
      <c r="J2173" s="633">
        <v>1</v>
      </c>
      <c r="K2173" s="633" t="s">
        <v>207</v>
      </c>
    </row>
    <row r="2174" spans="1:11" ht="15.75" customHeight="1">
      <c r="A2174" s="632">
        <v>43839</v>
      </c>
      <c r="B2174" s="633" t="s">
        <v>1971</v>
      </c>
      <c r="C2174" s="631" t="s">
        <v>4435</v>
      </c>
      <c r="D2174" s="633" t="s">
        <v>98</v>
      </c>
      <c r="E2174" s="633" t="s">
        <v>1974</v>
      </c>
      <c r="F2174" s="1131">
        <v>1800000</v>
      </c>
      <c r="G2174" s="633" t="s">
        <v>3180</v>
      </c>
      <c r="H2174" s="633" t="s">
        <v>2196</v>
      </c>
      <c r="I2174" s="633" t="s">
        <v>1976</v>
      </c>
      <c r="J2174" s="633">
        <v>1</v>
      </c>
      <c r="K2174" s="633" t="s">
        <v>1170</v>
      </c>
    </row>
    <row r="2175" spans="1:11" ht="15.75" customHeight="1">
      <c r="A2175" s="632">
        <v>43839</v>
      </c>
      <c r="B2175" s="633" t="s">
        <v>2149</v>
      </c>
      <c r="C2175" s="630" t="s">
        <v>4436</v>
      </c>
      <c r="D2175" s="633" t="s">
        <v>2543</v>
      </c>
      <c r="E2175" s="145" t="s">
        <v>1974</v>
      </c>
      <c r="F2175" s="773">
        <v>850000</v>
      </c>
      <c r="G2175" s="422" t="s">
        <v>1975</v>
      </c>
      <c r="H2175" s="633" t="s">
        <v>2196</v>
      </c>
      <c r="I2175" s="633" t="s">
        <v>1976</v>
      </c>
      <c r="J2175" s="633">
        <v>1</v>
      </c>
      <c r="K2175" s="146" t="s">
        <v>1170</v>
      </c>
    </row>
    <row r="2176" spans="1:11" ht="15.75" customHeight="1">
      <c r="A2176" s="632">
        <v>43839</v>
      </c>
      <c r="B2176" s="633" t="s">
        <v>1971</v>
      </c>
      <c r="C2176" s="630" t="s">
        <v>4437</v>
      </c>
      <c r="D2176" s="633" t="s">
        <v>1973</v>
      </c>
      <c r="E2176" s="145" t="s">
        <v>756</v>
      </c>
      <c r="F2176" s="773">
        <v>1000000</v>
      </c>
      <c r="G2176" s="451" t="s">
        <v>1975</v>
      </c>
      <c r="H2176" s="633" t="s">
        <v>2196</v>
      </c>
      <c r="I2176" s="633" t="s">
        <v>1976</v>
      </c>
      <c r="J2176" s="633">
        <v>1</v>
      </c>
      <c r="K2176" s="139" t="s">
        <v>207</v>
      </c>
    </row>
    <row r="2177" spans="1:11" ht="15.75" customHeight="1">
      <c r="A2177" s="632">
        <v>43839</v>
      </c>
      <c r="B2177" s="633" t="s">
        <v>1971</v>
      </c>
      <c r="C2177" s="630" t="s">
        <v>4438</v>
      </c>
      <c r="D2177" s="633" t="s">
        <v>106</v>
      </c>
      <c r="E2177" s="145" t="s">
        <v>1974</v>
      </c>
      <c r="F2177" s="773">
        <v>1700000</v>
      </c>
      <c r="G2177" s="422" t="s">
        <v>2306</v>
      </c>
      <c r="H2177" s="633" t="s">
        <v>2196</v>
      </c>
      <c r="I2177" s="633" t="s">
        <v>1976</v>
      </c>
      <c r="J2177" s="633">
        <v>1</v>
      </c>
      <c r="K2177" s="139" t="s">
        <v>1170</v>
      </c>
    </row>
    <row r="2178" spans="1:11" ht="15.75" customHeight="1">
      <c r="A2178" s="632">
        <v>43839</v>
      </c>
      <c r="B2178" s="633" t="s">
        <v>1971</v>
      </c>
      <c r="C2178" s="630" t="s">
        <v>4439</v>
      </c>
      <c r="D2178" s="633" t="s">
        <v>1986</v>
      </c>
      <c r="E2178" s="145" t="s">
        <v>1974</v>
      </c>
      <c r="F2178" s="773">
        <v>2900000</v>
      </c>
      <c r="G2178" s="451" t="s">
        <v>4440</v>
      </c>
      <c r="H2178" s="633" t="s">
        <v>2196</v>
      </c>
      <c r="I2178" s="633" t="s">
        <v>1976</v>
      </c>
      <c r="J2178" s="633">
        <v>1</v>
      </c>
      <c r="K2178" s="139" t="s">
        <v>1170</v>
      </c>
    </row>
    <row r="2179" spans="1:11" ht="15.75" customHeight="1">
      <c r="A2179" s="632">
        <v>43839</v>
      </c>
      <c r="B2179" s="633" t="s">
        <v>2149</v>
      </c>
      <c r="C2179" s="630" t="s">
        <v>506</v>
      </c>
      <c r="D2179" s="633" t="s">
        <v>119</v>
      </c>
      <c r="E2179" s="145" t="s">
        <v>1974</v>
      </c>
      <c r="F2179" s="773">
        <v>1700000</v>
      </c>
      <c r="G2179" s="422" t="s">
        <v>1975</v>
      </c>
      <c r="H2179" s="633" t="s">
        <v>2196</v>
      </c>
      <c r="I2179" s="633" t="s">
        <v>1976</v>
      </c>
      <c r="J2179" s="633">
        <v>1</v>
      </c>
      <c r="K2179" s="139" t="s">
        <v>207</v>
      </c>
    </row>
    <row r="2180" spans="1:11" ht="15.75" customHeight="1">
      <c r="A2180" s="632">
        <v>43839</v>
      </c>
      <c r="B2180" s="633" t="s">
        <v>1971</v>
      </c>
      <c r="C2180" s="630" t="s">
        <v>4441</v>
      </c>
      <c r="D2180" s="633" t="s">
        <v>2547</v>
      </c>
      <c r="E2180" s="145" t="s">
        <v>1974</v>
      </c>
      <c r="F2180" s="773">
        <v>2100000</v>
      </c>
      <c r="G2180" s="422" t="s">
        <v>2560</v>
      </c>
      <c r="H2180" s="633" t="s">
        <v>2196</v>
      </c>
      <c r="I2180" s="633" t="s">
        <v>1976</v>
      </c>
      <c r="J2180" s="633">
        <v>1</v>
      </c>
      <c r="K2180" s="139" t="s">
        <v>199</v>
      </c>
    </row>
    <row r="2181" spans="1:11" ht="15.75" customHeight="1">
      <c r="A2181" s="632">
        <v>43839</v>
      </c>
      <c r="B2181" s="633" t="s">
        <v>1971</v>
      </c>
      <c r="C2181" s="630" t="s">
        <v>4442</v>
      </c>
      <c r="D2181" s="633" t="s">
        <v>1986</v>
      </c>
      <c r="E2181" s="145" t="s">
        <v>1974</v>
      </c>
      <c r="F2181" s="773">
        <v>2100000</v>
      </c>
      <c r="G2181" s="422" t="s">
        <v>4065</v>
      </c>
      <c r="H2181" s="633" t="s">
        <v>2196</v>
      </c>
      <c r="I2181" s="633" t="s">
        <v>1976</v>
      </c>
      <c r="J2181" s="633">
        <v>1</v>
      </c>
      <c r="K2181" s="139" t="s">
        <v>199</v>
      </c>
    </row>
    <row r="2182" spans="1:11" ht="15.75" customHeight="1">
      <c r="A2182" s="632">
        <v>43839</v>
      </c>
      <c r="B2182" s="633" t="s">
        <v>1971</v>
      </c>
      <c r="C2182" s="630" t="s">
        <v>4443</v>
      </c>
      <c r="D2182" s="633" t="s">
        <v>436</v>
      </c>
      <c r="E2182" s="145" t="s">
        <v>1974</v>
      </c>
      <c r="F2182" s="773">
        <v>1400000</v>
      </c>
      <c r="G2182" s="422" t="s">
        <v>3379</v>
      </c>
      <c r="H2182" s="633" t="s">
        <v>2196</v>
      </c>
      <c r="I2182" s="633" t="s">
        <v>1976</v>
      </c>
      <c r="J2182" s="633">
        <v>1</v>
      </c>
      <c r="K2182" s="139" t="s">
        <v>207</v>
      </c>
    </row>
    <row r="2183" spans="1:11" ht="15.75" customHeight="1">
      <c r="A2183" s="632">
        <v>43930</v>
      </c>
      <c r="B2183" s="633" t="s">
        <v>1971</v>
      </c>
      <c r="C2183" s="630" t="s">
        <v>4444</v>
      </c>
      <c r="D2183" s="633" t="s">
        <v>98</v>
      </c>
      <c r="E2183" s="145" t="s">
        <v>1974</v>
      </c>
      <c r="F2183" s="773">
        <v>1500000</v>
      </c>
      <c r="G2183" s="422" t="s">
        <v>1975</v>
      </c>
      <c r="H2183" s="633" t="s">
        <v>2196</v>
      </c>
      <c r="I2183" s="633" t="s">
        <v>1976</v>
      </c>
      <c r="J2183" s="633">
        <v>1</v>
      </c>
      <c r="K2183" s="139" t="s">
        <v>1170</v>
      </c>
    </row>
    <row r="2184" spans="1:11" ht="15.75" customHeight="1">
      <c r="A2184" s="632">
        <v>43930</v>
      </c>
      <c r="B2184" s="633" t="s">
        <v>1971</v>
      </c>
      <c r="C2184" s="630" t="s">
        <v>4445</v>
      </c>
      <c r="D2184" s="633" t="s">
        <v>2434</v>
      </c>
      <c r="E2184" s="145" t="s">
        <v>1974</v>
      </c>
      <c r="F2184" s="773">
        <v>1450000</v>
      </c>
      <c r="G2184" s="451" t="s">
        <v>2588</v>
      </c>
      <c r="H2184" s="633" t="s">
        <v>2196</v>
      </c>
      <c r="I2184" s="633" t="s">
        <v>1976</v>
      </c>
      <c r="J2184" s="633">
        <v>1</v>
      </c>
      <c r="K2184" s="139" t="s">
        <v>207</v>
      </c>
    </row>
    <row r="2185" spans="1:11" ht="15.75" customHeight="1">
      <c r="A2185" s="632">
        <v>43930</v>
      </c>
      <c r="B2185" s="633" t="s">
        <v>1971</v>
      </c>
      <c r="C2185" s="630" t="s">
        <v>4446</v>
      </c>
      <c r="D2185" s="633" t="s">
        <v>101</v>
      </c>
      <c r="E2185" s="145" t="s">
        <v>1974</v>
      </c>
      <c r="F2185" s="773">
        <v>2300000</v>
      </c>
      <c r="G2185" s="422" t="s">
        <v>1975</v>
      </c>
      <c r="H2185" s="633" t="s">
        <v>2196</v>
      </c>
      <c r="I2185" s="633" t="s">
        <v>1976</v>
      </c>
      <c r="J2185" s="633">
        <v>1</v>
      </c>
      <c r="K2185" s="139" t="s">
        <v>1170</v>
      </c>
    </row>
    <row r="2186" spans="1:11" ht="15.75" customHeight="1">
      <c r="A2186" s="632" t="s">
        <v>4447</v>
      </c>
      <c r="B2186" s="633" t="s">
        <v>1971</v>
      </c>
      <c r="C2186" s="630" t="s">
        <v>4448</v>
      </c>
      <c r="D2186" s="633" t="s">
        <v>2547</v>
      </c>
      <c r="E2186" s="145" t="s">
        <v>1974</v>
      </c>
      <c r="F2186" s="773">
        <v>5000000</v>
      </c>
      <c r="G2186" s="422" t="s">
        <v>3413</v>
      </c>
      <c r="H2186" s="633" t="s">
        <v>2196</v>
      </c>
      <c r="I2186" s="633" t="s">
        <v>1976</v>
      </c>
      <c r="J2186" s="633">
        <v>1</v>
      </c>
      <c r="K2186" s="139" t="s">
        <v>1170</v>
      </c>
    </row>
    <row r="2187" spans="1:11" ht="15.75" customHeight="1">
      <c r="A2187" s="632" t="s">
        <v>4449</v>
      </c>
      <c r="B2187" s="633" t="s">
        <v>1971</v>
      </c>
      <c r="C2187" s="630" t="s">
        <v>4450</v>
      </c>
      <c r="D2187" s="633" t="s">
        <v>436</v>
      </c>
      <c r="E2187" s="145" t="s">
        <v>1974</v>
      </c>
      <c r="F2187" s="773">
        <v>1450000</v>
      </c>
      <c r="G2187" s="422" t="s">
        <v>2743</v>
      </c>
      <c r="H2187" s="633" t="s">
        <v>2196</v>
      </c>
      <c r="I2187" s="633" t="s">
        <v>1976</v>
      </c>
      <c r="J2187" s="633">
        <v>1</v>
      </c>
      <c r="K2187" s="139" t="s">
        <v>1170</v>
      </c>
    </row>
    <row r="2188" spans="1:11" ht="15.75" customHeight="1">
      <c r="A2188" s="632" t="s">
        <v>4449</v>
      </c>
      <c r="B2188" s="633" t="s">
        <v>1971</v>
      </c>
      <c r="C2188" s="630" t="s">
        <v>4451</v>
      </c>
      <c r="D2188" s="633" t="s">
        <v>2547</v>
      </c>
      <c r="E2188" s="145" t="s">
        <v>1974</v>
      </c>
      <c r="F2188" s="773">
        <v>2300000</v>
      </c>
      <c r="G2188" s="422" t="s">
        <v>2560</v>
      </c>
      <c r="H2188" s="633" t="s">
        <v>2196</v>
      </c>
      <c r="I2188" s="633" t="s">
        <v>1976</v>
      </c>
      <c r="J2188" s="633">
        <v>1</v>
      </c>
      <c r="K2188" s="139" t="s">
        <v>1170</v>
      </c>
    </row>
    <row r="2189" spans="1:11" ht="15.75" customHeight="1">
      <c r="A2189" s="632" t="s">
        <v>4449</v>
      </c>
      <c r="B2189" s="633" t="s">
        <v>1971</v>
      </c>
      <c r="C2189" s="630" t="s">
        <v>4452</v>
      </c>
      <c r="D2189" s="633" t="s">
        <v>120</v>
      </c>
      <c r="E2189" s="145" t="s">
        <v>1974</v>
      </c>
      <c r="F2189" s="773">
        <v>1300000</v>
      </c>
      <c r="G2189" s="422" t="s">
        <v>2743</v>
      </c>
      <c r="H2189" s="633" t="s">
        <v>2196</v>
      </c>
      <c r="I2189" s="633" t="s">
        <v>1976</v>
      </c>
      <c r="J2189" s="633">
        <v>1</v>
      </c>
      <c r="K2189" s="139" t="s">
        <v>1170</v>
      </c>
    </row>
    <row r="2190" spans="1:11" ht="15.75" customHeight="1">
      <c r="A2190" s="632" t="s">
        <v>4449</v>
      </c>
      <c r="B2190" s="633" t="s">
        <v>1971</v>
      </c>
      <c r="C2190" s="630" t="s">
        <v>4453</v>
      </c>
      <c r="D2190" s="633" t="s">
        <v>2512</v>
      </c>
      <c r="E2190" s="145" t="s">
        <v>1974</v>
      </c>
      <c r="F2190" s="773">
        <v>1700000</v>
      </c>
      <c r="G2190" s="422" t="s">
        <v>3413</v>
      </c>
      <c r="H2190" s="633" t="s">
        <v>2196</v>
      </c>
      <c r="I2190" s="633" t="s">
        <v>1976</v>
      </c>
      <c r="J2190" s="633">
        <v>1</v>
      </c>
      <c r="K2190" s="139" t="s">
        <v>1170</v>
      </c>
    </row>
    <row r="2191" spans="1:11" ht="15.75" customHeight="1">
      <c r="A2191" s="632" t="s">
        <v>4454</v>
      </c>
      <c r="B2191" s="633" t="s">
        <v>2149</v>
      </c>
      <c r="C2191" s="630" t="s">
        <v>4455</v>
      </c>
      <c r="D2191" s="633" t="s">
        <v>4456</v>
      </c>
      <c r="E2191" s="145" t="s">
        <v>1974</v>
      </c>
      <c r="F2191" s="773">
        <v>1800000</v>
      </c>
      <c r="G2191" s="422" t="s">
        <v>1975</v>
      </c>
      <c r="H2191" s="633" t="s">
        <v>2196</v>
      </c>
      <c r="I2191" s="633" t="s">
        <v>1976</v>
      </c>
      <c r="J2191" s="633">
        <v>1</v>
      </c>
      <c r="K2191" s="139" t="s">
        <v>1170</v>
      </c>
    </row>
    <row r="2192" spans="1:11" ht="15.75" customHeight="1">
      <c r="A2192" s="632" t="s">
        <v>4454</v>
      </c>
      <c r="B2192" s="633" t="s">
        <v>2149</v>
      </c>
      <c r="C2192" s="630" t="s">
        <v>4457</v>
      </c>
      <c r="D2192" s="633" t="s">
        <v>2876</v>
      </c>
      <c r="E2192" s="145" t="s">
        <v>1974</v>
      </c>
      <c r="F2192" s="773">
        <v>4000000</v>
      </c>
      <c r="G2192" s="422" t="s">
        <v>2090</v>
      </c>
      <c r="H2192" s="633" t="s">
        <v>2196</v>
      </c>
      <c r="I2192" s="633" t="s">
        <v>1976</v>
      </c>
      <c r="J2192" s="633">
        <v>1</v>
      </c>
      <c r="K2192" s="139" t="s">
        <v>1170</v>
      </c>
    </row>
    <row r="2193" spans="1:11" ht="15.75" customHeight="1">
      <c r="A2193" s="632">
        <v>44083</v>
      </c>
      <c r="B2193" s="633" t="s">
        <v>1971</v>
      </c>
      <c r="C2193" s="630" t="s">
        <v>4458</v>
      </c>
      <c r="D2193" s="633" t="s">
        <v>99</v>
      </c>
      <c r="E2193" s="145" t="s">
        <v>1974</v>
      </c>
      <c r="F2193" s="773">
        <v>1300000</v>
      </c>
      <c r="G2193" s="422" t="s">
        <v>2410</v>
      </c>
      <c r="H2193" s="633" t="s">
        <v>2196</v>
      </c>
      <c r="I2193" s="633" t="s">
        <v>1976</v>
      </c>
      <c r="J2193" s="633">
        <v>1</v>
      </c>
      <c r="K2193" s="139" t="s">
        <v>1170</v>
      </c>
    </row>
    <row r="2194" spans="1:11" ht="15.75" customHeight="1">
      <c r="A2194" s="632">
        <v>44083</v>
      </c>
      <c r="B2194" s="633" t="s">
        <v>1971</v>
      </c>
      <c r="C2194" s="630" t="s">
        <v>4459</v>
      </c>
      <c r="D2194" s="633" t="s">
        <v>2547</v>
      </c>
      <c r="E2194" s="145" t="s">
        <v>1974</v>
      </c>
      <c r="F2194" s="773">
        <v>2100000</v>
      </c>
      <c r="G2194" s="422" t="s">
        <v>1975</v>
      </c>
      <c r="H2194" s="633" t="s">
        <v>2196</v>
      </c>
      <c r="I2194" s="633" t="s">
        <v>1976</v>
      </c>
      <c r="J2194" s="633">
        <v>1</v>
      </c>
      <c r="K2194" s="139" t="s">
        <v>1170</v>
      </c>
    </row>
    <row r="2195" spans="1:11" ht="15.75" customHeight="1">
      <c r="A2195" s="632">
        <v>44083</v>
      </c>
      <c r="B2195" s="633" t="s">
        <v>1971</v>
      </c>
      <c r="C2195" s="630" t="s">
        <v>4460</v>
      </c>
      <c r="D2195" s="633" t="s">
        <v>119</v>
      </c>
      <c r="E2195" s="145" t="s">
        <v>1974</v>
      </c>
      <c r="F2195" s="773">
        <v>1400000</v>
      </c>
      <c r="G2195" s="422" t="s">
        <v>4461</v>
      </c>
      <c r="H2195" s="633" t="s">
        <v>2196</v>
      </c>
      <c r="I2195" s="633" t="s">
        <v>1976</v>
      </c>
      <c r="J2195" s="633">
        <v>1</v>
      </c>
      <c r="K2195" s="139" t="s">
        <v>1170</v>
      </c>
    </row>
    <row r="2196" spans="1:11" ht="15.75" customHeight="1">
      <c r="A2196" s="632" t="s">
        <v>4462</v>
      </c>
      <c r="B2196" s="633" t="s">
        <v>2149</v>
      </c>
      <c r="C2196" s="630" t="s">
        <v>4463</v>
      </c>
      <c r="D2196" s="633" t="s">
        <v>111</v>
      </c>
      <c r="E2196" s="145" t="s">
        <v>1974</v>
      </c>
      <c r="F2196" s="773">
        <v>1150000</v>
      </c>
      <c r="G2196" s="422" t="s">
        <v>1975</v>
      </c>
      <c r="H2196" s="633" t="s">
        <v>2196</v>
      </c>
      <c r="I2196" s="633" t="s">
        <v>1976</v>
      </c>
      <c r="J2196" s="146">
        <v>1</v>
      </c>
      <c r="K2196" s="139" t="s">
        <v>1170</v>
      </c>
    </row>
    <row r="2197" spans="1:11" ht="15.75" customHeight="1">
      <c r="A2197" s="632" t="s">
        <v>4464</v>
      </c>
      <c r="B2197" s="633" t="s">
        <v>1971</v>
      </c>
      <c r="C2197" s="630" t="s">
        <v>4465</v>
      </c>
      <c r="D2197" s="633" t="s">
        <v>4466</v>
      </c>
      <c r="E2197" s="145" t="s">
        <v>1974</v>
      </c>
      <c r="F2197" s="773">
        <v>1300000</v>
      </c>
      <c r="G2197" s="422" t="s">
        <v>1975</v>
      </c>
      <c r="H2197" s="633" t="s">
        <v>2196</v>
      </c>
      <c r="I2197" s="633" t="s">
        <v>1976</v>
      </c>
      <c r="J2197" s="146">
        <v>1</v>
      </c>
      <c r="K2197" s="139" t="s">
        <v>1170</v>
      </c>
    </row>
    <row r="2198" spans="1:11" ht="15.75" customHeight="1">
      <c r="A2198" s="632" t="s">
        <v>4464</v>
      </c>
      <c r="B2198" s="633" t="s">
        <v>1971</v>
      </c>
      <c r="C2198" s="630" t="s">
        <v>4467</v>
      </c>
      <c r="D2198" s="633" t="s">
        <v>106</v>
      </c>
      <c r="E2198" s="145" t="s">
        <v>1974</v>
      </c>
      <c r="F2198" s="773">
        <v>1450000</v>
      </c>
      <c r="G2198" s="422" t="s">
        <v>1975</v>
      </c>
      <c r="H2198" s="633" t="s">
        <v>2196</v>
      </c>
      <c r="I2198" s="633" t="s">
        <v>1976</v>
      </c>
      <c r="J2198" s="146">
        <v>1</v>
      </c>
      <c r="K2198" s="139" t="s">
        <v>935</v>
      </c>
    </row>
    <row r="2199" spans="1:11" s="632" customFormat="1" ht="15.75" customHeight="1">
      <c r="A2199" s="632" t="s">
        <v>4464</v>
      </c>
      <c r="B2199" s="1179" t="s">
        <v>1971</v>
      </c>
      <c r="C2199" s="632" t="s">
        <v>4468</v>
      </c>
      <c r="D2199" s="1179" t="s">
        <v>2895</v>
      </c>
      <c r="E2199" s="1179" t="s">
        <v>1974</v>
      </c>
      <c r="F2199" s="773">
        <v>1450000</v>
      </c>
    </row>
    <row r="2200" spans="1:11" ht="15.75" customHeight="1">
      <c r="A2200" s="466"/>
      <c r="B2200" s="467"/>
      <c r="C2200" s="468"/>
      <c r="D2200" s="469"/>
      <c r="E2200" s="469"/>
      <c r="F2200" s="1720"/>
      <c r="G2200" s="470"/>
      <c r="H2200" s="470"/>
      <c r="I2200" s="470"/>
      <c r="J2200" s="470"/>
      <c r="K2200" s="470"/>
    </row>
    <row r="2201" spans="1:11" ht="15.75" customHeight="1">
      <c r="A2201" s="466"/>
      <c r="B2201" s="467"/>
      <c r="C2201" s="468"/>
      <c r="D2201" s="469"/>
      <c r="E2201" s="469"/>
      <c r="F2201" s="1720"/>
      <c r="G2201" s="470"/>
      <c r="H2201" s="470"/>
      <c r="I2201" s="470"/>
      <c r="J2201" s="470"/>
      <c r="K2201" s="470"/>
    </row>
    <row r="2202" spans="1:11" ht="15.75" customHeight="1">
      <c r="A2202" s="480"/>
      <c r="B2202" s="467"/>
      <c r="C2202" s="471"/>
      <c r="D2202" s="477"/>
      <c r="E2202" s="469"/>
      <c r="F2202" s="1721"/>
      <c r="G2202" s="477"/>
      <c r="H2202" s="470"/>
      <c r="I2202" s="470"/>
      <c r="J2202" s="471"/>
      <c r="K2202" s="470"/>
    </row>
    <row r="2203" spans="1:11" ht="15.75" customHeight="1">
      <c r="A2203" s="481"/>
      <c r="B2203" s="467"/>
      <c r="C2203" s="471"/>
      <c r="D2203" s="477"/>
      <c r="E2203" s="469"/>
      <c r="F2203" s="1721"/>
      <c r="G2203" s="477"/>
      <c r="H2203" s="470"/>
      <c r="I2203" s="470"/>
      <c r="J2203" s="471"/>
      <c r="K2203" s="470"/>
    </row>
    <row r="2204" spans="1:11" ht="15.75" customHeight="1">
      <c r="J2204">
        <f>SUM(J2172:J2203)</f>
        <v>27</v>
      </c>
    </row>
    <row r="2205" spans="1:11" ht="15.75" customHeight="1">
      <c r="A2205" s="3340" t="s">
        <v>4469</v>
      </c>
      <c r="B2205" s="3341"/>
      <c r="C2205" s="3341"/>
      <c r="D2205" s="3341"/>
      <c r="E2205" s="3341"/>
      <c r="F2205" s="3341"/>
      <c r="G2205" s="3341"/>
      <c r="H2205" s="3341"/>
      <c r="I2205" s="3341"/>
      <c r="J2205" s="3341"/>
      <c r="K2205" s="3341"/>
    </row>
    <row r="2206" spans="1:11" ht="15.75" customHeight="1">
      <c r="A2206" s="12" t="s">
        <v>1962</v>
      </c>
      <c r="B2206" s="62" t="s">
        <v>1963</v>
      </c>
      <c r="C2206" s="62" t="s">
        <v>1964</v>
      </c>
      <c r="D2206" s="62" t="s">
        <v>2340</v>
      </c>
      <c r="E2206" s="62" t="s">
        <v>153</v>
      </c>
      <c r="F2206" s="1702" t="s">
        <v>1966</v>
      </c>
      <c r="G2206" s="986" t="s">
        <v>1967</v>
      </c>
      <c r="H2206" s="62" t="s">
        <v>1968</v>
      </c>
      <c r="I2206" s="62" t="s">
        <v>1969</v>
      </c>
      <c r="J2206" s="63" t="s">
        <v>1970</v>
      </c>
      <c r="K2206" s="63" t="s">
        <v>10</v>
      </c>
    </row>
    <row r="2207" spans="1:11" ht="15.75" customHeight="1">
      <c r="A2207" s="632">
        <v>43839</v>
      </c>
      <c r="B2207" s="633" t="s">
        <v>1971</v>
      </c>
      <c r="C2207" s="631" t="s">
        <v>4470</v>
      </c>
      <c r="D2207" s="633" t="s">
        <v>224</v>
      </c>
      <c r="E2207" s="633" t="s">
        <v>2026</v>
      </c>
      <c r="F2207" s="1131">
        <v>1500000</v>
      </c>
      <c r="G2207" s="660" t="s">
        <v>2039</v>
      </c>
      <c r="H2207" s="633" t="s">
        <v>1976</v>
      </c>
      <c r="I2207" s="633" t="s">
        <v>1976</v>
      </c>
      <c r="J2207" s="633">
        <v>1</v>
      </c>
      <c r="K2207" s="633" t="s">
        <v>207</v>
      </c>
    </row>
    <row r="2208" spans="1:11" ht="15.75" customHeight="1">
      <c r="A2208" s="632">
        <v>43839</v>
      </c>
      <c r="B2208" s="633" t="s">
        <v>1971</v>
      </c>
      <c r="C2208" s="631" t="s">
        <v>4471</v>
      </c>
      <c r="D2208" s="633" t="s">
        <v>4472</v>
      </c>
      <c r="E2208" s="633" t="s">
        <v>1974</v>
      </c>
      <c r="F2208" s="1131">
        <v>2000000</v>
      </c>
      <c r="G2208" s="660" t="s">
        <v>1975</v>
      </c>
      <c r="H2208" s="633" t="s">
        <v>2196</v>
      </c>
      <c r="I2208" s="633" t="s">
        <v>1976</v>
      </c>
      <c r="J2208" s="633">
        <v>1</v>
      </c>
      <c r="K2208" s="633" t="s">
        <v>1170</v>
      </c>
    </row>
    <row r="2209" spans="1:11" ht="15.75" customHeight="1">
      <c r="A2209" s="632" t="s">
        <v>4473</v>
      </c>
      <c r="B2209" s="633" t="s">
        <v>1971</v>
      </c>
      <c r="C2209" s="631" t="s">
        <v>4474</v>
      </c>
      <c r="D2209" s="633" t="s">
        <v>2518</v>
      </c>
      <c r="E2209" s="633" t="s">
        <v>1974</v>
      </c>
      <c r="F2209" s="1131">
        <v>1200000</v>
      </c>
      <c r="G2209" s="660" t="s">
        <v>1975</v>
      </c>
      <c r="H2209" s="633" t="s">
        <v>2196</v>
      </c>
      <c r="I2209" s="633" t="s">
        <v>1976</v>
      </c>
      <c r="J2209" s="633">
        <v>1</v>
      </c>
      <c r="K2209" s="633" t="s">
        <v>199</v>
      </c>
    </row>
    <row r="2210" spans="1:11" ht="15.75" customHeight="1">
      <c r="A2210" s="632">
        <v>43839</v>
      </c>
      <c r="B2210" s="633" t="s">
        <v>2149</v>
      </c>
      <c r="C2210" s="630" t="s">
        <v>4475</v>
      </c>
      <c r="D2210" s="633" t="s">
        <v>2381</v>
      </c>
      <c r="E2210" s="145" t="s">
        <v>1974</v>
      </c>
      <c r="F2210" s="773">
        <v>2100000</v>
      </c>
      <c r="G2210" s="422" t="s">
        <v>2892</v>
      </c>
      <c r="H2210" s="633" t="s">
        <v>2196</v>
      </c>
      <c r="I2210" s="633" t="s">
        <v>1976</v>
      </c>
      <c r="J2210" s="633">
        <v>1</v>
      </c>
      <c r="K2210" s="146" t="s">
        <v>199</v>
      </c>
    </row>
    <row r="2211" spans="1:11" ht="15.75" customHeight="1">
      <c r="A2211" s="632">
        <v>43839</v>
      </c>
      <c r="B2211" s="633" t="s">
        <v>1971</v>
      </c>
      <c r="C2211" s="630" t="s">
        <v>4476</v>
      </c>
      <c r="D2211" s="633" t="s">
        <v>1995</v>
      </c>
      <c r="E2211" s="145" t="s">
        <v>2627</v>
      </c>
      <c r="F2211" s="773">
        <v>2500000</v>
      </c>
      <c r="G2211" s="422" t="s">
        <v>3706</v>
      </c>
      <c r="H2211" s="633" t="s">
        <v>2196</v>
      </c>
      <c r="I2211" s="633" t="s">
        <v>1976</v>
      </c>
      <c r="J2211" s="633">
        <v>1</v>
      </c>
      <c r="K2211" s="139" t="s">
        <v>199</v>
      </c>
    </row>
    <row r="2212" spans="1:11" ht="15.75" customHeight="1">
      <c r="A2212" s="632">
        <v>43839</v>
      </c>
      <c r="B2212" s="633" t="s">
        <v>1971</v>
      </c>
      <c r="C2212" s="630" t="s">
        <v>4477</v>
      </c>
      <c r="D2212" s="633" t="s">
        <v>434</v>
      </c>
      <c r="E2212" s="145" t="s">
        <v>1974</v>
      </c>
      <c r="F2212" s="773">
        <v>2100000</v>
      </c>
      <c r="G2212" s="422" t="s">
        <v>4220</v>
      </c>
      <c r="H2212" s="633" t="s">
        <v>2196</v>
      </c>
      <c r="I2212" s="633" t="s">
        <v>1976</v>
      </c>
      <c r="J2212" s="633">
        <v>1</v>
      </c>
      <c r="K2212" s="139" t="s">
        <v>1170</v>
      </c>
    </row>
    <row r="2213" spans="1:11" ht="15.75" customHeight="1">
      <c r="A2213" s="632">
        <v>44083</v>
      </c>
      <c r="B2213" s="633" t="s">
        <v>1971</v>
      </c>
      <c r="C2213" s="630" t="s">
        <v>4478</v>
      </c>
      <c r="D2213" s="633" t="s">
        <v>4479</v>
      </c>
      <c r="E2213" s="145" t="s">
        <v>1974</v>
      </c>
      <c r="F2213" s="773">
        <v>1650000</v>
      </c>
      <c r="G2213" s="422" t="s">
        <v>4480</v>
      </c>
      <c r="H2213" s="633" t="s">
        <v>2196</v>
      </c>
      <c r="I2213" s="633" t="s">
        <v>1976</v>
      </c>
      <c r="J2213" s="633">
        <v>1</v>
      </c>
      <c r="K2213" s="139" t="s">
        <v>1170</v>
      </c>
    </row>
    <row r="2214" spans="1:11" ht="15.75" customHeight="1">
      <c r="A2214" s="632">
        <v>44083</v>
      </c>
      <c r="B2214" s="633" t="s">
        <v>1971</v>
      </c>
      <c r="C2214" s="630" t="s">
        <v>4481</v>
      </c>
      <c r="D2214" s="633" t="s">
        <v>98</v>
      </c>
      <c r="E2214" s="145" t="s">
        <v>1974</v>
      </c>
      <c r="F2214" s="773">
        <v>1550000</v>
      </c>
      <c r="G2214" s="422" t="s">
        <v>4480</v>
      </c>
      <c r="H2214" s="633" t="s">
        <v>1976</v>
      </c>
      <c r="I2214" s="633" t="s">
        <v>1976</v>
      </c>
      <c r="J2214" s="633">
        <v>1</v>
      </c>
      <c r="K2214" s="139" t="s">
        <v>1170</v>
      </c>
    </row>
    <row r="2215" spans="1:11" ht="15.75" customHeight="1">
      <c r="A2215" s="632">
        <v>44144</v>
      </c>
      <c r="B2215" s="633" t="s">
        <v>1971</v>
      </c>
      <c r="C2215" s="630" t="s">
        <v>4482</v>
      </c>
      <c r="D2215" s="633" t="s">
        <v>96</v>
      </c>
      <c r="E2215" s="145" t="s">
        <v>1974</v>
      </c>
      <c r="F2215" s="773">
        <v>2200000</v>
      </c>
      <c r="G2215" s="422" t="s">
        <v>2621</v>
      </c>
      <c r="H2215" s="633" t="s">
        <v>2196</v>
      </c>
      <c r="I2215" s="633" t="s">
        <v>1976</v>
      </c>
      <c r="J2215" s="633">
        <v>1</v>
      </c>
      <c r="K2215" s="139" t="s">
        <v>1170</v>
      </c>
    </row>
    <row r="2216" spans="1:11" ht="15.75" customHeight="1">
      <c r="A2216" s="632">
        <v>44113</v>
      </c>
      <c r="B2216" s="633" t="s">
        <v>1971</v>
      </c>
      <c r="C2216" s="630" t="s">
        <v>4483</v>
      </c>
      <c r="D2216" s="633" t="s">
        <v>90</v>
      </c>
      <c r="E2216" s="145" t="s">
        <v>1974</v>
      </c>
      <c r="F2216" s="773">
        <v>1300000</v>
      </c>
      <c r="G2216" s="451" t="s">
        <v>1975</v>
      </c>
      <c r="H2216" s="633" t="s">
        <v>2196</v>
      </c>
      <c r="I2216" s="633" t="s">
        <v>1976</v>
      </c>
      <c r="J2216" s="633">
        <v>1</v>
      </c>
      <c r="K2216" s="139" t="s">
        <v>1170</v>
      </c>
    </row>
    <row r="2217" spans="1:11" ht="15.75" customHeight="1">
      <c r="A2217" s="632">
        <v>44113</v>
      </c>
      <c r="B2217" s="633" t="s">
        <v>1971</v>
      </c>
      <c r="C2217" s="630" t="s">
        <v>4484</v>
      </c>
      <c r="D2217" s="633" t="s">
        <v>96</v>
      </c>
      <c r="E2217" s="145" t="s">
        <v>1974</v>
      </c>
      <c r="F2217" s="773">
        <v>1450000</v>
      </c>
      <c r="G2217" s="422" t="s">
        <v>2263</v>
      </c>
      <c r="H2217" s="633" t="s">
        <v>2196</v>
      </c>
      <c r="I2217" s="633" t="s">
        <v>1976</v>
      </c>
      <c r="J2217" s="633">
        <v>1</v>
      </c>
      <c r="K2217" s="139" t="s">
        <v>1170</v>
      </c>
    </row>
    <row r="2218" spans="1:11" ht="15.75" customHeight="1">
      <c r="A2218" s="632">
        <v>44113</v>
      </c>
      <c r="B2218" s="633" t="s">
        <v>1971</v>
      </c>
      <c r="C2218" s="630" t="s">
        <v>4485</v>
      </c>
      <c r="D2218" s="633" t="s">
        <v>2547</v>
      </c>
      <c r="E2218" s="145" t="s">
        <v>1974</v>
      </c>
      <c r="F2218" s="773">
        <v>1700000</v>
      </c>
      <c r="G2218" s="422" t="s">
        <v>2322</v>
      </c>
      <c r="H2218" s="633" t="s">
        <v>2196</v>
      </c>
      <c r="I2218" s="633" t="s">
        <v>1976</v>
      </c>
      <c r="J2218" s="633">
        <v>1</v>
      </c>
      <c r="K2218" s="139" t="s">
        <v>1170</v>
      </c>
    </row>
    <row r="2219" spans="1:11" ht="15.75" customHeight="1">
      <c r="A2219" s="632">
        <v>44113</v>
      </c>
      <c r="B2219" s="633" t="s">
        <v>1971</v>
      </c>
      <c r="C2219" s="630" t="s">
        <v>4486</v>
      </c>
      <c r="D2219" s="633" t="s">
        <v>407</v>
      </c>
      <c r="E2219" s="145" t="s">
        <v>1974</v>
      </c>
      <c r="F2219" s="773">
        <v>3200000</v>
      </c>
      <c r="G2219" s="451" t="s">
        <v>1975</v>
      </c>
      <c r="H2219" s="633" t="s">
        <v>2196</v>
      </c>
      <c r="I2219" s="633" t="s">
        <v>1976</v>
      </c>
      <c r="J2219" s="633">
        <v>1</v>
      </c>
      <c r="K2219" s="139" t="s">
        <v>1170</v>
      </c>
    </row>
    <row r="2220" spans="1:11" ht="15.75" customHeight="1">
      <c r="A2220" s="632">
        <v>44174</v>
      </c>
      <c r="B2220" s="633" t="s">
        <v>1971</v>
      </c>
      <c r="C2220" s="630" t="s">
        <v>4487</v>
      </c>
      <c r="D2220" s="633" t="s">
        <v>2221</v>
      </c>
      <c r="E2220" s="145" t="s">
        <v>1974</v>
      </c>
      <c r="F2220" s="773">
        <v>1850000</v>
      </c>
      <c r="G2220" s="422" t="s">
        <v>4488</v>
      </c>
      <c r="H2220" s="633" t="s">
        <v>2196</v>
      </c>
      <c r="I2220" s="633" t="s">
        <v>1976</v>
      </c>
      <c r="J2220" s="633">
        <v>1</v>
      </c>
      <c r="K2220" s="139" t="s">
        <v>1170</v>
      </c>
    </row>
    <row r="2221" spans="1:11" ht="15.75" customHeight="1">
      <c r="A2221" s="632">
        <v>44113</v>
      </c>
      <c r="B2221" s="633" t="s">
        <v>1971</v>
      </c>
      <c r="C2221" s="630" t="s">
        <v>4489</v>
      </c>
      <c r="D2221" s="633" t="s">
        <v>407</v>
      </c>
      <c r="E2221" s="145" t="s">
        <v>1974</v>
      </c>
      <c r="F2221" s="773">
        <v>2400000</v>
      </c>
      <c r="G2221" s="422" t="s">
        <v>4490</v>
      </c>
      <c r="H2221" s="633" t="s">
        <v>2196</v>
      </c>
      <c r="I2221" s="633" t="s">
        <v>1976</v>
      </c>
      <c r="J2221" s="633">
        <v>1</v>
      </c>
      <c r="K2221" s="139" t="s">
        <v>1170</v>
      </c>
    </row>
    <row r="2222" spans="1:11" ht="15.75" customHeight="1">
      <c r="A2222" s="632">
        <v>44174</v>
      </c>
      <c r="B2222" s="633" t="s">
        <v>1971</v>
      </c>
      <c r="C2222" s="630" t="s">
        <v>4491</v>
      </c>
      <c r="D2222" s="633" t="s">
        <v>407</v>
      </c>
      <c r="E2222" s="145" t="s">
        <v>1974</v>
      </c>
      <c r="F2222" s="773">
        <v>1850000</v>
      </c>
      <c r="G2222" s="422" t="s">
        <v>3323</v>
      </c>
      <c r="H2222" s="633" t="s">
        <v>2196</v>
      </c>
      <c r="I2222" s="633" t="s">
        <v>1976</v>
      </c>
      <c r="J2222" s="633">
        <v>1</v>
      </c>
      <c r="K2222" s="139" t="s">
        <v>1170</v>
      </c>
    </row>
    <row r="2223" spans="1:11" ht="15.75" customHeight="1">
      <c r="A2223" s="632" t="s">
        <v>4449</v>
      </c>
      <c r="B2223" s="633" t="s">
        <v>1971</v>
      </c>
      <c r="C2223" s="630" t="s">
        <v>2061</v>
      </c>
      <c r="D2223" s="633" t="s">
        <v>2547</v>
      </c>
      <c r="E2223" s="145" t="s">
        <v>1974</v>
      </c>
      <c r="F2223" s="773">
        <v>1900000</v>
      </c>
      <c r="G2223" s="422" t="s">
        <v>2322</v>
      </c>
      <c r="H2223" s="633" t="s">
        <v>2196</v>
      </c>
      <c r="I2223" s="633" t="s">
        <v>1976</v>
      </c>
      <c r="J2223" s="633">
        <v>1</v>
      </c>
      <c r="K2223" s="139" t="s">
        <v>1170</v>
      </c>
    </row>
    <row r="2224" spans="1:11" ht="15.75" customHeight="1">
      <c r="A2224" s="632" t="s">
        <v>4449</v>
      </c>
      <c r="B2224" s="633" t="s">
        <v>1971</v>
      </c>
      <c r="C2224" s="630" t="s">
        <v>4492</v>
      </c>
      <c r="D2224" s="633" t="s">
        <v>2673</v>
      </c>
      <c r="E2224" s="145" t="s">
        <v>1974</v>
      </c>
      <c r="F2224" s="773">
        <v>2600000</v>
      </c>
      <c r="G2224" s="422" t="s">
        <v>3456</v>
      </c>
      <c r="H2224" s="633" t="s">
        <v>2196</v>
      </c>
      <c r="I2224" s="633" t="s">
        <v>1976</v>
      </c>
      <c r="J2224" s="633">
        <v>1</v>
      </c>
      <c r="K2224" s="139" t="s">
        <v>1170</v>
      </c>
    </row>
    <row r="2225" spans="1:11" ht="15.75" customHeight="1">
      <c r="A2225" s="632" t="s">
        <v>4449</v>
      </c>
      <c r="B2225" s="633" t="s">
        <v>1971</v>
      </c>
      <c r="C2225" s="630" t="s">
        <v>4493</v>
      </c>
      <c r="D2225" s="633" t="s">
        <v>3057</v>
      </c>
      <c r="E2225" s="145" t="s">
        <v>1974</v>
      </c>
      <c r="F2225" s="773">
        <v>2200000</v>
      </c>
      <c r="G2225" s="422" t="s">
        <v>2210</v>
      </c>
      <c r="H2225" s="633" t="s">
        <v>2196</v>
      </c>
      <c r="I2225" s="633" t="s">
        <v>1976</v>
      </c>
      <c r="J2225" s="633">
        <v>1</v>
      </c>
      <c r="K2225" s="139" t="s">
        <v>1170</v>
      </c>
    </row>
    <row r="2226" spans="1:11" ht="15.75" customHeight="1">
      <c r="A2226" s="632" t="s">
        <v>4449</v>
      </c>
      <c r="B2226" s="633" t="s">
        <v>1971</v>
      </c>
      <c r="C2226" s="630" t="s">
        <v>4494</v>
      </c>
      <c r="D2226" s="633" t="s">
        <v>4495</v>
      </c>
      <c r="E2226" s="145" t="s">
        <v>4496</v>
      </c>
      <c r="F2226" s="773">
        <v>1200000</v>
      </c>
      <c r="G2226" s="422" t="s">
        <v>1975</v>
      </c>
      <c r="H2226" s="633" t="s">
        <v>2196</v>
      </c>
      <c r="I2226" s="633" t="s">
        <v>1976</v>
      </c>
      <c r="J2226" s="146">
        <v>1</v>
      </c>
      <c r="K2226" s="139" t="s">
        <v>199</v>
      </c>
    </row>
    <row r="2227" spans="1:11" ht="15.75" customHeight="1">
      <c r="A2227" s="466"/>
      <c r="B2227" s="467"/>
      <c r="C2227" s="468"/>
      <c r="D2227" s="469"/>
      <c r="E2227" s="469"/>
      <c r="F2227" s="1720"/>
      <c r="G2227" s="470"/>
      <c r="H2227" s="470"/>
      <c r="I2227" s="470"/>
      <c r="J2227" s="470"/>
      <c r="K2227" s="470"/>
    </row>
    <row r="2228" spans="1:11" ht="15.75" customHeight="1">
      <c r="A2228" s="466"/>
      <c r="B2228" s="467"/>
      <c r="C2228" s="468"/>
      <c r="D2228" s="469"/>
      <c r="E2228" s="469"/>
      <c r="F2228" s="1720"/>
      <c r="G2228" s="470"/>
      <c r="H2228" s="470"/>
      <c r="I2228" s="470"/>
      <c r="J2228" s="470"/>
      <c r="K2228" s="470"/>
    </row>
    <row r="2229" spans="1:11" ht="15.75" customHeight="1">
      <c r="A2229" s="480"/>
      <c r="B2229" s="467"/>
      <c r="C2229" s="471"/>
      <c r="D2229" s="477"/>
      <c r="E2229" s="469"/>
      <c r="F2229" s="1721"/>
      <c r="G2229" s="477"/>
      <c r="H2229" s="470"/>
      <c r="I2229" s="470"/>
      <c r="J2229" s="471"/>
      <c r="K2229" s="470"/>
    </row>
    <row r="2230" spans="1:11" ht="15.75" customHeight="1">
      <c r="A2230" s="481"/>
      <c r="B2230" s="467"/>
      <c r="C2230" s="471"/>
      <c r="D2230" s="477"/>
      <c r="E2230" s="469"/>
      <c r="F2230" s="1721"/>
      <c r="G2230" s="477"/>
      <c r="H2230" s="470"/>
      <c r="I2230" s="470"/>
      <c r="J2230" s="471"/>
      <c r="K2230" s="470"/>
    </row>
    <row r="2231" spans="1:11" ht="15.75" customHeight="1">
      <c r="J2231">
        <f>SUM(J2207:J2230)</f>
        <v>20</v>
      </c>
    </row>
    <row r="2232" spans="1:11" ht="15.75" customHeight="1">
      <c r="A2232" s="3340" t="s">
        <v>4497</v>
      </c>
      <c r="B2232" s="3341"/>
      <c r="C2232" s="3341"/>
      <c r="D2232" s="3341"/>
      <c r="E2232" s="3341"/>
      <c r="F2232" s="3341"/>
      <c r="G2232" s="3341"/>
      <c r="H2232" s="3341"/>
      <c r="I2232" s="3341"/>
      <c r="J2232" s="3341"/>
      <c r="K2232" s="3341"/>
    </row>
    <row r="2233" spans="1:11" ht="15.75" customHeight="1">
      <c r="A2233" s="12" t="s">
        <v>1962</v>
      </c>
      <c r="B2233" s="62" t="s">
        <v>1963</v>
      </c>
      <c r="C2233" s="62" t="s">
        <v>1964</v>
      </c>
      <c r="D2233" s="62" t="s">
        <v>2340</v>
      </c>
      <c r="E2233" s="62" t="s">
        <v>153</v>
      </c>
      <c r="F2233" s="1702" t="s">
        <v>1966</v>
      </c>
      <c r="G2233" s="986" t="s">
        <v>1967</v>
      </c>
      <c r="H2233" s="62" t="s">
        <v>1968</v>
      </c>
      <c r="I2233" s="62" t="s">
        <v>1969</v>
      </c>
      <c r="J2233" s="63" t="s">
        <v>1970</v>
      </c>
      <c r="K2233" s="63" t="s">
        <v>10</v>
      </c>
    </row>
    <row r="2234" spans="1:11" ht="15.75" customHeight="1">
      <c r="A2234" s="632">
        <v>43839</v>
      </c>
      <c r="B2234" s="633" t="s">
        <v>1971</v>
      </c>
      <c r="C2234" s="631" t="s">
        <v>4498</v>
      </c>
      <c r="D2234" s="633" t="s">
        <v>100</v>
      </c>
      <c r="E2234" s="633" t="s">
        <v>1974</v>
      </c>
      <c r="F2234" s="1131">
        <v>1600000</v>
      </c>
      <c r="G2234" s="633" t="s">
        <v>2327</v>
      </c>
      <c r="H2234" s="633" t="s">
        <v>2196</v>
      </c>
      <c r="I2234" s="633" t="s">
        <v>1976</v>
      </c>
      <c r="J2234" s="633">
        <v>1</v>
      </c>
      <c r="K2234" s="633" t="s">
        <v>1170</v>
      </c>
    </row>
    <row r="2235" spans="1:11" ht="15.75" customHeight="1">
      <c r="A2235" s="632">
        <v>43839</v>
      </c>
      <c r="B2235" s="633" t="s">
        <v>2149</v>
      </c>
      <c r="C2235" s="631" t="s">
        <v>2820</v>
      </c>
      <c r="D2235" s="633" t="s">
        <v>4499</v>
      </c>
      <c r="E2235" s="633" t="s">
        <v>1974</v>
      </c>
      <c r="F2235" s="1131">
        <v>2900000</v>
      </c>
      <c r="G2235" s="660" t="s">
        <v>1975</v>
      </c>
      <c r="H2235" s="633" t="s">
        <v>2196</v>
      </c>
      <c r="I2235" s="633" t="s">
        <v>1976</v>
      </c>
      <c r="J2235" s="633">
        <v>1</v>
      </c>
      <c r="K2235" s="633" t="s">
        <v>207</v>
      </c>
    </row>
    <row r="2236" spans="1:11" ht="15.75" customHeight="1">
      <c r="A2236" s="632">
        <v>43839</v>
      </c>
      <c r="B2236" s="633" t="s">
        <v>2001</v>
      </c>
      <c r="C2236" s="631" t="s">
        <v>4500</v>
      </c>
      <c r="D2236" s="633" t="s">
        <v>4501</v>
      </c>
      <c r="E2236" s="633" t="s">
        <v>2003</v>
      </c>
      <c r="F2236" s="1131">
        <v>1350000</v>
      </c>
      <c r="G2236" s="660" t="s">
        <v>1975</v>
      </c>
      <c r="H2236" s="633" t="s">
        <v>2196</v>
      </c>
      <c r="I2236" s="633" t="s">
        <v>1976</v>
      </c>
      <c r="J2236" s="633">
        <v>1</v>
      </c>
      <c r="K2236" s="633" t="s">
        <v>1170</v>
      </c>
    </row>
    <row r="2237" spans="1:11" ht="15.75" customHeight="1">
      <c r="A2237" s="632">
        <v>43839</v>
      </c>
      <c r="B2237" s="633" t="s">
        <v>2149</v>
      </c>
      <c r="C2237" s="630" t="s">
        <v>4502</v>
      </c>
      <c r="D2237" s="633" t="s">
        <v>2201</v>
      </c>
      <c r="E2237" s="145" t="s">
        <v>1974</v>
      </c>
      <c r="F2237" s="773">
        <v>2300000</v>
      </c>
      <c r="G2237" s="451" t="s">
        <v>1975</v>
      </c>
      <c r="H2237" s="633" t="s">
        <v>2196</v>
      </c>
      <c r="I2237" s="633" t="s">
        <v>1976</v>
      </c>
      <c r="J2237" s="633">
        <v>1</v>
      </c>
      <c r="K2237" s="146" t="s">
        <v>1170</v>
      </c>
    </row>
    <row r="2238" spans="1:11" ht="15.75" customHeight="1">
      <c r="A2238" s="632">
        <v>43839</v>
      </c>
      <c r="B2238" s="633" t="s">
        <v>1971</v>
      </c>
      <c r="C2238" s="630" t="s">
        <v>4503</v>
      </c>
      <c r="D2238" s="633" t="s">
        <v>98</v>
      </c>
      <c r="E2238" s="145" t="s">
        <v>1974</v>
      </c>
      <c r="F2238" s="773">
        <v>1600000</v>
      </c>
      <c r="G2238" s="422" t="s">
        <v>3180</v>
      </c>
      <c r="H2238" s="633" t="s">
        <v>2196</v>
      </c>
      <c r="I2238" s="633" t="s">
        <v>1976</v>
      </c>
      <c r="J2238" s="633">
        <v>1</v>
      </c>
      <c r="K2238" s="139" t="s">
        <v>207</v>
      </c>
    </row>
    <row r="2239" spans="1:11" ht="15.75" customHeight="1">
      <c r="A2239" s="632">
        <v>43839</v>
      </c>
      <c r="B2239" s="633" t="s">
        <v>1971</v>
      </c>
      <c r="C2239" s="630" t="s">
        <v>4504</v>
      </c>
      <c r="D2239" s="633" t="s">
        <v>407</v>
      </c>
      <c r="E2239" s="145" t="s">
        <v>1974</v>
      </c>
      <c r="F2239" s="773">
        <v>1800000</v>
      </c>
      <c r="G2239" s="422" t="s">
        <v>4344</v>
      </c>
      <c r="H2239" s="633" t="s">
        <v>2196</v>
      </c>
      <c r="I2239" s="633" t="s">
        <v>1976</v>
      </c>
      <c r="J2239" s="633">
        <v>1</v>
      </c>
      <c r="K2239" s="139" t="s">
        <v>1170</v>
      </c>
    </row>
    <row r="2240" spans="1:11" ht="15.75" customHeight="1">
      <c r="A2240" s="632">
        <v>43839</v>
      </c>
      <c r="B2240" s="633" t="s">
        <v>1971</v>
      </c>
      <c r="C2240" s="630" t="s">
        <v>4505</v>
      </c>
      <c r="D2240" s="633" t="s">
        <v>4506</v>
      </c>
      <c r="E2240" s="145" t="s">
        <v>1974</v>
      </c>
      <c r="F2240" s="773">
        <v>1300000</v>
      </c>
      <c r="G2240" s="451" t="s">
        <v>1975</v>
      </c>
      <c r="H2240" s="633" t="s">
        <v>2196</v>
      </c>
      <c r="I2240" s="633" t="s">
        <v>1976</v>
      </c>
      <c r="J2240" s="633">
        <v>1</v>
      </c>
      <c r="K2240" s="139" t="s">
        <v>207</v>
      </c>
    </row>
    <row r="2241" spans="1:11" ht="15.75" customHeight="1">
      <c r="A2241" s="632">
        <v>43839</v>
      </c>
      <c r="B2241" s="633" t="s">
        <v>2149</v>
      </c>
      <c r="C2241" s="630" t="s">
        <v>4507</v>
      </c>
      <c r="D2241" s="633" t="s">
        <v>407</v>
      </c>
      <c r="E2241" s="145" t="s">
        <v>1974</v>
      </c>
      <c r="F2241" s="773">
        <v>6000000</v>
      </c>
      <c r="G2241" s="451" t="s">
        <v>1975</v>
      </c>
      <c r="H2241" s="633" t="s">
        <v>2196</v>
      </c>
      <c r="I2241" s="633" t="s">
        <v>1976</v>
      </c>
      <c r="J2241" s="633">
        <v>1</v>
      </c>
      <c r="K2241" s="139" t="s">
        <v>1170</v>
      </c>
    </row>
    <row r="2242" spans="1:11" ht="15.75" customHeight="1">
      <c r="A2242" s="632">
        <v>43930</v>
      </c>
      <c r="B2242" s="633" t="s">
        <v>1971</v>
      </c>
      <c r="C2242" s="630" t="s">
        <v>4508</v>
      </c>
      <c r="D2242" s="633" t="s">
        <v>4509</v>
      </c>
      <c r="E2242" s="145" t="s">
        <v>2366</v>
      </c>
      <c r="F2242" s="773">
        <v>1150000</v>
      </c>
      <c r="G2242" s="451" t="s">
        <v>1975</v>
      </c>
      <c r="H2242" s="633" t="s">
        <v>2196</v>
      </c>
      <c r="I2242" s="633" t="s">
        <v>1976</v>
      </c>
      <c r="J2242" s="633">
        <v>1</v>
      </c>
      <c r="K2242" s="139" t="s">
        <v>207</v>
      </c>
    </row>
    <row r="2243" spans="1:11" ht="15.75" customHeight="1">
      <c r="A2243" s="632">
        <v>44113</v>
      </c>
      <c r="B2243" s="633" t="s">
        <v>1971</v>
      </c>
      <c r="C2243" s="630" t="s">
        <v>4510</v>
      </c>
      <c r="D2243" s="633" t="s">
        <v>413</v>
      </c>
      <c r="E2243" s="145" t="s">
        <v>1974</v>
      </c>
      <c r="F2243" s="773">
        <v>2500000</v>
      </c>
      <c r="G2243" s="422" t="s">
        <v>2494</v>
      </c>
      <c r="H2243" s="633" t="s">
        <v>2196</v>
      </c>
      <c r="I2243" s="633" t="s">
        <v>1976</v>
      </c>
      <c r="J2243" s="633">
        <v>1</v>
      </c>
      <c r="K2243" s="139" t="s">
        <v>1170</v>
      </c>
    </row>
    <row r="2244" spans="1:11" ht="15.75" customHeight="1">
      <c r="A2244" s="632">
        <v>44113</v>
      </c>
      <c r="B2244" s="633" t="s">
        <v>1971</v>
      </c>
      <c r="C2244" s="630" t="s">
        <v>4511</v>
      </c>
      <c r="D2244" s="633" t="s">
        <v>4512</v>
      </c>
      <c r="E2244" s="145" t="s">
        <v>1974</v>
      </c>
      <c r="F2244" s="773">
        <v>2500000</v>
      </c>
      <c r="G2244" s="422" t="s">
        <v>4243</v>
      </c>
      <c r="H2244" s="633" t="s">
        <v>1991</v>
      </c>
      <c r="I2244" s="633" t="s">
        <v>1976</v>
      </c>
      <c r="J2244" s="633">
        <v>1</v>
      </c>
      <c r="K2244" s="139" t="s">
        <v>1170</v>
      </c>
    </row>
    <row r="2245" spans="1:11" ht="15.75" customHeight="1">
      <c r="A2245" s="632">
        <v>376118</v>
      </c>
      <c r="B2245" s="633" t="s">
        <v>1971</v>
      </c>
      <c r="C2245" s="630" t="s">
        <v>4513</v>
      </c>
      <c r="D2245" s="633" t="s">
        <v>2547</v>
      </c>
      <c r="E2245" s="145" t="s">
        <v>1974</v>
      </c>
      <c r="F2245" s="773">
        <v>3000000</v>
      </c>
      <c r="G2245" s="422" t="s">
        <v>4514</v>
      </c>
      <c r="H2245" s="633" t="s">
        <v>1991</v>
      </c>
      <c r="I2245" s="633" t="s">
        <v>1976</v>
      </c>
      <c r="J2245" s="633">
        <v>1</v>
      </c>
      <c r="K2245" s="139" t="s">
        <v>1170</v>
      </c>
    </row>
    <row r="2246" spans="1:11" ht="15.75" customHeight="1">
      <c r="A2246" s="632">
        <v>44113</v>
      </c>
      <c r="B2246" s="633" t="s">
        <v>1971</v>
      </c>
      <c r="C2246" s="630" t="s">
        <v>4515</v>
      </c>
      <c r="D2246" s="633" t="s">
        <v>96</v>
      </c>
      <c r="E2246" s="145" t="s">
        <v>1974</v>
      </c>
      <c r="F2246" s="773">
        <v>1650000</v>
      </c>
      <c r="G2246" s="422" t="s">
        <v>2550</v>
      </c>
      <c r="H2246" s="633" t="s">
        <v>1991</v>
      </c>
      <c r="I2246" s="633" t="s">
        <v>1976</v>
      </c>
      <c r="J2246" s="633">
        <v>1</v>
      </c>
      <c r="K2246" s="139" t="s">
        <v>1170</v>
      </c>
    </row>
    <row r="2247" spans="1:11" ht="15.75" customHeight="1">
      <c r="A2247" s="632">
        <v>44113</v>
      </c>
      <c r="B2247" s="633" t="s">
        <v>1971</v>
      </c>
      <c r="C2247" s="630" t="s">
        <v>4516</v>
      </c>
      <c r="D2247" s="633" t="s">
        <v>89</v>
      </c>
      <c r="E2247" s="145" t="s">
        <v>1974</v>
      </c>
      <c r="F2247" s="773">
        <v>2500000</v>
      </c>
      <c r="G2247" s="451" t="s">
        <v>1975</v>
      </c>
      <c r="H2247" s="633" t="s">
        <v>2196</v>
      </c>
      <c r="I2247" s="633" t="s">
        <v>1976</v>
      </c>
      <c r="J2247" s="633">
        <v>1</v>
      </c>
      <c r="K2247" s="139" t="s">
        <v>1170</v>
      </c>
    </row>
    <row r="2248" spans="1:11" ht="15.75" customHeight="1">
      <c r="A2248" s="632">
        <v>376118</v>
      </c>
      <c r="B2248" s="633" t="s">
        <v>1971</v>
      </c>
      <c r="C2248" s="630" t="s">
        <v>2298</v>
      </c>
      <c r="D2248" s="633" t="s">
        <v>96</v>
      </c>
      <c r="E2248" s="145" t="s">
        <v>1974</v>
      </c>
      <c r="F2248" s="773">
        <v>1650000</v>
      </c>
      <c r="G2248" s="422" t="s">
        <v>2168</v>
      </c>
      <c r="H2248" s="633" t="s">
        <v>2196</v>
      </c>
      <c r="I2248" s="633" t="s">
        <v>1976</v>
      </c>
      <c r="J2248" s="633">
        <v>1</v>
      </c>
      <c r="K2248" s="139" t="s">
        <v>1170</v>
      </c>
    </row>
    <row r="2249" spans="1:11" ht="15.75" customHeight="1">
      <c r="A2249" s="632">
        <v>44113</v>
      </c>
      <c r="B2249" s="633" t="s">
        <v>2149</v>
      </c>
      <c r="C2249" s="630" t="s">
        <v>4517</v>
      </c>
      <c r="D2249" s="633" t="s">
        <v>2547</v>
      </c>
      <c r="E2249" s="145" t="s">
        <v>1974</v>
      </c>
      <c r="F2249" s="773">
        <v>3200000</v>
      </c>
      <c r="G2249" s="422" t="s">
        <v>2510</v>
      </c>
      <c r="H2249" s="633" t="s">
        <v>2196</v>
      </c>
      <c r="I2249" s="633" t="s">
        <v>1976</v>
      </c>
      <c r="J2249" s="633">
        <v>1</v>
      </c>
      <c r="K2249" s="139" t="s">
        <v>1170</v>
      </c>
    </row>
    <row r="2250" spans="1:11" ht="15.75" customHeight="1">
      <c r="A2250" s="632">
        <v>44113</v>
      </c>
      <c r="B2250" s="633" t="s">
        <v>1971</v>
      </c>
      <c r="C2250" s="630" t="s">
        <v>4518</v>
      </c>
      <c r="D2250" s="633" t="s">
        <v>2201</v>
      </c>
      <c r="E2250" s="145" t="s">
        <v>1974</v>
      </c>
      <c r="F2250" s="773">
        <v>1750000</v>
      </c>
      <c r="G2250" s="422" t="s">
        <v>3379</v>
      </c>
      <c r="H2250" s="633" t="s">
        <v>2196</v>
      </c>
      <c r="I2250" s="633" t="s">
        <v>1976</v>
      </c>
      <c r="J2250" s="633">
        <v>1</v>
      </c>
      <c r="K2250" s="139" t="s">
        <v>1170</v>
      </c>
    </row>
    <row r="2251" spans="1:11" ht="15.75" customHeight="1">
      <c r="A2251" s="632">
        <v>376118</v>
      </c>
      <c r="B2251" s="633" t="s">
        <v>1971</v>
      </c>
      <c r="C2251" s="630" t="s">
        <v>4519</v>
      </c>
      <c r="D2251" s="633" t="s">
        <v>407</v>
      </c>
      <c r="E2251" s="145" t="s">
        <v>1974</v>
      </c>
      <c r="F2251" s="773">
        <v>2600000</v>
      </c>
      <c r="G2251" s="422" t="s">
        <v>4520</v>
      </c>
      <c r="H2251" s="633" t="s">
        <v>2196</v>
      </c>
      <c r="I2251" s="633" t="s">
        <v>1976</v>
      </c>
      <c r="J2251" s="633">
        <v>1</v>
      </c>
      <c r="K2251" s="139" t="s">
        <v>1170</v>
      </c>
    </row>
    <row r="2252" spans="1:11" ht="15.75" customHeight="1">
      <c r="A2252" s="632"/>
      <c r="B2252" s="633" t="s">
        <v>756</v>
      </c>
      <c r="C2252" s="630" t="s">
        <v>756</v>
      </c>
      <c r="D2252" s="633"/>
      <c r="E2252" s="145" t="s">
        <v>1974</v>
      </c>
      <c r="F2252" s="773"/>
      <c r="G2252" s="422"/>
      <c r="H2252" s="633"/>
      <c r="I2252" s="633"/>
      <c r="J2252" s="633"/>
      <c r="K2252" s="139"/>
    </row>
    <row r="2253" spans="1:11" ht="15.75" customHeight="1">
      <c r="A2253" s="632"/>
      <c r="B2253" s="633" t="s">
        <v>2131</v>
      </c>
      <c r="C2253" s="630" t="s">
        <v>756</v>
      </c>
      <c r="D2253" s="633"/>
      <c r="E2253" s="145" t="s">
        <v>1974</v>
      </c>
      <c r="F2253" s="773"/>
      <c r="G2253" s="422"/>
      <c r="H2253" s="633"/>
      <c r="I2253" s="633"/>
      <c r="J2253" s="146"/>
      <c r="K2253" s="139"/>
    </row>
    <row r="2254" spans="1:11" ht="15.75" customHeight="1">
      <c r="A2254" s="466"/>
      <c r="B2254" s="467"/>
      <c r="C2254" s="468"/>
      <c r="D2254" s="469"/>
      <c r="E2254" s="469"/>
      <c r="F2254" s="1720"/>
      <c r="G2254" s="470"/>
      <c r="H2254" s="470"/>
      <c r="I2254" s="470"/>
      <c r="J2254" s="470"/>
      <c r="K2254" s="470"/>
    </row>
    <row r="2255" spans="1:11" ht="15.75" customHeight="1">
      <c r="A2255" s="466"/>
      <c r="B2255" s="467"/>
      <c r="C2255" s="468"/>
      <c r="D2255" s="469"/>
      <c r="E2255" s="469"/>
      <c r="F2255" s="1720"/>
      <c r="G2255" s="470"/>
      <c r="H2255" s="470"/>
      <c r="I2255" s="470"/>
      <c r="J2255" s="470"/>
      <c r="K2255" s="470"/>
    </row>
    <row r="2256" spans="1:11" ht="15.75" customHeight="1">
      <c r="A2256" s="480"/>
      <c r="B2256" s="467"/>
      <c r="C2256" s="471"/>
      <c r="D2256" s="477"/>
      <c r="E2256" s="469"/>
      <c r="F2256" s="1721"/>
      <c r="G2256" s="477"/>
      <c r="H2256" s="470"/>
      <c r="I2256" s="470"/>
      <c r="J2256" s="471"/>
      <c r="K2256" s="470"/>
    </row>
    <row r="2257" spans="1:11" ht="15.75" customHeight="1">
      <c r="A2257" s="481"/>
      <c r="B2257" s="467"/>
      <c r="C2257" s="471"/>
      <c r="D2257" s="477"/>
      <c r="E2257" s="469"/>
      <c r="F2257" s="1721"/>
      <c r="G2257" s="477"/>
      <c r="H2257" s="470"/>
      <c r="I2257" s="470"/>
      <c r="J2257" s="471"/>
      <c r="K2257" s="470"/>
    </row>
    <row r="2258" spans="1:11" ht="15.75" customHeight="1">
      <c r="J2258">
        <f>SUM(J2234:J2257)</f>
        <v>18</v>
      </c>
    </row>
    <row r="2259" spans="1:11" ht="15.75" customHeight="1">
      <c r="A2259" s="3340" t="s">
        <v>4521</v>
      </c>
      <c r="B2259" s="3341"/>
      <c r="C2259" s="3341"/>
      <c r="D2259" s="3341"/>
      <c r="E2259" s="3341"/>
      <c r="F2259" s="3341"/>
      <c r="G2259" s="3341"/>
      <c r="H2259" s="3341"/>
      <c r="I2259" s="3341"/>
      <c r="J2259" s="3341"/>
      <c r="K2259" s="3341"/>
    </row>
    <row r="2260" spans="1:11" ht="15.75" customHeight="1">
      <c r="A2260" s="12" t="s">
        <v>1962</v>
      </c>
      <c r="B2260" s="62" t="s">
        <v>1963</v>
      </c>
      <c r="C2260" s="62" t="s">
        <v>1964</v>
      </c>
      <c r="D2260" s="62" t="s">
        <v>2340</v>
      </c>
      <c r="E2260" s="62" t="s">
        <v>153</v>
      </c>
      <c r="F2260" s="1702" t="s">
        <v>1966</v>
      </c>
      <c r="G2260" s="986" t="s">
        <v>1967</v>
      </c>
      <c r="H2260" s="62" t="s">
        <v>1968</v>
      </c>
      <c r="I2260" s="62" t="s">
        <v>1969</v>
      </c>
      <c r="J2260" s="63" t="s">
        <v>1970</v>
      </c>
      <c r="K2260" s="63" t="s">
        <v>10</v>
      </c>
    </row>
    <row r="2261" spans="1:11" ht="14.25" customHeight="1">
      <c r="A2261" s="632">
        <v>43839</v>
      </c>
      <c r="B2261" s="633" t="s">
        <v>1971</v>
      </c>
      <c r="C2261" s="631" t="s">
        <v>4516</v>
      </c>
      <c r="D2261" s="633" t="s">
        <v>405</v>
      </c>
      <c r="E2261" s="633" t="s">
        <v>1974</v>
      </c>
      <c r="F2261" s="1131">
        <v>2500000</v>
      </c>
      <c r="G2261" s="633" t="s">
        <v>1975</v>
      </c>
      <c r="H2261" s="633" t="s">
        <v>2196</v>
      </c>
      <c r="I2261" s="633" t="s">
        <v>1976</v>
      </c>
      <c r="J2261" s="633">
        <v>1</v>
      </c>
      <c r="K2261" s="633" t="s">
        <v>207</v>
      </c>
    </row>
    <row r="2262" spans="1:11" ht="15.75" customHeight="1">
      <c r="A2262" s="632"/>
      <c r="B2262" s="633" t="s">
        <v>1971</v>
      </c>
      <c r="C2262" s="631"/>
      <c r="D2262" s="633"/>
      <c r="E2262" s="633"/>
      <c r="F2262" s="1131"/>
      <c r="G2262" s="660"/>
      <c r="H2262" s="633"/>
      <c r="I2262" s="633"/>
      <c r="J2262" s="633"/>
      <c r="K2262" s="633"/>
    </row>
    <row r="2263" spans="1:11" ht="15.75" customHeight="1">
      <c r="A2263" s="3342" t="s">
        <v>4522</v>
      </c>
      <c r="B2263" s="3342"/>
      <c r="C2263" s="3342"/>
      <c r="D2263" s="3342"/>
      <c r="E2263" s="3342"/>
      <c r="F2263" s="3342"/>
      <c r="G2263" s="3342"/>
      <c r="H2263" s="3342"/>
      <c r="I2263" s="3342"/>
      <c r="J2263" s="3342"/>
      <c r="K2263" s="3342"/>
    </row>
    <row r="2264" spans="1:11" ht="15.75" customHeight="1">
      <c r="A2264" s="3340" t="s">
        <v>4523</v>
      </c>
      <c r="B2264" s="3341"/>
      <c r="C2264" s="3341"/>
      <c r="D2264" s="3341"/>
      <c r="E2264" s="3341"/>
      <c r="F2264" s="3341"/>
      <c r="G2264" s="3341"/>
      <c r="H2264" s="3341"/>
      <c r="I2264" s="3341"/>
      <c r="J2264" s="3341"/>
      <c r="K2264" s="3341"/>
    </row>
    <row r="2265" spans="1:11" ht="15.75" customHeight="1">
      <c r="A2265" s="12" t="s">
        <v>1962</v>
      </c>
      <c r="B2265" s="62" t="s">
        <v>1963</v>
      </c>
      <c r="C2265" s="62" t="s">
        <v>1964</v>
      </c>
      <c r="D2265" s="62" t="s">
        <v>2340</v>
      </c>
      <c r="E2265" s="62" t="s">
        <v>153</v>
      </c>
      <c r="F2265" s="1702" t="s">
        <v>1966</v>
      </c>
      <c r="G2265" s="986" t="s">
        <v>1967</v>
      </c>
      <c r="H2265" s="62" t="s">
        <v>1968</v>
      </c>
      <c r="I2265" s="62" t="s">
        <v>1969</v>
      </c>
      <c r="J2265" s="63" t="s">
        <v>1970</v>
      </c>
      <c r="K2265" s="63" t="s">
        <v>10</v>
      </c>
    </row>
    <row r="2266" spans="1:11" ht="14.25" customHeight="1">
      <c r="A2266" s="632"/>
      <c r="B2266" s="633" t="s">
        <v>1971</v>
      </c>
      <c r="C2266" s="631" t="s">
        <v>4524</v>
      </c>
      <c r="D2266" s="633" t="s">
        <v>90</v>
      </c>
      <c r="E2266" s="633" t="s">
        <v>1974</v>
      </c>
      <c r="F2266" s="1131">
        <v>1600000</v>
      </c>
      <c r="G2266" s="633" t="s">
        <v>4525</v>
      </c>
      <c r="H2266" s="633" t="s">
        <v>2196</v>
      </c>
      <c r="I2266" s="633" t="s">
        <v>1976</v>
      </c>
      <c r="J2266" s="633">
        <v>1</v>
      </c>
      <c r="K2266" s="633" t="s">
        <v>935</v>
      </c>
    </row>
    <row r="2267" spans="1:11" ht="15.75" customHeight="1">
      <c r="A2267" s="632"/>
      <c r="B2267" s="633" t="s">
        <v>1971</v>
      </c>
      <c r="C2267" s="631" t="s">
        <v>4526</v>
      </c>
      <c r="D2267" s="633" t="s">
        <v>4527</v>
      </c>
      <c r="E2267" s="633" t="s">
        <v>2092</v>
      </c>
      <c r="F2267" s="1131">
        <v>1900000</v>
      </c>
      <c r="G2267" s="660" t="s">
        <v>1975</v>
      </c>
      <c r="H2267" s="633" t="s">
        <v>2196</v>
      </c>
      <c r="I2267" s="633" t="s">
        <v>1976</v>
      </c>
      <c r="J2267" s="633">
        <v>1</v>
      </c>
      <c r="K2267" s="633" t="s">
        <v>935</v>
      </c>
    </row>
    <row r="2268" spans="1:11" ht="15.75" customHeight="1">
      <c r="A2268" s="632"/>
      <c r="B2268" s="633" t="s">
        <v>1971</v>
      </c>
      <c r="C2268" s="631" t="s">
        <v>4528</v>
      </c>
      <c r="D2268" s="633" t="s">
        <v>2876</v>
      </c>
      <c r="E2268" s="633" t="s">
        <v>1974</v>
      </c>
      <c r="F2268" s="1131">
        <v>3200000</v>
      </c>
      <c r="G2268" s="633" t="s">
        <v>2510</v>
      </c>
      <c r="H2268" s="633" t="s">
        <v>2196</v>
      </c>
      <c r="I2268" s="633" t="s">
        <v>1976</v>
      </c>
      <c r="J2268" s="633">
        <v>1</v>
      </c>
      <c r="K2268" s="633" t="s">
        <v>935</v>
      </c>
    </row>
    <row r="2269" spans="1:11" ht="15.75" customHeight="1">
      <c r="A2269" s="632"/>
      <c r="B2269" s="633" t="s">
        <v>1971</v>
      </c>
      <c r="C2269" s="630" t="s">
        <v>4529</v>
      </c>
      <c r="D2269" s="633" t="s">
        <v>407</v>
      </c>
      <c r="E2269" s="145" t="s">
        <v>1974</v>
      </c>
      <c r="F2269" s="773">
        <v>2300000</v>
      </c>
      <c r="G2269" s="422" t="s">
        <v>3323</v>
      </c>
      <c r="H2269" s="633" t="s">
        <v>2196</v>
      </c>
      <c r="I2269" s="633" t="s">
        <v>1976</v>
      </c>
      <c r="J2269" s="633">
        <v>1</v>
      </c>
      <c r="K2269" s="633" t="s">
        <v>935</v>
      </c>
    </row>
    <row r="2270" spans="1:11" ht="15.75" customHeight="1">
      <c r="A2270" s="632"/>
      <c r="B2270" s="633" t="s">
        <v>1971</v>
      </c>
      <c r="C2270" s="630" t="s">
        <v>2163</v>
      </c>
      <c r="D2270" s="633" t="s">
        <v>2876</v>
      </c>
      <c r="E2270" s="145" t="s">
        <v>1974</v>
      </c>
      <c r="F2270" s="773">
        <v>2000000</v>
      </c>
      <c r="G2270" s="451" t="s">
        <v>1975</v>
      </c>
      <c r="H2270" s="633" t="s">
        <v>2196</v>
      </c>
      <c r="I2270" s="633" t="s">
        <v>1976</v>
      </c>
      <c r="J2270" s="633">
        <v>1</v>
      </c>
      <c r="K2270" s="633" t="s">
        <v>935</v>
      </c>
    </row>
    <row r="2271" spans="1:11" ht="15.75" customHeight="1">
      <c r="A2271" s="632"/>
      <c r="B2271" s="633" t="s">
        <v>1971</v>
      </c>
      <c r="C2271" s="630" t="s">
        <v>4530</v>
      </c>
      <c r="D2271" s="633" t="s">
        <v>2895</v>
      </c>
      <c r="E2271" s="145" t="s">
        <v>1974</v>
      </c>
      <c r="F2271" s="773">
        <v>2350000</v>
      </c>
      <c r="G2271" s="422" t="s">
        <v>1984</v>
      </c>
      <c r="H2271" s="633" t="s">
        <v>2196</v>
      </c>
      <c r="I2271" s="633" t="s">
        <v>1976</v>
      </c>
      <c r="J2271" s="633">
        <v>1</v>
      </c>
      <c r="K2271" s="633" t="s">
        <v>935</v>
      </c>
    </row>
    <row r="2272" spans="1:11" ht="15.75" customHeight="1">
      <c r="A2272" s="632"/>
      <c r="B2272" s="633" t="s">
        <v>1971</v>
      </c>
      <c r="C2272" s="630" t="s">
        <v>4531</v>
      </c>
      <c r="D2272" s="633" t="s">
        <v>2895</v>
      </c>
      <c r="E2272" s="145" t="s">
        <v>1974</v>
      </c>
      <c r="F2272" s="773">
        <v>1850000</v>
      </c>
      <c r="G2272" s="451" t="s">
        <v>3934</v>
      </c>
      <c r="H2272" s="633" t="s">
        <v>2196</v>
      </c>
      <c r="I2272" s="633" t="s">
        <v>1976</v>
      </c>
      <c r="J2272" s="633">
        <v>1</v>
      </c>
      <c r="K2272" s="633" t="s">
        <v>935</v>
      </c>
    </row>
    <row r="2273" spans="1:11" ht="15.75" customHeight="1">
      <c r="A2273" s="632"/>
      <c r="B2273" s="633" t="s">
        <v>1971</v>
      </c>
      <c r="C2273" s="630" t="s">
        <v>4532</v>
      </c>
      <c r="D2273" s="633" t="s">
        <v>4533</v>
      </c>
      <c r="E2273" s="145" t="s">
        <v>1974</v>
      </c>
      <c r="F2273" s="773">
        <v>1600000</v>
      </c>
      <c r="G2273" s="422" t="s">
        <v>1975</v>
      </c>
      <c r="H2273" s="633" t="s">
        <v>2196</v>
      </c>
      <c r="I2273" s="633" t="s">
        <v>1976</v>
      </c>
      <c r="J2273" s="633">
        <v>1</v>
      </c>
      <c r="K2273" s="633" t="s">
        <v>935</v>
      </c>
    </row>
    <row r="2274" spans="1:11" ht="15.75" customHeight="1">
      <c r="A2274" s="632"/>
      <c r="B2274" s="633" t="s">
        <v>1971</v>
      </c>
      <c r="C2274" s="439" t="s">
        <v>4534</v>
      </c>
      <c r="D2274" s="633" t="s">
        <v>2131</v>
      </c>
      <c r="E2274" s="145" t="s">
        <v>2131</v>
      </c>
      <c r="F2274" s="773">
        <v>8000000</v>
      </c>
      <c r="G2274" s="422" t="s">
        <v>1975</v>
      </c>
      <c r="H2274" s="633" t="s">
        <v>2196</v>
      </c>
      <c r="I2274" s="633" t="s">
        <v>1976</v>
      </c>
      <c r="J2274" s="633">
        <v>1</v>
      </c>
      <c r="K2274" s="633" t="s">
        <v>935</v>
      </c>
    </row>
    <row r="2275" spans="1:11" ht="15.75" customHeight="1">
      <c r="A2275" s="632"/>
      <c r="B2275" s="633" t="s">
        <v>1971</v>
      </c>
      <c r="C2275" s="630" t="s">
        <v>4535</v>
      </c>
      <c r="D2275" s="633" t="s">
        <v>94</v>
      </c>
      <c r="E2275" s="145" t="s">
        <v>1974</v>
      </c>
      <c r="F2275" s="773">
        <v>2050000</v>
      </c>
      <c r="G2275" s="422" t="s">
        <v>3718</v>
      </c>
      <c r="H2275" s="633" t="s">
        <v>2196</v>
      </c>
      <c r="I2275" s="633" t="s">
        <v>1976</v>
      </c>
      <c r="J2275" s="633">
        <v>1</v>
      </c>
      <c r="K2275" s="633" t="s">
        <v>935</v>
      </c>
    </row>
    <row r="2276" spans="1:11" ht="15.75" customHeight="1">
      <c r="A2276" s="632"/>
      <c r="B2276" s="633" t="s">
        <v>1971</v>
      </c>
      <c r="C2276" s="630" t="s">
        <v>4536</v>
      </c>
      <c r="D2276" s="633" t="s">
        <v>92</v>
      </c>
      <c r="E2276" s="145" t="s">
        <v>1974</v>
      </c>
      <c r="F2276" s="773">
        <v>5000000</v>
      </c>
      <c r="G2276" s="422" t="s">
        <v>4537</v>
      </c>
      <c r="H2276" s="633" t="s">
        <v>2196</v>
      </c>
      <c r="I2276" s="633" t="s">
        <v>1976</v>
      </c>
      <c r="J2276" s="633">
        <v>1</v>
      </c>
      <c r="K2276" s="633" t="s">
        <v>935</v>
      </c>
    </row>
    <row r="2277" spans="1:11" ht="15.75" customHeight="1">
      <c r="A2277" s="632"/>
      <c r="B2277" s="633" t="s">
        <v>1971</v>
      </c>
      <c r="C2277" s="630" t="s">
        <v>3355</v>
      </c>
      <c r="D2277" s="633" t="s">
        <v>92</v>
      </c>
      <c r="E2277" s="145" t="s">
        <v>1974</v>
      </c>
      <c r="F2277" s="773">
        <v>2350000</v>
      </c>
      <c r="G2277" s="451" t="s">
        <v>3934</v>
      </c>
      <c r="H2277" s="633" t="s">
        <v>2196</v>
      </c>
      <c r="I2277" s="633" t="s">
        <v>1976</v>
      </c>
      <c r="J2277" s="633">
        <v>1</v>
      </c>
      <c r="K2277" s="633" t="s">
        <v>935</v>
      </c>
    </row>
    <row r="2278" spans="1:11" ht="15.75" customHeight="1">
      <c r="A2278" s="632"/>
      <c r="B2278" s="633" t="s">
        <v>1971</v>
      </c>
      <c r="C2278" s="630" t="s">
        <v>4538</v>
      </c>
      <c r="D2278" s="633" t="s">
        <v>90</v>
      </c>
      <c r="E2278" s="145" t="s">
        <v>1974</v>
      </c>
      <c r="F2278" s="773">
        <v>2000000</v>
      </c>
      <c r="G2278" s="422" t="s">
        <v>2494</v>
      </c>
      <c r="H2278" s="633" t="s">
        <v>2196</v>
      </c>
      <c r="I2278" s="633" t="s">
        <v>1976</v>
      </c>
      <c r="J2278" s="633">
        <v>1</v>
      </c>
      <c r="K2278" s="633" t="s">
        <v>935</v>
      </c>
    </row>
    <row r="2279" spans="1:11" ht="15.75" customHeight="1">
      <c r="A2279" s="632"/>
      <c r="B2279" s="633" t="s">
        <v>1971</v>
      </c>
      <c r="C2279" s="630" t="s">
        <v>4539</v>
      </c>
      <c r="D2279" s="633" t="s">
        <v>90</v>
      </c>
      <c r="E2279" s="145" t="s">
        <v>1974</v>
      </c>
      <c r="F2279" s="773">
        <v>2100000</v>
      </c>
      <c r="G2279" s="451" t="s">
        <v>2164</v>
      </c>
      <c r="H2279" s="633" t="s">
        <v>2196</v>
      </c>
      <c r="I2279" s="633" t="s">
        <v>1976</v>
      </c>
      <c r="J2279" s="633">
        <v>1</v>
      </c>
      <c r="K2279" s="633" t="s">
        <v>935</v>
      </c>
    </row>
    <row r="2280" spans="1:11" ht="15.75" customHeight="1">
      <c r="A2280" s="632"/>
      <c r="B2280" s="633" t="s">
        <v>1971</v>
      </c>
      <c r="C2280" s="630" t="s">
        <v>3942</v>
      </c>
      <c r="D2280" s="633" t="s">
        <v>90</v>
      </c>
      <c r="E2280" s="145" t="s">
        <v>1974</v>
      </c>
      <c r="F2280" s="773">
        <v>2100000</v>
      </c>
      <c r="G2280" s="422" t="s">
        <v>2494</v>
      </c>
      <c r="H2280" s="633" t="s">
        <v>2196</v>
      </c>
      <c r="I2280" s="633" t="s">
        <v>1976</v>
      </c>
      <c r="J2280" s="633">
        <v>1</v>
      </c>
      <c r="K2280" s="633" t="s">
        <v>935</v>
      </c>
    </row>
    <row r="2281" spans="1:11" ht="15.75" customHeight="1">
      <c r="A2281" s="632"/>
      <c r="B2281" s="633" t="s">
        <v>1971</v>
      </c>
      <c r="C2281" s="630" t="s">
        <v>4540</v>
      </c>
      <c r="D2281" s="633" t="s">
        <v>94</v>
      </c>
      <c r="E2281" s="145" t="s">
        <v>1974</v>
      </c>
      <c r="F2281" s="773">
        <v>2200000</v>
      </c>
      <c r="G2281" s="422" t="s">
        <v>4541</v>
      </c>
      <c r="H2281" s="633" t="s">
        <v>2196</v>
      </c>
      <c r="I2281" s="633" t="s">
        <v>1976</v>
      </c>
      <c r="J2281" s="633">
        <v>1</v>
      </c>
      <c r="K2281" s="633" t="s">
        <v>935</v>
      </c>
    </row>
    <row r="2282" spans="1:11" ht="15.75" customHeight="1">
      <c r="A2282" s="632"/>
      <c r="B2282" s="633" t="s">
        <v>1971</v>
      </c>
      <c r="C2282" s="630" t="s">
        <v>4542</v>
      </c>
      <c r="D2282" s="633" t="s">
        <v>92</v>
      </c>
      <c r="E2282" s="145" t="s">
        <v>1974</v>
      </c>
      <c r="F2282" s="773">
        <v>2200000</v>
      </c>
      <c r="G2282" s="422" t="s">
        <v>4541</v>
      </c>
      <c r="H2282" s="633" t="s">
        <v>2196</v>
      </c>
      <c r="I2282" s="633" t="s">
        <v>1976</v>
      </c>
      <c r="J2282" s="633">
        <v>1</v>
      </c>
      <c r="K2282" s="633" t="s">
        <v>935</v>
      </c>
    </row>
    <row r="2283" spans="1:11" ht="15.75" customHeight="1">
      <c r="A2283" s="632"/>
      <c r="B2283" s="633" t="s">
        <v>1971</v>
      </c>
      <c r="C2283" s="630" t="s">
        <v>4543</v>
      </c>
      <c r="D2283" s="633" t="s">
        <v>92</v>
      </c>
      <c r="E2283" s="145" t="s">
        <v>1974</v>
      </c>
      <c r="F2283" s="773">
        <v>3150000</v>
      </c>
      <c r="G2283" s="422" t="s">
        <v>1984</v>
      </c>
      <c r="H2283" s="633" t="s">
        <v>2196</v>
      </c>
      <c r="I2283" s="633" t="s">
        <v>1976</v>
      </c>
      <c r="J2283" s="633">
        <v>1</v>
      </c>
      <c r="K2283" s="633" t="s">
        <v>935</v>
      </c>
    </row>
    <row r="2284" spans="1:11" ht="15.75" customHeight="1">
      <c r="A2284" s="632"/>
      <c r="B2284" s="633" t="s">
        <v>1971</v>
      </c>
      <c r="C2284" s="630" t="s">
        <v>4544</v>
      </c>
      <c r="D2284" s="633" t="s">
        <v>94</v>
      </c>
      <c r="E2284" s="145" t="s">
        <v>1974</v>
      </c>
      <c r="F2284" s="773">
        <v>1950000</v>
      </c>
      <c r="G2284" s="422" t="s">
        <v>1975</v>
      </c>
      <c r="H2284" s="633" t="s">
        <v>2196</v>
      </c>
      <c r="I2284" s="633" t="s">
        <v>1976</v>
      </c>
      <c r="J2284" s="633">
        <v>1</v>
      </c>
      <c r="K2284" s="633" t="s">
        <v>935</v>
      </c>
    </row>
    <row r="2285" spans="1:11" ht="15.75" customHeight="1">
      <c r="A2285" s="632"/>
      <c r="B2285" s="633" t="s">
        <v>1971</v>
      </c>
      <c r="C2285" s="630" t="s">
        <v>4545</v>
      </c>
      <c r="D2285" s="633" t="s">
        <v>407</v>
      </c>
      <c r="E2285" s="145" t="s">
        <v>1974</v>
      </c>
      <c r="F2285" s="773">
        <v>2300000</v>
      </c>
      <c r="G2285" s="422" t="s">
        <v>4541</v>
      </c>
      <c r="H2285" s="633" t="s">
        <v>2196</v>
      </c>
      <c r="I2285" s="633" t="s">
        <v>1976</v>
      </c>
      <c r="J2285" s="633">
        <v>1</v>
      </c>
      <c r="K2285" s="633" t="s">
        <v>935</v>
      </c>
    </row>
    <row r="2286" spans="1:11" ht="15.75" customHeight="1">
      <c r="A2286" s="632"/>
      <c r="B2286" s="633" t="s">
        <v>1971</v>
      </c>
      <c r="C2286" s="630" t="s">
        <v>4546</v>
      </c>
      <c r="D2286" s="633" t="s">
        <v>90</v>
      </c>
      <c r="E2286" s="145" t="s">
        <v>1974</v>
      </c>
      <c r="F2286" s="773">
        <v>2100000</v>
      </c>
      <c r="G2286" s="422" t="s">
        <v>2494</v>
      </c>
      <c r="H2286" s="633" t="s">
        <v>2196</v>
      </c>
      <c r="I2286" s="633" t="s">
        <v>1976</v>
      </c>
      <c r="J2286" s="633">
        <v>1</v>
      </c>
      <c r="K2286" s="633" t="s">
        <v>935</v>
      </c>
    </row>
    <row r="2287" spans="1:11" ht="15.75" customHeight="1">
      <c r="A2287" s="632"/>
      <c r="B2287" s="633" t="s">
        <v>1971</v>
      </c>
      <c r="C2287" s="630" t="s">
        <v>4547</v>
      </c>
      <c r="D2287" s="633" t="s">
        <v>2395</v>
      </c>
      <c r="E2287" s="145" t="s">
        <v>2366</v>
      </c>
      <c r="F2287" s="773">
        <v>1250000</v>
      </c>
      <c r="G2287" s="422" t="s">
        <v>1975</v>
      </c>
      <c r="H2287" s="633" t="s">
        <v>2196</v>
      </c>
      <c r="I2287" s="633" t="s">
        <v>1976</v>
      </c>
      <c r="J2287" s="633">
        <v>1</v>
      </c>
      <c r="K2287" s="633" t="s">
        <v>935</v>
      </c>
    </row>
    <row r="2288" spans="1:11" ht="15.75" customHeight="1">
      <c r="A2288" s="632"/>
      <c r="B2288" s="633" t="s">
        <v>1971</v>
      </c>
      <c r="C2288" s="630" t="s">
        <v>4548</v>
      </c>
      <c r="D2288" s="633" t="s">
        <v>98</v>
      </c>
      <c r="E2288" s="145" t="s">
        <v>1974</v>
      </c>
      <c r="F2288" s="773">
        <v>1700000</v>
      </c>
      <c r="G2288" s="422" t="s">
        <v>1975</v>
      </c>
      <c r="H2288" s="633" t="s">
        <v>2196</v>
      </c>
      <c r="I2288" s="633" t="s">
        <v>1976</v>
      </c>
      <c r="J2288" s="633">
        <v>1</v>
      </c>
      <c r="K2288" s="633" t="s">
        <v>935</v>
      </c>
    </row>
    <row r="2289" spans="1:11" ht="15.75" customHeight="1">
      <c r="A2289" s="632"/>
      <c r="B2289" s="633" t="s">
        <v>1971</v>
      </c>
      <c r="C2289" s="630" t="s">
        <v>4549</v>
      </c>
      <c r="D2289" s="633" t="s">
        <v>4079</v>
      </c>
      <c r="E2289" s="145" t="s">
        <v>1974</v>
      </c>
      <c r="F2289" s="773">
        <v>3000000</v>
      </c>
      <c r="G2289" s="422" t="s">
        <v>2674</v>
      </c>
      <c r="H2289" s="633" t="s">
        <v>2196</v>
      </c>
      <c r="I2289" s="633" t="s">
        <v>1976</v>
      </c>
      <c r="J2289" s="633">
        <v>1</v>
      </c>
      <c r="K2289" s="633" t="s">
        <v>935</v>
      </c>
    </row>
    <row r="2290" spans="1:11" ht="15.75" customHeight="1">
      <c r="A2290" s="466"/>
      <c r="B2290" s="467"/>
      <c r="C2290" s="468"/>
      <c r="D2290" s="469"/>
      <c r="E2290" s="469"/>
      <c r="F2290" s="1720"/>
      <c r="G2290" s="470"/>
      <c r="H2290" s="470"/>
      <c r="I2290" s="470"/>
      <c r="J2290" s="470"/>
      <c r="K2290" s="470"/>
    </row>
    <row r="2291" spans="1:11" ht="15.75" customHeight="1">
      <c r="A2291" s="466"/>
      <c r="B2291" s="467"/>
      <c r="C2291" s="468"/>
      <c r="D2291" s="469"/>
      <c r="E2291" s="469"/>
      <c r="F2291" s="1720"/>
      <c r="G2291" s="470"/>
      <c r="H2291" s="470"/>
      <c r="I2291" s="470"/>
      <c r="J2291" s="470"/>
      <c r="K2291" s="470"/>
    </row>
    <row r="2292" spans="1:11" ht="15.75" customHeight="1">
      <c r="A2292" s="480"/>
      <c r="B2292" s="467"/>
      <c r="C2292" s="471"/>
      <c r="D2292" s="477"/>
      <c r="E2292" s="469"/>
      <c r="F2292" s="1721"/>
      <c r="G2292" s="477"/>
      <c r="H2292" s="470"/>
      <c r="I2292" s="470"/>
      <c r="J2292" s="471"/>
      <c r="K2292" s="470"/>
    </row>
    <row r="2293" spans="1:11" ht="15.75" customHeight="1">
      <c r="A2293" s="481"/>
      <c r="B2293" s="467"/>
      <c r="C2293" s="471"/>
      <c r="D2293" s="477"/>
      <c r="E2293" s="469"/>
      <c r="F2293" s="1721"/>
      <c r="G2293" s="477"/>
      <c r="H2293" s="470"/>
      <c r="I2293" s="470"/>
      <c r="J2293" s="471"/>
      <c r="K2293" s="470"/>
    </row>
    <row r="2294" spans="1:11" ht="15.75" customHeight="1">
      <c r="J2294">
        <f>SUM(J2266:J2293)</f>
        <v>24</v>
      </c>
    </row>
    <row r="2295" spans="1:11" ht="15.75" customHeight="1">
      <c r="A2295" s="3340" t="s">
        <v>4550</v>
      </c>
      <c r="B2295" s="3341"/>
      <c r="C2295" s="3341"/>
      <c r="D2295" s="3341"/>
      <c r="E2295" s="3341"/>
      <c r="F2295" s="3341"/>
      <c r="G2295" s="3341"/>
      <c r="H2295" s="3341"/>
      <c r="I2295" s="3341"/>
      <c r="J2295" s="3341"/>
      <c r="K2295" s="3341"/>
    </row>
    <row r="2296" spans="1:11" ht="15.75" customHeight="1">
      <c r="A2296" s="12" t="s">
        <v>1962</v>
      </c>
      <c r="B2296" s="62" t="s">
        <v>1963</v>
      </c>
      <c r="C2296" s="62" t="s">
        <v>1964</v>
      </c>
      <c r="D2296" s="62" t="s">
        <v>2340</v>
      </c>
      <c r="E2296" s="62" t="s">
        <v>153</v>
      </c>
      <c r="F2296" s="1702" t="s">
        <v>1966</v>
      </c>
      <c r="G2296" s="986" t="s">
        <v>1967</v>
      </c>
      <c r="H2296" s="62" t="s">
        <v>1968</v>
      </c>
      <c r="I2296" s="62" t="s">
        <v>1969</v>
      </c>
      <c r="J2296" s="63" t="s">
        <v>1970</v>
      </c>
      <c r="K2296" s="63" t="s">
        <v>10</v>
      </c>
    </row>
    <row r="2297" spans="1:11" ht="15.75" customHeight="1">
      <c r="A2297" s="632"/>
      <c r="B2297" s="633" t="s">
        <v>1971</v>
      </c>
      <c r="C2297" s="631" t="s">
        <v>2590</v>
      </c>
      <c r="D2297" s="633" t="s">
        <v>2547</v>
      </c>
      <c r="E2297" s="633" t="s">
        <v>1974</v>
      </c>
      <c r="F2297" s="1131">
        <v>1700000</v>
      </c>
      <c r="G2297" s="633" t="s">
        <v>4551</v>
      </c>
      <c r="H2297" s="633" t="s">
        <v>1976</v>
      </c>
      <c r="I2297" s="633" t="s">
        <v>1976</v>
      </c>
      <c r="J2297" s="633">
        <v>1</v>
      </c>
      <c r="K2297" s="633" t="s">
        <v>935</v>
      </c>
    </row>
    <row r="2298" spans="1:11" ht="15.75" customHeight="1">
      <c r="A2298" s="632"/>
      <c r="B2298" s="633" t="s">
        <v>1971</v>
      </c>
      <c r="C2298" s="631" t="s">
        <v>2280</v>
      </c>
      <c r="D2298" s="633" t="s">
        <v>4552</v>
      </c>
      <c r="E2298" s="633" t="s">
        <v>1974</v>
      </c>
      <c r="F2298" s="1131">
        <v>1800000</v>
      </c>
      <c r="G2298" s="633" t="s">
        <v>4553</v>
      </c>
      <c r="H2298" s="633" t="s">
        <v>1976</v>
      </c>
      <c r="I2298" s="633" t="s">
        <v>1976</v>
      </c>
      <c r="J2298" s="633">
        <v>1</v>
      </c>
      <c r="K2298" s="633" t="s">
        <v>935</v>
      </c>
    </row>
    <row r="2299" spans="1:11" ht="15.75" customHeight="1">
      <c r="A2299" s="632"/>
      <c r="B2299" s="633" t="s">
        <v>1971</v>
      </c>
      <c r="C2299" s="630" t="s">
        <v>4554</v>
      </c>
      <c r="D2299" s="633" t="s">
        <v>434</v>
      </c>
      <c r="E2299" s="145" t="s">
        <v>1974</v>
      </c>
      <c r="F2299" s="773">
        <v>1800000</v>
      </c>
      <c r="G2299" s="451" t="s">
        <v>2039</v>
      </c>
      <c r="H2299" s="633" t="s">
        <v>1976</v>
      </c>
      <c r="I2299" s="633" t="s">
        <v>1976</v>
      </c>
      <c r="J2299" s="633">
        <v>1</v>
      </c>
      <c r="K2299" s="633" t="s">
        <v>935</v>
      </c>
    </row>
    <row r="2300" spans="1:11" ht="15.75" customHeight="1">
      <c r="A2300" s="632"/>
      <c r="B2300" s="633" t="s">
        <v>1971</v>
      </c>
      <c r="C2300" s="630" t="s">
        <v>4555</v>
      </c>
      <c r="D2300" s="633" t="s">
        <v>113</v>
      </c>
      <c r="E2300" s="145" t="s">
        <v>1974</v>
      </c>
      <c r="F2300" s="773">
        <v>9000000</v>
      </c>
      <c r="G2300" s="451" t="s">
        <v>2039</v>
      </c>
      <c r="H2300" s="633" t="s">
        <v>1976</v>
      </c>
      <c r="I2300" s="633" t="s">
        <v>1976</v>
      </c>
      <c r="J2300" s="633">
        <v>1</v>
      </c>
      <c r="K2300" s="633" t="s">
        <v>935</v>
      </c>
    </row>
    <row r="2301" spans="1:11" ht="15.75" customHeight="1">
      <c r="A2301" s="632"/>
      <c r="B2301" s="633" t="s">
        <v>1971</v>
      </c>
      <c r="C2301" s="630" t="s">
        <v>4556</v>
      </c>
      <c r="D2301" s="633" t="s">
        <v>4552</v>
      </c>
      <c r="E2301" s="145" t="s">
        <v>1974</v>
      </c>
      <c r="F2301" s="773">
        <v>1650000</v>
      </c>
      <c r="G2301" s="422" t="s">
        <v>2017</v>
      </c>
      <c r="H2301" s="633" t="s">
        <v>1976</v>
      </c>
      <c r="I2301" s="633" t="s">
        <v>1976</v>
      </c>
      <c r="J2301" s="633">
        <v>1</v>
      </c>
      <c r="K2301" s="633" t="s">
        <v>935</v>
      </c>
    </row>
    <row r="2302" spans="1:11" ht="15.75" customHeight="1">
      <c r="A2302" s="632"/>
      <c r="B2302" s="633" t="s">
        <v>1971</v>
      </c>
      <c r="C2302" s="630" t="s">
        <v>4557</v>
      </c>
      <c r="D2302" s="633" t="s">
        <v>98</v>
      </c>
      <c r="E2302" s="145" t="s">
        <v>1974</v>
      </c>
      <c r="F2302" s="773">
        <v>1800000</v>
      </c>
      <c r="G2302" s="451" t="s">
        <v>2039</v>
      </c>
      <c r="H2302" s="633" t="s">
        <v>1976</v>
      </c>
      <c r="I2302" s="633" t="s">
        <v>1976</v>
      </c>
      <c r="J2302" s="633">
        <v>1</v>
      </c>
      <c r="K2302" s="633" t="s">
        <v>935</v>
      </c>
    </row>
    <row r="2303" spans="1:11" ht="15.75" customHeight="1">
      <c r="A2303" s="632"/>
      <c r="B2303" s="633" t="s">
        <v>1971</v>
      </c>
      <c r="C2303" s="630" t="s">
        <v>1339</v>
      </c>
      <c r="D2303" s="633" t="s">
        <v>2673</v>
      </c>
      <c r="E2303" s="145" t="s">
        <v>1974</v>
      </c>
      <c r="F2303" s="773">
        <v>2000000</v>
      </c>
      <c r="G2303" s="422" t="s">
        <v>4558</v>
      </c>
      <c r="H2303" s="633" t="s">
        <v>1976</v>
      </c>
      <c r="I2303" s="633" t="s">
        <v>1976</v>
      </c>
      <c r="J2303" s="633">
        <v>1</v>
      </c>
      <c r="K2303" s="633" t="s">
        <v>935</v>
      </c>
    </row>
    <row r="2304" spans="1:11" ht="15.75" customHeight="1">
      <c r="A2304" s="632"/>
      <c r="B2304" s="633" t="s">
        <v>1971</v>
      </c>
      <c r="C2304" s="630" t="s">
        <v>4559</v>
      </c>
      <c r="D2304" s="633" t="s">
        <v>119</v>
      </c>
      <c r="E2304" s="145" t="s">
        <v>1974</v>
      </c>
      <c r="F2304" s="773">
        <v>1400000</v>
      </c>
      <c r="G2304" s="451" t="s">
        <v>2039</v>
      </c>
      <c r="H2304" s="633" t="s">
        <v>1976</v>
      </c>
      <c r="I2304" s="633" t="s">
        <v>1976</v>
      </c>
      <c r="J2304" s="633">
        <v>1</v>
      </c>
      <c r="K2304" s="633" t="s">
        <v>935</v>
      </c>
    </row>
    <row r="2305" spans="1:11" ht="15.75" customHeight="1">
      <c r="A2305" s="632"/>
      <c r="B2305" s="633" t="s">
        <v>1971</v>
      </c>
      <c r="C2305" s="630" t="s">
        <v>4560</v>
      </c>
      <c r="D2305" s="633" t="s">
        <v>119</v>
      </c>
      <c r="E2305" s="145" t="s">
        <v>1974</v>
      </c>
      <c r="F2305" s="773">
        <v>1400000</v>
      </c>
      <c r="G2305" s="451" t="s">
        <v>2039</v>
      </c>
      <c r="H2305" s="633" t="s">
        <v>1976</v>
      </c>
      <c r="I2305" s="633" t="s">
        <v>1976</v>
      </c>
      <c r="J2305" s="633">
        <v>1</v>
      </c>
      <c r="K2305" s="633" t="s">
        <v>935</v>
      </c>
    </row>
    <row r="2306" spans="1:11" ht="15.75" customHeight="1">
      <c r="A2306" s="632"/>
      <c r="B2306" s="633" t="s">
        <v>1971</v>
      </c>
      <c r="C2306" s="630" t="s">
        <v>4561</v>
      </c>
      <c r="D2306" s="633" t="s">
        <v>4562</v>
      </c>
      <c r="E2306" s="145" t="s">
        <v>1974</v>
      </c>
      <c r="F2306" s="773">
        <v>1400000</v>
      </c>
      <c r="G2306" s="422" t="s">
        <v>4563</v>
      </c>
      <c r="H2306" s="633" t="s">
        <v>1976</v>
      </c>
      <c r="I2306" s="633" t="s">
        <v>1976</v>
      </c>
      <c r="J2306" s="633">
        <v>1</v>
      </c>
      <c r="K2306" s="633" t="s">
        <v>935</v>
      </c>
    </row>
    <row r="2307" spans="1:11" ht="15.75" customHeight="1">
      <c r="A2307" s="632"/>
      <c r="B2307" s="633" t="s">
        <v>1971</v>
      </c>
      <c r="C2307" s="630" t="s">
        <v>4564</v>
      </c>
      <c r="D2307" s="633" t="s">
        <v>4562</v>
      </c>
      <c r="E2307" s="145" t="s">
        <v>1974</v>
      </c>
      <c r="F2307" s="773">
        <v>1350000</v>
      </c>
      <c r="G2307" s="422" t="s">
        <v>4563</v>
      </c>
      <c r="H2307" s="633" t="s">
        <v>1976</v>
      </c>
      <c r="I2307" s="633" t="s">
        <v>1976</v>
      </c>
      <c r="J2307" s="633">
        <v>1</v>
      </c>
      <c r="K2307" s="633" t="s">
        <v>935</v>
      </c>
    </row>
    <row r="2308" spans="1:11" ht="15.75" customHeight="1">
      <c r="A2308" s="632"/>
      <c r="B2308" s="633" t="s">
        <v>1971</v>
      </c>
      <c r="C2308" s="630" t="s">
        <v>4565</v>
      </c>
      <c r="D2308" s="633" t="s">
        <v>2434</v>
      </c>
      <c r="E2308" s="145" t="s">
        <v>1974</v>
      </c>
      <c r="F2308" s="773">
        <v>1400000</v>
      </c>
      <c r="G2308" s="422" t="s">
        <v>2437</v>
      </c>
      <c r="H2308" s="633" t="s">
        <v>1976</v>
      </c>
      <c r="I2308" s="633" t="s">
        <v>1976</v>
      </c>
      <c r="J2308" s="633">
        <v>1</v>
      </c>
      <c r="K2308" s="633" t="s">
        <v>935</v>
      </c>
    </row>
    <row r="2309" spans="1:11" ht="15.75" customHeight="1">
      <c r="A2309" s="632"/>
      <c r="B2309" s="633" t="s">
        <v>1971</v>
      </c>
      <c r="C2309" s="630" t="s">
        <v>4566</v>
      </c>
      <c r="D2309" s="633" t="s">
        <v>2547</v>
      </c>
      <c r="E2309" s="145" t="s">
        <v>1974</v>
      </c>
      <c r="F2309" s="773">
        <v>2000000</v>
      </c>
      <c r="G2309" s="422" t="s">
        <v>4309</v>
      </c>
      <c r="H2309" s="633" t="s">
        <v>1976</v>
      </c>
      <c r="I2309" s="633" t="s">
        <v>1976</v>
      </c>
      <c r="J2309" s="633">
        <v>1</v>
      </c>
      <c r="K2309" s="633" t="s">
        <v>935</v>
      </c>
    </row>
    <row r="2310" spans="1:11" ht="15.75" customHeight="1">
      <c r="A2310" s="632"/>
      <c r="B2310" s="633" t="s">
        <v>1971</v>
      </c>
      <c r="C2310" s="630" t="s">
        <v>4567</v>
      </c>
      <c r="D2310" s="633" t="s">
        <v>427</v>
      </c>
      <c r="E2310" s="145" t="s">
        <v>1974</v>
      </c>
      <c r="F2310" s="773">
        <v>3100000</v>
      </c>
      <c r="G2310" s="451" t="s">
        <v>2039</v>
      </c>
      <c r="H2310" s="633" t="s">
        <v>1976</v>
      </c>
      <c r="I2310" s="633" t="s">
        <v>1976</v>
      </c>
      <c r="J2310" s="633">
        <v>1</v>
      </c>
      <c r="K2310" s="633" t="s">
        <v>935</v>
      </c>
    </row>
    <row r="2311" spans="1:11" ht="15.75" customHeight="1">
      <c r="A2311" s="632"/>
      <c r="B2311" s="633" t="s">
        <v>1971</v>
      </c>
      <c r="C2311" s="630" t="s">
        <v>4568</v>
      </c>
      <c r="D2311" s="633" t="s">
        <v>2131</v>
      </c>
      <c r="E2311" s="145" t="s">
        <v>2627</v>
      </c>
      <c r="F2311" s="773">
        <v>8000000</v>
      </c>
      <c r="G2311" s="451" t="s">
        <v>2039</v>
      </c>
      <c r="H2311" s="633" t="s">
        <v>1976</v>
      </c>
      <c r="I2311" s="633" t="s">
        <v>1976</v>
      </c>
      <c r="J2311" s="633">
        <v>1</v>
      </c>
      <c r="K2311" s="633" t="s">
        <v>935</v>
      </c>
    </row>
    <row r="2312" spans="1:11" ht="15.75" customHeight="1">
      <c r="A2312" s="632"/>
      <c r="B2312" s="633" t="s">
        <v>1971</v>
      </c>
      <c r="C2312" s="630" t="s">
        <v>4569</v>
      </c>
      <c r="D2312" s="633" t="s">
        <v>95</v>
      </c>
      <c r="E2312" s="145" t="s">
        <v>1974</v>
      </c>
      <c r="F2312" s="773">
        <v>1800000</v>
      </c>
      <c r="G2312" s="422" t="s">
        <v>2320</v>
      </c>
      <c r="H2312" s="633" t="s">
        <v>1976</v>
      </c>
      <c r="I2312" s="633" t="s">
        <v>1976</v>
      </c>
      <c r="J2312" s="633">
        <v>1</v>
      </c>
      <c r="K2312" s="633" t="s">
        <v>935</v>
      </c>
    </row>
    <row r="2313" spans="1:11" ht="15.75" customHeight="1">
      <c r="A2313" s="632"/>
      <c r="B2313" s="633" t="s">
        <v>1971</v>
      </c>
      <c r="C2313" s="630" t="s">
        <v>4570</v>
      </c>
      <c r="D2313" s="633" t="s">
        <v>123</v>
      </c>
      <c r="E2313" s="145" t="s">
        <v>1974</v>
      </c>
      <c r="F2313" s="773">
        <v>1250000</v>
      </c>
      <c r="G2313" s="451" t="s">
        <v>2039</v>
      </c>
      <c r="H2313" s="633" t="s">
        <v>1976</v>
      </c>
      <c r="I2313" s="633" t="s">
        <v>1976</v>
      </c>
      <c r="J2313" s="633">
        <v>1</v>
      </c>
      <c r="K2313" s="633" t="s">
        <v>935</v>
      </c>
    </row>
    <row r="2314" spans="1:11" ht="15.75" customHeight="1">
      <c r="A2314" s="632"/>
      <c r="B2314" s="633" t="s">
        <v>1971</v>
      </c>
      <c r="C2314" s="630" t="s">
        <v>4571</v>
      </c>
      <c r="D2314" s="633" t="s">
        <v>3179</v>
      </c>
      <c r="E2314" s="145" t="s">
        <v>1974</v>
      </c>
      <c r="F2314" s="773">
        <v>1450000</v>
      </c>
      <c r="G2314" s="422" t="s">
        <v>4553</v>
      </c>
      <c r="H2314" s="633" t="s">
        <v>1976</v>
      </c>
      <c r="I2314" s="633" t="s">
        <v>1976</v>
      </c>
      <c r="J2314" s="633">
        <v>1</v>
      </c>
      <c r="K2314" s="633" t="s">
        <v>935</v>
      </c>
    </row>
    <row r="2315" spans="1:11" ht="15.75" customHeight="1">
      <c r="A2315" s="632"/>
      <c r="B2315" s="633" t="s">
        <v>1971</v>
      </c>
      <c r="C2315" s="630" t="s">
        <v>4572</v>
      </c>
      <c r="D2315" s="633" t="s">
        <v>100</v>
      </c>
      <c r="E2315" s="145" t="s">
        <v>1974</v>
      </c>
      <c r="F2315" s="773">
        <v>2300000</v>
      </c>
      <c r="G2315" s="422" t="s">
        <v>4573</v>
      </c>
      <c r="H2315" s="633" t="s">
        <v>1976</v>
      </c>
      <c r="I2315" s="633" t="s">
        <v>1976</v>
      </c>
      <c r="J2315" s="633">
        <v>1</v>
      </c>
      <c r="K2315" s="633" t="s">
        <v>935</v>
      </c>
    </row>
    <row r="2316" spans="1:11" ht="15.75" customHeight="1">
      <c r="A2316" s="632"/>
      <c r="B2316" s="633" t="s">
        <v>1971</v>
      </c>
      <c r="C2316" s="630" t="s">
        <v>4574</v>
      </c>
      <c r="D2316" s="633" t="s">
        <v>4533</v>
      </c>
      <c r="E2316" s="145" t="s">
        <v>1974</v>
      </c>
      <c r="F2316" s="773">
        <v>1750000</v>
      </c>
      <c r="G2316" s="451" t="s">
        <v>2039</v>
      </c>
      <c r="H2316" s="633" t="s">
        <v>1976</v>
      </c>
      <c r="I2316" s="633" t="s">
        <v>1976</v>
      </c>
      <c r="J2316" s="633">
        <v>1</v>
      </c>
      <c r="K2316" s="633" t="s">
        <v>935</v>
      </c>
    </row>
    <row r="2317" spans="1:11" ht="15.75" customHeight="1">
      <c r="A2317" s="632"/>
      <c r="B2317" s="633" t="s">
        <v>1971</v>
      </c>
      <c r="C2317" s="630" t="s">
        <v>4575</v>
      </c>
      <c r="D2317" s="633" t="s">
        <v>98</v>
      </c>
      <c r="E2317" s="145" t="s">
        <v>1974</v>
      </c>
      <c r="F2317" s="773">
        <v>1600000</v>
      </c>
      <c r="G2317" s="422" t="s">
        <v>4558</v>
      </c>
      <c r="H2317" s="633" t="s">
        <v>1976</v>
      </c>
      <c r="I2317" s="633" t="s">
        <v>1976</v>
      </c>
      <c r="J2317" s="633">
        <v>1</v>
      </c>
      <c r="K2317" s="633" t="s">
        <v>935</v>
      </c>
    </row>
    <row r="2318" spans="1:11" ht="15.75" customHeight="1">
      <c r="A2318" s="632"/>
      <c r="B2318" s="633" t="s">
        <v>1971</v>
      </c>
      <c r="C2318" s="630" t="s">
        <v>3361</v>
      </c>
      <c r="D2318" s="633" t="s">
        <v>96</v>
      </c>
      <c r="E2318" s="145" t="s">
        <v>1974</v>
      </c>
      <c r="F2318" s="773">
        <v>1800000</v>
      </c>
      <c r="G2318" s="451" t="s">
        <v>2039</v>
      </c>
      <c r="H2318" s="633" t="s">
        <v>1976</v>
      </c>
      <c r="I2318" s="633" t="s">
        <v>1976</v>
      </c>
      <c r="J2318" s="633">
        <v>1</v>
      </c>
      <c r="K2318" s="633" t="s">
        <v>935</v>
      </c>
    </row>
    <row r="2319" spans="1:11" ht="15.75" customHeight="1">
      <c r="A2319" s="632"/>
      <c r="B2319" s="633" t="s">
        <v>1971</v>
      </c>
      <c r="C2319" s="630" t="s">
        <v>2380</v>
      </c>
      <c r="D2319" s="633" t="s">
        <v>95</v>
      </c>
      <c r="E2319" s="145" t="s">
        <v>1974</v>
      </c>
      <c r="F2319" s="773">
        <v>1600000</v>
      </c>
      <c r="G2319" s="422" t="s">
        <v>2302</v>
      </c>
      <c r="H2319" s="633" t="s">
        <v>1976</v>
      </c>
      <c r="I2319" s="633" t="s">
        <v>1976</v>
      </c>
      <c r="J2319" s="633">
        <v>1</v>
      </c>
      <c r="K2319" s="633" t="s">
        <v>935</v>
      </c>
    </row>
    <row r="2320" spans="1:11" ht="15.75" customHeight="1">
      <c r="A2320" s="632"/>
      <c r="B2320" s="633" t="s">
        <v>1971</v>
      </c>
      <c r="C2320" s="630" t="s">
        <v>4576</v>
      </c>
      <c r="D2320" s="633" t="s">
        <v>3057</v>
      </c>
      <c r="E2320" s="145" t="s">
        <v>1974</v>
      </c>
      <c r="F2320" s="773">
        <v>2000000</v>
      </c>
      <c r="G2320" s="451" t="s">
        <v>2039</v>
      </c>
      <c r="H2320" s="633" t="s">
        <v>1976</v>
      </c>
      <c r="I2320" s="633" t="s">
        <v>1976</v>
      </c>
      <c r="J2320" s="633">
        <v>1</v>
      </c>
      <c r="K2320" s="633" t="s">
        <v>935</v>
      </c>
    </row>
    <row r="2321" spans="1:11" ht="15.75" customHeight="1">
      <c r="A2321" s="632"/>
      <c r="B2321" s="633" t="s">
        <v>1971</v>
      </c>
      <c r="C2321" s="630" t="s">
        <v>4577</v>
      </c>
      <c r="D2321" s="633" t="s">
        <v>4578</v>
      </c>
      <c r="E2321" s="145" t="s">
        <v>2024</v>
      </c>
      <c r="F2321" s="773">
        <v>3700000</v>
      </c>
      <c r="G2321" s="451" t="s">
        <v>2039</v>
      </c>
      <c r="H2321" s="633" t="s">
        <v>1976</v>
      </c>
      <c r="I2321" s="633" t="s">
        <v>1976</v>
      </c>
      <c r="J2321" s="633">
        <v>1</v>
      </c>
      <c r="K2321" s="633" t="s">
        <v>935</v>
      </c>
    </row>
    <row r="2322" spans="1:11" ht="15.75" customHeight="1">
      <c r="A2322" s="632"/>
      <c r="B2322" s="633" t="s">
        <v>1971</v>
      </c>
      <c r="C2322" s="630" t="s">
        <v>4579</v>
      </c>
      <c r="D2322" s="633" t="s">
        <v>94</v>
      </c>
      <c r="E2322" s="145" t="s">
        <v>2024</v>
      </c>
      <c r="F2322" s="773">
        <v>2800000</v>
      </c>
      <c r="G2322" s="422" t="s">
        <v>4580</v>
      </c>
      <c r="H2322" s="633" t="s">
        <v>1976</v>
      </c>
      <c r="I2322" s="633" t="s">
        <v>1976</v>
      </c>
      <c r="J2322" s="633">
        <v>1</v>
      </c>
      <c r="K2322" s="633" t="s">
        <v>935</v>
      </c>
    </row>
    <row r="2323" spans="1:11" ht="15.75" customHeight="1">
      <c r="A2323" s="632"/>
      <c r="B2323" s="633" t="s">
        <v>1971</v>
      </c>
      <c r="C2323" s="630" t="s">
        <v>4581</v>
      </c>
      <c r="D2323" s="633" t="s">
        <v>3057</v>
      </c>
      <c r="E2323" s="145" t="s">
        <v>2024</v>
      </c>
      <c r="F2323" s="773">
        <v>3000000</v>
      </c>
      <c r="G2323" s="422" t="s">
        <v>4342</v>
      </c>
      <c r="H2323" s="633" t="s">
        <v>1976</v>
      </c>
      <c r="I2323" s="633" t="s">
        <v>1976</v>
      </c>
      <c r="J2323" s="633">
        <v>1</v>
      </c>
      <c r="K2323" s="633" t="s">
        <v>935</v>
      </c>
    </row>
    <row r="2324" spans="1:11" ht="15.75" customHeight="1">
      <c r="A2324" s="632"/>
      <c r="B2324" s="633" t="s">
        <v>1971</v>
      </c>
      <c r="C2324" s="630" t="s">
        <v>4582</v>
      </c>
      <c r="D2324" s="633" t="s">
        <v>92</v>
      </c>
      <c r="E2324" s="145" t="s">
        <v>2024</v>
      </c>
      <c r="F2324" s="773">
        <v>3000000</v>
      </c>
      <c r="G2324" s="422" t="s">
        <v>4065</v>
      </c>
      <c r="H2324" s="633" t="s">
        <v>1976</v>
      </c>
      <c r="I2324" s="633" t="s">
        <v>1976</v>
      </c>
      <c r="J2324" s="633">
        <v>1</v>
      </c>
      <c r="K2324" s="633" t="s">
        <v>935</v>
      </c>
    </row>
    <row r="2325" spans="1:11" ht="15.75" customHeight="1">
      <c r="A2325" s="632"/>
      <c r="B2325" s="633" t="s">
        <v>1971</v>
      </c>
      <c r="C2325" s="630" t="s">
        <v>4583</v>
      </c>
      <c r="D2325" s="633" t="s">
        <v>3057</v>
      </c>
      <c r="E2325" s="145" t="s">
        <v>2024</v>
      </c>
      <c r="F2325" s="773">
        <v>1800000</v>
      </c>
      <c r="G2325" s="422" t="s">
        <v>2798</v>
      </c>
      <c r="H2325" s="633" t="s">
        <v>1976</v>
      </c>
      <c r="I2325" s="633" t="s">
        <v>1976</v>
      </c>
      <c r="J2325" s="633">
        <v>1</v>
      </c>
      <c r="K2325" s="633" t="s">
        <v>935</v>
      </c>
    </row>
    <row r="2326" spans="1:11" ht="15.75" customHeight="1">
      <c r="A2326" s="632"/>
      <c r="B2326" s="633" t="s">
        <v>1971</v>
      </c>
      <c r="C2326" s="630" t="s">
        <v>4584</v>
      </c>
      <c r="D2326" s="633" t="s">
        <v>3057</v>
      </c>
      <c r="E2326" s="145" t="s">
        <v>2024</v>
      </c>
      <c r="F2326" s="773">
        <v>4300000</v>
      </c>
      <c r="G2326" s="422" t="s">
        <v>4342</v>
      </c>
      <c r="H2326" s="633" t="s">
        <v>1976</v>
      </c>
      <c r="I2326" s="633" t="s">
        <v>1976</v>
      </c>
      <c r="J2326" s="633">
        <v>1</v>
      </c>
      <c r="K2326" s="633" t="s">
        <v>935</v>
      </c>
    </row>
    <row r="2327" spans="1:11" ht="15.75" customHeight="1">
      <c r="A2327" s="632"/>
      <c r="B2327" s="633" t="s">
        <v>1971</v>
      </c>
      <c r="C2327" s="630" t="s">
        <v>4585</v>
      </c>
      <c r="D2327" s="633" t="s">
        <v>92</v>
      </c>
      <c r="E2327" s="145" t="s">
        <v>2024</v>
      </c>
      <c r="F2327" s="773">
        <v>2600000</v>
      </c>
      <c r="G2327" s="422" t="s">
        <v>2039</v>
      </c>
      <c r="H2327" s="633" t="s">
        <v>1976</v>
      </c>
      <c r="I2327" s="633" t="s">
        <v>1976</v>
      </c>
      <c r="J2327" s="633">
        <v>1</v>
      </c>
      <c r="K2327" s="633" t="s">
        <v>935</v>
      </c>
    </row>
    <row r="2328" spans="1:11" ht="15.75" customHeight="1">
      <c r="A2328" s="632"/>
      <c r="B2328" s="633" t="s">
        <v>1971</v>
      </c>
      <c r="C2328" s="630" t="s">
        <v>4586</v>
      </c>
      <c r="D2328" s="633" t="s">
        <v>95</v>
      </c>
      <c r="E2328" s="145" t="s">
        <v>2024</v>
      </c>
      <c r="F2328" s="773">
        <v>1800000</v>
      </c>
      <c r="G2328" s="422" t="s">
        <v>4587</v>
      </c>
      <c r="H2328" s="633" t="s">
        <v>1976</v>
      </c>
      <c r="I2328" s="633" t="s">
        <v>1976</v>
      </c>
      <c r="J2328" s="633">
        <v>1</v>
      </c>
      <c r="K2328" s="633" t="s">
        <v>935</v>
      </c>
    </row>
    <row r="2329" spans="1:11" ht="15.75" customHeight="1">
      <c r="A2329" s="632"/>
      <c r="B2329" s="633" t="s">
        <v>1971</v>
      </c>
      <c r="C2329" s="630" t="s">
        <v>4588</v>
      </c>
      <c r="D2329" s="633" t="s">
        <v>2778</v>
      </c>
      <c r="E2329" s="145" t="s">
        <v>2024</v>
      </c>
      <c r="F2329" s="773">
        <v>1450000</v>
      </c>
      <c r="G2329" s="422" t="s">
        <v>4589</v>
      </c>
      <c r="H2329" s="633" t="s">
        <v>1976</v>
      </c>
      <c r="I2329" s="633" t="s">
        <v>1976</v>
      </c>
      <c r="J2329" s="633">
        <v>1</v>
      </c>
      <c r="K2329" s="633" t="s">
        <v>935</v>
      </c>
    </row>
    <row r="2330" spans="1:11" ht="15.75" customHeight="1">
      <c r="A2330" s="632"/>
      <c r="B2330" s="633" t="s">
        <v>1971</v>
      </c>
      <c r="C2330" s="630" t="s">
        <v>4590</v>
      </c>
      <c r="D2330" s="633" t="s">
        <v>95</v>
      </c>
      <c r="E2330" s="145" t="s">
        <v>2024</v>
      </c>
      <c r="F2330" s="773">
        <v>1800000</v>
      </c>
      <c r="G2330" s="451" t="s">
        <v>2039</v>
      </c>
      <c r="H2330" s="633" t="s">
        <v>1976</v>
      </c>
      <c r="I2330" s="633" t="s">
        <v>1976</v>
      </c>
      <c r="J2330" s="633">
        <v>1</v>
      </c>
      <c r="K2330" s="633" t="s">
        <v>935</v>
      </c>
    </row>
    <row r="2331" spans="1:11" ht="15.75" customHeight="1">
      <c r="A2331" s="632"/>
      <c r="B2331" s="633" t="s">
        <v>1971</v>
      </c>
      <c r="C2331" s="630" t="s">
        <v>744</v>
      </c>
      <c r="D2331" s="633" t="s">
        <v>1995</v>
      </c>
      <c r="E2331" s="145" t="s">
        <v>2024</v>
      </c>
      <c r="F2331" s="773">
        <v>3400000</v>
      </c>
      <c r="G2331" s="422" t="s">
        <v>2223</v>
      </c>
      <c r="H2331" s="633" t="s">
        <v>1976</v>
      </c>
      <c r="I2331" s="633" t="s">
        <v>1976</v>
      </c>
      <c r="J2331" s="633">
        <v>1</v>
      </c>
      <c r="K2331" s="633" t="s">
        <v>935</v>
      </c>
    </row>
    <row r="2332" spans="1:11" ht="15.75" customHeight="1">
      <c r="A2332" s="632"/>
      <c r="B2332" s="633" t="s">
        <v>1971</v>
      </c>
      <c r="C2332" s="630" t="s">
        <v>4591</v>
      </c>
      <c r="D2332" s="633" t="s">
        <v>89</v>
      </c>
      <c r="E2332" s="145" t="s">
        <v>2024</v>
      </c>
      <c r="F2332" s="773">
        <v>2300000</v>
      </c>
      <c r="G2332" s="422" t="s">
        <v>2499</v>
      </c>
      <c r="H2332" s="633" t="s">
        <v>1976</v>
      </c>
      <c r="I2332" s="633" t="s">
        <v>1976</v>
      </c>
      <c r="J2332" s="633">
        <v>1</v>
      </c>
      <c r="K2332" s="633" t="s">
        <v>935</v>
      </c>
    </row>
    <row r="2333" spans="1:11" ht="15.75" customHeight="1">
      <c r="A2333" s="632"/>
      <c r="B2333" s="633" t="s">
        <v>1971</v>
      </c>
      <c r="C2333" s="630" t="s">
        <v>4592</v>
      </c>
      <c r="D2333" s="633" t="s">
        <v>96</v>
      </c>
      <c r="E2333" s="145" t="s">
        <v>2024</v>
      </c>
      <c r="F2333" s="773">
        <v>1200000</v>
      </c>
      <c r="G2333" s="451" t="s">
        <v>2039</v>
      </c>
      <c r="H2333" s="633" t="s">
        <v>1976</v>
      </c>
      <c r="I2333" s="633" t="s">
        <v>1976</v>
      </c>
      <c r="J2333" s="633">
        <v>1</v>
      </c>
      <c r="K2333" s="633" t="s">
        <v>935</v>
      </c>
    </row>
    <row r="2334" spans="1:11" ht="15.75" customHeight="1">
      <c r="A2334" s="632"/>
      <c r="B2334" s="633" t="s">
        <v>1971</v>
      </c>
      <c r="C2334" s="630" t="s">
        <v>4593</v>
      </c>
      <c r="D2334" s="633" t="s">
        <v>96</v>
      </c>
      <c r="E2334" s="145" t="s">
        <v>2024</v>
      </c>
      <c r="F2334" s="773">
        <v>1700000</v>
      </c>
      <c r="G2334" s="451" t="s">
        <v>2039</v>
      </c>
      <c r="H2334" s="633" t="s">
        <v>1976</v>
      </c>
      <c r="I2334" s="633" t="s">
        <v>1976</v>
      </c>
      <c r="J2334" s="633">
        <v>1</v>
      </c>
      <c r="K2334" s="633" t="s">
        <v>935</v>
      </c>
    </row>
    <row r="2335" spans="1:11" ht="15.75" customHeight="1">
      <c r="A2335" s="632"/>
      <c r="B2335" s="633" t="s">
        <v>1971</v>
      </c>
      <c r="C2335" s="630" t="s">
        <v>4594</v>
      </c>
      <c r="D2335" s="633" t="s">
        <v>4587</v>
      </c>
      <c r="E2335" s="145" t="s">
        <v>2024</v>
      </c>
      <c r="F2335" s="773">
        <v>1900000</v>
      </c>
      <c r="G2335" s="422" t="s">
        <v>4587</v>
      </c>
      <c r="H2335" s="633" t="s">
        <v>1976</v>
      </c>
      <c r="I2335" s="633" t="s">
        <v>1976</v>
      </c>
      <c r="J2335" s="633">
        <v>1</v>
      </c>
      <c r="K2335" s="633" t="s">
        <v>935</v>
      </c>
    </row>
    <row r="2336" spans="1:11" ht="15.75" customHeight="1">
      <c r="A2336" s="466"/>
      <c r="B2336" s="467"/>
      <c r="C2336" s="468"/>
      <c r="D2336" s="469"/>
      <c r="E2336" s="469"/>
      <c r="F2336" s="1720"/>
      <c r="G2336" s="470"/>
      <c r="H2336" s="470"/>
      <c r="I2336" s="470"/>
      <c r="J2336" s="470"/>
      <c r="K2336" s="470"/>
    </row>
    <row r="2337" spans="1:11" ht="15.75" customHeight="1">
      <c r="A2337" s="466"/>
      <c r="B2337" s="467"/>
      <c r="C2337" s="468"/>
      <c r="D2337" s="469"/>
      <c r="E2337" s="469"/>
      <c r="F2337" s="1720"/>
      <c r="G2337" s="470"/>
      <c r="H2337" s="470"/>
      <c r="I2337" s="470"/>
      <c r="J2337" s="470"/>
      <c r="K2337" s="470"/>
    </row>
    <row r="2338" spans="1:11" ht="15.75" customHeight="1">
      <c r="A2338" s="480"/>
      <c r="B2338" s="467"/>
      <c r="C2338" s="471"/>
      <c r="D2338" s="477"/>
      <c r="E2338" s="469"/>
      <c r="F2338" s="1721"/>
      <c r="G2338" s="477"/>
      <c r="H2338" s="470"/>
      <c r="I2338" s="470"/>
      <c r="J2338" s="471"/>
      <c r="K2338" s="470"/>
    </row>
    <row r="2339" spans="1:11" ht="15.75" customHeight="1">
      <c r="A2339" s="481"/>
      <c r="B2339" s="467"/>
      <c r="C2339" s="471"/>
      <c r="D2339" s="477"/>
      <c r="E2339" s="469"/>
      <c r="F2339" s="1721"/>
      <c r="G2339" s="477"/>
      <c r="H2339" s="470"/>
      <c r="I2339" s="470"/>
      <c r="J2339" s="471"/>
      <c r="K2339" s="470"/>
    </row>
    <row r="2340" spans="1:11" ht="15.75" customHeight="1">
      <c r="J2340">
        <f>SUM(J2297:J2339)</f>
        <v>39</v>
      </c>
    </row>
    <row r="2341" spans="1:11" ht="15.75" customHeight="1">
      <c r="A2341" s="3342" t="s">
        <v>4595</v>
      </c>
      <c r="B2341" s="3342"/>
      <c r="C2341" s="3342"/>
      <c r="D2341" s="3342"/>
      <c r="E2341" s="3342"/>
      <c r="F2341" s="3342"/>
      <c r="G2341" s="3342"/>
      <c r="H2341" s="3342"/>
      <c r="I2341" s="3342"/>
      <c r="J2341" s="3342"/>
      <c r="K2341" s="3342"/>
    </row>
    <row r="2342" spans="1:11" ht="15.75" customHeight="1">
      <c r="A2342" s="3340" t="s">
        <v>4596</v>
      </c>
      <c r="B2342" s="3341"/>
      <c r="C2342" s="3341"/>
      <c r="D2342" s="3341"/>
      <c r="E2342" s="3341"/>
      <c r="F2342" s="3341"/>
      <c r="G2342" s="3341"/>
      <c r="H2342" s="3341"/>
      <c r="I2342" s="3341"/>
      <c r="J2342" s="3341"/>
      <c r="K2342" s="3341"/>
    </row>
    <row r="2343" spans="1:11" ht="15.75" customHeight="1">
      <c r="A2343" s="12" t="s">
        <v>1962</v>
      </c>
      <c r="B2343" s="62" t="s">
        <v>1963</v>
      </c>
      <c r="C2343" s="62" t="s">
        <v>1964</v>
      </c>
      <c r="D2343" s="62" t="s">
        <v>2340</v>
      </c>
      <c r="E2343" s="62" t="s">
        <v>153</v>
      </c>
      <c r="F2343" s="1702" t="s">
        <v>1966</v>
      </c>
      <c r="G2343" s="986" t="s">
        <v>1967</v>
      </c>
      <c r="H2343" s="62" t="s">
        <v>1968</v>
      </c>
      <c r="I2343" s="62" t="s">
        <v>1969</v>
      </c>
      <c r="J2343" s="63" t="s">
        <v>1970</v>
      </c>
      <c r="K2343" s="63" t="s">
        <v>10</v>
      </c>
    </row>
    <row r="2344" spans="1:11" ht="14.25" customHeight="1">
      <c r="A2344" s="632">
        <v>43841</v>
      </c>
      <c r="B2344" s="633" t="s">
        <v>1971</v>
      </c>
      <c r="C2344" s="662" t="s">
        <v>4597</v>
      </c>
      <c r="D2344" s="633" t="s">
        <v>407</v>
      </c>
      <c r="E2344" s="633" t="s">
        <v>1974</v>
      </c>
      <c r="F2344" s="1131">
        <v>1900000</v>
      </c>
      <c r="G2344" s="633" t="s">
        <v>3323</v>
      </c>
      <c r="H2344" s="633" t="s">
        <v>2196</v>
      </c>
      <c r="I2344" s="633" t="s">
        <v>1976</v>
      </c>
      <c r="J2344" s="633">
        <v>1</v>
      </c>
      <c r="K2344" s="633" t="s">
        <v>2351</v>
      </c>
    </row>
    <row r="2345" spans="1:11" ht="15.75" customHeight="1">
      <c r="A2345" s="632">
        <v>43841</v>
      </c>
      <c r="B2345" s="633" t="s">
        <v>1971</v>
      </c>
      <c r="C2345" s="662" t="s">
        <v>4598</v>
      </c>
      <c r="D2345" s="633" t="s">
        <v>407</v>
      </c>
      <c r="E2345" s="633" t="s">
        <v>2024</v>
      </c>
      <c r="F2345" s="1131">
        <v>1700000</v>
      </c>
      <c r="G2345" s="633" t="s">
        <v>4599</v>
      </c>
      <c r="H2345" s="633" t="s">
        <v>2196</v>
      </c>
      <c r="I2345" s="633" t="s">
        <v>1976</v>
      </c>
      <c r="J2345" s="633">
        <v>1</v>
      </c>
      <c r="K2345" s="633" t="s">
        <v>2351</v>
      </c>
    </row>
    <row r="2346" spans="1:11" ht="15.75" customHeight="1">
      <c r="A2346" s="632">
        <v>43841</v>
      </c>
      <c r="B2346" s="633" t="s">
        <v>1971</v>
      </c>
      <c r="C2346" s="662" t="s">
        <v>4600</v>
      </c>
      <c r="D2346" s="633" t="s">
        <v>407</v>
      </c>
      <c r="E2346" s="633" t="s">
        <v>1974</v>
      </c>
      <c r="F2346" s="1131">
        <v>2250000</v>
      </c>
      <c r="G2346" s="633" t="s">
        <v>3323</v>
      </c>
      <c r="H2346" s="633" t="s">
        <v>2196</v>
      </c>
      <c r="I2346" s="633" t="s">
        <v>1976</v>
      </c>
      <c r="J2346" s="633">
        <v>1</v>
      </c>
      <c r="K2346" s="633" t="s">
        <v>2351</v>
      </c>
    </row>
    <row r="2347" spans="1:11" ht="15.75" customHeight="1">
      <c r="A2347" s="632">
        <v>43841</v>
      </c>
      <c r="B2347" s="633" t="s">
        <v>1971</v>
      </c>
      <c r="C2347" s="439" t="s">
        <v>4601</v>
      </c>
      <c r="D2347" s="633" t="s">
        <v>407</v>
      </c>
      <c r="E2347" s="145" t="s">
        <v>1974</v>
      </c>
      <c r="F2347" s="773">
        <v>1800000</v>
      </c>
      <c r="G2347" s="422" t="s">
        <v>3323</v>
      </c>
      <c r="H2347" s="633" t="s">
        <v>2196</v>
      </c>
      <c r="I2347" s="633" t="s">
        <v>1976</v>
      </c>
      <c r="J2347" s="633">
        <v>1</v>
      </c>
      <c r="K2347" s="633" t="s">
        <v>2351</v>
      </c>
    </row>
    <row r="2348" spans="1:11" ht="15.75" customHeight="1">
      <c r="A2348" s="632">
        <v>43841</v>
      </c>
      <c r="B2348" s="633" t="s">
        <v>1971</v>
      </c>
      <c r="C2348" s="439" t="s">
        <v>4602</v>
      </c>
      <c r="D2348" s="633" t="s">
        <v>95</v>
      </c>
      <c r="E2348" s="145" t="s">
        <v>1974</v>
      </c>
      <c r="F2348" s="773">
        <v>2300000</v>
      </c>
      <c r="G2348" s="451" t="s">
        <v>2039</v>
      </c>
      <c r="H2348" s="633" t="s">
        <v>2196</v>
      </c>
      <c r="I2348" s="633" t="s">
        <v>1976</v>
      </c>
      <c r="J2348" s="633">
        <v>1</v>
      </c>
      <c r="K2348" s="633" t="s">
        <v>4603</v>
      </c>
    </row>
    <row r="2349" spans="1:11" ht="15.75" customHeight="1">
      <c r="A2349" s="632">
        <v>43841</v>
      </c>
      <c r="B2349" s="633" t="s">
        <v>1971</v>
      </c>
      <c r="C2349" s="439" t="s">
        <v>4604</v>
      </c>
      <c r="D2349" s="633" t="s">
        <v>92</v>
      </c>
      <c r="E2349" s="145" t="s">
        <v>1974</v>
      </c>
      <c r="F2349" s="773">
        <v>2400000</v>
      </c>
      <c r="G2349" s="422" t="s">
        <v>4587</v>
      </c>
      <c r="H2349" s="633" t="s">
        <v>2196</v>
      </c>
      <c r="I2349" s="633" t="s">
        <v>1976</v>
      </c>
      <c r="J2349" s="633">
        <v>1</v>
      </c>
      <c r="K2349" s="633" t="s">
        <v>4603</v>
      </c>
    </row>
    <row r="2350" spans="1:11" ht="15.75" customHeight="1">
      <c r="A2350" s="632">
        <v>43841</v>
      </c>
      <c r="B2350" s="633" t="s">
        <v>2004</v>
      </c>
      <c r="C2350" s="439" t="s">
        <v>4605</v>
      </c>
      <c r="D2350" s="633" t="s">
        <v>2975</v>
      </c>
      <c r="E2350" s="145" t="s">
        <v>1974</v>
      </c>
      <c r="F2350" s="773">
        <v>7500000</v>
      </c>
      <c r="G2350" s="422" t="s">
        <v>2847</v>
      </c>
      <c r="H2350" s="633" t="s">
        <v>2196</v>
      </c>
      <c r="I2350" s="633" t="s">
        <v>1976</v>
      </c>
      <c r="J2350" s="633">
        <v>1</v>
      </c>
      <c r="K2350" s="633" t="s">
        <v>4603</v>
      </c>
    </row>
    <row r="2351" spans="1:11" ht="15.75" customHeight="1">
      <c r="A2351" s="632">
        <v>43841</v>
      </c>
      <c r="B2351" s="633" t="s">
        <v>1971</v>
      </c>
      <c r="C2351" s="439" t="s">
        <v>4606</v>
      </c>
      <c r="D2351" s="633" t="s">
        <v>2975</v>
      </c>
      <c r="E2351" s="145" t="s">
        <v>1974</v>
      </c>
      <c r="F2351" s="773">
        <v>5200000</v>
      </c>
      <c r="G2351" s="422" t="s">
        <v>2847</v>
      </c>
      <c r="H2351" s="633" t="s">
        <v>2196</v>
      </c>
      <c r="I2351" s="633" t="s">
        <v>1976</v>
      </c>
      <c r="J2351" s="633">
        <v>1</v>
      </c>
      <c r="K2351" s="633" t="s">
        <v>4603</v>
      </c>
    </row>
    <row r="2352" spans="1:11" ht="15.75" customHeight="1">
      <c r="A2352" s="632">
        <v>43841</v>
      </c>
      <c r="B2352" s="633" t="s">
        <v>1971</v>
      </c>
      <c r="C2352" s="439" t="s">
        <v>4607</v>
      </c>
      <c r="D2352" s="633" t="s">
        <v>89</v>
      </c>
      <c r="E2352" s="145" t="s">
        <v>2024</v>
      </c>
      <c r="F2352" s="773">
        <v>2700000</v>
      </c>
      <c r="G2352" s="451" t="s">
        <v>2039</v>
      </c>
      <c r="H2352" s="633" t="s">
        <v>2196</v>
      </c>
      <c r="I2352" s="633" t="s">
        <v>1976</v>
      </c>
      <c r="J2352" s="633">
        <v>1</v>
      </c>
      <c r="K2352" s="633" t="s">
        <v>4603</v>
      </c>
    </row>
    <row r="2353" spans="1:11" ht="15.75" customHeight="1">
      <c r="A2353" s="632">
        <v>43841</v>
      </c>
      <c r="B2353" s="633" t="s">
        <v>1971</v>
      </c>
      <c r="C2353" s="439" t="s">
        <v>4608</v>
      </c>
      <c r="D2353" s="633" t="s">
        <v>90</v>
      </c>
      <c r="E2353" s="145" t="s">
        <v>1974</v>
      </c>
      <c r="F2353" s="773">
        <v>2700000</v>
      </c>
      <c r="G2353" s="422" t="s">
        <v>2012</v>
      </c>
      <c r="H2353" s="633" t="s">
        <v>2196</v>
      </c>
      <c r="I2353" s="633" t="s">
        <v>1976</v>
      </c>
      <c r="J2353" s="633">
        <v>1</v>
      </c>
      <c r="K2353" s="633" t="s">
        <v>4603</v>
      </c>
    </row>
    <row r="2354" spans="1:11" ht="15.75" customHeight="1">
      <c r="A2354" s="632">
        <v>43932</v>
      </c>
      <c r="B2354" s="633" t="s">
        <v>1971</v>
      </c>
      <c r="C2354" s="439" t="s">
        <v>4609</v>
      </c>
      <c r="D2354" s="633" t="s">
        <v>93</v>
      </c>
      <c r="E2354" s="145" t="s">
        <v>1974</v>
      </c>
      <c r="F2354" s="773">
        <v>4600000</v>
      </c>
      <c r="G2354" s="422" t="s">
        <v>2937</v>
      </c>
      <c r="H2354" s="633" t="s">
        <v>2196</v>
      </c>
      <c r="I2354" s="633" t="s">
        <v>1976</v>
      </c>
      <c r="J2354" s="633">
        <v>1</v>
      </c>
      <c r="K2354" s="633" t="s">
        <v>4603</v>
      </c>
    </row>
    <row r="2355" spans="1:11" ht="15.75" customHeight="1">
      <c r="A2355" s="632">
        <v>43932</v>
      </c>
      <c r="B2355" s="633" t="s">
        <v>1971</v>
      </c>
      <c r="C2355" s="439" t="s">
        <v>4610</v>
      </c>
      <c r="D2355" s="633" t="s">
        <v>4611</v>
      </c>
      <c r="E2355" s="145" t="s">
        <v>1974</v>
      </c>
      <c r="F2355" s="773">
        <v>2100000</v>
      </c>
      <c r="G2355" s="422" t="s">
        <v>2566</v>
      </c>
      <c r="H2355" s="633" t="s">
        <v>2196</v>
      </c>
      <c r="I2355" s="633" t="s">
        <v>1976</v>
      </c>
      <c r="J2355" s="633">
        <v>1</v>
      </c>
      <c r="K2355" s="633" t="s">
        <v>935</v>
      </c>
    </row>
    <row r="2356" spans="1:11" ht="15.75" customHeight="1">
      <c r="A2356" s="632">
        <v>43932</v>
      </c>
      <c r="B2356" s="633" t="s">
        <v>1971</v>
      </c>
      <c r="C2356" s="439" t="s">
        <v>4612</v>
      </c>
      <c r="D2356" s="633" t="s">
        <v>93</v>
      </c>
      <c r="E2356" s="145" t="s">
        <v>1974</v>
      </c>
      <c r="F2356" s="773">
        <v>4500000</v>
      </c>
      <c r="G2356" s="422" t="s">
        <v>2937</v>
      </c>
      <c r="H2356" s="633" t="s">
        <v>2196</v>
      </c>
      <c r="I2356" s="633" t="s">
        <v>1976</v>
      </c>
      <c r="J2356" s="633">
        <v>1</v>
      </c>
      <c r="K2356" s="633" t="s">
        <v>4603</v>
      </c>
    </row>
    <row r="2357" spans="1:11" ht="15.75" customHeight="1">
      <c r="A2357" s="632">
        <v>43932</v>
      </c>
      <c r="B2357" s="633" t="s">
        <v>1971</v>
      </c>
      <c r="C2357" s="439" t="s">
        <v>4613</v>
      </c>
      <c r="D2357" s="633" t="s">
        <v>4611</v>
      </c>
      <c r="E2357" s="145" t="s">
        <v>1974</v>
      </c>
      <c r="F2357" s="773">
        <v>2400000</v>
      </c>
      <c r="G2357" s="422" t="s">
        <v>2566</v>
      </c>
      <c r="H2357" s="633" t="s">
        <v>2196</v>
      </c>
      <c r="I2357" s="633" t="s">
        <v>1976</v>
      </c>
      <c r="J2357" s="633">
        <v>1</v>
      </c>
      <c r="K2357" s="633" t="s">
        <v>4603</v>
      </c>
    </row>
    <row r="2358" spans="1:11" ht="15.75" customHeight="1">
      <c r="A2358" s="632">
        <v>43932</v>
      </c>
      <c r="B2358" s="633" t="s">
        <v>1971</v>
      </c>
      <c r="C2358" s="439" t="s">
        <v>4614</v>
      </c>
      <c r="D2358" s="633" t="s">
        <v>407</v>
      </c>
      <c r="E2358" s="145" t="s">
        <v>1974</v>
      </c>
      <c r="F2358" s="773">
        <v>3200000</v>
      </c>
      <c r="G2358" s="422" t="s">
        <v>4063</v>
      </c>
      <c r="H2358" s="633" t="s">
        <v>2196</v>
      </c>
      <c r="I2358" s="633" t="s">
        <v>1976</v>
      </c>
      <c r="J2358" s="633">
        <v>1</v>
      </c>
      <c r="K2358" s="633" t="s">
        <v>2351</v>
      </c>
    </row>
    <row r="2359" spans="1:11" ht="15.75" customHeight="1">
      <c r="A2359" s="632">
        <v>43932</v>
      </c>
      <c r="B2359" s="633" t="s">
        <v>1971</v>
      </c>
      <c r="C2359" s="439" t="s">
        <v>4615</v>
      </c>
      <c r="D2359" s="633" t="s">
        <v>4611</v>
      </c>
      <c r="E2359" s="145" t="s">
        <v>1974</v>
      </c>
      <c r="F2359" s="773">
        <v>3100000</v>
      </c>
      <c r="G2359" s="422" t="s">
        <v>2148</v>
      </c>
      <c r="H2359" s="633" t="s">
        <v>2196</v>
      </c>
      <c r="I2359" s="633" t="s">
        <v>1976</v>
      </c>
      <c r="J2359" s="633">
        <v>1</v>
      </c>
      <c r="K2359" s="633" t="s">
        <v>2351</v>
      </c>
    </row>
    <row r="2360" spans="1:11" ht="15.75" customHeight="1">
      <c r="A2360" s="632">
        <v>43841</v>
      </c>
      <c r="B2360" s="633" t="s">
        <v>1971</v>
      </c>
      <c r="C2360" s="439" t="s">
        <v>4616</v>
      </c>
      <c r="D2360" s="633" t="s">
        <v>413</v>
      </c>
      <c r="E2360" s="145" t="s">
        <v>1974</v>
      </c>
      <c r="F2360" s="773">
        <v>1800000</v>
      </c>
      <c r="G2360" s="451" t="s">
        <v>2039</v>
      </c>
      <c r="H2360" s="633" t="s">
        <v>2196</v>
      </c>
      <c r="I2360" s="633" t="s">
        <v>1976</v>
      </c>
      <c r="J2360" s="633">
        <v>1</v>
      </c>
      <c r="K2360" s="633" t="s">
        <v>2351</v>
      </c>
    </row>
    <row r="2361" spans="1:11" ht="15.75" customHeight="1">
      <c r="A2361" s="632" t="s">
        <v>4617</v>
      </c>
      <c r="B2361" s="633" t="s">
        <v>1971</v>
      </c>
      <c r="C2361" s="439" t="s">
        <v>4618</v>
      </c>
      <c r="D2361" s="633" t="s">
        <v>92</v>
      </c>
      <c r="E2361" s="145" t="s">
        <v>1974</v>
      </c>
      <c r="F2361" s="773">
        <v>2600000</v>
      </c>
      <c r="G2361" s="422" t="s">
        <v>1984</v>
      </c>
      <c r="H2361" s="633" t="s">
        <v>2196</v>
      </c>
      <c r="I2361" s="633" t="s">
        <v>1976</v>
      </c>
      <c r="J2361" s="633">
        <v>1</v>
      </c>
      <c r="K2361" s="633" t="s">
        <v>2351</v>
      </c>
    </row>
    <row r="2362" spans="1:11" ht="15.75" customHeight="1">
      <c r="A2362" s="632" t="s">
        <v>4617</v>
      </c>
      <c r="B2362" s="633" t="s">
        <v>1971</v>
      </c>
      <c r="C2362" s="439" t="s">
        <v>4619</v>
      </c>
      <c r="D2362" s="633" t="s">
        <v>91</v>
      </c>
      <c r="E2362" s="145" t="s">
        <v>1974</v>
      </c>
      <c r="F2362" s="773">
        <v>4500000</v>
      </c>
      <c r="G2362" s="422" t="s">
        <v>2090</v>
      </c>
      <c r="H2362" s="633" t="s">
        <v>2196</v>
      </c>
      <c r="I2362" s="633" t="s">
        <v>1976</v>
      </c>
      <c r="J2362" s="633">
        <v>1</v>
      </c>
      <c r="K2362" s="633" t="s">
        <v>4603</v>
      </c>
    </row>
    <row r="2363" spans="1:11" ht="15.75" customHeight="1">
      <c r="A2363" s="632">
        <v>43993</v>
      </c>
      <c r="B2363" s="633" t="s">
        <v>1971</v>
      </c>
      <c r="C2363" s="439" t="s">
        <v>4620</v>
      </c>
      <c r="D2363" s="633" t="s">
        <v>92</v>
      </c>
      <c r="E2363" s="145" t="s">
        <v>1974</v>
      </c>
      <c r="F2363" s="773">
        <v>2900000</v>
      </c>
      <c r="G2363" s="422" t="s">
        <v>2012</v>
      </c>
      <c r="H2363" s="633" t="s">
        <v>2196</v>
      </c>
      <c r="I2363" s="633" t="s">
        <v>1976</v>
      </c>
      <c r="J2363" s="633">
        <v>1</v>
      </c>
      <c r="K2363" s="633" t="s">
        <v>4603</v>
      </c>
    </row>
    <row r="2364" spans="1:11" ht="15.75" customHeight="1">
      <c r="A2364" s="632" t="s">
        <v>4621</v>
      </c>
      <c r="B2364" s="633" t="s">
        <v>672</v>
      </c>
      <c r="C2364" s="439" t="s">
        <v>4160</v>
      </c>
      <c r="D2364" s="633" t="s">
        <v>227</v>
      </c>
      <c r="E2364" s="145" t="s">
        <v>2024</v>
      </c>
      <c r="F2364" s="773">
        <v>900000</v>
      </c>
      <c r="G2364" s="422" t="s">
        <v>2039</v>
      </c>
      <c r="H2364" s="633" t="s">
        <v>2196</v>
      </c>
      <c r="I2364" s="633" t="s">
        <v>1976</v>
      </c>
      <c r="J2364" s="633">
        <v>1</v>
      </c>
      <c r="K2364" s="633" t="s">
        <v>2351</v>
      </c>
    </row>
    <row r="2365" spans="1:11" ht="15.75" customHeight="1">
      <c r="A2365" s="632" t="s">
        <v>4622</v>
      </c>
      <c r="B2365" s="633" t="s">
        <v>1971</v>
      </c>
      <c r="C2365" s="439" t="s">
        <v>4623</v>
      </c>
      <c r="D2365" s="633" t="s">
        <v>2673</v>
      </c>
      <c r="E2365" s="145" t="s">
        <v>2024</v>
      </c>
      <c r="F2365" s="773">
        <v>2300000</v>
      </c>
      <c r="G2365" s="422" t="s">
        <v>2566</v>
      </c>
      <c r="H2365" s="633" t="s">
        <v>2196</v>
      </c>
      <c r="I2365" s="633" t="s">
        <v>1976</v>
      </c>
      <c r="J2365" s="633">
        <v>1</v>
      </c>
      <c r="K2365" s="633" t="s">
        <v>4339</v>
      </c>
    </row>
    <row r="2366" spans="1:11" ht="15.75" customHeight="1">
      <c r="A2366" s="632">
        <v>43993</v>
      </c>
      <c r="B2366" s="633" t="s">
        <v>1971</v>
      </c>
      <c r="C2366" s="439" t="s">
        <v>4624</v>
      </c>
      <c r="D2366" s="633" t="s">
        <v>92</v>
      </c>
      <c r="E2366" s="145" t="s">
        <v>1974</v>
      </c>
      <c r="F2366" s="773">
        <v>2300000</v>
      </c>
      <c r="G2366" s="422" t="s">
        <v>3934</v>
      </c>
      <c r="H2366" s="633" t="s">
        <v>2196</v>
      </c>
      <c r="I2366" s="633" t="s">
        <v>1976</v>
      </c>
      <c r="J2366" s="633">
        <v>1</v>
      </c>
      <c r="K2366" s="633" t="s">
        <v>2351</v>
      </c>
    </row>
    <row r="2367" spans="1:11" ht="15.75" customHeight="1">
      <c r="A2367" s="632" t="s">
        <v>4617</v>
      </c>
      <c r="B2367" s="633" t="s">
        <v>1971</v>
      </c>
      <c r="C2367" s="439" t="s">
        <v>4625</v>
      </c>
      <c r="D2367" s="633" t="s">
        <v>89</v>
      </c>
      <c r="E2367" s="145" t="s">
        <v>1974</v>
      </c>
      <c r="F2367" s="773">
        <v>3300000</v>
      </c>
      <c r="G2367" s="422" t="s">
        <v>2039</v>
      </c>
      <c r="H2367" s="633" t="s">
        <v>2196</v>
      </c>
      <c r="I2367" s="633" t="s">
        <v>1976</v>
      </c>
      <c r="J2367" s="633">
        <v>1</v>
      </c>
      <c r="K2367" s="633" t="s">
        <v>4339</v>
      </c>
    </row>
    <row r="2368" spans="1:11" ht="15.75" customHeight="1">
      <c r="A2368" s="466"/>
      <c r="B2368" s="467"/>
      <c r="C2368" s="468"/>
      <c r="D2368" s="469"/>
      <c r="E2368" s="469"/>
      <c r="F2368" s="1720"/>
      <c r="G2368" s="470"/>
      <c r="H2368" s="470"/>
      <c r="I2368" s="470"/>
      <c r="J2368" s="470"/>
      <c r="K2368" s="470"/>
    </row>
    <row r="2369" spans="1:11" ht="15.75" customHeight="1">
      <c r="A2369" s="466"/>
      <c r="B2369" s="467"/>
      <c r="C2369" s="468"/>
      <c r="D2369" s="469"/>
      <c r="E2369" s="469"/>
      <c r="F2369" s="1720"/>
      <c r="G2369" s="470"/>
      <c r="H2369" s="470"/>
      <c r="I2369" s="470"/>
      <c r="J2369" s="470"/>
      <c r="K2369" s="470"/>
    </row>
    <row r="2370" spans="1:11" ht="15.75" customHeight="1">
      <c r="A2370" s="480"/>
      <c r="B2370" s="467"/>
      <c r="C2370" s="471"/>
      <c r="D2370" s="477"/>
      <c r="E2370" s="469"/>
      <c r="F2370" s="1721"/>
      <c r="G2370" s="477"/>
      <c r="H2370" s="470"/>
      <c r="I2370" s="470"/>
      <c r="J2370" s="471"/>
      <c r="K2370" s="470"/>
    </row>
    <row r="2371" spans="1:11" ht="15.75" customHeight="1">
      <c r="A2371" s="481"/>
      <c r="B2371" s="467"/>
      <c r="C2371" s="471"/>
      <c r="D2371" s="477"/>
      <c r="E2371" s="469"/>
      <c r="F2371" s="1721"/>
      <c r="G2371" s="477"/>
      <c r="H2371" s="470"/>
      <c r="I2371" s="470"/>
      <c r="J2371" s="471"/>
      <c r="K2371" s="470"/>
    </row>
    <row r="2372" spans="1:11" ht="15.75" customHeight="1">
      <c r="J2372">
        <f>SUM(J2344:J2371)</f>
        <v>24</v>
      </c>
    </row>
    <row r="2373" spans="1:11" ht="15.75" customHeight="1">
      <c r="A2373" s="3340" t="s">
        <v>4626</v>
      </c>
      <c r="B2373" s="3341"/>
      <c r="C2373" s="3341"/>
      <c r="D2373" s="3341"/>
      <c r="E2373" s="3341"/>
      <c r="F2373" s="3341"/>
      <c r="G2373" s="3341"/>
      <c r="H2373" s="3341"/>
      <c r="I2373" s="3341"/>
      <c r="J2373" s="3341"/>
      <c r="K2373" s="3341"/>
    </row>
    <row r="2374" spans="1:11" ht="15.75" customHeight="1">
      <c r="A2374" s="12" t="s">
        <v>1962</v>
      </c>
      <c r="B2374" s="62" t="s">
        <v>1963</v>
      </c>
      <c r="C2374" s="62" t="s">
        <v>1964</v>
      </c>
      <c r="D2374" s="62" t="s">
        <v>2340</v>
      </c>
      <c r="E2374" s="62" t="s">
        <v>153</v>
      </c>
      <c r="F2374" s="1702" t="s">
        <v>1966</v>
      </c>
      <c r="G2374" s="986" t="s">
        <v>1967</v>
      </c>
      <c r="H2374" s="62" t="s">
        <v>1968</v>
      </c>
      <c r="I2374" s="62" t="s">
        <v>1969</v>
      </c>
      <c r="J2374" s="63" t="s">
        <v>1970</v>
      </c>
      <c r="K2374" s="63" t="s">
        <v>10</v>
      </c>
    </row>
    <row r="2375" spans="1:11" ht="14.25" customHeight="1">
      <c r="A2375" s="632">
        <v>44085</v>
      </c>
      <c r="B2375" s="633" t="s">
        <v>1971</v>
      </c>
      <c r="C2375" s="662" t="s">
        <v>4627</v>
      </c>
      <c r="D2375" s="633" t="s">
        <v>2876</v>
      </c>
      <c r="E2375" s="633" t="s">
        <v>1974</v>
      </c>
      <c r="F2375" s="1131">
        <v>1950000</v>
      </c>
      <c r="G2375" s="633" t="s">
        <v>4573</v>
      </c>
      <c r="H2375" s="633" t="s">
        <v>2196</v>
      </c>
      <c r="I2375" s="633" t="s">
        <v>1976</v>
      </c>
      <c r="J2375" s="633">
        <v>1</v>
      </c>
      <c r="K2375" s="633" t="s">
        <v>4603</v>
      </c>
    </row>
    <row r="2376" spans="1:11" ht="15.75" customHeight="1">
      <c r="A2376" s="632">
        <v>44085</v>
      </c>
      <c r="B2376" s="633" t="s">
        <v>1971</v>
      </c>
      <c r="C2376" s="662" t="s">
        <v>3776</v>
      </c>
      <c r="D2376" s="633" t="s">
        <v>90</v>
      </c>
      <c r="E2376" s="633" t="s">
        <v>2024</v>
      </c>
      <c r="F2376" s="1131">
        <v>1850000</v>
      </c>
      <c r="G2376" s="633" t="s">
        <v>2935</v>
      </c>
      <c r="H2376" s="633" t="s">
        <v>2196</v>
      </c>
      <c r="I2376" s="633" t="s">
        <v>1976</v>
      </c>
      <c r="J2376" s="633">
        <v>1</v>
      </c>
      <c r="K2376" s="633" t="s">
        <v>4603</v>
      </c>
    </row>
    <row r="2377" spans="1:11" ht="15.75" customHeight="1">
      <c r="A2377" s="632">
        <v>43841</v>
      </c>
      <c r="B2377" s="633" t="s">
        <v>1971</v>
      </c>
      <c r="C2377" s="662" t="s">
        <v>4628</v>
      </c>
      <c r="D2377" s="633" t="s">
        <v>124</v>
      </c>
      <c r="E2377" s="633" t="s">
        <v>1974</v>
      </c>
      <c r="F2377" s="1131">
        <v>2600000</v>
      </c>
      <c r="G2377" s="633" t="s">
        <v>4629</v>
      </c>
      <c r="H2377" s="633" t="s">
        <v>2196</v>
      </c>
      <c r="I2377" s="633" t="s">
        <v>1976</v>
      </c>
      <c r="J2377" s="633">
        <v>1</v>
      </c>
      <c r="K2377" s="633" t="s">
        <v>2351</v>
      </c>
    </row>
    <row r="2378" spans="1:11" ht="15.75" customHeight="1">
      <c r="A2378" s="632">
        <v>43841</v>
      </c>
      <c r="B2378" s="633" t="s">
        <v>1971</v>
      </c>
      <c r="C2378" s="439" t="s">
        <v>4630</v>
      </c>
      <c r="D2378" s="633" t="s">
        <v>94</v>
      </c>
      <c r="E2378" s="145" t="s">
        <v>1974</v>
      </c>
      <c r="F2378" s="773">
        <v>4500000</v>
      </c>
      <c r="G2378" s="422" t="s">
        <v>4631</v>
      </c>
      <c r="H2378" s="633" t="s">
        <v>2196</v>
      </c>
      <c r="I2378" s="633" t="s">
        <v>1976</v>
      </c>
      <c r="J2378" s="633">
        <v>1</v>
      </c>
      <c r="K2378" s="633" t="s">
        <v>4603</v>
      </c>
    </row>
    <row r="2379" spans="1:11" ht="15.75" customHeight="1">
      <c r="A2379" s="632">
        <v>43841</v>
      </c>
      <c r="B2379" s="633" t="s">
        <v>1971</v>
      </c>
      <c r="C2379" s="439" t="s">
        <v>4632</v>
      </c>
      <c r="D2379" s="633" t="s">
        <v>2790</v>
      </c>
      <c r="E2379" s="145" t="s">
        <v>1974</v>
      </c>
      <c r="F2379" s="773">
        <v>1900000</v>
      </c>
      <c r="G2379" s="422" t="s">
        <v>4633</v>
      </c>
      <c r="H2379" s="633" t="s">
        <v>2196</v>
      </c>
      <c r="I2379" s="633" t="s">
        <v>1976</v>
      </c>
      <c r="J2379" s="633">
        <v>1</v>
      </c>
      <c r="K2379" s="633" t="s">
        <v>4603</v>
      </c>
    </row>
    <row r="2380" spans="1:11" ht="15.75" customHeight="1">
      <c r="A2380" s="632">
        <v>43841</v>
      </c>
      <c r="B2380" s="633" t="s">
        <v>3052</v>
      </c>
      <c r="C2380" s="439" t="s">
        <v>4634</v>
      </c>
      <c r="D2380" s="633" t="s">
        <v>3074</v>
      </c>
      <c r="E2380" s="145" t="s">
        <v>1974</v>
      </c>
      <c r="F2380" s="773">
        <v>1700000</v>
      </c>
      <c r="G2380" s="451" t="s">
        <v>2039</v>
      </c>
      <c r="H2380" s="633" t="s">
        <v>2196</v>
      </c>
      <c r="I2380" s="633" t="s">
        <v>1976</v>
      </c>
      <c r="J2380" s="633">
        <v>1</v>
      </c>
      <c r="K2380" s="633" t="s">
        <v>4603</v>
      </c>
    </row>
    <row r="2381" spans="1:11" ht="15.75" customHeight="1">
      <c r="A2381" s="632">
        <v>43841</v>
      </c>
      <c r="B2381" s="633" t="s">
        <v>2004</v>
      </c>
      <c r="C2381" s="439" t="s">
        <v>2962</v>
      </c>
      <c r="D2381" s="633" t="s">
        <v>109</v>
      </c>
      <c r="E2381" s="145" t="s">
        <v>1974</v>
      </c>
      <c r="F2381" s="773">
        <v>1300000</v>
      </c>
      <c r="G2381" s="451" t="s">
        <v>2039</v>
      </c>
      <c r="H2381" s="633" t="s">
        <v>2196</v>
      </c>
      <c r="I2381" s="633" t="s">
        <v>1976</v>
      </c>
      <c r="J2381" s="633">
        <v>1</v>
      </c>
      <c r="K2381" s="633" t="s">
        <v>4603</v>
      </c>
    </row>
    <row r="2382" spans="1:11" ht="15.75" customHeight="1">
      <c r="A2382" s="632">
        <v>43841</v>
      </c>
      <c r="B2382" s="633" t="s">
        <v>1971</v>
      </c>
      <c r="C2382" s="439" t="s">
        <v>3399</v>
      </c>
      <c r="D2382" s="633" t="s">
        <v>417</v>
      </c>
      <c r="E2382" s="145" t="s">
        <v>1974</v>
      </c>
      <c r="F2382" s="773">
        <v>2100000</v>
      </c>
      <c r="G2382" s="451" t="s">
        <v>2039</v>
      </c>
      <c r="H2382" s="633" t="s">
        <v>2196</v>
      </c>
      <c r="I2382" s="633" t="s">
        <v>1976</v>
      </c>
      <c r="J2382" s="633">
        <v>1</v>
      </c>
      <c r="K2382" s="633" t="s">
        <v>4339</v>
      </c>
    </row>
    <row r="2383" spans="1:11" ht="15.75" customHeight="1">
      <c r="A2383" s="632">
        <v>43841</v>
      </c>
      <c r="B2383" s="633" t="s">
        <v>1971</v>
      </c>
      <c r="C2383" s="439" t="s">
        <v>4635</v>
      </c>
      <c r="D2383" s="633" t="s">
        <v>413</v>
      </c>
      <c r="E2383" s="145" t="s">
        <v>2024</v>
      </c>
      <c r="F2383" s="773">
        <v>2500000</v>
      </c>
      <c r="G2383" s="422" t="s">
        <v>4636</v>
      </c>
      <c r="H2383" s="633" t="s">
        <v>2196</v>
      </c>
      <c r="I2383" s="633" t="s">
        <v>1976</v>
      </c>
      <c r="J2383" s="633">
        <v>1</v>
      </c>
      <c r="K2383" s="633" t="s">
        <v>2351</v>
      </c>
    </row>
    <row r="2384" spans="1:11" ht="15.75" customHeight="1">
      <c r="A2384" s="632">
        <v>43841</v>
      </c>
      <c r="B2384" s="633" t="s">
        <v>1971</v>
      </c>
      <c r="C2384" s="439" t="s">
        <v>4637</v>
      </c>
      <c r="D2384" s="633" t="s">
        <v>413</v>
      </c>
      <c r="E2384" s="145" t="s">
        <v>2024</v>
      </c>
      <c r="F2384" s="773">
        <v>2300000</v>
      </c>
      <c r="G2384" s="422" t="s">
        <v>4589</v>
      </c>
      <c r="H2384" s="633" t="s">
        <v>2196</v>
      </c>
      <c r="I2384" s="633" t="s">
        <v>1976</v>
      </c>
      <c r="J2384" s="633">
        <v>1</v>
      </c>
      <c r="K2384" s="633" t="s">
        <v>4339</v>
      </c>
    </row>
    <row r="2385" spans="1:11" ht="15.75" customHeight="1">
      <c r="A2385" s="632">
        <v>43841</v>
      </c>
      <c r="B2385" s="633" t="s">
        <v>1971</v>
      </c>
      <c r="C2385" s="439" t="s">
        <v>4638</v>
      </c>
      <c r="D2385" s="633" t="s">
        <v>417</v>
      </c>
      <c r="E2385" s="145" t="s">
        <v>1974</v>
      </c>
      <c r="F2385" s="773">
        <v>1850000</v>
      </c>
      <c r="G2385" s="422" t="s">
        <v>3756</v>
      </c>
      <c r="H2385" s="633" t="s">
        <v>2196</v>
      </c>
      <c r="I2385" s="633" t="s">
        <v>1976</v>
      </c>
      <c r="J2385" s="633">
        <v>1</v>
      </c>
      <c r="K2385" s="633" t="s">
        <v>4339</v>
      </c>
    </row>
    <row r="2386" spans="1:11" ht="15.75" customHeight="1">
      <c r="A2386" s="632">
        <v>43841</v>
      </c>
      <c r="B2386" s="633" t="s">
        <v>1971</v>
      </c>
      <c r="C2386" s="439" t="s">
        <v>4639</v>
      </c>
      <c r="D2386" s="633" t="s">
        <v>413</v>
      </c>
      <c r="E2386" s="145" t="s">
        <v>1974</v>
      </c>
      <c r="F2386" s="773">
        <v>2600000</v>
      </c>
      <c r="G2386" s="422" t="s">
        <v>4589</v>
      </c>
      <c r="H2386" s="633" t="s">
        <v>2196</v>
      </c>
      <c r="I2386" s="633" t="s">
        <v>1976</v>
      </c>
      <c r="J2386" s="633">
        <v>1</v>
      </c>
      <c r="K2386" s="633" t="s">
        <v>4603</v>
      </c>
    </row>
    <row r="2387" spans="1:11" ht="15.75" customHeight="1">
      <c r="A2387" s="632">
        <v>43841</v>
      </c>
      <c r="B2387" s="633" t="s">
        <v>1971</v>
      </c>
      <c r="C2387" s="439" t="s">
        <v>4640</v>
      </c>
      <c r="D2387" s="633" t="s">
        <v>225</v>
      </c>
      <c r="E2387" s="145" t="s">
        <v>2627</v>
      </c>
      <c r="F2387" s="773">
        <v>1900000</v>
      </c>
      <c r="G2387" s="451" t="s">
        <v>2039</v>
      </c>
      <c r="H2387" s="633" t="s">
        <v>2196</v>
      </c>
      <c r="I2387" s="633" t="s">
        <v>1976</v>
      </c>
      <c r="J2387" s="633">
        <v>1</v>
      </c>
      <c r="K2387" s="633" t="s">
        <v>4603</v>
      </c>
    </row>
    <row r="2388" spans="1:11" ht="15.75" customHeight="1">
      <c r="A2388" s="632">
        <v>43962</v>
      </c>
      <c r="B2388" s="633" t="s">
        <v>1971</v>
      </c>
      <c r="C2388" s="439" t="s">
        <v>3545</v>
      </c>
      <c r="D2388" s="633" t="s">
        <v>417</v>
      </c>
      <c r="E2388" s="145" t="s">
        <v>1974</v>
      </c>
      <c r="F2388" s="773">
        <v>2000000</v>
      </c>
      <c r="G2388" s="451" t="s">
        <v>2039</v>
      </c>
      <c r="H2388" s="633" t="s">
        <v>2196</v>
      </c>
      <c r="I2388" s="633" t="s">
        <v>1976</v>
      </c>
      <c r="J2388" s="633">
        <v>1</v>
      </c>
      <c r="K2388" s="633" t="s">
        <v>2351</v>
      </c>
    </row>
    <row r="2389" spans="1:11" ht="15.75" customHeight="1">
      <c r="A2389" s="632">
        <v>43962</v>
      </c>
      <c r="B2389" s="633" t="s">
        <v>1971</v>
      </c>
      <c r="C2389" s="439" t="s">
        <v>3398</v>
      </c>
      <c r="D2389" s="633" t="s">
        <v>417</v>
      </c>
      <c r="E2389" s="145" t="s">
        <v>1974</v>
      </c>
      <c r="F2389" s="773">
        <v>2000000</v>
      </c>
      <c r="G2389" s="451" t="s">
        <v>2039</v>
      </c>
      <c r="H2389" s="633" t="s">
        <v>2196</v>
      </c>
      <c r="I2389" s="633" t="s">
        <v>1976</v>
      </c>
      <c r="J2389" s="633">
        <v>1</v>
      </c>
      <c r="K2389" s="633" t="s">
        <v>2351</v>
      </c>
    </row>
    <row r="2390" spans="1:11" ht="15.75" customHeight="1">
      <c r="A2390" s="632">
        <v>43841</v>
      </c>
      <c r="B2390" s="633" t="s">
        <v>1971</v>
      </c>
      <c r="C2390" s="439" t="s">
        <v>4641</v>
      </c>
      <c r="D2390" s="633" t="s">
        <v>95</v>
      </c>
      <c r="E2390" s="145" t="s">
        <v>1974</v>
      </c>
      <c r="F2390" s="773">
        <v>2500000</v>
      </c>
      <c r="G2390" s="451" t="s">
        <v>2039</v>
      </c>
      <c r="H2390" s="633" t="s">
        <v>2196</v>
      </c>
      <c r="I2390" s="633" t="s">
        <v>1976</v>
      </c>
      <c r="J2390" s="633">
        <v>1</v>
      </c>
      <c r="K2390" s="633" t="s">
        <v>2351</v>
      </c>
    </row>
    <row r="2391" spans="1:11" ht="15.75" customHeight="1">
      <c r="A2391" s="632">
        <v>43841</v>
      </c>
      <c r="B2391" s="633" t="s">
        <v>1971</v>
      </c>
      <c r="C2391" s="439" t="s">
        <v>4642</v>
      </c>
      <c r="D2391" s="633" t="s">
        <v>2802</v>
      </c>
      <c r="E2391" s="145" t="s">
        <v>1974</v>
      </c>
      <c r="F2391" s="773">
        <v>1400000</v>
      </c>
      <c r="G2391" s="451" t="s">
        <v>2039</v>
      </c>
      <c r="H2391" s="633" t="s">
        <v>2196</v>
      </c>
      <c r="I2391" s="633" t="s">
        <v>1976</v>
      </c>
      <c r="J2391" s="633">
        <v>1</v>
      </c>
      <c r="K2391" s="633" t="s">
        <v>2351</v>
      </c>
    </row>
    <row r="2392" spans="1:11" ht="15.75" customHeight="1">
      <c r="A2392" s="632">
        <v>43841</v>
      </c>
      <c r="B2392" s="633" t="s">
        <v>1971</v>
      </c>
      <c r="C2392" s="439" t="s">
        <v>4643</v>
      </c>
      <c r="D2392" s="633" t="s">
        <v>413</v>
      </c>
      <c r="E2392" s="145" t="s">
        <v>1974</v>
      </c>
      <c r="F2392" s="773">
        <v>2600000</v>
      </c>
      <c r="G2392" s="422" t="s">
        <v>4589</v>
      </c>
      <c r="H2392" s="633" t="s">
        <v>2196</v>
      </c>
      <c r="I2392" s="633" t="s">
        <v>1976</v>
      </c>
      <c r="J2392" s="633">
        <v>1</v>
      </c>
      <c r="K2392" s="633" t="s">
        <v>2351</v>
      </c>
    </row>
    <row r="2393" spans="1:11" ht="15.75" customHeight="1">
      <c r="A2393" s="632">
        <v>43962</v>
      </c>
      <c r="B2393" s="633" t="s">
        <v>672</v>
      </c>
      <c r="C2393" s="439" t="s">
        <v>4644</v>
      </c>
      <c r="D2393" s="633" t="s">
        <v>121</v>
      </c>
      <c r="E2393" s="145" t="s">
        <v>1974</v>
      </c>
      <c r="F2393" s="773">
        <v>1500000</v>
      </c>
      <c r="G2393" s="451" t="s">
        <v>2039</v>
      </c>
      <c r="H2393" s="633" t="s">
        <v>2196</v>
      </c>
      <c r="I2393" s="633" t="s">
        <v>1976</v>
      </c>
      <c r="J2393" s="633">
        <v>1</v>
      </c>
      <c r="K2393" s="633" t="s">
        <v>2351</v>
      </c>
    </row>
    <row r="2394" spans="1:11" ht="15.75" customHeight="1">
      <c r="A2394" s="632">
        <v>44085</v>
      </c>
      <c r="B2394" s="633" t="s">
        <v>2149</v>
      </c>
      <c r="C2394" s="439" t="s">
        <v>4645</v>
      </c>
      <c r="D2394" s="633" t="s">
        <v>417</v>
      </c>
      <c r="E2394" s="145" t="s">
        <v>1974</v>
      </c>
      <c r="F2394" s="773">
        <v>4500000</v>
      </c>
      <c r="G2394" s="422" t="s">
        <v>4646</v>
      </c>
      <c r="H2394" s="633" t="s">
        <v>2196</v>
      </c>
      <c r="I2394" s="633" t="s">
        <v>1976</v>
      </c>
      <c r="J2394" s="633">
        <v>1</v>
      </c>
      <c r="K2394" s="633" t="s">
        <v>2351</v>
      </c>
    </row>
    <row r="2395" spans="1:11" ht="15.75" customHeight="1">
      <c r="A2395" s="632" t="s">
        <v>4617</v>
      </c>
      <c r="B2395" s="633" t="s">
        <v>1971</v>
      </c>
      <c r="C2395" s="439" t="s">
        <v>4647</v>
      </c>
      <c r="D2395" s="633" t="s">
        <v>436</v>
      </c>
      <c r="E2395" s="145" t="s">
        <v>2024</v>
      </c>
      <c r="F2395" s="773">
        <v>1400000</v>
      </c>
      <c r="G2395" s="422" t="s">
        <v>2743</v>
      </c>
      <c r="H2395" s="633" t="s">
        <v>2196</v>
      </c>
      <c r="I2395" s="633" t="s">
        <v>1976</v>
      </c>
      <c r="J2395" s="633">
        <v>1</v>
      </c>
      <c r="K2395" s="633" t="s">
        <v>4603</v>
      </c>
    </row>
    <row r="2396" spans="1:11" ht="15.75" customHeight="1">
      <c r="A2396" s="632">
        <v>44085</v>
      </c>
      <c r="B2396" s="633" t="s">
        <v>1971</v>
      </c>
      <c r="C2396" s="662" t="s">
        <v>4648</v>
      </c>
      <c r="D2396" s="633" t="s">
        <v>436</v>
      </c>
      <c r="E2396" s="633" t="s">
        <v>1974</v>
      </c>
      <c r="F2396" s="1131">
        <v>1300000</v>
      </c>
      <c r="G2396" s="660" t="s">
        <v>2039</v>
      </c>
      <c r="H2396" s="633" t="s">
        <v>2196</v>
      </c>
      <c r="I2396" s="633" t="s">
        <v>1976</v>
      </c>
      <c r="J2396" s="633">
        <v>1</v>
      </c>
      <c r="K2396" s="633" t="s">
        <v>4603</v>
      </c>
    </row>
    <row r="2397" spans="1:11" ht="15.75" customHeight="1">
      <c r="A2397" s="632">
        <v>44085</v>
      </c>
      <c r="B2397" s="633" t="s">
        <v>2004</v>
      </c>
      <c r="C2397" s="439" t="s">
        <v>4649</v>
      </c>
      <c r="D2397" s="633" t="s">
        <v>2876</v>
      </c>
      <c r="E2397" s="145" t="s">
        <v>1974</v>
      </c>
      <c r="F2397" s="773">
        <v>3100000</v>
      </c>
      <c r="G2397" s="451" t="s">
        <v>2039</v>
      </c>
      <c r="H2397" s="633" t="s">
        <v>2196</v>
      </c>
      <c r="I2397" s="633" t="s">
        <v>1976</v>
      </c>
      <c r="J2397" s="633">
        <v>1</v>
      </c>
      <c r="K2397" s="633" t="s">
        <v>4603</v>
      </c>
    </row>
    <row r="2398" spans="1:11" ht="15.75" customHeight="1">
      <c r="A2398" s="632">
        <v>44085</v>
      </c>
      <c r="B2398" s="633" t="s">
        <v>2149</v>
      </c>
      <c r="C2398" s="439" t="s">
        <v>4650</v>
      </c>
      <c r="D2398" s="633" t="s">
        <v>4651</v>
      </c>
      <c r="E2398" s="145" t="s">
        <v>2024</v>
      </c>
      <c r="F2398" s="773">
        <v>5500000</v>
      </c>
      <c r="G2398" s="451" t="s">
        <v>2039</v>
      </c>
      <c r="H2398" s="633" t="s">
        <v>1976</v>
      </c>
      <c r="I2398" s="633" t="s">
        <v>1976</v>
      </c>
      <c r="J2398" s="633">
        <v>1</v>
      </c>
      <c r="K2398" s="633" t="s">
        <v>4603</v>
      </c>
    </row>
    <row r="2399" spans="1:11" ht="15.75" customHeight="1">
      <c r="A2399" s="632" t="s">
        <v>4652</v>
      </c>
      <c r="B2399" s="633" t="s">
        <v>1971</v>
      </c>
      <c r="C2399" s="439" t="s">
        <v>4653</v>
      </c>
      <c r="D2399" s="633" t="s">
        <v>94</v>
      </c>
      <c r="E2399" s="145" t="s">
        <v>2024</v>
      </c>
      <c r="F2399" s="773">
        <v>5000000</v>
      </c>
      <c r="G2399" s="422" t="s">
        <v>2935</v>
      </c>
      <c r="H2399" s="633" t="s">
        <v>1991</v>
      </c>
      <c r="I2399" s="633" t="s">
        <v>1976</v>
      </c>
      <c r="J2399" s="633">
        <v>1</v>
      </c>
      <c r="K2399" s="633" t="s">
        <v>2351</v>
      </c>
    </row>
    <row r="2400" spans="1:11" ht="15.75" customHeight="1">
      <c r="A2400" s="632">
        <v>43993</v>
      </c>
      <c r="B2400" s="633" t="s">
        <v>1971</v>
      </c>
      <c r="C2400" s="439" t="s">
        <v>4654</v>
      </c>
      <c r="D2400" s="633" t="s">
        <v>2309</v>
      </c>
      <c r="E2400" s="145" t="s">
        <v>1974</v>
      </c>
      <c r="F2400" s="773">
        <v>800000</v>
      </c>
      <c r="G2400" s="451" t="s">
        <v>2039</v>
      </c>
      <c r="H2400" s="633" t="s">
        <v>2196</v>
      </c>
      <c r="I2400" s="633" t="s">
        <v>1976</v>
      </c>
      <c r="J2400" s="633">
        <v>1</v>
      </c>
      <c r="K2400" s="633" t="s">
        <v>4603</v>
      </c>
    </row>
    <row r="2401" spans="1:11" ht="15.75" customHeight="1">
      <c r="A2401" s="632">
        <v>44176</v>
      </c>
      <c r="B2401" s="633" t="s">
        <v>2149</v>
      </c>
      <c r="C2401" s="439" t="s">
        <v>4655</v>
      </c>
      <c r="D2401" s="633" t="s">
        <v>3280</v>
      </c>
      <c r="E2401" s="145" t="s">
        <v>2024</v>
      </c>
      <c r="F2401" s="773">
        <v>4200000</v>
      </c>
      <c r="G2401" s="451" t="s">
        <v>2039</v>
      </c>
      <c r="H2401" s="633" t="s">
        <v>2196</v>
      </c>
      <c r="I2401" s="633" t="s">
        <v>1976</v>
      </c>
      <c r="J2401" s="633">
        <v>1</v>
      </c>
      <c r="K2401" s="633" t="s">
        <v>2351</v>
      </c>
    </row>
    <row r="2402" spans="1:11" ht="15.75" customHeight="1">
      <c r="A2402" s="632" t="s">
        <v>4656</v>
      </c>
      <c r="B2402" s="633" t="s">
        <v>1971</v>
      </c>
      <c r="C2402" s="439" t="s">
        <v>4657</v>
      </c>
      <c r="D2402" s="633" t="s">
        <v>89</v>
      </c>
      <c r="E2402" s="145" t="s">
        <v>2024</v>
      </c>
      <c r="F2402" s="773">
        <v>2700000</v>
      </c>
      <c r="G2402" s="422" t="s">
        <v>4658</v>
      </c>
      <c r="H2402" s="633" t="s">
        <v>2196</v>
      </c>
      <c r="I2402" s="633" t="s">
        <v>1976</v>
      </c>
      <c r="J2402" s="633">
        <v>1</v>
      </c>
      <c r="K2402" s="633" t="s">
        <v>4603</v>
      </c>
    </row>
    <row r="2403" spans="1:11" ht="15.75" customHeight="1">
      <c r="A2403" s="632" t="s">
        <v>4659</v>
      </c>
      <c r="B2403" s="633" t="s">
        <v>1971</v>
      </c>
      <c r="C2403" s="439" t="s">
        <v>4660</v>
      </c>
      <c r="D2403" s="633" t="s">
        <v>89</v>
      </c>
      <c r="E2403" s="145" t="s">
        <v>2024</v>
      </c>
      <c r="F2403" s="773">
        <v>1700000</v>
      </c>
      <c r="G2403" s="422" t="s">
        <v>4661</v>
      </c>
      <c r="H2403" s="633" t="s">
        <v>2196</v>
      </c>
      <c r="I2403" s="633" t="s">
        <v>1976</v>
      </c>
      <c r="J2403" s="633">
        <v>1</v>
      </c>
      <c r="K2403" s="633" t="s">
        <v>4339</v>
      </c>
    </row>
    <row r="2404" spans="1:11" ht="15.75" customHeight="1">
      <c r="A2404" s="632" t="s">
        <v>4652</v>
      </c>
      <c r="B2404" s="633" t="s">
        <v>1971</v>
      </c>
      <c r="C2404" s="439" t="s">
        <v>4662</v>
      </c>
      <c r="D2404" s="633" t="s">
        <v>407</v>
      </c>
      <c r="E2404" s="145" t="s">
        <v>2024</v>
      </c>
      <c r="F2404" s="773">
        <v>2900000</v>
      </c>
      <c r="G2404" s="422" t="s">
        <v>3500</v>
      </c>
      <c r="H2404" s="633" t="s">
        <v>2196</v>
      </c>
      <c r="I2404" s="633" t="s">
        <v>1976</v>
      </c>
      <c r="J2404" s="633">
        <v>1</v>
      </c>
      <c r="K2404" s="633" t="s">
        <v>4603</v>
      </c>
    </row>
    <row r="2405" spans="1:11" ht="15.75" customHeight="1">
      <c r="A2405" s="632" t="s">
        <v>4621</v>
      </c>
      <c r="B2405" s="633" t="s">
        <v>1971</v>
      </c>
      <c r="C2405" s="439" t="s">
        <v>4663</v>
      </c>
      <c r="D2405" s="633" t="s">
        <v>98</v>
      </c>
      <c r="E2405" s="145" t="s">
        <v>2024</v>
      </c>
      <c r="F2405" s="773">
        <v>1850000</v>
      </c>
      <c r="G2405" s="422" t="s">
        <v>3180</v>
      </c>
      <c r="H2405" s="633" t="s">
        <v>2196</v>
      </c>
      <c r="I2405" s="633" t="s">
        <v>1976</v>
      </c>
      <c r="J2405" s="633">
        <v>1</v>
      </c>
      <c r="K2405" s="633" t="s">
        <v>2351</v>
      </c>
    </row>
    <row r="2406" spans="1:11" ht="15.75" customHeight="1">
      <c r="A2406" s="632" t="s">
        <v>4652</v>
      </c>
      <c r="B2406" s="633" t="s">
        <v>1971</v>
      </c>
      <c r="C2406" s="439" t="s">
        <v>4664</v>
      </c>
      <c r="D2406" s="633" t="s">
        <v>407</v>
      </c>
      <c r="E2406" s="145" t="s">
        <v>2024</v>
      </c>
      <c r="F2406" s="773">
        <v>3500000</v>
      </c>
      <c r="G2406" s="422" t="s">
        <v>3500</v>
      </c>
      <c r="H2406" s="633" t="s">
        <v>2196</v>
      </c>
      <c r="I2406" s="633" t="s">
        <v>1976</v>
      </c>
      <c r="J2406" s="633">
        <v>1</v>
      </c>
      <c r="K2406" s="633" t="s">
        <v>2351</v>
      </c>
    </row>
    <row r="2407" spans="1:11" ht="15.75" customHeight="1">
      <c r="A2407" s="632">
        <v>43993</v>
      </c>
      <c r="B2407" s="633" t="s">
        <v>1971</v>
      </c>
      <c r="C2407" s="439" t="s">
        <v>4665</v>
      </c>
      <c r="D2407" s="633" t="s">
        <v>89</v>
      </c>
      <c r="E2407" s="145" t="s">
        <v>2024</v>
      </c>
      <c r="F2407" s="773">
        <v>1550000</v>
      </c>
      <c r="G2407" s="422" t="s">
        <v>4666</v>
      </c>
      <c r="H2407" s="633" t="s">
        <v>2196</v>
      </c>
      <c r="I2407" s="633" t="s">
        <v>1976</v>
      </c>
      <c r="J2407" s="633">
        <v>1</v>
      </c>
      <c r="K2407" s="633" t="s">
        <v>4603</v>
      </c>
    </row>
    <row r="2408" spans="1:11" ht="15.75" customHeight="1">
      <c r="A2408" s="632">
        <v>43993</v>
      </c>
      <c r="B2408" s="633" t="s">
        <v>1971</v>
      </c>
      <c r="C2408" s="439" t="s">
        <v>4667</v>
      </c>
      <c r="D2408" s="633" t="s">
        <v>2256</v>
      </c>
      <c r="E2408" s="145" t="s">
        <v>2024</v>
      </c>
      <c r="F2408" s="773">
        <v>1400000</v>
      </c>
      <c r="G2408" s="451" t="s">
        <v>2039</v>
      </c>
      <c r="H2408" s="633" t="s">
        <v>2196</v>
      </c>
      <c r="I2408" s="633" t="s">
        <v>1976</v>
      </c>
      <c r="J2408" s="633">
        <v>1</v>
      </c>
      <c r="K2408" s="633" t="s">
        <v>2351</v>
      </c>
    </row>
    <row r="2409" spans="1:11" ht="15.75" customHeight="1">
      <c r="A2409" s="632" t="s">
        <v>4617</v>
      </c>
      <c r="B2409" s="633" t="s">
        <v>1971</v>
      </c>
      <c r="C2409" s="439" t="s">
        <v>4668</v>
      </c>
      <c r="D2409" s="633" t="s">
        <v>407</v>
      </c>
      <c r="E2409" s="145" t="s">
        <v>2024</v>
      </c>
      <c r="F2409" s="773">
        <v>3300000</v>
      </c>
      <c r="G2409" s="422" t="s">
        <v>4669</v>
      </c>
      <c r="H2409" s="633" t="s">
        <v>2196</v>
      </c>
      <c r="I2409" s="633" t="s">
        <v>1976</v>
      </c>
      <c r="J2409" s="633">
        <v>1</v>
      </c>
      <c r="K2409" s="633" t="s">
        <v>2351</v>
      </c>
    </row>
    <row r="2410" spans="1:11" ht="15.75" customHeight="1">
      <c r="A2410" s="632">
        <v>44085</v>
      </c>
      <c r="B2410" s="633" t="s">
        <v>1971</v>
      </c>
      <c r="C2410" s="439" t="s">
        <v>4670</v>
      </c>
      <c r="D2410" s="633" t="s">
        <v>98</v>
      </c>
      <c r="E2410" s="145" t="s">
        <v>1974</v>
      </c>
      <c r="F2410" s="773">
        <v>1750000</v>
      </c>
      <c r="G2410" s="422" t="s">
        <v>3180</v>
      </c>
      <c r="H2410" s="633" t="s">
        <v>2196</v>
      </c>
      <c r="I2410" s="633" t="s">
        <v>1976</v>
      </c>
      <c r="J2410" s="633">
        <v>1</v>
      </c>
      <c r="K2410" s="633" t="s">
        <v>2351</v>
      </c>
    </row>
    <row r="2411" spans="1:11" ht="15.75" customHeight="1">
      <c r="A2411" s="466"/>
      <c r="B2411" s="467"/>
      <c r="C2411" s="468"/>
      <c r="D2411" s="469"/>
      <c r="E2411" s="469"/>
      <c r="F2411" s="1720"/>
      <c r="G2411" s="470"/>
      <c r="H2411" s="470"/>
      <c r="I2411" s="470"/>
      <c r="J2411" s="470"/>
      <c r="K2411" s="470"/>
    </row>
    <row r="2412" spans="1:11" ht="15.75" customHeight="1">
      <c r="A2412" s="466"/>
      <c r="B2412" s="467"/>
      <c r="C2412" s="468"/>
      <c r="D2412" s="469"/>
      <c r="E2412" s="469"/>
      <c r="F2412" s="1720"/>
      <c r="G2412" s="470"/>
      <c r="H2412" s="470"/>
      <c r="I2412" s="470"/>
      <c r="J2412" s="470"/>
      <c r="K2412" s="470"/>
    </row>
    <row r="2413" spans="1:11" ht="15.75" customHeight="1">
      <c r="A2413" s="480"/>
      <c r="B2413" s="467"/>
      <c r="C2413" s="471"/>
      <c r="D2413" s="477"/>
      <c r="E2413" s="469"/>
      <c r="F2413" s="1721"/>
      <c r="G2413" s="477"/>
      <c r="H2413" s="470"/>
      <c r="I2413" s="470"/>
      <c r="J2413" s="471"/>
      <c r="K2413" s="470"/>
    </row>
    <row r="2414" spans="1:11" ht="15.75" customHeight="1">
      <c r="A2414" s="481"/>
      <c r="B2414" s="467"/>
      <c r="C2414" s="471"/>
      <c r="D2414" s="477"/>
      <c r="E2414" s="469"/>
      <c r="F2414" s="1721"/>
      <c r="G2414" s="477"/>
      <c r="H2414" s="470"/>
      <c r="I2414" s="470"/>
      <c r="J2414" s="471"/>
      <c r="K2414" s="470"/>
    </row>
    <row r="2415" spans="1:11" ht="15.75" customHeight="1">
      <c r="J2415">
        <f>SUM(J2375:J2414)</f>
        <v>36</v>
      </c>
    </row>
    <row r="2416" spans="1:11" ht="15.75" customHeight="1">
      <c r="A2416" s="3340" t="s">
        <v>4671</v>
      </c>
      <c r="B2416" s="3341"/>
      <c r="C2416" s="3341"/>
      <c r="D2416" s="3341"/>
      <c r="E2416" s="3341"/>
      <c r="F2416" s="3341"/>
      <c r="G2416" s="3341"/>
      <c r="H2416" s="3341"/>
      <c r="I2416" s="3341"/>
      <c r="J2416" s="3341"/>
      <c r="K2416" s="3341"/>
    </row>
    <row r="2417" spans="1:11" ht="15.75" customHeight="1">
      <c r="A2417" s="938" t="s">
        <v>1962</v>
      </c>
      <c r="B2417" s="939" t="s">
        <v>1963</v>
      </c>
      <c r="C2417" s="939" t="s">
        <v>1964</v>
      </c>
      <c r="D2417" s="939" t="s">
        <v>2340</v>
      </c>
      <c r="E2417" s="939" t="s">
        <v>153</v>
      </c>
      <c r="F2417" s="1731" t="s">
        <v>1966</v>
      </c>
      <c r="G2417" s="1388" t="s">
        <v>1967</v>
      </c>
      <c r="H2417" s="939" t="s">
        <v>1968</v>
      </c>
      <c r="I2417" s="939" t="s">
        <v>1969</v>
      </c>
      <c r="J2417" s="572" t="s">
        <v>1970</v>
      </c>
      <c r="K2417" s="572" t="s">
        <v>10</v>
      </c>
    </row>
    <row r="2418" spans="1:11" s="407" customFormat="1" ht="15.75" customHeight="1">
      <c r="A2418" s="586">
        <v>43841</v>
      </c>
      <c r="B2418" s="676" t="s">
        <v>1971</v>
      </c>
      <c r="C2418" s="407" t="s">
        <v>4672</v>
      </c>
      <c r="D2418" s="676" t="s">
        <v>4673</v>
      </c>
      <c r="E2418" s="676" t="s">
        <v>2627</v>
      </c>
      <c r="F2418" s="1130">
        <v>2000000</v>
      </c>
      <c r="G2418" s="676" t="s">
        <v>4674</v>
      </c>
      <c r="H2418" s="676" t="s">
        <v>2196</v>
      </c>
      <c r="I2418" s="676" t="s">
        <v>1976</v>
      </c>
      <c r="J2418" s="676">
        <v>1</v>
      </c>
      <c r="K2418" s="676" t="s">
        <v>1989</v>
      </c>
    </row>
    <row r="2419" spans="1:11" s="407" customFormat="1" ht="14.25" customHeight="1">
      <c r="A2419" s="586">
        <v>43841</v>
      </c>
      <c r="B2419" s="676" t="s">
        <v>1971</v>
      </c>
      <c r="C2419" s="1387" t="s">
        <v>4675</v>
      </c>
      <c r="D2419" s="723" t="s">
        <v>4676</v>
      </c>
      <c r="E2419" s="723" t="s">
        <v>2627</v>
      </c>
      <c r="F2419" s="1733">
        <v>2100000</v>
      </c>
      <c r="G2419" s="676" t="s">
        <v>4674</v>
      </c>
      <c r="H2419" s="676" t="s">
        <v>2196</v>
      </c>
      <c r="I2419" s="676" t="s">
        <v>1976</v>
      </c>
      <c r="J2419" s="676">
        <v>1</v>
      </c>
      <c r="K2419" s="676" t="s">
        <v>1989</v>
      </c>
    </row>
    <row r="2420" spans="1:11" ht="14.25" customHeight="1">
      <c r="A2420" s="586">
        <v>43841</v>
      </c>
      <c r="B2420" s="676" t="s">
        <v>1971</v>
      </c>
      <c r="C2420" s="631" t="s">
        <v>4677</v>
      </c>
      <c r="D2420" s="633" t="s">
        <v>4678</v>
      </c>
      <c r="E2420" s="633" t="s">
        <v>2627</v>
      </c>
      <c r="F2420" s="1131">
        <v>1600000</v>
      </c>
      <c r="G2420" s="676" t="s">
        <v>4674</v>
      </c>
      <c r="H2420" s="676" t="s">
        <v>2196</v>
      </c>
      <c r="I2420" s="676" t="s">
        <v>1976</v>
      </c>
      <c r="J2420" s="676">
        <v>1</v>
      </c>
      <c r="K2420" s="676" t="s">
        <v>1989</v>
      </c>
    </row>
    <row r="2421" spans="1:11" ht="14.25" customHeight="1">
      <c r="A2421" s="632">
        <v>44023</v>
      </c>
      <c r="B2421" s="633" t="s">
        <v>1971</v>
      </c>
      <c r="C2421" s="631" t="s">
        <v>4679</v>
      </c>
      <c r="D2421" s="633" t="s">
        <v>434</v>
      </c>
      <c r="E2421" s="633" t="s">
        <v>1974</v>
      </c>
      <c r="F2421" s="1131">
        <v>1800000</v>
      </c>
      <c r="G2421" s="633" t="s">
        <v>4680</v>
      </c>
      <c r="H2421" s="633" t="s">
        <v>2196</v>
      </c>
      <c r="I2421" s="633" t="s">
        <v>1976</v>
      </c>
      <c r="J2421" s="633">
        <v>1</v>
      </c>
      <c r="K2421" s="633" t="s">
        <v>4603</v>
      </c>
    </row>
    <row r="2422" spans="1:11" ht="15.75" customHeight="1">
      <c r="A2422" s="632">
        <v>44085</v>
      </c>
      <c r="B2422" s="633" t="s">
        <v>1971</v>
      </c>
      <c r="C2422" s="631" t="s">
        <v>4681</v>
      </c>
      <c r="D2422" s="633" t="s">
        <v>2895</v>
      </c>
      <c r="E2422" s="633" t="s">
        <v>1974</v>
      </c>
      <c r="F2422" s="1131">
        <v>2400000</v>
      </c>
      <c r="G2422" s="633" t="s">
        <v>4682</v>
      </c>
      <c r="H2422" s="633" t="s">
        <v>2196</v>
      </c>
      <c r="I2422" s="633" t="s">
        <v>1976</v>
      </c>
      <c r="J2422" s="633">
        <v>1</v>
      </c>
      <c r="K2422" s="633" t="s">
        <v>4603</v>
      </c>
    </row>
    <row r="2423" spans="1:11" ht="15.75" customHeight="1">
      <c r="A2423" s="632">
        <v>44115</v>
      </c>
      <c r="B2423" s="633" t="s">
        <v>1971</v>
      </c>
      <c r="C2423" s="630" t="s">
        <v>4683</v>
      </c>
      <c r="D2423" s="633" t="s">
        <v>417</v>
      </c>
      <c r="E2423" s="145" t="s">
        <v>1974</v>
      </c>
      <c r="F2423" s="773">
        <v>3800000</v>
      </c>
      <c r="G2423" s="422" t="s">
        <v>4684</v>
      </c>
      <c r="H2423" s="633" t="s">
        <v>2196</v>
      </c>
      <c r="I2423" s="633" t="s">
        <v>1976</v>
      </c>
      <c r="J2423" s="633">
        <v>1</v>
      </c>
      <c r="K2423" s="633" t="s">
        <v>4603</v>
      </c>
    </row>
    <row r="2424" spans="1:11" ht="15.75" customHeight="1">
      <c r="A2424" s="632">
        <v>44085</v>
      </c>
      <c r="B2424" s="633" t="s">
        <v>1971</v>
      </c>
      <c r="C2424" s="630" t="s">
        <v>4685</v>
      </c>
      <c r="D2424" s="633" t="s">
        <v>413</v>
      </c>
      <c r="E2424" s="145" t="s">
        <v>1974</v>
      </c>
      <c r="F2424" s="773">
        <v>1600000</v>
      </c>
      <c r="G2424" s="422" t="s">
        <v>4686</v>
      </c>
      <c r="H2424" s="633" t="s">
        <v>2196</v>
      </c>
      <c r="I2424" s="633" t="s">
        <v>1976</v>
      </c>
      <c r="J2424" s="633">
        <v>1</v>
      </c>
      <c r="K2424" s="633" t="s">
        <v>4603</v>
      </c>
    </row>
    <row r="2425" spans="1:11" ht="15.75" customHeight="1">
      <c r="A2425" s="632">
        <v>44085</v>
      </c>
      <c r="B2425" s="633" t="s">
        <v>1971</v>
      </c>
      <c r="C2425" s="630" t="s">
        <v>4687</v>
      </c>
      <c r="D2425" s="633" t="s">
        <v>95</v>
      </c>
      <c r="E2425" s="145" t="s">
        <v>1974</v>
      </c>
      <c r="F2425" s="773">
        <v>2600000</v>
      </c>
      <c r="G2425" s="422" t="s">
        <v>2235</v>
      </c>
      <c r="H2425" s="633" t="s">
        <v>2196</v>
      </c>
      <c r="I2425" s="633" t="s">
        <v>1976</v>
      </c>
      <c r="J2425" s="633">
        <v>1</v>
      </c>
      <c r="K2425" s="633" t="s">
        <v>4603</v>
      </c>
    </row>
    <row r="2426" spans="1:11" ht="15.75" customHeight="1">
      <c r="A2426" s="632">
        <v>44085</v>
      </c>
      <c r="B2426" s="633" t="s">
        <v>1971</v>
      </c>
      <c r="C2426" s="630" t="s">
        <v>4688</v>
      </c>
      <c r="D2426" s="633" t="s">
        <v>434</v>
      </c>
      <c r="E2426" s="145" t="s">
        <v>1974</v>
      </c>
      <c r="F2426" s="773">
        <v>1900000</v>
      </c>
      <c r="G2426" s="422" t="s">
        <v>4689</v>
      </c>
      <c r="H2426" s="633" t="s">
        <v>2196</v>
      </c>
      <c r="I2426" s="633" t="s">
        <v>1976</v>
      </c>
      <c r="J2426" s="633">
        <v>1</v>
      </c>
      <c r="K2426" s="633" t="s">
        <v>2351</v>
      </c>
    </row>
    <row r="2427" spans="1:11" ht="15.75" customHeight="1">
      <c r="A2427" s="632">
        <v>44023</v>
      </c>
      <c r="B2427" s="633" t="s">
        <v>1971</v>
      </c>
      <c r="C2427" s="630" t="s">
        <v>4690</v>
      </c>
      <c r="D2427" s="633" t="s">
        <v>4611</v>
      </c>
      <c r="E2427" s="145" t="s">
        <v>2024</v>
      </c>
      <c r="F2427" s="773">
        <v>2600000</v>
      </c>
      <c r="G2427" s="422" t="s">
        <v>4691</v>
      </c>
      <c r="H2427" s="633" t="s">
        <v>2196</v>
      </c>
      <c r="I2427" s="633" t="s">
        <v>1976</v>
      </c>
      <c r="J2427" s="633">
        <v>1</v>
      </c>
      <c r="K2427" s="633" t="s">
        <v>2351</v>
      </c>
    </row>
    <row r="2428" spans="1:11" ht="15.75" customHeight="1">
      <c r="A2428" s="632">
        <v>44115</v>
      </c>
      <c r="B2428" s="633" t="s">
        <v>1971</v>
      </c>
      <c r="C2428" s="630" t="s">
        <v>4692</v>
      </c>
      <c r="D2428" s="633" t="s">
        <v>417</v>
      </c>
      <c r="E2428" s="145" t="s">
        <v>1974</v>
      </c>
      <c r="F2428" s="773">
        <v>1700000</v>
      </c>
      <c r="G2428" s="422" t="s">
        <v>4693</v>
      </c>
      <c r="H2428" s="633" t="s">
        <v>2196</v>
      </c>
      <c r="I2428" s="633" t="s">
        <v>1976</v>
      </c>
      <c r="J2428" s="633">
        <v>1</v>
      </c>
      <c r="K2428" s="633" t="s">
        <v>2351</v>
      </c>
    </row>
    <row r="2429" spans="1:11" ht="15.75" customHeight="1">
      <c r="A2429" s="632">
        <v>44115</v>
      </c>
      <c r="B2429" s="633" t="s">
        <v>1971</v>
      </c>
      <c r="C2429" s="630" t="s">
        <v>2414</v>
      </c>
      <c r="D2429" s="633" t="s">
        <v>417</v>
      </c>
      <c r="E2429" s="145" t="s">
        <v>1974</v>
      </c>
      <c r="F2429" s="773">
        <v>1700000</v>
      </c>
      <c r="G2429" s="422" t="s">
        <v>4693</v>
      </c>
      <c r="H2429" s="633" t="s">
        <v>2196</v>
      </c>
      <c r="I2429" s="633" t="s">
        <v>1976</v>
      </c>
      <c r="J2429" s="633">
        <v>1</v>
      </c>
      <c r="K2429" s="633" t="s">
        <v>2351</v>
      </c>
    </row>
    <row r="2430" spans="1:11" ht="15.75" customHeight="1">
      <c r="A2430" s="632">
        <v>44115</v>
      </c>
      <c r="B2430" s="633" t="s">
        <v>1971</v>
      </c>
      <c r="C2430" s="630" t="s">
        <v>3755</v>
      </c>
      <c r="D2430" s="633" t="s">
        <v>417</v>
      </c>
      <c r="E2430" s="145" t="s">
        <v>1974</v>
      </c>
      <c r="F2430" s="773">
        <v>1800000</v>
      </c>
      <c r="G2430" s="422" t="s">
        <v>4684</v>
      </c>
      <c r="H2430" s="633" t="s">
        <v>2196</v>
      </c>
      <c r="I2430" s="633" t="s">
        <v>1976</v>
      </c>
      <c r="J2430" s="633">
        <v>1</v>
      </c>
      <c r="K2430" s="633" t="s">
        <v>4603</v>
      </c>
    </row>
    <row r="2431" spans="1:11" ht="15.75" customHeight="1">
      <c r="A2431" s="632">
        <v>43962</v>
      </c>
      <c r="B2431" s="633" t="s">
        <v>2149</v>
      </c>
      <c r="C2431" s="630" t="s">
        <v>506</v>
      </c>
      <c r="D2431" s="633" t="s">
        <v>2442</v>
      </c>
      <c r="E2431" s="145" t="s">
        <v>1974</v>
      </c>
      <c r="F2431" s="773">
        <v>2000000</v>
      </c>
      <c r="G2431" s="451" t="s">
        <v>2039</v>
      </c>
      <c r="H2431" s="633" t="s">
        <v>2196</v>
      </c>
      <c r="I2431" s="633" t="s">
        <v>1976</v>
      </c>
      <c r="J2431" s="633">
        <v>1</v>
      </c>
      <c r="K2431" s="633" t="s">
        <v>2351</v>
      </c>
    </row>
    <row r="2432" spans="1:11" ht="15.75" customHeight="1">
      <c r="A2432" s="632">
        <v>44146</v>
      </c>
      <c r="B2432" s="633" t="s">
        <v>1971</v>
      </c>
      <c r="C2432" s="630" t="s">
        <v>3387</v>
      </c>
      <c r="D2432" s="633" t="s">
        <v>417</v>
      </c>
      <c r="E2432" s="145" t="s">
        <v>1974</v>
      </c>
      <c r="F2432" s="773">
        <v>2700000</v>
      </c>
      <c r="G2432" s="422" t="s">
        <v>4694</v>
      </c>
      <c r="H2432" s="633" t="s">
        <v>2196</v>
      </c>
      <c r="I2432" s="633" t="s">
        <v>1976</v>
      </c>
      <c r="J2432" s="633">
        <v>1</v>
      </c>
      <c r="K2432" s="633" t="s">
        <v>4603</v>
      </c>
    </row>
    <row r="2433" spans="1:11" ht="15.75" customHeight="1">
      <c r="A2433" s="632" t="s">
        <v>4617</v>
      </c>
      <c r="B2433" s="633" t="s">
        <v>1971</v>
      </c>
      <c r="C2433" s="630" t="s">
        <v>4695</v>
      </c>
      <c r="D2433" s="633" t="s">
        <v>2547</v>
      </c>
      <c r="E2433" s="145" t="s">
        <v>1974</v>
      </c>
      <c r="F2433" s="773">
        <v>2300000</v>
      </c>
      <c r="G2433" s="422" t="s">
        <v>4694</v>
      </c>
      <c r="H2433" s="633" t="s">
        <v>2196</v>
      </c>
      <c r="I2433" s="633" t="s">
        <v>1976</v>
      </c>
      <c r="J2433" s="633">
        <v>1</v>
      </c>
      <c r="K2433" s="633" t="s">
        <v>4603</v>
      </c>
    </row>
    <row r="2434" spans="1:11" ht="15.75" customHeight="1">
      <c r="A2434" s="632">
        <v>44176</v>
      </c>
      <c r="B2434" s="633" t="s">
        <v>1971</v>
      </c>
      <c r="C2434" s="630" t="s">
        <v>4696</v>
      </c>
      <c r="D2434" s="633" t="s">
        <v>434</v>
      </c>
      <c r="E2434" s="145" t="s">
        <v>1974</v>
      </c>
      <c r="F2434" s="773">
        <v>1900000</v>
      </c>
      <c r="G2434" s="422" t="s">
        <v>4251</v>
      </c>
      <c r="H2434" s="633" t="s">
        <v>2196</v>
      </c>
      <c r="I2434" s="633" t="s">
        <v>1976</v>
      </c>
      <c r="J2434" s="633">
        <v>1</v>
      </c>
      <c r="K2434" s="633" t="s">
        <v>4603</v>
      </c>
    </row>
    <row r="2435" spans="1:11" ht="15.75" customHeight="1">
      <c r="A2435" s="632" t="s">
        <v>4622</v>
      </c>
      <c r="B2435" s="633" t="s">
        <v>672</v>
      </c>
      <c r="C2435" s="630" t="s">
        <v>2573</v>
      </c>
      <c r="D2435" s="633" t="s">
        <v>109</v>
      </c>
      <c r="E2435" s="145" t="s">
        <v>2024</v>
      </c>
      <c r="F2435" s="773">
        <v>1900000</v>
      </c>
      <c r="G2435" s="451" t="s">
        <v>2039</v>
      </c>
      <c r="H2435" s="633" t="s">
        <v>2196</v>
      </c>
      <c r="I2435" s="633" t="s">
        <v>1976</v>
      </c>
      <c r="J2435" s="633">
        <v>1</v>
      </c>
      <c r="K2435" s="633" t="s">
        <v>2351</v>
      </c>
    </row>
    <row r="2436" spans="1:11" ht="15.75" customHeight="1">
      <c r="A2436" s="632">
        <v>44176</v>
      </c>
      <c r="B2436" s="633" t="s">
        <v>1971</v>
      </c>
      <c r="C2436" s="630" t="s">
        <v>4697</v>
      </c>
      <c r="D2436" s="633" t="s">
        <v>2174</v>
      </c>
      <c r="E2436" s="145" t="s">
        <v>1974</v>
      </c>
      <c r="F2436" s="773">
        <v>2400000</v>
      </c>
      <c r="G2436" s="422" t="s">
        <v>2935</v>
      </c>
      <c r="H2436" s="633" t="s">
        <v>2196</v>
      </c>
      <c r="I2436" s="633" t="s">
        <v>1976</v>
      </c>
      <c r="J2436" s="633">
        <v>1</v>
      </c>
      <c r="K2436" s="633" t="s">
        <v>4698</v>
      </c>
    </row>
    <row r="2437" spans="1:11" ht="15.75" customHeight="1">
      <c r="A2437" s="632">
        <v>44176</v>
      </c>
      <c r="B2437" s="633" t="s">
        <v>1971</v>
      </c>
      <c r="C2437" s="630" t="s">
        <v>4699</v>
      </c>
      <c r="D2437" s="633" t="s">
        <v>91</v>
      </c>
      <c r="E2437" s="145" t="s">
        <v>1974</v>
      </c>
      <c r="F2437" s="773">
        <v>1650000</v>
      </c>
      <c r="G2437" s="422" t="s">
        <v>4694</v>
      </c>
      <c r="H2437" s="633" t="s">
        <v>2196</v>
      </c>
      <c r="I2437" s="633" t="s">
        <v>1976</v>
      </c>
      <c r="J2437" s="633">
        <v>1</v>
      </c>
      <c r="K2437" s="633" t="s">
        <v>2351</v>
      </c>
    </row>
    <row r="2438" spans="1:11" ht="15.75" customHeight="1">
      <c r="A2438" s="632" t="s">
        <v>4700</v>
      </c>
      <c r="B2438" s="633" t="s">
        <v>1971</v>
      </c>
      <c r="C2438" s="630" t="s">
        <v>4701</v>
      </c>
      <c r="D2438" s="633" t="s">
        <v>2233</v>
      </c>
      <c r="E2438" s="145" t="s">
        <v>2627</v>
      </c>
      <c r="F2438" s="773">
        <v>1600000</v>
      </c>
      <c r="G2438" s="451" t="s">
        <v>2039</v>
      </c>
      <c r="H2438" s="633" t="s">
        <v>2196</v>
      </c>
      <c r="I2438" s="633" t="s">
        <v>1976</v>
      </c>
      <c r="J2438" s="633">
        <v>1</v>
      </c>
      <c r="K2438" s="633" t="s">
        <v>4603</v>
      </c>
    </row>
    <row r="2439" spans="1:11" ht="15.75" customHeight="1">
      <c r="A2439" s="632" t="s">
        <v>4700</v>
      </c>
      <c r="B2439" s="633" t="s">
        <v>1971</v>
      </c>
      <c r="C2439" s="630" t="s">
        <v>4702</v>
      </c>
      <c r="D2439" s="633" t="s">
        <v>434</v>
      </c>
      <c r="E2439" s="145" t="s">
        <v>2024</v>
      </c>
      <c r="F2439" s="773">
        <v>2000000</v>
      </c>
      <c r="G2439" s="451" t="s">
        <v>2164</v>
      </c>
      <c r="H2439" s="633" t="s">
        <v>2196</v>
      </c>
      <c r="I2439" s="633" t="s">
        <v>1976</v>
      </c>
      <c r="J2439" s="633">
        <v>1</v>
      </c>
      <c r="K2439" s="633" t="s">
        <v>2194</v>
      </c>
    </row>
    <row r="2440" spans="1:11" ht="15.75" customHeight="1">
      <c r="A2440" s="632" t="s">
        <v>4617</v>
      </c>
      <c r="B2440" s="633" t="s">
        <v>1971</v>
      </c>
      <c r="C2440" s="630" t="s">
        <v>4703</v>
      </c>
      <c r="D2440" s="633" t="s">
        <v>91</v>
      </c>
      <c r="E2440" s="145" t="s">
        <v>1974</v>
      </c>
      <c r="F2440" s="773">
        <v>2000000</v>
      </c>
      <c r="G2440" s="451" t="s">
        <v>2039</v>
      </c>
      <c r="H2440" s="633" t="s">
        <v>2196</v>
      </c>
      <c r="I2440" s="633" t="s">
        <v>1976</v>
      </c>
      <c r="J2440" s="633">
        <v>1</v>
      </c>
      <c r="K2440" s="633" t="s">
        <v>2351</v>
      </c>
    </row>
    <row r="2441" spans="1:11" ht="15.75" customHeight="1">
      <c r="A2441" s="632" t="s">
        <v>4617</v>
      </c>
      <c r="B2441" s="633" t="s">
        <v>1971</v>
      </c>
      <c r="C2441" s="630" t="s">
        <v>4704</v>
      </c>
      <c r="D2441" s="633" t="s">
        <v>91</v>
      </c>
      <c r="E2441" s="145" t="s">
        <v>1974</v>
      </c>
      <c r="F2441" s="773">
        <v>200000</v>
      </c>
      <c r="G2441" s="451" t="s">
        <v>2039</v>
      </c>
      <c r="H2441" s="633" t="s">
        <v>2196</v>
      </c>
      <c r="I2441" s="633" t="s">
        <v>1976</v>
      </c>
      <c r="J2441" s="633">
        <v>1</v>
      </c>
      <c r="K2441" s="633" t="s">
        <v>4603</v>
      </c>
    </row>
    <row r="2442" spans="1:11" ht="15.75" customHeight="1">
      <c r="A2442" s="466"/>
      <c r="B2442" s="467"/>
      <c r="C2442" s="468"/>
      <c r="D2442" s="469"/>
      <c r="E2442" s="469"/>
      <c r="F2442" s="1720"/>
      <c r="G2442" s="470"/>
      <c r="H2442" s="470"/>
      <c r="I2442" s="470"/>
      <c r="J2442" s="470"/>
      <c r="K2442" s="470"/>
    </row>
    <row r="2443" spans="1:11" ht="15.75" customHeight="1">
      <c r="A2443" s="466"/>
      <c r="B2443" s="467"/>
      <c r="C2443" s="468"/>
      <c r="D2443" s="469"/>
      <c r="E2443" s="469"/>
      <c r="F2443" s="1720"/>
      <c r="G2443" s="470"/>
      <c r="H2443" s="470"/>
      <c r="I2443" s="470"/>
      <c r="J2443" s="470"/>
      <c r="K2443" s="470"/>
    </row>
    <row r="2444" spans="1:11" ht="15.75" customHeight="1">
      <c r="A2444" s="480"/>
      <c r="B2444" s="467"/>
      <c r="C2444" s="471"/>
      <c r="D2444" s="477"/>
      <c r="E2444" s="469"/>
      <c r="F2444" s="1721"/>
      <c r="G2444" s="477"/>
      <c r="H2444" s="470"/>
      <c r="I2444" s="470"/>
      <c r="J2444" s="471"/>
      <c r="K2444" s="470"/>
    </row>
    <row r="2445" spans="1:11" ht="15.75" customHeight="1">
      <c r="A2445" s="481"/>
      <c r="B2445" s="467"/>
      <c r="C2445" s="471"/>
      <c r="D2445" s="477"/>
      <c r="E2445" s="469"/>
      <c r="F2445" s="1721"/>
      <c r="G2445" s="477"/>
      <c r="H2445" s="470"/>
      <c r="I2445" s="470"/>
      <c r="J2445" s="471"/>
      <c r="K2445" s="470"/>
    </row>
    <row r="2446" spans="1:11" ht="15.75" customHeight="1">
      <c r="J2446">
        <f>SUM(J2418:J2445)</f>
        <v>24</v>
      </c>
    </row>
    <row r="2447" spans="1:11" ht="15.75" customHeight="1">
      <c r="A2447" s="3340" t="s">
        <v>4705</v>
      </c>
      <c r="B2447" s="3341"/>
      <c r="C2447" s="3341"/>
      <c r="D2447" s="3341"/>
      <c r="E2447" s="3341"/>
      <c r="F2447" s="3341"/>
      <c r="G2447" s="3341"/>
      <c r="H2447" s="3341"/>
      <c r="I2447" s="3341"/>
      <c r="J2447" s="3341"/>
      <c r="K2447" s="3341"/>
    </row>
    <row r="2448" spans="1:11" ht="15.75" customHeight="1">
      <c r="A2448" s="12" t="s">
        <v>1962</v>
      </c>
      <c r="B2448" s="62" t="s">
        <v>1963</v>
      </c>
      <c r="C2448" s="62" t="s">
        <v>1964</v>
      </c>
      <c r="D2448" s="62" t="s">
        <v>2340</v>
      </c>
      <c r="E2448" s="62" t="s">
        <v>153</v>
      </c>
      <c r="F2448" s="1702" t="s">
        <v>1966</v>
      </c>
      <c r="G2448" s="986" t="s">
        <v>1967</v>
      </c>
      <c r="H2448" s="62" t="s">
        <v>1968</v>
      </c>
      <c r="I2448" s="62" t="s">
        <v>1969</v>
      </c>
      <c r="J2448" s="63" t="s">
        <v>1970</v>
      </c>
      <c r="K2448" s="63" t="s">
        <v>10</v>
      </c>
    </row>
    <row r="2449" spans="1:11" ht="14.25" customHeight="1">
      <c r="A2449" s="632">
        <v>44163</v>
      </c>
      <c r="B2449" s="633" t="s">
        <v>1971</v>
      </c>
      <c r="C2449" s="631" t="s">
        <v>4706</v>
      </c>
      <c r="D2449" s="633" t="s">
        <v>4533</v>
      </c>
      <c r="E2449" s="633" t="s">
        <v>1974</v>
      </c>
      <c r="F2449" s="1131">
        <v>2300000</v>
      </c>
      <c r="G2449" s="633" t="s">
        <v>2039</v>
      </c>
      <c r="H2449" s="633" t="s">
        <v>2196</v>
      </c>
      <c r="I2449" s="633" t="s">
        <v>1976</v>
      </c>
      <c r="J2449" s="633">
        <v>1</v>
      </c>
      <c r="K2449" s="633"/>
    </row>
    <row r="2450" spans="1:11" ht="15.75" customHeight="1">
      <c r="A2450" s="632">
        <v>44162</v>
      </c>
      <c r="B2450" s="633" t="s">
        <v>1971</v>
      </c>
      <c r="C2450" s="631" t="s">
        <v>4707</v>
      </c>
      <c r="D2450" s="633" t="s">
        <v>2795</v>
      </c>
      <c r="E2450" s="633" t="s">
        <v>1974</v>
      </c>
      <c r="F2450" s="1131">
        <v>2900000</v>
      </c>
      <c r="G2450" s="660" t="s">
        <v>2039</v>
      </c>
      <c r="H2450" s="633" t="s">
        <v>2196</v>
      </c>
      <c r="I2450" s="633" t="s">
        <v>1976</v>
      </c>
      <c r="J2450" s="633">
        <v>1</v>
      </c>
      <c r="K2450" s="633"/>
    </row>
    <row r="2451" spans="1:11" ht="15.75" customHeight="1">
      <c r="A2451" s="632">
        <v>44136</v>
      </c>
      <c r="B2451" s="633" t="s">
        <v>1971</v>
      </c>
      <c r="C2451" s="631" t="s">
        <v>4708</v>
      </c>
      <c r="D2451" s="633" t="s">
        <v>407</v>
      </c>
      <c r="E2451" s="633" t="s">
        <v>1974</v>
      </c>
      <c r="F2451" s="1131">
        <v>3300000</v>
      </c>
      <c r="G2451" s="633" t="s">
        <v>2039</v>
      </c>
      <c r="H2451" s="633" t="s">
        <v>2196</v>
      </c>
      <c r="I2451" s="633" t="s">
        <v>1976</v>
      </c>
      <c r="J2451" s="633">
        <v>1</v>
      </c>
      <c r="K2451" s="633"/>
    </row>
    <row r="2452" spans="1:11" ht="15.75" customHeight="1">
      <c r="A2452" s="632">
        <v>44136</v>
      </c>
      <c r="B2452" s="633" t="s">
        <v>672</v>
      </c>
      <c r="C2452" s="630" t="s">
        <v>2756</v>
      </c>
      <c r="D2452" s="633" t="s">
        <v>2543</v>
      </c>
      <c r="E2452" s="145" t="s">
        <v>1974</v>
      </c>
      <c r="F2452" s="773">
        <v>890000</v>
      </c>
      <c r="G2452" s="422" t="s">
        <v>2039</v>
      </c>
      <c r="H2452" s="633" t="s">
        <v>2196</v>
      </c>
      <c r="I2452" s="633" t="s">
        <v>1976</v>
      </c>
      <c r="J2452" s="633">
        <v>1</v>
      </c>
      <c r="K2452" s="633"/>
    </row>
    <row r="2453" spans="1:11" ht="15.75" customHeight="1">
      <c r="A2453" s="632">
        <v>44136</v>
      </c>
      <c r="B2453" s="633" t="s">
        <v>1971</v>
      </c>
      <c r="C2453" s="630" t="s">
        <v>4709</v>
      </c>
      <c r="D2453" s="633" t="s">
        <v>417</v>
      </c>
      <c r="E2453" s="145" t="s">
        <v>1974</v>
      </c>
      <c r="F2453" s="773">
        <v>1800000</v>
      </c>
      <c r="G2453" s="451" t="s">
        <v>4684</v>
      </c>
      <c r="H2453" s="633" t="s">
        <v>2196</v>
      </c>
      <c r="I2453" s="633" t="s">
        <v>1976</v>
      </c>
      <c r="J2453" s="633">
        <v>1</v>
      </c>
      <c r="K2453" s="633"/>
    </row>
    <row r="2454" spans="1:11" ht="15.75" customHeight="1">
      <c r="A2454" s="632">
        <v>44136</v>
      </c>
      <c r="B2454" s="633" t="s">
        <v>1971</v>
      </c>
      <c r="C2454" s="630" t="s">
        <v>4710</v>
      </c>
      <c r="D2454" s="633" t="s">
        <v>2895</v>
      </c>
      <c r="E2454" s="145" t="s">
        <v>1974</v>
      </c>
      <c r="F2454" s="773">
        <v>2100000</v>
      </c>
      <c r="G2454" s="422" t="s">
        <v>2039</v>
      </c>
      <c r="H2454" s="633" t="s">
        <v>2196</v>
      </c>
      <c r="I2454" s="633" t="s">
        <v>1976</v>
      </c>
      <c r="J2454" s="633">
        <v>1</v>
      </c>
      <c r="K2454" s="633"/>
    </row>
    <row r="2455" spans="1:11" ht="15.75" customHeight="1">
      <c r="A2455" s="632" t="s">
        <v>4656</v>
      </c>
      <c r="B2455" s="633" t="s">
        <v>1971</v>
      </c>
      <c r="C2455" s="630" t="s">
        <v>4711</v>
      </c>
      <c r="D2455" s="633" t="s">
        <v>101</v>
      </c>
      <c r="E2455" s="145" t="s">
        <v>1974</v>
      </c>
      <c r="F2455" s="773">
        <v>1650000</v>
      </c>
      <c r="G2455" s="451" t="s">
        <v>2039</v>
      </c>
      <c r="H2455" s="633" t="s">
        <v>2196</v>
      </c>
      <c r="I2455" s="633" t="s">
        <v>1976</v>
      </c>
      <c r="J2455" s="633">
        <v>1</v>
      </c>
      <c r="K2455" s="633"/>
    </row>
    <row r="2456" spans="1:11" ht="15.75" customHeight="1">
      <c r="A2456" s="466"/>
      <c r="B2456" s="467" t="s">
        <v>1971</v>
      </c>
      <c r="C2456" s="468" t="s">
        <v>4710</v>
      </c>
      <c r="D2456" s="469" t="s">
        <v>2895</v>
      </c>
      <c r="E2456" s="469" t="s">
        <v>1974</v>
      </c>
      <c r="F2456" s="1720">
        <v>620000000</v>
      </c>
      <c r="G2456" s="470" t="s">
        <v>19</v>
      </c>
      <c r="H2456" s="470" t="s">
        <v>2196</v>
      </c>
      <c r="I2456" s="470" t="s">
        <v>1976</v>
      </c>
      <c r="J2456" s="470">
        <v>1</v>
      </c>
      <c r="K2456" s="470"/>
    </row>
    <row r="2457" spans="1:11" ht="15.75" customHeight="1">
      <c r="A2457" s="466"/>
      <c r="B2457" s="467"/>
      <c r="C2457" s="468"/>
      <c r="D2457" s="469"/>
      <c r="E2457" s="469"/>
      <c r="F2457" s="1720"/>
      <c r="G2457" s="470"/>
      <c r="H2457" s="470"/>
      <c r="I2457" s="470"/>
      <c r="J2457" s="470"/>
      <c r="K2457" s="470"/>
    </row>
    <row r="2458" spans="1:11" ht="15.75" customHeight="1">
      <c r="A2458" s="480"/>
      <c r="B2458" s="467"/>
      <c r="C2458" s="471"/>
      <c r="D2458" s="477"/>
      <c r="E2458" s="469"/>
      <c r="F2458" s="1721"/>
      <c r="G2458" s="477"/>
      <c r="H2458" s="470"/>
      <c r="I2458" s="470"/>
      <c r="J2458" s="471"/>
      <c r="K2458" s="470"/>
    </row>
    <row r="2459" spans="1:11" ht="15.75" customHeight="1">
      <c r="A2459" s="481"/>
      <c r="B2459" s="467"/>
      <c r="C2459" s="471"/>
      <c r="D2459" s="477"/>
      <c r="E2459" s="469"/>
      <c r="F2459" s="1721"/>
      <c r="G2459" s="477"/>
      <c r="H2459" s="470"/>
      <c r="I2459" s="470"/>
      <c r="J2459" s="471"/>
      <c r="K2459" s="470"/>
    </row>
    <row r="2461" spans="1:11" ht="15.75" customHeight="1">
      <c r="A2461" s="3342" t="s">
        <v>4712</v>
      </c>
      <c r="B2461" s="3342"/>
      <c r="C2461" s="3342"/>
      <c r="D2461" s="3342"/>
      <c r="E2461" s="3342"/>
      <c r="F2461" s="3342"/>
      <c r="G2461" s="3342"/>
      <c r="H2461" s="3342"/>
      <c r="I2461" s="3342"/>
      <c r="J2461" s="3342"/>
      <c r="K2461" s="3342"/>
    </row>
    <row r="2462" spans="1:11" ht="15.75" customHeight="1">
      <c r="A2462" s="3340" t="s">
        <v>4713</v>
      </c>
      <c r="B2462" s="3341"/>
      <c r="C2462" s="3341"/>
      <c r="D2462" s="3341"/>
      <c r="E2462" s="3341"/>
      <c r="F2462" s="3341"/>
      <c r="G2462" s="3341"/>
      <c r="H2462" s="3341"/>
      <c r="I2462" s="3341"/>
      <c r="J2462" s="3341"/>
      <c r="K2462" s="3341"/>
    </row>
    <row r="2463" spans="1:11" ht="15.75" customHeight="1">
      <c r="A2463" s="12" t="s">
        <v>1962</v>
      </c>
      <c r="B2463" s="62" t="s">
        <v>1963</v>
      </c>
      <c r="C2463" s="62" t="s">
        <v>1964</v>
      </c>
      <c r="D2463" s="62" t="s">
        <v>2340</v>
      </c>
      <c r="E2463" s="62" t="s">
        <v>153</v>
      </c>
      <c r="F2463" s="1702" t="s">
        <v>1966</v>
      </c>
      <c r="G2463" s="986" t="s">
        <v>1967</v>
      </c>
      <c r="H2463" s="62" t="s">
        <v>1968</v>
      </c>
      <c r="I2463" s="62" t="s">
        <v>1969</v>
      </c>
      <c r="J2463" s="63" t="s">
        <v>1970</v>
      </c>
      <c r="K2463" s="63" t="s">
        <v>10</v>
      </c>
    </row>
    <row r="2464" spans="1:11" ht="15.75" customHeight="1">
      <c r="A2464" s="632"/>
      <c r="B2464" s="633" t="s">
        <v>1971</v>
      </c>
      <c r="C2464" s="662" t="s">
        <v>4714</v>
      </c>
      <c r="D2464" s="633" t="s">
        <v>100</v>
      </c>
      <c r="E2464" s="633" t="s">
        <v>1974</v>
      </c>
      <c r="F2464" s="1131">
        <v>2100000</v>
      </c>
      <c r="G2464" s="660" t="s">
        <v>2039</v>
      </c>
      <c r="H2464" s="633" t="s">
        <v>2196</v>
      </c>
      <c r="I2464" s="633" t="s">
        <v>1976</v>
      </c>
      <c r="J2464" s="633">
        <v>1</v>
      </c>
      <c r="K2464" s="633" t="s">
        <v>4603</v>
      </c>
    </row>
    <row r="2465" spans="1:11" ht="15.75" customHeight="1">
      <c r="A2465" s="632"/>
      <c r="B2465" s="633" t="s">
        <v>1971</v>
      </c>
      <c r="C2465" s="662" t="s">
        <v>4715</v>
      </c>
      <c r="D2465" s="633" t="s">
        <v>2895</v>
      </c>
      <c r="E2465" s="633" t="s">
        <v>2024</v>
      </c>
      <c r="F2465" s="1131">
        <v>3600000</v>
      </c>
      <c r="G2465" s="633" t="s">
        <v>2983</v>
      </c>
      <c r="H2465" s="633" t="s">
        <v>2196</v>
      </c>
      <c r="I2465" s="633" t="s">
        <v>1976</v>
      </c>
      <c r="J2465" s="633">
        <v>1</v>
      </c>
      <c r="K2465" s="633" t="s">
        <v>2351</v>
      </c>
    </row>
    <row r="2466" spans="1:11" ht="15.75" customHeight="1">
      <c r="A2466" s="632"/>
      <c r="B2466" s="633" t="s">
        <v>1971</v>
      </c>
      <c r="C2466" s="662" t="s">
        <v>4716</v>
      </c>
      <c r="D2466" s="633" t="s">
        <v>434</v>
      </c>
      <c r="E2466" s="633" t="s">
        <v>1974</v>
      </c>
      <c r="F2466" s="1131">
        <v>3300000</v>
      </c>
      <c r="G2466" s="633" t="s">
        <v>2379</v>
      </c>
      <c r="H2466" s="633" t="s">
        <v>2196</v>
      </c>
      <c r="I2466" s="633" t="s">
        <v>1976</v>
      </c>
      <c r="J2466" s="633">
        <v>1</v>
      </c>
      <c r="K2466" s="633" t="s">
        <v>2351</v>
      </c>
    </row>
    <row r="2467" spans="1:11" ht="15.75" customHeight="1">
      <c r="A2467" s="632"/>
      <c r="B2467" s="633" t="s">
        <v>1971</v>
      </c>
      <c r="C2467" s="439" t="s">
        <v>4717</v>
      </c>
      <c r="D2467" s="633" t="s">
        <v>4718</v>
      </c>
      <c r="E2467" s="145" t="s">
        <v>1974</v>
      </c>
      <c r="F2467" s="773">
        <v>2300000</v>
      </c>
      <c r="G2467" s="422" t="s">
        <v>4719</v>
      </c>
      <c r="H2467" s="633" t="s">
        <v>2196</v>
      </c>
      <c r="I2467" s="633" t="s">
        <v>1976</v>
      </c>
      <c r="J2467" s="633">
        <v>1</v>
      </c>
      <c r="K2467" s="633" t="s">
        <v>4603</v>
      </c>
    </row>
    <row r="2468" spans="1:11" ht="15.75" customHeight="1">
      <c r="A2468" s="632"/>
      <c r="B2468" s="633" t="s">
        <v>1971</v>
      </c>
      <c r="C2468" s="439" t="s">
        <v>4720</v>
      </c>
      <c r="D2468" s="633" t="s">
        <v>407</v>
      </c>
      <c r="E2468" s="145" t="s">
        <v>1974</v>
      </c>
      <c r="F2468" s="773">
        <v>2500000</v>
      </c>
      <c r="G2468" s="422" t="s">
        <v>2053</v>
      </c>
      <c r="H2468" s="633" t="s">
        <v>2196</v>
      </c>
      <c r="I2468" s="633" t="s">
        <v>1976</v>
      </c>
      <c r="J2468" s="633">
        <v>1</v>
      </c>
      <c r="K2468" s="633" t="s">
        <v>4603</v>
      </c>
    </row>
    <row r="2469" spans="1:11" ht="15.75" customHeight="1">
      <c r="A2469" s="632"/>
      <c r="B2469" s="633" t="s">
        <v>1971</v>
      </c>
      <c r="C2469" s="439" t="s">
        <v>4721</v>
      </c>
      <c r="D2469" s="633" t="s">
        <v>4722</v>
      </c>
      <c r="E2469" s="145" t="s">
        <v>1974</v>
      </c>
      <c r="F2469" s="773">
        <v>2600000</v>
      </c>
      <c r="G2469" s="422" t="s">
        <v>2406</v>
      </c>
      <c r="H2469" s="633" t="s">
        <v>2196</v>
      </c>
      <c r="I2469" s="633" t="s">
        <v>1976</v>
      </c>
      <c r="J2469" s="633">
        <v>1</v>
      </c>
      <c r="K2469" s="633" t="s">
        <v>4603</v>
      </c>
    </row>
    <row r="2470" spans="1:11" ht="15.75" customHeight="1">
      <c r="A2470" s="632"/>
      <c r="B2470" s="633" t="s">
        <v>1971</v>
      </c>
      <c r="C2470" s="439" t="s">
        <v>4723</v>
      </c>
      <c r="D2470" s="633" t="s">
        <v>407</v>
      </c>
      <c r="E2470" s="145" t="s">
        <v>1974</v>
      </c>
      <c r="F2470" s="773">
        <v>1800000</v>
      </c>
      <c r="G2470" s="451" t="s">
        <v>2039</v>
      </c>
      <c r="H2470" s="633" t="s">
        <v>2196</v>
      </c>
      <c r="I2470" s="633" t="s">
        <v>1976</v>
      </c>
      <c r="J2470" s="633">
        <v>1</v>
      </c>
      <c r="K2470" s="633" t="s">
        <v>4603</v>
      </c>
    </row>
    <row r="2471" spans="1:11" ht="15.75" customHeight="1">
      <c r="A2471" s="632"/>
      <c r="B2471" s="633" t="s">
        <v>1971</v>
      </c>
      <c r="C2471" s="439" t="s">
        <v>4724</v>
      </c>
      <c r="D2471" s="633" t="s">
        <v>417</v>
      </c>
      <c r="E2471" s="145" t="s">
        <v>1974</v>
      </c>
      <c r="F2471" s="773">
        <v>2800000</v>
      </c>
      <c r="G2471" s="422" t="s">
        <v>4725</v>
      </c>
      <c r="H2471" s="633" t="s">
        <v>2196</v>
      </c>
      <c r="I2471" s="633" t="s">
        <v>1976</v>
      </c>
      <c r="J2471" s="633">
        <v>1</v>
      </c>
      <c r="K2471" s="633" t="s">
        <v>4603</v>
      </c>
    </row>
    <row r="2472" spans="1:11" ht="15.75" customHeight="1">
      <c r="A2472" s="632"/>
      <c r="B2472" s="633" t="s">
        <v>1971</v>
      </c>
      <c r="C2472" s="439" t="s">
        <v>4726</v>
      </c>
      <c r="D2472" s="633" t="s">
        <v>1986</v>
      </c>
      <c r="E2472" s="145" t="s">
        <v>2024</v>
      </c>
      <c r="F2472" s="773">
        <v>3000000</v>
      </c>
      <c r="G2472" s="422" t="s">
        <v>4210</v>
      </c>
      <c r="H2472" s="633" t="s">
        <v>2196</v>
      </c>
      <c r="I2472" s="633" t="s">
        <v>1976</v>
      </c>
      <c r="J2472" s="633">
        <v>1</v>
      </c>
      <c r="K2472" s="633" t="s">
        <v>4603</v>
      </c>
    </row>
    <row r="2473" spans="1:11" ht="15.75" customHeight="1">
      <c r="A2473" s="632"/>
      <c r="B2473" s="633" t="s">
        <v>1971</v>
      </c>
      <c r="C2473" s="439" t="s">
        <v>4727</v>
      </c>
      <c r="D2473" s="633" t="s">
        <v>94</v>
      </c>
      <c r="E2473" s="145" t="s">
        <v>1974</v>
      </c>
      <c r="F2473" s="773">
        <v>2100000</v>
      </c>
      <c r="G2473" s="422" t="s">
        <v>4728</v>
      </c>
      <c r="H2473" s="633" t="s">
        <v>2196</v>
      </c>
      <c r="I2473" s="633" t="s">
        <v>1976</v>
      </c>
      <c r="J2473" s="633">
        <v>1</v>
      </c>
      <c r="K2473" s="633" t="s">
        <v>4603</v>
      </c>
    </row>
    <row r="2474" spans="1:11" ht="15.75" customHeight="1">
      <c r="A2474" s="632"/>
      <c r="B2474" s="633" t="s">
        <v>1971</v>
      </c>
      <c r="C2474" s="439" t="s">
        <v>4729</v>
      </c>
      <c r="D2474" s="633" t="s">
        <v>2174</v>
      </c>
      <c r="E2474" s="145" t="s">
        <v>1974</v>
      </c>
      <c r="F2474" s="773">
        <v>3400000</v>
      </c>
      <c r="G2474" s="422" t="s">
        <v>3463</v>
      </c>
      <c r="H2474" s="633" t="s">
        <v>2196</v>
      </c>
      <c r="I2474" s="633" t="s">
        <v>1976</v>
      </c>
      <c r="J2474" s="633">
        <v>1</v>
      </c>
      <c r="K2474" s="633" t="s">
        <v>4603</v>
      </c>
    </row>
    <row r="2475" spans="1:11" ht="15.75" customHeight="1">
      <c r="A2475" s="632"/>
      <c r="B2475" s="633" t="s">
        <v>1971</v>
      </c>
      <c r="C2475" s="439" t="s">
        <v>4730</v>
      </c>
      <c r="D2475" s="633" t="s">
        <v>91</v>
      </c>
      <c r="E2475" s="145" t="s">
        <v>1974</v>
      </c>
      <c r="F2475" s="773">
        <v>2500000</v>
      </c>
      <c r="G2475" s="422" t="s">
        <v>3594</v>
      </c>
      <c r="H2475" s="633" t="s">
        <v>2196</v>
      </c>
      <c r="I2475" s="633" t="s">
        <v>1976</v>
      </c>
      <c r="J2475" s="633">
        <v>1</v>
      </c>
      <c r="K2475" s="633" t="s">
        <v>4603</v>
      </c>
    </row>
    <row r="2476" spans="1:11" ht="15.75" customHeight="1">
      <c r="A2476" s="632"/>
      <c r="B2476" s="633" t="s">
        <v>1971</v>
      </c>
      <c r="C2476" s="439" t="s">
        <v>4731</v>
      </c>
      <c r="D2476" s="633" t="s">
        <v>94</v>
      </c>
      <c r="E2476" s="145" t="s">
        <v>1974</v>
      </c>
      <c r="F2476" s="773">
        <v>3200000</v>
      </c>
      <c r="G2476" s="422" t="s">
        <v>3456</v>
      </c>
      <c r="H2476" s="633" t="s">
        <v>2196</v>
      </c>
      <c r="I2476" s="633" t="s">
        <v>1976</v>
      </c>
      <c r="J2476" s="633">
        <v>1</v>
      </c>
      <c r="K2476" s="633" t="s">
        <v>4603</v>
      </c>
    </row>
    <row r="2477" spans="1:11" ht="15.75" customHeight="1">
      <c r="A2477" s="632"/>
      <c r="B2477" s="633" t="s">
        <v>1971</v>
      </c>
      <c r="C2477" s="439" t="s">
        <v>4732</v>
      </c>
      <c r="D2477" s="633" t="s">
        <v>94</v>
      </c>
      <c r="E2477" s="145" t="s">
        <v>1974</v>
      </c>
      <c r="F2477" s="773">
        <v>3000000</v>
      </c>
      <c r="G2477" s="422" t="s">
        <v>3861</v>
      </c>
      <c r="H2477" s="633" t="s">
        <v>2196</v>
      </c>
      <c r="I2477" s="633" t="s">
        <v>1976</v>
      </c>
      <c r="J2477" s="633">
        <v>1</v>
      </c>
      <c r="K2477" s="633" t="s">
        <v>2572</v>
      </c>
    </row>
    <row r="2478" spans="1:11" ht="15.75" customHeight="1">
      <c r="A2478" s="632"/>
      <c r="B2478" s="633" t="s">
        <v>1971</v>
      </c>
      <c r="C2478" s="439" t="s">
        <v>4733</v>
      </c>
      <c r="D2478" s="633" t="s">
        <v>92</v>
      </c>
      <c r="E2478" s="145" t="s">
        <v>1974</v>
      </c>
      <c r="F2478" s="773">
        <v>2600000</v>
      </c>
      <c r="G2478" s="422" t="s">
        <v>4734</v>
      </c>
      <c r="H2478" s="633" t="s">
        <v>2196</v>
      </c>
      <c r="I2478" s="633" t="s">
        <v>1976</v>
      </c>
      <c r="J2478" s="633">
        <v>1</v>
      </c>
      <c r="K2478" s="633" t="s">
        <v>2572</v>
      </c>
    </row>
    <row r="2479" spans="1:11" ht="15.75" customHeight="1">
      <c r="A2479" s="632" t="s">
        <v>4735</v>
      </c>
      <c r="B2479" s="633" t="s">
        <v>1971</v>
      </c>
      <c r="C2479" s="439" t="s">
        <v>4736</v>
      </c>
      <c r="D2479" s="633" t="s">
        <v>413</v>
      </c>
      <c r="E2479" s="145" t="s">
        <v>1974</v>
      </c>
      <c r="F2479" s="773">
        <v>2500000</v>
      </c>
      <c r="G2479" s="422" t="s">
        <v>4737</v>
      </c>
      <c r="H2479" s="633" t="s">
        <v>2196</v>
      </c>
      <c r="I2479" s="633" t="s">
        <v>1976</v>
      </c>
      <c r="J2479" s="633">
        <v>1</v>
      </c>
      <c r="K2479" s="633" t="s">
        <v>2572</v>
      </c>
    </row>
    <row r="2480" spans="1:11" ht="15.75" customHeight="1">
      <c r="A2480" s="632" t="s">
        <v>4735</v>
      </c>
      <c r="B2480" s="633" t="s">
        <v>1971</v>
      </c>
      <c r="C2480" s="439" t="s">
        <v>4738</v>
      </c>
      <c r="D2480" s="633" t="s">
        <v>94</v>
      </c>
      <c r="E2480" s="145" t="s">
        <v>1974</v>
      </c>
      <c r="F2480" s="773">
        <v>3500000</v>
      </c>
      <c r="G2480" s="422" t="s">
        <v>4737</v>
      </c>
      <c r="H2480" s="633" t="s">
        <v>2196</v>
      </c>
      <c r="I2480" s="633" t="s">
        <v>1976</v>
      </c>
      <c r="J2480" s="633">
        <v>1</v>
      </c>
      <c r="K2480" s="633" t="s">
        <v>4603</v>
      </c>
    </row>
    <row r="2481" spans="1:11" ht="15.75" customHeight="1">
      <c r="A2481" s="632" t="s">
        <v>4739</v>
      </c>
      <c r="B2481" s="633" t="s">
        <v>672</v>
      </c>
      <c r="C2481" s="439" t="s">
        <v>4740</v>
      </c>
      <c r="D2481" s="633" t="s">
        <v>2170</v>
      </c>
      <c r="E2481" s="145" t="s">
        <v>1974</v>
      </c>
      <c r="F2481" s="773">
        <v>800000</v>
      </c>
      <c r="G2481" s="451" t="s">
        <v>2039</v>
      </c>
      <c r="H2481" s="633" t="s">
        <v>2196</v>
      </c>
      <c r="I2481" s="633" t="s">
        <v>1976</v>
      </c>
      <c r="J2481" s="633">
        <v>1</v>
      </c>
      <c r="K2481" s="633" t="s">
        <v>2572</v>
      </c>
    </row>
    <row r="2482" spans="1:11" ht="15.75" customHeight="1">
      <c r="A2482" s="632" t="s">
        <v>4739</v>
      </c>
      <c r="B2482" s="633" t="s">
        <v>1971</v>
      </c>
      <c r="C2482" s="439" t="s">
        <v>4741</v>
      </c>
      <c r="D2482" s="633" t="s">
        <v>2543</v>
      </c>
      <c r="E2482" s="145" t="s">
        <v>2024</v>
      </c>
      <c r="F2482" s="773">
        <v>900000</v>
      </c>
      <c r="G2482" s="451" t="s">
        <v>2039</v>
      </c>
      <c r="H2482" s="633" t="s">
        <v>2196</v>
      </c>
      <c r="I2482" s="633" t="s">
        <v>1976</v>
      </c>
      <c r="J2482" s="633">
        <v>1</v>
      </c>
      <c r="K2482" s="633" t="s">
        <v>4603</v>
      </c>
    </row>
    <row r="2483" spans="1:11" ht="15.75" customHeight="1">
      <c r="A2483" s="632" t="s">
        <v>4742</v>
      </c>
      <c r="B2483" s="633" t="s">
        <v>1971</v>
      </c>
      <c r="C2483" s="439" t="s">
        <v>4743</v>
      </c>
      <c r="D2483" s="633" t="s">
        <v>107</v>
      </c>
      <c r="E2483" s="145" t="s">
        <v>2024</v>
      </c>
      <c r="F2483" s="773">
        <v>2100000</v>
      </c>
      <c r="G2483" s="422" t="s">
        <v>4744</v>
      </c>
      <c r="H2483" s="633" t="s">
        <v>2196</v>
      </c>
      <c r="I2483" s="633" t="s">
        <v>1976</v>
      </c>
      <c r="J2483" s="633">
        <v>1</v>
      </c>
      <c r="K2483" s="633" t="s">
        <v>4603</v>
      </c>
    </row>
    <row r="2484" spans="1:11" ht="15.75" customHeight="1">
      <c r="A2484" s="632" t="s">
        <v>4742</v>
      </c>
      <c r="B2484" s="633" t="s">
        <v>1971</v>
      </c>
      <c r="C2484" s="439" t="s">
        <v>4745</v>
      </c>
      <c r="D2484" s="633" t="s">
        <v>92</v>
      </c>
      <c r="E2484" s="145" t="s">
        <v>1974</v>
      </c>
      <c r="F2484" s="773">
        <v>2300000</v>
      </c>
      <c r="G2484" s="451" t="s">
        <v>1975</v>
      </c>
      <c r="H2484" s="633" t="s">
        <v>2196</v>
      </c>
      <c r="I2484" s="633" t="s">
        <v>1976</v>
      </c>
      <c r="J2484" s="633">
        <v>1</v>
      </c>
      <c r="K2484" s="633" t="s">
        <v>2572</v>
      </c>
    </row>
    <row r="2485" spans="1:11" ht="15.75" customHeight="1">
      <c r="A2485" s="632"/>
      <c r="B2485" s="633"/>
      <c r="C2485" s="439"/>
      <c r="D2485" s="633"/>
      <c r="E2485" s="145"/>
      <c r="F2485" s="773"/>
      <c r="G2485" s="422"/>
      <c r="H2485" s="633"/>
      <c r="I2485" s="633"/>
      <c r="J2485" s="660">
        <f>SUM(J2464:J2484)</f>
        <v>21</v>
      </c>
      <c r="K2485" s="633"/>
    </row>
    <row r="2486" spans="1:11" ht="15.75" customHeight="1">
      <c r="A2486" s="632"/>
      <c r="B2486" s="633"/>
      <c r="C2486" s="439"/>
      <c r="D2486" s="633"/>
      <c r="E2486" s="145"/>
      <c r="F2486" s="773"/>
      <c r="G2486" s="422"/>
      <c r="H2486" s="633"/>
      <c r="I2486" s="633"/>
      <c r="J2486" s="633"/>
      <c r="K2486" s="633"/>
    </row>
    <row r="2487" spans="1:11" ht="15.75" customHeight="1">
      <c r="A2487" s="632"/>
      <c r="B2487" s="633"/>
      <c r="C2487" s="439"/>
      <c r="D2487" s="633"/>
      <c r="E2487" s="145"/>
      <c r="F2487" s="773"/>
      <c r="G2487" s="422"/>
      <c r="H2487" s="633"/>
      <c r="I2487" s="633"/>
      <c r="J2487" s="633"/>
      <c r="K2487" s="633"/>
    </row>
    <row r="2488" spans="1:11" ht="15.75" customHeight="1">
      <c r="A2488" s="632"/>
      <c r="B2488" s="633"/>
      <c r="C2488" s="439"/>
      <c r="D2488" s="633"/>
      <c r="E2488" s="145"/>
      <c r="F2488" s="773"/>
      <c r="G2488" s="422"/>
      <c r="H2488" s="633"/>
      <c r="I2488" s="633"/>
      <c r="J2488" s="1464"/>
      <c r="K2488" s="633"/>
    </row>
    <row r="2489" spans="1:11" ht="15.75" customHeight="1">
      <c r="A2489" s="466"/>
      <c r="B2489" s="467" t="s">
        <v>1971</v>
      </c>
      <c r="C2489" s="468" t="s">
        <v>4746</v>
      </c>
      <c r="D2489" s="469" t="s">
        <v>94</v>
      </c>
      <c r="E2489" s="469" t="s">
        <v>2024</v>
      </c>
      <c r="F2489" s="1720">
        <v>700000000</v>
      </c>
      <c r="G2489" s="470" t="s">
        <v>3456</v>
      </c>
      <c r="H2489" s="470" t="s">
        <v>1991</v>
      </c>
      <c r="I2489" s="1460" t="s">
        <v>1976</v>
      </c>
      <c r="J2489" s="471">
        <v>1</v>
      </c>
      <c r="K2489" s="1462" t="s">
        <v>2572</v>
      </c>
    </row>
    <row r="2490" spans="1:11" ht="15.75" customHeight="1">
      <c r="A2490" s="466"/>
      <c r="B2490" s="467" t="s">
        <v>1971</v>
      </c>
      <c r="C2490" s="468" t="s">
        <v>4747</v>
      </c>
      <c r="D2490" s="469" t="s">
        <v>94</v>
      </c>
      <c r="E2490" s="469" t="s">
        <v>2024</v>
      </c>
      <c r="F2490" s="1720">
        <v>700000000</v>
      </c>
      <c r="G2490" s="470" t="s">
        <v>3456</v>
      </c>
      <c r="H2490" s="470" t="s">
        <v>1991</v>
      </c>
      <c r="I2490" s="1460" t="s">
        <v>1976</v>
      </c>
      <c r="J2490" s="471">
        <v>1</v>
      </c>
      <c r="K2490" s="1462" t="s">
        <v>4603</v>
      </c>
    </row>
    <row r="2491" spans="1:11" ht="15.75" customHeight="1">
      <c r="A2491" s="480"/>
      <c r="B2491" s="467" t="s">
        <v>1971</v>
      </c>
      <c r="C2491" s="471" t="s">
        <v>4748</v>
      </c>
      <c r="D2491" s="477" t="s">
        <v>94</v>
      </c>
      <c r="E2491" s="469" t="s">
        <v>2024</v>
      </c>
      <c r="F2491" s="1721">
        <v>610000000</v>
      </c>
      <c r="G2491" s="477" t="s">
        <v>2039</v>
      </c>
      <c r="H2491" s="470" t="s">
        <v>1991</v>
      </c>
      <c r="I2491" s="1460" t="s">
        <v>1976</v>
      </c>
      <c r="J2491" s="471">
        <v>1</v>
      </c>
      <c r="K2491" s="1463" t="s">
        <v>4603</v>
      </c>
    </row>
    <row r="2492" spans="1:11" ht="15.75" customHeight="1">
      <c r="A2492" s="1429"/>
      <c r="B2492" s="1411" t="s">
        <v>1971</v>
      </c>
      <c r="C2492" s="1430" t="s">
        <v>4749</v>
      </c>
      <c r="D2492" s="1419" t="s">
        <v>94</v>
      </c>
      <c r="E2492" s="1413" t="s">
        <v>2024</v>
      </c>
      <c r="F2492" s="1734">
        <v>470000000</v>
      </c>
      <c r="G2492" s="1419" t="s">
        <v>1984</v>
      </c>
      <c r="H2492" s="1414" t="s">
        <v>1991</v>
      </c>
      <c r="I2492" s="1461" t="s">
        <v>1976</v>
      </c>
      <c r="J2492" s="471">
        <v>1</v>
      </c>
      <c r="K2492" s="1418" t="s">
        <v>4603</v>
      </c>
    </row>
    <row r="2493" spans="1:11" ht="15.75" customHeight="1">
      <c r="A2493" s="481" t="s">
        <v>4750</v>
      </c>
      <c r="B2493" s="467" t="s">
        <v>1971</v>
      </c>
      <c r="C2493" s="471" t="s">
        <v>4751</v>
      </c>
      <c r="D2493" s="477" t="s">
        <v>2399</v>
      </c>
      <c r="E2493" s="469" t="s">
        <v>2024</v>
      </c>
      <c r="F2493" s="1721">
        <v>530000000</v>
      </c>
      <c r="G2493" s="477" t="s">
        <v>2674</v>
      </c>
      <c r="H2493" s="470" t="s">
        <v>1991</v>
      </c>
      <c r="I2493" s="1460" t="s">
        <v>1976</v>
      </c>
      <c r="J2493" s="471">
        <v>1</v>
      </c>
      <c r="K2493" s="1463" t="s">
        <v>4603</v>
      </c>
    </row>
    <row r="2494" spans="1:11" ht="15.75" customHeight="1">
      <c r="A2494" s="481" t="s">
        <v>4742</v>
      </c>
      <c r="B2494" s="467" t="s">
        <v>1971</v>
      </c>
      <c r="C2494" s="471" t="s">
        <v>4752</v>
      </c>
      <c r="D2494" s="477" t="s">
        <v>92</v>
      </c>
      <c r="E2494" s="469" t="s">
        <v>2024</v>
      </c>
      <c r="F2494" s="1721">
        <v>520000000</v>
      </c>
      <c r="G2494" s="477" t="s">
        <v>2012</v>
      </c>
      <c r="H2494" s="470" t="s">
        <v>1991</v>
      </c>
      <c r="I2494" s="1460" t="s">
        <v>1976</v>
      </c>
      <c r="J2494" s="471">
        <v>1</v>
      </c>
      <c r="K2494" s="1463" t="s">
        <v>4603</v>
      </c>
    </row>
    <row r="2495" spans="1:11" ht="15.75" customHeight="1">
      <c r="A2495" s="481" t="s">
        <v>4742</v>
      </c>
      <c r="B2495" s="467" t="s">
        <v>1971</v>
      </c>
      <c r="C2495" s="471" t="s">
        <v>278</v>
      </c>
      <c r="D2495" s="477" t="s">
        <v>94</v>
      </c>
      <c r="E2495" s="469" t="s">
        <v>2024</v>
      </c>
      <c r="F2495" s="1721">
        <v>620000000</v>
      </c>
      <c r="G2495" s="477" t="s">
        <v>4292</v>
      </c>
      <c r="H2495" s="470" t="s">
        <v>1991</v>
      </c>
      <c r="I2495" s="1460" t="s">
        <v>1976</v>
      </c>
      <c r="J2495" s="471">
        <v>1</v>
      </c>
      <c r="K2495" s="1463" t="s">
        <v>2572</v>
      </c>
    </row>
    <row r="2496" spans="1:11" ht="15.75" customHeight="1">
      <c r="A2496" s="481" t="s">
        <v>4742</v>
      </c>
      <c r="B2496" s="467" t="s">
        <v>1971</v>
      </c>
      <c r="C2496" s="471" t="s">
        <v>4753</v>
      </c>
      <c r="D2496" s="477" t="s">
        <v>107</v>
      </c>
      <c r="E2496" s="469" t="s">
        <v>2024</v>
      </c>
      <c r="F2496" s="1721">
        <v>800000000</v>
      </c>
      <c r="G2496" s="477" t="s">
        <v>4754</v>
      </c>
      <c r="H2496" s="470" t="s">
        <v>1991</v>
      </c>
      <c r="I2496" s="1460" t="s">
        <v>1976</v>
      </c>
      <c r="J2496" s="471">
        <v>1</v>
      </c>
      <c r="K2496" s="1463" t="s">
        <v>4603</v>
      </c>
    </row>
    <row r="2497" spans="1:11" ht="15.75" customHeight="1">
      <c r="A2497" s="481" t="s">
        <v>4755</v>
      </c>
      <c r="B2497" s="467" t="s">
        <v>1971</v>
      </c>
      <c r="C2497" s="471" t="s">
        <v>4756</v>
      </c>
      <c r="D2497" s="477" t="s">
        <v>107</v>
      </c>
      <c r="E2497" s="469" t="s">
        <v>2024</v>
      </c>
      <c r="F2497" s="1721">
        <v>600000000</v>
      </c>
      <c r="G2497" s="477" t="s">
        <v>4754</v>
      </c>
      <c r="H2497" s="470" t="s">
        <v>1991</v>
      </c>
      <c r="I2497" s="1460" t="s">
        <v>1976</v>
      </c>
      <c r="J2497" s="471">
        <v>1</v>
      </c>
      <c r="K2497" s="1463" t="s">
        <v>4603</v>
      </c>
    </row>
    <row r="2498" spans="1:11" ht="15.75" customHeight="1">
      <c r="A2498" s="481" t="s">
        <v>4755</v>
      </c>
      <c r="B2498" s="467" t="s">
        <v>1971</v>
      </c>
      <c r="C2498" s="471" t="s">
        <v>3098</v>
      </c>
      <c r="D2498" s="477" t="s">
        <v>107</v>
      </c>
      <c r="E2498" s="469" t="s">
        <v>2024</v>
      </c>
      <c r="F2498" s="1721">
        <v>650000000</v>
      </c>
      <c r="G2498" s="477" t="s">
        <v>1975</v>
      </c>
      <c r="H2498" s="470" t="s">
        <v>1991</v>
      </c>
      <c r="I2498" s="1460" t="s">
        <v>1976</v>
      </c>
      <c r="J2498" s="471">
        <v>1</v>
      </c>
      <c r="K2498" s="1463" t="s">
        <v>4603</v>
      </c>
    </row>
    <row r="2499" spans="1:11" ht="15.75" customHeight="1">
      <c r="A2499" s="481"/>
      <c r="B2499" s="467"/>
      <c r="C2499" s="471"/>
      <c r="D2499" s="477"/>
      <c r="E2499" s="469"/>
      <c r="F2499" s="1721"/>
      <c r="G2499" s="477"/>
      <c r="H2499" s="470"/>
      <c r="I2499" s="470"/>
      <c r="J2499" s="657">
        <f>SUM(J2489:J2498)</f>
        <v>10</v>
      </c>
      <c r="K2499" s="470"/>
    </row>
    <row r="2500" spans="1:11" ht="15.75" customHeight="1">
      <c r="A2500" s="481"/>
      <c r="B2500" s="467"/>
      <c r="C2500" s="471"/>
      <c r="D2500" s="477"/>
      <c r="E2500" s="469"/>
      <c r="F2500" s="1721"/>
      <c r="G2500" s="477"/>
      <c r="H2500" s="470"/>
      <c r="I2500" s="470"/>
      <c r="J2500" s="471"/>
      <c r="K2500" s="470"/>
    </row>
    <row r="2501" spans="1:11" ht="15.75" customHeight="1">
      <c r="A2501" s="481"/>
      <c r="B2501" s="467"/>
      <c r="C2501" s="471"/>
      <c r="D2501" s="477"/>
      <c r="E2501" s="469"/>
      <c r="F2501" s="1721"/>
      <c r="G2501" s="477"/>
      <c r="H2501" s="470"/>
      <c r="I2501" s="470"/>
      <c r="J2501" s="471"/>
      <c r="K2501" s="470"/>
    </row>
    <row r="2503" spans="1:11" ht="15.75" customHeight="1">
      <c r="A2503" s="3340" t="s">
        <v>4757</v>
      </c>
      <c r="B2503" s="3341"/>
      <c r="C2503" s="3341"/>
      <c r="D2503" s="3341"/>
      <c r="E2503" s="3341"/>
      <c r="F2503" s="3341"/>
      <c r="G2503" s="3341"/>
      <c r="H2503" s="3341"/>
      <c r="I2503" s="3341"/>
      <c r="J2503" s="3341"/>
      <c r="K2503" s="3341"/>
    </row>
    <row r="2504" spans="1:11" ht="15.75" customHeight="1">
      <c r="A2504" s="12" t="s">
        <v>1962</v>
      </c>
      <c r="B2504" s="62" t="s">
        <v>1963</v>
      </c>
      <c r="C2504" s="62" t="s">
        <v>1964</v>
      </c>
      <c r="D2504" s="62" t="s">
        <v>2340</v>
      </c>
      <c r="E2504" s="62" t="s">
        <v>153</v>
      </c>
      <c r="F2504" s="1702" t="s">
        <v>1966</v>
      </c>
      <c r="G2504" s="986" t="s">
        <v>1967</v>
      </c>
      <c r="H2504" s="62" t="s">
        <v>1968</v>
      </c>
      <c r="I2504" s="62" t="s">
        <v>1969</v>
      </c>
      <c r="J2504" s="63" t="s">
        <v>1970</v>
      </c>
      <c r="K2504" s="63" t="s">
        <v>10</v>
      </c>
    </row>
    <row r="2505" spans="1:11" ht="15.75" customHeight="1">
      <c r="A2505" s="632"/>
      <c r="B2505" s="633" t="s">
        <v>1971</v>
      </c>
      <c r="C2505" s="662" t="s">
        <v>4758</v>
      </c>
      <c r="D2505" s="633" t="s">
        <v>4552</v>
      </c>
      <c r="E2505" s="633" t="s">
        <v>1974</v>
      </c>
      <c r="F2505" s="1131">
        <v>1600000</v>
      </c>
      <c r="G2505" s="633" t="s">
        <v>3180</v>
      </c>
      <c r="H2505" s="633" t="s">
        <v>2196</v>
      </c>
      <c r="I2505" s="633" t="s">
        <v>1976</v>
      </c>
      <c r="J2505" s="633">
        <v>1</v>
      </c>
      <c r="K2505" s="633" t="s">
        <v>4339</v>
      </c>
    </row>
    <row r="2506" spans="1:11" ht="15.75" customHeight="1">
      <c r="A2506" s="632"/>
      <c r="B2506" s="633" t="s">
        <v>1971</v>
      </c>
      <c r="C2506" s="662" t="s">
        <v>4759</v>
      </c>
      <c r="D2506" s="633" t="s">
        <v>2399</v>
      </c>
      <c r="E2506" s="633" t="s">
        <v>2024</v>
      </c>
      <c r="F2506" s="1131">
        <v>2500000</v>
      </c>
      <c r="G2506" s="633" t="s">
        <v>4760</v>
      </c>
      <c r="H2506" s="633" t="s">
        <v>2196</v>
      </c>
      <c r="I2506" s="633" t="s">
        <v>1976</v>
      </c>
      <c r="J2506" s="633">
        <v>1</v>
      </c>
      <c r="K2506" s="633" t="s">
        <v>4339</v>
      </c>
    </row>
    <row r="2507" spans="1:11" ht="15.75" customHeight="1">
      <c r="A2507" s="632"/>
      <c r="B2507" s="633" t="s">
        <v>1971</v>
      </c>
      <c r="C2507" s="662" t="s">
        <v>4761</v>
      </c>
      <c r="D2507" s="633" t="s">
        <v>405</v>
      </c>
      <c r="E2507" s="633" t="s">
        <v>1974</v>
      </c>
      <c r="F2507" s="1131">
        <v>2900000</v>
      </c>
      <c r="G2507" s="633" t="s">
        <v>292</v>
      </c>
      <c r="H2507" s="633" t="s">
        <v>2196</v>
      </c>
      <c r="I2507" s="633" t="s">
        <v>1976</v>
      </c>
      <c r="J2507" s="633">
        <v>1</v>
      </c>
      <c r="K2507" s="633" t="s">
        <v>4339</v>
      </c>
    </row>
    <row r="2508" spans="1:11" ht="15.75" customHeight="1">
      <c r="A2508" s="632"/>
      <c r="B2508" s="633" t="s">
        <v>1971</v>
      </c>
      <c r="C2508" s="439" t="s">
        <v>4762</v>
      </c>
      <c r="D2508" s="633" t="s">
        <v>95</v>
      </c>
      <c r="E2508" s="145" t="s">
        <v>1974</v>
      </c>
      <c r="F2508" s="773">
        <v>1700000</v>
      </c>
      <c r="G2508" s="422" t="s">
        <v>1810</v>
      </c>
      <c r="H2508" s="633" t="s">
        <v>2196</v>
      </c>
      <c r="I2508" s="633" t="s">
        <v>1976</v>
      </c>
      <c r="J2508" s="633">
        <v>1</v>
      </c>
      <c r="K2508" s="633" t="s">
        <v>2351</v>
      </c>
    </row>
    <row r="2509" spans="1:11" ht="15.75" customHeight="1">
      <c r="A2509" s="632"/>
      <c r="B2509" s="633" t="s">
        <v>1971</v>
      </c>
      <c r="C2509" s="439" t="s">
        <v>4763</v>
      </c>
      <c r="D2509" s="633" t="s">
        <v>3312</v>
      </c>
      <c r="E2509" s="145" t="s">
        <v>1974</v>
      </c>
      <c r="F2509" s="773">
        <v>4000000</v>
      </c>
      <c r="G2509" s="422" t="s">
        <v>3996</v>
      </c>
      <c r="H2509" s="633" t="s">
        <v>2196</v>
      </c>
      <c r="I2509" s="633" t="s">
        <v>1976</v>
      </c>
      <c r="J2509" s="633">
        <v>1</v>
      </c>
      <c r="K2509" s="633" t="s">
        <v>2351</v>
      </c>
    </row>
    <row r="2510" spans="1:11" ht="15.75" customHeight="1">
      <c r="A2510" s="632"/>
      <c r="B2510" s="633" t="s">
        <v>1971</v>
      </c>
      <c r="C2510" s="439" t="s">
        <v>4764</v>
      </c>
      <c r="D2510" s="633" t="s">
        <v>3312</v>
      </c>
      <c r="E2510" s="145" t="s">
        <v>1974</v>
      </c>
      <c r="F2510" s="773">
        <v>1850000</v>
      </c>
      <c r="G2510" s="422" t="s">
        <v>3996</v>
      </c>
      <c r="H2510" s="633" t="s">
        <v>2196</v>
      </c>
      <c r="I2510" s="633" t="s">
        <v>1976</v>
      </c>
      <c r="J2510" s="633">
        <v>1</v>
      </c>
      <c r="K2510" s="633" t="s">
        <v>2351</v>
      </c>
    </row>
    <row r="2511" spans="1:11" ht="15.75" customHeight="1">
      <c r="A2511" s="632"/>
      <c r="B2511" s="633" t="s">
        <v>1971</v>
      </c>
      <c r="C2511" s="439" t="s">
        <v>4765</v>
      </c>
      <c r="D2511" s="633" t="s">
        <v>3312</v>
      </c>
      <c r="E2511" s="145" t="s">
        <v>1974</v>
      </c>
      <c r="F2511" s="773">
        <v>2600000</v>
      </c>
      <c r="G2511" s="422" t="s">
        <v>3996</v>
      </c>
      <c r="H2511" s="633" t="s">
        <v>2196</v>
      </c>
      <c r="I2511" s="633" t="s">
        <v>1976</v>
      </c>
      <c r="J2511" s="633">
        <v>1</v>
      </c>
      <c r="K2511" s="633" t="s">
        <v>2351</v>
      </c>
    </row>
    <row r="2512" spans="1:11" ht="15.75" customHeight="1">
      <c r="A2512" s="632"/>
      <c r="B2512" s="633" t="s">
        <v>1971</v>
      </c>
      <c r="C2512" s="439" t="s">
        <v>4766</v>
      </c>
      <c r="D2512" s="633" t="s">
        <v>3634</v>
      </c>
      <c r="E2512" s="145" t="s">
        <v>1974</v>
      </c>
      <c r="F2512" s="773">
        <v>1850000</v>
      </c>
      <c r="G2512" s="422" t="s">
        <v>3996</v>
      </c>
      <c r="H2512" s="633" t="s">
        <v>2196</v>
      </c>
      <c r="I2512" s="633" t="s">
        <v>1976</v>
      </c>
      <c r="J2512" s="633">
        <v>1</v>
      </c>
      <c r="K2512" s="633" t="s">
        <v>2351</v>
      </c>
    </row>
    <row r="2513" spans="1:11" ht="15.75" customHeight="1">
      <c r="A2513" s="632"/>
      <c r="B2513" s="633" t="s">
        <v>1971</v>
      </c>
      <c r="C2513" s="439" t="s">
        <v>4767</v>
      </c>
      <c r="D2513" s="633" t="s">
        <v>100</v>
      </c>
      <c r="E2513" s="145" t="s">
        <v>2024</v>
      </c>
      <c r="F2513" s="773">
        <v>3300000</v>
      </c>
      <c r="G2513" s="422" t="s">
        <v>3996</v>
      </c>
      <c r="H2513" s="633" t="s">
        <v>2196</v>
      </c>
      <c r="I2513" s="633" t="s">
        <v>1976</v>
      </c>
      <c r="J2513" s="633">
        <v>1</v>
      </c>
      <c r="K2513" s="633" t="s">
        <v>2351</v>
      </c>
    </row>
    <row r="2514" spans="1:11" ht="15.75" customHeight="1">
      <c r="A2514" s="632"/>
      <c r="B2514" s="633" t="s">
        <v>1971</v>
      </c>
      <c r="C2514" s="439" t="s">
        <v>4768</v>
      </c>
      <c r="D2514" s="633" t="s">
        <v>1995</v>
      </c>
      <c r="E2514" s="145" t="s">
        <v>2024</v>
      </c>
      <c r="F2514" s="773">
        <v>2500000</v>
      </c>
      <c r="G2514" s="422" t="s">
        <v>4589</v>
      </c>
      <c r="H2514" s="633" t="s">
        <v>2196</v>
      </c>
      <c r="I2514" s="633" t="s">
        <v>1976</v>
      </c>
      <c r="J2514" s="633">
        <v>1</v>
      </c>
      <c r="K2514" s="633" t="s">
        <v>4339</v>
      </c>
    </row>
    <row r="2515" spans="1:11" ht="15.75" customHeight="1">
      <c r="A2515" s="632"/>
      <c r="B2515" s="633" t="s">
        <v>1971</v>
      </c>
      <c r="C2515" s="439" t="s">
        <v>4769</v>
      </c>
      <c r="D2515" s="633" t="s">
        <v>420</v>
      </c>
      <c r="E2515" s="145" t="s">
        <v>1974</v>
      </c>
      <c r="F2515" s="773">
        <v>1400000</v>
      </c>
      <c r="G2515" s="422" t="s">
        <v>3046</v>
      </c>
      <c r="H2515" s="633" t="s">
        <v>2196</v>
      </c>
      <c r="I2515" s="633" t="s">
        <v>1976</v>
      </c>
      <c r="J2515" s="633">
        <v>1</v>
      </c>
      <c r="K2515" s="633" t="s">
        <v>4339</v>
      </c>
    </row>
    <row r="2516" spans="1:11" ht="15.75" customHeight="1">
      <c r="A2516" s="632"/>
      <c r="B2516" s="633" t="s">
        <v>1971</v>
      </c>
      <c r="C2516" s="439" t="s">
        <v>4770</v>
      </c>
      <c r="D2516" s="633" t="s">
        <v>2174</v>
      </c>
      <c r="E2516" s="145" t="s">
        <v>1974</v>
      </c>
      <c r="F2516" s="773">
        <v>2500000</v>
      </c>
      <c r="G2516" s="422" t="s">
        <v>4771</v>
      </c>
      <c r="H2516" s="633" t="s">
        <v>2196</v>
      </c>
      <c r="I2516" s="633" t="s">
        <v>1976</v>
      </c>
      <c r="J2516" s="633">
        <v>1</v>
      </c>
      <c r="K2516" s="633" t="s">
        <v>4339</v>
      </c>
    </row>
    <row r="2517" spans="1:11" ht="15.75" customHeight="1">
      <c r="A2517" s="632"/>
      <c r="B2517" s="633" t="s">
        <v>1971</v>
      </c>
      <c r="C2517" s="439" t="s">
        <v>4772</v>
      </c>
      <c r="D2517" s="633" t="s">
        <v>407</v>
      </c>
      <c r="E2517" s="145" t="s">
        <v>2024</v>
      </c>
      <c r="F2517" s="773">
        <v>2200000</v>
      </c>
      <c r="G2517" s="422" t="s">
        <v>4773</v>
      </c>
      <c r="H2517" s="633" t="s">
        <v>2196</v>
      </c>
      <c r="I2517" s="633" t="s">
        <v>1976</v>
      </c>
      <c r="J2517" s="633">
        <v>1</v>
      </c>
      <c r="K2517" s="633" t="s">
        <v>4339</v>
      </c>
    </row>
    <row r="2518" spans="1:11" ht="15.75" customHeight="1">
      <c r="A2518" s="632"/>
      <c r="B2518" s="633" t="s">
        <v>1971</v>
      </c>
      <c r="C2518" s="439" t="s">
        <v>4774</v>
      </c>
      <c r="D2518" s="633" t="s">
        <v>2434</v>
      </c>
      <c r="E2518" s="145" t="s">
        <v>1974</v>
      </c>
      <c r="F2518" s="773">
        <v>1500000</v>
      </c>
      <c r="G2518" s="422" t="s">
        <v>2933</v>
      </c>
      <c r="H2518" s="633" t="s">
        <v>2196</v>
      </c>
      <c r="I2518" s="633" t="s">
        <v>1976</v>
      </c>
      <c r="J2518" s="633">
        <v>1</v>
      </c>
      <c r="K2518" s="633" t="s">
        <v>4339</v>
      </c>
    </row>
    <row r="2519" spans="1:11" ht="15.75" customHeight="1">
      <c r="A2519" s="632"/>
      <c r="B2519" s="633" t="s">
        <v>2149</v>
      </c>
      <c r="C2519" s="439" t="s">
        <v>4775</v>
      </c>
      <c r="D2519" s="633" t="s">
        <v>417</v>
      </c>
      <c r="E2519" s="145" t="s">
        <v>1974</v>
      </c>
      <c r="F2519" s="773">
        <v>5500000</v>
      </c>
      <c r="G2519" s="422" t="s">
        <v>3921</v>
      </c>
      <c r="H2519" s="633" t="s">
        <v>2196</v>
      </c>
      <c r="I2519" s="633" t="s">
        <v>1976</v>
      </c>
      <c r="J2519" s="633">
        <v>1</v>
      </c>
      <c r="K2519" s="633" t="s">
        <v>4339</v>
      </c>
    </row>
    <row r="2520" spans="1:11" ht="15.75" customHeight="1">
      <c r="A2520" s="632"/>
      <c r="B2520" s="633" t="s">
        <v>1971</v>
      </c>
      <c r="C2520" s="439" t="s">
        <v>4776</v>
      </c>
      <c r="D2520" s="633" t="s">
        <v>89</v>
      </c>
      <c r="E2520" s="145" t="s">
        <v>1974</v>
      </c>
      <c r="F2520" s="773">
        <v>2100000</v>
      </c>
      <c r="G2520" s="422" t="s">
        <v>4777</v>
      </c>
      <c r="H2520" s="633" t="s">
        <v>2196</v>
      </c>
      <c r="I2520" s="633" t="s">
        <v>1976</v>
      </c>
      <c r="J2520" s="633">
        <v>1</v>
      </c>
      <c r="K2520" s="633" t="s">
        <v>2351</v>
      </c>
    </row>
    <row r="2521" spans="1:11" ht="15.75" customHeight="1">
      <c r="A2521" s="632"/>
      <c r="B2521" s="633" t="s">
        <v>1971</v>
      </c>
      <c r="C2521" s="439" t="s">
        <v>4778</v>
      </c>
      <c r="D2521" s="633" t="s">
        <v>4718</v>
      </c>
      <c r="E2521" s="145" t="s">
        <v>1974</v>
      </c>
      <c r="F2521" s="773">
        <v>1700000</v>
      </c>
      <c r="G2521" s="422" t="s">
        <v>1998</v>
      </c>
      <c r="H2521" s="633" t="s">
        <v>2196</v>
      </c>
      <c r="I2521" s="633" t="s">
        <v>1976</v>
      </c>
      <c r="J2521" s="633">
        <v>1</v>
      </c>
      <c r="K2521" s="633" t="s">
        <v>2351</v>
      </c>
    </row>
    <row r="2522" spans="1:11" ht="15.75" customHeight="1">
      <c r="A2522" s="632"/>
      <c r="B2522" s="633" t="s">
        <v>1971</v>
      </c>
      <c r="C2522" s="439" t="s">
        <v>4779</v>
      </c>
      <c r="D2522" s="633" t="s">
        <v>3312</v>
      </c>
      <c r="E2522" s="145" t="s">
        <v>1974</v>
      </c>
      <c r="F2522" s="773">
        <v>2700000</v>
      </c>
      <c r="G2522" s="422" t="s">
        <v>3996</v>
      </c>
      <c r="H2522" s="633" t="s">
        <v>2196</v>
      </c>
      <c r="I2522" s="633" t="s">
        <v>1976</v>
      </c>
      <c r="J2522" s="633">
        <v>1</v>
      </c>
      <c r="K2522" s="633" t="s">
        <v>2351</v>
      </c>
    </row>
    <row r="2523" spans="1:11" ht="15.75" customHeight="1">
      <c r="A2523" s="632"/>
      <c r="B2523" s="633" t="s">
        <v>1971</v>
      </c>
      <c r="C2523" s="439" t="s">
        <v>4780</v>
      </c>
      <c r="D2523" s="633" t="s">
        <v>3312</v>
      </c>
      <c r="E2523" s="145" t="s">
        <v>1974</v>
      </c>
      <c r="F2523" s="773">
        <v>2600000</v>
      </c>
      <c r="G2523" s="422" t="s">
        <v>3996</v>
      </c>
      <c r="H2523" s="633" t="s">
        <v>2196</v>
      </c>
      <c r="I2523" s="633" t="s">
        <v>1976</v>
      </c>
      <c r="J2523" s="633">
        <v>1</v>
      </c>
      <c r="K2523" s="633" t="s">
        <v>2351</v>
      </c>
    </row>
    <row r="2524" spans="1:11" ht="15.75" customHeight="1">
      <c r="A2524" s="632"/>
      <c r="B2524" s="633" t="s">
        <v>1971</v>
      </c>
      <c r="C2524" s="439" t="s">
        <v>4781</v>
      </c>
      <c r="D2524" s="633" t="s">
        <v>2399</v>
      </c>
      <c r="E2524" s="145" t="s">
        <v>2024</v>
      </c>
      <c r="F2524" s="773">
        <v>1900000</v>
      </c>
      <c r="G2524" s="422" t="s">
        <v>4558</v>
      </c>
      <c r="H2524" s="633" t="s">
        <v>2196</v>
      </c>
      <c r="I2524" s="633" t="s">
        <v>1976</v>
      </c>
      <c r="J2524" s="633">
        <v>1</v>
      </c>
      <c r="K2524" s="633" t="s">
        <v>2572</v>
      </c>
    </row>
    <row r="2525" spans="1:11" ht="15.75" customHeight="1">
      <c r="A2525" s="632"/>
      <c r="B2525" s="633" t="s">
        <v>1971</v>
      </c>
      <c r="C2525" s="662" t="s">
        <v>4782</v>
      </c>
      <c r="D2525" s="633" t="s">
        <v>423</v>
      </c>
      <c r="E2525" s="633" t="s">
        <v>1974</v>
      </c>
      <c r="F2525" s="1131">
        <v>1700000</v>
      </c>
      <c r="G2525" s="633" t="s">
        <v>4783</v>
      </c>
      <c r="H2525" s="633" t="s">
        <v>2196</v>
      </c>
      <c r="I2525" s="633" t="s">
        <v>1976</v>
      </c>
      <c r="J2525" s="633">
        <v>1</v>
      </c>
      <c r="K2525" s="633" t="s">
        <v>4603</v>
      </c>
    </row>
    <row r="2526" spans="1:11" ht="15.75" customHeight="1">
      <c r="A2526" s="632"/>
      <c r="B2526" s="633" t="s">
        <v>1971</v>
      </c>
      <c r="C2526" s="439" t="s">
        <v>4784</v>
      </c>
      <c r="D2526" s="633" t="s">
        <v>2174</v>
      </c>
      <c r="E2526" s="145" t="s">
        <v>1974</v>
      </c>
      <c r="F2526" s="773">
        <v>4800000</v>
      </c>
      <c r="G2526" s="451" t="s">
        <v>2039</v>
      </c>
      <c r="H2526" s="633" t="s">
        <v>2196</v>
      </c>
      <c r="I2526" s="633" t="s">
        <v>1976</v>
      </c>
      <c r="J2526" s="633">
        <v>1</v>
      </c>
      <c r="K2526" s="633" t="s">
        <v>2572</v>
      </c>
    </row>
    <row r="2527" spans="1:11" ht="15.75" customHeight="1">
      <c r="A2527" s="632"/>
      <c r="B2527" s="633" t="s">
        <v>1971</v>
      </c>
      <c r="C2527" s="439" t="s">
        <v>4785</v>
      </c>
      <c r="D2527" s="633" t="s">
        <v>2434</v>
      </c>
      <c r="E2527" s="145" t="s">
        <v>2024</v>
      </c>
      <c r="F2527" s="773">
        <v>1500000</v>
      </c>
      <c r="G2527" s="422" t="s">
        <v>2933</v>
      </c>
      <c r="H2527" s="633" t="s">
        <v>1976</v>
      </c>
      <c r="I2527" s="633" t="s">
        <v>1976</v>
      </c>
      <c r="J2527" s="633">
        <v>1</v>
      </c>
      <c r="K2527" s="633" t="s">
        <v>4603</v>
      </c>
    </row>
    <row r="2528" spans="1:11" ht="15.75" customHeight="1">
      <c r="A2528" s="632"/>
      <c r="B2528" s="633" t="s">
        <v>1971</v>
      </c>
      <c r="C2528" s="439" t="s">
        <v>4786</v>
      </c>
      <c r="D2528" s="633" t="s">
        <v>423</v>
      </c>
      <c r="E2528" s="145" t="s">
        <v>2024</v>
      </c>
      <c r="F2528" s="773">
        <v>1600000</v>
      </c>
      <c r="G2528" s="422" t="s">
        <v>2306</v>
      </c>
      <c r="H2528" s="633" t="s">
        <v>2196</v>
      </c>
      <c r="I2528" s="633" t="s">
        <v>1976</v>
      </c>
      <c r="J2528" s="633">
        <v>1</v>
      </c>
      <c r="K2528" s="633" t="s">
        <v>2572</v>
      </c>
    </row>
    <row r="2529" spans="1:11" ht="15.75" customHeight="1">
      <c r="A2529" s="632"/>
      <c r="B2529" s="633" t="s">
        <v>1971</v>
      </c>
      <c r="C2529" s="439" t="s">
        <v>4787</v>
      </c>
      <c r="D2529" s="633" t="s">
        <v>423</v>
      </c>
      <c r="E2529" s="145" t="s">
        <v>1974</v>
      </c>
      <c r="F2529" s="773">
        <v>1500000</v>
      </c>
      <c r="G2529" s="422" t="s">
        <v>2306</v>
      </c>
      <c r="H2529" s="633" t="s">
        <v>2196</v>
      </c>
      <c r="I2529" s="633" t="s">
        <v>1976</v>
      </c>
      <c r="J2529" s="633">
        <v>1</v>
      </c>
      <c r="K2529" s="633" t="s">
        <v>4603</v>
      </c>
    </row>
    <row r="2530" spans="1:11" ht="15.75" customHeight="1">
      <c r="A2530" s="632"/>
      <c r="B2530" s="633" t="s">
        <v>1971</v>
      </c>
      <c r="C2530" s="439" t="s">
        <v>4788</v>
      </c>
      <c r="D2530" s="633" t="s">
        <v>95</v>
      </c>
      <c r="E2530" s="145" t="s">
        <v>2024</v>
      </c>
      <c r="F2530" s="773">
        <v>1700000</v>
      </c>
      <c r="G2530" s="422" t="s">
        <v>1810</v>
      </c>
      <c r="H2530" s="633" t="s">
        <v>2196</v>
      </c>
      <c r="I2530" s="633" t="s">
        <v>1976</v>
      </c>
      <c r="J2530" s="633">
        <v>1</v>
      </c>
      <c r="K2530" s="633" t="s">
        <v>2572</v>
      </c>
    </row>
    <row r="2531" spans="1:11" ht="15.75" customHeight="1">
      <c r="A2531" s="632"/>
      <c r="B2531" s="633" t="s">
        <v>1971</v>
      </c>
      <c r="C2531" s="439" t="s">
        <v>4789</v>
      </c>
      <c r="D2531" s="633" t="s">
        <v>2221</v>
      </c>
      <c r="E2531" s="145" t="s">
        <v>1974</v>
      </c>
      <c r="F2531" s="773">
        <v>2300000</v>
      </c>
      <c r="G2531" s="422" t="s">
        <v>1810</v>
      </c>
      <c r="H2531" s="633" t="s">
        <v>2196</v>
      </c>
      <c r="I2531" s="633" t="s">
        <v>1976</v>
      </c>
      <c r="J2531" s="633">
        <v>1</v>
      </c>
      <c r="K2531" s="633" t="s">
        <v>4603</v>
      </c>
    </row>
    <row r="2532" spans="1:11" ht="15.75" customHeight="1">
      <c r="A2532" s="632"/>
      <c r="B2532" s="633" t="s">
        <v>1971</v>
      </c>
      <c r="C2532" s="439" t="s">
        <v>4790</v>
      </c>
      <c r="D2532" s="633" t="s">
        <v>4791</v>
      </c>
      <c r="E2532" s="145" t="s">
        <v>2131</v>
      </c>
      <c r="F2532" s="773">
        <v>2000000</v>
      </c>
      <c r="G2532" s="451" t="s">
        <v>2039</v>
      </c>
      <c r="H2532" s="633" t="s">
        <v>2196</v>
      </c>
      <c r="I2532" s="633" t="s">
        <v>1976</v>
      </c>
      <c r="J2532" s="633">
        <v>1</v>
      </c>
      <c r="K2532" s="633" t="s">
        <v>4603</v>
      </c>
    </row>
    <row r="2533" spans="1:11" ht="15.75" customHeight="1">
      <c r="A2533" s="632"/>
      <c r="B2533" s="633" t="s">
        <v>1971</v>
      </c>
      <c r="C2533" s="439" t="s">
        <v>4792</v>
      </c>
      <c r="D2533" s="633" t="s">
        <v>3112</v>
      </c>
      <c r="E2533" s="145" t="s">
        <v>2024</v>
      </c>
      <c r="F2533" s="773">
        <v>5000000</v>
      </c>
      <c r="G2533" s="451" t="s">
        <v>1975</v>
      </c>
      <c r="H2533" s="633" t="s">
        <v>2196</v>
      </c>
      <c r="I2533" s="633" t="s">
        <v>1976</v>
      </c>
      <c r="J2533" s="633">
        <v>1</v>
      </c>
      <c r="K2533" s="633" t="s">
        <v>4339</v>
      </c>
    </row>
    <row r="2534" spans="1:11" ht="15.75" customHeight="1">
      <c r="A2534" s="632"/>
      <c r="B2534" s="633" t="s">
        <v>1971</v>
      </c>
      <c r="C2534" s="439" t="s">
        <v>4793</v>
      </c>
      <c r="D2534" s="633" t="s">
        <v>89</v>
      </c>
      <c r="E2534" s="145" t="s">
        <v>2024</v>
      </c>
      <c r="F2534" s="773">
        <v>3000000</v>
      </c>
      <c r="G2534" s="422" t="s">
        <v>2219</v>
      </c>
      <c r="H2534" s="633" t="s">
        <v>2196</v>
      </c>
      <c r="I2534" s="633" t="s">
        <v>1976</v>
      </c>
      <c r="J2534" s="633">
        <v>1</v>
      </c>
      <c r="K2534" s="633" t="s">
        <v>4603</v>
      </c>
    </row>
    <row r="2535" spans="1:11" ht="15.75" customHeight="1">
      <c r="A2535" s="632"/>
      <c r="B2535" s="633" t="s">
        <v>1971</v>
      </c>
      <c r="C2535" s="439" t="s">
        <v>4794</v>
      </c>
      <c r="D2535" s="633" t="s">
        <v>2876</v>
      </c>
      <c r="E2535" s="145" t="s">
        <v>2024</v>
      </c>
      <c r="F2535" s="773">
        <v>1900000</v>
      </c>
      <c r="G2535" s="422" t="s">
        <v>4795</v>
      </c>
      <c r="H2535" s="633" t="s">
        <v>2196</v>
      </c>
      <c r="I2535" s="633" t="s">
        <v>1976</v>
      </c>
      <c r="J2535" s="633">
        <v>1</v>
      </c>
      <c r="K2535" s="633" t="s">
        <v>2572</v>
      </c>
    </row>
    <row r="2536" spans="1:11" ht="15.75" customHeight="1">
      <c r="A2536" s="632"/>
      <c r="B2536" s="633" t="s">
        <v>1971</v>
      </c>
      <c r="C2536" s="439" t="s">
        <v>4796</v>
      </c>
      <c r="D2536" s="633" t="s">
        <v>227</v>
      </c>
      <c r="E2536" s="145" t="s">
        <v>2024</v>
      </c>
      <c r="F2536" s="773">
        <v>1600000</v>
      </c>
      <c r="G2536" s="422" t="s">
        <v>1975</v>
      </c>
      <c r="H2536" s="633" t="s">
        <v>2196</v>
      </c>
      <c r="I2536" s="633" t="s">
        <v>1976</v>
      </c>
      <c r="J2536" s="633">
        <v>1</v>
      </c>
      <c r="K2536" s="633" t="s">
        <v>2572</v>
      </c>
    </row>
    <row r="2537" spans="1:11" ht="15.75" customHeight="1">
      <c r="A2537" s="632"/>
      <c r="B2537" s="633" t="s">
        <v>1971</v>
      </c>
      <c r="C2537" s="439" t="s">
        <v>4797</v>
      </c>
      <c r="D2537" s="633" t="s">
        <v>227</v>
      </c>
      <c r="E2537" s="145" t="s">
        <v>2024</v>
      </c>
      <c r="F2537" s="773">
        <v>2800000</v>
      </c>
      <c r="G2537" s="422" t="s">
        <v>2039</v>
      </c>
      <c r="H2537" s="633" t="s">
        <v>2196</v>
      </c>
      <c r="I2537" s="633" t="s">
        <v>1976</v>
      </c>
      <c r="J2537" s="633">
        <v>1</v>
      </c>
      <c r="K2537" s="633" t="s">
        <v>2572</v>
      </c>
    </row>
    <row r="2538" spans="1:11" ht="15.75" customHeight="1">
      <c r="A2538" s="632"/>
      <c r="B2538" s="633" t="s">
        <v>1971</v>
      </c>
      <c r="C2538" s="439" t="s">
        <v>4798</v>
      </c>
      <c r="D2538" s="633" t="s">
        <v>4799</v>
      </c>
      <c r="E2538" s="145" t="s">
        <v>4800</v>
      </c>
      <c r="F2538" s="773">
        <v>4000000</v>
      </c>
      <c r="G2538" s="422" t="s">
        <v>2039</v>
      </c>
      <c r="H2538" s="633" t="s">
        <v>2196</v>
      </c>
      <c r="I2538" s="633" t="s">
        <v>1976</v>
      </c>
      <c r="J2538" s="633">
        <v>1</v>
      </c>
      <c r="K2538" s="633" t="s">
        <v>4603</v>
      </c>
    </row>
    <row r="2539" spans="1:11" ht="15.75" customHeight="1">
      <c r="A2539" s="632"/>
      <c r="B2539" s="633" t="s">
        <v>1971</v>
      </c>
      <c r="C2539" s="439" t="s">
        <v>4801</v>
      </c>
      <c r="D2539" s="633" t="s">
        <v>106</v>
      </c>
      <c r="E2539" s="145" t="s">
        <v>2024</v>
      </c>
      <c r="F2539" s="773">
        <v>1400000</v>
      </c>
      <c r="G2539" s="422" t="s">
        <v>2263</v>
      </c>
      <c r="H2539" s="633" t="s">
        <v>2196</v>
      </c>
      <c r="I2539" s="633" t="s">
        <v>1976</v>
      </c>
      <c r="J2539" s="633">
        <v>1</v>
      </c>
      <c r="K2539" s="633" t="s">
        <v>4603</v>
      </c>
    </row>
    <row r="2540" spans="1:11" ht="15.75" customHeight="1">
      <c r="A2540" s="632"/>
      <c r="B2540" s="633" t="s">
        <v>1971</v>
      </c>
      <c r="C2540" s="439" t="s">
        <v>4802</v>
      </c>
      <c r="D2540" s="633" t="s">
        <v>89</v>
      </c>
      <c r="E2540" s="145" t="s">
        <v>2024</v>
      </c>
      <c r="F2540" s="773">
        <v>2300000</v>
      </c>
      <c r="G2540" s="422" t="s">
        <v>4658</v>
      </c>
      <c r="H2540" s="633" t="s">
        <v>2196</v>
      </c>
      <c r="I2540" s="633" t="s">
        <v>1976</v>
      </c>
      <c r="J2540" s="633">
        <v>1</v>
      </c>
      <c r="K2540" s="633" t="s">
        <v>2572</v>
      </c>
    </row>
    <row r="2541" spans="1:11" ht="15.75" customHeight="1">
      <c r="A2541" s="632"/>
      <c r="B2541" s="633" t="s">
        <v>1971</v>
      </c>
      <c r="C2541" s="439" t="s">
        <v>4803</v>
      </c>
      <c r="D2541" s="633" t="s">
        <v>4804</v>
      </c>
      <c r="E2541" s="145" t="s">
        <v>2713</v>
      </c>
      <c r="F2541" s="773">
        <v>1100000</v>
      </c>
      <c r="G2541" s="451" t="s">
        <v>1975</v>
      </c>
      <c r="H2541" s="633" t="s">
        <v>2196</v>
      </c>
      <c r="I2541" s="633" t="s">
        <v>1976</v>
      </c>
      <c r="J2541" s="633">
        <v>1</v>
      </c>
      <c r="K2541" s="633" t="s">
        <v>4603</v>
      </c>
    </row>
    <row r="2542" spans="1:11" ht="15.75" customHeight="1">
      <c r="A2542" s="632">
        <v>44177</v>
      </c>
      <c r="B2542" s="633" t="s">
        <v>2149</v>
      </c>
      <c r="C2542" s="439" t="s">
        <v>4805</v>
      </c>
      <c r="D2542" s="633" t="s">
        <v>91</v>
      </c>
      <c r="E2542" s="145" t="s">
        <v>2024</v>
      </c>
      <c r="F2542" s="773">
        <v>2700000</v>
      </c>
      <c r="G2542" s="451" t="s">
        <v>1975</v>
      </c>
      <c r="H2542" s="633" t="s">
        <v>2196</v>
      </c>
      <c r="I2542" s="633" t="s">
        <v>1976</v>
      </c>
      <c r="J2542" s="633">
        <v>1</v>
      </c>
      <c r="K2542" s="633" t="s">
        <v>2572</v>
      </c>
    </row>
    <row r="2543" spans="1:11" ht="15.75" customHeight="1">
      <c r="A2543" s="632">
        <v>44177</v>
      </c>
      <c r="B2543" s="633" t="s">
        <v>1971</v>
      </c>
      <c r="C2543" s="439" t="s">
        <v>4806</v>
      </c>
      <c r="D2543" s="633" t="s">
        <v>95</v>
      </c>
      <c r="E2543" s="145" t="s">
        <v>2024</v>
      </c>
      <c r="F2543" s="773">
        <v>1800000</v>
      </c>
      <c r="G2543" s="422" t="s">
        <v>2320</v>
      </c>
      <c r="H2543" s="633" t="s">
        <v>2196</v>
      </c>
      <c r="I2543" s="633" t="s">
        <v>1976</v>
      </c>
      <c r="J2543" s="633">
        <v>1</v>
      </c>
      <c r="K2543" s="633" t="s">
        <v>4603</v>
      </c>
    </row>
    <row r="2544" spans="1:11" ht="15.75" customHeight="1">
      <c r="A2544" s="632">
        <v>44177</v>
      </c>
      <c r="B2544" s="633" t="s">
        <v>1971</v>
      </c>
      <c r="C2544" s="439" t="s">
        <v>4807</v>
      </c>
      <c r="D2544" s="633" t="s">
        <v>95</v>
      </c>
      <c r="E2544" s="145" t="s">
        <v>2024</v>
      </c>
      <c r="F2544" s="773">
        <v>1900000</v>
      </c>
      <c r="G2544" s="422" t="s">
        <v>2320</v>
      </c>
      <c r="H2544" s="633" t="s">
        <v>2196</v>
      </c>
      <c r="I2544" s="633" t="s">
        <v>1976</v>
      </c>
      <c r="J2544" s="633">
        <v>1</v>
      </c>
      <c r="K2544" s="633" t="s">
        <v>2572</v>
      </c>
    </row>
    <row r="2545" spans="1:11" ht="15.75" customHeight="1">
      <c r="A2545" s="632">
        <v>44177</v>
      </c>
      <c r="B2545" s="633" t="s">
        <v>1971</v>
      </c>
      <c r="C2545" s="439" t="s">
        <v>4808</v>
      </c>
      <c r="D2545" s="633" t="s">
        <v>93</v>
      </c>
      <c r="E2545" s="145" t="s">
        <v>2024</v>
      </c>
      <c r="F2545" s="773">
        <v>5000000</v>
      </c>
      <c r="G2545" s="422" t="s">
        <v>1998</v>
      </c>
      <c r="H2545" s="633" t="s">
        <v>2196</v>
      </c>
      <c r="I2545" s="633" t="s">
        <v>1976</v>
      </c>
      <c r="J2545" s="633">
        <v>1</v>
      </c>
      <c r="K2545" s="633" t="s">
        <v>4603</v>
      </c>
    </row>
    <row r="2546" spans="1:11" ht="15.75" customHeight="1">
      <c r="A2546" s="632" t="s">
        <v>4809</v>
      </c>
      <c r="B2546" s="633" t="s">
        <v>1971</v>
      </c>
      <c r="C2546" s="439" t="s">
        <v>4810</v>
      </c>
      <c r="D2546" s="633" t="s">
        <v>2895</v>
      </c>
      <c r="E2546" s="145" t="s">
        <v>2024</v>
      </c>
      <c r="F2546" s="773">
        <v>2250000</v>
      </c>
      <c r="G2546" s="422" t="s">
        <v>4682</v>
      </c>
      <c r="H2546" s="633" t="s">
        <v>2196</v>
      </c>
      <c r="I2546" s="633" t="s">
        <v>1976</v>
      </c>
      <c r="J2546" s="633">
        <v>1</v>
      </c>
      <c r="K2546" s="633" t="s">
        <v>2572</v>
      </c>
    </row>
    <row r="2547" spans="1:11" ht="15.75" customHeight="1">
      <c r="A2547" s="632" t="s">
        <v>4735</v>
      </c>
      <c r="B2547" s="633" t="s">
        <v>1971</v>
      </c>
      <c r="C2547" s="439" t="s">
        <v>4811</v>
      </c>
      <c r="D2547" s="633" t="s">
        <v>2876</v>
      </c>
      <c r="E2547" s="145" t="s">
        <v>2024</v>
      </c>
      <c r="F2547" s="773">
        <v>2250000</v>
      </c>
      <c r="G2547" s="422" t="s">
        <v>2129</v>
      </c>
      <c r="H2547" s="633" t="s">
        <v>2196</v>
      </c>
      <c r="I2547" s="633" t="s">
        <v>1976</v>
      </c>
      <c r="J2547" s="633">
        <v>1</v>
      </c>
      <c r="K2547" s="633" t="s">
        <v>4603</v>
      </c>
    </row>
    <row r="2548" spans="1:11" ht="15.75" customHeight="1">
      <c r="A2548" s="632" t="s">
        <v>4742</v>
      </c>
      <c r="B2548" s="633" t="s">
        <v>1971</v>
      </c>
      <c r="C2548" s="439" t="s">
        <v>4812</v>
      </c>
      <c r="D2548" s="633" t="s">
        <v>91</v>
      </c>
      <c r="E2548" s="145" t="s">
        <v>2024</v>
      </c>
      <c r="F2548" s="773">
        <v>2000000</v>
      </c>
      <c r="G2548" s="422" t="s">
        <v>4813</v>
      </c>
      <c r="H2548" s="633" t="s">
        <v>2196</v>
      </c>
      <c r="I2548" s="633" t="s">
        <v>1976</v>
      </c>
      <c r="J2548" s="633">
        <v>1</v>
      </c>
      <c r="K2548" s="633" t="s">
        <v>4603</v>
      </c>
    </row>
    <row r="2549" spans="1:11" ht="15.75" customHeight="1">
      <c r="A2549" s="632" t="s">
        <v>4742</v>
      </c>
      <c r="B2549" s="633" t="s">
        <v>1971</v>
      </c>
      <c r="C2549" s="439" t="s">
        <v>4814</v>
      </c>
      <c r="D2549" s="633" t="s">
        <v>89</v>
      </c>
      <c r="E2549" s="145" t="s">
        <v>2024</v>
      </c>
      <c r="F2549" s="773">
        <v>3000000</v>
      </c>
      <c r="G2549" s="422" t="s">
        <v>2219</v>
      </c>
      <c r="H2549" s="633" t="s">
        <v>2196</v>
      </c>
      <c r="I2549" s="633" t="s">
        <v>1976</v>
      </c>
      <c r="J2549" s="633">
        <v>1</v>
      </c>
      <c r="K2549" s="633" t="s">
        <v>2572</v>
      </c>
    </row>
    <row r="2550" spans="1:11" ht="15.75" customHeight="1">
      <c r="A2550" s="632"/>
      <c r="B2550" s="633"/>
      <c r="C2550" s="439"/>
      <c r="D2550" s="633"/>
      <c r="E2550" s="145"/>
      <c r="F2550" s="773"/>
      <c r="G2550" s="422"/>
      <c r="H2550" s="633"/>
      <c r="I2550" s="633"/>
      <c r="J2550" s="660">
        <f>SUM(J2505:J2549)</f>
        <v>45</v>
      </c>
      <c r="K2550" s="633"/>
    </row>
    <row r="2551" spans="1:11" ht="15.75" customHeight="1">
      <c r="A2551" s="632"/>
      <c r="B2551" s="633"/>
      <c r="C2551" s="439"/>
      <c r="D2551" s="633"/>
      <c r="E2551" s="145"/>
      <c r="F2551" s="773"/>
      <c r="G2551" s="422"/>
      <c r="H2551" s="633"/>
      <c r="I2551" s="633"/>
      <c r="J2551" s="633"/>
      <c r="K2551" s="633"/>
    </row>
    <row r="2552" spans="1:11" ht="15.75" customHeight="1">
      <c r="A2552" s="632"/>
      <c r="B2552" s="633"/>
      <c r="C2552" s="439"/>
      <c r="D2552" s="633"/>
      <c r="E2552" s="145"/>
      <c r="F2552" s="773"/>
      <c r="G2552" s="422"/>
      <c r="H2552" s="633"/>
      <c r="I2552" s="633"/>
      <c r="J2552" s="633"/>
      <c r="K2552" s="633"/>
    </row>
    <row r="2553" spans="1:11" ht="15.75" customHeight="1">
      <c r="A2553" s="466"/>
      <c r="B2553" s="467" t="s">
        <v>1971</v>
      </c>
      <c r="C2553" s="468" t="s">
        <v>2430</v>
      </c>
      <c r="D2553" s="469" t="s">
        <v>2434</v>
      </c>
      <c r="E2553" s="469" t="s">
        <v>2024</v>
      </c>
      <c r="F2553" s="1720">
        <v>295000000</v>
      </c>
      <c r="G2553" s="470" t="s">
        <v>2933</v>
      </c>
      <c r="H2553" s="470" t="s">
        <v>1991</v>
      </c>
      <c r="I2553" s="470" t="s">
        <v>1976</v>
      </c>
      <c r="J2553" s="470">
        <v>1</v>
      </c>
      <c r="K2553" s="470" t="s">
        <v>4603</v>
      </c>
    </row>
    <row r="2554" spans="1:11" ht="15.75" customHeight="1">
      <c r="A2554" s="466"/>
      <c r="B2554" s="467" t="s">
        <v>2149</v>
      </c>
      <c r="C2554" s="471" t="s">
        <v>4775</v>
      </c>
      <c r="D2554" s="477" t="s">
        <v>2876</v>
      </c>
      <c r="E2554" s="469" t="s">
        <v>2024</v>
      </c>
      <c r="F2554" s="1721">
        <v>1700000000</v>
      </c>
      <c r="G2554" s="477" t="s">
        <v>2583</v>
      </c>
      <c r="H2554" s="470" t="s">
        <v>1991</v>
      </c>
      <c r="I2554" s="470" t="s">
        <v>1976</v>
      </c>
      <c r="J2554" s="477">
        <v>1</v>
      </c>
      <c r="K2554" s="470" t="s">
        <v>4603</v>
      </c>
    </row>
    <row r="2555" spans="1:11" ht="15.75" customHeight="1">
      <c r="A2555" s="466"/>
      <c r="B2555" s="467" t="s">
        <v>1971</v>
      </c>
      <c r="C2555" s="471" t="s">
        <v>4802</v>
      </c>
      <c r="D2555" s="477" t="s">
        <v>89</v>
      </c>
      <c r="E2555" s="469" t="s">
        <v>2024</v>
      </c>
      <c r="F2555" s="1721">
        <v>445000000</v>
      </c>
      <c r="G2555" s="477" t="s">
        <v>4658</v>
      </c>
      <c r="H2555" s="470" t="s">
        <v>2196</v>
      </c>
      <c r="I2555" s="470" t="s">
        <v>1976</v>
      </c>
      <c r="J2555" s="477">
        <v>1</v>
      </c>
      <c r="K2555" s="470" t="s">
        <v>4603</v>
      </c>
    </row>
    <row r="2556" spans="1:11" ht="15.75" customHeight="1">
      <c r="A2556" s="1410"/>
      <c r="B2556" s="1411" t="s">
        <v>1971</v>
      </c>
      <c r="C2556" s="1412" t="s">
        <v>4653</v>
      </c>
      <c r="D2556" s="1413" t="s">
        <v>94</v>
      </c>
      <c r="E2556" s="1413" t="s">
        <v>2024</v>
      </c>
      <c r="F2556" s="1735">
        <v>970000000</v>
      </c>
      <c r="G2556" s="1414" t="s">
        <v>2935</v>
      </c>
      <c r="H2556" s="1414" t="s">
        <v>1991</v>
      </c>
      <c r="I2556" s="1414" t="s">
        <v>1976</v>
      </c>
      <c r="J2556" s="1414">
        <v>1</v>
      </c>
      <c r="K2556" s="1414" t="s">
        <v>4603</v>
      </c>
    </row>
    <row r="2557" spans="1:11" ht="15.75" customHeight="1">
      <c r="A2557" s="480"/>
      <c r="B2557" s="1415" t="s">
        <v>1971</v>
      </c>
      <c r="C2557" s="471" t="s">
        <v>4815</v>
      </c>
      <c r="D2557" s="477" t="s">
        <v>94</v>
      </c>
      <c r="E2557" s="477" t="s">
        <v>2024</v>
      </c>
      <c r="F2557" s="1721">
        <v>460000000</v>
      </c>
      <c r="G2557" s="477" t="s">
        <v>4773</v>
      </c>
      <c r="H2557" s="477" t="s">
        <v>1991</v>
      </c>
      <c r="I2557" s="477" t="s">
        <v>1976</v>
      </c>
      <c r="J2557" s="477">
        <v>1</v>
      </c>
      <c r="K2557" s="477" t="s">
        <v>2572</v>
      </c>
    </row>
    <row r="2558" spans="1:11" ht="15.75" customHeight="1">
      <c r="A2558" s="1417"/>
      <c r="B2558" s="1415" t="s">
        <v>1971</v>
      </c>
      <c r="C2558" s="1418" t="s">
        <v>4816</v>
      </c>
      <c r="D2558" s="1419" t="s">
        <v>2895</v>
      </c>
      <c r="E2558" s="1419" t="s">
        <v>2024</v>
      </c>
      <c r="F2558" s="1734">
        <v>960000000</v>
      </c>
      <c r="G2558" s="1419" t="s">
        <v>1975</v>
      </c>
      <c r="H2558" s="1419" t="s">
        <v>1991</v>
      </c>
      <c r="I2558" s="1419" t="s">
        <v>1976</v>
      </c>
      <c r="J2558" s="1419">
        <v>1</v>
      </c>
      <c r="K2558" s="1419" t="s">
        <v>2572</v>
      </c>
    </row>
    <row r="2559" spans="1:11" ht="15.75" customHeight="1">
      <c r="A2559" s="481"/>
      <c r="B2559" s="1416" t="s">
        <v>1971</v>
      </c>
      <c r="C2559" s="471" t="s">
        <v>2193</v>
      </c>
      <c r="D2559" s="477" t="s">
        <v>94</v>
      </c>
      <c r="E2559" s="477" t="s">
        <v>2024</v>
      </c>
      <c r="F2559" s="1721">
        <v>1200000000</v>
      </c>
      <c r="G2559" s="477" t="s">
        <v>1975</v>
      </c>
      <c r="H2559" s="477" t="s">
        <v>1991</v>
      </c>
      <c r="I2559" s="477" t="s">
        <v>1976</v>
      </c>
      <c r="J2559" s="477">
        <v>1</v>
      </c>
      <c r="K2559" s="477" t="s">
        <v>4603</v>
      </c>
    </row>
    <row r="2560" spans="1:11" ht="15.75" customHeight="1">
      <c r="A2560" s="481"/>
      <c r="B2560" s="1416" t="s">
        <v>1971</v>
      </c>
      <c r="C2560" s="471" t="s">
        <v>4817</v>
      </c>
      <c r="D2560" s="477" t="s">
        <v>4818</v>
      </c>
      <c r="E2560" s="477" t="s">
        <v>2024</v>
      </c>
      <c r="F2560" s="1721">
        <v>960000000</v>
      </c>
      <c r="G2560" s="477" t="s">
        <v>2304</v>
      </c>
      <c r="H2560" s="477" t="s">
        <v>1991</v>
      </c>
      <c r="I2560" s="477" t="s">
        <v>1976</v>
      </c>
      <c r="J2560" s="477">
        <v>1</v>
      </c>
      <c r="K2560" s="477" t="s">
        <v>4603</v>
      </c>
    </row>
    <row r="2561" spans="1:11" ht="15.75" customHeight="1">
      <c r="A2561" s="1429"/>
      <c r="B2561" s="1415" t="s">
        <v>1971</v>
      </c>
      <c r="C2561" s="1430" t="s">
        <v>4819</v>
      </c>
      <c r="D2561" s="1419" t="s">
        <v>90</v>
      </c>
      <c r="E2561" s="1419" t="s">
        <v>2024</v>
      </c>
      <c r="F2561" s="1734">
        <v>550000000</v>
      </c>
      <c r="G2561" s="1419" t="s">
        <v>1975</v>
      </c>
      <c r="H2561" s="1419" t="s">
        <v>1991</v>
      </c>
      <c r="I2561" s="1419" t="s">
        <v>1976</v>
      </c>
      <c r="J2561" s="1419">
        <v>1</v>
      </c>
      <c r="K2561" s="1419" t="s">
        <v>4603</v>
      </c>
    </row>
    <row r="2562" spans="1:11" ht="15.75" customHeight="1">
      <c r="A2562" s="481" t="s">
        <v>4809</v>
      </c>
      <c r="B2562" s="1416" t="s">
        <v>1971</v>
      </c>
      <c r="C2562" s="471" t="s">
        <v>4820</v>
      </c>
      <c r="D2562" s="477" t="s">
        <v>4265</v>
      </c>
      <c r="E2562" s="477" t="s">
        <v>2024</v>
      </c>
      <c r="F2562" s="1721">
        <v>420000000</v>
      </c>
      <c r="G2562" s="477" t="s">
        <v>4266</v>
      </c>
      <c r="H2562" s="477" t="s">
        <v>1991</v>
      </c>
      <c r="I2562" s="477" t="s">
        <v>1976</v>
      </c>
      <c r="J2562" s="477">
        <v>1</v>
      </c>
      <c r="K2562" s="477" t="s">
        <v>2351</v>
      </c>
    </row>
    <row r="2563" spans="1:11" ht="15.75" customHeight="1">
      <c r="A2563" s="481"/>
      <c r="B2563" s="1416"/>
      <c r="C2563" s="471"/>
      <c r="D2563" s="477"/>
      <c r="E2563" s="477"/>
      <c r="F2563" s="1721"/>
      <c r="G2563" s="477"/>
      <c r="H2563" s="477"/>
      <c r="I2563" s="477"/>
      <c r="J2563" s="544">
        <f>SUM(J2553:J2562)</f>
        <v>10</v>
      </c>
      <c r="K2563" s="477"/>
    </row>
    <row r="2564" spans="1:11" ht="15.75" customHeight="1">
      <c r="A2564" s="481"/>
      <c r="B2564" s="1416"/>
      <c r="C2564" s="471"/>
      <c r="D2564" s="477"/>
      <c r="E2564" s="477"/>
      <c r="F2564" s="1721"/>
      <c r="G2564" s="477"/>
      <c r="H2564" s="477"/>
      <c r="I2564" s="477"/>
      <c r="J2564" s="477"/>
      <c r="K2564" s="477"/>
    </row>
    <row r="2566" spans="1:11" ht="15.75" customHeight="1">
      <c r="A2566" s="3340" t="s">
        <v>4821</v>
      </c>
      <c r="B2566" s="3341"/>
      <c r="C2566" s="3341"/>
      <c r="D2566" s="3341"/>
      <c r="E2566" s="3341"/>
      <c r="F2566" s="3341"/>
      <c r="G2566" s="3341"/>
      <c r="H2566" s="3341"/>
      <c r="I2566" s="3341"/>
      <c r="J2566" s="3341"/>
      <c r="K2566" s="3341"/>
    </row>
    <row r="2567" spans="1:11" ht="15.75" customHeight="1">
      <c r="A2567" s="938" t="s">
        <v>1962</v>
      </c>
      <c r="B2567" s="939" t="s">
        <v>1963</v>
      </c>
      <c r="C2567" s="939" t="s">
        <v>1964</v>
      </c>
      <c r="D2567" s="939" t="s">
        <v>2340</v>
      </c>
      <c r="E2567" s="939" t="s">
        <v>153</v>
      </c>
      <c r="F2567" s="1731" t="s">
        <v>1966</v>
      </c>
      <c r="G2567" s="1388" t="s">
        <v>1967</v>
      </c>
      <c r="H2567" s="939" t="s">
        <v>1968</v>
      </c>
      <c r="I2567" s="939" t="s">
        <v>1969</v>
      </c>
      <c r="J2567" s="572" t="s">
        <v>1970</v>
      </c>
      <c r="K2567" s="572" t="s">
        <v>10</v>
      </c>
    </row>
    <row r="2568" spans="1:11" ht="15.75" customHeight="1">
      <c r="A2568" s="586"/>
      <c r="B2568" s="676" t="s">
        <v>1971</v>
      </c>
      <c r="C2568" s="407" t="s">
        <v>4822</v>
      </c>
      <c r="D2568" s="676" t="s">
        <v>417</v>
      </c>
      <c r="E2568" s="676" t="s">
        <v>2024</v>
      </c>
      <c r="F2568" s="1130">
        <v>2000000</v>
      </c>
      <c r="G2568" s="676" t="s">
        <v>3594</v>
      </c>
      <c r="H2568" s="676" t="s">
        <v>2196</v>
      </c>
      <c r="I2568" s="676" t="s">
        <v>1976</v>
      </c>
      <c r="J2568" s="676">
        <v>1</v>
      </c>
      <c r="K2568" s="676" t="s">
        <v>2351</v>
      </c>
    </row>
    <row r="2569" spans="1:11" ht="15.75" customHeight="1">
      <c r="A2569" s="586"/>
      <c r="B2569" s="676" t="s">
        <v>1971</v>
      </c>
      <c r="C2569" s="1387" t="s">
        <v>4823</v>
      </c>
      <c r="D2569" s="723" t="s">
        <v>417</v>
      </c>
      <c r="E2569" s="723" t="s">
        <v>2024</v>
      </c>
      <c r="F2569" s="1733">
        <v>2000000</v>
      </c>
      <c r="G2569" s="676" t="s">
        <v>3594</v>
      </c>
      <c r="H2569" s="676" t="s">
        <v>2196</v>
      </c>
      <c r="I2569" s="676" t="s">
        <v>1976</v>
      </c>
      <c r="J2569" s="676">
        <v>1</v>
      </c>
      <c r="K2569" s="676" t="s">
        <v>2572</v>
      </c>
    </row>
    <row r="2570" spans="1:11" ht="15.75" customHeight="1">
      <c r="A2570" s="586"/>
      <c r="B2570" s="676" t="s">
        <v>2149</v>
      </c>
      <c r="C2570" s="631" t="s">
        <v>4824</v>
      </c>
      <c r="D2570" s="633" t="s">
        <v>4825</v>
      </c>
      <c r="E2570" s="633" t="s">
        <v>2024</v>
      </c>
      <c r="F2570" s="1131">
        <v>1200000</v>
      </c>
      <c r="G2570" s="544" t="s">
        <v>1975</v>
      </c>
      <c r="H2570" s="676" t="s">
        <v>2196</v>
      </c>
      <c r="I2570" s="676" t="s">
        <v>1976</v>
      </c>
      <c r="J2570" s="676">
        <v>1</v>
      </c>
      <c r="K2570" s="676" t="s">
        <v>2572</v>
      </c>
    </row>
    <row r="2571" spans="1:11" ht="15.75" customHeight="1">
      <c r="A2571" s="632"/>
      <c r="B2571" s="633" t="s">
        <v>1971</v>
      </c>
      <c r="C2571" s="631" t="s">
        <v>4826</v>
      </c>
      <c r="D2571" s="633" t="s">
        <v>113</v>
      </c>
      <c r="E2571" s="633" t="s">
        <v>1974</v>
      </c>
      <c r="F2571" s="1131">
        <v>1800000</v>
      </c>
      <c r="G2571" s="660" t="s">
        <v>1975</v>
      </c>
      <c r="H2571" s="633" t="s">
        <v>2196</v>
      </c>
      <c r="I2571" s="633" t="s">
        <v>1976</v>
      </c>
      <c r="J2571" s="633">
        <v>1</v>
      </c>
      <c r="K2571" s="633" t="s">
        <v>2572</v>
      </c>
    </row>
    <row r="2572" spans="1:11" ht="15.75" customHeight="1">
      <c r="A2572" s="632"/>
      <c r="B2572" s="633" t="s">
        <v>1971</v>
      </c>
      <c r="C2572" s="631" t="s">
        <v>4827</v>
      </c>
      <c r="D2572" s="633" t="s">
        <v>94</v>
      </c>
      <c r="E2572" s="633" t="s">
        <v>1974</v>
      </c>
      <c r="F2572" s="1131">
        <v>2500000</v>
      </c>
      <c r="G2572" s="633" t="s">
        <v>3261</v>
      </c>
      <c r="H2572" s="633" t="s">
        <v>2196</v>
      </c>
      <c r="I2572" s="633" t="s">
        <v>1976</v>
      </c>
      <c r="J2572" s="633">
        <v>1</v>
      </c>
      <c r="K2572" s="633" t="s">
        <v>4603</v>
      </c>
    </row>
    <row r="2573" spans="1:11" ht="15.75" customHeight="1">
      <c r="A2573" s="632"/>
      <c r="B2573" s="633" t="s">
        <v>1971</v>
      </c>
      <c r="C2573" s="630" t="s">
        <v>3784</v>
      </c>
      <c r="D2573" s="633" t="s">
        <v>436</v>
      </c>
      <c r="E2573" s="145" t="s">
        <v>1974</v>
      </c>
      <c r="F2573" s="773">
        <v>2450000</v>
      </c>
      <c r="G2573" s="422" t="s">
        <v>4828</v>
      </c>
      <c r="H2573" s="633" t="s">
        <v>2196</v>
      </c>
      <c r="I2573" s="633" t="s">
        <v>1976</v>
      </c>
      <c r="J2573" s="633">
        <v>1</v>
      </c>
      <c r="K2573" s="633" t="s">
        <v>2572</v>
      </c>
    </row>
    <row r="2574" spans="1:11" ht="15.75" customHeight="1">
      <c r="A2574" s="632"/>
      <c r="B2574" s="633" t="s">
        <v>1971</v>
      </c>
      <c r="C2574" s="630" t="s">
        <v>4829</v>
      </c>
      <c r="D2574" s="633" t="s">
        <v>91</v>
      </c>
      <c r="E2574" s="145" t="s">
        <v>1974</v>
      </c>
      <c r="F2574" s="773">
        <v>2100000</v>
      </c>
      <c r="G2574" s="422" t="s">
        <v>4828</v>
      </c>
      <c r="H2574" s="633" t="s">
        <v>2196</v>
      </c>
      <c r="I2574" s="633" t="s">
        <v>1976</v>
      </c>
      <c r="J2574" s="633">
        <v>1</v>
      </c>
      <c r="K2574" s="633" t="s">
        <v>2572</v>
      </c>
    </row>
    <row r="2575" spans="1:11" ht="15.75" customHeight="1">
      <c r="A2575" s="632"/>
      <c r="B2575" s="633" t="s">
        <v>672</v>
      </c>
      <c r="C2575" s="630" t="s">
        <v>4830</v>
      </c>
      <c r="D2575" s="633" t="s">
        <v>2442</v>
      </c>
      <c r="E2575" s="145" t="s">
        <v>1974</v>
      </c>
      <c r="F2575" s="773">
        <v>1100000</v>
      </c>
      <c r="G2575" s="451" t="s">
        <v>1975</v>
      </c>
      <c r="H2575" s="633" t="s">
        <v>2196</v>
      </c>
      <c r="I2575" s="633" t="s">
        <v>1976</v>
      </c>
      <c r="J2575" s="633">
        <v>1</v>
      </c>
      <c r="K2575" s="633" t="s">
        <v>2572</v>
      </c>
    </row>
    <row r="2576" spans="1:11" ht="15.75" customHeight="1">
      <c r="A2576" s="632"/>
      <c r="B2576" s="633" t="s">
        <v>1971</v>
      </c>
      <c r="C2576" s="630" t="s">
        <v>4831</v>
      </c>
      <c r="D2576" s="633" t="s">
        <v>117</v>
      </c>
      <c r="E2576" s="145" t="s">
        <v>1974</v>
      </c>
      <c r="F2576" s="773">
        <v>1000000</v>
      </c>
      <c r="G2576" s="451" t="s">
        <v>1975</v>
      </c>
      <c r="H2576" s="633" t="s">
        <v>2196</v>
      </c>
      <c r="I2576" s="633" t="s">
        <v>1976</v>
      </c>
      <c r="J2576" s="633">
        <v>1</v>
      </c>
      <c r="K2576" s="633" t="s">
        <v>2572</v>
      </c>
    </row>
    <row r="2577" spans="1:11" ht="15.75" customHeight="1">
      <c r="J2577" s="711">
        <f>SUM(J2568:J2576)</f>
        <v>9</v>
      </c>
    </row>
    <row r="2578" spans="1:11" ht="15.75" customHeight="1">
      <c r="A2578" s="3345" t="s">
        <v>4832</v>
      </c>
      <c r="B2578" s="3343"/>
      <c r="C2578" s="3343"/>
      <c r="D2578" s="3343"/>
      <c r="E2578" s="3343"/>
      <c r="F2578" s="3343"/>
      <c r="G2578" s="3343"/>
      <c r="H2578" s="3343"/>
      <c r="I2578" s="3343"/>
      <c r="J2578" s="3343"/>
      <c r="K2578" s="3343"/>
    </row>
    <row r="2579" spans="1:11" ht="15.75" customHeight="1">
      <c r="A2579" s="1425" t="s">
        <v>1962</v>
      </c>
      <c r="B2579" s="1426" t="s">
        <v>1963</v>
      </c>
      <c r="C2579" s="1426" t="s">
        <v>1964</v>
      </c>
      <c r="D2579" s="1426" t="s">
        <v>2340</v>
      </c>
      <c r="E2579" s="1426" t="s">
        <v>153</v>
      </c>
      <c r="F2579" s="1736" t="s">
        <v>1966</v>
      </c>
      <c r="G2579" s="1427" t="s">
        <v>1967</v>
      </c>
      <c r="H2579" s="1426" t="s">
        <v>1968</v>
      </c>
      <c r="I2579" s="1426" t="s">
        <v>1969</v>
      </c>
      <c r="J2579" s="1428" t="s">
        <v>1970</v>
      </c>
      <c r="K2579" s="1428" t="s">
        <v>10</v>
      </c>
    </row>
    <row r="2580" spans="1:11" ht="15.75" customHeight="1">
      <c r="A2580" s="586">
        <v>44177</v>
      </c>
      <c r="B2580" s="407" t="s">
        <v>1971</v>
      </c>
      <c r="C2580" s="407" t="s">
        <v>4833</v>
      </c>
      <c r="D2580" s="407" t="s">
        <v>113</v>
      </c>
      <c r="E2580" s="407" t="s">
        <v>2024</v>
      </c>
      <c r="F2580" s="1130">
        <v>1600000</v>
      </c>
      <c r="G2580" s="544" t="s">
        <v>1975</v>
      </c>
      <c r="H2580" s="407" t="s">
        <v>2196</v>
      </c>
      <c r="I2580" s="407" t="s">
        <v>1976</v>
      </c>
      <c r="J2580" s="407">
        <v>1</v>
      </c>
      <c r="K2580" s="407" t="s">
        <v>2572</v>
      </c>
    </row>
    <row r="2581" spans="1:11" ht="15.75" customHeight="1">
      <c r="A2581" s="586">
        <v>44177</v>
      </c>
      <c r="B2581" s="407" t="s">
        <v>1971</v>
      </c>
      <c r="C2581" s="483" t="s">
        <v>4834</v>
      </c>
      <c r="D2581" s="407" t="s">
        <v>113</v>
      </c>
      <c r="E2581" s="407" t="s">
        <v>2024</v>
      </c>
      <c r="F2581" s="1130">
        <v>1600000</v>
      </c>
      <c r="G2581" s="544" t="s">
        <v>1975</v>
      </c>
      <c r="H2581" s="407" t="s">
        <v>2196</v>
      </c>
      <c r="I2581" s="407" t="s">
        <v>1976</v>
      </c>
      <c r="J2581" s="407">
        <v>1</v>
      </c>
      <c r="K2581" s="407" t="s">
        <v>4603</v>
      </c>
    </row>
    <row r="2582" spans="1:11" ht="15.75" customHeight="1">
      <c r="A2582" s="940" t="s">
        <v>4809</v>
      </c>
      <c r="B2582" s="407" t="s">
        <v>1971</v>
      </c>
      <c r="C2582" s="483" t="s">
        <v>4835</v>
      </c>
      <c r="D2582" s="407" t="s">
        <v>4836</v>
      </c>
      <c r="E2582" s="407" t="s">
        <v>2024</v>
      </c>
      <c r="F2582" s="1130">
        <v>1800000</v>
      </c>
      <c r="G2582" s="544" t="s">
        <v>1975</v>
      </c>
      <c r="H2582" s="407" t="s">
        <v>2196</v>
      </c>
      <c r="I2582" s="407" t="s">
        <v>1976</v>
      </c>
      <c r="J2582" s="407">
        <v>1</v>
      </c>
      <c r="K2582" s="407" t="s">
        <v>4603</v>
      </c>
    </row>
    <row r="2583" spans="1:11" ht="15.75" customHeight="1">
      <c r="A2583" s="940" t="s">
        <v>4809</v>
      </c>
      <c r="B2583" s="407" t="s">
        <v>1971</v>
      </c>
      <c r="C2583" s="483" t="s">
        <v>4837</v>
      </c>
      <c r="D2583" s="407" t="s">
        <v>113</v>
      </c>
      <c r="E2583" s="407" t="s">
        <v>2024</v>
      </c>
      <c r="F2583" s="1130">
        <v>1450000</v>
      </c>
      <c r="G2583" s="544" t="s">
        <v>1975</v>
      </c>
      <c r="H2583" s="407" t="s">
        <v>2196</v>
      </c>
      <c r="I2583" s="407" t="s">
        <v>1976</v>
      </c>
      <c r="J2583" s="407">
        <v>1</v>
      </c>
      <c r="K2583" s="407" t="s">
        <v>4603</v>
      </c>
    </row>
    <row r="2584" spans="1:11" ht="15.75" customHeight="1">
      <c r="A2584" s="940" t="s">
        <v>4750</v>
      </c>
      <c r="B2584" s="407" t="s">
        <v>1971</v>
      </c>
      <c r="C2584" s="483" t="s">
        <v>4838</v>
      </c>
      <c r="D2584" s="407" t="s">
        <v>4839</v>
      </c>
      <c r="E2584" s="407" t="s">
        <v>2024</v>
      </c>
      <c r="F2584" s="1130">
        <v>1600000</v>
      </c>
      <c r="G2584" s="544" t="s">
        <v>1975</v>
      </c>
      <c r="H2584" s="407" t="s">
        <v>2196</v>
      </c>
      <c r="I2584" s="407" t="s">
        <v>1976</v>
      </c>
      <c r="J2584" s="407">
        <v>1</v>
      </c>
      <c r="K2584" s="407" t="s">
        <v>2572</v>
      </c>
    </row>
    <row r="2585" spans="1:11" ht="15.75" customHeight="1">
      <c r="A2585" s="940" t="s">
        <v>4750</v>
      </c>
      <c r="B2585" s="407" t="s">
        <v>1971</v>
      </c>
      <c r="C2585" s="483" t="s">
        <v>4840</v>
      </c>
      <c r="D2585" s="407" t="s">
        <v>4841</v>
      </c>
      <c r="E2585" s="407" t="s">
        <v>2024</v>
      </c>
      <c r="F2585" s="1130">
        <v>1300000</v>
      </c>
      <c r="G2585" s="544" t="s">
        <v>1975</v>
      </c>
      <c r="H2585" s="407" t="s">
        <v>2196</v>
      </c>
      <c r="I2585" s="407" t="s">
        <v>1976</v>
      </c>
      <c r="J2585" s="407">
        <v>1</v>
      </c>
      <c r="K2585" s="407" t="s">
        <v>4603</v>
      </c>
    </row>
    <row r="2586" spans="1:11" ht="15.75" customHeight="1">
      <c r="A2586" s="940" t="s">
        <v>4750</v>
      </c>
      <c r="B2586" s="407" t="s">
        <v>1971</v>
      </c>
      <c r="C2586" s="483" t="s">
        <v>4842</v>
      </c>
      <c r="D2586" s="407" t="s">
        <v>3009</v>
      </c>
      <c r="E2586" s="407" t="s">
        <v>2024</v>
      </c>
      <c r="F2586" s="1130">
        <v>1150000</v>
      </c>
      <c r="G2586" s="544" t="s">
        <v>1975</v>
      </c>
      <c r="H2586" s="407" t="s">
        <v>2196</v>
      </c>
      <c r="I2586" s="407" t="s">
        <v>1976</v>
      </c>
      <c r="J2586" s="407">
        <v>1</v>
      </c>
      <c r="K2586" s="407" t="s">
        <v>2572</v>
      </c>
    </row>
    <row r="2587" spans="1:11" ht="15.75" customHeight="1">
      <c r="A2587" s="940" t="s">
        <v>4739</v>
      </c>
      <c r="B2587" s="407" t="s">
        <v>1971</v>
      </c>
      <c r="C2587" s="483" t="s">
        <v>4843</v>
      </c>
      <c r="D2587" s="407" t="s">
        <v>2442</v>
      </c>
      <c r="E2587" s="407" t="s">
        <v>2024</v>
      </c>
      <c r="F2587" s="1130">
        <v>1550000</v>
      </c>
      <c r="G2587" s="544" t="s">
        <v>1975</v>
      </c>
      <c r="H2587" s="407" t="s">
        <v>2196</v>
      </c>
      <c r="I2587" s="407" t="s">
        <v>1976</v>
      </c>
      <c r="J2587" s="407">
        <v>1</v>
      </c>
      <c r="K2587" s="407" t="s">
        <v>4603</v>
      </c>
    </row>
    <row r="2588" spans="1:11" ht="15.75" customHeight="1">
      <c r="A2588" s="407" t="s">
        <v>4755</v>
      </c>
      <c r="B2588" s="407" t="s">
        <v>1971</v>
      </c>
      <c r="C2588" s="483" t="s">
        <v>2971</v>
      </c>
      <c r="D2588" s="407" t="s">
        <v>113</v>
      </c>
      <c r="E2588" s="407" t="s">
        <v>2024</v>
      </c>
      <c r="F2588" s="1130">
        <v>1800000</v>
      </c>
      <c r="G2588" s="544" t="s">
        <v>1975</v>
      </c>
      <c r="H2588" s="407" t="s">
        <v>2196</v>
      </c>
      <c r="I2588" s="407" t="s">
        <v>1976</v>
      </c>
      <c r="J2588" s="407">
        <v>1</v>
      </c>
      <c r="K2588" s="407" t="s">
        <v>2572</v>
      </c>
    </row>
    <row r="2589" spans="1:11" ht="15.75" customHeight="1">
      <c r="A2589" s="407" t="s">
        <v>4844</v>
      </c>
      <c r="B2589" s="407" t="s">
        <v>1971</v>
      </c>
      <c r="C2589" s="483" t="s">
        <v>4845</v>
      </c>
      <c r="D2589" s="407" t="s">
        <v>2623</v>
      </c>
      <c r="E2589" s="407" t="s">
        <v>2024</v>
      </c>
      <c r="F2589" s="1130">
        <v>1750000</v>
      </c>
      <c r="G2589" s="544" t="s">
        <v>1975</v>
      </c>
      <c r="H2589" s="407" t="s">
        <v>2196</v>
      </c>
      <c r="I2589" s="407" t="s">
        <v>1976</v>
      </c>
      <c r="J2589" s="407">
        <v>1</v>
      </c>
      <c r="K2589" s="407" t="s">
        <v>2572</v>
      </c>
    </row>
    <row r="2590" spans="1:11" ht="15.75" customHeight="1">
      <c r="A2590" s="407" t="s">
        <v>4846</v>
      </c>
      <c r="B2590" s="407" t="s">
        <v>1971</v>
      </c>
      <c r="C2590" s="407" t="s">
        <v>4847</v>
      </c>
      <c r="D2590" s="407" t="s">
        <v>124</v>
      </c>
      <c r="E2590" s="407" t="s">
        <v>2024</v>
      </c>
      <c r="F2590" s="1130">
        <v>1500000</v>
      </c>
      <c r="G2590" s="544" t="s">
        <v>1975</v>
      </c>
      <c r="H2590" s="407" t="s">
        <v>1991</v>
      </c>
      <c r="I2590" s="407" t="s">
        <v>1976</v>
      </c>
      <c r="J2590" s="407">
        <v>1</v>
      </c>
      <c r="K2590" s="407" t="s">
        <v>4603</v>
      </c>
    </row>
    <row r="2591" spans="1:11" ht="15.75" customHeight="1">
      <c r="A2591" s="407"/>
      <c r="B2591" s="407"/>
      <c r="C2591" s="407"/>
      <c r="D2591" s="407"/>
      <c r="E2591" s="407"/>
      <c r="F2591" s="1130"/>
      <c r="G2591" s="676"/>
      <c r="H2591" s="407"/>
      <c r="I2591" s="407"/>
      <c r="J2591" s="407">
        <f>SUM(J2580:J2590)</f>
        <v>11</v>
      </c>
      <c r="K2591" s="407"/>
    </row>
    <row r="2592" spans="1:11" ht="15.75" customHeight="1">
      <c r="A2592" s="407"/>
      <c r="B2592" s="407"/>
      <c r="C2592" s="407"/>
      <c r="D2592" s="407"/>
      <c r="E2592" s="407"/>
      <c r="F2592" s="1130"/>
      <c r="G2592" s="676"/>
      <c r="H2592" s="407"/>
      <c r="I2592" s="407"/>
      <c r="J2592" s="407"/>
      <c r="K2592" s="407"/>
    </row>
    <row r="2594" spans="1:11" ht="15.75" customHeight="1">
      <c r="A2594" s="3340" t="s">
        <v>4848</v>
      </c>
      <c r="B2594" s="3341"/>
      <c r="C2594" s="3341"/>
      <c r="D2594" s="3341"/>
      <c r="E2594" s="3341"/>
      <c r="F2594" s="3341"/>
      <c r="G2594" s="3341"/>
      <c r="H2594" s="3341"/>
      <c r="I2594" s="3341"/>
      <c r="J2594" s="3341"/>
      <c r="K2594" s="3341"/>
    </row>
    <row r="2595" spans="1:11" ht="15.75" customHeight="1">
      <c r="A2595" s="12" t="s">
        <v>1962</v>
      </c>
      <c r="B2595" s="62" t="s">
        <v>1963</v>
      </c>
      <c r="C2595" s="62" t="s">
        <v>1964</v>
      </c>
      <c r="D2595" s="62" t="s">
        <v>2340</v>
      </c>
      <c r="E2595" s="62" t="s">
        <v>153</v>
      </c>
      <c r="F2595" s="1702" t="s">
        <v>1966</v>
      </c>
      <c r="G2595" s="986" t="s">
        <v>1967</v>
      </c>
      <c r="H2595" s="62" t="s">
        <v>1968</v>
      </c>
      <c r="I2595" s="62" t="s">
        <v>1969</v>
      </c>
      <c r="J2595" s="63" t="s">
        <v>1970</v>
      </c>
      <c r="K2595" s="63" t="s">
        <v>10</v>
      </c>
    </row>
    <row r="2596" spans="1:11" ht="15.75" customHeight="1">
      <c r="A2596" s="632"/>
      <c r="B2596" s="633" t="s">
        <v>1971</v>
      </c>
      <c r="C2596" s="631" t="s">
        <v>4849</v>
      </c>
      <c r="D2596" s="633" t="s">
        <v>3576</v>
      </c>
      <c r="E2596" s="633" t="s">
        <v>1974</v>
      </c>
      <c r="F2596" s="1131">
        <v>950000</v>
      </c>
      <c r="G2596" s="660" t="s">
        <v>2039</v>
      </c>
      <c r="H2596" s="633" t="s">
        <v>2196</v>
      </c>
      <c r="I2596" s="633" t="s">
        <v>1976</v>
      </c>
      <c r="J2596" s="633">
        <v>1</v>
      </c>
      <c r="K2596" s="633" t="s">
        <v>4339</v>
      </c>
    </row>
    <row r="2597" spans="1:11" ht="15.75" customHeight="1">
      <c r="A2597" s="632"/>
      <c r="B2597" s="633" t="s">
        <v>1971</v>
      </c>
      <c r="C2597" s="631" t="s">
        <v>4850</v>
      </c>
      <c r="D2597" s="633" t="s">
        <v>89</v>
      </c>
      <c r="E2597" s="633" t="s">
        <v>1974</v>
      </c>
      <c r="F2597" s="1131">
        <v>2500000</v>
      </c>
      <c r="G2597" s="660" t="s">
        <v>2039</v>
      </c>
      <c r="H2597" s="633" t="s">
        <v>2196</v>
      </c>
      <c r="I2597" s="633" t="s">
        <v>1976</v>
      </c>
      <c r="J2597" s="633">
        <v>1</v>
      </c>
      <c r="K2597" s="633" t="s">
        <v>4339</v>
      </c>
    </row>
    <row r="2598" spans="1:11" ht="15.75" customHeight="1">
      <c r="A2598" s="632"/>
      <c r="B2598" s="633" t="s">
        <v>1971</v>
      </c>
      <c r="C2598" s="631" t="s">
        <v>4851</v>
      </c>
      <c r="D2598" s="633" t="s">
        <v>94</v>
      </c>
      <c r="E2598" s="633" t="s">
        <v>1974</v>
      </c>
      <c r="F2598" s="1131">
        <v>2200000</v>
      </c>
      <c r="G2598" s="660" t="s">
        <v>1975</v>
      </c>
      <c r="H2598" s="633" t="s">
        <v>2196</v>
      </c>
      <c r="I2598" s="633" t="s">
        <v>1976</v>
      </c>
      <c r="J2598" s="633">
        <v>1</v>
      </c>
      <c r="K2598" s="633" t="s">
        <v>2572</v>
      </c>
    </row>
    <row r="2599" spans="1:11" ht="15.75" customHeight="1">
      <c r="J2599">
        <f>SUM(J2596:J2598)</f>
        <v>3</v>
      </c>
    </row>
    <row r="2600" spans="1:11" ht="15" customHeight="1">
      <c r="A2600" s="3342" t="s">
        <v>4852</v>
      </c>
      <c r="B2600" s="3342"/>
      <c r="C2600" s="3342"/>
      <c r="D2600" s="3342"/>
      <c r="E2600" s="3342"/>
      <c r="F2600" s="3342"/>
      <c r="G2600" s="3342"/>
      <c r="H2600" s="3342"/>
      <c r="I2600" s="3342"/>
      <c r="J2600" s="3342"/>
      <c r="K2600" s="3342"/>
    </row>
    <row r="2601" spans="1:11" ht="15.75" customHeight="1">
      <c r="A2601" s="3340" t="s">
        <v>4853</v>
      </c>
      <c r="B2601" s="3341"/>
      <c r="C2601" s="3341"/>
      <c r="D2601" s="3341"/>
      <c r="E2601" s="3341"/>
      <c r="F2601" s="3341"/>
      <c r="G2601" s="3341"/>
      <c r="H2601" s="3341"/>
      <c r="I2601" s="3341"/>
      <c r="J2601" s="3341"/>
      <c r="K2601" s="3341"/>
    </row>
    <row r="2602" spans="1:11" ht="15.75" customHeight="1">
      <c r="A2602" s="12" t="s">
        <v>1962</v>
      </c>
      <c r="B2602" s="62" t="s">
        <v>1963</v>
      </c>
      <c r="C2602" s="62" t="s">
        <v>1964</v>
      </c>
      <c r="D2602" s="62" t="s">
        <v>2340</v>
      </c>
      <c r="E2602" s="62" t="s">
        <v>153</v>
      </c>
      <c r="F2602" s="1702" t="s">
        <v>1966</v>
      </c>
      <c r="G2602" s="986" t="s">
        <v>1967</v>
      </c>
      <c r="H2602" s="62" t="s">
        <v>1968</v>
      </c>
      <c r="I2602" s="62" t="s">
        <v>1969</v>
      </c>
      <c r="J2602" s="63" t="s">
        <v>1970</v>
      </c>
      <c r="K2602" s="63" t="s">
        <v>10</v>
      </c>
    </row>
    <row r="2603" spans="1:11" ht="15.75" customHeight="1">
      <c r="A2603" s="1502">
        <v>44287</v>
      </c>
      <c r="B2603" s="1503" t="s">
        <v>1971</v>
      </c>
      <c r="C2603" s="1571" t="s">
        <v>4854</v>
      </c>
      <c r="D2603" s="1503" t="s">
        <v>91</v>
      </c>
      <c r="E2603" s="1503" t="s">
        <v>2024</v>
      </c>
      <c r="F2603" s="1737">
        <v>2000000</v>
      </c>
      <c r="G2603" s="1503" t="s">
        <v>4855</v>
      </c>
      <c r="H2603" s="1503" t="s">
        <v>1976</v>
      </c>
      <c r="I2603" s="1503" t="s">
        <v>1976</v>
      </c>
      <c r="J2603" s="1503">
        <v>1</v>
      </c>
      <c r="K2603" s="1503" t="s">
        <v>4603</v>
      </c>
    </row>
    <row r="2604" spans="1:11" ht="15.75" customHeight="1">
      <c r="A2604" s="1502">
        <v>44317</v>
      </c>
      <c r="B2604" s="1503" t="s">
        <v>1971</v>
      </c>
      <c r="C2604" s="1571" t="s">
        <v>4856</v>
      </c>
      <c r="D2604" s="1503" t="s">
        <v>91</v>
      </c>
      <c r="E2604" s="1503" t="s">
        <v>1974</v>
      </c>
      <c r="F2604" s="1737">
        <v>2000000</v>
      </c>
      <c r="G2604" s="1503" t="s">
        <v>4855</v>
      </c>
      <c r="H2604" s="1503" t="s">
        <v>1976</v>
      </c>
      <c r="I2604" s="1503" t="s">
        <v>1976</v>
      </c>
      <c r="J2604" s="1503">
        <v>1</v>
      </c>
      <c r="K2604" s="1503" t="s">
        <v>2572</v>
      </c>
    </row>
    <row r="2605" spans="1:11" ht="15.75" customHeight="1">
      <c r="A2605" s="1502">
        <v>44287</v>
      </c>
      <c r="B2605" s="1503" t="s">
        <v>1971</v>
      </c>
      <c r="C2605" s="1571" t="s">
        <v>4857</v>
      </c>
      <c r="D2605" s="1503" t="s">
        <v>4858</v>
      </c>
      <c r="E2605" s="1503" t="s">
        <v>4859</v>
      </c>
      <c r="F2605" s="1737">
        <v>1400000</v>
      </c>
      <c r="G2605" s="1572" t="s">
        <v>1975</v>
      </c>
      <c r="H2605" s="1503" t="s">
        <v>1991</v>
      </c>
      <c r="I2605" s="1503" t="s">
        <v>1976</v>
      </c>
      <c r="J2605" s="1503">
        <v>1</v>
      </c>
      <c r="K2605" s="1503" t="s">
        <v>4603</v>
      </c>
    </row>
    <row r="2606" spans="1:11" ht="15.75" customHeight="1">
      <c r="A2606" s="1502">
        <v>44288</v>
      </c>
      <c r="B2606" s="633" t="s">
        <v>1971</v>
      </c>
      <c r="C2606" s="439" t="s">
        <v>4860</v>
      </c>
      <c r="D2606" s="633" t="s">
        <v>3128</v>
      </c>
      <c r="E2606" s="633" t="s">
        <v>1974</v>
      </c>
      <c r="F2606" s="773">
        <v>3000000</v>
      </c>
      <c r="G2606" s="451" t="s">
        <v>1975</v>
      </c>
      <c r="H2606" s="633" t="s">
        <v>2196</v>
      </c>
      <c r="I2606" s="633" t="s">
        <v>1976</v>
      </c>
      <c r="J2606" s="1503">
        <v>1</v>
      </c>
      <c r="K2606" s="633" t="s">
        <v>4603</v>
      </c>
    </row>
    <row r="2607" spans="1:11" ht="15.75" customHeight="1">
      <c r="A2607" s="1502">
        <v>44289</v>
      </c>
      <c r="B2607" s="633" t="s">
        <v>1971</v>
      </c>
      <c r="C2607" s="439" t="s">
        <v>4861</v>
      </c>
      <c r="D2607" s="633" t="s">
        <v>2512</v>
      </c>
      <c r="E2607" s="633" t="s">
        <v>1974</v>
      </c>
      <c r="F2607" s="773">
        <v>2000000</v>
      </c>
      <c r="G2607" s="422" t="s">
        <v>4855</v>
      </c>
      <c r="H2607" s="633" t="s">
        <v>2196</v>
      </c>
      <c r="I2607" s="633" t="s">
        <v>1976</v>
      </c>
      <c r="J2607" s="1503">
        <v>1</v>
      </c>
      <c r="K2607" s="633" t="s">
        <v>4862</v>
      </c>
    </row>
    <row r="2608" spans="1:11" ht="15.75" customHeight="1">
      <c r="A2608" s="1502">
        <v>44290</v>
      </c>
      <c r="B2608" s="633" t="s">
        <v>1971</v>
      </c>
      <c r="C2608" s="439" t="s">
        <v>4863</v>
      </c>
      <c r="D2608" s="633" t="s">
        <v>2512</v>
      </c>
      <c r="E2608" s="633" t="s">
        <v>1974</v>
      </c>
      <c r="F2608" s="773">
        <v>1400000</v>
      </c>
      <c r="G2608" s="451" t="s">
        <v>1975</v>
      </c>
      <c r="H2608" s="633" t="s">
        <v>2196</v>
      </c>
      <c r="I2608" s="633" t="s">
        <v>1976</v>
      </c>
      <c r="J2608" s="1503">
        <v>1</v>
      </c>
      <c r="K2608" s="633" t="s">
        <v>4603</v>
      </c>
    </row>
    <row r="2609" spans="1:11" ht="15.75" customHeight="1">
      <c r="A2609" s="1502">
        <v>44291</v>
      </c>
      <c r="B2609" s="633" t="s">
        <v>1971</v>
      </c>
      <c r="C2609" s="439" t="s">
        <v>4864</v>
      </c>
      <c r="D2609" s="633" t="s">
        <v>98</v>
      </c>
      <c r="E2609" s="633" t="s">
        <v>1974</v>
      </c>
      <c r="F2609" s="773">
        <v>8500000</v>
      </c>
      <c r="G2609" s="451" t="s">
        <v>1975</v>
      </c>
      <c r="H2609" s="633" t="s">
        <v>2196</v>
      </c>
      <c r="I2609" s="633" t="s">
        <v>1976</v>
      </c>
      <c r="J2609" s="1503">
        <v>1</v>
      </c>
      <c r="K2609" s="633" t="s">
        <v>4862</v>
      </c>
    </row>
    <row r="2610" spans="1:11" ht="15.75" customHeight="1">
      <c r="A2610" s="1502">
        <v>44292</v>
      </c>
      <c r="B2610" s="633" t="s">
        <v>1971</v>
      </c>
      <c r="C2610" s="439" t="s">
        <v>4865</v>
      </c>
      <c r="D2610" s="633" t="s">
        <v>417</v>
      </c>
      <c r="E2610" s="633" t="s">
        <v>1974</v>
      </c>
      <c r="F2610" s="773">
        <v>2200000</v>
      </c>
      <c r="G2610" s="422" t="s">
        <v>4684</v>
      </c>
      <c r="H2610" s="633" t="s">
        <v>2196</v>
      </c>
      <c r="I2610" s="633" t="s">
        <v>1976</v>
      </c>
      <c r="J2610" s="1503">
        <v>1</v>
      </c>
      <c r="K2610" s="633" t="s">
        <v>4603</v>
      </c>
    </row>
    <row r="2611" spans="1:11" ht="15.75" customHeight="1">
      <c r="A2611" s="1502">
        <v>44293</v>
      </c>
      <c r="B2611" s="633" t="s">
        <v>1971</v>
      </c>
      <c r="C2611" s="439" t="s">
        <v>4866</v>
      </c>
      <c r="D2611" s="633" t="s">
        <v>120</v>
      </c>
      <c r="E2611" s="633" t="s">
        <v>1974</v>
      </c>
      <c r="F2611" s="773">
        <v>1300000</v>
      </c>
      <c r="G2611" s="451" t="s">
        <v>1975</v>
      </c>
      <c r="H2611" s="633" t="s">
        <v>2196</v>
      </c>
      <c r="I2611" s="633" t="s">
        <v>1976</v>
      </c>
      <c r="J2611" s="1503">
        <v>1</v>
      </c>
      <c r="K2611" s="633" t="s">
        <v>4862</v>
      </c>
    </row>
    <row r="2612" spans="1:11" ht="15.75" customHeight="1">
      <c r="A2612" s="1502">
        <v>44294</v>
      </c>
      <c r="B2612" s="633" t="s">
        <v>1971</v>
      </c>
      <c r="C2612" s="439" t="s">
        <v>4867</v>
      </c>
      <c r="D2612" s="633" t="s">
        <v>2029</v>
      </c>
      <c r="E2612" s="633" t="s">
        <v>1974</v>
      </c>
      <c r="F2612" s="773">
        <v>2600000</v>
      </c>
      <c r="G2612" s="422" t="s">
        <v>4868</v>
      </c>
      <c r="H2612" s="633" t="s">
        <v>2196</v>
      </c>
      <c r="I2612" s="633" t="s">
        <v>1976</v>
      </c>
      <c r="J2612" s="1503">
        <v>1</v>
      </c>
      <c r="K2612" s="633" t="s">
        <v>4603</v>
      </c>
    </row>
    <row r="2613" spans="1:11" ht="15.75" customHeight="1">
      <c r="A2613" s="1502">
        <v>44295</v>
      </c>
      <c r="B2613" s="633" t="s">
        <v>1971</v>
      </c>
      <c r="C2613" s="439" t="s">
        <v>4869</v>
      </c>
      <c r="D2613" s="633" t="s">
        <v>3716</v>
      </c>
      <c r="E2613" s="633" t="s">
        <v>1974</v>
      </c>
      <c r="F2613" s="773">
        <v>11000000</v>
      </c>
      <c r="G2613" s="422" t="s">
        <v>4870</v>
      </c>
      <c r="H2613" s="633" t="s">
        <v>2196</v>
      </c>
      <c r="I2613" s="633" t="s">
        <v>1976</v>
      </c>
      <c r="J2613" s="1503">
        <v>1</v>
      </c>
      <c r="K2613" s="633" t="s">
        <v>4862</v>
      </c>
    </row>
    <row r="2614" spans="1:11" ht="15.75" customHeight="1">
      <c r="A2614" s="1502">
        <v>44296</v>
      </c>
      <c r="B2614" s="633" t="s">
        <v>1971</v>
      </c>
      <c r="C2614" s="439" t="s">
        <v>4871</v>
      </c>
      <c r="D2614" s="633" t="s">
        <v>417</v>
      </c>
      <c r="E2614" s="633" t="s">
        <v>1974</v>
      </c>
      <c r="F2614" s="773">
        <v>4300000</v>
      </c>
      <c r="G2614" s="422" t="s">
        <v>1975</v>
      </c>
      <c r="H2614" s="633" t="s">
        <v>2196</v>
      </c>
      <c r="I2614" s="633" t="s">
        <v>1976</v>
      </c>
      <c r="J2614" s="1503">
        <v>1</v>
      </c>
      <c r="K2614" s="633" t="s">
        <v>4603</v>
      </c>
    </row>
    <row r="2615" spans="1:11" ht="15.75" customHeight="1">
      <c r="A2615" s="1502">
        <v>44297</v>
      </c>
      <c r="B2615" s="633" t="s">
        <v>1971</v>
      </c>
      <c r="C2615" s="439" t="s">
        <v>4872</v>
      </c>
      <c r="D2615" s="633" t="s">
        <v>417</v>
      </c>
      <c r="E2615" s="633" t="s">
        <v>1974</v>
      </c>
      <c r="F2615" s="773">
        <v>1500000</v>
      </c>
      <c r="G2615" s="422" t="s">
        <v>4873</v>
      </c>
      <c r="H2615" s="633" t="s">
        <v>2196</v>
      </c>
      <c r="I2615" s="633" t="s">
        <v>1976</v>
      </c>
      <c r="J2615" s="1503">
        <v>1</v>
      </c>
      <c r="K2615" s="633" t="s">
        <v>4862</v>
      </c>
    </row>
    <row r="2616" spans="1:11" ht="15.75" customHeight="1">
      <c r="A2616" s="1502">
        <v>44298</v>
      </c>
      <c r="B2616" s="633" t="s">
        <v>1971</v>
      </c>
      <c r="C2616" s="630" t="s">
        <v>4874</v>
      </c>
      <c r="D2616" s="633" t="s">
        <v>2308</v>
      </c>
      <c r="E2616" s="633" t="s">
        <v>2309</v>
      </c>
      <c r="F2616" s="773">
        <v>1200000</v>
      </c>
      <c r="G2616" s="422" t="s">
        <v>1975</v>
      </c>
      <c r="H2616" s="633" t="s">
        <v>2196</v>
      </c>
      <c r="I2616" s="633" t="s">
        <v>1976</v>
      </c>
      <c r="J2616" s="1503">
        <v>1</v>
      </c>
      <c r="K2616" s="633" t="s">
        <v>4603</v>
      </c>
    </row>
    <row r="2617" spans="1:11" ht="15.75" customHeight="1">
      <c r="A2617" s="1502">
        <v>44299</v>
      </c>
      <c r="B2617" s="633" t="s">
        <v>1971</v>
      </c>
      <c r="C2617" s="439" t="s">
        <v>4875</v>
      </c>
      <c r="D2617" s="633" t="s">
        <v>417</v>
      </c>
      <c r="E2617" s="633" t="s">
        <v>1974</v>
      </c>
      <c r="F2617" s="773">
        <v>2300000</v>
      </c>
      <c r="G2617" s="422" t="s">
        <v>2090</v>
      </c>
      <c r="H2617" s="633" t="s">
        <v>2196</v>
      </c>
      <c r="I2617" s="633" t="s">
        <v>1976</v>
      </c>
      <c r="J2617" s="1503">
        <v>1</v>
      </c>
      <c r="K2617" s="633" t="s">
        <v>4862</v>
      </c>
    </row>
    <row r="2618" spans="1:11" ht="15.75" customHeight="1">
      <c r="A2618" s="1502">
        <v>44300</v>
      </c>
      <c r="B2618" s="633" t="s">
        <v>1971</v>
      </c>
      <c r="C2618" s="439" t="s">
        <v>4876</v>
      </c>
      <c r="D2618" s="633" t="s">
        <v>2029</v>
      </c>
      <c r="E2618" s="633" t="s">
        <v>1974</v>
      </c>
      <c r="F2618" s="773">
        <v>3500000</v>
      </c>
      <c r="G2618" s="422" t="s">
        <v>4877</v>
      </c>
      <c r="H2618" s="633" t="s">
        <v>2196</v>
      </c>
      <c r="I2618" s="633" t="s">
        <v>1976</v>
      </c>
      <c r="J2618" s="1503">
        <v>1</v>
      </c>
      <c r="K2618" s="633" t="s">
        <v>4603</v>
      </c>
    </row>
    <row r="2619" spans="1:11" ht="15.75" customHeight="1">
      <c r="A2619" s="1502">
        <v>44301</v>
      </c>
      <c r="B2619" s="633" t="s">
        <v>1971</v>
      </c>
      <c r="C2619" s="439" t="s">
        <v>2493</v>
      </c>
      <c r="D2619" s="633" t="s">
        <v>2895</v>
      </c>
      <c r="E2619" s="633" t="s">
        <v>1974</v>
      </c>
      <c r="F2619" s="773">
        <v>2300000</v>
      </c>
      <c r="G2619" s="451" t="s">
        <v>2039</v>
      </c>
      <c r="H2619" s="633" t="s">
        <v>2196</v>
      </c>
      <c r="I2619" s="633" t="s">
        <v>1976</v>
      </c>
      <c r="J2619" s="1503">
        <v>1</v>
      </c>
      <c r="K2619" s="633" t="s">
        <v>4862</v>
      </c>
    </row>
    <row r="2620" spans="1:11" ht="15.75" customHeight="1">
      <c r="A2620" s="1502">
        <v>44302</v>
      </c>
      <c r="B2620" s="633" t="s">
        <v>1971</v>
      </c>
      <c r="C2620" s="439" t="s">
        <v>4878</v>
      </c>
      <c r="D2620" s="633" t="s">
        <v>2895</v>
      </c>
      <c r="E2620" s="633" t="s">
        <v>1974</v>
      </c>
      <c r="F2620" s="773">
        <v>1800000</v>
      </c>
      <c r="G2620" s="422" t="s">
        <v>4879</v>
      </c>
      <c r="H2620" s="633" t="s">
        <v>2196</v>
      </c>
      <c r="I2620" s="633" t="s">
        <v>1976</v>
      </c>
      <c r="J2620" s="1503">
        <v>1</v>
      </c>
      <c r="K2620" s="633" t="s">
        <v>4603</v>
      </c>
    </row>
    <row r="2621" spans="1:11" ht="15.75" customHeight="1">
      <c r="A2621" s="1502">
        <v>44303</v>
      </c>
      <c r="B2621" s="633" t="s">
        <v>1971</v>
      </c>
      <c r="C2621" s="439" t="s">
        <v>4880</v>
      </c>
      <c r="D2621" s="633" t="s">
        <v>90</v>
      </c>
      <c r="E2621" s="633" t="s">
        <v>1974</v>
      </c>
      <c r="F2621" s="773">
        <v>2100000</v>
      </c>
      <c r="G2621" s="422" t="s">
        <v>3379</v>
      </c>
      <c r="H2621" s="633" t="s">
        <v>2196</v>
      </c>
      <c r="I2621" s="633" t="s">
        <v>1976</v>
      </c>
      <c r="J2621" s="1503">
        <v>1</v>
      </c>
      <c r="K2621" s="633" t="s">
        <v>4862</v>
      </c>
    </row>
    <row r="2622" spans="1:11" ht="15.75" customHeight="1">
      <c r="A2622" s="1502">
        <v>44304</v>
      </c>
      <c r="B2622" s="633" t="s">
        <v>1971</v>
      </c>
      <c r="C2622" s="439" t="s">
        <v>4881</v>
      </c>
      <c r="D2622" s="633" t="s">
        <v>90</v>
      </c>
      <c r="E2622" s="633" t="s">
        <v>1974</v>
      </c>
      <c r="F2622" s="773">
        <v>2700000</v>
      </c>
      <c r="G2622" s="422" t="s">
        <v>2568</v>
      </c>
      <c r="H2622" s="633" t="s">
        <v>2196</v>
      </c>
      <c r="I2622" s="633" t="s">
        <v>1976</v>
      </c>
      <c r="J2622" s="633">
        <v>1</v>
      </c>
      <c r="K2622" s="633" t="s">
        <v>4603</v>
      </c>
    </row>
    <row r="2623" spans="1:11" s="605" customFormat="1" ht="15.75" customHeight="1">
      <c r="A2623" s="1526"/>
      <c r="B2623" s="1527" t="s">
        <v>1971</v>
      </c>
      <c r="C2623" s="1528" t="s">
        <v>4882</v>
      </c>
      <c r="D2623" s="1529" t="s">
        <v>226</v>
      </c>
      <c r="E2623" s="1529" t="s">
        <v>1974</v>
      </c>
      <c r="F2623" s="1577">
        <v>570000000</v>
      </c>
      <c r="G2623" s="1530" t="s">
        <v>4883</v>
      </c>
      <c r="H2623" s="1530" t="s">
        <v>2196</v>
      </c>
      <c r="I2623" s="1531" t="s">
        <v>1976</v>
      </c>
      <c r="J2623" s="1532"/>
      <c r="K2623" s="1533" t="s">
        <v>4603</v>
      </c>
    </row>
    <row r="2624" spans="1:11" s="605" customFormat="1" ht="15.75" customHeight="1">
      <c r="A2624" s="1526"/>
      <c r="B2624" s="1527" t="s">
        <v>1971</v>
      </c>
      <c r="C2624" s="1528" t="s">
        <v>4884</v>
      </c>
      <c r="D2624" s="1529" t="s">
        <v>2895</v>
      </c>
      <c r="E2624" s="1529" t="s">
        <v>1974</v>
      </c>
      <c r="F2624" s="1577">
        <v>525000000</v>
      </c>
      <c r="G2624" s="1530" t="s">
        <v>1984</v>
      </c>
      <c r="H2624" s="1530" t="s">
        <v>2196</v>
      </c>
      <c r="I2624" s="1531" t="s">
        <v>1976</v>
      </c>
      <c r="J2624" s="1532"/>
      <c r="K2624" s="1533"/>
    </row>
    <row r="2625" spans="1:11" s="605" customFormat="1" ht="15.75" customHeight="1">
      <c r="A2625" s="1534"/>
      <c r="B2625" s="1527" t="s">
        <v>1971</v>
      </c>
      <c r="C2625" s="1532" t="s">
        <v>2693</v>
      </c>
      <c r="D2625" s="1529" t="s">
        <v>2895</v>
      </c>
      <c r="E2625" s="1529" t="s">
        <v>1974</v>
      </c>
      <c r="F2625" s="1576">
        <v>479000000</v>
      </c>
      <c r="G2625" s="1535"/>
      <c r="H2625" s="1530" t="s">
        <v>2196</v>
      </c>
      <c r="I2625" s="1531" t="s">
        <v>1976</v>
      </c>
      <c r="J2625" s="1532"/>
      <c r="K2625" s="1536"/>
    </row>
    <row r="2626" spans="1:11" s="605" customFormat="1" ht="15.75" customHeight="1">
      <c r="A2626" s="1537"/>
      <c r="B2626" s="1527" t="s">
        <v>1971</v>
      </c>
      <c r="C2626" s="1538" t="s">
        <v>4885</v>
      </c>
      <c r="D2626" s="1539" t="s">
        <v>2895</v>
      </c>
      <c r="E2626" s="1529" t="s">
        <v>1974</v>
      </c>
      <c r="F2626" s="1578">
        <v>540000000</v>
      </c>
      <c r="G2626" s="1539" t="s">
        <v>4886</v>
      </c>
      <c r="H2626" s="1530" t="s">
        <v>2196</v>
      </c>
      <c r="I2626" s="1531" t="s">
        <v>1976</v>
      </c>
      <c r="J2626" s="1532"/>
      <c r="K2626" s="1540"/>
    </row>
    <row r="2627" spans="1:11" s="605" customFormat="1" ht="15.75" customHeight="1">
      <c r="A2627" s="1541"/>
      <c r="B2627" s="1527" t="s">
        <v>1971</v>
      </c>
      <c r="C2627" s="1532" t="s">
        <v>4887</v>
      </c>
      <c r="D2627" s="1535" t="s">
        <v>2029</v>
      </c>
      <c r="E2627" s="1529" t="s">
        <v>1974</v>
      </c>
      <c r="F2627" s="1576">
        <v>580000000</v>
      </c>
      <c r="G2627" s="1535" t="s">
        <v>4877</v>
      </c>
      <c r="H2627" s="1530" t="s">
        <v>2196</v>
      </c>
      <c r="I2627" s="1531" t="s">
        <v>1976</v>
      </c>
      <c r="J2627" s="1532"/>
      <c r="K2627" s="1536"/>
    </row>
    <row r="2628" spans="1:11" s="605" customFormat="1" ht="15.75" customHeight="1">
      <c r="A2628" s="1541"/>
      <c r="B2628" s="1527" t="s">
        <v>1971</v>
      </c>
      <c r="C2628" s="1532" t="s">
        <v>4888</v>
      </c>
      <c r="D2628" s="1535" t="s">
        <v>117</v>
      </c>
      <c r="E2628" s="1529" t="s">
        <v>1974</v>
      </c>
      <c r="F2628" s="1576">
        <v>170000000</v>
      </c>
      <c r="G2628" s="1535" t="s">
        <v>1975</v>
      </c>
      <c r="H2628" s="1530" t="s">
        <v>2196</v>
      </c>
      <c r="I2628" s="1531" t="s">
        <v>1976</v>
      </c>
      <c r="J2628" s="1532"/>
      <c r="K2628" s="1536"/>
    </row>
    <row r="2629" spans="1:11" s="605" customFormat="1" ht="15.75" customHeight="1">
      <c r="A2629" s="1541"/>
      <c r="B2629" s="1527" t="s">
        <v>1971</v>
      </c>
      <c r="C2629" s="1532" t="s">
        <v>4889</v>
      </c>
      <c r="D2629" s="1535" t="s">
        <v>1995</v>
      </c>
      <c r="E2629" s="1529" t="s">
        <v>1974</v>
      </c>
      <c r="F2629" s="1576">
        <v>350000000</v>
      </c>
      <c r="G2629" s="1535" t="s">
        <v>3118</v>
      </c>
      <c r="H2629" s="1530" t="s">
        <v>2196</v>
      </c>
      <c r="I2629" s="1531" t="s">
        <v>1976</v>
      </c>
      <c r="J2629" s="1532"/>
      <c r="K2629" s="1536"/>
    </row>
    <row r="2630" spans="1:11" s="605" customFormat="1" ht="15.75" customHeight="1">
      <c r="A2630" s="1541"/>
      <c r="B2630" s="1527" t="s">
        <v>1971</v>
      </c>
      <c r="C2630" s="1532" t="s">
        <v>4890</v>
      </c>
      <c r="D2630" s="1535" t="s">
        <v>417</v>
      </c>
      <c r="E2630" s="1529" t="s">
        <v>1974</v>
      </c>
      <c r="F2630" s="1576">
        <v>390000000</v>
      </c>
      <c r="G2630" s="1535" t="s">
        <v>2090</v>
      </c>
      <c r="H2630" s="1530" t="s">
        <v>2196</v>
      </c>
      <c r="I2630" s="1531" t="s">
        <v>1976</v>
      </c>
      <c r="J2630" s="1532"/>
      <c r="K2630" s="1536"/>
    </row>
    <row r="2631" spans="1:11" s="605" customFormat="1" ht="15.75" customHeight="1">
      <c r="A2631" s="1541"/>
      <c r="B2631" s="1527" t="s">
        <v>1971</v>
      </c>
      <c r="C2631" s="1532" t="s">
        <v>4891</v>
      </c>
      <c r="D2631" s="1535" t="s">
        <v>407</v>
      </c>
      <c r="E2631" s="1529" t="s">
        <v>1974</v>
      </c>
      <c r="F2631" s="1576">
        <v>430000000</v>
      </c>
      <c r="G2631" s="1535" t="s">
        <v>4868</v>
      </c>
      <c r="H2631" s="1530" t="s">
        <v>2196</v>
      </c>
      <c r="I2631" s="1531" t="s">
        <v>1976</v>
      </c>
      <c r="J2631" s="1532"/>
      <c r="K2631" s="1536"/>
    </row>
    <row r="2632" spans="1:11" s="605" customFormat="1" ht="15.75" customHeight="1">
      <c r="A2632" s="1541"/>
      <c r="B2632" s="1527" t="s">
        <v>1971</v>
      </c>
      <c r="C2632" s="1532" t="s">
        <v>4892</v>
      </c>
      <c r="D2632" s="1535" t="s">
        <v>407</v>
      </c>
      <c r="E2632" s="1529" t="s">
        <v>1974</v>
      </c>
      <c r="F2632" s="1576">
        <v>450000000</v>
      </c>
      <c r="G2632" s="1535" t="s">
        <v>4868</v>
      </c>
      <c r="H2632" s="1530" t="s">
        <v>2196</v>
      </c>
      <c r="I2632" s="1531" t="s">
        <v>1976</v>
      </c>
      <c r="J2632" s="1532"/>
      <c r="K2632" s="1536"/>
    </row>
    <row r="2633" spans="1:11" ht="15.75" customHeight="1">
      <c r="J2633">
        <f>SUM(J2603:J2622)</f>
        <v>20</v>
      </c>
    </row>
    <row r="2634" spans="1:11" ht="15.75" customHeight="1">
      <c r="A2634" s="3340" t="s">
        <v>4893</v>
      </c>
      <c r="B2634" s="3341"/>
      <c r="C2634" s="3341"/>
      <c r="D2634" s="3341"/>
      <c r="E2634" s="3341"/>
      <c r="F2634" s="3341"/>
      <c r="G2634" s="3341"/>
      <c r="H2634" s="3341"/>
      <c r="I2634" s="3341"/>
      <c r="J2634" s="3341"/>
      <c r="K2634" s="3341"/>
    </row>
    <row r="2635" spans="1:11" ht="15.75" customHeight="1">
      <c r="A2635" s="12" t="s">
        <v>1962</v>
      </c>
      <c r="B2635" s="62" t="s">
        <v>1963</v>
      </c>
      <c r="C2635" s="62" t="s">
        <v>1964</v>
      </c>
      <c r="D2635" s="62" t="s">
        <v>2340</v>
      </c>
      <c r="E2635" s="62" t="s">
        <v>153</v>
      </c>
      <c r="F2635" s="1702" t="s">
        <v>1966</v>
      </c>
      <c r="G2635" s="986" t="s">
        <v>1967</v>
      </c>
      <c r="H2635" s="62" t="s">
        <v>1968</v>
      </c>
      <c r="I2635" s="62" t="s">
        <v>1969</v>
      </c>
      <c r="J2635" s="63" t="s">
        <v>1970</v>
      </c>
      <c r="K2635" s="63" t="s">
        <v>10</v>
      </c>
    </row>
    <row r="2636" spans="1:11" ht="15.75" customHeight="1">
      <c r="A2636" s="1496">
        <v>44197</v>
      </c>
      <c r="B2636" s="1495" t="s">
        <v>2149</v>
      </c>
      <c r="C2636" s="1497" t="s">
        <v>4894</v>
      </c>
      <c r="D2636" s="1495" t="s">
        <v>4895</v>
      </c>
      <c r="E2636" s="1495" t="s">
        <v>3885</v>
      </c>
      <c r="F2636" s="1738">
        <v>800000</v>
      </c>
      <c r="G2636" s="1568" t="s">
        <v>2039</v>
      </c>
      <c r="H2636" s="1495" t="s">
        <v>1976</v>
      </c>
      <c r="I2636" s="1495" t="s">
        <v>1976</v>
      </c>
      <c r="J2636" s="1495">
        <v>1</v>
      </c>
      <c r="K2636" s="1495" t="s">
        <v>4603</v>
      </c>
    </row>
    <row r="2637" spans="1:11" ht="15.75" customHeight="1">
      <c r="A2637" s="1496">
        <v>44197</v>
      </c>
      <c r="B2637" s="1495" t="s">
        <v>2058</v>
      </c>
      <c r="C2637" s="1497" t="s">
        <v>4896</v>
      </c>
      <c r="D2637" s="1495" t="s">
        <v>4032</v>
      </c>
      <c r="E2637" s="1495" t="s">
        <v>2366</v>
      </c>
      <c r="F2637" s="1738">
        <v>950000</v>
      </c>
      <c r="G2637" s="1495" t="s">
        <v>4897</v>
      </c>
      <c r="H2637" s="1495" t="s">
        <v>1976</v>
      </c>
      <c r="I2637" s="1495" t="s">
        <v>1976</v>
      </c>
      <c r="J2637" s="1495">
        <v>1</v>
      </c>
      <c r="K2637" s="1495" t="s">
        <v>2572</v>
      </c>
    </row>
    <row r="2638" spans="1:11" ht="15.75" customHeight="1">
      <c r="A2638" s="1496">
        <v>44197</v>
      </c>
      <c r="B2638" s="1495" t="s">
        <v>2058</v>
      </c>
      <c r="C2638" s="1497" t="s">
        <v>2125</v>
      </c>
      <c r="D2638" s="1495" t="s">
        <v>95</v>
      </c>
      <c r="E2638" s="1495" t="s">
        <v>1974</v>
      </c>
      <c r="F2638" s="1738">
        <v>1700000</v>
      </c>
      <c r="G2638" s="1495" t="s">
        <v>2463</v>
      </c>
      <c r="H2638" s="1495" t="s">
        <v>1976</v>
      </c>
      <c r="I2638" s="1495" t="s">
        <v>1976</v>
      </c>
      <c r="J2638" s="1495">
        <v>1</v>
      </c>
      <c r="K2638" s="1495" t="s">
        <v>4603</v>
      </c>
    </row>
    <row r="2639" spans="1:11" ht="15.75" customHeight="1">
      <c r="A2639" s="1496">
        <v>44198</v>
      </c>
      <c r="B2639" s="1495" t="s">
        <v>2058</v>
      </c>
      <c r="C2639" s="1498" t="s">
        <v>4898</v>
      </c>
      <c r="D2639" s="1495" t="s">
        <v>91</v>
      </c>
      <c r="E2639" s="1499" t="s">
        <v>2024</v>
      </c>
      <c r="F2639" s="1500">
        <v>2800000</v>
      </c>
      <c r="G2639" s="1501" t="s">
        <v>4828</v>
      </c>
      <c r="H2639" s="1495" t="s">
        <v>1976</v>
      </c>
      <c r="I2639" s="1495" t="s">
        <v>1976</v>
      </c>
      <c r="J2639" s="1495">
        <v>1</v>
      </c>
      <c r="K2639" s="1495" t="s">
        <v>2572</v>
      </c>
    </row>
    <row r="2640" spans="1:11" ht="15.75" customHeight="1">
      <c r="A2640" s="1496">
        <v>44199</v>
      </c>
      <c r="B2640" s="1495" t="s">
        <v>1971</v>
      </c>
      <c r="C2640" s="1498" t="s">
        <v>4899</v>
      </c>
      <c r="D2640" s="1495" t="s">
        <v>4900</v>
      </c>
      <c r="E2640" s="1499" t="s">
        <v>756</v>
      </c>
      <c r="F2640" s="1500">
        <v>2500000</v>
      </c>
      <c r="G2640" s="868" t="s">
        <v>1975</v>
      </c>
      <c r="H2640" s="1495" t="s">
        <v>1991</v>
      </c>
      <c r="I2640" s="1495" t="s">
        <v>1976</v>
      </c>
      <c r="J2640" s="1495">
        <v>1</v>
      </c>
      <c r="K2640" s="1495" t="s">
        <v>4603</v>
      </c>
    </row>
    <row r="2641" spans="1:11" ht="15.75" customHeight="1">
      <c r="A2641" s="1496">
        <v>44200</v>
      </c>
      <c r="B2641" s="633" t="s">
        <v>1971</v>
      </c>
      <c r="C2641" s="630" t="s">
        <v>4901</v>
      </c>
      <c r="D2641" s="633" t="s">
        <v>423</v>
      </c>
      <c r="E2641" s="633" t="s">
        <v>1974</v>
      </c>
      <c r="F2641" s="773">
        <v>1550000</v>
      </c>
      <c r="G2641" s="422" t="s">
        <v>2306</v>
      </c>
      <c r="H2641" s="633" t="s">
        <v>2196</v>
      </c>
      <c r="I2641" s="633" t="s">
        <v>1976</v>
      </c>
      <c r="J2641" s="1495">
        <v>1</v>
      </c>
      <c r="K2641" s="1495" t="s">
        <v>4603</v>
      </c>
    </row>
    <row r="2642" spans="1:11" ht="15.75" customHeight="1">
      <c r="A2642" s="1496">
        <v>44201</v>
      </c>
      <c r="B2642" s="633" t="s">
        <v>1971</v>
      </c>
      <c r="C2642" s="630" t="s">
        <v>4902</v>
      </c>
      <c r="D2642" s="633" t="s">
        <v>3057</v>
      </c>
      <c r="E2642" s="633" t="s">
        <v>1974</v>
      </c>
      <c r="F2642" s="773">
        <v>2300000</v>
      </c>
      <c r="G2642" s="422" t="s">
        <v>2798</v>
      </c>
      <c r="H2642" s="633" t="s">
        <v>2196</v>
      </c>
      <c r="I2642" s="633" t="s">
        <v>1976</v>
      </c>
      <c r="J2642" s="1495">
        <v>1</v>
      </c>
      <c r="K2642" s="1495" t="s">
        <v>4603</v>
      </c>
    </row>
    <row r="2643" spans="1:11" ht="15.75" customHeight="1">
      <c r="A2643" s="1496">
        <v>44202</v>
      </c>
      <c r="B2643" s="633" t="s">
        <v>1971</v>
      </c>
      <c r="C2643" s="630" t="s">
        <v>4903</v>
      </c>
      <c r="D2643" s="633" t="s">
        <v>3057</v>
      </c>
      <c r="E2643" s="633" t="s">
        <v>1974</v>
      </c>
      <c r="F2643" s="773">
        <v>2300000</v>
      </c>
      <c r="G2643" s="422" t="s">
        <v>2798</v>
      </c>
      <c r="H2643" s="633" t="s">
        <v>2196</v>
      </c>
      <c r="I2643" s="633" t="s">
        <v>1976</v>
      </c>
      <c r="J2643" s="1495">
        <v>1</v>
      </c>
      <c r="K2643" s="1495" t="s">
        <v>4603</v>
      </c>
    </row>
    <row r="2644" spans="1:11" ht="15.75" customHeight="1">
      <c r="A2644" s="1496">
        <v>44203</v>
      </c>
      <c r="B2644" s="633" t="s">
        <v>1971</v>
      </c>
      <c r="C2644" s="630" t="s">
        <v>4904</v>
      </c>
      <c r="D2644" s="633" t="s">
        <v>2434</v>
      </c>
      <c r="E2644" s="633" t="s">
        <v>1974</v>
      </c>
      <c r="F2644" s="773">
        <v>1500000</v>
      </c>
      <c r="G2644" s="422" t="s">
        <v>4905</v>
      </c>
      <c r="H2644" s="633" t="s">
        <v>2196</v>
      </c>
      <c r="I2644" s="633" t="s">
        <v>1976</v>
      </c>
      <c r="J2644" s="1495">
        <v>1</v>
      </c>
      <c r="K2644" s="1495" t="s">
        <v>4603</v>
      </c>
    </row>
    <row r="2645" spans="1:11" ht="15.75" customHeight="1">
      <c r="A2645" s="1496">
        <v>44204</v>
      </c>
      <c r="B2645" s="633" t="s">
        <v>1971</v>
      </c>
      <c r="C2645" s="630" t="s">
        <v>4906</v>
      </c>
      <c r="D2645" s="633" t="s">
        <v>2434</v>
      </c>
      <c r="E2645" s="633" t="s">
        <v>1974</v>
      </c>
      <c r="F2645" s="773">
        <v>1500000</v>
      </c>
      <c r="G2645" s="422" t="s">
        <v>2263</v>
      </c>
      <c r="H2645" s="633" t="s">
        <v>2196</v>
      </c>
      <c r="I2645" s="633" t="s">
        <v>1976</v>
      </c>
      <c r="J2645" s="1495">
        <v>1</v>
      </c>
      <c r="K2645" s="1495" t="s">
        <v>4603</v>
      </c>
    </row>
    <row r="2646" spans="1:11" ht="15.75" customHeight="1">
      <c r="A2646" s="1496">
        <v>44205</v>
      </c>
      <c r="B2646" s="633" t="s">
        <v>1971</v>
      </c>
      <c r="C2646" s="630" t="s">
        <v>4907</v>
      </c>
      <c r="D2646" s="633" t="s">
        <v>89</v>
      </c>
      <c r="E2646" s="633" t="s">
        <v>1974</v>
      </c>
      <c r="F2646" s="773">
        <v>1750000</v>
      </c>
      <c r="G2646" s="422" t="s">
        <v>4666</v>
      </c>
      <c r="H2646" s="633" t="s">
        <v>2196</v>
      </c>
      <c r="I2646" s="633" t="s">
        <v>1976</v>
      </c>
      <c r="J2646" s="1495">
        <v>1</v>
      </c>
      <c r="K2646" s="1495" t="s">
        <v>4603</v>
      </c>
    </row>
    <row r="2647" spans="1:11" ht="15.75" customHeight="1">
      <c r="A2647" s="1496">
        <v>44206</v>
      </c>
      <c r="B2647" s="633" t="s">
        <v>1971</v>
      </c>
      <c r="C2647" s="630" t="s">
        <v>4908</v>
      </c>
      <c r="D2647" s="633" t="s">
        <v>420</v>
      </c>
      <c r="E2647" s="633" t="s">
        <v>1974</v>
      </c>
      <c r="F2647" s="773">
        <v>1350000</v>
      </c>
      <c r="G2647" s="422" t="s">
        <v>3046</v>
      </c>
      <c r="H2647" s="633" t="s">
        <v>2196</v>
      </c>
      <c r="I2647" s="633" t="s">
        <v>1976</v>
      </c>
      <c r="J2647" s="1495">
        <v>1</v>
      </c>
      <c r="K2647" s="1495" t="s">
        <v>4603</v>
      </c>
    </row>
    <row r="2648" spans="1:11" ht="15.75" customHeight="1">
      <c r="A2648" s="1496">
        <v>44207</v>
      </c>
      <c r="B2648" s="633" t="s">
        <v>1971</v>
      </c>
      <c r="C2648" s="630" t="s">
        <v>4909</v>
      </c>
      <c r="D2648" s="633" t="s">
        <v>3057</v>
      </c>
      <c r="E2648" s="633" t="s">
        <v>1974</v>
      </c>
      <c r="F2648" s="773">
        <v>3500000</v>
      </c>
      <c r="G2648" s="422" t="s">
        <v>2798</v>
      </c>
      <c r="H2648" s="633" t="s">
        <v>2196</v>
      </c>
      <c r="I2648" s="633" t="s">
        <v>1976</v>
      </c>
      <c r="J2648" s="1495">
        <v>1</v>
      </c>
      <c r="K2648" s="1495" t="s">
        <v>4603</v>
      </c>
    </row>
    <row r="2649" spans="1:11" ht="15.75" customHeight="1">
      <c r="A2649" s="1496">
        <v>44208</v>
      </c>
      <c r="B2649" s="633" t="s">
        <v>1971</v>
      </c>
      <c r="C2649" s="630" t="s">
        <v>4910</v>
      </c>
      <c r="D2649" s="633" t="s">
        <v>405</v>
      </c>
      <c r="E2649" s="633" t="s">
        <v>1974</v>
      </c>
      <c r="F2649" s="773">
        <v>2500000</v>
      </c>
      <c r="G2649" s="422" t="s">
        <v>2316</v>
      </c>
      <c r="H2649" s="633" t="s">
        <v>2196</v>
      </c>
      <c r="I2649" s="633" t="s">
        <v>1976</v>
      </c>
      <c r="J2649" s="1495">
        <v>1</v>
      </c>
      <c r="K2649" s="1495" t="s">
        <v>4603</v>
      </c>
    </row>
    <row r="2650" spans="1:11" ht="15.75" customHeight="1">
      <c r="A2650" s="1496">
        <v>44209</v>
      </c>
      <c r="B2650" s="633" t="s">
        <v>1971</v>
      </c>
      <c r="C2650" s="630" t="s">
        <v>4911</v>
      </c>
      <c r="D2650" s="633" t="s">
        <v>420</v>
      </c>
      <c r="E2650" s="633" t="s">
        <v>1974</v>
      </c>
      <c r="F2650" s="773">
        <v>1400000</v>
      </c>
      <c r="G2650" s="422" t="s">
        <v>2263</v>
      </c>
      <c r="H2650" s="633" t="s">
        <v>2196</v>
      </c>
      <c r="I2650" s="633" t="s">
        <v>1976</v>
      </c>
      <c r="J2650" s="1495">
        <v>1</v>
      </c>
      <c r="K2650" s="1495" t="s">
        <v>4603</v>
      </c>
    </row>
    <row r="2651" spans="1:11" ht="15.75" customHeight="1">
      <c r="A2651" s="1496">
        <v>44210</v>
      </c>
      <c r="B2651" s="633" t="s">
        <v>1971</v>
      </c>
      <c r="C2651" s="630" t="s">
        <v>4912</v>
      </c>
      <c r="D2651" s="633" t="s">
        <v>91</v>
      </c>
      <c r="E2651" s="633" t="s">
        <v>1974</v>
      </c>
      <c r="F2651" s="773">
        <v>3000000</v>
      </c>
      <c r="G2651" s="422" t="s">
        <v>4913</v>
      </c>
      <c r="H2651" s="633" t="s">
        <v>2196</v>
      </c>
      <c r="I2651" s="633" t="s">
        <v>1976</v>
      </c>
      <c r="J2651" s="1495">
        <v>1</v>
      </c>
      <c r="K2651" s="1495" t="s">
        <v>4603</v>
      </c>
    </row>
    <row r="2652" spans="1:11" ht="15.75" customHeight="1">
      <c r="A2652" s="1496">
        <v>44211</v>
      </c>
      <c r="B2652" s="633" t="s">
        <v>1971</v>
      </c>
      <c r="C2652" s="630" t="s">
        <v>3631</v>
      </c>
      <c r="D2652" s="633" t="s">
        <v>91</v>
      </c>
      <c r="E2652" s="633" t="s">
        <v>1974</v>
      </c>
      <c r="F2652" s="773">
        <v>2290000</v>
      </c>
      <c r="G2652" s="451" t="s">
        <v>1975</v>
      </c>
      <c r="H2652" s="633" t="s">
        <v>2196</v>
      </c>
      <c r="I2652" s="633" t="s">
        <v>1976</v>
      </c>
      <c r="J2652" s="1495">
        <v>1</v>
      </c>
      <c r="K2652" s="1495" t="s">
        <v>4603</v>
      </c>
    </row>
    <row r="2653" spans="1:11" ht="15.75" customHeight="1">
      <c r="A2653" s="1496">
        <v>44212</v>
      </c>
      <c r="B2653" s="633" t="s">
        <v>1971</v>
      </c>
      <c r="C2653" s="630" t="s">
        <v>4914</v>
      </c>
      <c r="D2653" s="633" t="s">
        <v>95</v>
      </c>
      <c r="E2653" s="633" t="s">
        <v>1974</v>
      </c>
      <c r="F2653" s="773">
        <v>1850000</v>
      </c>
      <c r="G2653" s="451" t="s">
        <v>1975</v>
      </c>
      <c r="H2653" s="633" t="s">
        <v>2196</v>
      </c>
      <c r="I2653" s="633" t="s">
        <v>1976</v>
      </c>
      <c r="J2653" s="1495">
        <v>1</v>
      </c>
      <c r="K2653" s="1495" t="s">
        <v>4603</v>
      </c>
    </row>
    <row r="2654" spans="1:11" ht="15.75" customHeight="1">
      <c r="A2654" s="1496">
        <v>44213</v>
      </c>
      <c r="B2654" s="633" t="s">
        <v>1971</v>
      </c>
      <c r="C2654" s="630" t="s">
        <v>4915</v>
      </c>
      <c r="D2654" s="633" t="s">
        <v>2466</v>
      </c>
      <c r="E2654" s="633" t="s">
        <v>1974</v>
      </c>
      <c r="F2654" s="773">
        <v>1200000</v>
      </c>
      <c r="G2654" s="451" t="s">
        <v>1975</v>
      </c>
      <c r="H2654" s="633" t="s">
        <v>2196</v>
      </c>
      <c r="I2654" s="633" t="s">
        <v>1976</v>
      </c>
      <c r="J2654" s="1495">
        <v>1</v>
      </c>
      <c r="K2654" s="1495" t="s">
        <v>4603</v>
      </c>
    </row>
    <row r="2655" spans="1:11" ht="15.75" customHeight="1">
      <c r="A2655" s="1496">
        <v>44214</v>
      </c>
      <c r="B2655" s="633" t="s">
        <v>1971</v>
      </c>
      <c r="C2655" s="630" t="s">
        <v>4916</v>
      </c>
      <c r="D2655" s="633" t="s">
        <v>1995</v>
      </c>
      <c r="E2655" s="633" t="s">
        <v>1974</v>
      </c>
      <c r="F2655" s="773">
        <v>2000000</v>
      </c>
      <c r="G2655" s="422" t="s">
        <v>2090</v>
      </c>
      <c r="H2655" s="633" t="s">
        <v>2196</v>
      </c>
      <c r="I2655" s="633" t="s">
        <v>1976</v>
      </c>
      <c r="J2655" s="1495">
        <v>1</v>
      </c>
      <c r="K2655" s="1495" t="s">
        <v>4603</v>
      </c>
    </row>
    <row r="2656" spans="1:11" ht="15.75" customHeight="1">
      <c r="A2656" s="1496">
        <v>44215</v>
      </c>
      <c r="B2656" s="633" t="s">
        <v>1971</v>
      </c>
      <c r="C2656" s="630" t="s">
        <v>4917</v>
      </c>
      <c r="D2656" s="633" t="s">
        <v>1995</v>
      </c>
      <c r="E2656" s="633" t="s">
        <v>1974</v>
      </c>
      <c r="F2656" s="773">
        <v>1650000</v>
      </c>
      <c r="G2656" s="422" t="s">
        <v>2090</v>
      </c>
      <c r="H2656" s="633" t="s">
        <v>2196</v>
      </c>
      <c r="I2656" s="633" t="s">
        <v>1976</v>
      </c>
      <c r="J2656" s="1495">
        <v>1</v>
      </c>
      <c r="K2656" s="1495" t="s">
        <v>4603</v>
      </c>
    </row>
    <row r="2657" spans="1:11" ht="15.75" customHeight="1">
      <c r="A2657" s="1496">
        <v>44216</v>
      </c>
      <c r="B2657" s="633" t="s">
        <v>1971</v>
      </c>
      <c r="C2657" s="439" t="s">
        <v>3735</v>
      </c>
      <c r="D2657" s="633" t="s">
        <v>420</v>
      </c>
      <c r="E2657" s="633" t="s">
        <v>1974</v>
      </c>
      <c r="F2657" s="773">
        <v>1400000</v>
      </c>
      <c r="G2657" s="422" t="s">
        <v>3204</v>
      </c>
      <c r="H2657" s="633" t="s">
        <v>2196</v>
      </c>
      <c r="I2657" s="633" t="s">
        <v>1976</v>
      </c>
      <c r="J2657" s="1495">
        <v>1</v>
      </c>
      <c r="K2657" s="1495" t="s">
        <v>4603</v>
      </c>
    </row>
    <row r="2658" spans="1:11" ht="15.75" customHeight="1">
      <c r="A2658" s="1496">
        <v>44217</v>
      </c>
      <c r="B2658" s="633" t="s">
        <v>1971</v>
      </c>
      <c r="C2658" s="439" t="s">
        <v>4918</v>
      </c>
      <c r="D2658" s="633" t="s">
        <v>91</v>
      </c>
      <c r="E2658" s="633" t="s">
        <v>1974</v>
      </c>
      <c r="F2658" s="773">
        <v>3900000</v>
      </c>
      <c r="G2658" s="422" t="s">
        <v>1975</v>
      </c>
      <c r="H2658" s="633" t="s">
        <v>2196</v>
      </c>
      <c r="I2658" s="633" t="s">
        <v>1976</v>
      </c>
      <c r="J2658" s="1495">
        <v>1</v>
      </c>
      <c r="K2658" s="1495" t="s">
        <v>4603</v>
      </c>
    </row>
    <row r="2659" spans="1:11" ht="15.75" customHeight="1">
      <c r="A2659" s="1496">
        <v>44218</v>
      </c>
      <c r="B2659" s="633" t="s">
        <v>1971</v>
      </c>
      <c r="C2659" s="439" t="s">
        <v>4919</v>
      </c>
      <c r="D2659" s="633" t="s">
        <v>2256</v>
      </c>
      <c r="E2659" s="633" t="s">
        <v>1974</v>
      </c>
      <c r="F2659" s="773">
        <v>2700000</v>
      </c>
      <c r="G2659" s="422" t="s">
        <v>3434</v>
      </c>
      <c r="H2659" s="633" t="s">
        <v>2196</v>
      </c>
      <c r="I2659" s="1464" t="s">
        <v>1976</v>
      </c>
      <c r="J2659" s="1495">
        <v>1</v>
      </c>
      <c r="K2659" s="1495" t="s">
        <v>4603</v>
      </c>
    </row>
    <row r="2660" spans="1:11" ht="15.75" customHeight="1">
      <c r="A2660" s="1496">
        <v>44219</v>
      </c>
      <c r="B2660" s="633" t="s">
        <v>2149</v>
      </c>
      <c r="C2660" s="439" t="s">
        <v>4920</v>
      </c>
      <c r="D2660" s="633" t="s">
        <v>3112</v>
      </c>
      <c r="E2660" s="633" t="s">
        <v>2024</v>
      </c>
      <c r="F2660" s="773">
        <v>1400000</v>
      </c>
      <c r="G2660" s="422" t="s">
        <v>1975</v>
      </c>
      <c r="H2660" s="633" t="s">
        <v>2196</v>
      </c>
      <c r="I2660" s="1464" t="s">
        <v>1976</v>
      </c>
      <c r="J2660" s="1495">
        <v>1</v>
      </c>
      <c r="K2660" s="1495" t="s">
        <v>4603</v>
      </c>
    </row>
    <row r="2661" spans="1:11" ht="15.75" customHeight="1">
      <c r="A2661" s="1496">
        <v>44220</v>
      </c>
      <c r="B2661" s="633" t="s">
        <v>1971</v>
      </c>
      <c r="C2661" s="439" t="s">
        <v>4921</v>
      </c>
      <c r="D2661" s="633" t="s">
        <v>4922</v>
      </c>
      <c r="E2661" s="633" t="s">
        <v>2092</v>
      </c>
      <c r="F2661" s="773">
        <v>1500000</v>
      </c>
      <c r="G2661" s="422" t="s">
        <v>1975</v>
      </c>
      <c r="H2661" s="1569" t="s">
        <v>2196</v>
      </c>
      <c r="I2661" s="723" t="s">
        <v>1976</v>
      </c>
      <c r="J2661" s="1495">
        <v>1</v>
      </c>
      <c r="K2661" s="1495" t="s">
        <v>4603</v>
      </c>
    </row>
    <row r="2662" spans="1:11" s="605" customFormat="1" ht="15.75" customHeight="1">
      <c r="A2662" s="1526"/>
      <c r="B2662" s="1527" t="s">
        <v>1971</v>
      </c>
      <c r="C2662" s="1528" t="s">
        <v>4923</v>
      </c>
      <c r="D2662" s="1529" t="s">
        <v>89</v>
      </c>
      <c r="E2662" s="1529" t="s">
        <v>1974</v>
      </c>
      <c r="F2662" s="1577">
        <v>690000000</v>
      </c>
      <c r="G2662" s="1530" t="s">
        <v>2316</v>
      </c>
      <c r="H2662" s="1530" t="s">
        <v>2196</v>
      </c>
      <c r="I2662" s="1570" t="s">
        <v>1976</v>
      </c>
      <c r="J2662" s="1542"/>
      <c r="K2662" s="1533"/>
    </row>
    <row r="2663" spans="1:11" s="605" customFormat="1" ht="15.75" customHeight="1">
      <c r="A2663" s="1526"/>
      <c r="B2663" s="1527" t="s">
        <v>1971</v>
      </c>
      <c r="C2663" s="1528" t="s">
        <v>4924</v>
      </c>
      <c r="D2663" s="1529" t="s">
        <v>1995</v>
      </c>
      <c r="E2663" s="1529" t="s">
        <v>1974</v>
      </c>
      <c r="F2663" s="1577">
        <v>390000000</v>
      </c>
      <c r="G2663" s="1530" t="s">
        <v>1975</v>
      </c>
      <c r="H2663" s="1530" t="s">
        <v>2196</v>
      </c>
      <c r="I2663" s="1531" t="s">
        <v>1976</v>
      </c>
      <c r="J2663" s="1532"/>
      <c r="K2663" s="1533"/>
    </row>
    <row r="2664" spans="1:11" s="605" customFormat="1" ht="15.75" customHeight="1">
      <c r="A2664" s="1534"/>
      <c r="B2664" s="1527" t="s">
        <v>1971</v>
      </c>
      <c r="C2664" s="1532" t="s">
        <v>4925</v>
      </c>
      <c r="D2664" s="1535" t="s">
        <v>407</v>
      </c>
      <c r="E2664" s="1529" t="s">
        <v>1974</v>
      </c>
      <c r="F2664" s="1576">
        <v>610000000</v>
      </c>
      <c r="G2664" s="1535" t="s">
        <v>3500</v>
      </c>
      <c r="H2664" s="1530" t="s">
        <v>2196</v>
      </c>
      <c r="I2664" s="1531" t="s">
        <v>1976</v>
      </c>
      <c r="J2664" s="1532"/>
      <c r="K2664" s="1536"/>
    </row>
    <row r="2665" spans="1:11" s="605" customFormat="1" ht="15.75" customHeight="1">
      <c r="A2665" s="1537"/>
      <c r="B2665" s="1527" t="s">
        <v>1971</v>
      </c>
      <c r="C2665" s="1538" t="s">
        <v>4926</v>
      </c>
      <c r="D2665" s="1539" t="s">
        <v>4927</v>
      </c>
      <c r="E2665" s="1529" t="s">
        <v>1974</v>
      </c>
      <c r="F2665" s="1578">
        <v>190000000</v>
      </c>
      <c r="G2665" s="1539" t="s">
        <v>1975</v>
      </c>
      <c r="H2665" s="1530" t="s">
        <v>2196</v>
      </c>
      <c r="I2665" s="1531" t="s">
        <v>1976</v>
      </c>
      <c r="J2665" s="1532"/>
      <c r="K2665" s="1540"/>
    </row>
    <row r="2666" spans="1:11" s="605" customFormat="1" ht="15.75" customHeight="1">
      <c r="A2666" s="1541"/>
      <c r="B2666" s="1527" t="s">
        <v>1971</v>
      </c>
      <c r="C2666" s="1532" t="s">
        <v>4928</v>
      </c>
      <c r="D2666" s="1535" t="s">
        <v>95</v>
      </c>
      <c r="E2666" s="1529" t="s">
        <v>1974</v>
      </c>
      <c r="F2666" s="1576">
        <v>385000000</v>
      </c>
      <c r="G2666" s="1535" t="s">
        <v>1810</v>
      </c>
      <c r="H2666" s="1530" t="s">
        <v>2196</v>
      </c>
      <c r="I2666" s="1531" t="s">
        <v>1976</v>
      </c>
      <c r="J2666" s="1532"/>
      <c r="K2666" s="1536"/>
    </row>
    <row r="2667" spans="1:11" s="605" customFormat="1" ht="15.75" customHeight="1">
      <c r="A2667" s="1541"/>
      <c r="B2667" s="1527" t="s">
        <v>1971</v>
      </c>
      <c r="C2667" s="1532" t="s">
        <v>4929</v>
      </c>
      <c r="D2667" s="1535" t="s">
        <v>407</v>
      </c>
      <c r="E2667" s="1529" t="s">
        <v>1974</v>
      </c>
      <c r="F2667" s="1576">
        <v>640000000</v>
      </c>
      <c r="G2667" s="1535" t="s">
        <v>3500</v>
      </c>
      <c r="H2667" s="1530" t="s">
        <v>2196</v>
      </c>
      <c r="I2667" s="1531" t="s">
        <v>1976</v>
      </c>
      <c r="J2667" s="1532"/>
      <c r="K2667" s="1536"/>
    </row>
    <row r="2668" spans="1:11" s="605" customFormat="1" ht="15.75" customHeight="1">
      <c r="A2668" s="1541"/>
      <c r="B2668" s="1527" t="s">
        <v>1971</v>
      </c>
      <c r="C2668" s="1532" t="s">
        <v>4000</v>
      </c>
      <c r="D2668" s="1535" t="s">
        <v>3057</v>
      </c>
      <c r="E2668" s="1529" t="s">
        <v>1974</v>
      </c>
      <c r="F2668" s="1576">
        <v>720000000</v>
      </c>
      <c r="G2668" s="1535" t="s">
        <v>1977</v>
      </c>
      <c r="H2668" s="1530" t="s">
        <v>2196</v>
      </c>
      <c r="I2668" s="1531" t="s">
        <v>1976</v>
      </c>
      <c r="J2668" s="1532"/>
      <c r="K2668" s="1536"/>
    </row>
    <row r="2669" spans="1:11" s="605" customFormat="1" ht="15.75" customHeight="1">
      <c r="A2669" s="1541"/>
      <c r="B2669" s="1527" t="s">
        <v>1971</v>
      </c>
      <c r="C2669" s="1532" t="s">
        <v>4930</v>
      </c>
      <c r="D2669" s="1535" t="s">
        <v>407</v>
      </c>
      <c r="E2669" s="1529" t="s">
        <v>1974</v>
      </c>
      <c r="F2669" s="1576">
        <v>750000000</v>
      </c>
      <c r="G2669" s="1535" t="s">
        <v>1975</v>
      </c>
      <c r="H2669" s="1530" t="s">
        <v>2196</v>
      </c>
      <c r="I2669" s="1531" t="s">
        <v>1976</v>
      </c>
      <c r="J2669" s="1532"/>
      <c r="K2669" s="1536"/>
    </row>
    <row r="2670" spans="1:11" s="605" customFormat="1" ht="15.75" customHeight="1">
      <c r="A2670" s="1541"/>
      <c r="B2670" s="1527" t="s">
        <v>1971</v>
      </c>
      <c r="C2670" s="1532" t="s">
        <v>4931</v>
      </c>
      <c r="D2670" s="1535" t="s">
        <v>407</v>
      </c>
      <c r="E2670" s="1529" t="s">
        <v>1974</v>
      </c>
      <c r="F2670" s="1576">
        <v>880000000</v>
      </c>
      <c r="G2670" s="1535" t="s">
        <v>1975</v>
      </c>
      <c r="H2670" s="1530" t="s">
        <v>2196</v>
      </c>
      <c r="I2670" s="1531" t="s">
        <v>1976</v>
      </c>
      <c r="J2670" s="1532"/>
      <c r="K2670" s="1536"/>
    </row>
    <row r="2671" spans="1:11" s="605" customFormat="1" ht="15.75" customHeight="1">
      <c r="A2671" s="1541"/>
      <c r="B2671" s="1527" t="s">
        <v>1971</v>
      </c>
      <c r="C2671" s="1532" t="s">
        <v>4932</v>
      </c>
      <c r="D2671" s="1535" t="s">
        <v>2434</v>
      </c>
      <c r="E2671" s="1529" t="s">
        <v>1974</v>
      </c>
      <c r="F2671" s="1576">
        <v>275000000</v>
      </c>
      <c r="G2671" s="1535" t="s">
        <v>2263</v>
      </c>
      <c r="H2671" s="1530" t="s">
        <v>2196</v>
      </c>
      <c r="I2671" s="1531" t="s">
        <v>1976</v>
      </c>
      <c r="J2671" s="1532"/>
      <c r="K2671" s="1536"/>
    </row>
    <row r="2672" spans="1:11" ht="15.75" customHeight="1">
      <c r="J2672">
        <f>SUM(J2636:J2661)</f>
        <v>26</v>
      </c>
    </row>
    <row r="2673" spans="1:11" ht="15.75" customHeight="1">
      <c r="A2673" s="3340" t="s">
        <v>4933</v>
      </c>
      <c r="B2673" s="3341"/>
      <c r="C2673" s="3341"/>
      <c r="D2673" s="3341"/>
      <c r="E2673" s="3341"/>
      <c r="F2673" s="3341"/>
      <c r="G2673" s="3341"/>
      <c r="H2673" s="3341"/>
      <c r="I2673" s="3341"/>
      <c r="J2673" s="3341"/>
      <c r="K2673" s="3341"/>
    </row>
    <row r="2674" spans="1:11" ht="15.75" customHeight="1">
      <c r="A2674" s="12" t="s">
        <v>1962</v>
      </c>
      <c r="B2674" s="62" t="s">
        <v>1963</v>
      </c>
      <c r="C2674" s="62" t="s">
        <v>1964</v>
      </c>
      <c r="D2674" s="62" t="s">
        <v>2340</v>
      </c>
      <c r="E2674" s="62" t="s">
        <v>153</v>
      </c>
      <c r="F2674" s="1702" t="s">
        <v>1966</v>
      </c>
      <c r="G2674" s="986" t="s">
        <v>1967</v>
      </c>
      <c r="H2674" s="62" t="s">
        <v>1968</v>
      </c>
      <c r="I2674" s="62" t="s">
        <v>1969</v>
      </c>
      <c r="J2674" s="63" t="s">
        <v>1970</v>
      </c>
      <c r="K2674" s="63" t="s">
        <v>10</v>
      </c>
    </row>
    <row r="2675" spans="1:11" ht="15.75" customHeight="1">
      <c r="A2675" s="1496">
        <v>44197</v>
      </c>
      <c r="B2675" s="1495" t="s">
        <v>2058</v>
      </c>
      <c r="C2675" s="1497" t="s">
        <v>4934</v>
      </c>
      <c r="D2675" s="1495" t="s">
        <v>4935</v>
      </c>
      <c r="E2675" s="1495" t="s">
        <v>2024</v>
      </c>
      <c r="F2675" s="1738">
        <v>1300000</v>
      </c>
      <c r="G2675" s="1568" t="s">
        <v>1975</v>
      </c>
      <c r="H2675" s="1495" t="s">
        <v>1976</v>
      </c>
      <c r="I2675" s="1495" t="s">
        <v>1976</v>
      </c>
      <c r="J2675" s="1495">
        <v>1</v>
      </c>
      <c r="K2675" s="1495" t="s">
        <v>4603</v>
      </c>
    </row>
    <row r="2676" spans="1:11" ht="15.75" customHeight="1">
      <c r="A2676" s="1496">
        <v>44198</v>
      </c>
      <c r="B2676" s="633" t="s">
        <v>1971</v>
      </c>
      <c r="C2676" s="631" t="s">
        <v>4936</v>
      </c>
      <c r="D2676" s="633" t="s">
        <v>3124</v>
      </c>
      <c r="E2676" s="633" t="s">
        <v>1974</v>
      </c>
      <c r="F2676" s="1131">
        <v>1800000</v>
      </c>
      <c r="G2676" s="660" t="s">
        <v>1975</v>
      </c>
      <c r="H2676" s="633" t="s">
        <v>2196</v>
      </c>
      <c r="I2676" s="633" t="s">
        <v>1976</v>
      </c>
      <c r="J2676" s="1495">
        <v>1</v>
      </c>
      <c r="K2676" s="633" t="s">
        <v>4603</v>
      </c>
    </row>
    <row r="2677" spans="1:11" ht="15.75" customHeight="1">
      <c r="A2677" s="1496">
        <v>44199</v>
      </c>
      <c r="B2677" s="633" t="s">
        <v>1971</v>
      </c>
      <c r="C2677" s="631" t="s">
        <v>4937</v>
      </c>
      <c r="D2677" s="633" t="s">
        <v>2256</v>
      </c>
      <c r="E2677" s="633" t="s">
        <v>1974</v>
      </c>
      <c r="F2677" s="1131">
        <v>6000000</v>
      </c>
      <c r="G2677" s="660" t="s">
        <v>1975</v>
      </c>
      <c r="H2677" s="633" t="s">
        <v>2196</v>
      </c>
      <c r="I2677" s="633" t="s">
        <v>1976</v>
      </c>
      <c r="J2677" s="1495">
        <v>1</v>
      </c>
      <c r="K2677" s="633" t="s">
        <v>4862</v>
      </c>
    </row>
    <row r="2678" spans="1:11" ht="15.75" customHeight="1">
      <c r="A2678" s="1496">
        <v>44200</v>
      </c>
      <c r="B2678" s="633" t="s">
        <v>1971</v>
      </c>
      <c r="C2678" s="630" t="s">
        <v>4938</v>
      </c>
      <c r="D2678" s="633" t="s">
        <v>123</v>
      </c>
      <c r="E2678" s="633" t="s">
        <v>1974</v>
      </c>
      <c r="F2678" s="773">
        <v>1300000</v>
      </c>
      <c r="G2678" s="451" t="s">
        <v>1975</v>
      </c>
      <c r="H2678" s="633" t="s">
        <v>2196</v>
      </c>
      <c r="I2678" s="633" t="s">
        <v>1976</v>
      </c>
      <c r="J2678" s="1495">
        <v>1</v>
      </c>
      <c r="K2678" s="633" t="s">
        <v>4603</v>
      </c>
    </row>
    <row r="2679" spans="1:11" ht="15.75" customHeight="1">
      <c r="A2679" s="1496">
        <v>44201</v>
      </c>
      <c r="B2679" s="633" t="s">
        <v>1971</v>
      </c>
      <c r="C2679" s="630" t="s">
        <v>4939</v>
      </c>
      <c r="D2679" s="633" t="s">
        <v>407</v>
      </c>
      <c r="E2679" s="633" t="s">
        <v>1974</v>
      </c>
      <c r="F2679" s="773">
        <v>2150000</v>
      </c>
      <c r="G2679" s="451" t="s">
        <v>1975</v>
      </c>
      <c r="H2679" s="633" t="s">
        <v>2196</v>
      </c>
      <c r="I2679" s="633" t="s">
        <v>1976</v>
      </c>
      <c r="J2679" s="1495">
        <v>1</v>
      </c>
      <c r="K2679" s="633" t="s">
        <v>4862</v>
      </c>
    </row>
    <row r="2680" spans="1:11" ht="15.75" customHeight="1">
      <c r="A2680" s="1496">
        <v>44202</v>
      </c>
      <c r="B2680" s="633" t="s">
        <v>1971</v>
      </c>
      <c r="C2680" s="630" t="s">
        <v>4940</v>
      </c>
      <c r="D2680" s="633" t="s">
        <v>98</v>
      </c>
      <c r="E2680" s="633" t="s">
        <v>1974</v>
      </c>
      <c r="F2680" s="773">
        <v>1800000</v>
      </c>
      <c r="G2680" s="422" t="s">
        <v>4941</v>
      </c>
      <c r="H2680" s="633" t="s">
        <v>2196</v>
      </c>
      <c r="I2680" s="633" t="s">
        <v>1976</v>
      </c>
      <c r="J2680" s="1495">
        <v>1</v>
      </c>
      <c r="K2680" s="633" t="s">
        <v>4603</v>
      </c>
    </row>
    <row r="2681" spans="1:11" ht="15.75" customHeight="1">
      <c r="A2681" s="1496">
        <v>44203</v>
      </c>
      <c r="B2681" s="633" t="s">
        <v>1971</v>
      </c>
      <c r="C2681" s="630" t="s">
        <v>4942</v>
      </c>
      <c r="D2681" s="633" t="s">
        <v>100</v>
      </c>
      <c r="E2681" s="633" t="s">
        <v>1974</v>
      </c>
      <c r="F2681" s="773">
        <v>1900000</v>
      </c>
      <c r="G2681" s="422" t="s">
        <v>1975</v>
      </c>
      <c r="H2681" s="633" t="s">
        <v>2196</v>
      </c>
      <c r="I2681" s="633" t="s">
        <v>1976</v>
      </c>
      <c r="J2681" s="1495">
        <v>1</v>
      </c>
      <c r="K2681" s="633" t="s">
        <v>4862</v>
      </c>
    </row>
    <row r="2682" spans="1:11" ht="15.75" customHeight="1">
      <c r="A2682" s="1496">
        <v>44204</v>
      </c>
      <c r="B2682" s="633" t="s">
        <v>1971</v>
      </c>
      <c r="C2682" s="630" t="s">
        <v>4943</v>
      </c>
      <c r="D2682" s="633" t="s">
        <v>2256</v>
      </c>
      <c r="E2682" s="633" t="s">
        <v>1974</v>
      </c>
      <c r="F2682" s="773">
        <v>1200000</v>
      </c>
      <c r="G2682" s="422" t="s">
        <v>1975</v>
      </c>
      <c r="H2682" s="633" t="s">
        <v>2196</v>
      </c>
      <c r="I2682" s="633" t="s">
        <v>1976</v>
      </c>
      <c r="J2682" s="1495">
        <v>1</v>
      </c>
      <c r="K2682" s="633" t="s">
        <v>4603</v>
      </c>
    </row>
    <row r="2683" spans="1:11" ht="15.75" customHeight="1">
      <c r="A2683" s="1496">
        <v>44205</v>
      </c>
      <c r="B2683" s="633" t="s">
        <v>1971</v>
      </c>
      <c r="C2683" s="630" t="s">
        <v>4944</v>
      </c>
      <c r="D2683" s="633" t="s">
        <v>4265</v>
      </c>
      <c r="E2683" s="633" t="s">
        <v>1974</v>
      </c>
      <c r="F2683" s="773">
        <v>1500000</v>
      </c>
      <c r="G2683" s="422" t="s">
        <v>1975</v>
      </c>
      <c r="H2683" s="633" t="s">
        <v>2196</v>
      </c>
      <c r="I2683" s="633" t="s">
        <v>1976</v>
      </c>
      <c r="J2683" s="1495">
        <v>1</v>
      </c>
      <c r="K2683" s="633"/>
    </row>
    <row r="2684" spans="1:11" ht="15.75" customHeight="1">
      <c r="A2684" s="1496">
        <v>44205</v>
      </c>
      <c r="B2684" s="633" t="s">
        <v>2001</v>
      </c>
      <c r="C2684" s="630" t="s">
        <v>4945</v>
      </c>
      <c r="D2684" s="633" t="s">
        <v>4836</v>
      </c>
      <c r="E2684" s="633" t="s">
        <v>2024</v>
      </c>
      <c r="F2684" s="773">
        <v>2000000</v>
      </c>
      <c r="G2684" s="422" t="s">
        <v>1975</v>
      </c>
      <c r="H2684" s="633"/>
      <c r="I2684" s="633"/>
      <c r="J2684" s="1495">
        <v>1</v>
      </c>
      <c r="K2684" s="633"/>
    </row>
    <row r="2685" spans="1:11" ht="15.75" customHeight="1">
      <c r="A2685" s="1496">
        <v>44206</v>
      </c>
      <c r="B2685" s="633" t="s">
        <v>1971</v>
      </c>
      <c r="C2685" s="630" t="s">
        <v>4946</v>
      </c>
      <c r="D2685" s="633" t="s">
        <v>4836</v>
      </c>
      <c r="E2685" s="633" t="s">
        <v>1974</v>
      </c>
      <c r="F2685" s="773">
        <v>1500000</v>
      </c>
      <c r="G2685" s="422" t="s">
        <v>1975</v>
      </c>
      <c r="H2685" s="633" t="s">
        <v>2196</v>
      </c>
      <c r="I2685" s="633" t="s">
        <v>1976</v>
      </c>
      <c r="J2685" s="1495">
        <v>1</v>
      </c>
      <c r="K2685" s="633"/>
    </row>
    <row r="2686" spans="1:11" s="605" customFormat="1" ht="15.75" customHeight="1">
      <c r="A2686" s="1526"/>
      <c r="B2686" s="1527" t="s">
        <v>1971</v>
      </c>
      <c r="C2686" s="1528" t="s">
        <v>4947</v>
      </c>
      <c r="D2686" s="1529" t="s">
        <v>4948</v>
      </c>
      <c r="E2686" s="1529" t="s">
        <v>1974</v>
      </c>
      <c r="F2686" s="1577">
        <v>430000000</v>
      </c>
      <c r="G2686" s="1530" t="s">
        <v>1975</v>
      </c>
      <c r="H2686" s="1530" t="s">
        <v>2196</v>
      </c>
      <c r="I2686" s="1531" t="s">
        <v>1976</v>
      </c>
      <c r="J2686" s="1532"/>
      <c r="K2686" s="1533"/>
    </row>
    <row r="2687" spans="1:11" s="605" customFormat="1" ht="15.75" customHeight="1">
      <c r="A2687" s="1526"/>
      <c r="B2687" s="1527" t="s">
        <v>1971</v>
      </c>
      <c r="C2687" s="1528"/>
      <c r="D2687" s="1529"/>
      <c r="E2687" s="1529" t="s">
        <v>1974</v>
      </c>
      <c r="F2687" s="1577"/>
      <c r="G2687" s="1530"/>
      <c r="H2687" s="1530" t="s">
        <v>2196</v>
      </c>
      <c r="I2687" s="1531" t="s">
        <v>1976</v>
      </c>
      <c r="J2687" s="1532"/>
      <c r="K2687" s="1533"/>
    </row>
    <row r="2688" spans="1:11" ht="15.75" customHeight="1">
      <c r="J2688">
        <f>SUM(J2675:J2685)</f>
        <v>11</v>
      </c>
    </row>
    <row r="2689" spans="1:11" ht="15.75" customHeight="1">
      <c r="A2689" s="3340" t="s">
        <v>4949</v>
      </c>
      <c r="B2689" s="3341"/>
      <c r="C2689" s="3341"/>
      <c r="D2689" s="3341"/>
      <c r="E2689" s="3341"/>
      <c r="F2689" s="3341"/>
      <c r="G2689" s="3341"/>
      <c r="H2689" s="3341"/>
      <c r="I2689" s="3341"/>
      <c r="J2689" s="3341"/>
      <c r="K2689" s="3341"/>
    </row>
    <row r="2690" spans="1:11" ht="15.75" customHeight="1">
      <c r="A2690" s="12" t="s">
        <v>1962</v>
      </c>
      <c r="B2690" s="62" t="s">
        <v>1963</v>
      </c>
      <c r="C2690" s="62" t="s">
        <v>1964</v>
      </c>
      <c r="D2690" s="62" t="s">
        <v>2340</v>
      </c>
      <c r="E2690" s="62" t="s">
        <v>153</v>
      </c>
      <c r="F2690" s="1702" t="s">
        <v>1966</v>
      </c>
      <c r="G2690" s="986" t="s">
        <v>1967</v>
      </c>
      <c r="H2690" s="62" t="s">
        <v>1968</v>
      </c>
      <c r="I2690" s="62" t="s">
        <v>1969</v>
      </c>
      <c r="J2690" s="63" t="s">
        <v>1970</v>
      </c>
      <c r="K2690" s="63" t="s">
        <v>10</v>
      </c>
    </row>
    <row r="2691" spans="1:11" ht="15.75" customHeight="1">
      <c r="A2691" s="1496">
        <v>43831</v>
      </c>
      <c r="B2691" s="1495" t="s">
        <v>2004</v>
      </c>
      <c r="C2691" s="1497" t="s">
        <v>4950</v>
      </c>
      <c r="D2691" s="1495" t="s">
        <v>1995</v>
      </c>
      <c r="E2691" s="1495" t="s">
        <v>2024</v>
      </c>
      <c r="F2691" s="1738">
        <v>900000000</v>
      </c>
      <c r="G2691" s="1495" t="s">
        <v>1975</v>
      </c>
      <c r="H2691" s="1495" t="s">
        <v>1991</v>
      </c>
      <c r="I2691" s="1495" t="s">
        <v>1976</v>
      </c>
      <c r="J2691" s="1495">
        <v>1</v>
      </c>
      <c r="K2691" s="1495" t="s">
        <v>2572</v>
      </c>
    </row>
    <row r="2692" spans="1:11" ht="15.75" customHeight="1">
      <c r="A2692" s="1496"/>
      <c r="B2692" s="1495"/>
      <c r="C2692" s="1497"/>
      <c r="D2692" s="1495"/>
      <c r="E2692" s="1495"/>
      <c r="F2692" s="1738"/>
      <c r="G2692" s="1495"/>
      <c r="H2692" s="1495"/>
      <c r="I2692" s="1495"/>
      <c r="J2692" s="1495"/>
      <c r="K2692" s="1495"/>
    </row>
    <row r="2693" spans="1:11" ht="15.75" customHeight="1">
      <c r="A2693" s="632"/>
      <c r="B2693" s="633"/>
      <c r="C2693" s="631"/>
      <c r="D2693" s="633"/>
      <c r="E2693" s="633"/>
      <c r="F2693" s="1131"/>
      <c r="G2693" s="633"/>
      <c r="H2693" s="633"/>
      <c r="I2693" s="633"/>
      <c r="J2693" s="633"/>
      <c r="K2693" s="633"/>
    </row>
    <row r="2694" spans="1:11" ht="15" customHeight="1">
      <c r="A2694" s="3342" t="s">
        <v>4951</v>
      </c>
      <c r="B2694" s="3342"/>
      <c r="C2694" s="3342"/>
      <c r="D2694" s="3342"/>
      <c r="E2694" s="3342"/>
      <c r="F2694" s="3342"/>
      <c r="G2694" s="3342"/>
      <c r="H2694" s="3342"/>
      <c r="I2694" s="3342"/>
      <c r="J2694" s="3342"/>
      <c r="K2694" s="3342"/>
    </row>
    <row r="2695" spans="1:11" ht="15.75" customHeight="1">
      <c r="A2695" s="3340" t="s">
        <v>4952</v>
      </c>
      <c r="B2695" s="3341"/>
      <c r="C2695" s="3341"/>
      <c r="D2695" s="3341"/>
      <c r="E2695" s="3341"/>
      <c r="F2695" s="3341"/>
      <c r="G2695" s="3341"/>
      <c r="H2695" s="3341"/>
      <c r="I2695" s="3341"/>
      <c r="J2695" s="3341"/>
      <c r="K2695" s="3341"/>
    </row>
    <row r="2696" spans="1:11" ht="15.75" customHeight="1">
      <c r="A2696" s="12" t="s">
        <v>1962</v>
      </c>
      <c r="B2696" s="62" t="s">
        <v>1963</v>
      </c>
      <c r="C2696" s="62" t="s">
        <v>1964</v>
      </c>
      <c r="D2696" s="62" t="s">
        <v>2340</v>
      </c>
      <c r="E2696" s="62" t="s">
        <v>153</v>
      </c>
      <c r="F2696" s="1702" t="s">
        <v>1966</v>
      </c>
      <c r="G2696" s="986" t="s">
        <v>1967</v>
      </c>
      <c r="H2696" s="62" t="s">
        <v>1968</v>
      </c>
      <c r="I2696" s="62" t="s">
        <v>1969</v>
      </c>
      <c r="J2696" s="63" t="s">
        <v>1970</v>
      </c>
      <c r="K2696" s="63" t="s">
        <v>10</v>
      </c>
    </row>
    <row r="2697" spans="1:11" ht="15.75" customHeight="1">
      <c r="A2697" s="632"/>
      <c r="B2697" s="633" t="s">
        <v>1971</v>
      </c>
      <c r="C2697" s="662" t="s">
        <v>4953</v>
      </c>
      <c r="D2697" s="633" t="s">
        <v>95</v>
      </c>
      <c r="E2697" s="633" t="s">
        <v>1974</v>
      </c>
      <c r="F2697" s="1131">
        <v>3000000</v>
      </c>
      <c r="G2697" s="660" t="s">
        <v>1975</v>
      </c>
      <c r="H2697" s="633" t="s">
        <v>2196</v>
      </c>
      <c r="I2697" s="633" t="s">
        <v>1976</v>
      </c>
      <c r="J2697" s="633">
        <v>1</v>
      </c>
      <c r="K2697" s="633" t="s">
        <v>4603</v>
      </c>
    </row>
    <row r="2698" spans="1:11" ht="15.75" customHeight="1">
      <c r="A2698" s="632"/>
      <c r="B2698" s="633" t="s">
        <v>1971</v>
      </c>
      <c r="C2698" s="662" t="s">
        <v>4954</v>
      </c>
      <c r="D2698" s="633" t="s">
        <v>417</v>
      </c>
      <c r="E2698" s="633" t="s">
        <v>1974</v>
      </c>
      <c r="F2698" s="1131">
        <v>3900000</v>
      </c>
      <c r="G2698" s="660" t="s">
        <v>1975</v>
      </c>
      <c r="H2698" s="633" t="s">
        <v>2196</v>
      </c>
      <c r="I2698" s="633" t="s">
        <v>1976</v>
      </c>
      <c r="J2698" s="633">
        <v>1</v>
      </c>
      <c r="K2698" s="633" t="s">
        <v>4603</v>
      </c>
    </row>
    <row r="2699" spans="1:11" ht="15.75" customHeight="1">
      <c r="A2699" s="632"/>
      <c r="B2699" s="633" t="s">
        <v>1971</v>
      </c>
      <c r="C2699" s="479" t="s">
        <v>4955</v>
      </c>
      <c r="D2699" s="633" t="s">
        <v>407</v>
      </c>
      <c r="E2699" s="633" t="s">
        <v>1974</v>
      </c>
      <c r="F2699" s="773">
        <v>3400000</v>
      </c>
      <c r="G2699" s="422" t="s">
        <v>4877</v>
      </c>
      <c r="H2699" s="633" t="s">
        <v>2196</v>
      </c>
      <c r="I2699" s="633" t="s">
        <v>1976</v>
      </c>
      <c r="J2699" s="633">
        <v>1</v>
      </c>
      <c r="K2699" s="633" t="s">
        <v>4603</v>
      </c>
    </row>
    <row r="2700" spans="1:11" ht="15.75" customHeight="1">
      <c r="A2700" s="632"/>
      <c r="B2700" s="1569" t="s">
        <v>1971</v>
      </c>
      <c r="C2700" s="725" t="s">
        <v>4956</v>
      </c>
      <c r="D2700" s="633" t="s">
        <v>230</v>
      </c>
      <c r="E2700" s="633" t="s">
        <v>1974</v>
      </c>
      <c r="F2700" s="773">
        <v>1950000</v>
      </c>
      <c r="G2700" s="422" t="s">
        <v>1977</v>
      </c>
      <c r="H2700" s="633" t="s">
        <v>2196</v>
      </c>
      <c r="I2700" s="633" t="s">
        <v>1976</v>
      </c>
      <c r="J2700" s="633">
        <v>1</v>
      </c>
      <c r="K2700" s="633" t="s">
        <v>4603</v>
      </c>
    </row>
    <row r="2701" spans="1:11" ht="15.75" customHeight="1">
      <c r="A2701" s="632"/>
      <c r="B2701" s="1569" t="s">
        <v>1971</v>
      </c>
      <c r="C2701" s="1599" t="s">
        <v>1087</v>
      </c>
      <c r="D2701" s="633" t="s">
        <v>407</v>
      </c>
      <c r="E2701" s="633" t="s">
        <v>1974</v>
      </c>
      <c r="F2701" s="773">
        <v>2600000</v>
      </c>
      <c r="G2701" s="422" t="s">
        <v>4877</v>
      </c>
      <c r="H2701" s="633" t="s">
        <v>2196</v>
      </c>
      <c r="I2701" s="633" t="s">
        <v>1976</v>
      </c>
      <c r="J2701" s="633">
        <v>1</v>
      </c>
      <c r="K2701" s="633" t="s">
        <v>4603</v>
      </c>
    </row>
    <row r="2702" spans="1:11" ht="15.75" customHeight="1">
      <c r="A2702" s="632"/>
      <c r="B2702" s="1569" t="s">
        <v>1971</v>
      </c>
      <c r="C2702" s="725" t="s">
        <v>4957</v>
      </c>
      <c r="D2702" s="633" t="s">
        <v>89</v>
      </c>
      <c r="E2702" s="633" t="s">
        <v>1974</v>
      </c>
      <c r="F2702" s="773">
        <v>2500000</v>
      </c>
      <c r="G2702" s="451" t="s">
        <v>1975</v>
      </c>
      <c r="H2702" s="633" t="s">
        <v>2196</v>
      </c>
      <c r="I2702" s="633" t="s">
        <v>1976</v>
      </c>
      <c r="J2702" s="633">
        <v>1</v>
      </c>
      <c r="K2702" s="633" t="s">
        <v>4603</v>
      </c>
    </row>
    <row r="2703" spans="1:11" ht="15.75" customHeight="1">
      <c r="A2703" s="632"/>
      <c r="B2703" s="633" t="s">
        <v>1971</v>
      </c>
      <c r="C2703" s="439" t="s">
        <v>4958</v>
      </c>
      <c r="D2703" s="633" t="s">
        <v>423</v>
      </c>
      <c r="E2703" s="633" t="s">
        <v>1974</v>
      </c>
      <c r="F2703" s="773">
        <v>2000000</v>
      </c>
      <c r="G2703" s="451" t="s">
        <v>1975</v>
      </c>
      <c r="H2703" s="633" t="s">
        <v>2196</v>
      </c>
      <c r="I2703" s="633" t="s">
        <v>1976</v>
      </c>
      <c r="J2703" s="633">
        <v>1</v>
      </c>
      <c r="K2703" s="633" t="s">
        <v>4603</v>
      </c>
    </row>
    <row r="2704" spans="1:11" ht="15.75" customHeight="1">
      <c r="A2704" s="632"/>
      <c r="B2704" s="633" t="s">
        <v>1971</v>
      </c>
      <c r="C2704" s="439" t="s">
        <v>4959</v>
      </c>
      <c r="D2704" s="633" t="s">
        <v>417</v>
      </c>
      <c r="E2704" s="633" t="s">
        <v>1974</v>
      </c>
      <c r="F2704" s="773">
        <v>4500000</v>
      </c>
      <c r="G2704" s="422" t="s">
        <v>4960</v>
      </c>
      <c r="H2704" s="633" t="s">
        <v>2196</v>
      </c>
      <c r="I2704" s="633" t="s">
        <v>1976</v>
      </c>
      <c r="J2704" s="633">
        <v>1</v>
      </c>
      <c r="K2704" s="633" t="s">
        <v>4961</v>
      </c>
    </row>
    <row r="2705" spans="1:11" ht="15.75" customHeight="1">
      <c r="A2705" s="632"/>
      <c r="B2705" s="633" t="s">
        <v>1971</v>
      </c>
      <c r="C2705" s="439" t="s">
        <v>4962</v>
      </c>
      <c r="D2705" s="633" t="s">
        <v>417</v>
      </c>
      <c r="E2705" s="633" t="s">
        <v>1974</v>
      </c>
      <c r="F2705" s="773">
        <v>2300000</v>
      </c>
      <c r="G2705" s="422" t="s">
        <v>4960</v>
      </c>
      <c r="H2705" s="633" t="s">
        <v>2196</v>
      </c>
      <c r="I2705" s="633" t="s">
        <v>1976</v>
      </c>
      <c r="J2705" s="633">
        <v>1</v>
      </c>
      <c r="K2705" s="633" t="s">
        <v>4961</v>
      </c>
    </row>
    <row r="2706" spans="1:11" ht="15.75" customHeight="1">
      <c r="A2706" s="632"/>
      <c r="B2706" s="633" t="s">
        <v>1971</v>
      </c>
      <c r="C2706" s="439" t="s">
        <v>4963</v>
      </c>
      <c r="D2706" s="633" t="s">
        <v>4398</v>
      </c>
      <c r="E2706" s="633" t="s">
        <v>1974</v>
      </c>
      <c r="F2706" s="773">
        <v>5000000</v>
      </c>
      <c r="G2706" s="422" t="s">
        <v>93</v>
      </c>
      <c r="H2706" s="633" t="s">
        <v>2196</v>
      </c>
      <c r="I2706" s="633" t="s">
        <v>1976</v>
      </c>
      <c r="J2706" s="633">
        <v>1</v>
      </c>
      <c r="K2706" s="633" t="s">
        <v>1170</v>
      </c>
    </row>
    <row r="2707" spans="1:11" ht="15.75" customHeight="1">
      <c r="A2707" s="632"/>
      <c r="B2707" s="633" t="s">
        <v>1971</v>
      </c>
      <c r="C2707" s="439" t="s">
        <v>4964</v>
      </c>
      <c r="D2707" s="633" t="s">
        <v>93</v>
      </c>
      <c r="E2707" s="633" t="s">
        <v>1974</v>
      </c>
      <c r="F2707" s="773">
        <v>4500000</v>
      </c>
      <c r="G2707" s="422" t="s">
        <v>4965</v>
      </c>
      <c r="H2707" s="633" t="s">
        <v>2196</v>
      </c>
      <c r="I2707" s="633" t="s">
        <v>1976</v>
      </c>
      <c r="J2707" s="633">
        <v>1</v>
      </c>
      <c r="K2707" s="633" t="s">
        <v>4961</v>
      </c>
    </row>
    <row r="2708" spans="1:11" ht="15.75" customHeight="1">
      <c r="A2708" s="632"/>
      <c r="B2708" s="633" t="s">
        <v>2004</v>
      </c>
      <c r="C2708" s="439" t="s">
        <v>4966</v>
      </c>
      <c r="D2708" s="633" t="s">
        <v>3918</v>
      </c>
      <c r="E2708" s="633" t="s">
        <v>1974</v>
      </c>
      <c r="F2708" s="773">
        <v>6000000</v>
      </c>
      <c r="G2708" s="422" t="s">
        <v>1975</v>
      </c>
      <c r="H2708" s="633" t="s">
        <v>2196</v>
      </c>
      <c r="I2708" s="633" t="s">
        <v>1976</v>
      </c>
      <c r="J2708" s="633">
        <v>1</v>
      </c>
      <c r="K2708" s="633" t="s">
        <v>935</v>
      </c>
    </row>
    <row r="2709" spans="1:11" ht="15.75" customHeight="1">
      <c r="A2709" s="632"/>
      <c r="B2709" s="633" t="s">
        <v>1971</v>
      </c>
      <c r="C2709" s="439" t="s">
        <v>4967</v>
      </c>
      <c r="D2709" s="633" t="s">
        <v>413</v>
      </c>
      <c r="E2709" s="633" t="s">
        <v>1974</v>
      </c>
      <c r="F2709" s="773">
        <v>1800000</v>
      </c>
      <c r="G2709" s="422" t="s">
        <v>3118</v>
      </c>
      <c r="H2709" s="633" t="s">
        <v>2196</v>
      </c>
      <c r="I2709" s="633" t="s">
        <v>1976</v>
      </c>
      <c r="J2709" s="633">
        <v>1</v>
      </c>
      <c r="K2709" s="633" t="s">
        <v>1170</v>
      </c>
    </row>
    <row r="2710" spans="1:11" ht="15.75" customHeight="1">
      <c r="A2710" s="632"/>
      <c r="B2710" s="633" t="s">
        <v>1971</v>
      </c>
      <c r="C2710" s="439" t="s">
        <v>4968</v>
      </c>
      <c r="D2710" s="633" t="s">
        <v>4079</v>
      </c>
      <c r="E2710" s="633" t="s">
        <v>1974</v>
      </c>
      <c r="F2710" s="773">
        <v>2300000</v>
      </c>
      <c r="G2710" s="422" t="s">
        <v>2566</v>
      </c>
      <c r="H2710" s="633" t="s">
        <v>2196</v>
      </c>
      <c r="I2710" s="633" t="s">
        <v>1976</v>
      </c>
      <c r="J2710" s="633">
        <v>1</v>
      </c>
      <c r="K2710" s="633" t="s">
        <v>1170</v>
      </c>
    </row>
    <row r="2711" spans="1:11" ht="15.75" customHeight="1">
      <c r="A2711" s="632"/>
      <c r="B2711" s="633" t="s">
        <v>1971</v>
      </c>
      <c r="C2711" s="439" t="s">
        <v>4969</v>
      </c>
      <c r="D2711" s="633" t="s">
        <v>2895</v>
      </c>
      <c r="E2711" s="633" t="s">
        <v>1974</v>
      </c>
      <c r="F2711" s="773">
        <v>3150000</v>
      </c>
      <c r="G2711" s="422" t="s">
        <v>1984</v>
      </c>
      <c r="H2711" s="633" t="s">
        <v>2196</v>
      </c>
      <c r="I2711" s="633" t="s">
        <v>1976</v>
      </c>
      <c r="J2711" s="633">
        <v>1</v>
      </c>
      <c r="K2711" s="633" t="s">
        <v>1170</v>
      </c>
    </row>
    <row r="2712" spans="1:11" ht="15.75" customHeight="1">
      <c r="A2712" s="632"/>
      <c r="B2712" s="633" t="s">
        <v>1971</v>
      </c>
      <c r="C2712" s="439" t="s">
        <v>4970</v>
      </c>
      <c r="D2712" s="633" t="s">
        <v>4562</v>
      </c>
      <c r="E2712" s="633" t="s">
        <v>1974</v>
      </c>
      <c r="F2712" s="773">
        <v>1400000</v>
      </c>
      <c r="G2712" s="451" t="s">
        <v>1975</v>
      </c>
      <c r="H2712" s="633" t="s">
        <v>2196</v>
      </c>
      <c r="I2712" s="633" t="s">
        <v>1976</v>
      </c>
      <c r="J2712" s="633">
        <v>1</v>
      </c>
      <c r="K2712" s="633" t="s">
        <v>1170</v>
      </c>
    </row>
    <row r="2713" spans="1:11" ht="15.75" customHeight="1">
      <c r="A2713" s="632"/>
      <c r="B2713" s="633" t="s">
        <v>1971</v>
      </c>
      <c r="C2713" s="439" t="s">
        <v>4971</v>
      </c>
      <c r="D2713" s="633" t="s">
        <v>413</v>
      </c>
      <c r="E2713" s="633" t="s">
        <v>1974</v>
      </c>
      <c r="F2713" s="773">
        <v>3000000</v>
      </c>
      <c r="G2713" s="422" t="s">
        <v>1975</v>
      </c>
      <c r="H2713" s="633" t="s">
        <v>2196</v>
      </c>
      <c r="I2713" s="633" t="s">
        <v>1976</v>
      </c>
      <c r="J2713" s="633">
        <v>1</v>
      </c>
      <c r="K2713" s="633" t="s">
        <v>4961</v>
      </c>
    </row>
    <row r="2714" spans="1:11" ht="15.75" customHeight="1">
      <c r="A2714" s="632"/>
      <c r="B2714" s="633" t="s">
        <v>1971</v>
      </c>
      <c r="C2714" s="439" t="s">
        <v>4972</v>
      </c>
      <c r="D2714" s="633" t="s">
        <v>434</v>
      </c>
      <c r="E2714" s="633" t="s">
        <v>1974</v>
      </c>
      <c r="F2714" s="773">
        <v>3300000</v>
      </c>
      <c r="G2714" s="422" t="s">
        <v>2006</v>
      </c>
      <c r="H2714" s="633" t="s">
        <v>2196</v>
      </c>
      <c r="I2714" s="633" t="s">
        <v>1976</v>
      </c>
      <c r="J2714" s="633">
        <v>1</v>
      </c>
      <c r="K2714" s="633" t="s">
        <v>4961</v>
      </c>
    </row>
    <row r="2715" spans="1:11" ht="15.75" customHeight="1">
      <c r="A2715" s="632"/>
      <c r="B2715" s="633" t="s">
        <v>1971</v>
      </c>
      <c r="C2715" s="439" t="s">
        <v>4973</v>
      </c>
      <c r="D2715" s="633" t="s">
        <v>2547</v>
      </c>
      <c r="E2715" s="633" t="s">
        <v>1974</v>
      </c>
      <c r="F2715" s="773">
        <v>2300000</v>
      </c>
      <c r="G2715" s="422" t="s">
        <v>3756</v>
      </c>
      <c r="H2715" s="633" t="s">
        <v>2196</v>
      </c>
      <c r="I2715" s="633" t="s">
        <v>1976</v>
      </c>
      <c r="J2715" s="633">
        <v>1</v>
      </c>
      <c r="K2715" s="633" t="s">
        <v>4339</v>
      </c>
    </row>
    <row r="2716" spans="1:11" ht="15.75" customHeight="1">
      <c r="A2716" s="632"/>
      <c r="B2716" s="633" t="s">
        <v>1971</v>
      </c>
      <c r="C2716" s="439" t="s">
        <v>4974</v>
      </c>
      <c r="D2716" s="633" t="s">
        <v>407</v>
      </c>
      <c r="E2716" s="633" t="s">
        <v>1974</v>
      </c>
      <c r="F2716" s="773">
        <v>1750000</v>
      </c>
      <c r="G2716" s="422" t="s">
        <v>2406</v>
      </c>
      <c r="H2716" s="633" t="s">
        <v>2196</v>
      </c>
      <c r="I2716" s="633" t="s">
        <v>1976</v>
      </c>
      <c r="J2716" s="633">
        <v>1</v>
      </c>
      <c r="K2716" s="633" t="s">
        <v>935</v>
      </c>
    </row>
    <row r="2717" spans="1:11" s="605" customFormat="1" ht="15.75" customHeight="1">
      <c r="A2717" s="1526"/>
      <c r="B2717" s="1527" t="s">
        <v>1971</v>
      </c>
      <c r="C2717" s="1528" t="s">
        <v>4975</v>
      </c>
      <c r="D2717" s="1529"/>
      <c r="E2717" s="1529" t="s">
        <v>1974</v>
      </c>
      <c r="F2717" s="1577"/>
      <c r="G2717" s="1530"/>
      <c r="H2717" s="1530" t="s">
        <v>2196</v>
      </c>
      <c r="I2717" s="1531" t="s">
        <v>1976</v>
      </c>
      <c r="J2717" s="1532"/>
      <c r="K2717" s="1533"/>
    </row>
    <row r="2718" spans="1:11" s="605" customFormat="1" ht="15.75" customHeight="1">
      <c r="A2718" s="1526"/>
      <c r="B2718" s="1527" t="s">
        <v>1971</v>
      </c>
      <c r="C2718" s="1528" t="s">
        <v>4976</v>
      </c>
      <c r="D2718" s="1529"/>
      <c r="E2718" s="1529" t="s">
        <v>1974</v>
      </c>
      <c r="F2718" s="1577"/>
      <c r="G2718" s="1530"/>
      <c r="H2718" s="1530" t="s">
        <v>2196</v>
      </c>
      <c r="I2718" s="1531" t="s">
        <v>1976</v>
      </c>
      <c r="J2718" s="1532"/>
      <c r="K2718" s="1533"/>
    </row>
    <row r="2719" spans="1:11" s="605" customFormat="1" ht="15.75" customHeight="1">
      <c r="A2719" s="1534"/>
      <c r="B2719" s="1527" t="s">
        <v>1971</v>
      </c>
      <c r="C2719" s="1532" t="s">
        <v>4969</v>
      </c>
      <c r="D2719" s="1535"/>
      <c r="E2719" s="1529" t="s">
        <v>1974</v>
      </c>
      <c r="F2719" s="1576"/>
      <c r="G2719" s="1535"/>
      <c r="H2719" s="1530" t="s">
        <v>2196</v>
      </c>
      <c r="I2719" s="1531" t="s">
        <v>1976</v>
      </c>
      <c r="J2719" s="1532"/>
      <c r="K2719" s="1536"/>
    </row>
    <row r="2720" spans="1:11" ht="15.75" customHeight="1">
      <c r="J2720">
        <f>SUM(J2697:J2716)</f>
        <v>20</v>
      </c>
    </row>
    <row r="2721" spans="1:11" ht="15.75" customHeight="1">
      <c r="A2721" s="3340" t="s">
        <v>4977</v>
      </c>
      <c r="B2721" s="3341"/>
      <c r="C2721" s="3341"/>
      <c r="D2721" s="3341"/>
      <c r="E2721" s="3341"/>
      <c r="F2721" s="3341"/>
      <c r="G2721" s="3341"/>
      <c r="H2721" s="3341"/>
      <c r="I2721" s="3341"/>
      <c r="J2721" s="3341"/>
      <c r="K2721" s="3341"/>
    </row>
    <row r="2722" spans="1:11" ht="15.75" customHeight="1">
      <c r="A2722" s="12" t="s">
        <v>1962</v>
      </c>
      <c r="B2722" s="62" t="s">
        <v>1963</v>
      </c>
      <c r="C2722" s="62" t="s">
        <v>1964</v>
      </c>
      <c r="D2722" s="62" t="s">
        <v>2340</v>
      </c>
      <c r="E2722" s="62" t="s">
        <v>153</v>
      </c>
      <c r="F2722" s="1702" t="s">
        <v>1966</v>
      </c>
      <c r="G2722" s="986" t="s">
        <v>1967</v>
      </c>
      <c r="H2722" s="62" t="s">
        <v>1968</v>
      </c>
      <c r="I2722" s="62" t="s">
        <v>1969</v>
      </c>
      <c r="J2722" s="63" t="s">
        <v>1970</v>
      </c>
      <c r="K2722" s="63" t="s">
        <v>10</v>
      </c>
    </row>
    <row r="2723" spans="1:11" ht="15.75" customHeight="1">
      <c r="A2723" s="632">
        <v>44198</v>
      </c>
      <c r="B2723" s="633" t="s">
        <v>1971</v>
      </c>
      <c r="C2723" s="662" t="s">
        <v>4978</v>
      </c>
      <c r="D2723" s="633" t="s">
        <v>2256</v>
      </c>
      <c r="E2723" s="633" t="s">
        <v>1974</v>
      </c>
      <c r="F2723" s="1131">
        <v>1800000</v>
      </c>
      <c r="G2723" s="660" t="s">
        <v>2039</v>
      </c>
      <c r="H2723" s="633" t="s">
        <v>2196</v>
      </c>
      <c r="I2723" s="633" t="s">
        <v>1976</v>
      </c>
      <c r="J2723" s="633">
        <v>1</v>
      </c>
      <c r="K2723" s="633" t="s">
        <v>935</v>
      </c>
    </row>
    <row r="2724" spans="1:11" ht="15.75" customHeight="1">
      <c r="A2724" s="632">
        <v>44198</v>
      </c>
      <c r="B2724" s="633" t="s">
        <v>1971</v>
      </c>
      <c r="C2724" s="662" t="s">
        <v>3705</v>
      </c>
      <c r="D2724" s="633" t="s">
        <v>413</v>
      </c>
      <c r="E2724" s="633" t="s">
        <v>1974</v>
      </c>
      <c r="F2724" s="1131">
        <v>2100000</v>
      </c>
      <c r="G2724" s="633" t="s">
        <v>4979</v>
      </c>
      <c r="H2724" s="633" t="s">
        <v>2196</v>
      </c>
      <c r="I2724" s="633" t="s">
        <v>1976</v>
      </c>
      <c r="J2724" s="633">
        <v>1</v>
      </c>
      <c r="K2724" s="633" t="s">
        <v>935</v>
      </c>
    </row>
    <row r="2725" spans="1:11" ht="15.75" customHeight="1">
      <c r="A2725" s="632">
        <v>44441</v>
      </c>
      <c r="B2725" s="633" t="s">
        <v>1971</v>
      </c>
      <c r="C2725" s="439" t="s">
        <v>4980</v>
      </c>
      <c r="D2725" s="633" t="s">
        <v>423</v>
      </c>
      <c r="E2725" s="633" t="s">
        <v>1974</v>
      </c>
      <c r="F2725" s="773">
        <v>1600000</v>
      </c>
      <c r="G2725" s="422" t="s">
        <v>2068</v>
      </c>
      <c r="H2725" s="633" t="s">
        <v>2196</v>
      </c>
      <c r="I2725" s="633" t="s">
        <v>1976</v>
      </c>
      <c r="J2725" s="633">
        <v>1</v>
      </c>
      <c r="K2725" s="633" t="s">
        <v>4961</v>
      </c>
    </row>
    <row r="2726" spans="1:11" ht="15.75" customHeight="1">
      <c r="A2726" s="632"/>
      <c r="B2726" s="633" t="s">
        <v>1971</v>
      </c>
      <c r="C2726" s="439" t="s">
        <v>4981</v>
      </c>
      <c r="D2726" s="633" t="s">
        <v>91</v>
      </c>
      <c r="E2726" s="633" t="s">
        <v>1974</v>
      </c>
      <c r="F2726" s="773">
        <v>2100000</v>
      </c>
      <c r="G2726" s="451" t="s">
        <v>1975</v>
      </c>
      <c r="H2726" s="633" t="s">
        <v>2196</v>
      </c>
      <c r="I2726" s="633" t="s">
        <v>1976</v>
      </c>
      <c r="J2726" s="633">
        <v>1</v>
      </c>
      <c r="K2726" s="633" t="s">
        <v>935</v>
      </c>
    </row>
    <row r="2727" spans="1:11" ht="15.75" customHeight="1">
      <c r="A2727" s="632"/>
      <c r="B2727" s="633" t="s">
        <v>1971</v>
      </c>
      <c r="C2727" s="439" t="s">
        <v>1119</v>
      </c>
      <c r="D2727" s="633" t="s">
        <v>2434</v>
      </c>
      <c r="E2727" s="633" t="s">
        <v>1974</v>
      </c>
      <c r="F2727" s="773">
        <v>1400000</v>
      </c>
      <c r="G2727" s="422" t="s">
        <v>2263</v>
      </c>
      <c r="H2727" s="633" t="s">
        <v>2196</v>
      </c>
      <c r="I2727" s="633" t="s">
        <v>1976</v>
      </c>
      <c r="J2727" s="633">
        <v>1</v>
      </c>
      <c r="K2727" s="633" t="s">
        <v>935</v>
      </c>
    </row>
    <row r="2728" spans="1:11" ht="15.75" customHeight="1">
      <c r="A2728" s="632"/>
      <c r="B2728" s="633" t="s">
        <v>1971</v>
      </c>
      <c r="C2728" s="439" t="s">
        <v>4982</v>
      </c>
      <c r="D2728" s="633" t="s">
        <v>407</v>
      </c>
      <c r="E2728" s="633" t="s">
        <v>1974</v>
      </c>
      <c r="F2728" s="773"/>
      <c r="G2728" s="422" t="s">
        <v>4983</v>
      </c>
      <c r="H2728" s="633" t="s">
        <v>2196</v>
      </c>
      <c r="I2728" s="633" t="s">
        <v>1976</v>
      </c>
      <c r="J2728" s="633">
        <v>1</v>
      </c>
      <c r="K2728" s="633" t="s">
        <v>4339</v>
      </c>
    </row>
    <row r="2729" spans="1:11" ht="15.75" customHeight="1">
      <c r="A2729" s="632"/>
      <c r="B2729" s="633" t="s">
        <v>1971</v>
      </c>
      <c r="C2729" s="439" t="s">
        <v>4984</v>
      </c>
      <c r="D2729" s="633" t="s">
        <v>2895</v>
      </c>
      <c r="E2729" s="633" t="s">
        <v>1974</v>
      </c>
      <c r="F2729" s="773">
        <v>4800000</v>
      </c>
      <c r="G2729" s="451" t="s">
        <v>2039</v>
      </c>
      <c r="H2729" s="633" t="s">
        <v>2196</v>
      </c>
      <c r="I2729" s="633" t="s">
        <v>1976</v>
      </c>
      <c r="J2729" s="633">
        <v>1</v>
      </c>
      <c r="K2729" s="633"/>
    </row>
    <row r="2730" spans="1:11" ht="15.75" customHeight="1">
      <c r="A2730" s="632"/>
      <c r="B2730" s="633" t="s">
        <v>1971</v>
      </c>
      <c r="C2730" s="439" t="s">
        <v>2833</v>
      </c>
      <c r="D2730" s="633" t="s">
        <v>109</v>
      </c>
      <c r="E2730" s="633" t="s">
        <v>1974</v>
      </c>
      <c r="F2730" s="773"/>
      <c r="G2730" s="451" t="s">
        <v>2039</v>
      </c>
      <c r="H2730" s="633" t="s">
        <v>2196</v>
      </c>
      <c r="I2730" s="633" t="s">
        <v>1976</v>
      </c>
      <c r="J2730" s="633">
        <v>1</v>
      </c>
      <c r="K2730" s="633" t="s">
        <v>935</v>
      </c>
    </row>
    <row r="2731" spans="1:11" ht="15.75" customHeight="1">
      <c r="A2731" s="632"/>
      <c r="B2731" s="633" t="s">
        <v>1971</v>
      </c>
      <c r="C2731" s="439" t="s">
        <v>4985</v>
      </c>
      <c r="D2731" s="633" t="s">
        <v>89</v>
      </c>
      <c r="E2731" s="633" t="s">
        <v>1974</v>
      </c>
      <c r="F2731" s="773">
        <v>2900000</v>
      </c>
      <c r="G2731" s="422" t="s">
        <v>2219</v>
      </c>
      <c r="H2731" s="633" t="s">
        <v>2196</v>
      </c>
      <c r="I2731" s="633" t="s">
        <v>1976</v>
      </c>
      <c r="J2731" s="633">
        <v>1</v>
      </c>
      <c r="K2731" s="633" t="s">
        <v>19</v>
      </c>
    </row>
    <row r="2732" spans="1:11" ht="15.75" customHeight="1">
      <c r="A2732" s="632"/>
      <c r="B2732" s="633" t="s">
        <v>1971</v>
      </c>
      <c r="C2732" s="439" t="s">
        <v>4986</v>
      </c>
      <c r="D2732" s="633" t="s">
        <v>4079</v>
      </c>
      <c r="E2732" s="633" t="s">
        <v>1974</v>
      </c>
      <c r="F2732" s="773">
        <v>2600000</v>
      </c>
      <c r="G2732" s="422" t="s">
        <v>4760</v>
      </c>
      <c r="H2732" s="633" t="s">
        <v>2196</v>
      </c>
      <c r="I2732" s="633" t="s">
        <v>1976</v>
      </c>
      <c r="J2732" s="633">
        <v>1</v>
      </c>
      <c r="K2732" s="633" t="s">
        <v>1170</v>
      </c>
    </row>
    <row r="2733" spans="1:11" ht="15.75" customHeight="1">
      <c r="A2733" s="632"/>
      <c r="B2733" s="633" t="s">
        <v>1971</v>
      </c>
      <c r="C2733" s="439" t="s">
        <v>4987</v>
      </c>
      <c r="D2733" s="633" t="s">
        <v>94</v>
      </c>
      <c r="E2733" s="633" t="s">
        <v>1974</v>
      </c>
      <c r="F2733" s="773">
        <v>2300000</v>
      </c>
      <c r="G2733" s="422" t="s">
        <v>4983</v>
      </c>
      <c r="H2733" s="633" t="s">
        <v>2196</v>
      </c>
      <c r="I2733" s="633" t="s">
        <v>1976</v>
      </c>
      <c r="J2733" s="633">
        <v>1</v>
      </c>
      <c r="K2733" s="633" t="s">
        <v>1170</v>
      </c>
    </row>
    <row r="2734" spans="1:11" ht="15.75" customHeight="1">
      <c r="A2734" s="632"/>
      <c r="B2734" s="633" t="s">
        <v>1971</v>
      </c>
      <c r="C2734" s="439" t="s">
        <v>4988</v>
      </c>
      <c r="D2734" s="633" t="s">
        <v>2434</v>
      </c>
      <c r="E2734" s="633" t="s">
        <v>1974</v>
      </c>
      <c r="F2734" s="773">
        <v>1500000</v>
      </c>
      <c r="G2734" s="422" t="s">
        <v>3434</v>
      </c>
      <c r="H2734" s="633" t="s">
        <v>2196</v>
      </c>
      <c r="I2734" s="633" t="s">
        <v>1976</v>
      </c>
      <c r="J2734" s="633">
        <v>1</v>
      </c>
      <c r="K2734" s="633" t="s">
        <v>1170</v>
      </c>
    </row>
    <row r="2735" spans="1:11" ht="15.75" customHeight="1">
      <c r="A2735" s="632"/>
      <c r="B2735" s="633" t="s">
        <v>1971</v>
      </c>
      <c r="C2735" s="439" t="s">
        <v>4989</v>
      </c>
      <c r="D2735" s="633" t="s">
        <v>3312</v>
      </c>
      <c r="E2735" s="633" t="s">
        <v>1974</v>
      </c>
      <c r="F2735" s="773">
        <v>5000000</v>
      </c>
      <c r="G2735" s="422" t="s">
        <v>3621</v>
      </c>
      <c r="H2735" s="633" t="s">
        <v>2196</v>
      </c>
      <c r="I2735" s="633" t="s">
        <v>1976</v>
      </c>
      <c r="J2735" s="633">
        <v>1</v>
      </c>
      <c r="K2735" s="633" t="s">
        <v>1170</v>
      </c>
    </row>
    <row r="2736" spans="1:11" ht="15.75" customHeight="1">
      <c r="A2736" s="632"/>
      <c r="B2736" s="633" t="s">
        <v>1971</v>
      </c>
      <c r="C2736" s="439" t="s">
        <v>4990</v>
      </c>
      <c r="D2736" s="633" t="s">
        <v>3057</v>
      </c>
      <c r="E2736" s="633" t="s">
        <v>1974</v>
      </c>
      <c r="F2736" s="773">
        <v>3700000</v>
      </c>
      <c r="G2736" s="422" t="s">
        <v>3996</v>
      </c>
      <c r="H2736" s="633" t="s">
        <v>2196</v>
      </c>
      <c r="I2736" s="633" t="s">
        <v>1976</v>
      </c>
      <c r="J2736" s="633">
        <v>1</v>
      </c>
      <c r="K2736" s="633" t="s">
        <v>4961</v>
      </c>
    </row>
    <row r="2737" spans="1:11" ht="15.75" customHeight="1">
      <c r="A2737" s="632"/>
      <c r="B2737" s="633" t="s">
        <v>1971</v>
      </c>
      <c r="C2737" s="439" t="s">
        <v>4975</v>
      </c>
      <c r="D2737" s="633" t="s">
        <v>2434</v>
      </c>
      <c r="E2737" s="633" t="s">
        <v>1974</v>
      </c>
      <c r="F2737" s="773">
        <v>1550000</v>
      </c>
      <c r="G2737" s="451" t="s">
        <v>1975</v>
      </c>
      <c r="H2737" s="633" t="s">
        <v>2196</v>
      </c>
      <c r="I2737" s="633" t="s">
        <v>1976</v>
      </c>
      <c r="J2737" s="633">
        <v>1</v>
      </c>
      <c r="K2737" s="633" t="s">
        <v>4961</v>
      </c>
    </row>
    <row r="2738" spans="1:11" ht="15.75" customHeight="1">
      <c r="A2738" s="632"/>
      <c r="B2738" s="633" t="s">
        <v>1971</v>
      </c>
      <c r="C2738" s="439" t="s">
        <v>4991</v>
      </c>
      <c r="D2738" s="633" t="s">
        <v>2381</v>
      </c>
      <c r="E2738" s="633" t="s">
        <v>1974</v>
      </c>
      <c r="F2738" s="773">
        <v>1900000</v>
      </c>
      <c r="G2738" s="422" t="s">
        <v>2109</v>
      </c>
      <c r="H2738" s="633" t="s">
        <v>2196</v>
      </c>
      <c r="I2738" s="633" t="s">
        <v>1976</v>
      </c>
      <c r="J2738" s="633">
        <v>1</v>
      </c>
      <c r="K2738" s="633" t="s">
        <v>1170</v>
      </c>
    </row>
    <row r="2739" spans="1:11" ht="15.75" customHeight="1">
      <c r="A2739" s="632"/>
      <c r="B2739" s="633" t="s">
        <v>1971</v>
      </c>
      <c r="C2739" s="439" t="s">
        <v>4992</v>
      </c>
      <c r="D2739" s="633" t="s">
        <v>91</v>
      </c>
      <c r="E2739" s="633" t="s">
        <v>1974</v>
      </c>
      <c r="F2739" s="773">
        <v>2000000</v>
      </c>
      <c r="G2739" s="451" t="s">
        <v>1975</v>
      </c>
      <c r="H2739" s="633" t="s">
        <v>2196</v>
      </c>
      <c r="I2739" s="633" t="s">
        <v>1976</v>
      </c>
      <c r="J2739" s="633">
        <v>1</v>
      </c>
      <c r="K2739" s="633" t="s">
        <v>4961</v>
      </c>
    </row>
    <row r="2740" spans="1:11" ht="15.75" customHeight="1">
      <c r="A2740" s="632"/>
      <c r="B2740" s="633" t="s">
        <v>1971</v>
      </c>
      <c r="C2740" s="439" t="s">
        <v>4993</v>
      </c>
      <c r="D2740" s="633" t="s">
        <v>117</v>
      </c>
      <c r="E2740" s="633" t="s">
        <v>1974</v>
      </c>
      <c r="F2740" s="773">
        <v>1150000</v>
      </c>
      <c r="G2740" s="451" t="s">
        <v>1975</v>
      </c>
      <c r="H2740" s="633" t="s">
        <v>2196</v>
      </c>
      <c r="I2740" s="633" t="s">
        <v>1976</v>
      </c>
      <c r="J2740" s="633">
        <v>1</v>
      </c>
      <c r="K2740" s="633" t="s">
        <v>4961</v>
      </c>
    </row>
    <row r="2741" spans="1:11" ht="15.75" customHeight="1">
      <c r="A2741" s="632"/>
      <c r="B2741" s="633" t="s">
        <v>1971</v>
      </c>
      <c r="C2741" s="439" t="s">
        <v>4994</v>
      </c>
      <c r="D2741" s="633" t="s">
        <v>3057</v>
      </c>
      <c r="E2741" s="633" t="s">
        <v>1974</v>
      </c>
      <c r="F2741" s="773">
        <v>2000000</v>
      </c>
      <c r="G2741" s="422"/>
      <c r="H2741" s="633" t="s">
        <v>2196</v>
      </c>
      <c r="I2741" s="633" t="s">
        <v>1976</v>
      </c>
      <c r="J2741" s="633">
        <v>1</v>
      </c>
      <c r="K2741" s="633" t="s">
        <v>4961</v>
      </c>
    </row>
    <row r="2742" spans="1:11" ht="15.75" customHeight="1">
      <c r="A2742" s="632"/>
      <c r="B2742" s="633" t="s">
        <v>1971</v>
      </c>
      <c r="C2742" s="439" t="s">
        <v>4995</v>
      </c>
      <c r="D2742" s="633" t="s">
        <v>2434</v>
      </c>
      <c r="E2742" s="633" t="s">
        <v>1974</v>
      </c>
      <c r="F2742" s="773">
        <v>1600000</v>
      </c>
      <c r="G2742" s="422" t="s">
        <v>3434</v>
      </c>
      <c r="H2742" s="633" t="s">
        <v>2196</v>
      </c>
      <c r="I2742" s="633" t="s">
        <v>1976</v>
      </c>
      <c r="J2742" s="633">
        <v>1</v>
      </c>
      <c r="K2742" s="633" t="s">
        <v>1170</v>
      </c>
    </row>
    <row r="2743" spans="1:11" ht="15.75" customHeight="1">
      <c r="A2743" s="632"/>
      <c r="B2743" s="633" t="s">
        <v>1971</v>
      </c>
      <c r="C2743" s="439" t="s">
        <v>4996</v>
      </c>
      <c r="D2743" s="633" t="s">
        <v>4368</v>
      </c>
      <c r="E2743" s="633" t="s">
        <v>1974</v>
      </c>
      <c r="F2743" s="773">
        <v>2300000</v>
      </c>
      <c r="G2743" s="422" t="s">
        <v>2798</v>
      </c>
      <c r="H2743" s="633" t="s">
        <v>2196</v>
      </c>
      <c r="I2743" s="633" t="s">
        <v>1976</v>
      </c>
      <c r="J2743" s="633">
        <v>1</v>
      </c>
      <c r="K2743" s="633" t="s">
        <v>935</v>
      </c>
    </row>
    <row r="2744" spans="1:11" s="605" customFormat="1" ht="15.75" customHeight="1">
      <c r="A2744" s="1526"/>
      <c r="B2744" s="1527" t="s">
        <v>1971</v>
      </c>
      <c r="C2744" s="1528" t="s">
        <v>4997</v>
      </c>
      <c r="D2744" s="1529"/>
      <c r="E2744" s="1529" t="s">
        <v>1974</v>
      </c>
      <c r="F2744" s="1577"/>
      <c r="G2744" s="1530"/>
      <c r="H2744" s="1530" t="s">
        <v>2196</v>
      </c>
      <c r="I2744" s="1531" t="s">
        <v>1976</v>
      </c>
      <c r="J2744" s="1532"/>
      <c r="K2744" s="1533"/>
    </row>
    <row r="2745" spans="1:11" s="605" customFormat="1" ht="15.75" customHeight="1">
      <c r="A2745" s="1526"/>
      <c r="B2745" s="1527" t="s">
        <v>1971</v>
      </c>
      <c r="C2745" s="1528" t="s">
        <v>4998</v>
      </c>
      <c r="D2745" s="1529"/>
      <c r="E2745" s="1529" t="s">
        <v>1974</v>
      </c>
      <c r="F2745" s="1577"/>
      <c r="G2745" s="1530"/>
      <c r="H2745" s="1530" t="s">
        <v>2196</v>
      </c>
      <c r="I2745" s="1531" t="s">
        <v>1976</v>
      </c>
      <c r="J2745" s="1532"/>
      <c r="K2745" s="1533"/>
    </row>
    <row r="2746" spans="1:11" s="605" customFormat="1" ht="15.75" customHeight="1">
      <c r="A2746" s="1534"/>
      <c r="B2746" s="1527" t="s">
        <v>1971</v>
      </c>
      <c r="C2746" s="1532" t="s">
        <v>3705</v>
      </c>
      <c r="D2746" s="1535"/>
      <c r="E2746" s="1529" t="s">
        <v>1974</v>
      </c>
      <c r="F2746" s="1576"/>
      <c r="G2746" s="1535"/>
      <c r="H2746" s="1530" t="s">
        <v>2196</v>
      </c>
      <c r="I2746" s="1531" t="s">
        <v>1976</v>
      </c>
      <c r="J2746" s="1532"/>
      <c r="K2746" s="1536"/>
    </row>
    <row r="2747" spans="1:11" ht="15.75" customHeight="1">
      <c r="J2747">
        <f>SUM(J2723:J2743)</f>
        <v>21</v>
      </c>
    </row>
    <row r="2748" spans="1:11" ht="15.75" customHeight="1">
      <c r="A2748" s="3340" t="s">
        <v>4999</v>
      </c>
      <c r="B2748" s="3341"/>
      <c r="C2748" s="3341"/>
      <c r="D2748" s="3341"/>
      <c r="E2748" s="3341"/>
      <c r="F2748" s="3341"/>
      <c r="G2748" s="3341"/>
      <c r="H2748" s="3341"/>
      <c r="I2748" s="3341"/>
      <c r="J2748" s="3341"/>
      <c r="K2748" s="3341"/>
    </row>
    <row r="2749" spans="1:11" ht="15.75" customHeight="1">
      <c r="A2749" s="12" t="s">
        <v>1962</v>
      </c>
      <c r="B2749" s="62" t="s">
        <v>1963</v>
      </c>
      <c r="C2749" s="62" t="s">
        <v>1964</v>
      </c>
      <c r="D2749" s="62" t="s">
        <v>2340</v>
      </c>
      <c r="E2749" s="62" t="s">
        <v>153</v>
      </c>
      <c r="F2749" s="1702" t="s">
        <v>1966</v>
      </c>
      <c r="G2749" s="986" t="s">
        <v>1967</v>
      </c>
      <c r="H2749" s="62" t="s">
        <v>1968</v>
      </c>
      <c r="I2749" s="62" t="s">
        <v>1969</v>
      </c>
      <c r="J2749" s="63" t="s">
        <v>1970</v>
      </c>
      <c r="K2749" s="63" t="s">
        <v>10</v>
      </c>
    </row>
    <row r="2750" spans="1:11" ht="15.75" customHeight="1">
      <c r="A2750" s="632">
        <v>44198</v>
      </c>
      <c r="B2750" s="633" t="s">
        <v>1971</v>
      </c>
      <c r="C2750" s="662" t="s">
        <v>5000</v>
      </c>
      <c r="D2750" s="633" t="s">
        <v>3124</v>
      </c>
      <c r="E2750" s="633" t="s">
        <v>1974</v>
      </c>
      <c r="F2750" s="1131">
        <v>1900000</v>
      </c>
      <c r="G2750" s="633" t="s">
        <v>3434</v>
      </c>
      <c r="H2750" s="633" t="s">
        <v>2196</v>
      </c>
      <c r="I2750" s="633" t="s">
        <v>1976</v>
      </c>
      <c r="J2750" s="633">
        <v>1</v>
      </c>
      <c r="K2750" s="633" t="s">
        <v>4961</v>
      </c>
    </row>
    <row r="2751" spans="1:11" ht="15.75" customHeight="1">
      <c r="A2751" s="632">
        <v>44198</v>
      </c>
      <c r="B2751" s="633" t="s">
        <v>1971</v>
      </c>
      <c r="C2751" s="662" t="s">
        <v>5001</v>
      </c>
      <c r="D2751" s="633" t="s">
        <v>5002</v>
      </c>
      <c r="E2751" s="633" t="s">
        <v>1974</v>
      </c>
      <c r="F2751" s="1131">
        <v>3600000</v>
      </c>
      <c r="G2751" s="633" t="s">
        <v>2039</v>
      </c>
      <c r="H2751" s="633" t="s">
        <v>2196</v>
      </c>
      <c r="I2751" s="633" t="s">
        <v>1976</v>
      </c>
      <c r="J2751" s="633">
        <v>1</v>
      </c>
      <c r="K2751" s="633" t="s">
        <v>4961</v>
      </c>
    </row>
    <row r="2752" spans="1:11" ht="15.75" customHeight="1">
      <c r="A2752" s="632">
        <v>44198</v>
      </c>
      <c r="B2752" s="633" t="s">
        <v>1971</v>
      </c>
      <c r="C2752" s="439" t="s">
        <v>5003</v>
      </c>
      <c r="D2752" s="633" t="s">
        <v>2256</v>
      </c>
      <c r="E2752" s="633" t="s">
        <v>1974</v>
      </c>
      <c r="F2752" s="773">
        <v>1600000</v>
      </c>
      <c r="G2752" s="422" t="s">
        <v>2039</v>
      </c>
      <c r="H2752" s="633" t="s">
        <v>2196</v>
      </c>
      <c r="I2752" s="633" t="s">
        <v>1976</v>
      </c>
      <c r="J2752" s="633">
        <v>1</v>
      </c>
      <c r="K2752" s="633" t="s">
        <v>935</v>
      </c>
    </row>
    <row r="2753" spans="1:11" ht="15.75" customHeight="1">
      <c r="A2753" s="632"/>
      <c r="B2753" s="633" t="s">
        <v>1971</v>
      </c>
      <c r="C2753" s="439" t="s">
        <v>5004</v>
      </c>
      <c r="D2753" s="633" t="s">
        <v>123</v>
      </c>
      <c r="E2753" s="633" t="s">
        <v>1974</v>
      </c>
      <c r="F2753" s="773">
        <v>1050000</v>
      </c>
      <c r="G2753" s="422" t="s">
        <v>2039</v>
      </c>
      <c r="H2753" s="633" t="s">
        <v>2196</v>
      </c>
      <c r="I2753" s="633" t="s">
        <v>1976</v>
      </c>
      <c r="J2753" s="633">
        <v>1</v>
      </c>
      <c r="K2753" s="633" t="s">
        <v>4961</v>
      </c>
    </row>
    <row r="2754" spans="1:11" ht="15.75" customHeight="1">
      <c r="A2754" s="632"/>
      <c r="B2754" s="633" t="s">
        <v>1971</v>
      </c>
      <c r="C2754" s="439" t="s">
        <v>5005</v>
      </c>
      <c r="D2754" s="633" t="s">
        <v>427</v>
      </c>
      <c r="E2754" s="633" t="s">
        <v>1974</v>
      </c>
      <c r="F2754" s="773">
        <v>15000000</v>
      </c>
      <c r="G2754" s="422" t="s">
        <v>2039</v>
      </c>
      <c r="H2754" s="633" t="s">
        <v>2196</v>
      </c>
      <c r="I2754" s="633" t="s">
        <v>1976</v>
      </c>
      <c r="J2754" s="633">
        <v>1</v>
      </c>
      <c r="K2754" s="633" t="s">
        <v>4961</v>
      </c>
    </row>
    <row r="2755" spans="1:11" ht="15.75" customHeight="1">
      <c r="A2755" s="632"/>
      <c r="B2755" s="633" t="s">
        <v>1971</v>
      </c>
      <c r="C2755" s="439" t="s">
        <v>5006</v>
      </c>
      <c r="D2755" s="633" t="s">
        <v>3227</v>
      </c>
      <c r="E2755" s="633" t="s">
        <v>1974</v>
      </c>
      <c r="F2755" s="773">
        <v>1300000</v>
      </c>
      <c r="G2755" s="422" t="s">
        <v>2039</v>
      </c>
      <c r="H2755" s="633" t="s">
        <v>2196</v>
      </c>
      <c r="I2755" s="633" t="s">
        <v>1976</v>
      </c>
      <c r="J2755" s="633">
        <v>1</v>
      </c>
      <c r="K2755" s="633"/>
    </row>
    <row r="2756" spans="1:11" ht="15.75" customHeight="1">
      <c r="A2756" s="632"/>
      <c r="B2756" s="633" t="s">
        <v>1971</v>
      </c>
      <c r="C2756" s="439" t="s">
        <v>5007</v>
      </c>
      <c r="D2756" s="633" t="s">
        <v>2802</v>
      </c>
      <c r="E2756" s="633" t="s">
        <v>1974</v>
      </c>
      <c r="F2756" s="773"/>
      <c r="G2756" s="422"/>
      <c r="H2756" s="633" t="s">
        <v>2196</v>
      </c>
      <c r="I2756" s="633" t="s">
        <v>1976</v>
      </c>
      <c r="J2756" s="633">
        <v>1</v>
      </c>
      <c r="K2756" s="633"/>
    </row>
    <row r="2757" spans="1:11" ht="15.75" customHeight="1">
      <c r="A2757" s="632"/>
      <c r="B2757" s="633" t="s">
        <v>1971</v>
      </c>
      <c r="C2757" s="439" t="s">
        <v>5008</v>
      </c>
      <c r="D2757" s="633" t="s">
        <v>98</v>
      </c>
      <c r="E2757" s="633" t="s">
        <v>1974</v>
      </c>
      <c r="F2757" s="773">
        <v>1500000</v>
      </c>
      <c r="G2757" s="422" t="s">
        <v>2039</v>
      </c>
      <c r="H2757" s="633" t="s">
        <v>2196</v>
      </c>
      <c r="I2757" s="633" t="s">
        <v>1976</v>
      </c>
      <c r="J2757" s="633">
        <v>1</v>
      </c>
      <c r="K2757" s="633"/>
    </row>
    <row r="2758" spans="1:11" ht="15.75" customHeight="1">
      <c r="A2758" s="632"/>
      <c r="B2758" s="633" t="s">
        <v>1971</v>
      </c>
      <c r="C2758" s="439" t="s">
        <v>5009</v>
      </c>
      <c r="D2758" s="633" t="s">
        <v>99</v>
      </c>
      <c r="E2758" s="633" t="s">
        <v>1974</v>
      </c>
      <c r="F2758" s="773">
        <v>1500000</v>
      </c>
      <c r="G2758" s="422" t="s">
        <v>3424</v>
      </c>
      <c r="H2758" s="633" t="s">
        <v>2196</v>
      </c>
      <c r="I2758" s="633" t="s">
        <v>1976</v>
      </c>
      <c r="J2758" s="633">
        <v>1</v>
      </c>
      <c r="K2758" s="633" t="s">
        <v>4339</v>
      </c>
    </row>
    <row r="2759" spans="1:11" ht="15.75" customHeight="1">
      <c r="A2759" s="632"/>
      <c r="B2759" s="633" t="s">
        <v>1971</v>
      </c>
      <c r="C2759" s="439" t="s">
        <v>5010</v>
      </c>
      <c r="D2759" s="633" t="s">
        <v>119</v>
      </c>
      <c r="E2759" s="633" t="s">
        <v>1974</v>
      </c>
      <c r="F2759" s="773">
        <v>1200000</v>
      </c>
      <c r="G2759" s="422" t="s">
        <v>2039</v>
      </c>
      <c r="H2759" s="633" t="s">
        <v>2196</v>
      </c>
      <c r="I2759" s="633" t="s">
        <v>1976</v>
      </c>
      <c r="J2759" s="633">
        <v>1</v>
      </c>
      <c r="K2759" s="633" t="s">
        <v>4961</v>
      </c>
    </row>
    <row r="2760" spans="1:11" ht="15.75" customHeight="1">
      <c r="A2760" s="632"/>
      <c r="B2760" s="633" t="s">
        <v>1971</v>
      </c>
      <c r="C2760" s="439" t="s">
        <v>5011</v>
      </c>
      <c r="D2760" s="633" t="s">
        <v>5012</v>
      </c>
      <c r="E2760" s="633" t="s">
        <v>1974</v>
      </c>
      <c r="F2760" s="773">
        <v>1000000</v>
      </c>
      <c r="G2760" s="422" t="s">
        <v>2039</v>
      </c>
      <c r="H2760" s="633" t="s">
        <v>2196</v>
      </c>
      <c r="I2760" s="633" t="s">
        <v>1976</v>
      </c>
      <c r="J2760" s="633">
        <v>1</v>
      </c>
      <c r="K2760" s="633" t="s">
        <v>935</v>
      </c>
    </row>
    <row r="2761" spans="1:11" ht="15.75" customHeight="1">
      <c r="A2761" s="632"/>
      <c r="B2761" s="633" t="s">
        <v>1971</v>
      </c>
      <c r="C2761" s="439" t="s">
        <v>5013</v>
      </c>
      <c r="D2761" s="633" t="s">
        <v>99</v>
      </c>
      <c r="E2761" s="633" t="s">
        <v>1974</v>
      </c>
      <c r="F2761" s="773">
        <v>1250000</v>
      </c>
      <c r="G2761" s="422" t="s">
        <v>2039</v>
      </c>
      <c r="H2761" s="633" t="s">
        <v>2196</v>
      </c>
      <c r="I2761" s="633" t="s">
        <v>1976</v>
      </c>
      <c r="J2761" s="633">
        <v>1</v>
      </c>
      <c r="K2761" s="633" t="s">
        <v>935</v>
      </c>
    </row>
    <row r="2762" spans="1:11" ht="15.75" customHeight="1">
      <c r="A2762" s="632"/>
      <c r="B2762" s="633" t="s">
        <v>1971</v>
      </c>
      <c r="C2762" s="439" t="s">
        <v>5014</v>
      </c>
      <c r="D2762" s="633" t="s">
        <v>2166</v>
      </c>
      <c r="E2762" s="633" t="s">
        <v>1974</v>
      </c>
      <c r="F2762" s="773">
        <v>1250000</v>
      </c>
      <c r="G2762" s="422" t="s">
        <v>2039</v>
      </c>
      <c r="H2762" s="633" t="s">
        <v>2196</v>
      </c>
      <c r="I2762" s="633" t="s">
        <v>1976</v>
      </c>
      <c r="J2762" s="633">
        <v>1</v>
      </c>
      <c r="K2762" s="633" t="s">
        <v>4961</v>
      </c>
    </row>
    <row r="2763" spans="1:11" ht="15.75" customHeight="1">
      <c r="A2763" s="632"/>
      <c r="B2763" s="633" t="s">
        <v>1971</v>
      </c>
      <c r="C2763" s="439" t="s">
        <v>5015</v>
      </c>
      <c r="D2763" s="633" t="s">
        <v>2442</v>
      </c>
      <c r="E2763" s="633" t="s">
        <v>1974</v>
      </c>
      <c r="F2763" s="773">
        <v>1550000</v>
      </c>
      <c r="G2763" s="422" t="s">
        <v>1975</v>
      </c>
      <c r="H2763" s="633" t="s">
        <v>2196</v>
      </c>
      <c r="I2763" s="633" t="s">
        <v>1976</v>
      </c>
      <c r="J2763" s="633">
        <v>1</v>
      </c>
      <c r="K2763" s="633" t="s">
        <v>4961</v>
      </c>
    </row>
    <row r="2764" spans="1:11" ht="15.75" customHeight="1">
      <c r="A2764" s="632"/>
      <c r="B2764" s="633" t="s">
        <v>1971</v>
      </c>
      <c r="C2764" s="439" t="s">
        <v>5016</v>
      </c>
      <c r="D2764" s="633" t="s">
        <v>2547</v>
      </c>
      <c r="E2764" s="633" t="s">
        <v>1974</v>
      </c>
      <c r="F2764" s="773">
        <v>1700000</v>
      </c>
      <c r="G2764" s="422" t="s">
        <v>1975</v>
      </c>
      <c r="H2764" s="633" t="s">
        <v>2196</v>
      </c>
      <c r="I2764" s="633" t="s">
        <v>1976</v>
      </c>
      <c r="J2764" s="633">
        <v>1</v>
      </c>
      <c r="K2764" s="633" t="s">
        <v>935</v>
      </c>
    </row>
    <row r="2765" spans="1:11" ht="15.75" customHeight="1">
      <c r="A2765" s="632"/>
      <c r="B2765" s="633" t="s">
        <v>2001</v>
      </c>
      <c r="C2765" s="439" t="s">
        <v>5017</v>
      </c>
      <c r="D2765" s="633" t="s">
        <v>4836</v>
      </c>
      <c r="E2765" s="633" t="s">
        <v>1974</v>
      </c>
      <c r="F2765" s="773">
        <v>3000000</v>
      </c>
      <c r="G2765" s="422" t="s">
        <v>2039</v>
      </c>
      <c r="H2765" s="633" t="s">
        <v>2196</v>
      </c>
      <c r="I2765" s="633" t="s">
        <v>1976</v>
      </c>
      <c r="J2765" s="633">
        <v>1</v>
      </c>
      <c r="K2765" s="633" t="s">
        <v>1170</v>
      </c>
    </row>
    <row r="2766" spans="1:11" ht="15.75" customHeight="1">
      <c r="A2766" s="632"/>
      <c r="B2766" s="633" t="s">
        <v>1971</v>
      </c>
      <c r="C2766" s="439" t="s">
        <v>4644</v>
      </c>
      <c r="D2766" s="633" t="s">
        <v>121</v>
      </c>
      <c r="E2766" s="633" t="s">
        <v>1974</v>
      </c>
      <c r="F2766" s="773">
        <v>1800000</v>
      </c>
      <c r="G2766" s="422" t="s">
        <v>1975</v>
      </c>
      <c r="H2766" s="633" t="s">
        <v>2196</v>
      </c>
      <c r="I2766" s="633" t="s">
        <v>1976</v>
      </c>
      <c r="J2766" s="633">
        <v>1</v>
      </c>
      <c r="K2766" s="633" t="s">
        <v>1170</v>
      </c>
    </row>
    <row r="2767" spans="1:11" ht="15.75" customHeight="1">
      <c r="A2767" s="632"/>
      <c r="B2767" s="633" t="s">
        <v>1971</v>
      </c>
      <c r="C2767" s="439" t="s">
        <v>5018</v>
      </c>
      <c r="D2767" s="633" t="s">
        <v>2442</v>
      </c>
      <c r="E2767" s="633" t="s">
        <v>1974</v>
      </c>
      <c r="F2767" s="773">
        <v>1400000</v>
      </c>
      <c r="G2767" s="422" t="s">
        <v>1975</v>
      </c>
      <c r="H2767" s="633" t="s">
        <v>2196</v>
      </c>
      <c r="I2767" s="633" t="s">
        <v>1976</v>
      </c>
      <c r="J2767" s="633">
        <v>1</v>
      </c>
      <c r="K2767" s="633" t="s">
        <v>4961</v>
      </c>
    </row>
    <row r="2768" spans="1:11" ht="15.75" customHeight="1">
      <c r="A2768" s="632"/>
      <c r="B2768" s="633" t="s">
        <v>1971</v>
      </c>
      <c r="C2768" s="439" t="s">
        <v>5019</v>
      </c>
      <c r="D2768" s="633" t="s">
        <v>2445</v>
      </c>
      <c r="E2768" s="633" t="s">
        <v>2024</v>
      </c>
      <c r="F2768" s="773">
        <v>1000000</v>
      </c>
      <c r="G2768" s="422" t="s">
        <v>1975</v>
      </c>
      <c r="H2768" s="633" t="s">
        <v>2196</v>
      </c>
      <c r="I2768" s="633" t="s">
        <v>1976</v>
      </c>
      <c r="J2768" s="633">
        <v>1</v>
      </c>
      <c r="K2768" s="633" t="s">
        <v>1170</v>
      </c>
    </row>
    <row r="2769" spans="1:11" ht="15.75" customHeight="1">
      <c r="A2769" s="632"/>
      <c r="B2769" s="633" t="s">
        <v>1971</v>
      </c>
      <c r="C2769" s="439" t="s">
        <v>5020</v>
      </c>
      <c r="D2769" s="633" t="s">
        <v>2802</v>
      </c>
      <c r="E2769" s="633" t="s">
        <v>1974</v>
      </c>
      <c r="F2769" s="773">
        <v>1200000</v>
      </c>
      <c r="G2769" s="422" t="s">
        <v>1975</v>
      </c>
      <c r="H2769" s="633" t="s">
        <v>2196</v>
      </c>
      <c r="I2769" s="633" t="s">
        <v>1976</v>
      </c>
      <c r="J2769" s="633">
        <v>1</v>
      </c>
      <c r="K2769" s="633" t="s">
        <v>935</v>
      </c>
    </row>
    <row r="2770" spans="1:11" ht="15.75" customHeight="1">
      <c r="A2770" s="632"/>
      <c r="B2770" s="633" t="s">
        <v>1971</v>
      </c>
      <c r="C2770" s="439" t="s">
        <v>5021</v>
      </c>
      <c r="D2770" s="633" t="s">
        <v>5022</v>
      </c>
      <c r="E2770" s="633" t="s">
        <v>1974</v>
      </c>
      <c r="F2770" s="773">
        <v>1500000</v>
      </c>
      <c r="G2770" s="422" t="s">
        <v>4378</v>
      </c>
      <c r="H2770" s="633" t="s">
        <v>2196</v>
      </c>
      <c r="I2770" s="633" t="s">
        <v>1976</v>
      </c>
      <c r="J2770" s="633">
        <v>1</v>
      </c>
      <c r="K2770" s="633" t="s">
        <v>4961</v>
      </c>
    </row>
    <row r="2771" spans="1:11" s="605" customFormat="1" ht="15.75" customHeight="1">
      <c r="A2771" s="1541"/>
      <c r="B2771" s="1527" t="s">
        <v>1971</v>
      </c>
      <c r="C2771" s="1532" t="s">
        <v>5023</v>
      </c>
      <c r="D2771" s="1535"/>
      <c r="E2771" s="1529" t="s">
        <v>1974</v>
      </c>
      <c r="F2771" s="1576">
        <v>400000000</v>
      </c>
      <c r="G2771" s="1535" t="s">
        <v>1975</v>
      </c>
      <c r="H2771" s="1530" t="s">
        <v>2196</v>
      </c>
      <c r="I2771" s="1531" t="s">
        <v>1976</v>
      </c>
      <c r="J2771" s="1535">
        <v>1</v>
      </c>
      <c r="K2771" s="1623" t="s">
        <v>2018</v>
      </c>
    </row>
    <row r="2772" spans="1:11" s="605" customFormat="1" ht="15.75" customHeight="1">
      <c r="A2772" s="1541"/>
      <c r="B2772" s="1527" t="s">
        <v>1971</v>
      </c>
      <c r="C2772" s="1532" t="s">
        <v>5024</v>
      </c>
      <c r="D2772" s="1535"/>
      <c r="E2772" s="1529" t="s">
        <v>1974</v>
      </c>
      <c r="F2772" s="1576">
        <v>250000000</v>
      </c>
      <c r="G2772" s="1535" t="s">
        <v>1975</v>
      </c>
      <c r="H2772" s="1530" t="s">
        <v>2196</v>
      </c>
      <c r="I2772" s="1531" t="s">
        <v>1976</v>
      </c>
      <c r="J2772" s="1535">
        <v>1</v>
      </c>
      <c r="K2772" s="1623" t="s">
        <v>2018</v>
      </c>
    </row>
    <row r="2773" spans="1:11" s="605" customFormat="1" ht="15.75" customHeight="1">
      <c r="A2773" s="1541"/>
      <c r="B2773" s="1527" t="s">
        <v>1971</v>
      </c>
      <c r="C2773" s="1532"/>
      <c r="D2773" s="1535"/>
      <c r="E2773" s="1529" t="s">
        <v>1974</v>
      </c>
      <c r="F2773" s="1576"/>
      <c r="G2773" s="1535"/>
      <c r="H2773" s="1530" t="s">
        <v>2196</v>
      </c>
      <c r="I2773" s="1531" t="s">
        <v>1976</v>
      </c>
      <c r="J2773" s="1542"/>
      <c r="K2773" s="1530"/>
    </row>
    <row r="2774" spans="1:11" s="605" customFormat="1" ht="15.75" customHeight="1">
      <c r="A2774" s="1541"/>
      <c r="B2774" s="1527" t="s">
        <v>1971</v>
      </c>
      <c r="C2774" s="1532"/>
      <c r="D2774" s="1535"/>
      <c r="E2774" s="1529" t="s">
        <v>1974</v>
      </c>
      <c r="F2774" s="1576"/>
      <c r="G2774" s="1535"/>
      <c r="H2774" s="1530" t="s">
        <v>2196</v>
      </c>
      <c r="I2774" s="1531" t="s">
        <v>1976</v>
      </c>
      <c r="J2774" s="1532"/>
      <c r="K2774" s="1530"/>
    </row>
    <row r="2775" spans="1:11" s="605" customFormat="1" ht="15.75" customHeight="1">
      <c r="A2775" s="1541"/>
      <c r="B2775" s="1527" t="s">
        <v>1971</v>
      </c>
      <c r="C2775" s="1532"/>
      <c r="D2775" s="1535"/>
      <c r="E2775" s="1529" t="s">
        <v>1974</v>
      </c>
      <c r="F2775" s="1576"/>
      <c r="G2775" s="1535"/>
      <c r="H2775" s="1530" t="s">
        <v>2196</v>
      </c>
      <c r="I2775" s="1531" t="s">
        <v>1976</v>
      </c>
      <c r="J2775" s="1532"/>
      <c r="K2775" s="1530"/>
    </row>
    <row r="2776" spans="1:11" ht="15.75" customHeight="1">
      <c r="J2776">
        <f>SUM(J2750:J2775)</f>
        <v>23</v>
      </c>
    </row>
    <row r="2777" spans="1:11" ht="15.75" customHeight="1">
      <c r="A2777" s="3340" t="s">
        <v>5025</v>
      </c>
      <c r="B2777" s="3341"/>
      <c r="C2777" s="3341"/>
      <c r="D2777" s="3341"/>
      <c r="E2777" s="3341"/>
      <c r="F2777" s="3341"/>
      <c r="G2777" s="3341"/>
      <c r="H2777" s="3341"/>
      <c r="I2777" s="3341"/>
      <c r="J2777" s="3341"/>
      <c r="K2777" s="3341"/>
    </row>
    <row r="2778" spans="1:11" ht="15.75" customHeight="1">
      <c r="A2778" s="12" t="s">
        <v>1962</v>
      </c>
      <c r="B2778" s="62" t="s">
        <v>1963</v>
      </c>
      <c r="C2778" s="62" t="s">
        <v>1964</v>
      </c>
      <c r="D2778" s="62" t="s">
        <v>2340</v>
      </c>
      <c r="E2778" s="62" t="s">
        <v>153</v>
      </c>
      <c r="F2778" s="1702" t="s">
        <v>1966</v>
      </c>
      <c r="G2778" s="986" t="s">
        <v>1967</v>
      </c>
      <c r="H2778" s="62" t="s">
        <v>1968</v>
      </c>
      <c r="I2778" s="62" t="s">
        <v>1969</v>
      </c>
      <c r="J2778" s="63" t="s">
        <v>1970</v>
      </c>
      <c r="K2778" s="63" t="s">
        <v>10</v>
      </c>
    </row>
    <row r="2779" spans="1:11" ht="15.75" customHeight="1">
      <c r="A2779" s="632"/>
      <c r="B2779" s="633" t="s">
        <v>1971</v>
      </c>
      <c r="C2779" s="662" t="s">
        <v>5026</v>
      </c>
      <c r="D2779" s="633" t="s">
        <v>427</v>
      </c>
      <c r="E2779" s="633" t="s">
        <v>1974</v>
      </c>
      <c r="F2779" s="1131">
        <v>5200000</v>
      </c>
      <c r="G2779" s="633" t="s">
        <v>3135</v>
      </c>
      <c r="H2779" s="633" t="s">
        <v>2196</v>
      </c>
      <c r="I2779" s="633" t="s">
        <v>1976</v>
      </c>
      <c r="J2779" s="633">
        <v>1</v>
      </c>
      <c r="K2779" s="633" t="s">
        <v>4961</v>
      </c>
    </row>
    <row r="2780" spans="1:11" ht="15.75" customHeight="1">
      <c r="A2780" s="632"/>
      <c r="B2780" s="633" t="s">
        <v>5027</v>
      </c>
      <c r="C2780" s="662" t="s">
        <v>5028</v>
      </c>
      <c r="D2780" s="633" t="s">
        <v>3227</v>
      </c>
      <c r="E2780" s="633" t="s">
        <v>1974</v>
      </c>
      <c r="F2780" s="1131">
        <v>2000000</v>
      </c>
      <c r="G2780" s="633" t="s">
        <v>2039</v>
      </c>
      <c r="H2780" s="633" t="s">
        <v>2196</v>
      </c>
      <c r="I2780" s="633" t="s">
        <v>1976</v>
      </c>
      <c r="J2780" s="633">
        <v>1</v>
      </c>
      <c r="K2780" s="633" t="s">
        <v>4961</v>
      </c>
    </row>
    <row r="2781" spans="1:11" ht="15.75" customHeight="1">
      <c r="A2781" s="632"/>
      <c r="B2781" s="633" t="s">
        <v>1971</v>
      </c>
      <c r="C2781" s="439" t="s">
        <v>5029</v>
      </c>
      <c r="D2781" s="633" t="s">
        <v>3030</v>
      </c>
      <c r="E2781" s="633" t="s">
        <v>1974</v>
      </c>
      <c r="F2781" s="773">
        <v>1200000</v>
      </c>
      <c r="G2781" s="422" t="s">
        <v>2039</v>
      </c>
      <c r="H2781" s="633" t="s">
        <v>2196</v>
      </c>
      <c r="I2781" s="633" t="s">
        <v>1976</v>
      </c>
      <c r="J2781" s="633">
        <v>1</v>
      </c>
      <c r="K2781" s="633" t="s">
        <v>4961</v>
      </c>
    </row>
    <row r="2782" spans="1:11" ht="15.75" customHeight="1">
      <c r="A2782" s="632"/>
      <c r="B2782" s="633" t="s">
        <v>1971</v>
      </c>
      <c r="C2782" s="439" t="s">
        <v>5030</v>
      </c>
      <c r="D2782" s="633" t="s">
        <v>95</v>
      </c>
      <c r="E2782" s="633" t="s">
        <v>1974</v>
      </c>
      <c r="F2782" s="773">
        <v>1800000</v>
      </c>
      <c r="G2782" s="422" t="s">
        <v>2039</v>
      </c>
      <c r="H2782" s="633" t="s">
        <v>2196</v>
      </c>
      <c r="I2782" s="633" t="s">
        <v>1976</v>
      </c>
      <c r="J2782" s="633">
        <v>1</v>
      </c>
      <c r="K2782" s="633" t="s">
        <v>1170</v>
      </c>
    </row>
    <row r="2783" spans="1:11" ht="15.75" customHeight="1">
      <c r="A2783" s="632"/>
      <c r="B2783" s="633" t="s">
        <v>1971</v>
      </c>
      <c r="C2783" s="439" t="s">
        <v>5031</v>
      </c>
      <c r="D2783" s="633" t="s">
        <v>423</v>
      </c>
      <c r="E2783" s="633" t="s">
        <v>1974</v>
      </c>
      <c r="F2783" s="773">
        <v>980000</v>
      </c>
      <c r="G2783" s="422" t="s">
        <v>2039</v>
      </c>
      <c r="H2783" s="633" t="s">
        <v>2196</v>
      </c>
      <c r="I2783" s="633" t="s">
        <v>1976</v>
      </c>
      <c r="J2783" s="633">
        <v>1</v>
      </c>
      <c r="K2783" s="633" t="s">
        <v>4961</v>
      </c>
    </row>
    <row r="2784" spans="1:11" ht="15.75" customHeight="1">
      <c r="A2784" s="632"/>
      <c r="B2784" s="633" t="s">
        <v>1971</v>
      </c>
      <c r="C2784" s="439" t="s">
        <v>5032</v>
      </c>
      <c r="D2784" s="633" t="s">
        <v>106</v>
      </c>
      <c r="E2784" s="633" t="s">
        <v>1974</v>
      </c>
      <c r="F2784" s="773">
        <v>1100000</v>
      </c>
      <c r="G2784" s="422" t="s">
        <v>2039</v>
      </c>
      <c r="H2784" s="633" t="s">
        <v>2196</v>
      </c>
      <c r="I2784" s="633" t="s">
        <v>1976</v>
      </c>
      <c r="J2784" s="633">
        <v>1</v>
      </c>
      <c r="K2784" s="633" t="s">
        <v>1170</v>
      </c>
    </row>
    <row r="2785" spans="1:11" ht="15.75" customHeight="1">
      <c r="A2785" s="632"/>
      <c r="B2785" s="633" t="s">
        <v>1971</v>
      </c>
      <c r="C2785" s="439" t="s">
        <v>5033</v>
      </c>
      <c r="D2785" s="633" t="s">
        <v>106</v>
      </c>
      <c r="E2785" s="633" t="s">
        <v>1974</v>
      </c>
      <c r="F2785" s="773">
        <v>950000</v>
      </c>
      <c r="G2785" s="422" t="s">
        <v>2039</v>
      </c>
      <c r="H2785" s="633" t="s">
        <v>2196</v>
      </c>
      <c r="I2785" s="633" t="s">
        <v>1976</v>
      </c>
      <c r="J2785" s="633">
        <v>1</v>
      </c>
      <c r="K2785" s="633" t="s">
        <v>4961</v>
      </c>
    </row>
    <row r="2786" spans="1:11" ht="15.75" customHeight="1">
      <c r="A2786" s="632"/>
      <c r="B2786" s="633" t="s">
        <v>1971</v>
      </c>
      <c r="C2786" s="439" t="s">
        <v>5034</v>
      </c>
      <c r="D2786" s="633" t="s">
        <v>434</v>
      </c>
      <c r="E2786" s="633" t="s">
        <v>1974</v>
      </c>
      <c r="F2786" s="773">
        <v>2100000</v>
      </c>
      <c r="G2786" s="422" t="s">
        <v>2039</v>
      </c>
      <c r="H2786" s="633" t="s">
        <v>2196</v>
      </c>
      <c r="I2786" s="633" t="s">
        <v>1976</v>
      </c>
      <c r="J2786" s="633">
        <v>1</v>
      </c>
      <c r="K2786" s="633" t="s">
        <v>1170</v>
      </c>
    </row>
    <row r="2787" spans="1:11" ht="15.75" customHeight="1">
      <c r="A2787" s="632"/>
      <c r="B2787" s="633" t="s">
        <v>1971</v>
      </c>
      <c r="C2787" s="439" t="s">
        <v>5035</v>
      </c>
      <c r="D2787" s="633" t="s">
        <v>2131</v>
      </c>
      <c r="E2787" s="633" t="s">
        <v>756</v>
      </c>
      <c r="F2787" s="773">
        <v>1900000</v>
      </c>
      <c r="G2787" s="422" t="s">
        <v>2039</v>
      </c>
      <c r="H2787" s="633" t="s">
        <v>2196</v>
      </c>
      <c r="I2787" s="633" t="s">
        <v>1976</v>
      </c>
      <c r="J2787" s="633">
        <v>1</v>
      </c>
      <c r="K2787" s="633" t="s">
        <v>1170</v>
      </c>
    </row>
    <row r="2788" spans="1:11" ht="15.75" customHeight="1">
      <c r="A2788" s="632"/>
      <c r="B2788" s="633" t="s">
        <v>1971</v>
      </c>
      <c r="C2788" s="439" t="s">
        <v>5036</v>
      </c>
      <c r="D2788" s="633" t="s">
        <v>95</v>
      </c>
      <c r="E2788" s="633" t="s">
        <v>1974</v>
      </c>
      <c r="F2788" s="773">
        <v>1850000</v>
      </c>
      <c r="G2788" s="422" t="s">
        <v>2039</v>
      </c>
      <c r="H2788" s="633" t="s">
        <v>2196</v>
      </c>
      <c r="I2788" s="633" t="s">
        <v>1976</v>
      </c>
      <c r="J2788" s="633">
        <v>1</v>
      </c>
      <c r="K2788" s="633" t="s">
        <v>1170</v>
      </c>
    </row>
    <row r="2789" spans="1:11" ht="15.75" customHeight="1">
      <c r="A2789" s="632"/>
      <c r="B2789" s="633" t="s">
        <v>1971</v>
      </c>
      <c r="C2789" s="439" t="s">
        <v>5037</v>
      </c>
      <c r="D2789" s="633" t="s">
        <v>2445</v>
      </c>
      <c r="E2789" s="633" t="s">
        <v>1974</v>
      </c>
      <c r="F2789" s="773">
        <v>1600000</v>
      </c>
      <c r="G2789" s="422" t="s">
        <v>2039</v>
      </c>
      <c r="H2789" s="633" t="s">
        <v>2196</v>
      </c>
      <c r="I2789" s="633" t="s">
        <v>1976</v>
      </c>
      <c r="J2789" s="633">
        <v>1</v>
      </c>
      <c r="K2789" s="633" t="s">
        <v>4961</v>
      </c>
    </row>
    <row r="2790" spans="1:11" ht="15.75" customHeight="1">
      <c r="A2790" s="632"/>
      <c r="B2790" s="633" t="s">
        <v>1971</v>
      </c>
      <c r="C2790" s="439" t="s">
        <v>5038</v>
      </c>
      <c r="D2790" s="633" t="s">
        <v>2529</v>
      </c>
      <c r="E2790" s="633" t="s">
        <v>1974</v>
      </c>
      <c r="F2790" s="773">
        <v>3200000</v>
      </c>
      <c r="G2790" s="422" t="s">
        <v>2039</v>
      </c>
      <c r="H2790" s="633" t="s">
        <v>2196</v>
      </c>
      <c r="I2790" s="633" t="s">
        <v>1976</v>
      </c>
      <c r="J2790" s="633">
        <v>1</v>
      </c>
      <c r="K2790" s="633" t="s">
        <v>1170</v>
      </c>
    </row>
    <row r="2791" spans="1:11" ht="15.75" customHeight="1">
      <c r="A2791" s="632"/>
      <c r="B2791" s="633" t="s">
        <v>1971</v>
      </c>
      <c r="C2791" s="439" t="s">
        <v>5039</v>
      </c>
      <c r="D2791" s="633" t="s">
        <v>95</v>
      </c>
      <c r="E2791" s="633" t="s">
        <v>1974</v>
      </c>
      <c r="F2791" s="773">
        <v>1900000</v>
      </c>
      <c r="G2791" s="422" t="s">
        <v>1975</v>
      </c>
      <c r="H2791" s="633" t="s">
        <v>2196</v>
      </c>
      <c r="I2791" s="633" t="s">
        <v>1976</v>
      </c>
      <c r="J2791" s="633">
        <v>1</v>
      </c>
      <c r="K2791" s="633" t="s">
        <v>1170</v>
      </c>
    </row>
    <row r="2792" spans="1:11" ht="15.75" customHeight="1">
      <c r="A2792" s="632"/>
      <c r="B2792" s="633" t="s">
        <v>1971</v>
      </c>
      <c r="C2792" s="439" t="s">
        <v>5040</v>
      </c>
      <c r="D2792" s="633" t="s">
        <v>227</v>
      </c>
      <c r="E2792" s="633" t="s">
        <v>1974</v>
      </c>
      <c r="F2792" s="773">
        <v>1400000</v>
      </c>
      <c r="G2792" s="422" t="s">
        <v>1975</v>
      </c>
      <c r="H2792" s="633" t="s">
        <v>2196</v>
      </c>
      <c r="I2792" s="633" t="s">
        <v>1976</v>
      </c>
      <c r="J2792" s="633">
        <v>1</v>
      </c>
      <c r="K2792" s="633" t="s">
        <v>935</v>
      </c>
    </row>
    <row r="2793" spans="1:11" ht="15.75" customHeight="1">
      <c r="A2793" s="632"/>
      <c r="B2793" s="633" t="s">
        <v>1971</v>
      </c>
      <c r="C2793" s="439" t="s">
        <v>5041</v>
      </c>
      <c r="D2793" s="633" t="s">
        <v>413</v>
      </c>
      <c r="E2793" s="633" t="s">
        <v>1974</v>
      </c>
      <c r="F2793" s="773">
        <v>1600000</v>
      </c>
      <c r="G2793" s="422" t="s">
        <v>3061</v>
      </c>
      <c r="H2793" s="633" t="s">
        <v>2196</v>
      </c>
      <c r="I2793" s="633" t="s">
        <v>1976</v>
      </c>
      <c r="J2793" s="633">
        <v>1</v>
      </c>
      <c r="K2793" s="633" t="s">
        <v>4961</v>
      </c>
    </row>
    <row r="2794" spans="1:11" ht="15.75" customHeight="1">
      <c r="A2794" s="632"/>
      <c r="B2794" s="633" t="s">
        <v>1971</v>
      </c>
      <c r="C2794" s="439" t="s">
        <v>5042</v>
      </c>
      <c r="D2794" s="633" t="s">
        <v>2512</v>
      </c>
      <c r="E2794" s="633" t="s">
        <v>1974</v>
      </c>
      <c r="F2794" s="773">
        <v>1750000</v>
      </c>
      <c r="G2794" s="422" t="s">
        <v>2406</v>
      </c>
      <c r="H2794" s="633" t="s">
        <v>2196</v>
      </c>
      <c r="I2794" s="633" t="s">
        <v>1976</v>
      </c>
      <c r="J2794" s="633">
        <v>1</v>
      </c>
      <c r="K2794" s="633" t="s">
        <v>935</v>
      </c>
    </row>
    <row r="2795" spans="1:11" s="605" customFormat="1" ht="15.75" customHeight="1">
      <c r="A2795" s="1593">
        <v>44198</v>
      </c>
      <c r="B2795" s="1527" t="s">
        <v>1971</v>
      </c>
      <c r="C2795" s="1607" t="s">
        <v>5043</v>
      </c>
      <c r="D2795" s="1529" t="s">
        <v>427</v>
      </c>
      <c r="E2795" s="1529" t="s">
        <v>1974</v>
      </c>
      <c r="F2795" s="1577" t="s">
        <v>5044</v>
      </c>
      <c r="G2795" s="1530" t="s">
        <v>3135</v>
      </c>
      <c r="H2795" s="1530" t="s">
        <v>2196</v>
      </c>
      <c r="I2795" s="1531" t="s">
        <v>1976</v>
      </c>
      <c r="J2795" s="1532"/>
      <c r="K2795" s="1533" t="s">
        <v>4961</v>
      </c>
    </row>
    <row r="2796" spans="1:11" s="605" customFormat="1" ht="15.75" customHeight="1">
      <c r="A2796" s="1526"/>
      <c r="B2796" s="1527" t="s">
        <v>1971</v>
      </c>
      <c r="C2796" s="1528" t="s">
        <v>5045</v>
      </c>
      <c r="D2796" s="1529" t="s">
        <v>4032</v>
      </c>
      <c r="E2796" s="1529" t="s">
        <v>2131</v>
      </c>
      <c r="F2796" s="1577">
        <v>520000000</v>
      </c>
      <c r="G2796" s="1530" t="s">
        <v>2039</v>
      </c>
      <c r="H2796" s="1530" t="s">
        <v>2196</v>
      </c>
      <c r="I2796" s="1531" t="s">
        <v>1976</v>
      </c>
      <c r="J2796" s="1532"/>
      <c r="K2796" s="1533" t="s">
        <v>4961</v>
      </c>
    </row>
    <row r="2797" spans="1:11" s="605" customFormat="1" ht="15.75" customHeight="1">
      <c r="A2797" s="1534"/>
      <c r="B2797" s="1527" t="s">
        <v>1971</v>
      </c>
      <c r="C2797" s="1532"/>
      <c r="D2797" s="1535"/>
      <c r="E2797" s="1529" t="s">
        <v>1974</v>
      </c>
      <c r="F2797" s="1576"/>
      <c r="G2797" s="1535"/>
      <c r="H2797" s="1530" t="s">
        <v>2196</v>
      </c>
      <c r="I2797" s="1531" t="s">
        <v>1976</v>
      </c>
      <c r="J2797" s="1532"/>
      <c r="K2797" s="1536"/>
    </row>
    <row r="2798" spans="1:11" ht="15.75" customHeight="1">
      <c r="J2798">
        <f>SUM(J2779:J2797)</f>
        <v>16</v>
      </c>
    </row>
    <row r="2800" spans="1:11" ht="15.75" customHeight="1">
      <c r="A2800" s="3342" t="s">
        <v>5046</v>
      </c>
      <c r="B2800" s="3342"/>
      <c r="C2800" s="3342"/>
      <c r="D2800" s="3342"/>
      <c r="E2800" s="3342"/>
      <c r="F2800" s="3342"/>
      <c r="G2800" s="3342"/>
      <c r="H2800" s="3342"/>
      <c r="I2800" s="3342"/>
      <c r="J2800" s="3342"/>
      <c r="K2800" s="3342"/>
    </row>
    <row r="2801" spans="1:11" ht="15.75" customHeight="1">
      <c r="A2801" s="3340" t="s">
        <v>15</v>
      </c>
      <c r="B2801" s="3341"/>
      <c r="C2801" s="3341"/>
      <c r="D2801" s="3341"/>
      <c r="E2801" s="3341"/>
      <c r="F2801" s="3341"/>
      <c r="G2801" s="3341"/>
      <c r="H2801" s="3341"/>
      <c r="I2801" s="3341"/>
      <c r="J2801" s="3341"/>
      <c r="K2801" s="3341"/>
    </row>
    <row r="2802" spans="1:11" ht="15.75" customHeight="1">
      <c r="A2802" s="12" t="s">
        <v>1962</v>
      </c>
      <c r="B2802" s="62" t="s">
        <v>1963</v>
      </c>
      <c r="C2802" s="62" t="s">
        <v>1964</v>
      </c>
      <c r="D2802" s="62" t="s">
        <v>2340</v>
      </c>
      <c r="E2802" s="62" t="s">
        <v>153</v>
      </c>
      <c r="F2802" s="1702" t="s">
        <v>1966</v>
      </c>
      <c r="G2802" s="986" t="s">
        <v>1967</v>
      </c>
      <c r="H2802" s="62" t="s">
        <v>1968</v>
      </c>
      <c r="I2802" s="62" t="s">
        <v>1969</v>
      </c>
      <c r="J2802" s="63" t="s">
        <v>1970</v>
      </c>
      <c r="K2802" s="63" t="s">
        <v>10</v>
      </c>
    </row>
    <row r="2803" spans="1:11" ht="15.75" customHeight="1">
      <c r="A2803" s="632">
        <v>44533</v>
      </c>
      <c r="B2803" s="633" t="s">
        <v>1971</v>
      </c>
      <c r="C2803" s="631" t="s">
        <v>5047</v>
      </c>
      <c r="D2803" s="633" t="s">
        <v>4398</v>
      </c>
      <c r="E2803" s="633" t="s">
        <v>1974</v>
      </c>
      <c r="F2803" s="1131">
        <v>2800000</v>
      </c>
      <c r="G2803" s="633" t="s">
        <v>1975</v>
      </c>
      <c r="H2803" s="633" t="s">
        <v>2196</v>
      </c>
      <c r="I2803" s="633" t="s">
        <v>1976</v>
      </c>
      <c r="J2803" s="633">
        <v>1</v>
      </c>
      <c r="K2803" s="633" t="s">
        <v>935</v>
      </c>
    </row>
    <row r="2804" spans="1:11" ht="15.75" customHeight="1">
      <c r="A2804" s="632">
        <v>44411</v>
      </c>
      <c r="B2804" s="633" t="s">
        <v>1971</v>
      </c>
      <c r="C2804" s="631" t="s">
        <v>3397</v>
      </c>
      <c r="D2804" s="633" t="s">
        <v>91</v>
      </c>
      <c r="E2804" s="633" t="s">
        <v>1974</v>
      </c>
      <c r="F2804" s="1131">
        <v>2300000</v>
      </c>
      <c r="G2804" s="633" t="s">
        <v>1975</v>
      </c>
      <c r="H2804" s="633" t="s">
        <v>2196</v>
      </c>
      <c r="I2804" s="633" t="s">
        <v>1976</v>
      </c>
      <c r="J2804" s="633">
        <v>1</v>
      </c>
      <c r="K2804" s="633" t="s">
        <v>1170</v>
      </c>
    </row>
    <row r="2805" spans="1:11" ht="15.75" customHeight="1">
      <c r="A2805" s="632">
        <v>44289</v>
      </c>
      <c r="B2805" s="633" t="s">
        <v>1971</v>
      </c>
      <c r="C2805" s="1700" t="s">
        <v>5048</v>
      </c>
      <c r="D2805" s="633" t="s">
        <v>2512</v>
      </c>
      <c r="E2805" s="633" t="s">
        <v>1974</v>
      </c>
      <c r="F2805" s="773">
        <v>2400000</v>
      </c>
      <c r="G2805" s="422" t="s">
        <v>5049</v>
      </c>
      <c r="H2805" s="633" t="s">
        <v>2196</v>
      </c>
      <c r="I2805" s="633" t="s">
        <v>1976</v>
      </c>
      <c r="J2805" s="633">
        <v>1</v>
      </c>
      <c r="K2805" s="633" t="s">
        <v>1170</v>
      </c>
    </row>
    <row r="2806" spans="1:11" ht="15.75" customHeight="1">
      <c r="A2806" s="632">
        <v>44289</v>
      </c>
      <c r="B2806" s="1569" t="s">
        <v>1971</v>
      </c>
      <c r="C2806" s="726" t="s">
        <v>5050</v>
      </c>
      <c r="D2806" s="633" t="s">
        <v>2512</v>
      </c>
      <c r="E2806" s="633" t="s">
        <v>1974</v>
      </c>
      <c r="F2806" s="773">
        <v>2500000</v>
      </c>
      <c r="G2806" s="422" t="s">
        <v>5049</v>
      </c>
      <c r="H2806" s="633" t="s">
        <v>2196</v>
      </c>
      <c r="I2806" s="633" t="s">
        <v>1976</v>
      </c>
      <c r="J2806" s="633">
        <v>1</v>
      </c>
      <c r="K2806" s="633" t="s">
        <v>1170</v>
      </c>
    </row>
    <row r="2807" spans="1:11" ht="15.75" customHeight="1">
      <c r="A2807" s="632">
        <v>44289</v>
      </c>
      <c r="B2807" s="1569" t="s">
        <v>2004</v>
      </c>
      <c r="C2807" s="1701" t="s">
        <v>3649</v>
      </c>
      <c r="D2807" s="633" t="s">
        <v>2895</v>
      </c>
      <c r="E2807" s="633" t="s">
        <v>1974</v>
      </c>
      <c r="F2807" s="773">
        <v>2100000</v>
      </c>
      <c r="G2807" s="422" t="s">
        <v>5051</v>
      </c>
      <c r="H2807" s="633" t="s">
        <v>2196</v>
      </c>
      <c r="I2807" s="633" t="s">
        <v>1976</v>
      </c>
      <c r="J2807" s="633">
        <v>1</v>
      </c>
      <c r="K2807" s="633" t="s">
        <v>1170</v>
      </c>
    </row>
    <row r="2808" spans="1:11" ht="15.75" customHeight="1">
      <c r="A2808" s="632">
        <v>44319</v>
      </c>
      <c r="B2808" s="1569" t="s">
        <v>1971</v>
      </c>
      <c r="C2808" s="726" t="s">
        <v>5052</v>
      </c>
      <c r="D2808" s="633" t="s">
        <v>2895</v>
      </c>
      <c r="E2808" s="633" t="s">
        <v>1974</v>
      </c>
      <c r="F2808" s="773">
        <v>2200000</v>
      </c>
      <c r="G2808" s="422" t="s">
        <v>4384</v>
      </c>
      <c r="H2808" s="633" t="s">
        <v>2196</v>
      </c>
      <c r="I2808" s="633" t="s">
        <v>1976</v>
      </c>
      <c r="J2808" s="633">
        <v>1</v>
      </c>
      <c r="K2808" s="633" t="s">
        <v>5053</v>
      </c>
    </row>
    <row r="2809" spans="1:11" ht="15.75" customHeight="1">
      <c r="A2809" s="632">
        <v>44411</v>
      </c>
      <c r="B2809" s="633" t="s">
        <v>1971</v>
      </c>
      <c r="C2809" s="630" t="s">
        <v>5054</v>
      </c>
      <c r="D2809" s="633" t="s">
        <v>92</v>
      </c>
      <c r="E2809" s="633" t="s">
        <v>1974</v>
      </c>
      <c r="F2809" s="773">
        <v>3300000</v>
      </c>
      <c r="G2809" s="422" t="s">
        <v>2983</v>
      </c>
      <c r="H2809" s="633" t="s">
        <v>2196</v>
      </c>
      <c r="I2809" s="633" t="s">
        <v>1976</v>
      </c>
      <c r="J2809" s="633">
        <v>1</v>
      </c>
      <c r="K2809" s="633" t="s">
        <v>5055</v>
      </c>
    </row>
    <row r="2810" spans="1:11" ht="15.75" customHeight="1">
      <c r="A2810" s="632">
        <v>44319</v>
      </c>
      <c r="B2810" s="633" t="s">
        <v>1971</v>
      </c>
      <c r="C2810" s="630" t="s">
        <v>5056</v>
      </c>
      <c r="D2810" s="633" t="s">
        <v>413</v>
      </c>
      <c r="E2810" s="633" t="s">
        <v>1974</v>
      </c>
      <c r="F2810" s="773">
        <v>1950000</v>
      </c>
      <c r="G2810" s="422" t="s">
        <v>1975</v>
      </c>
      <c r="H2810" s="633" t="s">
        <v>2196</v>
      </c>
      <c r="I2810" s="633" t="s">
        <v>1976</v>
      </c>
      <c r="J2810" s="633">
        <v>1</v>
      </c>
      <c r="K2810" s="633" t="s">
        <v>5055</v>
      </c>
    </row>
    <row r="2811" spans="1:11" ht="15.75" customHeight="1">
      <c r="A2811" s="632">
        <v>44199</v>
      </c>
      <c r="B2811" s="633" t="s">
        <v>1971</v>
      </c>
      <c r="C2811" s="630" t="s">
        <v>5057</v>
      </c>
      <c r="D2811" s="633" t="s">
        <v>413</v>
      </c>
      <c r="E2811" s="633" t="s">
        <v>1974</v>
      </c>
      <c r="F2811" s="773">
        <v>2000000</v>
      </c>
      <c r="G2811" s="422" t="s">
        <v>1975</v>
      </c>
      <c r="H2811" s="633" t="s">
        <v>2196</v>
      </c>
      <c r="I2811" s="633" t="s">
        <v>1976</v>
      </c>
      <c r="J2811" s="633">
        <v>1</v>
      </c>
      <c r="K2811" s="633" t="s">
        <v>1170</v>
      </c>
    </row>
    <row r="2812" spans="1:11" ht="15.75" customHeight="1">
      <c r="A2812" s="632">
        <v>44199</v>
      </c>
      <c r="B2812" s="633" t="s">
        <v>1971</v>
      </c>
      <c r="C2812" s="630" t="s">
        <v>5058</v>
      </c>
      <c r="D2812" s="633" t="s">
        <v>407</v>
      </c>
      <c r="E2812" s="633" t="s">
        <v>1974</v>
      </c>
      <c r="F2812" s="773">
        <v>3000000</v>
      </c>
      <c r="G2812" s="422" t="s">
        <v>2036</v>
      </c>
      <c r="H2812" s="633" t="s">
        <v>2196</v>
      </c>
      <c r="I2812" s="633" t="s">
        <v>1976</v>
      </c>
      <c r="J2812" s="633">
        <v>1</v>
      </c>
      <c r="K2812" s="633" t="s">
        <v>1170</v>
      </c>
    </row>
    <row r="2813" spans="1:11" ht="15.75" customHeight="1">
      <c r="A2813" s="632">
        <v>44199</v>
      </c>
      <c r="B2813" s="633" t="s">
        <v>1971</v>
      </c>
      <c r="C2813" s="630" t="s">
        <v>5059</v>
      </c>
      <c r="D2813" s="633" t="s">
        <v>91</v>
      </c>
      <c r="E2813" s="633" t="s">
        <v>1974</v>
      </c>
      <c r="F2813" s="773">
        <v>4200000</v>
      </c>
      <c r="G2813" s="422" t="s">
        <v>5060</v>
      </c>
      <c r="H2813" s="633" t="s">
        <v>2196</v>
      </c>
      <c r="I2813" s="633" t="s">
        <v>1976</v>
      </c>
      <c r="J2813" s="633">
        <v>1</v>
      </c>
      <c r="K2813" s="633" t="s">
        <v>1170</v>
      </c>
    </row>
    <row r="2814" spans="1:11" ht="15.75" customHeight="1">
      <c r="A2814" s="632">
        <v>44533</v>
      </c>
      <c r="B2814" s="633" t="s">
        <v>2004</v>
      </c>
      <c r="C2814" s="630" t="s">
        <v>5061</v>
      </c>
      <c r="D2814" s="633" t="s">
        <v>92</v>
      </c>
      <c r="E2814" s="633" t="s">
        <v>1974</v>
      </c>
      <c r="F2814" s="773">
        <v>2000000</v>
      </c>
      <c r="G2814" s="422" t="s">
        <v>1975</v>
      </c>
      <c r="H2814" s="633" t="s">
        <v>2196</v>
      </c>
      <c r="I2814" s="633" t="s">
        <v>1976</v>
      </c>
      <c r="J2814" s="633">
        <v>1</v>
      </c>
      <c r="K2814" s="633" t="s">
        <v>5055</v>
      </c>
    </row>
    <row r="2815" spans="1:11" ht="15.75" customHeight="1">
      <c r="A2815" s="632">
        <v>44472</v>
      </c>
      <c r="B2815" s="633" t="s">
        <v>1971</v>
      </c>
      <c r="C2815" s="630" t="s">
        <v>5062</v>
      </c>
      <c r="D2815" s="633" t="s">
        <v>94</v>
      </c>
      <c r="E2815" s="633" t="s">
        <v>1974</v>
      </c>
      <c r="F2815" s="773">
        <v>2200000</v>
      </c>
      <c r="G2815" s="422" t="s">
        <v>5063</v>
      </c>
      <c r="H2815" s="633" t="s">
        <v>2196</v>
      </c>
      <c r="I2815" s="633" t="s">
        <v>1976</v>
      </c>
      <c r="J2815" s="633">
        <v>1</v>
      </c>
      <c r="K2815" s="633" t="s">
        <v>5055</v>
      </c>
    </row>
    <row r="2816" spans="1:11" ht="15.75" customHeight="1">
      <c r="A2816" s="632">
        <v>44289</v>
      </c>
      <c r="B2816" s="633" t="s">
        <v>1971</v>
      </c>
      <c r="C2816" s="630" t="s">
        <v>5064</v>
      </c>
      <c r="D2816" s="633" t="s">
        <v>92</v>
      </c>
      <c r="E2816" s="633" t="s">
        <v>1974</v>
      </c>
      <c r="F2816" s="773">
        <v>2000000</v>
      </c>
      <c r="G2816" s="422" t="s">
        <v>4384</v>
      </c>
      <c r="H2816" s="633" t="s">
        <v>2196</v>
      </c>
      <c r="I2816" s="633" t="s">
        <v>1976</v>
      </c>
      <c r="J2816" s="633">
        <v>1</v>
      </c>
      <c r="K2816" s="633" t="s">
        <v>5055</v>
      </c>
    </row>
    <row r="2817" spans="1:11" ht="15.75" customHeight="1">
      <c r="A2817" s="632" t="s">
        <v>5065</v>
      </c>
      <c r="B2817" s="633" t="s">
        <v>1971</v>
      </c>
      <c r="C2817" s="630" t="s">
        <v>5066</v>
      </c>
      <c r="D2817" s="633" t="s">
        <v>107</v>
      </c>
      <c r="E2817" s="633" t="s">
        <v>1974</v>
      </c>
      <c r="F2817" s="773">
        <v>2100000</v>
      </c>
      <c r="G2817" s="422" t="s">
        <v>5067</v>
      </c>
      <c r="H2817" s="633" t="s">
        <v>2196</v>
      </c>
      <c r="I2817" s="633" t="s">
        <v>1976</v>
      </c>
      <c r="J2817" s="633">
        <v>1</v>
      </c>
      <c r="K2817" s="633" t="s">
        <v>1170</v>
      </c>
    </row>
    <row r="2818" spans="1:11" ht="15.75" customHeight="1">
      <c r="A2818" s="632">
        <v>44533</v>
      </c>
      <c r="B2818" s="633" t="s">
        <v>1971</v>
      </c>
      <c r="C2818" s="630" t="s">
        <v>5068</v>
      </c>
      <c r="D2818" s="633" t="s">
        <v>5069</v>
      </c>
      <c r="E2818" s="633" t="s">
        <v>1974</v>
      </c>
      <c r="F2818" s="773">
        <v>4300000</v>
      </c>
      <c r="G2818" s="422" t="s">
        <v>2798</v>
      </c>
      <c r="H2818" s="633" t="s">
        <v>2196</v>
      </c>
      <c r="I2818" s="633" t="s">
        <v>1976</v>
      </c>
      <c r="J2818" s="633">
        <v>1</v>
      </c>
      <c r="K2818" s="633" t="s">
        <v>1170</v>
      </c>
    </row>
    <row r="2819" spans="1:11" ht="15.75" customHeight="1">
      <c r="A2819" s="632">
        <v>44533</v>
      </c>
      <c r="B2819" s="633" t="s">
        <v>1971</v>
      </c>
      <c r="C2819" s="630" t="s">
        <v>5070</v>
      </c>
      <c r="D2819" s="633" t="s">
        <v>5071</v>
      </c>
      <c r="E2819" s="633" t="s">
        <v>1974</v>
      </c>
      <c r="F2819" s="773">
        <v>2200000</v>
      </c>
      <c r="G2819" s="422" t="s">
        <v>1975</v>
      </c>
      <c r="H2819" s="633" t="s">
        <v>2196</v>
      </c>
      <c r="I2819" s="633" t="s">
        <v>1976</v>
      </c>
      <c r="J2819" s="633">
        <v>1</v>
      </c>
      <c r="K2819" s="633" t="s">
        <v>1170</v>
      </c>
    </row>
    <row r="2820" spans="1:11" ht="15.75" customHeight="1">
      <c r="A2820" s="632">
        <v>44503</v>
      </c>
      <c r="B2820" s="633" t="s">
        <v>1971</v>
      </c>
      <c r="C2820" s="630" t="s">
        <v>5072</v>
      </c>
      <c r="D2820" s="633" t="s">
        <v>92</v>
      </c>
      <c r="E2820" s="633" t="s">
        <v>1974</v>
      </c>
      <c r="F2820" s="773">
        <v>4500000</v>
      </c>
      <c r="G2820" s="422" t="s">
        <v>2847</v>
      </c>
      <c r="H2820" s="633" t="s">
        <v>2196</v>
      </c>
      <c r="I2820" s="633" t="s">
        <v>1976</v>
      </c>
      <c r="J2820" s="633">
        <v>1</v>
      </c>
      <c r="K2820" s="633" t="s">
        <v>1170</v>
      </c>
    </row>
    <row r="2821" spans="1:11" ht="15.75" customHeight="1">
      <c r="A2821" s="632">
        <v>44533</v>
      </c>
      <c r="B2821" s="633" t="s">
        <v>1971</v>
      </c>
      <c r="C2821" s="630" t="s">
        <v>5073</v>
      </c>
      <c r="D2821" s="633" t="s">
        <v>2543</v>
      </c>
      <c r="E2821" s="633" t="s">
        <v>1974</v>
      </c>
      <c r="F2821" s="773">
        <v>2400000</v>
      </c>
      <c r="G2821" s="422" t="s">
        <v>2032</v>
      </c>
      <c r="H2821" s="633" t="s">
        <v>2196</v>
      </c>
      <c r="I2821" s="633" t="s">
        <v>1976</v>
      </c>
      <c r="J2821" s="633">
        <v>1</v>
      </c>
      <c r="K2821" s="633" t="s">
        <v>1170</v>
      </c>
    </row>
    <row r="2822" spans="1:11" ht="15.75" customHeight="1">
      <c r="A2822" s="632" t="s">
        <v>5074</v>
      </c>
      <c r="B2822" s="633" t="s">
        <v>1971</v>
      </c>
      <c r="C2822" s="630" t="s">
        <v>5075</v>
      </c>
      <c r="D2822" s="633" t="s">
        <v>100</v>
      </c>
      <c r="E2822" s="633" t="s">
        <v>1974</v>
      </c>
      <c r="F2822" s="773">
        <v>1900000</v>
      </c>
      <c r="G2822" s="422" t="s">
        <v>1975</v>
      </c>
      <c r="H2822" s="633" t="s">
        <v>2196</v>
      </c>
      <c r="I2822" s="633" t="s">
        <v>1976</v>
      </c>
      <c r="J2822" s="633">
        <v>1</v>
      </c>
      <c r="K2822" s="633" t="s">
        <v>5055</v>
      </c>
    </row>
    <row r="2823" spans="1:11" s="605" customFormat="1" ht="15.75" customHeight="1">
      <c r="A2823" s="1526"/>
      <c r="B2823" s="1527" t="s">
        <v>1971</v>
      </c>
      <c r="C2823" s="1528" t="s">
        <v>5076</v>
      </c>
      <c r="D2823" s="1529"/>
      <c r="E2823" s="1529" t="s">
        <v>1974</v>
      </c>
      <c r="F2823" s="1577"/>
      <c r="G2823" s="1530"/>
      <c r="H2823" s="1530" t="s">
        <v>2196</v>
      </c>
      <c r="I2823" s="1531" t="s">
        <v>1976</v>
      </c>
      <c r="J2823" s="1532"/>
      <c r="K2823" s="1533"/>
    </row>
    <row r="2824" spans="1:11" s="605" customFormat="1" ht="15.75" customHeight="1">
      <c r="A2824" s="1526"/>
      <c r="B2824" s="1527" t="s">
        <v>1971</v>
      </c>
      <c r="C2824" s="1528" t="s">
        <v>5077</v>
      </c>
      <c r="D2824" s="1529"/>
      <c r="E2824" s="1529" t="s">
        <v>1974</v>
      </c>
      <c r="F2824" s="1577"/>
      <c r="G2824" s="1530"/>
      <c r="H2824" s="1530" t="s">
        <v>2196</v>
      </c>
      <c r="I2824" s="1531" t="s">
        <v>1976</v>
      </c>
      <c r="J2824" s="1532"/>
      <c r="K2824" s="1533"/>
    </row>
    <row r="2825" spans="1:11" s="605" customFormat="1" ht="15.75" customHeight="1">
      <c r="A2825" s="1534"/>
      <c r="B2825" s="1527" t="s">
        <v>1971</v>
      </c>
      <c r="C2825" s="1532" t="s">
        <v>2216</v>
      </c>
      <c r="D2825" s="1535"/>
      <c r="E2825" s="1529" t="s">
        <v>1974</v>
      </c>
      <c r="F2825" s="1576"/>
      <c r="G2825" s="1535"/>
      <c r="H2825" s="1530" t="s">
        <v>2196</v>
      </c>
      <c r="I2825" s="1531" t="s">
        <v>1976</v>
      </c>
      <c r="J2825" s="1532"/>
      <c r="K2825" s="1536"/>
    </row>
    <row r="2826" spans="1:11" ht="15.75" customHeight="1">
      <c r="J2826">
        <f>SUM(J2803:J2825)</f>
        <v>20</v>
      </c>
    </row>
    <row r="2827" spans="1:11" ht="15.75" customHeight="1">
      <c r="A2827" s="3340" t="s">
        <v>46</v>
      </c>
      <c r="B2827" s="3341"/>
      <c r="C2827" s="3341"/>
      <c r="D2827" s="3341"/>
      <c r="E2827" s="3341"/>
      <c r="F2827" s="3341"/>
      <c r="G2827" s="3341"/>
      <c r="H2827" s="3341"/>
      <c r="I2827" s="3341"/>
      <c r="J2827" s="3341"/>
      <c r="K2827" s="3341"/>
    </row>
    <row r="2828" spans="1:11" ht="15.75" customHeight="1">
      <c r="A2828" s="12" t="s">
        <v>1962</v>
      </c>
      <c r="B2828" s="62" t="s">
        <v>1963</v>
      </c>
      <c r="C2828" s="62" t="s">
        <v>1964</v>
      </c>
      <c r="D2828" s="62" t="s">
        <v>2340</v>
      </c>
      <c r="E2828" s="62" t="s">
        <v>153</v>
      </c>
      <c r="F2828" s="1702" t="s">
        <v>1966</v>
      </c>
      <c r="G2828" s="986" t="s">
        <v>1967</v>
      </c>
      <c r="H2828" s="62" t="s">
        <v>1968</v>
      </c>
      <c r="I2828" s="62" t="s">
        <v>1969</v>
      </c>
      <c r="J2828" s="63" t="s">
        <v>1970</v>
      </c>
      <c r="K2828" s="63" t="s">
        <v>10</v>
      </c>
    </row>
    <row r="2829" spans="1:11" ht="15.75" customHeight="1">
      <c r="A2829" s="632">
        <v>44319</v>
      </c>
      <c r="B2829" s="633" t="s">
        <v>1971</v>
      </c>
      <c r="C2829" s="631" t="s">
        <v>5078</v>
      </c>
      <c r="D2829" s="633" t="s">
        <v>96</v>
      </c>
      <c r="E2829" s="633" t="s">
        <v>1974</v>
      </c>
      <c r="F2829" s="1131">
        <v>1200000</v>
      </c>
      <c r="G2829" s="633" t="s">
        <v>1975</v>
      </c>
      <c r="H2829" s="633" t="s">
        <v>2196</v>
      </c>
      <c r="I2829" s="633" t="s">
        <v>1976</v>
      </c>
      <c r="J2829" s="633">
        <v>1</v>
      </c>
      <c r="K2829" s="633" t="s">
        <v>5053</v>
      </c>
    </row>
    <row r="2830" spans="1:11" ht="15.75" customHeight="1">
      <c r="A2830" s="632">
        <v>44289</v>
      </c>
      <c r="B2830" s="633" t="s">
        <v>1971</v>
      </c>
      <c r="C2830" s="631" t="s">
        <v>5079</v>
      </c>
      <c r="D2830" s="633" t="s">
        <v>3057</v>
      </c>
      <c r="E2830" s="633" t="s">
        <v>1974</v>
      </c>
      <c r="F2830" s="1131">
        <v>3800000</v>
      </c>
      <c r="G2830" s="633" t="s">
        <v>3621</v>
      </c>
      <c r="H2830" s="633" t="s">
        <v>2196</v>
      </c>
      <c r="I2830" s="633" t="s">
        <v>1976</v>
      </c>
      <c r="J2830" s="633">
        <v>1</v>
      </c>
      <c r="K2830" s="633" t="s">
        <v>5053</v>
      </c>
    </row>
    <row r="2831" spans="1:11" ht="15.75" customHeight="1">
      <c r="A2831" s="632">
        <v>44319</v>
      </c>
      <c r="B2831" s="633" t="s">
        <v>1971</v>
      </c>
      <c r="C2831" s="1700" t="s">
        <v>5080</v>
      </c>
      <c r="D2831" s="633" t="s">
        <v>3124</v>
      </c>
      <c r="E2831" s="633" t="s">
        <v>1974</v>
      </c>
      <c r="F2831" s="773">
        <v>1800000</v>
      </c>
      <c r="G2831" s="422" t="s">
        <v>1975</v>
      </c>
      <c r="H2831" s="633" t="s">
        <v>2196</v>
      </c>
      <c r="I2831" s="633" t="s">
        <v>1976</v>
      </c>
      <c r="J2831" s="633">
        <v>1</v>
      </c>
      <c r="K2831" s="633" t="s">
        <v>1170</v>
      </c>
    </row>
    <row r="2832" spans="1:11" ht="15.75" customHeight="1">
      <c r="A2832" s="632">
        <v>44319</v>
      </c>
      <c r="B2832" s="1569" t="s">
        <v>1971</v>
      </c>
      <c r="C2832" s="726" t="s">
        <v>5081</v>
      </c>
      <c r="D2832" s="633" t="s">
        <v>91</v>
      </c>
      <c r="E2832" s="633" t="s">
        <v>1974</v>
      </c>
      <c r="F2832" s="773">
        <v>2200000</v>
      </c>
      <c r="G2832" s="422" t="s">
        <v>2006</v>
      </c>
      <c r="H2832" s="633" t="s">
        <v>2196</v>
      </c>
      <c r="I2832" s="633" t="s">
        <v>1976</v>
      </c>
      <c r="J2832" s="633">
        <v>1</v>
      </c>
      <c r="K2832" s="633" t="s">
        <v>1170</v>
      </c>
    </row>
    <row r="2833" spans="1:11" ht="15.75" customHeight="1">
      <c r="A2833" s="632">
        <v>44319</v>
      </c>
      <c r="B2833" s="1569" t="s">
        <v>1971</v>
      </c>
      <c r="C2833" s="1701" t="s">
        <v>5082</v>
      </c>
      <c r="D2833" s="633" t="s">
        <v>89</v>
      </c>
      <c r="E2833" s="633" t="s">
        <v>1974</v>
      </c>
      <c r="F2833" s="773">
        <v>2400000</v>
      </c>
      <c r="G2833" s="422" t="s">
        <v>4658</v>
      </c>
      <c r="H2833" s="633" t="s">
        <v>2196</v>
      </c>
      <c r="I2833" s="633" t="s">
        <v>1976</v>
      </c>
      <c r="J2833" s="633">
        <v>1</v>
      </c>
      <c r="K2833" s="633" t="s">
        <v>1170</v>
      </c>
    </row>
    <row r="2834" spans="1:11" ht="15.75" customHeight="1">
      <c r="A2834" s="632">
        <v>44289</v>
      </c>
      <c r="B2834" s="1569" t="s">
        <v>1971</v>
      </c>
      <c r="C2834" s="726" t="s">
        <v>5083</v>
      </c>
      <c r="D2834" s="633" t="s">
        <v>2445</v>
      </c>
      <c r="E2834" s="633" t="s">
        <v>1974</v>
      </c>
      <c r="F2834" s="773">
        <v>1750000</v>
      </c>
      <c r="G2834" s="422" t="s">
        <v>5084</v>
      </c>
      <c r="H2834" s="633" t="s">
        <v>2196</v>
      </c>
      <c r="I2834" s="633" t="s">
        <v>1976</v>
      </c>
      <c r="J2834" s="633">
        <v>1</v>
      </c>
      <c r="K2834" s="633" t="s">
        <v>5055</v>
      </c>
    </row>
    <row r="2835" spans="1:11" ht="15.75" customHeight="1">
      <c r="A2835" s="632">
        <v>44319</v>
      </c>
      <c r="B2835" s="633" t="s">
        <v>1971</v>
      </c>
      <c r="C2835" s="630" t="s">
        <v>5085</v>
      </c>
      <c r="D2835" s="633" t="s">
        <v>89</v>
      </c>
      <c r="E2835" s="633" t="s">
        <v>1974</v>
      </c>
      <c r="F2835" s="773">
        <v>2300000</v>
      </c>
      <c r="G2835" s="422" t="s">
        <v>2034</v>
      </c>
      <c r="H2835" s="633" t="s">
        <v>2196</v>
      </c>
      <c r="I2835" s="633" t="s">
        <v>1976</v>
      </c>
      <c r="J2835" s="633">
        <v>1</v>
      </c>
      <c r="K2835" s="633" t="s">
        <v>1170</v>
      </c>
    </row>
    <row r="2836" spans="1:11" ht="15.75" customHeight="1">
      <c r="A2836" s="632">
        <v>44199</v>
      </c>
      <c r="B2836" s="633" t="s">
        <v>1971</v>
      </c>
      <c r="C2836" s="630" t="s">
        <v>5086</v>
      </c>
      <c r="D2836" s="633" t="s">
        <v>2543</v>
      </c>
      <c r="E2836" s="633" t="s">
        <v>1974</v>
      </c>
      <c r="F2836" s="773">
        <v>1150000</v>
      </c>
      <c r="G2836" s="422" t="s">
        <v>1975</v>
      </c>
      <c r="H2836" s="633" t="s">
        <v>2196</v>
      </c>
      <c r="I2836" s="633" t="s">
        <v>1976</v>
      </c>
      <c r="J2836" s="633">
        <v>1</v>
      </c>
      <c r="K2836" s="633" t="s">
        <v>1170</v>
      </c>
    </row>
    <row r="2837" spans="1:11" ht="15.75" customHeight="1">
      <c r="A2837" s="632">
        <v>44258</v>
      </c>
      <c r="B2837" s="633" t="s">
        <v>1971</v>
      </c>
      <c r="C2837" s="630" t="s">
        <v>5087</v>
      </c>
      <c r="D2837" s="633" t="s">
        <v>107</v>
      </c>
      <c r="E2837" s="633" t="s">
        <v>1974</v>
      </c>
      <c r="F2837" s="773">
        <v>2000000</v>
      </c>
      <c r="G2837" s="422" t="s">
        <v>2006</v>
      </c>
      <c r="H2837" s="633" t="s">
        <v>2196</v>
      </c>
      <c r="I2837" s="633" t="s">
        <v>1976</v>
      </c>
      <c r="J2837" s="633">
        <v>1</v>
      </c>
      <c r="K2837" s="633" t="s">
        <v>5055</v>
      </c>
    </row>
    <row r="2838" spans="1:11" ht="15.75" customHeight="1">
      <c r="A2838" s="632">
        <v>44199</v>
      </c>
      <c r="B2838" s="633" t="s">
        <v>1971</v>
      </c>
      <c r="C2838" s="630" t="s">
        <v>5088</v>
      </c>
      <c r="D2838" s="633" t="s">
        <v>95</v>
      </c>
      <c r="E2838" s="633" t="s">
        <v>1974</v>
      </c>
      <c r="F2838" s="773">
        <v>1800000</v>
      </c>
      <c r="G2838" s="422" t="s">
        <v>1810</v>
      </c>
      <c r="H2838" s="633" t="s">
        <v>2196</v>
      </c>
      <c r="I2838" s="633" t="s">
        <v>1976</v>
      </c>
      <c r="J2838" s="633">
        <v>1</v>
      </c>
      <c r="K2838" s="633" t="s">
        <v>1170</v>
      </c>
    </row>
    <row r="2839" spans="1:11" ht="15.75" customHeight="1">
      <c r="A2839" s="632" t="s">
        <v>5089</v>
      </c>
      <c r="B2839" s="633" t="s">
        <v>1971</v>
      </c>
      <c r="C2839" s="630" t="s">
        <v>5090</v>
      </c>
      <c r="D2839" s="633" t="s">
        <v>89</v>
      </c>
      <c r="E2839" s="633" t="s">
        <v>1974</v>
      </c>
      <c r="F2839" s="773">
        <v>3100000</v>
      </c>
      <c r="G2839" s="422" t="s">
        <v>2499</v>
      </c>
      <c r="H2839" s="633" t="s">
        <v>2196</v>
      </c>
      <c r="I2839" s="633" t="s">
        <v>1976</v>
      </c>
      <c r="J2839" s="633">
        <v>1</v>
      </c>
      <c r="K2839" s="633" t="s">
        <v>5055</v>
      </c>
    </row>
    <row r="2840" spans="1:11" ht="15.75" customHeight="1">
      <c r="A2840" s="632">
        <v>44472</v>
      </c>
      <c r="B2840" s="633" t="s">
        <v>1971</v>
      </c>
      <c r="C2840" s="630" t="s">
        <v>5091</v>
      </c>
      <c r="D2840" s="633" t="s">
        <v>92</v>
      </c>
      <c r="E2840" s="633" t="s">
        <v>1974</v>
      </c>
      <c r="F2840" s="773">
        <v>2300000</v>
      </c>
      <c r="G2840" s="422" t="s">
        <v>1975</v>
      </c>
      <c r="H2840" s="633" t="s">
        <v>2196</v>
      </c>
      <c r="I2840" s="633" t="s">
        <v>1976</v>
      </c>
      <c r="J2840" s="633">
        <v>1</v>
      </c>
      <c r="K2840" s="633" t="s">
        <v>1170</v>
      </c>
    </row>
    <row r="2841" spans="1:11" ht="15.75" customHeight="1">
      <c r="A2841" s="632">
        <v>44533</v>
      </c>
      <c r="B2841" s="633" t="s">
        <v>1971</v>
      </c>
      <c r="C2841" s="630" t="s">
        <v>5092</v>
      </c>
      <c r="D2841" s="633" t="s">
        <v>5093</v>
      </c>
      <c r="E2841" s="633" t="s">
        <v>1974</v>
      </c>
      <c r="F2841" s="773">
        <v>1450000</v>
      </c>
      <c r="G2841" s="422" t="s">
        <v>2263</v>
      </c>
      <c r="H2841" s="633" t="s">
        <v>2196</v>
      </c>
      <c r="I2841" s="633" t="s">
        <v>1976</v>
      </c>
      <c r="J2841" s="633">
        <v>1</v>
      </c>
      <c r="K2841" s="633" t="s">
        <v>1170</v>
      </c>
    </row>
    <row r="2842" spans="1:11" ht="15.75" customHeight="1">
      <c r="A2842" s="632">
        <v>44533</v>
      </c>
      <c r="B2842" s="633" t="s">
        <v>1971</v>
      </c>
      <c r="C2842" s="630" t="s">
        <v>5094</v>
      </c>
      <c r="D2842" s="633" t="s">
        <v>2434</v>
      </c>
      <c r="E2842" s="633" t="s">
        <v>1974</v>
      </c>
      <c r="F2842" s="773">
        <v>1500000</v>
      </c>
      <c r="G2842" s="422" t="s">
        <v>3434</v>
      </c>
      <c r="H2842" s="633" t="s">
        <v>2196</v>
      </c>
      <c r="I2842" s="633" t="s">
        <v>1976</v>
      </c>
      <c r="J2842" s="633">
        <v>1</v>
      </c>
      <c r="K2842" s="633" t="s">
        <v>1170</v>
      </c>
    </row>
    <row r="2843" spans="1:11" ht="15.75" customHeight="1">
      <c r="A2843" s="632" t="s">
        <v>5074</v>
      </c>
      <c r="B2843" s="633" t="s">
        <v>1971</v>
      </c>
      <c r="C2843" s="630" t="s">
        <v>5095</v>
      </c>
      <c r="D2843" s="633" t="s">
        <v>5096</v>
      </c>
      <c r="E2843" s="633" t="s">
        <v>1974</v>
      </c>
      <c r="F2843" s="773">
        <v>2000000</v>
      </c>
      <c r="G2843" s="422" t="s">
        <v>5097</v>
      </c>
      <c r="H2843" s="633" t="s">
        <v>2196</v>
      </c>
      <c r="I2843" s="633" t="s">
        <v>1976</v>
      </c>
      <c r="J2843" s="633">
        <v>1</v>
      </c>
      <c r="K2843" s="633" t="s">
        <v>1170</v>
      </c>
    </row>
    <row r="2844" spans="1:11" ht="15.75" customHeight="1">
      <c r="A2844" s="632" t="s">
        <v>5098</v>
      </c>
      <c r="B2844" s="633" t="s">
        <v>1971</v>
      </c>
      <c r="C2844" s="630" t="s">
        <v>5099</v>
      </c>
      <c r="D2844" s="633" t="s">
        <v>89</v>
      </c>
      <c r="E2844" s="633" t="s">
        <v>1974</v>
      </c>
      <c r="F2844" s="773">
        <v>1750000</v>
      </c>
      <c r="G2844" s="422" t="s">
        <v>1975</v>
      </c>
      <c r="H2844" s="633" t="s">
        <v>2196</v>
      </c>
      <c r="I2844" s="633" t="s">
        <v>1976</v>
      </c>
      <c r="J2844" s="633">
        <v>1</v>
      </c>
      <c r="K2844" s="633" t="s">
        <v>1170</v>
      </c>
    </row>
    <row r="2845" spans="1:11" ht="15.75" customHeight="1">
      <c r="A2845" s="632" t="s">
        <v>5100</v>
      </c>
      <c r="B2845" s="633" t="s">
        <v>1971</v>
      </c>
      <c r="C2845" s="630" t="s">
        <v>5101</v>
      </c>
      <c r="D2845" s="633" t="s">
        <v>94</v>
      </c>
      <c r="E2845" s="633" t="s">
        <v>1974</v>
      </c>
      <c r="F2845" s="773">
        <v>2200000</v>
      </c>
      <c r="G2845" s="422" t="s">
        <v>2306</v>
      </c>
      <c r="H2845" s="633" t="s">
        <v>2196</v>
      </c>
      <c r="I2845" s="633" t="s">
        <v>1976</v>
      </c>
      <c r="J2845" s="633">
        <v>1</v>
      </c>
      <c r="K2845" s="633" t="s">
        <v>5055</v>
      </c>
    </row>
    <row r="2846" spans="1:11" ht="15.75" customHeight="1">
      <c r="A2846" s="632" t="s">
        <v>5102</v>
      </c>
      <c r="B2846" s="633" t="s">
        <v>1971</v>
      </c>
      <c r="C2846" s="630" t="s">
        <v>2427</v>
      </c>
      <c r="D2846" s="633" t="s">
        <v>109</v>
      </c>
      <c r="E2846" s="633" t="s">
        <v>1974</v>
      </c>
      <c r="F2846" s="773">
        <v>1100000</v>
      </c>
      <c r="G2846" s="422" t="s">
        <v>1975</v>
      </c>
      <c r="H2846" s="633" t="s">
        <v>2196</v>
      </c>
      <c r="I2846" s="633" t="s">
        <v>1976</v>
      </c>
      <c r="J2846" s="633">
        <v>1</v>
      </c>
      <c r="K2846" s="633" t="s">
        <v>5055</v>
      </c>
    </row>
    <row r="2847" spans="1:11" ht="15.75" customHeight="1">
      <c r="A2847" s="632" t="s">
        <v>5103</v>
      </c>
      <c r="B2847" s="633" t="s">
        <v>1971</v>
      </c>
      <c r="C2847" s="630" t="s">
        <v>5104</v>
      </c>
      <c r="D2847" s="633" t="s">
        <v>101</v>
      </c>
      <c r="E2847" s="633" t="s">
        <v>1974</v>
      </c>
      <c r="F2847" s="773">
        <v>3500000</v>
      </c>
      <c r="G2847" s="422" t="s">
        <v>5105</v>
      </c>
      <c r="H2847" s="633" t="s">
        <v>2196</v>
      </c>
      <c r="I2847" s="633" t="s">
        <v>1976</v>
      </c>
      <c r="J2847" s="633">
        <v>1</v>
      </c>
      <c r="K2847" s="633" t="s">
        <v>1170</v>
      </c>
    </row>
    <row r="2848" spans="1:11" ht="15.75" customHeight="1">
      <c r="A2848" s="632" t="s">
        <v>5106</v>
      </c>
      <c r="B2848" s="633" t="s">
        <v>1971</v>
      </c>
      <c r="C2848" s="630" t="s">
        <v>5107</v>
      </c>
      <c r="D2848" s="633" t="s">
        <v>2434</v>
      </c>
      <c r="E2848" s="633" t="s">
        <v>1974</v>
      </c>
      <c r="F2848" s="773">
        <v>1500000</v>
      </c>
      <c r="G2848" s="422" t="s">
        <v>3544</v>
      </c>
      <c r="H2848" s="633" t="s">
        <v>2196</v>
      </c>
      <c r="I2848" s="633" t="s">
        <v>1976</v>
      </c>
      <c r="J2848" s="633">
        <v>1</v>
      </c>
      <c r="K2848" s="633" t="s">
        <v>5055</v>
      </c>
    </row>
    <row r="2849" spans="1:11" s="605" customFormat="1" ht="15.75" customHeight="1">
      <c r="A2849" s="1526"/>
      <c r="B2849" s="1527" t="s">
        <v>1971</v>
      </c>
      <c r="C2849" s="1528" t="s">
        <v>5108</v>
      </c>
      <c r="D2849" s="1529"/>
      <c r="E2849" s="1529" t="s">
        <v>1974</v>
      </c>
      <c r="F2849" s="1577"/>
      <c r="G2849" s="1530"/>
      <c r="H2849" s="1530" t="s">
        <v>2196</v>
      </c>
      <c r="I2849" s="1531" t="s">
        <v>1976</v>
      </c>
      <c r="J2849" s="1532"/>
      <c r="K2849" s="1533"/>
    </row>
    <row r="2850" spans="1:11" s="605" customFormat="1" ht="15.75" customHeight="1">
      <c r="A2850" s="1526"/>
      <c r="B2850" s="1527" t="s">
        <v>1971</v>
      </c>
      <c r="C2850" s="1528" t="s">
        <v>5109</v>
      </c>
      <c r="D2850" s="1529"/>
      <c r="E2850" s="1529" t="s">
        <v>1974</v>
      </c>
      <c r="F2850" s="1577"/>
      <c r="G2850" s="1530"/>
      <c r="H2850" s="1530" t="s">
        <v>2196</v>
      </c>
      <c r="I2850" s="1531" t="s">
        <v>1976</v>
      </c>
      <c r="J2850" s="1532"/>
      <c r="K2850" s="1533"/>
    </row>
    <row r="2851" spans="1:11" s="605" customFormat="1" ht="15.75" customHeight="1">
      <c r="A2851" s="1534"/>
      <c r="B2851" s="1527" t="s">
        <v>1971</v>
      </c>
      <c r="C2851" s="1532" t="s">
        <v>5110</v>
      </c>
      <c r="D2851" s="1535"/>
      <c r="E2851" s="1529" t="s">
        <v>1974</v>
      </c>
      <c r="F2851" s="1576"/>
      <c r="G2851" s="1535"/>
      <c r="H2851" s="1530" t="s">
        <v>2196</v>
      </c>
      <c r="I2851" s="1531" t="s">
        <v>1976</v>
      </c>
      <c r="J2851" s="1532"/>
      <c r="K2851" s="1536"/>
    </row>
    <row r="2852" spans="1:11" ht="15.75" customHeight="1">
      <c r="J2852">
        <f>SUM(J2829:J2851)</f>
        <v>20</v>
      </c>
    </row>
    <row r="2853" spans="1:11" ht="15.75" customHeight="1">
      <c r="A2853" s="3340" t="s">
        <v>127</v>
      </c>
      <c r="B2853" s="3341"/>
      <c r="C2853" s="3341"/>
      <c r="D2853" s="3341"/>
      <c r="E2853" s="3341"/>
      <c r="F2853" s="3341"/>
      <c r="G2853" s="3341"/>
      <c r="H2853" s="3341"/>
      <c r="I2853" s="3341"/>
      <c r="J2853" s="3341"/>
      <c r="K2853" s="3341"/>
    </row>
    <row r="2854" spans="1:11" ht="15.75" customHeight="1">
      <c r="A2854" s="12" t="s">
        <v>1962</v>
      </c>
      <c r="B2854" s="62" t="s">
        <v>1963</v>
      </c>
      <c r="C2854" s="62" t="s">
        <v>1964</v>
      </c>
      <c r="D2854" s="62" t="s">
        <v>2340</v>
      </c>
      <c r="E2854" s="62" t="s">
        <v>153</v>
      </c>
      <c r="F2854" s="1702" t="s">
        <v>1966</v>
      </c>
      <c r="G2854" s="986" t="s">
        <v>1967</v>
      </c>
      <c r="H2854" s="62" t="s">
        <v>1968</v>
      </c>
      <c r="I2854" s="62" t="s">
        <v>1969</v>
      </c>
      <c r="J2854" s="63" t="s">
        <v>1970</v>
      </c>
      <c r="K2854" s="63" t="s">
        <v>10</v>
      </c>
    </row>
    <row r="2855" spans="1:11" ht="15.75" customHeight="1">
      <c r="A2855" s="632">
        <v>44533</v>
      </c>
      <c r="B2855" s="633" t="s">
        <v>1971</v>
      </c>
      <c r="C2855" s="662" t="s">
        <v>5111</v>
      </c>
      <c r="D2855" s="633" t="s">
        <v>5112</v>
      </c>
      <c r="E2855" s="633" t="s">
        <v>1974</v>
      </c>
      <c r="F2855" s="1131">
        <v>2000000</v>
      </c>
      <c r="G2855" s="633" t="s">
        <v>2283</v>
      </c>
      <c r="H2855" s="633" t="s">
        <v>2196</v>
      </c>
      <c r="I2855" s="633" t="s">
        <v>1976</v>
      </c>
      <c r="J2855" s="633">
        <v>1</v>
      </c>
      <c r="K2855" s="633" t="s">
        <v>5055</v>
      </c>
    </row>
    <row r="2856" spans="1:11" ht="15.75" customHeight="1">
      <c r="A2856" s="632">
        <v>44533</v>
      </c>
      <c r="B2856" s="633" t="s">
        <v>1971</v>
      </c>
      <c r="C2856" s="662" t="s">
        <v>5113</v>
      </c>
      <c r="D2856" s="633" t="s">
        <v>5071</v>
      </c>
      <c r="E2856" s="633" t="s">
        <v>1974</v>
      </c>
      <c r="F2856" s="1131">
        <v>1900000</v>
      </c>
      <c r="G2856" s="633" t="s">
        <v>5067</v>
      </c>
      <c r="H2856" s="633" t="s">
        <v>2196</v>
      </c>
      <c r="I2856" s="633" t="s">
        <v>1976</v>
      </c>
      <c r="J2856" s="633">
        <v>1</v>
      </c>
      <c r="K2856" s="633" t="s">
        <v>5055</v>
      </c>
    </row>
    <row r="2857" spans="1:11" ht="15.75" customHeight="1">
      <c r="A2857" s="632">
        <v>44533</v>
      </c>
      <c r="B2857" s="633" t="s">
        <v>1971</v>
      </c>
      <c r="C2857" s="479" t="s">
        <v>5114</v>
      </c>
      <c r="D2857" s="633" t="s">
        <v>5069</v>
      </c>
      <c r="E2857" s="633" t="s">
        <v>1974</v>
      </c>
      <c r="F2857" s="773">
        <v>1900000</v>
      </c>
      <c r="G2857" s="422" t="s">
        <v>3028</v>
      </c>
      <c r="H2857" s="633" t="s">
        <v>2196</v>
      </c>
      <c r="I2857" s="633" t="s">
        <v>1976</v>
      </c>
      <c r="J2857" s="633">
        <v>1</v>
      </c>
      <c r="K2857" s="633" t="s">
        <v>5055</v>
      </c>
    </row>
    <row r="2858" spans="1:11" ht="15.75" customHeight="1">
      <c r="A2858" s="632">
        <v>44533</v>
      </c>
      <c r="B2858" s="1569" t="s">
        <v>1971</v>
      </c>
      <c r="C2858" s="725" t="s">
        <v>2369</v>
      </c>
      <c r="D2858" s="633" t="s">
        <v>107</v>
      </c>
      <c r="E2858" s="633" t="s">
        <v>1974</v>
      </c>
      <c r="F2858" s="773">
        <v>2100000</v>
      </c>
      <c r="G2858" s="422" t="s">
        <v>2406</v>
      </c>
      <c r="H2858" s="633" t="s">
        <v>2196</v>
      </c>
      <c r="I2858" s="633" t="s">
        <v>1976</v>
      </c>
      <c r="J2858" s="633">
        <v>1</v>
      </c>
      <c r="K2858" s="633" t="s">
        <v>1170</v>
      </c>
    </row>
    <row r="2859" spans="1:11" ht="15.75" customHeight="1">
      <c r="A2859" s="632" t="s">
        <v>5065</v>
      </c>
      <c r="B2859" s="1569" t="s">
        <v>1971</v>
      </c>
      <c r="C2859" s="1599" t="s">
        <v>5115</v>
      </c>
      <c r="D2859" s="633" t="s">
        <v>5116</v>
      </c>
      <c r="E2859" s="633" t="s">
        <v>1974</v>
      </c>
      <c r="F2859" s="773">
        <v>2300000</v>
      </c>
      <c r="G2859" s="422" t="s">
        <v>3547</v>
      </c>
      <c r="H2859" s="633" t="s">
        <v>2196</v>
      </c>
      <c r="I2859" s="633" t="s">
        <v>1976</v>
      </c>
      <c r="J2859" s="633">
        <v>1</v>
      </c>
      <c r="K2859" s="633" t="s">
        <v>1170</v>
      </c>
    </row>
    <row r="2860" spans="1:11" ht="15.75" customHeight="1">
      <c r="A2860" s="632" t="s">
        <v>5100</v>
      </c>
      <c r="B2860" s="1569" t="s">
        <v>1971</v>
      </c>
      <c r="C2860" s="725" t="s">
        <v>5117</v>
      </c>
      <c r="D2860" s="633" t="s">
        <v>1995</v>
      </c>
      <c r="E2860" s="633" t="s">
        <v>1974</v>
      </c>
      <c r="F2860" s="773">
        <v>2000000</v>
      </c>
      <c r="G2860" s="422" t="s">
        <v>5118</v>
      </c>
      <c r="H2860" s="633" t="s">
        <v>2196</v>
      </c>
      <c r="I2860" s="633" t="s">
        <v>1976</v>
      </c>
      <c r="J2860" s="633">
        <v>1</v>
      </c>
      <c r="K2860" s="633" t="s">
        <v>1170</v>
      </c>
    </row>
    <row r="2861" spans="1:11" ht="15.75" customHeight="1">
      <c r="A2861" s="632" t="s">
        <v>5119</v>
      </c>
      <c r="B2861" s="633" t="s">
        <v>1971</v>
      </c>
      <c r="C2861" s="439" t="s">
        <v>5120</v>
      </c>
      <c r="D2861" s="633" t="s">
        <v>120</v>
      </c>
      <c r="E2861" s="633" t="s">
        <v>1974</v>
      </c>
      <c r="F2861" s="773">
        <v>1850000</v>
      </c>
      <c r="G2861" s="422" t="s">
        <v>2194</v>
      </c>
      <c r="H2861" s="633" t="s">
        <v>2196</v>
      </c>
      <c r="I2861" s="633" t="s">
        <v>1976</v>
      </c>
      <c r="J2861" s="633">
        <v>1</v>
      </c>
      <c r="K2861" s="633" t="s">
        <v>5055</v>
      </c>
    </row>
    <row r="2862" spans="1:11" ht="15.75" customHeight="1">
      <c r="A2862" s="632" t="s">
        <v>5119</v>
      </c>
      <c r="B2862" s="633" t="s">
        <v>1971</v>
      </c>
      <c r="C2862" s="439" t="s">
        <v>5121</v>
      </c>
      <c r="D2862" s="633" t="s">
        <v>413</v>
      </c>
      <c r="E2862" s="633" t="s">
        <v>1974</v>
      </c>
      <c r="F2862" s="773">
        <v>2200000</v>
      </c>
      <c r="G2862" s="422" t="s">
        <v>4979</v>
      </c>
      <c r="H2862" s="633" t="s">
        <v>2196</v>
      </c>
      <c r="I2862" s="633" t="s">
        <v>1976</v>
      </c>
      <c r="J2862" s="633">
        <v>1</v>
      </c>
      <c r="K2862" s="633" t="s">
        <v>1170</v>
      </c>
    </row>
    <row r="2863" spans="1:11" ht="15.75" customHeight="1">
      <c r="A2863" s="632" t="s">
        <v>5119</v>
      </c>
      <c r="B2863" s="633" t="s">
        <v>1971</v>
      </c>
      <c r="C2863" s="439" t="s">
        <v>5122</v>
      </c>
      <c r="D2863" s="633" t="s">
        <v>91</v>
      </c>
      <c r="E2863" s="633" t="s">
        <v>1974</v>
      </c>
      <c r="F2863" s="773">
        <v>1900000</v>
      </c>
      <c r="G2863" s="422" t="s">
        <v>3028</v>
      </c>
      <c r="H2863" s="633" t="s">
        <v>2196</v>
      </c>
      <c r="I2863" s="633" t="s">
        <v>1976</v>
      </c>
      <c r="J2863" s="633">
        <v>1</v>
      </c>
      <c r="K2863" s="633" t="s">
        <v>1170</v>
      </c>
    </row>
    <row r="2864" spans="1:11" ht="15.75" customHeight="1">
      <c r="A2864" s="632" t="s">
        <v>5100</v>
      </c>
      <c r="B2864" s="633" t="s">
        <v>1971</v>
      </c>
      <c r="C2864" s="439" t="s">
        <v>5123</v>
      </c>
      <c r="D2864" s="633" t="s">
        <v>3770</v>
      </c>
      <c r="E2864" s="633" t="s">
        <v>1974</v>
      </c>
      <c r="F2864" s="773">
        <v>3300000</v>
      </c>
      <c r="G2864" s="422" t="s">
        <v>5124</v>
      </c>
      <c r="H2864" s="633" t="s">
        <v>2196</v>
      </c>
      <c r="I2864" s="633" t="s">
        <v>1976</v>
      </c>
      <c r="J2864" s="633">
        <v>1</v>
      </c>
      <c r="K2864" s="633" t="s">
        <v>1170</v>
      </c>
    </row>
    <row r="2865" spans="1:11" ht="15.75" customHeight="1">
      <c r="A2865" s="632" t="s">
        <v>5125</v>
      </c>
      <c r="B2865" s="633" t="s">
        <v>1971</v>
      </c>
      <c r="C2865" s="439" t="s">
        <v>5126</v>
      </c>
      <c r="D2865" s="633" t="s">
        <v>4230</v>
      </c>
      <c r="E2865" s="633" t="s">
        <v>1974</v>
      </c>
      <c r="F2865" s="773">
        <v>1500000</v>
      </c>
      <c r="G2865" s="422" t="s">
        <v>1975</v>
      </c>
      <c r="H2865" s="633" t="s">
        <v>2196</v>
      </c>
      <c r="I2865" s="633" t="s">
        <v>1976</v>
      </c>
      <c r="J2865" s="633">
        <v>1</v>
      </c>
      <c r="K2865" s="633" t="s">
        <v>5055</v>
      </c>
    </row>
    <row r="2866" spans="1:11" ht="15.75" customHeight="1">
      <c r="A2866" s="632" t="s">
        <v>5127</v>
      </c>
      <c r="B2866" s="633" t="s">
        <v>2004</v>
      </c>
      <c r="C2866" s="439" t="s">
        <v>5128</v>
      </c>
      <c r="D2866" s="633" t="s">
        <v>3179</v>
      </c>
      <c r="E2866" s="633" t="s">
        <v>1974</v>
      </c>
      <c r="F2866" s="773">
        <v>1800000</v>
      </c>
      <c r="G2866" s="422" t="s">
        <v>1975</v>
      </c>
      <c r="H2866" s="633" t="s">
        <v>2196</v>
      </c>
      <c r="I2866" s="633" t="s">
        <v>1976</v>
      </c>
      <c r="J2866" s="633">
        <v>1</v>
      </c>
      <c r="K2866" s="633" t="s">
        <v>1170</v>
      </c>
    </row>
    <row r="2867" spans="1:11" ht="15.75" customHeight="1">
      <c r="A2867" s="632" t="s">
        <v>5125</v>
      </c>
      <c r="B2867" s="633" t="s">
        <v>1971</v>
      </c>
      <c r="C2867" s="439" t="s">
        <v>5129</v>
      </c>
      <c r="D2867" s="633" t="s">
        <v>5130</v>
      </c>
      <c r="E2867" s="633" t="s">
        <v>1974</v>
      </c>
      <c r="F2867" s="773">
        <v>3700000</v>
      </c>
      <c r="G2867" s="422" t="s">
        <v>5131</v>
      </c>
      <c r="H2867" s="633" t="s">
        <v>2196</v>
      </c>
      <c r="I2867" s="633" t="s">
        <v>1976</v>
      </c>
      <c r="J2867" s="633">
        <v>1</v>
      </c>
      <c r="K2867" s="633" t="s">
        <v>5055</v>
      </c>
    </row>
    <row r="2868" spans="1:11" ht="15.75" customHeight="1">
      <c r="A2868" s="632" t="s">
        <v>5125</v>
      </c>
      <c r="B2868" s="633" t="s">
        <v>1971</v>
      </c>
      <c r="C2868" s="439" t="s">
        <v>5132</v>
      </c>
      <c r="D2868" s="633" t="s">
        <v>5133</v>
      </c>
      <c r="E2868" s="633" t="s">
        <v>1974</v>
      </c>
      <c r="F2868" s="773">
        <v>2000000</v>
      </c>
      <c r="G2868" s="422" t="s">
        <v>2560</v>
      </c>
      <c r="H2868" s="633" t="s">
        <v>2196</v>
      </c>
      <c r="I2868" s="633" t="s">
        <v>1976</v>
      </c>
      <c r="J2868" s="633">
        <v>1</v>
      </c>
      <c r="K2868" s="633" t="s">
        <v>5055</v>
      </c>
    </row>
    <row r="2869" spans="1:11" ht="15.75" customHeight="1">
      <c r="A2869" s="632" t="s">
        <v>5125</v>
      </c>
      <c r="B2869" s="633" t="s">
        <v>1971</v>
      </c>
      <c r="C2869" s="439" t="s">
        <v>5134</v>
      </c>
      <c r="D2869" s="633" t="s">
        <v>2131</v>
      </c>
      <c r="E2869" s="633" t="s">
        <v>756</v>
      </c>
      <c r="F2869" s="773"/>
      <c r="G2869" s="116" t="s">
        <v>2039</v>
      </c>
      <c r="H2869" s="633" t="s">
        <v>2196</v>
      </c>
      <c r="I2869" s="633" t="s">
        <v>1976</v>
      </c>
      <c r="J2869" s="633">
        <v>1</v>
      </c>
      <c r="K2869" s="633" t="s">
        <v>756</v>
      </c>
    </row>
    <row r="2870" spans="1:11" ht="15.75" customHeight="1">
      <c r="A2870" s="632" t="s">
        <v>5125</v>
      </c>
      <c r="B2870" s="633" t="s">
        <v>1971</v>
      </c>
      <c r="C2870" s="439" t="s">
        <v>5135</v>
      </c>
      <c r="D2870" s="633" t="s">
        <v>2131</v>
      </c>
      <c r="E2870" s="633" t="s">
        <v>756</v>
      </c>
      <c r="F2870" s="773">
        <v>7000000</v>
      </c>
      <c r="G2870" s="116" t="s">
        <v>2039</v>
      </c>
      <c r="H2870" s="633" t="s">
        <v>2196</v>
      </c>
      <c r="I2870" s="633" t="s">
        <v>1976</v>
      </c>
      <c r="J2870" s="633">
        <v>1</v>
      </c>
      <c r="K2870" s="633" t="s">
        <v>756</v>
      </c>
    </row>
    <row r="2871" spans="1:11" ht="15.75" customHeight="1">
      <c r="A2871" s="632" t="s">
        <v>5125</v>
      </c>
      <c r="B2871" s="633" t="s">
        <v>1971</v>
      </c>
      <c r="C2871" s="439" t="s">
        <v>5136</v>
      </c>
      <c r="D2871" s="633" t="s">
        <v>3179</v>
      </c>
      <c r="E2871" s="633" t="s">
        <v>2024</v>
      </c>
      <c r="F2871" s="773"/>
      <c r="G2871" s="116" t="s">
        <v>2039</v>
      </c>
      <c r="H2871" s="633" t="s">
        <v>2196</v>
      </c>
      <c r="I2871" s="633" t="s">
        <v>1976</v>
      </c>
      <c r="J2871" s="633">
        <v>1</v>
      </c>
      <c r="K2871" s="633" t="s">
        <v>1974</v>
      </c>
    </row>
    <row r="2872" spans="1:11" ht="15.75" customHeight="1">
      <c r="A2872" s="632" t="s">
        <v>5125</v>
      </c>
      <c r="B2872" s="633" t="s">
        <v>1971</v>
      </c>
      <c r="C2872" s="439" t="s">
        <v>5137</v>
      </c>
      <c r="D2872" s="633" t="s">
        <v>2131</v>
      </c>
      <c r="E2872" s="633" t="s">
        <v>756</v>
      </c>
      <c r="F2872" s="773">
        <v>1300000</v>
      </c>
      <c r="G2872" s="116" t="s">
        <v>2039</v>
      </c>
      <c r="H2872" s="633" t="s">
        <v>2196</v>
      </c>
      <c r="I2872" s="633" t="s">
        <v>1976</v>
      </c>
      <c r="J2872" s="633">
        <v>1</v>
      </c>
      <c r="K2872" s="633" t="s">
        <v>756</v>
      </c>
    </row>
    <row r="2873" spans="1:11" ht="15.75" customHeight="1">
      <c r="A2873" s="632" t="s">
        <v>5125</v>
      </c>
      <c r="B2873" s="633" t="s">
        <v>1971</v>
      </c>
      <c r="C2873" s="439" t="s">
        <v>5138</v>
      </c>
      <c r="D2873" s="633" t="s">
        <v>2131</v>
      </c>
      <c r="E2873" s="633" t="s">
        <v>756</v>
      </c>
      <c r="F2873" s="773">
        <v>2500000</v>
      </c>
      <c r="G2873" s="116" t="s">
        <v>5139</v>
      </c>
      <c r="H2873" s="633" t="s">
        <v>2196</v>
      </c>
      <c r="I2873" s="633" t="s">
        <v>1976</v>
      </c>
      <c r="J2873" s="633">
        <v>1</v>
      </c>
      <c r="K2873" s="633" t="s">
        <v>756</v>
      </c>
    </row>
    <row r="2874" spans="1:11" ht="15.75" customHeight="1">
      <c r="A2874" s="632" t="s">
        <v>5125</v>
      </c>
      <c r="B2874" s="633" t="s">
        <v>1971</v>
      </c>
      <c r="C2874" s="439" t="s">
        <v>5140</v>
      </c>
      <c r="D2874" s="633" t="s">
        <v>2131</v>
      </c>
      <c r="E2874" s="633" t="s">
        <v>756</v>
      </c>
      <c r="F2874" s="773">
        <v>4800000</v>
      </c>
      <c r="G2874" s="116" t="s">
        <v>2039</v>
      </c>
      <c r="H2874" s="633" t="s">
        <v>2196</v>
      </c>
      <c r="I2874" s="633" t="s">
        <v>1976</v>
      </c>
      <c r="J2874" s="633">
        <v>1</v>
      </c>
      <c r="K2874" s="633" t="s">
        <v>756</v>
      </c>
    </row>
    <row r="2875" spans="1:11" s="605" customFormat="1" ht="15.75" customHeight="1">
      <c r="A2875" s="1526"/>
      <c r="B2875" s="1527" t="s">
        <v>1971</v>
      </c>
      <c r="C2875" s="1528" t="s">
        <v>5141</v>
      </c>
      <c r="D2875" s="1529"/>
      <c r="E2875" s="1529" t="s">
        <v>1974</v>
      </c>
      <c r="F2875" s="1577"/>
      <c r="G2875" s="1530"/>
      <c r="H2875" s="1530" t="s">
        <v>2196</v>
      </c>
      <c r="I2875" s="1531" t="s">
        <v>1976</v>
      </c>
      <c r="J2875" s="1532"/>
      <c r="K2875" s="1533"/>
    </row>
    <row r="2876" spans="1:11" s="605" customFormat="1" ht="15.75" customHeight="1">
      <c r="A2876" s="1526"/>
      <c r="B2876" s="1527" t="s">
        <v>1971</v>
      </c>
      <c r="C2876" s="1528" t="s">
        <v>5142</v>
      </c>
      <c r="D2876" s="1529"/>
      <c r="E2876" s="1529" t="s">
        <v>1974</v>
      </c>
      <c r="F2876" s="1577"/>
      <c r="G2876" s="1530"/>
      <c r="H2876" s="1530" t="s">
        <v>2196</v>
      </c>
      <c r="I2876" s="1531" t="s">
        <v>1976</v>
      </c>
      <c r="J2876" s="1532"/>
      <c r="K2876" s="1533"/>
    </row>
    <row r="2877" spans="1:11" s="605" customFormat="1" ht="15.75" customHeight="1">
      <c r="A2877" s="1534"/>
      <c r="B2877" s="1527" t="s">
        <v>1971</v>
      </c>
      <c r="C2877" s="1532" t="s">
        <v>5143</v>
      </c>
      <c r="D2877" s="1535"/>
      <c r="E2877" s="1529" t="s">
        <v>1974</v>
      </c>
      <c r="F2877" s="1576"/>
      <c r="G2877" s="1535"/>
      <c r="H2877" s="1530" t="s">
        <v>2196</v>
      </c>
      <c r="I2877" s="1531" t="s">
        <v>1976</v>
      </c>
      <c r="J2877" s="1532"/>
      <c r="K2877" s="1536"/>
    </row>
    <row r="2878" spans="1:11" ht="15.75" customHeight="1">
      <c r="J2878">
        <f>SUM(J2855:J2874)</f>
        <v>20</v>
      </c>
    </row>
    <row r="2880" spans="1:11" ht="15.75" customHeight="1">
      <c r="A2880" s="3342" t="s">
        <v>5144</v>
      </c>
      <c r="B2880" s="3342"/>
      <c r="C2880" s="3342"/>
      <c r="D2880" s="3342"/>
      <c r="E2880" s="3342"/>
      <c r="F2880" s="3342"/>
      <c r="G2880" s="3342"/>
      <c r="H2880" s="3342"/>
      <c r="I2880" s="3342"/>
      <c r="J2880" s="3342"/>
      <c r="K2880" s="3342"/>
    </row>
    <row r="2881" spans="1:11" ht="15.75" customHeight="1">
      <c r="A2881" s="3340" t="s">
        <v>15</v>
      </c>
      <c r="B2881" s="3341"/>
      <c r="C2881" s="3341"/>
      <c r="D2881" s="3341"/>
      <c r="E2881" s="3341"/>
      <c r="F2881" s="3341"/>
      <c r="G2881" s="3341"/>
      <c r="H2881" s="3341"/>
      <c r="I2881" s="3341"/>
      <c r="J2881" s="3341"/>
      <c r="K2881" s="3341"/>
    </row>
    <row r="2882" spans="1:11" ht="15.75" customHeight="1">
      <c r="A2882" s="12" t="s">
        <v>1962</v>
      </c>
      <c r="B2882" s="62" t="s">
        <v>1963</v>
      </c>
      <c r="C2882" s="62" t="s">
        <v>1964</v>
      </c>
      <c r="D2882" s="62" t="s">
        <v>2340</v>
      </c>
      <c r="E2882" s="62" t="s">
        <v>153</v>
      </c>
      <c r="F2882" s="1702" t="s">
        <v>1966</v>
      </c>
      <c r="G2882" s="986" t="s">
        <v>1967</v>
      </c>
      <c r="H2882" s="62" t="s">
        <v>1968</v>
      </c>
      <c r="I2882" s="62" t="s">
        <v>1969</v>
      </c>
      <c r="J2882" s="63" t="s">
        <v>1970</v>
      </c>
      <c r="K2882" s="63" t="s">
        <v>10</v>
      </c>
    </row>
    <row r="2883" spans="1:11" ht="15.75" customHeight="1">
      <c r="A2883" s="632" t="s">
        <v>5145</v>
      </c>
      <c r="B2883" s="633" t="s">
        <v>1971</v>
      </c>
      <c r="C2883" s="662" t="s">
        <v>4962</v>
      </c>
      <c r="D2883" s="633" t="s">
        <v>91</v>
      </c>
      <c r="E2883" s="633" t="s">
        <v>1974</v>
      </c>
      <c r="F2883" s="1131">
        <v>2300000</v>
      </c>
      <c r="G2883" s="633" t="s">
        <v>3403</v>
      </c>
      <c r="H2883" s="633" t="s">
        <v>2196</v>
      </c>
      <c r="I2883" s="633" t="s">
        <v>1976</v>
      </c>
      <c r="J2883" s="633">
        <v>1</v>
      </c>
      <c r="K2883" s="633" t="s">
        <v>1170</v>
      </c>
    </row>
    <row r="2884" spans="1:11" ht="15.75" customHeight="1">
      <c r="A2884" s="632" t="s">
        <v>5146</v>
      </c>
      <c r="B2884" s="633" t="s">
        <v>1971</v>
      </c>
      <c r="C2884" s="662" t="s">
        <v>5147</v>
      </c>
      <c r="D2884" s="633" t="s">
        <v>1995</v>
      </c>
      <c r="E2884" s="633" t="s">
        <v>1974</v>
      </c>
      <c r="F2884" s="1131">
        <v>1800000</v>
      </c>
      <c r="G2884" s="633" t="s">
        <v>5148</v>
      </c>
      <c r="H2884" s="633" t="s">
        <v>2196</v>
      </c>
      <c r="I2884" s="633" t="s">
        <v>1976</v>
      </c>
      <c r="J2884" s="633">
        <v>1</v>
      </c>
      <c r="K2884" s="633" t="s">
        <v>5055</v>
      </c>
    </row>
    <row r="2885" spans="1:11" ht="15.75" customHeight="1">
      <c r="A2885" s="632" t="s">
        <v>5145</v>
      </c>
      <c r="B2885" s="633" t="s">
        <v>1971</v>
      </c>
      <c r="C2885" s="479" t="s">
        <v>5149</v>
      </c>
      <c r="D2885" s="633" t="s">
        <v>91</v>
      </c>
      <c r="E2885" s="633" t="s">
        <v>1974</v>
      </c>
      <c r="F2885" s="773">
        <v>2700000</v>
      </c>
      <c r="G2885" s="451" t="s">
        <v>2039</v>
      </c>
      <c r="H2885" s="633" t="s">
        <v>2196</v>
      </c>
      <c r="I2885" s="633" t="s">
        <v>1976</v>
      </c>
      <c r="J2885" s="633">
        <v>1</v>
      </c>
      <c r="K2885" s="633" t="s">
        <v>935</v>
      </c>
    </row>
    <row r="2886" spans="1:11" ht="15.75" customHeight="1">
      <c r="A2886" s="632" t="s">
        <v>5145</v>
      </c>
      <c r="B2886" s="1569" t="s">
        <v>672</v>
      </c>
      <c r="C2886" s="725" t="s">
        <v>5150</v>
      </c>
      <c r="D2886" s="633" t="s">
        <v>92</v>
      </c>
      <c r="E2886" s="633" t="s">
        <v>1974</v>
      </c>
      <c r="F2886" s="773">
        <v>3200000</v>
      </c>
      <c r="G2886" s="451" t="s">
        <v>1975</v>
      </c>
      <c r="H2886" s="633" t="s">
        <v>2196</v>
      </c>
      <c r="I2886" s="633" t="s">
        <v>1976</v>
      </c>
      <c r="J2886" s="633">
        <v>1</v>
      </c>
      <c r="K2886" s="633" t="s">
        <v>935</v>
      </c>
    </row>
    <row r="2887" spans="1:11" ht="15.75" customHeight="1">
      <c r="A2887" s="632" t="s">
        <v>5145</v>
      </c>
      <c r="B2887" s="1569" t="s">
        <v>3457</v>
      </c>
      <c r="C2887" s="1599" t="s">
        <v>5151</v>
      </c>
      <c r="D2887" s="633" t="s">
        <v>5152</v>
      </c>
      <c r="E2887" s="633" t="s">
        <v>1974</v>
      </c>
      <c r="F2887" s="773">
        <v>2000000</v>
      </c>
      <c r="G2887" s="451" t="s">
        <v>1975</v>
      </c>
      <c r="H2887" s="633" t="s">
        <v>2196</v>
      </c>
      <c r="I2887" s="633" t="s">
        <v>1976</v>
      </c>
      <c r="J2887" s="633">
        <v>1</v>
      </c>
      <c r="K2887" s="633" t="s">
        <v>935</v>
      </c>
    </row>
    <row r="2888" spans="1:11" ht="15.75" customHeight="1">
      <c r="A2888" s="632" t="s">
        <v>5145</v>
      </c>
      <c r="B2888" s="1569" t="s">
        <v>1971</v>
      </c>
      <c r="C2888" s="725" t="s">
        <v>5153</v>
      </c>
      <c r="D2888" s="633" t="s">
        <v>92</v>
      </c>
      <c r="E2888" s="633" t="s">
        <v>1974</v>
      </c>
      <c r="F2888" s="773">
        <v>2400000</v>
      </c>
      <c r="G2888" s="451" t="s">
        <v>1975</v>
      </c>
      <c r="H2888" s="633" t="s">
        <v>2196</v>
      </c>
      <c r="I2888" s="633" t="s">
        <v>1976</v>
      </c>
      <c r="J2888" s="633">
        <v>1</v>
      </c>
      <c r="K2888" s="633" t="s">
        <v>935</v>
      </c>
    </row>
    <row r="2889" spans="1:11" ht="15.75" customHeight="1">
      <c r="A2889" s="632" t="s">
        <v>5146</v>
      </c>
      <c r="B2889" s="633" t="s">
        <v>1971</v>
      </c>
      <c r="C2889" s="439" t="s">
        <v>5154</v>
      </c>
      <c r="D2889" s="633" t="s">
        <v>2174</v>
      </c>
      <c r="E2889" s="633" t="s">
        <v>1974</v>
      </c>
      <c r="F2889" s="773">
        <v>2950000</v>
      </c>
      <c r="G2889" s="422" t="s">
        <v>3744</v>
      </c>
      <c r="H2889" s="633" t="s">
        <v>2196</v>
      </c>
      <c r="I2889" s="633" t="s">
        <v>1976</v>
      </c>
      <c r="J2889" s="633">
        <v>1</v>
      </c>
      <c r="K2889" s="633" t="s">
        <v>5055</v>
      </c>
    </row>
    <row r="2890" spans="1:11" ht="15.75" customHeight="1">
      <c r="A2890" s="632" t="s">
        <v>5146</v>
      </c>
      <c r="B2890" s="633" t="s">
        <v>1971</v>
      </c>
      <c r="C2890" s="439" t="s">
        <v>5155</v>
      </c>
      <c r="D2890" s="633" t="s">
        <v>92</v>
      </c>
      <c r="E2890" s="633" t="s">
        <v>1974</v>
      </c>
      <c r="F2890" s="773">
        <v>2800000</v>
      </c>
      <c r="G2890" s="422" t="s">
        <v>3126</v>
      </c>
      <c r="H2890" s="633" t="s">
        <v>2196</v>
      </c>
      <c r="I2890" s="633" t="s">
        <v>1976</v>
      </c>
      <c r="J2890" s="633">
        <v>1</v>
      </c>
      <c r="K2890" s="633" t="s">
        <v>5055</v>
      </c>
    </row>
    <row r="2891" spans="1:11" ht="15.75" customHeight="1">
      <c r="A2891" s="632" t="s">
        <v>5156</v>
      </c>
      <c r="B2891" s="633" t="s">
        <v>2004</v>
      </c>
      <c r="C2891" s="439" t="s">
        <v>5157</v>
      </c>
      <c r="D2891" s="633" t="s">
        <v>2131</v>
      </c>
      <c r="E2891" s="633" t="s">
        <v>1974</v>
      </c>
      <c r="F2891" s="773">
        <v>5000000</v>
      </c>
      <c r="G2891" s="451" t="s">
        <v>1975</v>
      </c>
      <c r="H2891" s="633" t="s">
        <v>2196</v>
      </c>
      <c r="I2891" s="633" t="s">
        <v>1976</v>
      </c>
      <c r="J2891" s="633">
        <v>1</v>
      </c>
      <c r="K2891" s="633" t="s">
        <v>5055</v>
      </c>
    </row>
    <row r="2892" spans="1:11" ht="15.75" customHeight="1">
      <c r="A2892" s="632" t="s">
        <v>5156</v>
      </c>
      <c r="B2892" s="633" t="s">
        <v>1971</v>
      </c>
      <c r="C2892" s="439" t="s">
        <v>5158</v>
      </c>
      <c r="D2892" s="633" t="s">
        <v>107</v>
      </c>
      <c r="E2892" s="633" t="s">
        <v>1974</v>
      </c>
      <c r="F2892" s="773">
        <v>2100000</v>
      </c>
      <c r="G2892" s="451" t="s">
        <v>2039</v>
      </c>
      <c r="H2892" s="633" t="s">
        <v>2196</v>
      </c>
      <c r="I2892" s="633" t="s">
        <v>1976</v>
      </c>
      <c r="J2892" s="633">
        <v>1</v>
      </c>
      <c r="K2892" s="633" t="s">
        <v>5055</v>
      </c>
    </row>
    <row r="2893" spans="1:11" ht="15.75" customHeight="1">
      <c r="A2893" s="632" t="s">
        <v>5156</v>
      </c>
      <c r="B2893" s="633" t="s">
        <v>1971</v>
      </c>
      <c r="C2893" s="439" t="s">
        <v>5159</v>
      </c>
      <c r="D2893" s="633" t="s">
        <v>3057</v>
      </c>
      <c r="E2893" s="633" t="s">
        <v>1974</v>
      </c>
      <c r="F2893" s="773">
        <v>2600000</v>
      </c>
      <c r="G2893" s="451" t="s">
        <v>2039</v>
      </c>
      <c r="H2893" s="633" t="s">
        <v>2196</v>
      </c>
      <c r="I2893" s="633" t="s">
        <v>1976</v>
      </c>
      <c r="J2893" s="633">
        <v>1</v>
      </c>
      <c r="K2893" s="633" t="s">
        <v>5055</v>
      </c>
    </row>
    <row r="2894" spans="1:11" ht="15.75" customHeight="1">
      <c r="A2894" s="632" t="s">
        <v>5156</v>
      </c>
      <c r="B2894" s="633" t="s">
        <v>1971</v>
      </c>
      <c r="C2894" s="439" t="s">
        <v>5160</v>
      </c>
      <c r="D2894" s="633" t="s">
        <v>94</v>
      </c>
      <c r="E2894" s="633" t="s">
        <v>1974</v>
      </c>
      <c r="F2894" s="773">
        <v>3500000</v>
      </c>
      <c r="G2894" s="451" t="s">
        <v>2039</v>
      </c>
      <c r="H2894" s="633" t="s">
        <v>2196</v>
      </c>
      <c r="I2894" s="633" t="s">
        <v>1976</v>
      </c>
      <c r="J2894" s="633">
        <v>1</v>
      </c>
      <c r="K2894" s="633" t="s">
        <v>935</v>
      </c>
    </row>
    <row r="2895" spans="1:11" ht="15.75" customHeight="1">
      <c r="A2895" s="632" t="s">
        <v>5156</v>
      </c>
      <c r="B2895" s="633" t="s">
        <v>1971</v>
      </c>
      <c r="C2895" s="439" t="s">
        <v>5161</v>
      </c>
      <c r="D2895" s="633" t="s">
        <v>107</v>
      </c>
      <c r="E2895" s="633" t="s">
        <v>1974</v>
      </c>
      <c r="F2895" s="773">
        <v>2500000</v>
      </c>
      <c r="G2895" s="422" t="s">
        <v>2494</v>
      </c>
      <c r="H2895" s="633" t="s">
        <v>2196</v>
      </c>
      <c r="I2895" s="633" t="s">
        <v>1976</v>
      </c>
      <c r="J2895" s="633">
        <v>1</v>
      </c>
      <c r="K2895" s="633" t="s">
        <v>935</v>
      </c>
    </row>
    <row r="2896" spans="1:11" ht="15.75" customHeight="1">
      <c r="A2896" s="632" t="s">
        <v>5156</v>
      </c>
      <c r="B2896" s="633" t="s">
        <v>1971</v>
      </c>
      <c r="C2896" s="439" t="s">
        <v>5162</v>
      </c>
      <c r="D2896" s="633" t="s">
        <v>2174</v>
      </c>
      <c r="E2896" s="633" t="s">
        <v>1974</v>
      </c>
      <c r="F2896" s="773">
        <v>4700000</v>
      </c>
      <c r="G2896" s="451" t="s">
        <v>2039</v>
      </c>
      <c r="H2896" s="633" t="s">
        <v>2196</v>
      </c>
      <c r="I2896" s="633" t="s">
        <v>1976</v>
      </c>
      <c r="J2896" s="633">
        <v>1</v>
      </c>
      <c r="K2896" s="633" t="s">
        <v>935</v>
      </c>
    </row>
    <row r="2897" spans="1:11" ht="15.75" customHeight="1">
      <c r="A2897" s="632" t="s">
        <v>5163</v>
      </c>
      <c r="B2897" s="633" t="s">
        <v>1971</v>
      </c>
      <c r="C2897" s="439" t="s">
        <v>5164</v>
      </c>
      <c r="D2897" s="633" t="s">
        <v>1995</v>
      </c>
      <c r="E2897" s="633" t="s">
        <v>1974</v>
      </c>
      <c r="F2897" s="773">
        <v>2300000</v>
      </c>
      <c r="G2897" s="422" t="s">
        <v>4737</v>
      </c>
      <c r="H2897" s="633" t="s">
        <v>2196</v>
      </c>
      <c r="I2897" s="633" t="s">
        <v>1976</v>
      </c>
      <c r="J2897" s="633">
        <v>1</v>
      </c>
      <c r="K2897" s="633" t="s">
        <v>935</v>
      </c>
    </row>
    <row r="2898" spans="1:11" ht="15.75" customHeight="1">
      <c r="A2898" s="632" t="s">
        <v>5165</v>
      </c>
      <c r="B2898" s="633" t="s">
        <v>1971</v>
      </c>
      <c r="C2898" s="439" t="s">
        <v>5166</v>
      </c>
      <c r="D2898" s="633" t="s">
        <v>91</v>
      </c>
      <c r="E2898" s="633" t="s">
        <v>1974</v>
      </c>
      <c r="F2898" s="773">
        <v>2300000</v>
      </c>
      <c r="G2898" s="451" t="s">
        <v>2039</v>
      </c>
      <c r="H2898" s="633" t="s">
        <v>2196</v>
      </c>
      <c r="I2898" s="633" t="s">
        <v>1976</v>
      </c>
      <c r="J2898" s="633">
        <v>1</v>
      </c>
      <c r="K2898" s="633" t="s">
        <v>5055</v>
      </c>
    </row>
    <row r="2899" spans="1:11" ht="15.75" customHeight="1">
      <c r="A2899" s="632">
        <v>44351</v>
      </c>
      <c r="B2899" s="633" t="s">
        <v>1971</v>
      </c>
      <c r="C2899" s="439" t="s">
        <v>5167</v>
      </c>
      <c r="D2899" s="633" t="s">
        <v>2543</v>
      </c>
      <c r="E2899" s="633" t="s">
        <v>1974</v>
      </c>
      <c r="F2899" s="773">
        <v>2400000</v>
      </c>
      <c r="G2899" s="422" t="s">
        <v>5168</v>
      </c>
      <c r="H2899" s="633" t="s">
        <v>2196</v>
      </c>
      <c r="I2899" s="633" t="s">
        <v>1976</v>
      </c>
      <c r="J2899" s="633">
        <v>1</v>
      </c>
      <c r="K2899" s="633" t="s">
        <v>5055</v>
      </c>
    </row>
    <row r="2900" spans="1:11" ht="15.75" customHeight="1">
      <c r="A2900" s="632">
        <v>44351</v>
      </c>
      <c r="B2900" s="633" t="s">
        <v>1971</v>
      </c>
      <c r="C2900" s="439" t="s">
        <v>5169</v>
      </c>
      <c r="D2900" s="633" t="s">
        <v>94</v>
      </c>
      <c r="E2900" s="633" t="s">
        <v>1974</v>
      </c>
      <c r="F2900" s="773">
        <v>2500000</v>
      </c>
      <c r="G2900" s="422" t="s">
        <v>3323</v>
      </c>
      <c r="H2900" s="633" t="s">
        <v>2196</v>
      </c>
      <c r="I2900" s="633" t="s">
        <v>1976</v>
      </c>
      <c r="J2900" s="633">
        <v>1</v>
      </c>
      <c r="K2900" s="633" t="s">
        <v>5055</v>
      </c>
    </row>
    <row r="2901" spans="1:11" ht="15.75" customHeight="1">
      <c r="A2901" s="632" t="s">
        <v>5145</v>
      </c>
      <c r="B2901" s="633" t="s">
        <v>1971</v>
      </c>
      <c r="C2901" s="439" t="s">
        <v>5170</v>
      </c>
      <c r="D2901" s="633" t="s">
        <v>2318</v>
      </c>
      <c r="E2901" s="633" t="s">
        <v>1974</v>
      </c>
      <c r="F2901" s="773">
        <v>1050000</v>
      </c>
      <c r="G2901" s="451" t="s">
        <v>1975</v>
      </c>
      <c r="H2901" s="633" t="s">
        <v>2196</v>
      </c>
      <c r="I2901" s="633" t="s">
        <v>1976</v>
      </c>
      <c r="J2901" s="633">
        <v>1</v>
      </c>
      <c r="K2901" s="633" t="s">
        <v>5055</v>
      </c>
    </row>
    <row r="2902" spans="1:11" ht="15.75" customHeight="1">
      <c r="A2902" s="632" t="s">
        <v>5171</v>
      </c>
      <c r="B2902" s="633" t="s">
        <v>1971</v>
      </c>
      <c r="C2902" s="439" t="s">
        <v>5172</v>
      </c>
      <c r="D2902" s="633" t="s">
        <v>94</v>
      </c>
      <c r="E2902" s="633" t="s">
        <v>1974</v>
      </c>
      <c r="F2902" s="773">
        <v>3800000</v>
      </c>
      <c r="G2902" s="422" t="s">
        <v>2671</v>
      </c>
      <c r="H2902" s="633" t="s">
        <v>2196</v>
      </c>
      <c r="I2902" s="633" t="s">
        <v>1976</v>
      </c>
      <c r="J2902" s="633">
        <v>1</v>
      </c>
      <c r="K2902" s="633" t="s">
        <v>5055</v>
      </c>
    </row>
    <row r="2903" spans="1:11" s="605" customFormat="1" ht="15.75" customHeight="1">
      <c r="A2903" s="1526">
        <v>44534</v>
      </c>
      <c r="B2903" s="1527" t="s">
        <v>1971</v>
      </c>
      <c r="C2903" s="1528" t="s">
        <v>5173</v>
      </c>
      <c r="D2903" s="1529" t="s">
        <v>91</v>
      </c>
      <c r="E2903" s="1529" t="s">
        <v>1974</v>
      </c>
      <c r="F2903" s="1577">
        <v>430000000</v>
      </c>
      <c r="G2903" s="1530" t="s">
        <v>2039</v>
      </c>
      <c r="H2903" s="1530" t="s">
        <v>2196</v>
      </c>
      <c r="I2903" s="1531" t="s">
        <v>1976</v>
      </c>
      <c r="J2903" s="1532"/>
      <c r="K2903" s="1533"/>
    </row>
    <row r="2904" spans="1:11" s="605" customFormat="1" ht="15.75" customHeight="1">
      <c r="A2904" s="1526" t="s">
        <v>5156</v>
      </c>
      <c r="B2904" s="1527" t="s">
        <v>1971</v>
      </c>
      <c r="C2904" s="1528" t="s">
        <v>3282</v>
      </c>
      <c r="D2904" s="1529" t="s">
        <v>94</v>
      </c>
      <c r="E2904" s="1529" t="s">
        <v>1974</v>
      </c>
      <c r="F2904" s="1577">
        <v>580000000</v>
      </c>
      <c r="G2904" s="1530" t="s">
        <v>3126</v>
      </c>
      <c r="H2904" s="1530" t="s">
        <v>2196</v>
      </c>
      <c r="I2904" s="1531" t="s">
        <v>1976</v>
      </c>
      <c r="J2904" s="1532"/>
      <c r="K2904" s="1533"/>
    </row>
    <row r="2905" spans="1:11" s="605" customFormat="1" ht="15.75" customHeight="1">
      <c r="A2905" s="1541">
        <v>44534</v>
      </c>
      <c r="B2905" s="1527" t="s">
        <v>2004</v>
      </c>
      <c r="C2905" s="1532" t="s">
        <v>5174</v>
      </c>
      <c r="D2905" s="1535" t="s">
        <v>3590</v>
      </c>
      <c r="E2905" s="1529" t="s">
        <v>1974</v>
      </c>
      <c r="F2905" s="1576">
        <v>320000000</v>
      </c>
      <c r="G2905" s="1535" t="s">
        <v>2039</v>
      </c>
      <c r="H2905" s="1530" t="s">
        <v>2196</v>
      </c>
      <c r="I2905" s="1531" t="s">
        <v>1976</v>
      </c>
      <c r="J2905" s="1532"/>
      <c r="K2905" s="1536"/>
    </row>
    <row r="2906" spans="1:11" ht="15.75" customHeight="1">
      <c r="J2906">
        <f>SUM(J2883:J2905)</f>
        <v>20</v>
      </c>
    </row>
    <row r="2907" spans="1:11" ht="15.75" customHeight="1">
      <c r="A2907" s="3340" t="s">
        <v>46</v>
      </c>
      <c r="B2907" s="3341"/>
      <c r="C2907" s="3341"/>
      <c r="D2907" s="3341"/>
      <c r="E2907" s="3341"/>
      <c r="F2907" s="3341"/>
      <c r="G2907" s="3341"/>
      <c r="H2907" s="3341"/>
      <c r="I2907" s="3341"/>
      <c r="J2907" s="3341"/>
      <c r="K2907" s="3341"/>
    </row>
    <row r="2908" spans="1:11" ht="15.75" customHeight="1">
      <c r="A2908" s="12" t="s">
        <v>1962</v>
      </c>
      <c r="B2908" s="62" t="s">
        <v>1963</v>
      </c>
      <c r="C2908" s="62" t="s">
        <v>1964</v>
      </c>
      <c r="D2908" s="62" t="s">
        <v>2340</v>
      </c>
      <c r="E2908" s="62" t="s">
        <v>153</v>
      </c>
      <c r="F2908" s="1702" t="s">
        <v>1966</v>
      </c>
      <c r="G2908" s="986" t="s">
        <v>1967</v>
      </c>
      <c r="H2908" s="62" t="s">
        <v>1968</v>
      </c>
      <c r="I2908" s="62" t="s">
        <v>1969</v>
      </c>
      <c r="J2908" s="63" t="s">
        <v>1970</v>
      </c>
      <c r="K2908" s="63" t="s">
        <v>10</v>
      </c>
    </row>
    <row r="2909" spans="1:11" ht="15.75" customHeight="1">
      <c r="A2909" s="632" t="s">
        <v>5175</v>
      </c>
      <c r="B2909" s="633" t="s">
        <v>1971</v>
      </c>
      <c r="C2909" s="662" t="s">
        <v>5176</v>
      </c>
      <c r="D2909" s="633" t="s">
        <v>420</v>
      </c>
      <c r="E2909" s="633" t="s">
        <v>1974</v>
      </c>
      <c r="F2909" s="1131">
        <v>1650000</v>
      </c>
      <c r="G2909" s="633" t="s">
        <v>3434</v>
      </c>
      <c r="H2909" s="633" t="s">
        <v>2196</v>
      </c>
      <c r="I2909" s="633" t="s">
        <v>1976</v>
      </c>
      <c r="J2909" s="633">
        <v>1</v>
      </c>
      <c r="K2909" s="633" t="s">
        <v>5055</v>
      </c>
    </row>
    <row r="2910" spans="1:11" ht="15.75" customHeight="1">
      <c r="A2910" s="632" t="s">
        <v>5177</v>
      </c>
      <c r="B2910" s="633" t="s">
        <v>1971</v>
      </c>
      <c r="C2910" s="662" t="s">
        <v>5178</v>
      </c>
      <c r="D2910" s="633" t="s">
        <v>2399</v>
      </c>
      <c r="E2910" s="633" t="s">
        <v>1974</v>
      </c>
      <c r="F2910" s="1131">
        <v>3000000</v>
      </c>
      <c r="G2910" s="633" t="s">
        <v>4760</v>
      </c>
      <c r="H2910" s="633" t="s">
        <v>2196</v>
      </c>
      <c r="I2910" s="633" t="s">
        <v>1976</v>
      </c>
      <c r="J2910" s="633">
        <v>1</v>
      </c>
      <c r="K2910" s="633"/>
    </row>
    <row r="2911" spans="1:11" ht="15.75" customHeight="1">
      <c r="A2911" s="632" t="s">
        <v>5179</v>
      </c>
      <c r="B2911" s="633" t="s">
        <v>5180</v>
      </c>
      <c r="C2911" s="479" t="s">
        <v>5181</v>
      </c>
      <c r="D2911" s="633" t="s">
        <v>2166</v>
      </c>
      <c r="E2911" s="633" t="s">
        <v>1974</v>
      </c>
      <c r="F2911" s="773">
        <v>900000</v>
      </c>
      <c r="G2911" s="451" t="s">
        <v>2039</v>
      </c>
      <c r="H2911" s="633" t="s">
        <v>2196</v>
      </c>
      <c r="I2911" s="633" t="s">
        <v>1976</v>
      </c>
      <c r="J2911" s="633">
        <v>1</v>
      </c>
      <c r="K2911" s="633" t="s">
        <v>5055</v>
      </c>
    </row>
    <row r="2912" spans="1:11" ht="15.75" customHeight="1">
      <c r="A2912" s="632" t="s">
        <v>5179</v>
      </c>
      <c r="B2912" s="1569" t="s">
        <v>1971</v>
      </c>
      <c r="C2912" s="1599" t="s">
        <v>5182</v>
      </c>
      <c r="D2912" s="633" t="s">
        <v>5183</v>
      </c>
      <c r="E2912" s="633" t="s">
        <v>5184</v>
      </c>
      <c r="F2912" s="773">
        <v>1800000</v>
      </c>
      <c r="G2912" s="451" t="s">
        <v>2039</v>
      </c>
      <c r="H2912" s="633" t="s">
        <v>2196</v>
      </c>
      <c r="I2912" s="633" t="s">
        <v>1976</v>
      </c>
      <c r="J2912" s="633">
        <v>1</v>
      </c>
      <c r="K2912" s="633" t="s">
        <v>5055</v>
      </c>
    </row>
    <row r="2913" spans="1:11" ht="15.75" customHeight="1">
      <c r="A2913" s="632">
        <v>44320</v>
      </c>
      <c r="B2913" s="1569" t="s">
        <v>1971</v>
      </c>
      <c r="C2913" s="725" t="s">
        <v>5185</v>
      </c>
      <c r="D2913" s="633" t="s">
        <v>91</v>
      </c>
      <c r="E2913" s="633" t="s">
        <v>1974</v>
      </c>
      <c r="F2913" s="773">
        <v>2400000</v>
      </c>
      <c r="G2913" s="422" t="s">
        <v>5186</v>
      </c>
      <c r="H2913" s="633" t="s">
        <v>2196</v>
      </c>
      <c r="I2913" s="633" t="s">
        <v>1976</v>
      </c>
      <c r="J2913" s="633">
        <v>1</v>
      </c>
      <c r="K2913" s="633" t="s">
        <v>5055</v>
      </c>
    </row>
    <row r="2914" spans="1:11" ht="15.75" customHeight="1">
      <c r="A2914" s="632">
        <v>44200</v>
      </c>
      <c r="B2914" s="633" t="s">
        <v>2004</v>
      </c>
      <c r="C2914" s="439" t="s">
        <v>5187</v>
      </c>
      <c r="D2914" s="633" t="s">
        <v>5188</v>
      </c>
      <c r="E2914" s="633" t="s">
        <v>1974</v>
      </c>
      <c r="F2914" s="773">
        <v>16000000</v>
      </c>
      <c r="G2914" s="451" t="s">
        <v>2039</v>
      </c>
      <c r="H2914" s="633" t="s">
        <v>2196</v>
      </c>
      <c r="I2914" s="633" t="s">
        <v>1976</v>
      </c>
      <c r="J2914" s="633">
        <v>1</v>
      </c>
      <c r="K2914" s="633" t="s">
        <v>5055</v>
      </c>
    </row>
    <row r="2915" spans="1:11" ht="15.75" customHeight="1">
      <c r="A2915" s="632">
        <v>44320</v>
      </c>
      <c r="B2915" s="633" t="s">
        <v>1971</v>
      </c>
      <c r="C2915" s="439" t="s">
        <v>5189</v>
      </c>
      <c r="D2915" s="633" t="s">
        <v>420</v>
      </c>
      <c r="E2915" s="633" t="s">
        <v>1974</v>
      </c>
      <c r="F2915" s="773">
        <v>1500000</v>
      </c>
      <c r="G2915" s="422" t="s">
        <v>3434</v>
      </c>
      <c r="H2915" s="633" t="s">
        <v>2196</v>
      </c>
      <c r="I2915" s="633" t="s">
        <v>1976</v>
      </c>
      <c r="J2915" s="633">
        <v>1</v>
      </c>
      <c r="K2915" s="633" t="s">
        <v>5055</v>
      </c>
    </row>
    <row r="2916" spans="1:11" ht="15.75" customHeight="1">
      <c r="A2916" s="632" t="s">
        <v>5156</v>
      </c>
      <c r="B2916" s="633" t="s">
        <v>1971</v>
      </c>
      <c r="C2916" s="439" t="s">
        <v>5190</v>
      </c>
      <c r="D2916" s="633" t="s">
        <v>3124</v>
      </c>
      <c r="E2916" s="633" t="s">
        <v>1974</v>
      </c>
      <c r="F2916" s="773">
        <v>2000000</v>
      </c>
      <c r="G2916" s="422" t="s">
        <v>5191</v>
      </c>
      <c r="H2916" s="633" t="s">
        <v>2196</v>
      </c>
      <c r="I2916" s="633" t="s">
        <v>1976</v>
      </c>
      <c r="J2916" s="633">
        <v>1</v>
      </c>
      <c r="K2916" s="633" t="s">
        <v>5055</v>
      </c>
    </row>
    <row r="2917" spans="1:11" ht="15.75" customHeight="1">
      <c r="A2917" s="632" t="s">
        <v>5192</v>
      </c>
      <c r="B2917" s="633" t="s">
        <v>1971</v>
      </c>
      <c r="C2917" s="439" t="s">
        <v>5193</v>
      </c>
      <c r="D2917" s="633" t="s">
        <v>91</v>
      </c>
      <c r="E2917" s="633" t="s">
        <v>1974</v>
      </c>
      <c r="F2917" s="773">
        <v>2700000</v>
      </c>
      <c r="G2917" s="422" t="s">
        <v>5186</v>
      </c>
      <c r="H2917" s="633" t="s">
        <v>2196</v>
      </c>
      <c r="I2917" s="633" t="s">
        <v>1976</v>
      </c>
      <c r="J2917" s="633">
        <v>1</v>
      </c>
      <c r="K2917" s="633" t="s">
        <v>5055</v>
      </c>
    </row>
    <row r="2918" spans="1:11" ht="15.75" customHeight="1">
      <c r="A2918" s="632">
        <v>44200</v>
      </c>
      <c r="B2918" s="633" t="s">
        <v>1971</v>
      </c>
      <c r="C2918" s="439" t="s">
        <v>5194</v>
      </c>
      <c r="D2918" s="633" t="s">
        <v>2399</v>
      </c>
      <c r="E2918" s="633" t="s">
        <v>1974</v>
      </c>
      <c r="F2918" s="773">
        <v>3250000</v>
      </c>
      <c r="G2918" s="422" t="s">
        <v>4760</v>
      </c>
      <c r="H2918" s="633" t="s">
        <v>2196</v>
      </c>
      <c r="I2918" s="633" t="s">
        <v>1976</v>
      </c>
      <c r="J2918" s="633">
        <v>1</v>
      </c>
      <c r="K2918" s="633" t="s">
        <v>5055</v>
      </c>
    </row>
    <row r="2919" spans="1:11" ht="15.75" customHeight="1">
      <c r="A2919" s="632" t="s">
        <v>5175</v>
      </c>
      <c r="B2919" s="633" t="s">
        <v>1971</v>
      </c>
      <c r="C2919" s="439" t="s">
        <v>5195</v>
      </c>
      <c r="D2919" s="633" t="s">
        <v>5196</v>
      </c>
      <c r="E2919" s="633" t="s">
        <v>1974</v>
      </c>
      <c r="F2919" s="773">
        <v>1700000</v>
      </c>
      <c r="G2919" s="422" t="s">
        <v>4266</v>
      </c>
      <c r="H2919" s="633" t="s">
        <v>2196</v>
      </c>
      <c r="I2919" s="633" t="s">
        <v>1976</v>
      </c>
      <c r="J2919" s="633">
        <v>1</v>
      </c>
      <c r="K2919" s="633" t="s">
        <v>5055</v>
      </c>
    </row>
    <row r="2920" spans="1:11" ht="15.75" customHeight="1">
      <c r="A2920" s="632" t="s">
        <v>5175</v>
      </c>
      <c r="B2920" s="633" t="s">
        <v>1971</v>
      </c>
      <c r="C2920" s="439" t="s">
        <v>5197</v>
      </c>
      <c r="D2920" s="633" t="s">
        <v>5198</v>
      </c>
      <c r="E2920" s="633" t="s">
        <v>1974</v>
      </c>
      <c r="F2920" s="773">
        <v>1900000</v>
      </c>
      <c r="G2920" s="422" t="s">
        <v>4321</v>
      </c>
      <c r="H2920" s="633" t="s">
        <v>2196</v>
      </c>
      <c r="I2920" s="633" t="s">
        <v>1976</v>
      </c>
      <c r="J2920" s="633">
        <v>1</v>
      </c>
      <c r="K2920" s="633" t="s">
        <v>5055</v>
      </c>
    </row>
    <row r="2921" spans="1:11" ht="15.75" customHeight="1">
      <c r="A2921" s="632">
        <v>44412</v>
      </c>
      <c r="B2921" s="633" t="s">
        <v>1971</v>
      </c>
      <c r="C2921" s="439" t="s">
        <v>5199</v>
      </c>
      <c r="D2921" s="633" t="s">
        <v>101</v>
      </c>
      <c r="E2921" s="633" t="s">
        <v>1974</v>
      </c>
      <c r="F2921" s="773">
        <v>2400000</v>
      </c>
      <c r="G2921" s="422" t="s">
        <v>5200</v>
      </c>
      <c r="H2921" s="633" t="s">
        <v>2196</v>
      </c>
      <c r="I2921" s="633" t="s">
        <v>1976</v>
      </c>
      <c r="J2921" s="633">
        <v>1</v>
      </c>
      <c r="K2921" s="633" t="s">
        <v>5055</v>
      </c>
    </row>
    <row r="2922" spans="1:11" ht="15.75" customHeight="1">
      <c r="A2922" s="632">
        <v>44412</v>
      </c>
      <c r="B2922" s="633" t="s">
        <v>1971</v>
      </c>
      <c r="C2922" s="439" t="s">
        <v>5201</v>
      </c>
      <c r="D2922" s="633" t="s">
        <v>5202</v>
      </c>
      <c r="E2922" s="633" t="s">
        <v>1974</v>
      </c>
      <c r="F2922" s="773">
        <v>1600000</v>
      </c>
      <c r="G2922" s="422" t="s">
        <v>4558</v>
      </c>
      <c r="H2922" s="633" t="s">
        <v>2196</v>
      </c>
      <c r="I2922" s="633" t="s">
        <v>1976</v>
      </c>
      <c r="J2922" s="633">
        <v>1</v>
      </c>
      <c r="K2922" s="633" t="s">
        <v>5055</v>
      </c>
    </row>
    <row r="2923" spans="1:11" ht="15.75" customHeight="1">
      <c r="A2923" s="632">
        <v>44412</v>
      </c>
      <c r="B2923" s="633" t="s">
        <v>1971</v>
      </c>
      <c r="C2923" s="439" t="s">
        <v>5203</v>
      </c>
      <c r="D2923" s="633" t="s">
        <v>2221</v>
      </c>
      <c r="E2923" s="633" t="s">
        <v>1974</v>
      </c>
      <c r="F2923" s="773">
        <v>1900000</v>
      </c>
      <c r="G2923" s="422" t="s">
        <v>1810</v>
      </c>
      <c r="H2923" s="633" t="s">
        <v>2196</v>
      </c>
      <c r="I2923" s="633" t="s">
        <v>1976</v>
      </c>
      <c r="J2923" s="633">
        <v>1</v>
      </c>
      <c r="K2923" s="633" t="s">
        <v>5055</v>
      </c>
    </row>
    <row r="2924" spans="1:11" ht="15.75" customHeight="1">
      <c r="A2924" s="632">
        <v>44412</v>
      </c>
      <c r="B2924" s="633" t="s">
        <v>1971</v>
      </c>
      <c r="C2924" s="439" t="s">
        <v>5204</v>
      </c>
      <c r="D2924" s="633" t="s">
        <v>3057</v>
      </c>
      <c r="E2924" s="633" t="s">
        <v>1974</v>
      </c>
      <c r="F2924" s="773">
        <v>2700000</v>
      </c>
      <c r="G2924" s="422" t="s">
        <v>2798</v>
      </c>
      <c r="H2924" s="633" t="s">
        <v>2196</v>
      </c>
      <c r="I2924" s="633" t="s">
        <v>1976</v>
      </c>
      <c r="J2924" s="633">
        <v>1</v>
      </c>
      <c r="K2924" s="633" t="s">
        <v>5055</v>
      </c>
    </row>
    <row r="2925" spans="1:11" ht="15.75" customHeight="1">
      <c r="A2925" s="632">
        <v>44412</v>
      </c>
      <c r="B2925" s="633" t="s">
        <v>1971</v>
      </c>
      <c r="C2925" s="439" t="s">
        <v>5205</v>
      </c>
      <c r="D2925" s="633" t="s">
        <v>420</v>
      </c>
      <c r="E2925" s="633" t="s">
        <v>1974</v>
      </c>
      <c r="F2925" s="773">
        <v>1450000</v>
      </c>
      <c r="G2925" s="422" t="s">
        <v>3204</v>
      </c>
      <c r="H2925" s="633" t="s">
        <v>2196</v>
      </c>
      <c r="I2925" s="633" t="s">
        <v>1976</v>
      </c>
      <c r="J2925" s="633">
        <v>1</v>
      </c>
      <c r="K2925" s="633" t="s">
        <v>5055</v>
      </c>
    </row>
    <row r="2926" spans="1:11" ht="15.75" customHeight="1">
      <c r="A2926" s="632">
        <v>44412</v>
      </c>
      <c r="B2926" s="633" t="s">
        <v>2004</v>
      </c>
      <c r="C2926" s="439" t="s">
        <v>5206</v>
      </c>
      <c r="D2926" s="633" t="s">
        <v>91</v>
      </c>
      <c r="E2926" s="633" t="s">
        <v>1974</v>
      </c>
      <c r="F2926" s="773">
        <v>6500000</v>
      </c>
      <c r="G2926" s="451" t="s">
        <v>2039</v>
      </c>
      <c r="H2926" s="633" t="s">
        <v>2196</v>
      </c>
      <c r="I2926" s="633" t="s">
        <v>1976</v>
      </c>
      <c r="J2926" s="633">
        <v>1</v>
      </c>
      <c r="K2926" s="633" t="s">
        <v>5055</v>
      </c>
    </row>
    <row r="2927" spans="1:11" ht="15.75" customHeight="1">
      <c r="A2927" s="632">
        <v>44412</v>
      </c>
      <c r="B2927" s="633" t="s">
        <v>1971</v>
      </c>
      <c r="C2927" s="439" t="s">
        <v>5207</v>
      </c>
      <c r="D2927" s="633" t="s">
        <v>3057</v>
      </c>
      <c r="E2927" s="633" t="s">
        <v>1974</v>
      </c>
      <c r="F2927" s="773">
        <v>2200000</v>
      </c>
      <c r="G2927" s="422" t="s">
        <v>2798</v>
      </c>
      <c r="H2927" s="633" t="s">
        <v>2196</v>
      </c>
      <c r="I2927" s="1464" t="s">
        <v>1976</v>
      </c>
      <c r="J2927" s="1464">
        <v>1</v>
      </c>
      <c r="K2927" s="633" t="s">
        <v>5055</v>
      </c>
    </row>
    <row r="2928" spans="1:11" ht="15.75" customHeight="1">
      <c r="A2928" s="632">
        <v>44412</v>
      </c>
      <c r="B2928" s="633" t="s">
        <v>1971</v>
      </c>
      <c r="C2928" s="439" t="s">
        <v>5208</v>
      </c>
      <c r="D2928" s="633" t="s">
        <v>94</v>
      </c>
      <c r="E2928" s="633" t="s">
        <v>1974</v>
      </c>
      <c r="F2928" s="773">
        <v>2100000</v>
      </c>
      <c r="G2928" s="422" t="s">
        <v>2039</v>
      </c>
      <c r="H2928" s="1569" t="s">
        <v>2196</v>
      </c>
      <c r="I2928" s="723" t="s">
        <v>1976</v>
      </c>
      <c r="J2928" s="1692">
        <v>1</v>
      </c>
      <c r="K2928" s="633" t="s">
        <v>5055</v>
      </c>
    </row>
    <row r="2929" spans="1:11" ht="15.75" customHeight="1">
      <c r="A2929" s="632">
        <v>44412</v>
      </c>
      <c r="B2929" s="633" t="s">
        <v>1971</v>
      </c>
      <c r="C2929" s="439" t="s">
        <v>5209</v>
      </c>
      <c r="D2929" s="633" t="s">
        <v>405</v>
      </c>
      <c r="E2929" s="633" t="s">
        <v>1974</v>
      </c>
      <c r="F2929" s="773">
        <v>2800000</v>
      </c>
      <c r="G2929" s="422" t="s">
        <v>5210</v>
      </c>
      <c r="H2929" s="633" t="s">
        <v>2196</v>
      </c>
      <c r="I2929" s="1569" t="s">
        <v>1976</v>
      </c>
      <c r="J2929" s="1692">
        <v>1</v>
      </c>
      <c r="K2929" s="633" t="s">
        <v>5055</v>
      </c>
    </row>
    <row r="2930" spans="1:11" ht="15.75" customHeight="1">
      <c r="A2930" s="632">
        <v>44412</v>
      </c>
      <c r="B2930" s="633" t="s">
        <v>1971</v>
      </c>
      <c r="C2930" s="439" t="s">
        <v>5211</v>
      </c>
      <c r="D2930" s="633" t="s">
        <v>420</v>
      </c>
      <c r="E2930" s="633" t="s">
        <v>1974</v>
      </c>
      <c r="F2930" s="773">
        <v>1450000</v>
      </c>
      <c r="G2930" s="422" t="s">
        <v>2263</v>
      </c>
      <c r="H2930" s="633" t="s">
        <v>2196</v>
      </c>
      <c r="I2930" s="1569" t="s">
        <v>1976</v>
      </c>
      <c r="J2930" s="723">
        <v>1</v>
      </c>
      <c r="K2930" s="633" t="s">
        <v>5055</v>
      </c>
    </row>
    <row r="2931" spans="1:11" s="605" customFormat="1" ht="15.75" customHeight="1">
      <c r="A2931" s="1526">
        <v>44412</v>
      </c>
      <c r="B2931" s="1527" t="s">
        <v>2004</v>
      </c>
      <c r="C2931" s="1528" t="s">
        <v>5212</v>
      </c>
      <c r="D2931" s="1529" t="s">
        <v>91</v>
      </c>
      <c r="E2931" s="1529" t="s">
        <v>1974</v>
      </c>
      <c r="F2931" s="1577">
        <v>1950000000</v>
      </c>
      <c r="G2931" s="1530" t="s">
        <v>2039</v>
      </c>
      <c r="H2931" s="1530" t="s">
        <v>2196</v>
      </c>
      <c r="I2931" s="1531" t="s">
        <v>1976</v>
      </c>
      <c r="J2931" s="1542"/>
      <c r="K2931" s="1533"/>
    </row>
    <row r="2932" spans="1:11" s="605" customFormat="1" ht="15.75" customHeight="1">
      <c r="A2932" s="1526">
        <v>44200</v>
      </c>
      <c r="B2932" s="1527" t="s">
        <v>1971</v>
      </c>
      <c r="C2932" s="1528" t="s">
        <v>5213</v>
      </c>
      <c r="D2932" s="1529" t="s">
        <v>420</v>
      </c>
      <c r="E2932" s="1529" t="s">
        <v>1974</v>
      </c>
      <c r="F2932" s="1577">
        <v>290000000</v>
      </c>
      <c r="G2932" s="1530" t="s">
        <v>5214</v>
      </c>
      <c r="H2932" s="1530" t="s">
        <v>2196</v>
      </c>
      <c r="I2932" s="1531" t="s">
        <v>1976</v>
      </c>
      <c r="J2932" s="1532"/>
      <c r="K2932" s="1533"/>
    </row>
    <row r="2933" spans="1:11" s="605" customFormat="1" ht="15.75" customHeight="1">
      <c r="A2933" s="1537">
        <v>44200</v>
      </c>
      <c r="B2933" s="1693" t="s">
        <v>1971</v>
      </c>
      <c r="C2933" s="1538" t="s">
        <v>5215</v>
      </c>
      <c r="D2933" s="1539" t="s">
        <v>94</v>
      </c>
      <c r="E2933" s="1694" t="s">
        <v>1974</v>
      </c>
      <c r="F2933" s="1578">
        <v>630000000</v>
      </c>
      <c r="G2933" s="1539" t="s">
        <v>2039</v>
      </c>
      <c r="H2933" s="1695" t="s">
        <v>2196</v>
      </c>
      <c r="I2933" s="1696" t="s">
        <v>1976</v>
      </c>
      <c r="J2933" s="1538"/>
      <c r="K2933" s="1540"/>
    </row>
    <row r="2934" spans="1:11" s="605" customFormat="1" ht="15.75" customHeight="1">
      <c r="A2934" s="1541">
        <v>44200</v>
      </c>
      <c r="B2934" s="1527" t="s">
        <v>1971</v>
      </c>
      <c r="C2934" s="1532" t="s">
        <v>5216</v>
      </c>
      <c r="D2934" s="1535" t="s">
        <v>420</v>
      </c>
      <c r="E2934" s="1697" t="s">
        <v>1974</v>
      </c>
      <c r="F2934" s="1577">
        <v>300000000</v>
      </c>
      <c r="G2934" s="1623" t="s">
        <v>3434</v>
      </c>
      <c r="H2934" s="1530" t="s">
        <v>2196</v>
      </c>
      <c r="I2934" s="1530" t="s">
        <v>1976</v>
      </c>
      <c r="J2934" s="1532"/>
      <c r="K2934" s="1532"/>
    </row>
    <row r="2935" spans="1:11" s="605" customFormat="1" ht="15.75" customHeight="1">
      <c r="A2935" s="1698">
        <v>44200</v>
      </c>
      <c r="B2935" s="1527" t="s">
        <v>2004</v>
      </c>
      <c r="C2935" s="1532" t="s">
        <v>5187</v>
      </c>
      <c r="D2935" s="1535" t="s">
        <v>5188</v>
      </c>
      <c r="E2935" s="1529" t="s">
        <v>1974</v>
      </c>
      <c r="F2935" s="1699">
        <v>2950000000</v>
      </c>
      <c r="G2935" s="1535" t="s">
        <v>2039</v>
      </c>
      <c r="H2935" s="1530" t="s">
        <v>2196</v>
      </c>
      <c r="I2935" s="1530" t="s">
        <v>1976</v>
      </c>
      <c r="J2935" s="1532"/>
      <c r="K2935" s="1532"/>
    </row>
    <row r="2936" spans="1:11" ht="15.75" customHeight="1">
      <c r="J2936">
        <f>SUM(J2909:J2933)</f>
        <v>22</v>
      </c>
    </row>
    <row r="2937" spans="1:11" ht="15.75" customHeight="1">
      <c r="A2937" s="3340" t="s">
        <v>127</v>
      </c>
      <c r="B2937" s="3341"/>
      <c r="C2937" s="3341"/>
      <c r="D2937" s="3341"/>
      <c r="E2937" s="3341"/>
      <c r="F2937" s="3341"/>
      <c r="G2937" s="3341"/>
      <c r="H2937" s="3341"/>
      <c r="I2937" s="3341"/>
      <c r="J2937" s="3341"/>
      <c r="K2937" s="3341"/>
    </row>
    <row r="2938" spans="1:11" ht="15.75" customHeight="1">
      <c r="A2938" s="12" t="s">
        <v>1962</v>
      </c>
      <c r="B2938" s="62" t="s">
        <v>1963</v>
      </c>
      <c r="C2938" s="62" t="s">
        <v>1964</v>
      </c>
      <c r="D2938" s="62" t="s">
        <v>2340</v>
      </c>
      <c r="E2938" s="62" t="s">
        <v>153</v>
      </c>
      <c r="F2938" s="1702" t="s">
        <v>1966</v>
      </c>
      <c r="G2938" s="986" t="s">
        <v>1967</v>
      </c>
      <c r="H2938" s="62" t="s">
        <v>1968</v>
      </c>
      <c r="I2938" s="62" t="s">
        <v>1969</v>
      </c>
      <c r="J2938" s="63" t="s">
        <v>1970</v>
      </c>
      <c r="K2938" s="63" t="s">
        <v>10</v>
      </c>
    </row>
    <row r="2939" spans="1:11" ht="15.75" customHeight="1">
      <c r="A2939" s="632" t="s">
        <v>5217</v>
      </c>
      <c r="B2939" s="633" t="s">
        <v>1971</v>
      </c>
      <c r="C2939" s="662" t="s">
        <v>5218</v>
      </c>
      <c r="D2939" s="633" t="s">
        <v>91</v>
      </c>
      <c r="E2939" s="633" t="s">
        <v>1974</v>
      </c>
      <c r="F2939" s="1131">
        <v>3500000</v>
      </c>
      <c r="G2939" s="633" t="s">
        <v>4684</v>
      </c>
      <c r="H2939" s="633" t="s">
        <v>2196</v>
      </c>
      <c r="I2939" s="633" t="s">
        <v>1976</v>
      </c>
      <c r="J2939" s="633">
        <v>1</v>
      </c>
      <c r="K2939" s="633" t="s">
        <v>935</v>
      </c>
    </row>
    <row r="2940" spans="1:11" ht="15.75" customHeight="1">
      <c r="A2940" s="632" t="s">
        <v>5217</v>
      </c>
      <c r="B2940" s="633" t="s">
        <v>1971</v>
      </c>
      <c r="C2940" s="662" t="s">
        <v>5219</v>
      </c>
      <c r="D2940" s="633" t="s">
        <v>3057</v>
      </c>
      <c r="E2940" s="633" t="s">
        <v>1974</v>
      </c>
      <c r="F2940" s="1131">
        <v>2200000</v>
      </c>
      <c r="G2940" s="633" t="s">
        <v>2798</v>
      </c>
      <c r="H2940" s="633" t="s">
        <v>2196</v>
      </c>
      <c r="I2940" s="633" t="s">
        <v>1976</v>
      </c>
      <c r="J2940" s="633">
        <v>1</v>
      </c>
      <c r="K2940" s="633" t="s">
        <v>935</v>
      </c>
    </row>
    <row r="2941" spans="1:11" ht="15.75" customHeight="1">
      <c r="A2941" s="632">
        <v>44412</v>
      </c>
      <c r="B2941" s="633" t="s">
        <v>1971</v>
      </c>
      <c r="C2941" s="479" t="s">
        <v>5220</v>
      </c>
      <c r="D2941" s="633" t="s">
        <v>107</v>
      </c>
      <c r="E2941" s="633" t="s">
        <v>1974</v>
      </c>
      <c r="F2941" s="773">
        <v>2200000</v>
      </c>
      <c r="G2941" s="422" t="s">
        <v>2012</v>
      </c>
      <c r="H2941" s="633" t="s">
        <v>2196</v>
      </c>
      <c r="I2941" s="633" t="s">
        <v>1976</v>
      </c>
      <c r="J2941" s="633">
        <v>1</v>
      </c>
      <c r="K2941" s="633" t="s">
        <v>5055</v>
      </c>
    </row>
    <row r="2942" spans="1:11" ht="15.75" customHeight="1">
      <c r="A2942" s="632">
        <v>44200</v>
      </c>
      <c r="B2942" s="1569" t="s">
        <v>5180</v>
      </c>
      <c r="C2942" s="725" t="s">
        <v>5221</v>
      </c>
      <c r="D2942" s="633" t="s">
        <v>5222</v>
      </c>
      <c r="E2942" s="633" t="s">
        <v>1974</v>
      </c>
      <c r="F2942" s="773">
        <v>750000</v>
      </c>
      <c r="G2942" s="451" t="s">
        <v>1975</v>
      </c>
      <c r="H2942" s="633" t="s">
        <v>2196</v>
      </c>
      <c r="I2942" s="633" t="s">
        <v>1976</v>
      </c>
      <c r="J2942" s="633">
        <v>1</v>
      </c>
      <c r="K2942" s="633" t="s">
        <v>935</v>
      </c>
    </row>
    <row r="2943" spans="1:11" ht="15.75" customHeight="1">
      <c r="A2943" s="632">
        <v>44200</v>
      </c>
      <c r="B2943" s="1569" t="s">
        <v>1971</v>
      </c>
      <c r="C2943" s="1599" t="s">
        <v>5223</v>
      </c>
      <c r="D2943" s="633" t="s">
        <v>5222</v>
      </c>
      <c r="E2943" s="633" t="s">
        <v>1974</v>
      </c>
      <c r="F2943" s="773">
        <v>1100000</v>
      </c>
      <c r="G2943" s="451" t="s">
        <v>2039</v>
      </c>
      <c r="H2943" s="633" t="s">
        <v>2196</v>
      </c>
      <c r="I2943" s="633" t="s">
        <v>1976</v>
      </c>
      <c r="J2943" s="633">
        <v>1</v>
      </c>
      <c r="K2943" s="633" t="s">
        <v>935</v>
      </c>
    </row>
    <row r="2944" spans="1:11" ht="15.75" customHeight="1">
      <c r="A2944" s="632">
        <v>44200</v>
      </c>
      <c r="B2944" s="1569" t="s">
        <v>672</v>
      </c>
      <c r="C2944" s="725" t="s">
        <v>5224</v>
      </c>
      <c r="D2944" s="633" t="s">
        <v>109</v>
      </c>
      <c r="E2944" s="633" t="s">
        <v>1974</v>
      </c>
      <c r="F2944" s="773">
        <v>1100000</v>
      </c>
      <c r="G2944" s="451" t="s">
        <v>2039</v>
      </c>
      <c r="H2944" s="633" t="s">
        <v>2196</v>
      </c>
      <c r="I2944" s="633" t="s">
        <v>1976</v>
      </c>
      <c r="J2944" s="633">
        <v>1</v>
      </c>
      <c r="K2944" s="633" t="s">
        <v>5055</v>
      </c>
    </row>
    <row r="2945" spans="1:11" ht="15.75" customHeight="1">
      <c r="A2945" s="632">
        <v>44200</v>
      </c>
      <c r="B2945" s="633" t="s">
        <v>1971</v>
      </c>
      <c r="C2945" s="439" t="s">
        <v>5225</v>
      </c>
      <c r="D2945" s="633" t="s">
        <v>1995</v>
      </c>
      <c r="E2945" s="633" t="s">
        <v>1974</v>
      </c>
      <c r="F2945" s="773">
        <v>3500000</v>
      </c>
      <c r="G2945" s="422" t="s">
        <v>4868</v>
      </c>
      <c r="H2945" s="633" t="s">
        <v>2196</v>
      </c>
      <c r="I2945" s="633" t="s">
        <v>1976</v>
      </c>
      <c r="J2945" s="633">
        <v>1</v>
      </c>
      <c r="K2945" s="633" t="s">
        <v>5055</v>
      </c>
    </row>
    <row r="2946" spans="1:11" ht="15.75" customHeight="1">
      <c r="A2946" s="632" t="s">
        <v>5226</v>
      </c>
      <c r="B2946" s="633" t="s">
        <v>1971</v>
      </c>
      <c r="C2946" s="439" t="s">
        <v>5227</v>
      </c>
      <c r="D2946" s="633" t="s">
        <v>3179</v>
      </c>
      <c r="E2946" s="633" t="s">
        <v>1974</v>
      </c>
      <c r="F2946" s="773">
        <v>1750000</v>
      </c>
      <c r="G2946" s="451" t="s">
        <v>2039</v>
      </c>
      <c r="H2946" s="633" t="s">
        <v>2196</v>
      </c>
      <c r="I2946" s="633" t="s">
        <v>1976</v>
      </c>
      <c r="J2946" s="633">
        <v>1</v>
      </c>
      <c r="K2946" s="633" t="s">
        <v>935</v>
      </c>
    </row>
    <row r="2947" spans="1:11" ht="15.75" customHeight="1">
      <c r="A2947" s="632" t="s">
        <v>5175</v>
      </c>
      <c r="B2947" s="633" t="s">
        <v>1971</v>
      </c>
      <c r="C2947" s="439" t="s">
        <v>5228</v>
      </c>
      <c r="D2947" s="633" t="s">
        <v>420</v>
      </c>
      <c r="E2947" s="633" t="s">
        <v>1974</v>
      </c>
      <c r="F2947" s="773">
        <v>1600000</v>
      </c>
      <c r="G2947" s="451" t="s">
        <v>2039</v>
      </c>
      <c r="H2947" s="633" t="s">
        <v>2196</v>
      </c>
      <c r="I2947" s="633" t="s">
        <v>1976</v>
      </c>
      <c r="J2947" s="633">
        <v>1</v>
      </c>
      <c r="K2947" s="633" t="s">
        <v>5055</v>
      </c>
    </row>
    <row r="2948" spans="1:11" ht="15.75" customHeight="1">
      <c r="A2948" s="632" t="s">
        <v>5175</v>
      </c>
      <c r="B2948" s="633" t="s">
        <v>1971</v>
      </c>
      <c r="C2948" s="439" t="s">
        <v>5229</v>
      </c>
      <c r="D2948" s="633" t="s">
        <v>3770</v>
      </c>
      <c r="E2948" s="633" t="s">
        <v>756</v>
      </c>
      <c r="F2948" s="773">
        <v>4500000</v>
      </c>
      <c r="G2948" s="422" t="s">
        <v>5230</v>
      </c>
      <c r="H2948" s="633" t="s">
        <v>2196</v>
      </c>
      <c r="I2948" s="633" t="s">
        <v>1976</v>
      </c>
      <c r="J2948" s="633">
        <v>1</v>
      </c>
      <c r="K2948" s="633" t="s">
        <v>5055</v>
      </c>
    </row>
    <row r="2949" spans="1:11" ht="15.75" customHeight="1">
      <c r="A2949" s="632">
        <v>44534</v>
      </c>
      <c r="B2949" s="633" t="s">
        <v>1971</v>
      </c>
      <c r="C2949" s="439" t="s">
        <v>5231</v>
      </c>
      <c r="D2949" s="633" t="s">
        <v>5232</v>
      </c>
      <c r="E2949" s="633" t="s">
        <v>756</v>
      </c>
      <c r="F2949" s="773">
        <v>2200000</v>
      </c>
      <c r="G2949" s="422" t="s">
        <v>5233</v>
      </c>
      <c r="H2949" s="633" t="s">
        <v>2196</v>
      </c>
      <c r="I2949" s="633" t="s">
        <v>1976</v>
      </c>
      <c r="J2949" s="633">
        <v>1</v>
      </c>
      <c r="K2949" s="633" t="s">
        <v>5055</v>
      </c>
    </row>
    <row r="2950" spans="1:11" ht="15.75" customHeight="1">
      <c r="A2950" s="632">
        <v>44412</v>
      </c>
      <c r="B2950" s="633" t="s">
        <v>2004</v>
      </c>
      <c r="C2950" s="439" t="s">
        <v>5234</v>
      </c>
      <c r="D2950" s="633" t="s">
        <v>4562</v>
      </c>
      <c r="E2950" s="633" t="s">
        <v>1974</v>
      </c>
      <c r="F2950" s="773">
        <v>5200000</v>
      </c>
      <c r="G2950" s="451" t="s">
        <v>1975</v>
      </c>
      <c r="H2950" s="633" t="s">
        <v>2196</v>
      </c>
      <c r="I2950" s="633" t="s">
        <v>1976</v>
      </c>
      <c r="J2950" s="633">
        <v>1</v>
      </c>
      <c r="K2950" s="633" t="s">
        <v>5055</v>
      </c>
    </row>
    <row r="2951" spans="1:11" ht="15.75" customHeight="1">
      <c r="A2951" s="632">
        <v>44412</v>
      </c>
      <c r="B2951" s="633" t="s">
        <v>1971</v>
      </c>
      <c r="C2951" s="439" t="s">
        <v>5235</v>
      </c>
      <c r="D2951" s="633" t="s">
        <v>3124</v>
      </c>
      <c r="E2951" s="633" t="s">
        <v>1974</v>
      </c>
      <c r="F2951" s="773">
        <v>1750000</v>
      </c>
      <c r="G2951" s="422" t="s">
        <v>2194</v>
      </c>
      <c r="H2951" s="633" t="s">
        <v>2196</v>
      </c>
      <c r="I2951" s="633" t="s">
        <v>1976</v>
      </c>
      <c r="J2951" s="633">
        <v>1</v>
      </c>
      <c r="K2951" s="633" t="s">
        <v>5055</v>
      </c>
    </row>
    <row r="2952" spans="1:11" ht="15.75" customHeight="1">
      <c r="A2952" s="632">
        <v>44412</v>
      </c>
      <c r="B2952" s="633" t="s">
        <v>1971</v>
      </c>
      <c r="C2952" s="439" t="s">
        <v>5236</v>
      </c>
      <c r="D2952" s="633" t="s">
        <v>91</v>
      </c>
      <c r="E2952" s="633" t="s">
        <v>1974</v>
      </c>
      <c r="F2952" s="773">
        <v>2000000</v>
      </c>
      <c r="G2952" s="422" t="s">
        <v>4684</v>
      </c>
      <c r="H2952" s="633" t="s">
        <v>2196</v>
      </c>
      <c r="I2952" s="633" t="s">
        <v>1976</v>
      </c>
      <c r="J2952" s="633">
        <v>1</v>
      </c>
      <c r="K2952" s="633" t="s">
        <v>5055</v>
      </c>
    </row>
    <row r="2953" spans="1:11" ht="15.75" customHeight="1">
      <c r="A2953" s="632">
        <v>44412</v>
      </c>
      <c r="B2953" s="633" t="s">
        <v>1971</v>
      </c>
      <c r="C2953" s="439" t="s">
        <v>5237</v>
      </c>
      <c r="D2953" s="633" t="s">
        <v>3057</v>
      </c>
      <c r="E2953" s="633" t="s">
        <v>1974</v>
      </c>
      <c r="F2953" s="773">
        <v>1950000</v>
      </c>
      <c r="G2953" s="116" t="s">
        <v>2798</v>
      </c>
      <c r="H2953" s="633" t="s">
        <v>2196</v>
      </c>
      <c r="I2953" s="633" t="s">
        <v>1976</v>
      </c>
      <c r="J2953" s="633">
        <v>1</v>
      </c>
      <c r="K2953" s="633" t="s">
        <v>5055</v>
      </c>
    </row>
    <row r="2954" spans="1:11" ht="15.75" customHeight="1">
      <c r="A2954" s="632">
        <v>44412</v>
      </c>
      <c r="B2954" s="633" t="s">
        <v>1971</v>
      </c>
      <c r="C2954" s="439" t="s">
        <v>5238</v>
      </c>
      <c r="D2954" s="633" t="s">
        <v>91</v>
      </c>
      <c r="E2954" s="633" t="s">
        <v>1974</v>
      </c>
      <c r="F2954" s="773">
        <v>2100000</v>
      </c>
      <c r="G2954" s="116" t="s">
        <v>4684</v>
      </c>
      <c r="H2954" s="633" t="s">
        <v>2196</v>
      </c>
      <c r="I2954" s="633" t="s">
        <v>1976</v>
      </c>
      <c r="J2954" s="633">
        <v>1</v>
      </c>
      <c r="K2954" s="633" t="s">
        <v>5055</v>
      </c>
    </row>
    <row r="2955" spans="1:11" ht="15.75" customHeight="1">
      <c r="A2955" s="632">
        <v>44412</v>
      </c>
      <c r="B2955" s="633" t="s">
        <v>5180</v>
      </c>
      <c r="C2955" s="439" t="s">
        <v>5239</v>
      </c>
      <c r="D2955" s="633" t="s">
        <v>91</v>
      </c>
      <c r="E2955" s="633" t="s">
        <v>2024</v>
      </c>
      <c r="F2955" s="773">
        <v>1900000</v>
      </c>
      <c r="G2955" s="116" t="s">
        <v>4684</v>
      </c>
      <c r="H2955" s="633" t="s">
        <v>2196</v>
      </c>
      <c r="I2955" s="633" t="s">
        <v>1976</v>
      </c>
      <c r="J2955" s="633">
        <v>1</v>
      </c>
      <c r="K2955" s="633" t="s">
        <v>5055</v>
      </c>
    </row>
    <row r="2956" spans="1:11" ht="15.75" customHeight="1">
      <c r="A2956" s="632" t="s">
        <v>5240</v>
      </c>
      <c r="B2956" s="633" t="s">
        <v>1971</v>
      </c>
      <c r="C2956" s="439" t="s">
        <v>5241</v>
      </c>
      <c r="D2956" s="633" t="s">
        <v>3124</v>
      </c>
      <c r="E2956" s="633" t="s">
        <v>1974</v>
      </c>
      <c r="F2956" s="773">
        <v>2000000</v>
      </c>
      <c r="G2956" s="116" t="s">
        <v>2194</v>
      </c>
      <c r="H2956" s="633" t="s">
        <v>2196</v>
      </c>
      <c r="I2956" s="633" t="s">
        <v>1976</v>
      </c>
      <c r="J2956" s="633">
        <v>1</v>
      </c>
      <c r="K2956" s="633" t="s">
        <v>5055</v>
      </c>
    </row>
    <row r="2957" spans="1:11" ht="15.75" customHeight="1">
      <c r="A2957" s="632" t="s">
        <v>5217</v>
      </c>
      <c r="B2957" s="633" t="s">
        <v>1971</v>
      </c>
      <c r="C2957" s="439" t="s">
        <v>5242</v>
      </c>
      <c r="D2957" s="633" t="s">
        <v>420</v>
      </c>
      <c r="E2957" s="633" t="s">
        <v>1974</v>
      </c>
      <c r="F2957" s="773">
        <v>1500000</v>
      </c>
      <c r="G2957" s="116" t="s">
        <v>3434</v>
      </c>
      <c r="H2957" s="633" t="s">
        <v>2196</v>
      </c>
      <c r="I2957" s="633" t="s">
        <v>1976</v>
      </c>
      <c r="J2957" s="633">
        <v>1</v>
      </c>
      <c r="K2957" s="633" t="s">
        <v>5055</v>
      </c>
    </row>
    <row r="2958" spans="1:11" ht="15.75" customHeight="1">
      <c r="A2958" s="632" t="s">
        <v>5240</v>
      </c>
      <c r="B2958" s="1569" t="s">
        <v>1971</v>
      </c>
      <c r="C2958" s="725" t="s">
        <v>5243</v>
      </c>
      <c r="D2958" s="633" t="s">
        <v>91</v>
      </c>
      <c r="E2958" s="633" t="s">
        <v>1974</v>
      </c>
      <c r="F2958" s="773">
        <v>2250000</v>
      </c>
      <c r="G2958" s="422" t="s">
        <v>5244</v>
      </c>
      <c r="H2958" s="633" t="s">
        <v>2196</v>
      </c>
      <c r="I2958" s="633" t="s">
        <v>1976</v>
      </c>
      <c r="J2958" s="633">
        <v>1</v>
      </c>
      <c r="K2958" s="633" t="s">
        <v>5055</v>
      </c>
    </row>
    <row r="2959" spans="1:11" s="605" customFormat="1" ht="15.75" customHeight="1">
      <c r="A2959" s="1526" t="s">
        <v>5245</v>
      </c>
      <c r="B2959" s="1527" t="s">
        <v>1971</v>
      </c>
      <c r="C2959" s="1528" t="s">
        <v>5117</v>
      </c>
      <c r="D2959" s="1529" t="s">
        <v>1995</v>
      </c>
      <c r="E2959" s="1529" t="s">
        <v>1974</v>
      </c>
      <c r="F2959" s="1577">
        <v>385000000</v>
      </c>
      <c r="G2959" s="1530" t="s">
        <v>5118</v>
      </c>
      <c r="H2959" s="1530" t="s">
        <v>2196</v>
      </c>
      <c r="I2959" s="1531" t="s">
        <v>1976</v>
      </c>
      <c r="J2959" s="1532"/>
      <c r="K2959" s="1533"/>
    </row>
    <row r="2960" spans="1:11" s="605" customFormat="1" ht="15.75" customHeight="1">
      <c r="A2960" s="1526" t="s">
        <v>5065</v>
      </c>
      <c r="B2960" s="1527" t="s">
        <v>1971</v>
      </c>
      <c r="C2960" s="1528" t="s">
        <v>5246</v>
      </c>
      <c r="D2960" s="1529" t="s">
        <v>5232</v>
      </c>
      <c r="E2960" s="1529" t="s">
        <v>1974</v>
      </c>
      <c r="F2960" s="1577">
        <v>600000000</v>
      </c>
      <c r="G2960" s="1530" t="s">
        <v>5233</v>
      </c>
      <c r="H2960" s="1530" t="s">
        <v>2196</v>
      </c>
      <c r="I2960" s="1531" t="s">
        <v>1976</v>
      </c>
      <c r="J2960" s="1532"/>
      <c r="K2960" s="1533"/>
    </row>
    <row r="2961" spans="1:11" s="605" customFormat="1" ht="15.75" customHeight="1">
      <c r="A2961" s="1541">
        <v>44412</v>
      </c>
      <c r="B2961" s="1527" t="s">
        <v>1971</v>
      </c>
      <c r="C2961" s="1532" t="s">
        <v>5247</v>
      </c>
      <c r="D2961" s="1535" t="s">
        <v>94</v>
      </c>
      <c r="E2961" s="1529" t="s">
        <v>1974</v>
      </c>
      <c r="F2961" s="1576">
        <v>595000000</v>
      </c>
      <c r="G2961" s="1535" t="s">
        <v>4682</v>
      </c>
      <c r="H2961" s="1530" t="s">
        <v>2196</v>
      </c>
      <c r="I2961" s="1531" t="s">
        <v>1976</v>
      </c>
      <c r="J2961" s="1532"/>
      <c r="K2961" s="1536"/>
    </row>
    <row r="2962" spans="1:11" ht="15.75" customHeight="1">
      <c r="A2962" s="1526" t="s">
        <v>5248</v>
      </c>
      <c r="B2962" s="1527" t="s">
        <v>1971</v>
      </c>
      <c r="C2962" s="1528" t="s">
        <v>5235</v>
      </c>
      <c r="D2962" s="1529" t="s">
        <v>3124</v>
      </c>
      <c r="E2962" s="1529" t="s">
        <v>1974</v>
      </c>
      <c r="F2962" s="1577">
        <v>340000000</v>
      </c>
      <c r="G2962" s="1530" t="s">
        <v>2194</v>
      </c>
      <c r="H2962" s="1530" t="s">
        <v>2196</v>
      </c>
      <c r="I2962" s="1531" t="s">
        <v>1976</v>
      </c>
      <c r="J2962" s="1532"/>
      <c r="K2962" s="1533"/>
    </row>
    <row r="2963" spans="1:11" ht="15.75" customHeight="1">
      <c r="A2963" s="1526" t="s">
        <v>5249</v>
      </c>
      <c r="B2963" s="1527" t="s">
        <v>1971</v>
      </c>
      <c r="C2963" s="1528" t="s">
        <v>5241</v>
      </c>
      <c r="D2963" s="1529" t="s">
        <v>3124</v>
      </c>
      <c r="E2963" s="1529" t="s">
        <v>1974</v>
      </c>
      <c r="F2963" s="1577">
        <v>400000000</v>
      </c>
      <c r="G2963" s="1530" t="s">
        <v>2194</v>
      </c>
      <c r="H2963" s="1530" t="s">
        <v>2196</v>
      </c>
      <c r="I2963" s="1531" t="s">
        <v>1976</v>
      </c>
      <c r="J2963" s="1532"/>
      <c r="K2963" s="1533"/>
    </row>
    <row r="2964" spans="1:11" ht="15.75" customHeight="1">
      <c r="J2964">
        <f>SUM(J2939:J2958)</f>
        <v>20</v>
      </c>
    </row>
    <row r="2965" spans="1:11" ht="15.75" customHeight="1">
      <c r="A2965" s="3342" t="s">
        <v>5250</v>
      </c>
      <c r="B2965" s="3342"/>
      <c r="C2965" s="3342"/>
      <c r="D2965" s="3342"/>
      <c r="E2965" s="3342"/>
      <c r="F2965" s="3342"/>
      <c r="G2965" s="3342"/>
      <c r="H2965" s="3342"/>
      <c r="I2965" s="3342"/>
      <c r="J2965" s="3342"/>
      <c r="K2965" s="3342"/>
    </row>
    <row r="2966" spans="1:11" ht="15.75" customHeight="1">
      <c r="A2966" s="3340" t="s">
        <v>15</v>
      </c>
      <c r="B2966" s="3341"/>
      <c r="C2966" s="3341"/>
      <c r="D2966" s="3341"/>
      <c r="E2966" s="3341"/>
      <c r="F2966" s="3341"/>
      <c r="G2966" s="3341"/>
      <c r="H2966" s="3341"/>
      <c r="I2966" s="3341"/>
      <c r="J2966" s="3341"/>
      <c r="K2966" s="3341"/>
    </row>
    <row r="2967" spans="1:11" ht="15.75" customHeight="1">
      <c r="A2967" s="12" t="s">
        <v>1962</v>
      </c>
      <c r="B2967" s="62" t="s">
        <v>1963</v>
      </c>
      <c r="C2967" s="62" t="s">
        <v>1964</v>
      </c>
      <c r="D2967" s="62" t="s">
        <v>2340</v>
      </c>
      <c r="E2967" s="62" t="s">
        <v>153</v>
      </c>
      <c r="F2967" s="1702" t="s">
        <v>1966</v>
      </c>
      <c r="G2967" s="986" t="s">
        <v>1967</v>
      </c>
      <c r="H2967" s="62" t="s">
        <v>1968</v>
      </c>
      <c r="I2967" s="62" t="s">
        <v>1969</v>
      </c>
      <c r="J2967" s="63" t="s">
        <v>1970</v>
      </c>
      <c r="K2967" s="63" t="s">
        <v>10</v>
      </c>
    </row>
    <row r="2968" spans="1:11" ht="15.75" customHeight="1">
      <c r="A2968" s="632"/>
      <c r="B2968" s="633" t="s">
        <v>1971</v>
      </c>
      <c r="C2968" s="662" t="s">
        <v>5251</v>
      </c>
      <c r="D2968" s="633" t="s">
        <v>413</v>
      </c>
      <c r="E2968" s="633" t="s">
        <v>1974</v>
      </c>
      <c r="F2968" s="1131">
        <v>1900000</v>
      </c>
      <c r="G2968" s="660" t="s">
        <v>1975</v>
      </c>
      <c r="H2968" s="633" t="s">
        <v>2196</v>
      </c>
      <c r="I2968" s="633" t="s">
        <v>1976</v>
      </c>
      <c r="J2968" s="633">
        <v>1</v>
      </c>
      <c r="K2968" s="633" t="s">
        <v>935</v>
      </c>
    </row>
    <row r="2969" spans="1:11" ht="15.75" customHeight="1">
      <c r="A2969" s="632"/>
      <c r="B2969" s="633" t="s">
        <v>1971</v>
      </c>
      <c r="C2969" s="662" t="s">
        <v>2755</v>
      </c>
      <c r="D2969" s="633" t="s">
        <v>5252</v>
      </c>
      <c r="E2969" s="633" t="s">
        <v>1974</v>
      </c>
      <c r="F2969" s="1131">
        <v>3300000</v>
      </c>
      <c r="G2969" s="660" t="s">
        <v>1975</v>
      </c>
      <c r="H2969" s="633" t="s">
        <v>2196</v>
      </c>
      <c r="I2969" s="633" t="s">
        <v>1976</v>
      </c>
      <c r="J2969" s="633">
        <v>1</v>
      </c>
      <c r="K2969" s="633" t="s">
        <v>1170</v>
      </c>
    </row>
    <row r="2970" spans="1:11" ht="15.75" customHeight="1">
      <c r="A2970" s="632"/>
      <c r="B2970" s="633" t="s">
        <v>1971</v>
      </c>
      <c r="C2970" s="479" t="s">
        <v>5253</v>
      </c>
      <c r="D2970" s="633" t="s">
        <v>225</v>
      </c>
      <c r="E2970" s="633" t="s">
        <v>1974</v>
      </c>
      <c r="F2970" s="773">
        <v>4500000</v>
      </c>
      <c r="G2970" s="451" t="s">
        <v>1975</v>
      </c>
      <c r="H2970" s="633" t="s">
        <v>2196</v>
      </c>
      <c r="I2970" s="633" t="s">
        <v>1976</v>
      </c>
      <c r="J2970" s="633">
        <v>1</v>
      </c>
      <c r="K2970" s="633" t="s">
        <v>1859</v>
      </c>
    </row>
    <row r="2971" spans="1:11" ht="15.75" customHeight="1">
      <c r="A2971" s="632"/>
      <c r="B2971" s="1569" t="s">
        <v>1971</v>
      </c>
      <c r="C2971" s="725" t="s">
        <v>5254</v>
      </c>
      <c r="D2971" s="633" t="s">
        <v>413</v>
      </c>
      <c r="E2971" s="633" t="s">
        <v>1974</v>
      </c>
      <c r="F2971" s="773">
        <v>2800000</v>
      </c>
      <c r="G2971" s="451" t="s">
        <v>1975</v>
      </c>
      <c r="H2971" s="633" t="s">
        <v>2196</v>
      </c>
      <c r="I2971" s="633" t="s">
        <v>1976</v>
      </c>
      <c r="J2971" s="633">
        <v>1</v>
      </c>
      <c r="K2971" s="633" t="s">
        <v>1859</v>
      </c>
    </row>
    <row r="2972" spans="1:11" ht="15.75" customHeight="1">
      <c r="A2972" s="632"/>
      <c r="B2972" s="1569" t="s">
        <v>1971</v>
      </c>
      <c r="C2972" s="1599" t="s">
        <v>5255</v>
      </c>
      <c r="D2972" s="633" t="s">
        <v>2514</v>
      </c>
      <c r="E2972" s="633" t="s">
        <v>1974</v>
      </c>
      <c r="F2972" s="773">
        <v>6800000</v>
      </c>
      <c r="G2972" s="451" t="s">
        <v>1975</v>
      </c>
      <c r="H2972" s="633" t="s">
        <v>2196</v>
      </c>
      <c r="I2972" s="633" t="s">
        <v>1976</v>
      </c>
      <c r="J2972" s="633">
        <v>1</v>
      </c>
      <c r="K2972" s="633" t="s">
        <v>1859</v>
      </c>
    </row>
    <row r="2973" spans="1:11" ht="15.75" customHeight="1">
      <c r="A2973" s="632"/>
      <c r="B2973" s="1569" t="s">
        <v>1971</v>
      </c>
      <c r="C2973" s="725" t="s">
        <v>5256</v>
      </c>
      <c r="D2973" s="633" t="s">
        <v>94</v>
      </c>
      <c r="E2973" s="633" t="s">
        <v>1974</v>
      </c>
      <c r="F2973" s="773">
        <v>3000000</v>
      </c>
      <c r="G2973" s="451" t="s">
        <v>1975</v>
      </c>
      <c r="H2973" s="633" t="s">
        <v>2196</v>
      </c>
      <c r="I2973" s="633" t="s">
        <v>1976</v>
      </c>
      <c r="J2973" s="633">
        <v>1</v>
      </c>
      <c r="K2973" s="633" t="s">
        <v>935</v>
      </c>
    </row>
    <row r="2974" spans="1:11" ht="15.75" customHeight="1">
      <c r="A2974" s="632"/>
      <c r="B2974" s="633" t="s">
        <v>1971</v>
      </c>
      <c r="C2974" s="439" t="s">
        <v>5257</v>
      </c>
      <c r="D2974" s="633" t="s">
        <v>5258</v>
      </c>
      <c r="E2974" s="633" t="s">
        <v>1974</v>
      </c>
      <c r="F2974" s="773">
        <v>2500000</v>
      </c>
      <c r="G2974" s="422" t="s">
        <v>5259</v>
      </c>
      <c r="H2974" s="633" t="s">
        <v>2196</v>
      </c>
      <c r="I2974" s="633" t="s">
        <v>1976</v>
      </c>
      <c r="J2974" s="633">
        <v>1</v>
      </c>
      <c r="K2974" s="633" t="s">
        <v>1170</v>
      </c>
    </row>
    <row r="2975" spans="1:11" ht="15.75" customHeight="1">
      <c r="A2975" s="632"/>
      <c r="B2975" s="633" t="s">
        <v>1971</v>
      </c>
      <c r="C2975" s="439" t="s">
        <v>5260</v>
      </c>
      <c r="D2975" s="633" t="s">
        <v>94</v>
      </c>
      <c r="E2975" s="633" t="s">
        <v>1974</v>
      </c>
      <c r="F2975" s="773">
        <v>3500000</v>
      </c>
      <c r="G2975" s="422" t="s">
        <v>5261</v>
      </c>
      <c r="H2975" s="633" t="s">
        <v>2196</v>
      </c>
      <c r="I2975" s="633" t="s">
        <v>1976</v>
      </c>
      <c r="J2975" s="633">
        <v>1</v>
      </c>
      <c r="K2975" s="633" t="s">
        <v>1859</v>
      </c>
    </row>
    <row r="2976" spans="1:11" ht="15.75" customHeight="1">
      <c r="A2976" s="632"/>
      <c r="B2976" s="633" t="s">
        <v>1971</v>
      </c>
      <c r="C2976" s="439" t="s">
        <v>5262</v>
      </c>
      <c r="D2976" s="633" t="s">
        <v>2895</v>
      </c>
      <c r="E2976" s="633" t="s">
        <v>1974</v>
      </c>
      <c r="F2976" s="773">
        <v>3000000</v>
      </c>
      <c r="G2976" s="422" t="s">
        <v>3379</v>
      </c>
      <c r="H2976" s="633" t="s">
        <v>2196</v>
      </c>
      <c r="I2976" s="633" t="s">
        <v>1976</v>
      </c>
      <c r="J2976" s="633">
        <v>1</v>
      </c>
      <c r="K2976" s="633" t="s">
        <v>1170</v>
      </c>
    </row>
    <row r="2977" spans="1:11" ht="15.75" customHeight="1">
      <c r="A2977" s="632"/>
      <c r="B2977" s="633" t="s">
        <v>1971</v>
      </c>
      <c r="C2977" s="439" t="s">
        <v>5263</v>
      </c>
      <c r="D2977" s="633" t="s">
        <v>91</v>
      </c>
      <c r="E2977" s="633" t="s">
        <v>1974</v>
      </c>
      <c r="F2977" s="773">
        <v>2000000</v>
      </c>
      <c r="G2977" s="422" t="s">
        <v>1984</v>
      </c>
      <c r="H2977" s="633" t="s">
        <v>2196</v>
      </c>
      <c r="I2977" s="633" t="s">
        <v>1976</v>
      </c>
      <c r="J2977" s="633">
        <v>1</v>
      </c>
      <c r="K2977" s="633" t="s">
        <v>1859</v>
      </c>
    </row>
    <row r="2978" spans="1:11" ht="15.75" customHeight="1">
      <c r="A2978" s="632"/>
      <c r="B2978" s="633" t="s">
        <v>1971</v>
      </c>
      <c r="C2978" s="439" t="s">
        <v>5264</v>
      </c>
      <c r="D2978" s="633" t="s">
        <v>91</v>
      </c>
      <c r="E2978" s="633" t="s">
        <v>1974</v>
      </c>
      <c r="F2978" s="773">
        <v>2000000</v>
      </c>
      <c r="G2978" s="422" t="s">
        <v>3756</v>
      </c>
      <c r="H2978" s="633" t="s">
        <v>2196</v>
      </c>
      <c r="I2978" s="633" t="s">
        <v>1976</v>
      </c>
      <c r="J2978" s="633">
        <v>1</v>
      </c>
      <c r="K2978" s="633" t="s">
        <v>1859</v>
      </c>
    </row>
    <row r="2979" spans="1:11" ht="15.75" customHeight="1">
      <c r="A2979" s="632"/>
      <c r="B2979" s="633" t="s">
        <v>1971</v>
      </c>
      <c r="C2979" s="439" t="s">
        <v>5265</v>
      </c>
      <c r="D2979" s="633" t="s">
        <v>107</v>
      </c>
      <c r="E2979" s="633" t="s">
        <v>1974</v>
      </c>
      <c r="F2979" s="773">
        <v>2500000</v>
      </c>
      <c r="G2979" s="422" t="s">
        <v>3647</v>
      </c>
      <c r="H2979" s="633" t="s">
        <v>2196</v>
      </c>
      <c r="I2979" s="633" t="s">
        <v>1976</v>
      </c>
      <c r="J2979" s="633">
        <v>1</v>
      </c>
      <c r="K2979" s="633" t="s">
        <v>1170</v>
      </c>
    </row>
    <row r="2980" spans="1:11" ht="15.75" customHeight="1">
      <c r="A2980" s="632"/>
      <c r="B2980" s="633" t="s">
        <v>1971</v>
      </c>
      <c r="C2980" s="439" t="s">
        <v>5266</v>
      </c>
      <c r="D2980" s="633" t="s">
        <v>91</v>
      </c>
      <c r="E2980" s="633" t="s">
        <v>1974</v>
      </c>
      <c r="F2980" s="773" t="s">
        <v>5267</v>
      </c>
      <c r="G2980" s="422" t="s">
        <v>4236</v>
      </c>
      <c r="H2980" s="633" t="s">
        <v>2196</v>
      </c>
      <c r="I2980" s="633" t="s">
        <v>1976</v>
      </c>
      <c r="J2980" s="633">
        <v>1</v>
      </c>
      <c r="K2980" s="633" t="s">
        <v>1170</v>
      </c>
    </row>
    <row r="2981" spans="1:11" ht="15.75" customHeight="1">
      <c r="A2981" s="632"/>
      <c r="B2981" s="633" t="s">
        <v>1971</v>
      </c>
      <c r="C2981" s="439" t="s">
        <v>5268</v>
      </c>
      <c r="D2981" s="633" t="s">
        <v>107</v>
      </c>
      <c r="E2981" s="633" t="s">
        <v>1974</v>
      </c>
      <c r="F2981" s="773">
        <v>2400000</v>
      </c>
      <c r="G2981" s="422" t="s">
        <v>2494</v>
      </c>
      <c r="H2981" s="633" t="s">
        <v>2196</v>
      </c>
      <c r="I2981" s="633" t="s">
        <v>1976</v>
      </c>
      <c r="J2981" s="633">
        <v>1</v>
      </c>
      <c r="K2981" s="633" t="s">
        <v>1170</v>
      </c>
    </row>
    <row r="2982" spans="1:11" ht="15.75" customHeight="1">
      <c r="A2982" s="632"/>
      <c r="B2982" s="633" t="s">
        <v>1971</v>
      </c>
      <c r="C2982" s="439" t="s">
        <v>5269</v>
      </c>
      <c r="D2982" s="633" t="s">
        <v>107</v>
      </c>
      <c r="E2982" s="633" t="s">
        <v>1974</v>
      </c>
      <c r="F2982" s="773">
        <v>2400000</v>
      </c>
      <c r="G2982" s="422" t="s">
        <v>553</v>
      </c>
      <c r="H2982" s="633" t="s">
        <v>2196</v>
      </c>
      <c r="I2982" s="633" t="s">
        <v>1976</v>
      </c>
      <c r="J2982" s="633">
        <v>1</v>
      </c>
      <c r="K2982" s="633" t="s">
        <v>1170</v>
      </c>
    </row>
    <row r="2983" spans="1:11" ht="15.75" customHeight="1">
      <c r="A2983" s="632"/>
      <c r="B2983" s="633" t="s">
        <v>1971</v>
      </c>
      <c r="C2983" s="439" t="s">
        <v>5270</v>
      </c>
      <c r="D2983" s="633" t="s">
        <v>3716</v>
      </c>
      <c r="E2983" s="633" t="s">
        <v>1974</v>
      </c>
      <c r="F2983" s="773">
        <v>7000000</v>
      </c>
      <c r="G2983" s="422" t="s">
        <v>5271</v>
      </c>
      <c r="H2983" s="633" t="s">
        <v>2196</v>
      </c>
      <c r="I2983" s="633" t="s">
        <v>1976</v>
      </c>
      <c r="J2983" s="633">
        <v>1</v>
      </c>
      <c r="K2983" s="633" t="s">
        <v>1859</v>
      </c>
    </row>
    <row r="2984" spans="1:11" ht="15.75" customHeight="1">
      <c r="A2984" s="632"/>
      <c r="B2984" s="633" t="s">
        <v>1971</v>
      </c>
      <c r="C2984" s="439" t="s">
        <v>5272</v>
      </c>
      <c r="D2984" s="633" t="s">
        <v>2895</v>
      </c>
      <c r="E2984" s="633" t="s">
        <v>1974</v>
      </c>
      <c r="F2984" s="773">
        <v>2500000</v>
      </c>
      <c r="G2984" s="422" t="s">
        <v>1984</v>
      </c>
      <c r="H2984" s="633" t="s">
        <v>2196</v>
      </c>
      <c r="I2984" s="633" t="s">
        <v>1976</v>
      </c>
      <c r="J2984" s="633">
        <v>1</v>
      </c>
      <c r="K2984" s="633" t="s">
        <v>1859</v>
      </c>
    </row>
    <row r="2985" spans="1:11" ht="15.75" customHeight="1">
      <c r="A2985" s="632"/>
      <c r="B2985" s="633" t="s">
        <v>1971</v>
      </c>
      <c r="C2985" s="439" t="s">
        <v>5273</v>
      </c>
      <c r="D2985" s="633" t="s">
        <v>91</v>
      </c>
      <c r="E2985" s="633" t="s">
        <v>1974</v>
      </c>
      <c r="F2985" s="773">
        <v>4200000</v>
      </c>
      <c r="G2985" s="422" t="s">
        <v>4236</v>
      </c>
      <c r="H2985" s="633" t="s">
        <v>2196</v>
      </c>
      <c r="I2985" s="633" t="s">
        <v>1976</v>
      </c>
      <c r="J2985" s="633">
        <v>1</v>
      </c>
      <c r="K2985" s="633" t="s">
        <v>1170</v>
      </c>
    </row>
    <row r="2986" spans="1:11" ht="15.75" customHeight="1">
      <c r="A2986" s="632"/>
      <c r="B2986" s="633" t="s">
        <v>1971</v>
      </c>
      <c r="C2986" s="439" t="s">
        <v>5274</v>
      </c>
      <c r="D2986" s="633" t="s">
        <v>2895</v>
      </c>
      <c r="E2986" s="633" t="s">
        <v>1974</v>
      </c>
      <c r="F2986" s="773">
        <v>2300000</v>
      </c>
      <c r="G2986" s="422" t="s">
        <v>5148</v>
      </c>
      <c r="H2986" s="633" t="s">
        <v>2196</v>
      </c>
      <c r="I2986" s="633" t="s">
        <v>1976</v>
      </c>
      <c r="J2986" s="633">
        <v>1</v>
      </c>
      <c r="K2986" s="633" t="s">
        <v>1859</v>
      </c>
    </row>
    <row r="2987" spans="1:11" ht="15.75" customHeight="1">
      <c r="A2987" s="632"/>
      <c r="B2987" s="633" t="s">
        <v>1971</v>
      </c>
      <c r="C2987" s="439" t="s">
        <v>5275</v>
      </c>
      <c r="D2987" s="633" t="s">
        <v>94</v>
      </c>
      <c r="E2987" s="633" t="s">
        <v>1974</v>
      </c>
      <c r="F2987" s="773">
        <v>2800000</v>
      </c>
      <c r="G2987" s="422" t="s">
        <v>5261</v>
      </c>
      <c r="H2987" s="633" t="s">
        <v>2196</v>
      </c>
      <c r="I2987" s="633" t="s">
        <v>1976</v>
      </c>
      <c r="J2987" s="633">
        <v>1</v>
      </c>
      <c r="K2987" s="633" t="s">
        <v>1859</v>
      </c>
    </row>
    <row r="2988" spans="1:11" s="605" customFormat="1" ht="15.75" customHeight="1">
      <c r="A2988" s="1526"/>
      <c r="B2988" s="1527" t="s">
        <v>1971</v>
      </c>
      <c r="C2988" s="1528" t="s">
        <v>5276</v>
      </c>
      <c r="D2988" s="1529"/>
      <c r="E2988" s="1529" t="s">
        <v>1974</v>
      </c>
      <c r="F2988" s="1577"/>
      <c r="G2988" s="1530"/>
      <c r="H2988" s="1530" t="s">
        <v>2196</v>
      </c>
      <c r="I2988" s="1531" t="s">
        <v>1976</v>
      </c>
      <c r="J2988" s="1532"/>
      <c r="K2988" s="1533"/>
    </row>
    <row r="2989" spans="1:11" s="605" customFormat="1" ht="15.75" customHeight="1">
      <c r="A2989" s="1526"/>
      <c r="B2989" s="1527" t="s">
        <v>1971</v>
      </c>
      <c r="C2989" s="1528" t="s">
        <v>5257</v>
      </c>
      <c r="D2989" s="1529"/>
      <c r="E2989" s="1529" t="s">
        <v>1974</v>
      </c>
      <c r="F2989" s="1577"/>
      <c r="G2989" s="1530"/>
      <c r="H2989" s="1530" t="s">
        <v>2196</v>
      </c>
      <c r="I2989" s="1531" t="s">
        <v>1976</v>
      </c>
      <c r="J2989" s="1532"/>
      <c r="K2989" s="1533"/>
    </row>
    <row r="2990" spans="1:11" s="605" customFormat="1" ht="15.75" customHeight="1">
      <c r="A2990" s="1541"/>
      <c r="B2990" s="1527" t="s">
        <v>1971</v>
      </c>
      <c r="C2990" s="1532" t="s">
        <v>5277</v>
      </c>
      <c r="D2990" s="1535"/>
      <c r="E2990" s="1529" t="s">
        <v>1974</v>
      </c>
      <c r="F2990" s="1576"/>
      <c r="G2990" s="1535"/>
      <c r="H2990" s="1530" t="s">
        <v>2196</v>
      </c>
      <c r="I2990" s="1531" t="s">
        <v>1976</v>
      </c>
      <c r="J2990" s="1532"/>
      <c r="K2990" s="1536"/>
    </row>
    <row r="2991" spans="1:11" ht="15.75" customHeight="1">
      <c r="J2991">
        <f>SUM(J2968:J2990)</f>
        <v>20</v>
      </c>
    </row>
    <row r="2993" spans="1:11" ht="15.75" customHeight="1">
      <c r="A2993" s="3340" t="s">
        <v>46</v>
      </c>
      <c r="B2993" s="3341"/>
      <c r="C2993" s="3341"/>
      <c r="D2993" s="3341"/>
      <c r="E2993" s="3341"/>
      <c r="F2993" s="3341"/>
      <c r="G2993" s="3341"/>
      <c r="H2993" s="3341"/>
      <c r="I2993" s="3341"/>
      <c r="J2993" s="3341"/>
      <c r="K2993" s="3341"/>
    </row>
    <row r="2994" spans="1:11" ht="15.75" customHeight="1">
      <c r="A2994" s="12" t="s">
        <v>1962</v>
      </c>
      <c r="B2994" s="62" t="s">
        <v>1963</v>
      </c>
      <c r="C2994" s="62" t="s">
        <v>1964</v>
      </c>
      <c r="D2994" s="62" t="s">
        <v>2340</v>
      </c>
      <c r="E2994" s="62" t="s">
        <v>153</v>
      </c>
      <c r="F2994" s="1702" t="s">
        <v>1966</v>
      </c>
      <c r="G2994" s="986" t="s">
        <v>1967</v>
      </c>
      <c r="H2994" s="62" t="s">
        <v>1968</v>
      </c>
      <c r="I2994" s="62" t="s">
        <v>1969</v>
      </c>
      <c r="J2994" s="63" t="s">
        <v>1970</v>
      </c>
      <c r="K2994" s="63" t="s">
        <v>10</v>
      </c>
    </row>
    <row r="2995" spans="1:11" ht="15.75" customHeight="1">
      <c r="A2995" s="632"/>
      <c r="B2995" s="633" t="s">
        <v>1971</v>
      </c>
      <c r="C2995" s="662" t="s">
        <v>5278</v>
      </c>
      <c r="D2995" s="633" t="s">
        <v>94</v>
      </c>
      <c r="E2995" s="633" t="s">
        <v>1974</v>
      </c>
      <c r="F2995" s="1131" t="s">
        <v>5279</v>
      </c>
      <c r="G2995" s="633" t="s">
        <v>5280</v>
      </c>
      <c r="H2995" s="633" t="s">
        <v>2196</v>
      </c>
      <c r="I2995" s="633" t="s">
        <v>1976</v>
      </c>
      <c r="J2995" s="633">
        <v>1</v>
      </c>
      <c r="K2995" s="633" t="s">
        <v>1859</v>
      </c>
    </row>
    <row r="2996" spans="1:11" ht="15.75" customHeight="1">
      <c r="A2996" s="632"/>
      <c r="B2996" s="633" t="s">
        <v>2001</v>
      </c>
      <c r="C2996" s="662" t="s">
        <v>5281</v>
      </c>
      <c r="D2996" s="633" t="s">
        <v>3009</v>
      </c>
      <c r="E2996" s="633" t="s">
        <v>1974</v>
      </c>
      <c r="F2996" s="1131">
        <v>950000</v>
      </c>
      <c r="G2996" s="633" t="s">
        <v>2039</v>
      </c>
      <c r="H2996" s="633" t="s">
        <v>2196</v>
      </c>
      <c r="I2996" s="633" t="s">
        <v>1976</v>
      </c>
      <c r="J2996" s="633">
        <v>1</v>
      </c>
      <c r="K2996" s="633" t="s">
        <v>1170</v>
      </c>
    </row>
    <row r="2997" spans="1:11" ht="15.75" customHeight="1">
      <c r="A2997" s="632"/>
      <c r="B2997" s="633" t="s">
        <v>2001</v>
      </c>
      <c r="C2997" s="479" t="s">
        <v>5282</v>
      </c>
      <c r="D2997" s="633" t="s">
        <v>123</v>
      </c>
      <c r="E2997" s="633" t="s">
        <v>1974</v>
      </c>
      <c r="F2997" s="773">
        <v>950000</v>
      </c>
      <c r="G2997" s="422" t="s">
        <v>1975</v>
      </c>
      <c r="H2997" s="633" t="s">
        <v>2196</v>
      </c>
      <c r="I2997" s="633" t="s">
        <v>1976</v>
      </c>
      <c r="J2997" s="633">
        <v>1</v>
      </c>
      <c r="K2997" s="633" t="s">
        <v>1859</v>
      </c>
    </row>
    <row r="2998" spans="1:11" ht="15.75" customHeight="1">
      <c r="A2998" s="632"/>
      <c r="B2998" s="1569" t="s">
        <v>2149</v>
      </c>
      <c r="C2998" s="725" t="s">
        <v>323</v>
      </c>
      <c r="D2998" s="633" t="s">
        <v>227</v>
      </c>
      <c r="E2998" s="633" t="s">
        <v>1974</v>
      </c>
      <c r="F2998" s="773">
        <v>2500000</v>
      </c>
      <c r="G2998" s="422" t="s">
        <v>2725</v>
      </c>
      <c r="H2998" s="633" t="s">
        <v>2196</v>
      </c>
      <c r="I2998" s="633" t="s">
        <v>1976</v>
      </c>
      <c r="J2998" s="633">
        <v>1</v>
      </c>
      <c r="K2998" s="633" t="s">
        <v>1170</v>
      </c>
    </row>
    <row r="2999" spans="1:11" ht="15.75" customHeight="1">
      <c r="A2999" s="632"/>
      <c r="B2999" s="1569" t="s">
        <v>1971</v>
      </c>
      <c r="C2999" s="1599" t="s">
        <v>5283</v>
      </c>
      <c r="D2999" s="633" t="s">
        <v>2434</v>
      </c>
      <c r="E2999" s="633" t="s">
        <v>1974</v>
      </c>
      <c r="F2999" s="773">
        <v>1600000</v>
      </c>
      <c r="G2999" s="422" t="s">
        <v>3434</v>
      </c>
      <c r="H2999" s="633" t="s">
        <v>2196</v>
      </c>
      <c r="I2999" s="633" t="s">
        <v>1976</v>
      </c>
      <c r="J2999" s="633">
        <v>1</v>
      </c>
      <c r="K2999" s="633" t="s">
        <v>1170</v>
      </c>
    </row>
    <row r="3000" spans="1:11" ht="15.75" customHeight="1">
      <c r="A3000" s="632"/>
      <c r="B3000" s="1569" t="s">
        <v>1971</v>
      </c>
      <c r="C3000" s="725" t="s">
        <v>5284</v>
      </c>
      <c r="D3000" s="633" t="s">
        <v>107</v>
      </c>
      <c r="E3000" s="633" t="s">
        <v>1974</v>
      </c>
      <c r="F3000" s="773">
        <v>2500000</v>
      </c>
      <c r="G3000" s="422" t="s">
        <v>2012</v>
      </c>
      <c r="H3000" s="633" t="s">
        <v>2196</v>
      </c>
      <c r="I3000" s="633" t="s">
        <v>1976</v>
      </c>
      <c r="J3000" s="633">
        <v>1</v>
      </c>
      <c r="K3000" s="633" t="s">
        <v>1859</v>
      </c>
    </row>
    <row r="3001" spans="1:11" ht="15.75" customHeight="1">
      <c r="A3001" s="632"/>
      <c r="B3001" s="633" t="s">
        <v>1971</v>
      </c>
      <c r="C3001" s="439" t="s">
        <v>5285</v>
      </c>
      <c r="D3001" s="633" t="s">
        <v>94</v>
      </c>
      <c r="E3001" s="633" t="s">
        <v>1974</v>
      </c>
      <c r="F3001" s="773">
        <v>5500000</v>
      </c>
      <c r="G3001" s="422" t="s">
        <v>5286</v>
      </c>
      <c r="H3001" s="633" t="s">
        <v>2196</v>
      </c>
      <c r="I3001" s="633" t="s">
        <v>1976</v>
      </c>
      <c r="J3001" s="633">
        <v>1</v>
      </c>
      <c r="K3001" s="633" t="s">
        <v>1859</v>
      </c>
    </row>
    <row r="3002" spans="1:11" ht="15.75" customHeight="1">
      <c r="A3002" s="632"/>
      <c r="B3002" s="633" t="s">
        <v>1971</v>
      </c>
      <c r="C3002" s="439" t="s">
        <v>5287</v>
      </c>
      <c r="D3002" s="633" t="s">
        <v>2434</v>
      </c>
      <c r="E3002" s="633" t="s">
        <v>1974</v>
      </c>
      <c r="F3002" s="773">
        <v>1400000</v>
      </c>
      <c r="G3002" s="422" t="s">
        <v>2589</v>
      </c>
      <c r="H3002" s="633" t="s">
        <v>2196</v>
      </c>
      <c r="I3002" s="633" t="s">
        <v>1976</v>
      </c>
      <c r="J3002" s="633">
        <v>1</v>
      </c>
      <c r="K3002" s="633" t="s">
        <v>1170</v>
      </c>
    </row>
    <row r="3003" spans="1:11" ht="15.75" customHeight="1">
      <c r="A3003" s="632"/>
      <c r="B3003" s="633" t="s">
        <v>1971</v>
      </c>
      <c r="C3003" s="439" t="s">
        <v>5288</v>
      </c>
      <c r="D3003" s="633" t="s">
        <v>423</v>
      </c>
      <c r="E3003" s="633" t="s">
        <v>1974</v>
      </c>
      <c r="F3003" s="773">
        <v>2200000</v>
      </c>
      <c r="G3003" s="422" t="s">
        <v>1975</v>
      </c>
      <c r="H3003" s="633" t="s">
        <v>2196</v>
      </c>
      <c r="I3003" s="633" t="s">
        <v>1976</v>
      </c>
      <c r="J3003" s="633">
        <v>1</v>
      </c>
      <c r="K3003" s="633" t="s">
        <v>1170</v>
      </c>
    </row>
    <row r="3004" spans="1:11" ht="15.75" customHeight="1">
      <c r="A3004" s="632"/>
      <c r="B3004" s="633" t="s">
        <v>1971</v>
      </c>
      <c r="C3004" s="439" t="s">
        <v>5289</v>
      </c>
      <c r="D3004" s="633" t="s">
        <v>95</v>
      </c>
      <c r="E3004" s="633" t="s">
        <v>1974</v>
      </c>
      <c r="F3004" s="773">
        <v>2000000</v>
      </c>
      <c r="G3004" s="422" t="s">
        <v>2109</v>
      </c>
      <c r="H3004" s="633" t="s">
        <v>2196</v>
      </c>
      <c r="I3004" s="633" t="s">
        <v>1976</v>
      </c>
      <c r="J3004" s="633">
        <v>1</v>
      </c>
      <c r="K3004" s="633" t="s">
        <v>1859</v>
      </c>
    </row>
    <row r="3005" spans="1:11" ht="15.75" customHeight="1">
      <c r="A3005" s="632"/>
      <c r="B3005" s="633" t="s">
        <v>2001</v>
      </c>
      <c r="C3005" s="439" t="s">
        <v>5290</v>
      </c>
      <c r="D3005" s="633" t="s">
        <v>2166</v>
      </c>
      <c r="E3005" s="633" t="s">
        <v>1974</v>
      </c>
      <c r="F3005" s="773">
        <v>750000</v>
      </c>
      <c r="G3005" s="422" t="s">
        <v>1975</v>
      </c>
      <c r="H3005" s="633" t="s">
        <v>2196</v>
      </c>
      <c r="I3005" s="633" t="s">
        <v>1976</v>
      </c>
      <c r="J3005" s="633">
        <v>1</v>
      </c>
      <c r="K3005" s="633" t="s">
        <v>1859</v>
      </c>
    </row>
    <row r="3006" spans="1:11" ht="15.75" customHeight="1">
      <c r="A3006" s="632"/>
      <c r="B3006" s="633" t="s">
        <v>1971</v>
      </c>
      <c r="C3006" s="439" t="s">
        <v>5291</v>
      </c>
      <c r="D3006" s="633" t="s">
        <v>2256</v>
      </c>
      <c r="E3006" s="633" t="s">
        <v>1974</v>
      </c>
      <c r="F3006" s="773">
        <v>1300000</v>
      </c>
      <c r="G3006" s="422" t="s">
        <v>2550</v>
      </c>
      <c r="H3006" s="633" t="s">
        <v>2196</v>
      </c>
      <c r="I3006" s="633" t="s">
        <v>1976</v>
      </c>
      <c r="J3006" s="633">
        <v>1</v>
      </c>
      <c r="K3006" s="633" t="s">
        <v>1859</v>
      </c>
    </row>
    <row r="3007" spans="1:11" ht="15.75" customHeight="1">
      <c r="A3007" s="632"/>
      <c r="B3007" s="633" t="s">
        <v>1971</v>
      </c>
      <c r="C3007" s="439" t="s">
        <v>5292</v>
      </c>
      <c r="D3007" s="633" t="s">
        <v>100</v>
      </c>
      <c r="E3007" s="633" t="s">
        <v>1974</v>
      </c>
      <c r="F3007" s="773">
        <v>2300000</v>
      </c>
      <c r="G3007" s="422" t="s">
        <v>2327</v>
      </c>
      <c r="H3007" s="633" t="s">
        <v>2196</v>
      </c>
      <c r="I3007" s="633" t="s">
        <v>1976</v>
      </c>
      <c r="J3007" s="633">
        <v>1</v>
      </c>
      <c r="K3007" s="633" t="s">
        <v>1859</v>
      </c>
    </row>
    <row r="3008" spans="1:11" ht="15.75" customHeight="1">
      <c r="A3008" s="632"/>
      <c r="B3008" s="633" t="s">
        <v>1971</v>
      </c>
      <c r="C3008" s="439" t="s">
        <v>5293</v>
      </c>
      <c r="D3008" s="633" t="s">
        <v>94</v>
      </c>
      <c r="E3008" s="633" t="s">
        <v>1974</v>
      </c>
      <c r="F3008" s="773">
        <v>2100000</v>
      </c>
      <c r="G3008" s="422" t="s">
        <v>1975</v>
      </c>
      <c r="H3008" s="633" t="s">
        <v>2196</v>
      </c>
      <c r="I3008" s="633" t="s">
        <v>1976</v>
      </c>
      <c r="J3008" s="633">
        <v>1</v>
      </c>
      <c r="K3008" s="633" t="s">
        <v>1859</v>
      </c>
    </row>
    <row r="3009" spans="1:11" ht="15.75" customHeight="1">
      <c r="A3009" s="632"/>
      <c r="B3009" s="633" t="s">
        <v>1971</v>
      </c>
      <c r="C3009" s="439" t="s">
        <v>5294</v>
      </c>
      <c r="D3009" s="633" t="s">
        <v>2876</v>
      </c>
      <c r="E3009" s="633" t="s">
        <v>1974</v>
      </c>
      <c r="F3009" s="773">
        <v>3000000</v>
      </c>
      <c r="G3009" s="422" t="s">
        <v>5295</v>
      </c>
      <c r="H3009" s="633" t="s">
        <v>2196</v>
      </c>
      <c r="I3009" s="633" t="s">
        <v>1976</v>
      </c>
      <c r="J3009" s="633">
        <v>1</v>
      </c>
      <c r="K3009" s="633" t="s">
        <v>1859</v>
      </c>
    </row>
    <row r="3010" spans="1:11" ht="15.75" customHeight="1">
      <c r="A3010" s="632"/>
      <c r="B3010" s="633" t="s">
        <v>1971</v>
      </c>
      <c r="C3010" s="439" t="s">
        <v>5296</v>
      </c>
      <c r="D3010" s="633" t="s">
        <v>2876</v>
      </c>
      <c r="E3010" s="633" t="s">
        <v>1974</v>
      </c>
      <c r="F3010" s="773">
        <v>3100000</v>
      </c>
      <c r="G3010" s="422" t="s">
        <v>5295</v>
      </c>
      <c r="H3010" s="633" t="s">
        <v>2196</v>
      </c>
      <c r="I3010" s="633" t="s">
        <v>1976</v>
      </c>
      <c r="J3010" s="633">
        <v>1</v>
      </c>
      <c r="K3010" s="633" t="s">
        <v>1859</v>
      </c>
    </row>
    <row r="3011" spans="1:11" ht="15.75" customHeight="1">
      <c r="A3011" s="632"/>
      <c r="B3011" s="633" t="s">
        <v>1971</v>
      </c>
      <c r="C3011" s="439" t="s">
        <v>5297</v>
      </c>
      <c r="D3011" s="633" t="s">
        <v>95</v>
      </c>
      <c r="E3011" s="633" t="s">
        <v>1974</v>
      </c>
      <c r="F3011" s="773">
        <v>1750000</v>
      </c>
      <c r="G3011" s="422" t="s">
        <v>1975</v>
      </c>
      <c r="H3011" s="633" t="s">
        <v>2196</v>
      </c>
      <c r="I3011" s="633" t="s">
        <v>1976</v>
      </c>
      <c r="J3011" s="633">
        <v>1</v>
      </c>
      <c r="K3011" s="633" t="s">
        <v>1859</v>
      </c>
    </row>
    <row r="3012" spans="1:11" ht="15.75" customHeight="1">
      <c r="A3012" s="632"/>
      <c r="B3012" s="633" t="s">
        <v>2149</v>
      </c>
      <c r="C3012" s="439" t="s">
        <v>5298</v>
      </c>
      <c r="D3012" s="633" t="s">
        <v>91</v>
      </c>
      <c r="E3012" s="633" t="s">
        <v>1974</v>
      </c>
      <c r="F3012" s="773">
        <v>4500000</v>
      </c>
      <c r="G3012" s="422" t="s">
        <v>1975</v>
      </c>
      <c r="H3012" s="633" t="s">
        <v>2196</v>
      </c>
      <c r="I3012" s="633" t="s">
        <v>1976</v>
      </c>
      <c r="J3012" s="633">
        <v>1</v>
      </c>
      <c r="K3012" s="633" t="s">
        <v>1170</v>
      </c>
    </row>
    <row r="3013" spans="1:11" ht="15.75" customHeight="1">
      <c r="A3013" s="632"/>
      <c r="B3013" s="633" t="s">
        <v>2149</v>
      </c>
      <c r="C3013" s="439" t="s">
        <v>5299</v>
      </c>
      <c r="D3013" s="633" t="s">
        <v>2778</v>
      </c>
      <c r="E3013" s="633" t="s">
        <v>1974</v>
      </c>
      <c r="F3013" s="773">
        <v>4100000</v>
      </c>
      <c r="G3013" s="422" t="s">
        <v>3061</v>
      </c>
      <c r="H3013" s="633" t="s">
        <v>2196</v>
      </c>
      <c r="I3013" s="633" t="s">
        <v>1976</v>
      </c>
      <c r="J3013" s="633">
        <v>1</v>
      </c>
      <c r="K3013" s="633" t="s">
        <v>1170</v>
      </c>
    </row>
    <row r="3014" spans="1:11" ht="15.75" customHeight="1">
      <c r="A3014" s="632"/>
      <c r="B3014" s="633" t="s">
        <v>2149</v>
      </c>
      <c r="C3014" s="439" t="s">
        <v>5300</v>
      </c>
      <c r="D3014" s="633" t="s">
        <v>1973</v>
      </c>
      <c r="E3014" s="633" t="s">
        <v>1974</v>
      </c>
      <c r="F3014" s="773">
        <v>4000000</v>
      </c>
      <c r="G3014" s="422" t="s">
        <v>1975</v>
      </c>
      <c r="H3014" s="633" t="s">
        <v>2196</v>
      </c>
      <c r="I3014" s="633" t="s">
        <v>1976</v>
      </c>
      <c r="J3014" s="633">
        <v>1</v>
      </c>
      <c r="K3014" s="633" t="s">
        <v>1170</v>
      </c>
    </row>
    <row r="3015" spans="1:11" ht="15.75" customHeight="1">
      <c r="A3015" s="632"/>
      <c r="B3015" s="633" t="s">
        <v>2149</v>
      </c>
      <c r="C3015" s="439" t="s">
        <v>5301</v>
      </c>
      <c r="D3015" s="633" t="s">
        <v>5302</v>
      </c>
      <c r="E3015" s="633" t="s">
        <v>1974</v>
      </c>
      <c r="F3015" s="773">
        <v>6500000</v>
      </c>
      <c r="G3015" s="422" t="s">
        <v>1975</v>
      </c>
      <c r="H3015" s="633" t="s">
        <v>2196</v>
      </c>
      <c r="I3015" s="633" t="s">
        <v>1976</v>
      </c>
      <c r="J3015" s="633">
        <v>1</v>
      </c>
      <c r="K3015" s="633" t="s">
        <v>1170</v>
      </c>
    </row>
    <row r="3016" spans="1:11" ht="15.75" customHeight="1">
      <c r="A3016" s="632"/>
      <c r="B3016" s="633" t="s">
        <v>1971</v>
      </c>
      <c r="C3016" s="439" t="s">
        <v>5303</v>
      </c>
      <c r="D3016" s="633" t="s">
        <v>91</v>
      </c>
      <c r="E3016" s="633" t="s">
        <v>1974</v>
      </c>
      <c r="F3016" s="773">
        <v>5200000</v>
      </c>
      <c r="G3016" s="422" t="s">
        <v>1975</v>
      </c>
      <c r="H3016" s="633" t="s">
        <v>2196</v>
      </c>
      <c r="I3016" s="633" t="s">
        <v>1976</v>
      </c>
      <c r="J3016" s="633">
        <v>1</v>
      </c>
      <c r="K3016" s="633" t="s">
        <v>1170</v>
      </c>
    </row>
    <row r="3017" spans="1:11" ht="15.75" customHeight="1">
      <c r="A3017" s="632"/>
      <c r="B3017" s="633" t="s">
        <v>1971</v>
      </c>
      <c r="C3017" s="439" t="s">
        <v>3395</v>
      </c>
      <c r="D3017" s="633" t="s">
        <v>107</v>
      </c>
      <c r="E3017" s="633" t="s">
        <v>1974</v>
      </c>
      <c r="F3017" s="773">
        <v>2800000</v>
      </c>
      <c r="G3017" s="422" t="s">
        <v>1975</v>
      </c>
      <c r="H3017" s="633" t="s">
        <v>2196</v>
      </c>
      <c r="I3017" s="633" t="s">
        <v>1976</v>
      </c>
      <c r="J3017" s="633">
        <v>1</v>
      </c>
      <c r="K3017" s="633" t="s">
        <v>1859</v>
      </c>
    </row>
    <row r="3018" spans="1:11" ht="15.75" customHeight="1">
      <c r="A3018" s="632"/>
      <c r="B3018" s="633" t="s">
        <v>1971</v>
      </c>
      <c r="C3018" s="439" t="s">
        <v>5304</v>
      </c>
      <c r="D3018" s="633" t="s">
        <v>2895</v>
      </c>
      <c r="E3018" s="633" t="s">
        <v>1974</v>
      </c>
      <c r="F3018" s="773">
        <v>3100000</v>
      </c>
      <c r="G3018" s="422" t="s">
        <v>4855</v>
      </c>
      <c r="H3018" s="633" t="s">
        <v>2196</v>
      </c>
      <c r="I3018" s="633" t="s">
        <v>1976</v>
      </c>
      <c r="J3018" s="633">
        <v>1</v>
      </c>
      <c r="K3018" s="633" t="s">
        <v>1859</v>
      </c>
    </row>
    <row r="3019" spans="1:11" ht="15.75" customHeight="1">
      <c r="A3019" s="632"/>
      <c r="B3019" s="633" t="s">
        <v>1971</v>
      </c>
      <c r="C3019" s="439" t="s">
        <v>5305</v>
      </c>
      <c r="D3019" s="633" t="s">
        <v>405</v>
      </c>
      <c r="E3019" s="633" t="s">
        <v>1974</v>
      </c>
      <c r="F3019" s="773">
        <v>3300000</v>
      </c>
      <c r="G3019" s="422" t="s">
        <v>1975</v>
      </c>
      <c r="H3019" s="633" t="s">
        <v>2196</v>
      </c>
      <c r="I3019" s="633" t="s">
        <v>1976</v>
      </c>
      <c r="J3019" s="633">
        <v>1</v>
      </c>
      <c r="K3019" s="633" t="s">
        <v>1859</v>
      </c>
    </row>
    <row r="3020" spans="1:11" s="605" customFormat="1" ht="15.75" customHeight="1">
      <c r="A3020" s="1526"/>
      <c r="B3020" s="1527" t="s">
        <v>1971</v>
      </c>
      <c r="C3020" s="1528" t="s">
        <v>5306</v>
      </c>
      <c r="D3020" s="1529"/>
      <c r="E3020" s="1529" t="s">
        <v>1974</v>
      </c>
      <c r="F3020" s="1577"/>
      <c r="G3020" s="1530"/>
      <c r="H3020" s="1530" t="s">
        <v>2196</v>
      </c>
      <c r="I3020" s="1531" t="s">
        <v>1976</v>
      </c>
      <c r="J3020" s="1532"/>
      <c r="K3020" s="1533"/>
    </row>
    <row r="3021" spans="1:11" s="605" customFormat="1" ht="15.75" customHeight="1">
      <c r="A3021" s="1526"/>
      <c r="B3021" s="1527" t="s">
        <v>1971</v>
      </c>
      <c r="C3021" s="1528" t="s">
        <v>2023</v>
      </c>
      <c r="D3021" s="1529"/>
      <c r="E3021" s="1529" t="s">
        <v>1974</v>
      </c>
      <c r="F3021" s="1577"/>
      <c r="G3021" s="1530"/>
      <c r="H3021" s="1530" t="s">
        <v>2196</v>
      </c>
      <c r="I3021" s="1531" t="s">
        <v>1976</v>
      </c>
      <c r="J3021" s="1532"/>
      <c r="K3021" s="1533"/>
    </row>
    <row r="3022" spans="1:11" s="605" customFormat="1" ht="15.75" customHeight="1">
      <c r="A3022" s="1541"/>
      <c r="B3022" s="1527" t="s">
        <v>1971</v>
      </c>
      <c r="C3022" s="1532" t="s">
        <v>180</v>
      </c>
      <c r="D3022" s="1535"/>
      <c r="E3022" s="1529" t="s">
        <v>1974</v>
      </c>
      <c r="F3022" s="1576"/>
      <c r="G3022" s="1535"/>
      <c r="H3022" s="1530" t="s">
        <v>2196</v>
      </c>
      <c r="I3022" s="1531" t="s">
        <v>1976</v>
      </c>
      <c r="J3022" s="1532"/>
      <c r="K3022" s="1536"/>
    </row>
    <row r="3023" spans="1:11" ht="15.75" customHeight="1">
      <c r="J3023">
        <f>SUM(J2995:J3022)</f>
        <v>25</v>
      </c>
    </row>
    <row r="3024" spans="1:11" ht="15.75" customHeight="1">
      <c r="A3024" s="3340" t="s">
        <v>36</v>
      </c>
      <c r="B3024" s="3341"/>
      <c r="C3024" s="3341"/>
      <c r="D3024" s="3341"/>
      <c r="E3024" s="3341"/>
      <c r="F3024" s="3341"/>
      <c r="G3024" s="3341"/>
      <c r="H3024" s="3341"/>
      <c r="I3024" s="3341"/>
      <c r="J3024" s="3341"/>
      <c r="K3024" s="3341"/>
    </row>
    <row r="3025" spans="1:11" ht="15.75" customHeight="1">
      <c r="A3025" s="12" t="s">
        <v>1962</v>
      </c>
      <c r="B3025" s="62" t="s">
        <v>1963</v>
      </c>
      <c r="C3025" s="62" t="s">
        <v>1964</v>
      </c>
      <c r="D3025" s="62" t="s">
        <v>2340</v>
      </c>
      <c r="E3025" s="62" t="s">
        <v>153</v>
      </c>
      <c r="F3025" s="1702" t="s">
        <v>1966</v>
      </c>
      <c r="G3025" s="986" t="s">
        <v>1967</v>
      </c>
      <c r="H3025" s="62" t="s">
        <v>1968</v>
      </c>
      <c r="I3025" s="62" t="s">
        <v>1969</v>
      </c>
      <c r="J3025" s="63" t="s">
        <v>1970</v>
      </c>
      <c r="K3025" s="63" t="s">
        <v>10</v>
      </c>
    </row>
    <row r="3026" spans="1:11" ht="15.75" customHeight="1">
      <c r="A3026" s="632"/>
      <c r="B3026" s="633" t="s">
        <v>1971</v>
      </c>
      <c r="C3026" s="662" t="s">
        <v>5307</v>
      </c>
      <c r="D3026" s="633" t="s">
        <v>3074</v>
      </c>
      <c r="E3026" s="633" t="s">
        <v>1974</v>
      </c>
      <c r="F3026" s="1131">
        <v>850000</v>
      </c>
      <c r="G3026" s="660" t="s">
        <v>1975</v>
      </c>
      <c r="H3026" s="633" t="s">
        <v>2196</v>
      </c>
      <c r="I3026" s="633" t="s">
        <v>1976</v>
      </c>
      <c r="J3026" s="633">
        <v>1</v>
      </c>
      <c r="K3026" s="633" t="s">
        <v>1859</v>
      </c>
    </row>
    <row r="3027" spans="1:11" ht="15.75" customHeight="1">
      <c r="A3027" s="632"/>
      <c r="B3027" s="633" t="s">
        <v>1971</v>
      </c>
      <c r="C3027" s="662" t="s">
        <v>5308</v>
      </c>
      <c r="D3027" s="633" t="s">
        <v>3074</v>
      </c>
      <c r="E3027" s="633" t="s">
        <v>1974</v>
      </c>
      <c r="F3027" s="1131">
        <v>800000</v>
      </c>
      <c r="G3027" s="660" t="s">
        <v>1975</v>
      </c>
      <c r="H3027" s="633" t="s">
        <v>2196</v>
      </c>
      <c r="I3027" s="633" t="s">
        <v>1976</v>
      </c>
      <c r="J3027" s="633">
        <v>1</v>
      </c>
      <c r="K3027" s="633" t="s">
        <v>1859</v>
      </c>
    </row>
    <row r="3028" spans="1:11" ht="15.75" customHeight="1">
      <c r="A3028" s="632"/>
      <c r="B3028" s="633" t="s">
        <v>1971</v>
      </c>
      <c r="C3028" s="479" t="s">
        <v>5309</v>
      </c>
      <c r="D3028" s="633" t="s">
        <v>100</v>
      </c>
      <c r="E3028" s="633" t="s">
        <v>1974</v>
      </c>
      <c r="F3028" s="773">
        <v>2400000</v>
      </c>
      <c r="G3028" s="422" t="s">
        <v>2210</v>
      </c>
      <c r="H3028" s="633" t="s">
        <v>2196</v>
      </c>
      <c r="I3028" s="633" t="s">
        <v>1976</v>
      </c>
      <c r="J3028" s="633">
        <v>1</v>
      </c>
      <c r="K3028" s="633" t="s">
        <v>1859</v>
      </c>
    </row>
    <row r="3029" spans="1:11" ht="15.75" customHeight="1">
      <c r="A3029" s="632"/>
      <c r="B3029" s="1569" t="s">
        <v>1971</v>
      </c>
      <c r="C3029" s="725" t="s">
        <v>5310</v>
      </c>
      <c r="D3029" s="633" t="s">
        <v>4466</v>
      </c>
      <c r="E3029" s="633" t="s">
        <v>1974</v>
      </c>
      <c r="F3029" s="773">
        <v>1950000</v>
      </c>
      <c r="G3029" s="422" t="s">
        <v>4261</v>
      </c>
      <c r="H3029" s="633" t="s">
        <v>2196</v>
      </c>
      <c r="I3029" s="633" t="s">
        <v>1976</v>
      </c>
      <c r="J3029" s="633">
        <v>1</v>
      </c>
      <c r="K3029" s="633" t="s">
        <v>1859</v>
      </c>
    </row>
    <row r="3030" spans="1:11" ht="15.75" customHeight="1">
      <c r="A3030" s="632"/>
      <c r="B3030" s="1569" t="s">
        <v>1971</v>
      </c>
      <c r="C3030" s="1599" t="s">
        <v>5311</v>
      </c>
      <c r="D3030" s="633" t="s">
        <v>3074</v>
      </c>
      <c r="E3030" s="633" t="s">
        <v>1974</v>
      </c>
      <c r="F3030" s="773">
        <v>800000</v>
      </c>
      <c r="G3030" s="451" t="s">
        <v>1975</v>
      </c>
      <c r="H3030" s="633" t="s">
        <v>2196</v>
      </c>
      <c r="I3030" s="633" t="s">
        <v>1976</v>
      </c>
      <c r="J3030" s="633">
        <v>1</v>
      </c>
      <c r="K3030" s="633" t="s">
        <v>1170</v>
      </c>
    </row>
    <row r="3031" spans="1:11" ht="15.75" customHeight="1">
      <c r="A3031" s="632"/>
      <c r="B3031" s="1569" t="s">
        <v>1971</v>
      </c>
      <c r="C3031" s="725" t="s">
        <v>5312</v>
      </c>
      <c r="D3031" s="633" t="s">
        <v>3074</v>
      </c>
      <c r="E3031" s="633" t="s">
        <v>1974</v>
      </c>
      <c r="F3031" s="773">
        <v>800000</v>
      </c>
      <c r="G3031" s="451" t="s">
        <v>1975</v>
      </c>
      <c r="H3031" s="633" t="s">
        <v>2196</v>
      </c>
      <c r="I3031" s="633" t="s">
        <v>1976</v>
      </c>
      <c r="J3031" s="633">
        <v>1</v>
      </c>
      <c r="K3031" s="633" t="s">
        <v>1170</v>
      </c>
    </row>
    <row r="3032" spans="1:11" ht="15.75" customHeight="1">
      <c r="A3032" s="632"/>
      <c r="B3032" s="633" t="s">
        <v>1971</v>
      </c>
      <c r="C3032" s="439" t="s">
        <v>5313</v>
      </c>
      <c r="D3032" s="633" t="s">
        <v>2434</v>
      </c>
      <c r="E3032" s="633" t="s">
        <v>1974</v>
      </c>
      <c r="F3032" s="773">
        <v>1600000</v>
      </c>
      <c r="G3032" s="422" t="s">
        <v>3434</v>
      </c>
      <c r="H3032" s="633" t="s">
        <v>2196</v>
      </c>
      <c r="I3032" s="633" t="s">
        <v>1976</v>
      </c>
      <c r="J3032" s="633">
        <v>1</v>
      </c>
      <c r="K3032" s="633" t="s">
        <v>1170</v>
      </c>
    </row>
    <row r="3033" spans="1:11" ht="15.75" customHeight="1">
      <c r="A3033" s="632"/>
      <c r="B3033" s="633" t="s">
        <v>1971</v>
      </c>
      <c r="C3033" s="439" t="s">
        <v>5314</v>
      </c>
      <c r="D3033" s="633" t="s">
        <v>91</v>
      </c>
      <c r="E3033" s="633" t="s">
        <v>1974</v>
      </c>
      <c r="F3033" s="773">
        <v>2100000</v>
      </c>
      <c r="G3033" s="422" t="s">
        <v>4684</v>
      </c>
      <c r="H3033" s="633" t="s">
        <v>2196</v>
      </c>
      <c r="I3033" s="633" t="s">
        <v>1976</v>
      </c>
      <c r="J3033" s="633">
        <v>1</v>
      </c>
      <c r="K3033" s="633" t="s">
        <v>1170</v>
      </c>
    </row>
    <row r="3034" spans="1:11" ht="15.75" customHeight="1">
      <c r="A3034" s="632"/>
      <c r="B3034" s="633" t="s">
        <v>1971</v>
      </c>
      <c r="C3034" s="439" t="s">
        <v>5315</v>
      </c>
      <c r="D3034" s="633" t="s">
        <v>3074</v>
      </c>
      <c r="E3034" s="633" t="s">
        <v>1974</v>
      </c>
      <c r="F3034" s="773">
        <v>850000</v>
      </c>
      <c r="G3034" s="422" t="s">
        <v>1975</v>
      </c>
      <c r="H3034" s="633" t="s">
        <v>2196</v>
      </c>
      <c r="I3034" s="633" t="s">
        <v>1976</v>
      </c>
      <c r="J3034" s="633">
        <v>1</v>
      </c>
      <c r="K3034" s="633" t="s">
        <v>1170</v>
      </c>
    </row>
    <row r="3035" spans="1:11" ht="15.75" customHeight="1">
      <c r="A3035" s="632"/>
      <c r="B3035" s="633" t="s">
        <v>1971</v>
      </c>
      <c r="C3035" s="439" t="s">
        <v>2573</v>
      </c>
      <c r="D3035" s="633" t="s">
        <v>227</v>
      </c>
      <c r="E3035" s="633" t="s">
        <v>1974</v>
      </c>
      <c r="F3035" s="773">
        <v>1350000</v>
      </c>
      <c r="G3035" s="422" t="s">
        <v>1975</v>
      </c>
      <c r="H3035" s="633" t="s">
        <v>2196</v>
      </c>
      <c r="I3035" s="633" t="s">
        <v>1976</v>
      </c>
      <c r="J3035" s="633">
        <v>1</v>
      </c>
      <c r="K3035" s="633" t="s">
        <v>1170</v>
      </c>
    </row>
    <row r="3036" spans="1:11" ht="15.75" customHeight="1">
      <c r="A3036" s="632"/>
      <c r="B3036" s="633" t="s">
        <v>1971</v>
      </c>
      <c r="C3036" s="439" t="s">
        <v>5316</v>
      </c>
      <c r="D3036" s="633" t="s">
        <v>1979</v>
      </c>
      <c r="E3036" s="633" t="s">
        <v>1974</v>
      </c>
      <c r="F3036" s="773">
        <v>1600000</v>
      </c>
      <c r="G3036" s="422" t="s">
        <v>1975</v>
      </c>
      <c r="H3036" s="633" t="s">
        <v>2196</v>
      </c>
      <c r="I3036" s="633" t="s">
        <v>1976</v>
      </c>
      <c r="J3036" s="633">
        <v>1</v>
      </c>
      <c r="K3036" s="633" t="s">
        <v>1170</v>
      </c>
    </row>
    <row r="3037" spans="1:11" ht="15.75" customHeight="1">
      <c r="A3037" s="632"/>
      <c r="B3037" s="633" t="s">
        <v>1971</v>
      </c>
      <c r="C3037" s="439" t="s">
        <v>5317</v>
      </c>
      <c r="D3037" s="633" t="s">
        <v>2434</v>
      </c>
      <c r="E3037" s="633" t="s">
        <v>1974</v>
      </c>
      <c r="F3037" s="773">
        <v>3200000</v>
      </c>
      <c r="G3037" s="422" t="s">
        <v>4777</v>
      </c>
      <c r="H3037" s="633" t="s">
        <v>2196</v>
      </c>
      <c r="I3037" s="633" t="s">
        <v>1976</v>
      </c>
      <c r="J3037" s="633">
        <v>1</v>
      </c>
      <c r="K3037" s="633" t="s">
        <v>1170</v>
      </c>
    </row>
    <row r="3038" spans="1:11" ht="15.75" customHeight="1">
      <c r="A3038" s="632"/>
      <c r="B3038" s="633" t="s">
        <v>1971</v>
      </c>
      <c r="C3038" s="439" t="s">
        <v>5318</v>
      </c>
      <c r="D3038" s="633" t="s">
        <v>5319</v>
      </c>
      <c r="E3038" s="633" t="s">
        <v>1974</v>
      </c>
      <c r="F3038" s="773">
        <v>1650000</v>
      </c>
      <c r="G3038" s="422" t="s">
        <v>4266</v>
      </c>
      <c r="H3038" s="633" t="s">
        <v>2196</v>
      </c>
      <c r="I3038" s="633" t="s">
        <v>1976</v>
      </c>
      <c r="J3038" s="633">
        <v>1</v>
      </c>
      <c r="K3038" s="633" t="s">
        <v>1170</v>
      </c>
    </row>
    <row r="3039" spans="1:11" ht="15.75" customHeight="1">
      <c r="A3039" s="632"/>
      <c r="B3039" s="633" t="s">
        <v>1971</v>
      </c>
      <c r="C3039" s="439" t="s">
        <v>5320</v>
      </c>
      <c r="D3039" s="633" t="s">
        <v>5321</v>
      </c>
      <c r="E3039" s="633" t="s">
        <v>1974</v>
      </c>
      <c r="F3039" s="773">
        <v>1700000</v>
      </c>
      <c r="G3039" s="422" t="s">
        <v>1975</v>
      </c>
      <c r="H3039" s="633" t="s">
        <v>2196</v>
      </c>
      <c r="I3039" s="633" t="s">
        <v>1976</v>
      </c>
      <c r="J3039" s="633">
        <v>1</v>
      </c>
      <c r="K3039" s="633" t="s">
        <v>1859</v>
      </c>
    </row>
    <row r="3040" spans="1:11" ht="15.75" customHeight="1">
      <c r="A3040" s="632"/>
      <c r="B3040" s="633" t="s">
        <v>1971</v>
      </c>
      <c r="C3040" s="439" t="s">
        <v>5322</v>
      </c>
      <c r="D3040" s="633" t="s">
        <v>2773</v>
      </c>
      <c r="E3040" s="633" t="s">
        <v>1974</v>
      </c>
      <c r="F3040" s="773">
        <v>3500000</v>
      </c>
      <c r="G3040" s="422" t="s">
        <v>5124</v>
      </c>
      <c r="H3040" s="633" t="s">
        <v>2196</v>
      </c>
      <c r="I3040" s="633" t="s">
        <v>1976</v>
      </c>
      <c r="J3040" s="633">
        <v>1</v>
      </c>
      <c r="K3040" s="633" t="s">
        <v>1859</v>
      </c>
    </row>
    <row r="3041" spans="1:11" ht="15.75" customHeight="1">
      <c r="A3041" s="632"/>
      <c r="B3041" s="633" t="s">
        <v>1971</v>
      </c>
      <c r="C3041" s="439" t="s">
        <v>5323</v>
      </c>
      <c r="D3041" s="633" t="s">
        <v>107</v>
      </c>
      <c r="E3041" s="633" t="s">
        <v>1974</v>
      </c>
      <c r="F3041" s="773">
        <v>2300000</v>
      </c>
      <c r="G3041" s="422" t="s">
        <v>2494</v>
      </c>
      <c r="H3041" s="633" t="s">
        <v>2196</v>
      </c>
      <c r="I3041" s="633" t="s">
        <v>1976</v>
      </c>
      <c r="J3041" s="633">
        <v>1</v>
      </c>
      <c r="K3041" s="633" t="s">
        <v>1859</v>
      </c>
    </row>
    <row r="3042" spans="1:11" ht="15.75" customHeight="1">
      <c r="A3042" s="632"/>
      <c r="B3042" s="633" t="s">
        <v>1971</v>
      </c>
      <c r="C3042" s="439" t="s">
        <v>5324</v>
      </c>
      <c r="D3042" s="633" t="s">
        <v>2434</v>
      </c>
      <c r="E3042" s="633" t="s">
        <v>1974</v>
      </c>
      <c r="F3042" s="773">
        <v>1400000</v>
      </c>
      <c r="G3042" s="422" t="s">
        <v>5325</v>
      </c>
      <c r="H3042" s="633" t="s">
        <v>2196</v>
      </c>
      <c r="I3042" s="633" t="s">
        <v>1976</v>
      </c>
      <c r="J3042" s="633">
        <v>1</v>
      </c>
      <c r="K3042" s="633" t="s">
        <v>1859</v>
      </c>
    </row>
    <row r="3043" spans="1:11" ht="15.75" customHeight="1">
      <c r="A3043" s="632"/>
      <c r="B3043" s="633" t="s">
        <v>1971</v>
      </c>
      <c r="C3043" s="439" t="s">
        <v>5326</v>
      </c>
      <c r="D3043" s="633" t="s">
        <v>413</v>
      </c>
      <c r="E3043" s="633" t="s">
        <v>1974</v>
      </c>
      <c r="F3043" s="773">
        <v>1900000</v>
      </c>
      <c r="G3043" s="422" t="s">
        <v>5327</v>
      </c>
      <c r="H3043" s="633" t="s">
        <v>2196</v>
      </c>
      <c r="I3043" s="633" t="s">
        <v>1976</v>
      </c>
      <c r="J3043" s="633">
        <v>1</v>
      </c>
      <c r="K3043" s="633" t="s">
        <v>1170</v>
      </c>
    </row>
    <row r="3044" spans="1:11" ht="15.75" customHeight="1">
      <c r="A3044" s="632"/>
      <c r="B3044" s="633" t="s">
        <v>1971</v>
      </c>
      <c r="C3044" s="439" t="s">
        <v>5328</v>
      </c>
      <c r="D3044" s="633" t="s">
        <v>5329</v>
      </c>
      <c r="E3044" s="633" t="s">
        <v>1974</v>
      </c>
      <c r="F3044" s="773">
        <v>850000</v>
      </c>
      <c r="G3044" s="422" t="s">
        <v>1975</v>
      </c>
      <c r="H3044" s="633" t="s">
        <v>2196</v>
      </c>
      <c r="I3044" s="633" t="s">
        <v>1976</v>
      </c>
      <c r="J3044" s="633">
        <v>1</v>
      </c>
      <c r="K3044" s="633" t="s">
        <v>1859</v>
      </c>
    </row>
    <row r="3045" spans="1:11" s="605" customFormat="1" ht="15.75" customHeight="1">
      <c r="A3045" s="1526"/>
      <c r="B3045" s="1527" t="s">
        <v>1971</v>
      </c>
      <c r="C3045" s="1528"/>
      <c r="D3045" s="1529"/>
      <c r="E3045" s="1529" t="s">
        <v>1974</v>
      </c>
      <c r="F3045" s="1577"/>
      <c r="G3045" s="1530"/>
      <c r="H3045" s="1530" t="s">
        <v>2196</v>
      </c>
      <c r="I3045" s="1531" t="s">
        <v>1976</v>
      </c>
      <c r="J3045" s="1532"/>
      <c r="K3045" s="1533"/>
    </row>
    <row r="3046" spans="1:11" s="605" customFormat="1" ht="15.75" customHeight="1">
      <c r="A3046" s="1526"/>
      <c r="B3046" s="1527" t="s">
        <v>1971</v>
      </c>
      <c r="C3046" s="1528"/>
      <c r="D3046" s="1529"/>
      <c r="E3046" s="1529" t="s">
        <v>1974</v>
      </c>
      <c r="F3046" s="1577"/>
      <c r="G3046" s="1530"/>
      <c r="H3046" s="1530" t="s">
        <v>2196</v>
      </c>
      <c r="I3046" s="1531" t="s">
        <v>1976</v>
      </c>
      <c r="J3046" s="1532"/>
      <c r="K3046" s="1533"/>
    </row>
    <row r="3047" spans="1:11" s="605" customFormat="1" ht="15.75" customHeight="1">
      <c r="A3047" s="1541"/>
      <c r="B3047" s="1527" t="s">
        <v>1971</v>
      </c>
      <c r="C3047" s="1532"/>
      <c r="D3047" s="1535"/>
      <c r="E3047" s="1529" t="s">
        <v>1974</v>
      </c>
      <c r="F3047" s="1576"/>
      <c r="G3047" s="1535"/>
      <c r="H3047" s="1530" t="s">
        <v>2196</v>
      </c>
      <c r="I3047" s="1531" t="s">
        <v>1976</v>
      </c>
      <c r="J3047" s="1532"/>
      <c r="K3047" s="1536"/>
    </row>
    <row r="3050" spans="1:11" ht="15.75" customHeight="1">
      <c r="A3050" s="3342" t="s">
        <v>5330</v>
      </c>
      <c r="B3050" s="3342"/>
      <c r="C3050" s="3342"/>
      <c r="D3050" s="3342"/>
      <c r="E3050" s="3342"/>
      <c r="F3050" s="3342"/>
      <c r="G3050" s="3342"/>
      <c r="H3050" s="3342"/>
      <c r="I3050" s="3342"/>
      <c r="J3050" s="3342"/>
      <c r="K3050" s="3342"/>
    </row>
    <row r="3051" spans="1:11" ht="15.75" customHeight="1">
      <c r="A3051" s="3340" t="s">
        <v>46</v>
      </c>
      <c r="B3051" s="3341"/>
      <c r="C3051" s="3341"/>
      <c r="D3051" s="3341"/>
      <c r="E3051" s="3341"/>
      <c r="F3051" s="3341"/>
      <c r="G3051" s="3341"/>
      <c r="H3051" s="3341"/>
      <c r="I3051" s="3341"/>
      <c r="J3051" s="3341"/>
      <c r="K3051" s="3341"/>
    </row>
    <row r="3052" spans="1:11" ht="15.75" customHeight="1">
      <c r="A3052" s="12" t="s">
        <v>1962</v>
      </c>
      <c r="B3052" s="62" t="s">
        <v>1963</v>
      </c>
      <c r="C3052" s="62" t="s">
        <v>1964</v>
      </c>
      <c r="D3052" s="62" t="s">
        <v>2340</v>
      </c>
      <c r="E3052" s="62" t="s">
        <v>153</v>
      </c>
      <c r="F3052" s="1702" t="s">
        <v>1966</v>
      </c>
      <c r="G3052" s="986" t="s">
        <v>1967</v>
      </c>
      <c r="H3052" s="62" t="s">
        <v>1968</v>
      </c>
      <c r="I3052" s="62" t="s">
        <v>1969</v>
      </c>
      <c r="J3052" s="63" t="s">
        <v>1970</v>
      </c>
      <c r="K3052" s="63" t="s">
        <v>10</v>
      </c>
    </row>
    <row r="3053" spans="1:11" ht="15.75" customHeight="1">
      <c r="A3053" s="632">
        <v>44202</v>
      </c>
      <c r="B3053" s="633" t="s">
        <v>2001</v>
      </c>
      <c r="C3053" s="662" t="s">
        <v>5331</v>
      </c>
      <c r="D3053" s="633" t="s">
        <v>119</v>
      </c>
      <c r="E3053" s="633" t="s">
        <v>1974</v>
      </c>
      <c r="F3053" s="1131">
        <v>1200000</v>
      </c>
      <c r="G3053" s="660" t="s">
        <v>1975</v>
      </c>
      <c r="H3053" s="633" t="s">
        <v>2196</v>
      </c>
      <c r="I3053" s="633" t="s">
        <v>1976</v>
      </c>
      <c r="J3053" s="633">
        <v>1</v>
      </c>
      <c r="K3053" s="633" t="s">
        <v>1170</v>
      </c>
    </row>
    <row r="3054" spans="1:11" ht="15.75" customHeight="1">
      <c r="A3054" s="632">
        <v>44203</v>
      </c>
      <c r="B3054" s="633" t="s">
        <v>1971</v>
      </c>
      <c r="C3054" s="662" t="s">
        <v>5332</v>
      </c>
      <c r="D3054" s="633" t="s">
        <v>5202</v>
      </c>
      <c r="E3054" s="633" t="s">
        <v>5333</v>
      </c>
      <c r="F3054" s="1131">
        <v>1550000</v>
      </c>
      <c r="G3054" s="633" t="s">
        <v>2635</v>
      </c>
      <c r="H3054" s="633" t="s">
        <v>2196</v>
      </c>
      <c r="I3054" s="633" t="s">
        <v>1976</v>
      </c>
      <c r="J3054" s="633">
        <v>1</v>
      </c>
      <c r="K3054" s="633" t="s">
        <v>935</v>
      </c>
    </row>
    <row r="3055" spans="1:11" ht="15.75" customHeight="1">
      <c r="A3055" s="632">
        <v>44204</v>
      </c>
      <c r="B3055" s="633" t="s">
        <v>1971</v>
      </c>
      <c r="C3055" s="479" t="s">
        <v>5334</v>
      </c>
      <c r="D3055" s="633" t="s">
        <v>5202</v>
      </c>
      <c r="E3055" s="633" t="s">
        <v>5333</v>
      </c>
      <c r="F3055" s="773">
        <v>1550000</v>
      </c>
      <c r="G3055" s="422" t="s">
        <v>2635</v>
      </c>
      <c r="H3055" s="633" t="s">
        <v>2196</v>
      </c>
      <c r="I3055" s="633" t="s">
        <v>1976</v>
      </c>
      <c r="J3055" s="633">
        <v>1</v>
      </c>
      <c r="K3055" s="633" t="s">
        <v>935</v>
      </c>
    </row>
    <row r="3056" spans="1:11" ht="15.75" customHeight="1">
      <c r="A3056" s="632">
        <v>44205</v>
      </c>
      <c r="B3056" s="1569" t="s">
        <v>1971</v>
      </c>
      <c r="C3056" s="725" t="s">
        <v>5335</v>
      </c>
      <c r="D3056" s="633" t="s">
        <v>113</v>
      </c>
      <c r="E3056" s="633" t="s">
        <v>1974</v>
      </c>
      <c r="F3056" s="773">
        <v>2700000</v>
      </c>
      <c r="G3056" s="422" t="s">
        <v>5336</v>
      </c>
      <c r="H3056" s="633" t="s">
        <v>2196</v>
      </c>
      <c r="I3056" s="633" t="s">
        <v>1976</v>
      </c>
      <c r="J3056" s="633">
        <v>1</v>
      </c>
      <c r="K3056" s="633" t="s">
        <v>1170</v>
      </c>
    </row>
    <row r="3057" spans="1:11" ht="15.75" customHeight="1">
      <c r="A3057" s="632">
        <v>44206</v>
      </c>
      <c r="B3057" s="1569" t="s">
        <v>1971</v>
      </c>
      <c r="C3057" s="1599" t="s">
        <v>5337</v>
      </c>
      <c r="D3057" s="633" t="s">
        <v>405</v>
      </c>
      <c r="E3057" s="633" t="s">
        <v>1974</v>
      </c>
      <c r="F3057" s="773">
        <v>4000000</v>
      </c>
      <c r="G3057" s="422" t="s">
        <v>2499</v>
      </c>
      <c r="H3057" s="633" t="s">
        <v>2196</v>
      </c>
      <c r="I3057" s="633" t="s">
        <v>1976</v>
      </c>
      <c r="J3057" s="633">
        <v>1</v>
      </c>
      <c r="K3057" s="633" t="s">
        <v>1859</v>
      </c>
    </row>
    <row r="3058" spans="1:11" ht="15.75" customHeight="1">
      <c r="A3058" s="632">
        <v>44207</v>
      </c>
      <c r="B3058" s="1569" t="s">
        <v>1971</v>
      </c>
      <c r="C3058" s="725" t="s">
        <v>5338</v>
      </c>
      <c r="D3058" s="633" t="s">
        <v>5202</v>
      </c>
      <c r="E3058" s="633" t="s">
        <v>5333</v>
      </c>
      <c r="F3058" s="773">
        <v>1800000</v>
      </c>
      <c r="G3058" s="422" t="s">
        <v>2635</v>
      </c>
      <c r="H3058" s="633" t="s">
        <v>2196</v>
      </c>
      <c r="I3058" s="633" t="s">
        <v>1976</v>
      </c>
      <c r="J3058" s="633">
        <v>1</v>
      </c>
      <c r="K3058" s="633" t="s">
        <v>1859</v>
      </c>
    </row>
    <row r="3059" spans="1:11" ht="15.75" customHeight="1">
      <c r="A3059" s="632">
        <v>44208</v>
      </c>
      <c r="B3059" s="633" t="s">
        <v>1971</v>
      </c>
      <c r="C3059" s="439" t="s">
        <v>5339</v>
      </c>
      <c r="D3059" s="633" t="s">
        <v>5340</v>
      </c>
      <c r="E3059" s="633" t="s">
        <v>5333</v>
      </c>
      <c r="F3059" s="773">
        <v>1700000</v>
      </c>
      <c r="G3059" s="451" t="s">
        <v>1975</v>
      </c>
      <c r="H3059" s="633" t="s">
        <v>2196</v>
      </c>
      <c r="I3059" s="633" t="s">
        <v>1976</v>
      </c>
      <c r="J3059" s="633">
        <v>1</v>
      </c>
      <c r="K3059" s="633" t="s">
        <v>1859</v>
      </c>
    </row>
    <row r="3060" spans="1:11" ht="15.75" customHeight="1">
      <c r="A3060" s="632">
        <v>44209</v>
      </c>
      <c r="B3060" s="633" t="s">
        <v>4028</v>
      </c>
      <c r="C3060" s="439" t="s">
        <v>5341</v>
      </c>
      <c r="D3060" s="633" t="s">
        <v>5342</v>
      </c>
      <c r="E3060" s="633" t="s">
        <v>2627</v>
      </c>
      <c r="F3060" s="773">
        <v>5500000</v>
      </c>
      <c r="G3060" s="451" t="s">
        <v>1975</v>
      </c>
      <c r="H3060" s="633" t="s">
        <v>2196</v>
      </c>
      <c r="I3060" s="633" t="s">
        <v>1976</v>
      </c>
      <c r="J3060" s="633">
        <v>1</v>
      </c>
      <c r="K3060" s="633" t="s">
        <v>1859</v>
      </c>
    </row>
    <row r="3061" spans="1:11" ht="15.75" customHeight="1">
      <c r="A3061" s="632">
        <v>44210</v>
      </c>
      <c r="B3061" s="633" t="s">
        <v>1971</v>
      </c>
      <c r="C3061" s="439" t="s">
        <v>5343</v>
      </c>
      <c r="D3061" s="633" t="s">
        <v>2434</v>
      </c>
      <c r="E3061" s="633" t="s">
        <v>1974</v>
      </c>
      <c r="F3061" s="773">
        <v>1400000</v>
      </c>
      <c r="G3061" s="422" t="s">
        <v>2263</v>
      </c>
      <c r="H3061" s="633" t="s">
        <v>2196</v>
      </c>
      <c r="I3061" s="633" t="s">
        <v>1976</v>
      </c>
      <c r="J3061" s="633">
        <v>1</v>
      </c>
      <c r="K3061" s="633" t="s">
        <v>935</v>
      </c>
    </row>
    <row r="3062" spans="1:11" ht="15.75" customHeight="1">
      <c r="A3062" s="632">
        <v>44211</v>
      </c>
      <c r="B3062" s="633" t="s">
        <v>1971</v>
      </c>
      <c r="C3062" s="439" t="s">
        <v>5344</v>
      </c>
      <c r="D3062" s="633" t="s">
        <v>2434</v>
      </c>
      <c r="E3062" s="633" t="s">
        <v>1974</v>
      </c>
      <c r="F3062" s="773">
        <v>1600000</v>
      </c>
      <c r="G3062" s="422" t="s">
        <v>3434</v>
      </c>
      <c r="H3062" s="633" t="s">
        <v>2196</v>
      </c>
      <c r="I3062" s="633" t="s">
        <v>1976</v>
      </c>
      <c r="J3062" s="633">
        <v>1</v>
      </c>
      <c r="K3062" s="633" t="s">
        <v>1859</v>
      </c>
    </row>
    <row r="3063" spans="1:11" ht="15.75" customHeight="1">
      <c r="A3063" s="632">
        <v>44212</v>
      </c>
      <c r="B3063" s="633" t="s">
        <v>1971</v>
      </c>
      <c r="C3063" s="439" t="s">
        <v>5345</v>
      </c>
      <c r="D3063" s="633" t="s">
        <v>100</v>
      </c>
      <c r="E3063" s="633" t="s">
        <v>1974</v>
      </c>
      <c r="F3063" s="773">
        <v>2700000</v>
      </c>
      <c r="G3063" s="422" t="s">
        <v>2798</v>
      </c>
      <c r="H3063" s="633" t="s">
        <v>2196</v>
      </c>
      <c r="I3063" s="633" t="s">
        <v>1976</v>
      </c>
      <c r="J3063" s="633">
        <v>1</v>
      </c>
      <c r="K3063" s="633" t="s">
        <v>1859</v>
      </c>
    </row>
    <row r="3064" spans="1:11" ht="15.75" customHeight="1">
      <c r="A3064" s="632">
        <v>44213</v>
      </c>
      <c r="B3064" s="633" t="s">
        <v>1971</v>
      </c>
      <c r="C3064" s="439" t="s">
        <v>5346</v>
      </c>
      <c r="D3064" s="633" t="s">
        <v>405</v>
      </c>
      <c r="E3064" s="633" t="s">
        <v>1974</v>
      </c>
      <c r="F3064" s="773">
        <v>2600000</v>
      </c>
      <c r="G3064" s="422" t="s">
        <v>2316</v>
      </c>
      <c r="H3064" s="633" t="s">
        <v>2196</v>
      </c>
      <c r="I3064" s="633" t="s">
        <v>1976</v>
      </c>
      <c r="J3064" s="633">
        <v>1</v>
      </c>
      <c r="K3064" s="633" t="s">
        <v>1859</v>
      </c>
    </row>
    <row r="3065" spans="1:11" ht="15.75" customHeight="1">
      <c r="A3065" s="632">
        <v>44214</v>
      </c>
      <c r="B3065" s="633" t="s">
        <v>2004</v>
      </c>
      <c r="C3065" s="439" t="s">
        <v>5347</v>
      </c>
      <c r="D3065" s="633" t="s">
        <v>436</v>
      </c>
      <c r="E3065" s="633" t="s">
        <v>1974</v>
      </c>
      <c r="F3065" s="773">
        <v>8500000</v>
      </c>
      <c r="G3065" s="422" t="s">
        <v>3883</v>
      </c>
      <c r="H3065" s="633" t="s">
        <v>2196</v>
      </c>
      <c r="I3065" s="633" t="s">
        <v>1976</v>
      </c>
      <c r="J3065" s="633">
        <v>1</v>
      </c>
      <c r="K3065" s="633" t="s">
        <v>1859</v>
      </c>
    </row>
    <row r="3066" spans="1:11" ht="15.75" customHeight="1">
      <c r="A3066" s="632">
        <v>44215</v>
      </c>
      <c r="B3066" s="633" t="s">
        <v>1971</v>
      </c>
      <c r="C3066" s="439" t="s">
        <v>5348</v>
      </c>
      <c r="D3066" s="633" t="s">
        <v>2553</v>
      </c>
      <c r="E3066" s="633" t="s">
        <v>1974</v>
      </c>
      <c r="F3066" s="773">
        <v>1850000</v>
      </c>
      <c r="G3066" s="422" t="s">
        <v>5349</v>
      </c>
      <c r="H3066" s="633" t="s">
        <v>2196</v>
      </c>
      <c r="I3066" s="633" t="s">
        <v>1976</v>
      </c>
      <c r="J3066" s="633">
        <v>1</v>
      </c>
      <c r="K3066" s="633" t="s">
        <v>1859</v>
      </c>
    </row>
    <row r="3067" spans="1:11" ht="15.75" customHeight="1">
      <c r="A3067" s="632">
        <v>44216</v>
      </c>
      <c r="B3067" s="633" t="s">
        <v>1971</v>
      </c>
      <c r="C3067" s="439" t="s">
        <v>5350</v>
      </c>
      <c r="D3067" s="633" t="s">
        <v>2434</v>
      </c>
      <c r="E3067" s="633" t="s">
        <v>1974</v>
      </c>
      <c r="F3067" s="773">
        <v>1450000</v>
      </c>
      <c r="G3067" s="422" t="s">
        <v>2263</v>
      </c>
      <c r="H3067" s="633" t="s">
        <v>2196</v>
      </c>
      <c r="I3067" s="633" t="s">
        <v>1976</v>
      </c>
      <c r="J3067" s="633">
        <v>1</v>
      </c>
      <c r="K3067" s="633" t="s">
        <v>1859</v>
      </c>
    </row>
    <row r="3068" spans="1:11" ht="15.75" customHeight="1">
      <c r="A3068" s="632">
        <v>44217</v>
      </c>
      <c r="B3068" s="633" t="s">
        <v>1971</v>
      </c>
      <c r="C3068" s="439" t="s">
        <v>5351</v>
      </c>
      <c r="D3068" s="633" t="s">
        <v>113</v>
      </c>
      <c r="E3068" s="633" t="s">
        <v>1974</v>
      </c>
      <c r="F3068" s="773">
        <v>3200000</v>
      </c>
      <c r="G3068" s="422" t="s">
        <v>2911</v>
      </c>
      <c r="H3068" s="633" t="s">
        <v>2196</v>
      </c>
      <c r="I3068" s="633" t="s">
        <v>1976</v>
      </c>
      <c r="J3068" s="633">
        <v>1</v>
      </c>
      <c r="K3068" s="633" t="s">
        <v>1859</v>
      </c>
    </row>
    <row r="3069" spans="1:11" ht="15.75" customHeight="1">
      <c r="A3069" s="632">
        <v>44218</v>
      </c>
      <c r="B3069" s="633" t="s">
        <v>1971</v>
      </c>
      <c r="C3069" s="439" t="s">
        <v>5352</v>
      </c>
      <c r="D3069" s="633" t="s">
        <v>2434</v>
      </c>
      <c r="E3069" s="633" t="s">
        <v>1974</v>
      </c>
      <c r="F3069" s="773">
        <v>1500000</v>
      </c>
      <c r="G3069" s="422" t="s">
        <v>2933</v>
      </c>
      <c r="H3069" s="633" t="s">
        <v>2196</v>
      </c>
      <c r="I3069" s="633" t="s">
        <v>1976</v>
      </c>
      <c r="J3069" s="633">
        <v>1</v>
      </c>
      <c r="K3069" s="633" t="s">
        <v>1170</v>
      </c>
    </row>
    <row r="3070" spans="1:11" ht="15.75" customHeight="1">
      <c r="A3070" s="632">
        <v>44219</v>
      </c>
      <c r="B3070" s="633" t="s">
        <v>1971</v>
      </c>
      <c r="C3070" s="439" t="s">
        <v>5353</v>
      </c>
      <c r="D3070" s="633" t="s">
        <v>100</v>
      </c>
      <c r="E3070" s="633" t="s">
        <v>1974</v>
      </c>
      <c r="F3070" s="773">
        <v>2250000</v>
      </c>
      <c r="G3070" s="451" t="s">
        <v>1975</v>
      </c>
      <c r="H3070" s="633" t="s">
        <v>2196</v>
      </c>
      <c r="I3070" s="633" t="s">
        <v>1976</v>
      </c>
      <c r="J3070" s="633">
        <v>1</v>
      </c>
      <c r="K3070" s="633" t="s">
        <v>1170</v>
      </c>
    </row>
    <row r="3071" spans="1:11" ht="15.75" customHeight="1">
      <c r="A3071" s="632">
        <v>44220</v>
      </c>
      <c r="B3071" s="633" t="s">
        <v>2149</v>
      </c>
      <c r="C3071" s="439" t="s">
        <v>5354</v>
      </c>
      <c r="D3071" s="633" t="s">
        <v>436</v>
      </c>
      <c r="E3071" s="633" t="s">
        <v>1974</v>
      </c>
      <c r="F3071" s="773">
        <v>4500000</v>
      </c>
      <c r="G3071" s="422" t="s">
        <v>3883</v>
      </c>
      <c r="H3071" s="633" t="s">
        <v>2196</v>
      </c>
      <c r="I3071" s="633" t="s">
        <v>1976</v>
      </c>
      <c r="J3071" s="633">
        <v>1</v>
      </c>
      <c r="K3071" s="633" t="s">
        <v>1859</v>
      </c>
    </row>
    <row r="3072" spans="1:11" ht="15.75" customHeight="1">
      <c r="A3072" s="632">
        <v>44221</v>
      </c>
      <c r="B3072" s="633" t="s">
        <v>1971</v>
      </c>
      <c r="C3072" s="439" t="s">
        <v>5355</v>
      </c>
      <c r="D3072" s="633" t="s">
        <v>2434</v>
      </c>
      <c r="E3072" s="633" t="s">
        <v>1974</v>
      </c>
      <c r="F3072" s="773">
        <v>1500000</v>
      </c>
      <c r="G3072" s="422" t="s">
        <v>2933</v>
      </c>
      <c r="H3072" s="633" t="s">
        <v>2196</v>
      </c>
      <c r="I3072" s="633" t="s">
        <v>1976</v>
      </c>
      <c r="J3072" s="633">
        <v>1</v>
      </c>
      <c r="K3072" s="633" t="s">
        <v>1170</v>
      </c>
    </row>
    <row r="3073" spans="1:11" ht="15.75" customHeight="1">
      <c r="A3073" s="632">
        <v>44222</v>
      </c>
      <c r="B3073" s="633" t="s">
        <v>1971</v>
      </c>
      <c r="C3073" s="439" t="s">
        <v>5356</v>
      </c>
      <c r="D3073" s="633" t="s">
        <v>2434</v>
      </c>
      <c r="E3073" s="633"/>
      <c r="F3073" s="773"/>
      <c r="G3073" s="422" t="s">
        <v>2933</v>
      </c>
      <c r="H3073" s="633"/>
      <c r="I3073" s="633"/>
      <c r="J3073" s="633">
        <v>1</v>
      </c>
      <c r="K3073" s="633" t="s">
        <v>935</v>
      </c>
    </row>
    <row r="3074" spans="1:11" ht="15.75" customHeight="1">
      <c r="A3074" s="632">
        <v>44223</v>
      </c>
      <c r="B3074" s="633" t="s">
        <v>1971</v>
      </c>
      <c r="C3074" s="439" t="s">
        <v>5357</v>
      </c>
      <c r="D3074" s="633" t="s">
        <v>2507</v>
      </c>
      <c r="E3074" s="633" t="s">
        <v>1974</v>
      </c>
      <c r="F3074" s="773"/>
      <c r="G3074" s="422" t="s">
        <v>1975</v>
      </c>
      <c r="H3074" s="633" t="s">
        <v>2196</v>
      </c>
      <c r="I3074" s="633" t="s">
        <v>1976</v>
      </c>
      <c r="J3074" s="633">
        <v>1</v>
      </c>
      <c r="K3074" s="633" t="s">
        <v>1170</v>
      </c>
    </row>
    <row r="3075" spans="1:11" ht="15.75" customHeight="1">
      <c r="A3075" s="632">
        <v>44224</v>
      </c>
      <c r="B3075" s="633" t="s">
        <v>2149</v>
      </c>
      <c r="C3075" s="439" t="s">
        <v>5358</v>
      </c>
      <c r="D3075" s="633" t="s">
        <v>1973</v>
      </c>
      <c r="E3075" s="633" t="s">
        <v>1974</v>
      </c>
      <c r="F3075" s="773">
        <v>1400000</v>
      </c>
      <c r="G3075" s="422" t="s">
        <v>3061</v>
      </c>
      <c r="H3075" s="633" t="s">
        <v>2196</v>
      </c>
      <c r="I3075" s="633" t="s">
        <v>1976</v>
      </c>
      <c r="J3075" s="633">
        <v>1</v>
      </c>
      <c r="K3075" s="633" t="s">
        <v>1170</v>
      </c>
    </row>
    <row r="3076" spans="1:11" ht="15.75" customHeight="1">
      <c r="A3076" s="632">
        <v>44225</v>
      </c>
      <c r="B3076" s="633" t="s">
        <v>4028</v>
      </c>
      <c r="C3076" s="439" t="s">
        <v>5359</v>
      </c>
      <c r="D3076" s="633" t="s">
        <v>2667</v>
      </c>
      <c r="E3076" s="633" t="s">
        <v>5360</v>
      </c>
      <c r="F3076" s="773">
        <v>3400000</v>
      </c>
      <c r="G3076" s="451" t="s">
        <v>1975</v>
      </c>
      <c r="H3076" s="633" t="s">
        <v>2196</v>
      </c>
      <c r="I3076" s="633" t="s">
        <v>1976</v>
      </c>
      <c r="J3076" s="633">
        <v>1</v>
      </c>
      <c r="K3076" s="633" t="s">
        <v>1170</v>
      </c>
    </row>
    <row r="3077" spans="1:11" s="605" customFormat="1" ht="15.75" customHeight="1">
      <c r="A3077" s="1526"/>
      <c r="B3077" s="1527" t="s">
        <v>1971</v>
      </c>
      <c r="C3077" s="1528" t="s">
        <v>5361</v>
      </c>
      <c r="D3077" s="1529"/>
      <c r="E3077" s="1529" t="s">
        <v>1974</v>
      </c>
      <c r="F3077" s="1577"/>
      <c r="G3077" s="1530"/>
      <c r="H3077" s="1530" t="s">
        <v>2196</v>
      </c>
      <c r="I3077" s="1531" t="s">
        <v>1976</v>
      </c>
      <c r="J3077" s="1535"/>
      <c r="K3077" s="1533"/>
    </row>
    <row r="3078" spans="1:11" s="605" customFormat="1" ht="15.75" customHeight="1">
      <c r="A3078" s="1526"/>
      <c r="B3078" s="1527" t="s">
        <v>1971</v>
      </c>
      <c r="C3078" s="1528" t="s">
        <v>4540</v>
      </c>
      <c r="D3078" s="1529"/>
      <c r="E3078" s="1529" t="s">
        <v>1974</v>
      </c>
      <c r="F3078" s="1577"/>
      <c r="G3078" s="1530"/>
      <c r="H3078" s="1530" t="s">
        <v>2196</v>
      </c>
      <c r="I3078" s="1531" t="s">
        <v>1976</v>
      </c>
      <c r="J3078" s="1535"/>
      <c r="K3078" s="1533"/>
    </row>
    <row r="3079" spans="1:11" s="605" customFormat="1" ht="15.75" customHeight="1">
      <c r="A3079" s="1526"/>
      <c r="B3079" s="1527" t="s">
        <v>1971</v>
      </c>
      <c r="C3079" s="1528" t="s">
        <v>5362</v>
      </c>
      <c r="D3079" s="1529"/>
      <c r="E3079" s="1529" t="s">
        <v>5363</v>
      </c>
      <c r="F3079" s="1577"/>
      <c r="G3079" s="1530"/>
      <c r="H3079" s="1531" t="s">
        <v>2196</v>
      </c>
      <c r="I3079" s="1531" t="s">
        <v>1976</v>
      </c>
      <c r="J3079" s="1535"/>
      <c r="K3079" s="1533"/>
    </row>
    <row r="3080" spans="1:11" s="605" customFormat="1" ht="15.75" customHeight="1">
      <c r="A3080" s="1526"/>
      <c r="B3080" s="1527" t="s">
        <v>2149</v>
      </c>
      <c r="C3080" s="1528" t="s">
        <v>5364</v>
      </c>
      <c r="D3080" s="1529"/>
      <c r="E3080" s="1529" t="s">
        <v>1974</v>
      </c>
      <c r="F3080" s="1577"/>
      <c r="G3080" s="1530"/>
      <c r="H3080" s="1531" t="s">
        <v>1976</v>
      </c>
      <c r="I3080" s="1531" t="s">
        <v>1976</v>
      </c>
      <c r="J3080" s="1535"/>
      <c r="K3080" s="1533"/>
    </row>
    <row r="3081" spans="1:11" s="605" customFormat="1" ht="15.75" customHeight="1">
      <c r="A3081" s="1541"/>
      <c r="B3081" s="1527" t="s">
        <v>1971</v>
      </c>
      <c r="C3081" s="1532" t="s">
        <v>5365</v>
      </c>
      <c r="D3081" s="1535"/>
      <c r="E3081" s="1529" t="s">
        <v>1974</v>
      </c>
      <c r="F3081" s="1576"/>
      <c r="G3081" s="1535"/>
      <c r="H3081" s="1530" t="s">
        <v>2196</v>
      </c>
      <c r="I3081" s="1531" t="s">
        <v>1976</v>
      </c>
      <c r="J3081" s="1532"/>
      <c r="K3081" s="1536"/>
    </row>
    <row r="3082" spans="1:11" ht="15.75" customHeight="1">
      <c r="J3082">
        <f>SUM(J3053:J3081)</f>
        <v>24</v>
      </c>
    </row>
    <row r="3084" spans="1:11" ht="15.75" customHeight="1">
      <c r="A3084" s="3340" t="s">
        <v>1</v>
      </c>
      <c r="B3084" s="3341"/>
      <c r="C3084" s="3341"/>
      <c r="D3084" s="3341"/>
      <c r="E3084" s="3341"/>
      <c r="F3084" s="3341"/>
      <c r="G3084" s="3341"/>
      <c r="H3084" s="3341"/>
      <c r="I3084" s="3341"/>
      <c r="J3084" s="3341"/>
      <c r="K3084" s="3341"/>
    </row>
    <row r="3085" spans="1:11" ht="15.75" customHeight="1">
      <c r="A3085" s="12" t="s">
        <v>1962</v>
      </c>
      <c r="B3085" s="62" t="s">
        <v>1963</v>
      </c>
      <c r="C3085" s="62" t="s">
        <v>1964</v>
      </c>
      <c r="D3085" s="62" t="s">
        <v>2340</v>
      </c>
      <c r="E3085" s="62" t="s">
        <v>153</v>
      </c>
      <c r="F3085" s="1702" t="s">
        <v>1966</v>
      </c>
      <c r="G3085" s="986" t="s">
        <v>1967</v>
      </c>
      <c r="H3085" s="62" t="s">
        <v>1968</v>
      </c>
      <c r="I3085" s="62" t="s">
        <v>1969</v>
      </c>
      <c r="J3085" s="63" t="s">
        <v>1970</v>
      </c>
      <c r="K3085" s="63" t="s">
        <v>10</v>
      </c>
    </row>
    <row r="3086" spans="1:11" ht="15.75" customHeight="1">
      <c r="A3086" s="632">
        <v>44202</v>
      </c>
      <c r="B3086" s="633" t="s">
        <v>1971</v>
      </c>
      <c r="C3086" s="662" t="s">
        <v>5366</v>
      </c>
      <c r="D3086" s="633" t="s">
        <v>5367</v>
      </c>
      <c r="E3086" s="633" t="s">
        <v>1974</v>
      </c>
      <c r="F3086" s="1131">
        <v>2800000</v>
      </c>
      <c r="G3086" s="633" t="s">
        <v>5261</v>
      </c>
      <c r="H3086" s="633" t="s">
        <v>2196</v>
      </c>
      <c r="I3086" s="633" t="s">
        <v>1976</v>
      </c>
      <c r="J3086" s="633">
        <v>1</v>
      </c>
      <c r="K3086" s="633" t="s">
        <v>935</v>
      </c>
    </row>
    <row r="3087" spans="1:11" ht="15.75" customHeight="1">
      <c r="A3087" s="632">
        <v>44203</v>
      </c>
      <c r="B3087" s="633" t="s">
        <v>1971</v>
      </c>
      <c r="C3087" s="662" t="s">
        <v>5368</v>
      </c>
      <c r="D3087" s="633" t="s">
        <v>5369</v>
      </c>
      <c r="E3087" s="633" t="s">
        <v>5363</v>
      </c>
      <c r="F3087" s="1131">
        <v>1500000</v>
      </c>
      <c r="G3087" s="633" t="s">
        <v>3444</v>
      </c>
      <c r="H3087" s="633" t="s">
        <v>2196</v>
      </c>
      <c r="I3087" s="633" t="s">
        <v>1976</v>
      </c>
      <c r="J3087" s="633">
        <v>1</v>
      </c>
      <c r="K3087" s="633" t="s">
        <v>935</v>
      </c>
    </row>
    <row r="3088" spans="1:11" ht="15.75" customHeight="1">
      <c r="A3088" s="632">
        <v>44204</v>
      </c>
      <c r="B3088" s="633" t="s">
        <v>1971</v>
      </c>
      <c r="C3088" s="479" t="s">
        <v>5370</v>
      </c>
      <c r="D3088" s="633" t="s">
        <v>5371</v>
      </c>
      <c r="E3088" s="633" t="s">
        <v>2627</v>
      </c>
      <c r="F3088" s="773">
        <v>1600000</v>
      </c>
      <c r="G3088" s="451" t="s">
        <v>2039</v>
      </c>
      <c r="H3088" s="633" t="s">
        <v>2196</v>
      </c>
      <c r="I3088" s="633" t="s">
        <v>1976</v>
      </c>
      <c r="J3088" s="633">
        <v>1</v>
      </c>
      <c r="K3088" s="633" t="s">
        <v>935</v>
      </c>
    </row>
    <row r="3089" spans="1:11" ht="15.75" customHeight="1">
      <c r="A3089" s="632">
        <v>44205</v>
      </c>
      <c r="B3089" s="1569" t="s">
        <v>1971</v>
      </c>
      <c r="C3089" s="725" t="s">
        <v>5372</v>
      </c>
      <c r="D3089" s="633" t="s">
        <v>2547</v>
      </c>
      <c r="E3089" s="633" t="s">
        <v>1974</v>
      </c>
      <c r="F3089" s="773">
        <v>4300000</v>
      </c>
      <c r="G3089" s="422" t="s">
        <v>4236</v>
      </c>
      <c r="H3089" s="633" t="s">
        <v>2196</v>
      </c>
      <c r="I3089" s="633" t="s">
        <v>1976</v>
      </c>
      <c r="J3089" s="633">
        <v>1</v>
      </c>
      <c r="K3089" s="633" t="s">
        <v>935</v>
      </c>
    </row>
    <row r="3090" spans="1:11" ht="15.75" customHeight="1">
      <c r="A3090" s="632">
        <v>44206</v>
      </c>
      <c r="B3090" s="1569" t="s">
        <v>1971</v>
      </c>
      <c r="C3090" s="1599" t="s">
        <v>5373</v>
      </c>
      <c r="D3090" s="633" t="s">
        <v>93</v>
      </c>
      <c r="E3090" s="633" t="s">
        <v>1974</v>
      </c>
      <c r="F3090" s="773">
        <v>3400000</v>
      </c>
      <c r="G3090" s="422" t="s">
        <v>2210</v>
      </c>
      <c r="H3090" s="633" t="s">
        <v>2196</v>
      </c>
      <c r="I3090" s="633" t="s">
        <v>1976</v>
      </c>
      <c r="J3090" s="633">
        <v>1</v>
      </c>
      <c r="K3090" s="633" t="s">
        <v>935</v>
      </c>
    </row>
    <row r="3091" spans="1:11" ht="15.75" customHeight="1">
      <c r="A3091" s="632">
        <v>44207</v>
      </c>
      <c r="B3091" s="1569" t="s">
        <v>1971</v>
      </c>
      <c r="C3091" s="725" t="s">
        <v>5374</v>
      </c>
      <c r="D3091" s="633" t="s">
        <v>89</v>
      </c>
      <c r="E3091" s="633" t="s">
        <v>1974</v>
      </c>
      <c r="F3091" s="773">
        <v>2500000</v>
      </c>
      <c r="G3091" s="422" t="s">
        <v>2034</v>
      </c>
      <c r="H3091" s="633" t="s">
        <v>2196</v>
      </c>
      <c r="I3091" s="633" t="s">
        <v>1976</v>
      </c>
      <c r="J3091" s="633">
        <v>1</v>
      </c>
      <c r="K3091" s="633" t="s">
        <v>935</v>
      </c>
    </row>
    <row r="3092" spans="1:11" ht="15.75" customHeight="1">
      <c r="A3092" s="632">
        <v>44208</v>
      </c>
      <c r="B3092" s="633" t="s">
        <v>1971</v>
      </c>
      <c r="C3092" s="439" t="s">
        <v>5375</v>
      </c>
      <c r="D3092" s="633" t="s">
        <v>413</v>
      </c>
      <c r="E3092" s="633" t="s">
        <v>1974</v>
      </c>
      <c r="F3092" s="773">
        <v>2700000</v>
      </c>
      <c r="G3092" s="422" t="s">
        <v>5376</v>
      </c>
      <c r="H3092" s="633" t="s">
        <v>2196</v>
      </c>
      <c r="I3092" s="633" t="s">
        <v>1976</v>
      </c>
      <c r="J3092" s="633">
        <v>1</v>
      </c>
      <c r="K3092" s="633" t="s">
        <v>935</v>
      </c>
    </row>
    <row r="3093" spans="1:11" ht="15.75" customHeight="1">
      <c r="A3093" s="632">
        <v>44209</v>
      </c>
      <c r="B3093" s="633" t="s">
        <v>1971</v>
      </c>
      <c r="C3093" s="439" t="s">
        <v>5377</v>
      </c>
      <c r="D3093" s="633" t="s">
        <v>2673</v>
      </c>
      <c r="E3093" s="633" t="s">
        <v>1974</v>
      </c>
      <c r="F3093" s="773">
        <v>2600000</v>
      </c>
      <c r="G3093" s="451" t="s">
        <v>2039</v>
      </c>
      <c r="H3093" s="633" t="s">
        <v>2196</v>
      </c>
      <c r="I3093" s="633" t="s">
        <v>1976</v>
      </c>
      <c r="J3093" s="633">
        <v>1</v>
      </c>
      <c r="K3093" s="633" t="s">
        <v>935</v>
      </c>
    </row>
    <row r="3094" spans="1:11" ht="15.75" customHeight="1">
      <c r="A3094" s="632">
        <v>44210</v>
      </c>
      <c r="B3094" s="633" t="s">
        <v>1971</v>
      </c>
      <c r="C3094" s="439" t="s">
        <v>4486</v>
      </c>
      <c r="D3094" s="633" t="s">
        <v>5367</v>
      </c>
      <c r="E3094" s="633" t="s">
        <v>1974</v>
      </c>
      <c r="F3094" s="773">
        <v>3400000</v>
      </c>
      <c r="G3094" s="422" t="s">
        <v>5261</v>
      </c>
      <c r="H3094" s="633" t="s">
        <v>2196</v>
      </c>
      <c r="I3094" s="633" t="s">
        <v>1976</v>
      </c>
      <c r="J3094" s="633">
        <v>1</v>
      </c>
      <c r="K3094" s="633" t="s">
        <v>1859</v>
      </c>
    </row>
    <row r="3095" spans="1:11" ht="15.75" customHeight="1">
      <c r="A3095" s="632">
        <v>44211</v>
      </c>
      <c r="B3095" s="633" t="s">
        <v>2149</v>
      </c>
      <c r="C3095" s="439" t="s">
        <v>5378</v>
      </c>
      <c r="D3095" s="633" t="s">
        <v>5379</v>
      </c>
      <c r="E3095" s="633" t="s">
        <v>2362</v>
      </c>
      <c r="F3095" s="773">
        <v>2500000</v>
      </c>
      <c r="G3095" s="422" t="s">
        <v>1984</v>
      </c>
      <c r="H3095" s="633" t="s">
        <v>2196</v>
      </c>
      <c r="I3095" s="633" t="s">
        <v>1976</v>
      </c>
      <c r="J3095" s="633">
        <v>1</v>
      </c>
      <c r="K3095" s="633" t="s">
        <v>935</v>
      </c>
    </row>
    <row r="3096" spans="1:11" ht="15.75" customHeight="1">
      <c r="A3096" s="632">
        <v>44212</v>
      </c>
      <c r="B3096" s="633" t="s">
        <v>1971</v>
      </c>
      <c r="C3096" s="439" t="s">
        <v>5328</v>
      </c>
      <c r="D3096" s="633" t="s">
        <v>5329</v>
      </c>
      <c r="E3096" s="633" t="s">
        <v>2362</v>
      </c>
      <c r="F3096" s="773">
        <v>800000</v>
      </c>
      <c r="G3096" s="451" t="s">
        <v>2039</v>
      </c>
      <c r="H3096" s="633" t="s">
        <v>2196</v>
      </c>
      <c r="I3096" s="633" t="s">
        <v>1976</v>
      </c>
      <c r="J3096" s="633">
        <v>1</v>
      </c>
      <c r="K3096" s="633" t="s">
        <v>1859</v>
      </c>
    </row>
    <row r="3097" spans="1:11" ht="15.75" customHeight="1">
      <c r="A3097" s="632">
        <v>44213</v>
      </c>
      <c r="B3097" s="633" t="s">
        <v>1971</v>
      </c>
      <c r="C3097" s="439" t="s">
        <v>5380</v>
      </c>
      <c r="D3097" s="633" t="s">
        <v>3312</v>
      </c>
      <c r="E3097" s="633" t="s">
        <v>1974</v>
      </c>
      <c r="F3097" s="773">
        <v>1850000</v>
      </c>
      <c r="G3097" s="451" t="s">
        <v>2039</v>
      </c>
      <c r="H3097" s="633" t="s">
        <v>2196</v>
      </c>
      <c r="I3097" s="633" t="s">
        <v>1976</v>
      </c>
      <c r="J3097" s="633">
        <v>1</v>
      </c>
      <c r="K3097" s="633" t="s">
        <v>1859</v>
      </c>
    </row>
    <row r="3098" spans="1:11" ht="15.75" customHeight="1">
      <c r="A3098" s="632">
        <v>44214</v>
      </c>
      <c r="B3098" s="633" t="s">
        <v>4028</v>
      </c>
      <c r="C3098" s="439" t="s">
        <v>5381</v>
      </c>
      <c r="D3098" s="633" t="s">
        <v>5382</v>
      </c>
      <c r="E3098" s="633" t="s">
        <v>2627</v>
      </c>
      <c r="F3098" s="773">
        <v>3000000</v>
      </c>
      <c r="G3098" s="451" t="s">
        <v>2039</v>
      </c>
      <c r="H3098" s="633" t="s">
        <v>2196</v>
      </c>
      <c r="I3098" s="633" t="s">
        <v>1976</v>
      </c>
      <c r="J3098" s="633">
        <v>1</v>
      </c>
      <c r="K3098" s="633" t="s">
        <v>935</v>
      </c>
    </row>
    <row r="3099" spans="1:11" ht="15.75" customHeight="1">
      <c r="A3099" s="632">
        <v>44215</v>
      </c>
      <c r="B3099" s="633" t="s">
        <v>2149</v>
      </c>
      <c r="C3099" s="439" t="s">
        <v>5383</v>
      </c>
      <c r="D3099" s="633" t="s">
        <v>92</v>
      </c>
      <c r="E3099" s="633" t="s">
        <v>1974</v>
      </c>
      <c r="F3099" s="773">
        <v>5000000</v>
      </c>
      <c r="G3099" s="422" t="s">
        <v>5384</v>
      </c>
      <c r="H3099" s="633" t="s">
        <v>2196</v>
      </c>
      <c r="I3099" s="633" t="s">
        <v>1976</v>
      </c>
      <c r="J3099" s="633">
        <v>1</v>
      </c>
      <c r="K3099" s="633" t="s">
        <v>935</v>
      </c>
    </row>
    <row r="3100" spans="1:11" ht="15.75" customHeight="1">
      <c r="A3100" s="632">
        <v>44216</v>
      </c>
      <c r="B3100" s="633" t="s">
        <v>1971</v>
      </c>
      <c r="C3100" s="439" t="s">
        <v>5385</v>
      </c>
      <c r="D3100" s="633" t="s">
        <v>407</v>
      </c>
      <c r="E3100" s="633" t="s">
        <v>1974</v>
      </c>
      <c r="F3100" s="773">
        <v>3800000</v>
      </c>
      <c r="G3100" s="422" t="s">
        <v>5261</v>
      </c>
      <c r="H3100" s="633" t="s">
        <v>2196</v>
      </c>
      <c r="I3100" s="633" t="s">
        <v>1976</v>
      </c>
      <c r="J3100" s="633">
        <v>1</v>
      </c>
      <c r="K3100" s="633" t="s">
        <v>935</v>
      </c>
    </row>
    <row r="3101" spans="1:11" ht="15.75" customHeight="1">
      <c r="A3101" s="632">
        <v>44217</v>
      </c>
      <c r="B3101" s="633" t="s">
        <v>1971</v>
      </c>
      <c r="C3101" s="439" t="s">
        <v>5386</v>
      </c>
      <c r="D3101" s="633" t="s">
        <v>413</v>
      </c>
      <c r="E3101" s="633" t="s">
        <v>1974</v>
      </c>
      <c r="F3101" s="773">
        <v>2800000</v>
      </c>
      <c r="G3101" s="422" t="s">
        <v>5376</v>
      </c>
      <c r="H3101" s="633" t="s">
        <v>2196</v>
      </c>
      <c r="I3101" s="633" t="s">
        <v>1976</v>
      </c>
      <c r="J3101" s="633">
        <v>1</v>
      </c>
      <c r="K3101" s="633" t="s">
        <v>935</v>
      </c>
    </row>
    <row r="3102" spans="1:11" ht="15.75" customHeight="1">
      <c r="A3102" s="632">
        <v>44218</v>
      </c>
      <c r="B3102" s="633" t="s">
        <v>2149</v>
      </c>
      <c r="C3102" s="439" t="s">
        <v>5387</v>
      </c>
      <c r="D3102" s="633" t="s">
        <v>5388</v>
      </c>
      <c r="E3102" s="633" t="s">
        <v>5363</v>
      </c>
      <c r="F3102" s="773">
        <v>1800000</v>
      </c>
      <c r="G3102" s="422" t="s">
        <v>5389</v>
      </c>
      <c r="H3102" s="633" t="s">
        <v>2196</v>
      </c>
      <c r="I3102" s="633" t="s">
        <v>1976</v>
      </c>
      <c r="J3102" s="633">
        <v>1</v>
      </c>
      <c r="K3102" s="633" t="s">
        <v>1859</v>
      </c>
    </row>
    <row r="3103" spans="1:11" ht="15.75" customHeight="1">
      <c r="A3103" s="632">
        <v>44219</v>
      </c>
      <c r="B3103" s="633" t="s">
        <v>2149</v>
      </c>
      <c r="C3103" s="439" t="s">
        <v>5390</v>
      </c>
      <c r="D3103" s="633" t="s">
        <v>2871</v>
      </c>
      <c r="E3103" s="633" t="s">
        <v>1974</v>
      </c>
      <c r="F3103" s="773">
        <v>3800000</v>
      </c>
      <c r="G3103" s="422" t="s">
        <v>2544</v>
      </c>
      <c r="H3103" s="633" t="s">
        <v>2196</v>
      </c>
      <c r="I3103" s="633" t="s">
        <v>1976</v>
      </c>
      <c r="J3103" s="633">
        <v>1</v>
      </c>
      <c r="K3103" s="633" t="s">
        <v>1859</v>
      </c>
    </row>
    <row r="3104" spans="1:11" ht="15.75" customHeight="1">
      <c r="A3104" s="632">
        <v>44220</v>
      </c>
      <c r="B3104" s="633" t="s">
        <v>2149</v>
      </c>
      <c r="C3104" s="439" t="s">
        <v>5391</v>
      </c>
      <c r="D3104" s="633" t="s">
        <v>2434</v>
      </c>
      <c r="E3104" s="633" t="s">
        <v>1974</v>
      </c>
      <c r="F3104" s="773">
        <v>1600000</v>
      </c>
      <c r="G3104" s="422" t="s">
        <v>3434</v>
      </c>
      <c r="H3104" s="633" t="s">
        <v>2196</v>
      </c>
      <c r="I3104" s="633" t="s">
        <v>1976</v>
      </c>
      <c r="J3104" s="633">
        <v>1</v>
      </c>
      <c r="K3104" s="633" t="s">
        <v>935</v>
      </c>
    </row>
    <row r="3105" spans="1:11" ht="15.75" customHeight="1">
      <c r="A3105" s="632">
        <v>44221</v>
      </c>
      <c r="B3105" s="633" t="s">
        <v>1971</v>
      </c>
      <c r="C3105" s="439" t="s">
        <v>5392</v>
      </c>
      <c r="D3105" s="633" t="s">
        <v>5393</v>
      </c>
      <c r="E3105" s="633" t="s">
        <v>5363</v>
      </c>
      <c r="F3105" s="773">
        <v>18000000</v>
      </c>
      <c r="G3105" s="422" t="s">
        <v>5394</v>
      </c>
      <c r="H3105" s="633" t="s">
        <v>2196</v>
      </c>
      <c r="I3105" s="633" t="s">
        <v>1976</v>
      </c>
      <c r="J3105" s="633">
        <v>1</v>
      </c>
      <c r="K3105" s="633" t="s">
        <v>935</v>
      </c>
    </row>
    <row r="3106" spans="1:11" s="605" customFormat="1" ht="15.75" customHeight="1">
      <c r="A3106" s="1526"/>
      <c r="B3106" s="1527" t="s">
        <v>1971</v>
      </c>
      <c r="C3106" s="1528" t="s">
        <v>5395</v>
      </c>
      <c r="D3106" s="1529"/>
      <c r="E3106" s="1529"/>
      <c r="F3106" s="1577"/>
      <c r="G3106" s="1530"/>
      <c r="H3106" s="1530" t="s">
        <v>2196</v>
      </c>
      <c r="I3106" s="1531" t="s">
        <v>1976</v>
      </c>
      <c r="J3106" s="1532"/>
      <c r="K3106" s="1533"/>
    </row>
    <row r="3107" spans="1:11" s="605" customFormat="1" ht="15.75" customHeight="1">
      <c r="A3107" s="1526"/>
      <c r="B3107" s="1527" t="s">
        <v>1971</v>
      </c>
      <c r="C3107" s="1528" t="s">
        <v>5251</v>
      </c>
      <c r="D3107" s="1529"/>
      <c r="E3107" s="1529"/>
      <c r="F3107" s="1577"/>
      <c r="G3107" s="1530"/>
      <c r="H3107" s="1530" t="s">
        <v>2196</v>
      </c>
      <c r="I3107" s="1531" t="s">
        <v>1976</v>
      </c>
      <c r="J3107" s="1532"/>
      <c r="K3107" s="1533"/>
    </row>
    <row r="3108" spans="1:11" s="605" customFormat="1" ht="15.75" customHeight="1">
      <c r="A3108" s="1541"/>
      <c r="B3108" s="1527" t="s">
        <v>1971</v>
      </c>
      <c r="C3108" s="1532" t="s">
        <v>5396</v>
      </c>
      <c r="D3108" s="1535"/>
      <c r="E3108" s="1529"/>
      <c r="F3108" s="1576"/>
      <c r="G3108" s="1535"/>
      <c r="H3108" s="1530" t="s">
        <v>2196</v>
      </c>
      <c r="I3108" s="1531" t="s">
        <v>1976</v>
      </c>
      <c r="J3108" s="1532"/>
      <c r="K3108" s="1536"/>
    </row>
    <row r="3109" spans="1:11" ht="15.75" customHeight="1">
      <c r="J3109">
        <f>SUM(J3086:J3108)</f>
        <v>20</v>
      </c>
    </row>
    <row r="3110" spans="1:11" ht="15.75" customHeight="1">
      <c r="A3110" s="3340" t="s">
        <v>36</v>
      </c>
      <c r="B3110" s="3341"/>
      <c r="C3110" s="3341"/>
      <c r="D3110" s="3341"/>
      <c r="E3110" s="3341"/>
      <c r="F3110" s="3341"/>
      <c r="G3110" s="3341"/>
      <c r="H3110" s="3341"/>
      <c r="I3110" s="3341"/>
      <c r="J3110" s="3341"/>
      <c r="K3110" s="3341"/>
    </row>
    <row r="3111" spans="1:11" ht="15.75" customHeight="1">
      <c r="A3111" s="12" t="s">
        <v>1962</v>
      </c>
      <c r="B3111" s="62" t="s">
        <v>1963</v>
      </c>
      <c r="C3111" s="62" t="s">
        <v>1964</v>
      </c>
      <c r="D3111" s="62" t="s">
        <v>2340</v>
      </c>
      <c r="E3111" s="62" t="s">
        <v>153</v>
      </c>
      <c r="F3111" s="1702" t="s">
        <v>1966</v>
      </c>
      <c r="G3111" s="986"/>
      <c r="H3111" s="62" t="s">
        <v>1968</v>
      </c>
      <c r="I3111" s="62" t="s">
        <v>1969</v>
      </c>
      <c r="J3111" s="63" t="s">
        <v>1970</v>
      </c>
      <c r="K3111" s="63" t="s">
        <v>10</v>
      </c>
    </row>
    <row r="3112" spans="1:11" ht="15.75" customHeight="1">
      <c r="A3112" s="632">
        <v>44202</v>
      </c>
      <c r="B3112" s="633" t="s">
        <v>1971</v>
      </c>
      <c r="C3112" s="662" t="s">
        <v>5397</v>
      </c>
      <c r="D3112" s="633" t="s">
        <v>89</v>
      </c>
      <c r="E3112" s="633" t="s">
        <v>1974</v>
      </c>
      <c r="F3112" s="1131">
        <v>3000000</v>
      </c>
      <c r="G3112" s="660" t="s">
        <v>2039</v>
      </c>
      <c r="H3112" s="633" t="s">
        <v>2196</v>
      </c>
      <c r="I3112" s="633" t="s">
        <v>1976</v>
      </c>
      <c r="J3112" s="633">
        <v>1</v>
      </c>
      <c r="K3112" s="633" t="s">
        <v>935</v>
      </c>
    </row>
    <row r="3113" spans="1:11" ht="15.75" customHeight="1">
      <c r="A3113" s="632">
        <v>44203</v>
      </c>
      <c r="B3113" s="633" t="s">
        <v>1971</v>
      </c>
      <c r="C3113" s="662" t="s">
        <v>5398</v>
      </c>
      <c r="D3113" s="633" t="s">
        <v>5369</v>
      </c>
      <c r="E3113" s="633" t="s">
        <v>5363</v>
      </c>
      <c r="F3113" s="1131">
        <v>1600000</v>
      </c>
      <c r="G3113" s="633" t="s">
        <v>3444</v>
      </c>
      <c r="H3113" s="633" t="s">
        <v>2196</v>
      </c>
      <c r="I3113" s="633" t="s">
        <v>1976</v>
      </c>
      <c r="J3113" s="633">
        <v>1</v>
      </c>
      <c r="K3113" s="633" t="s">
        <v>935</v>
      </c>
    </row>
    <row r="3114" spans="1:11" ht="15.75" customHeight="1">
      <c r="A3114" s="632">
        <v>44204</v>
      </c>
      <c r="B3114" s="633" t="s">
        <v>1971</v>
      </c>
      <c r="C3114" s="479" t="s">
        <v>5399</v>
      </c>
      <c r="D3114" s="633" t="s">
        <v>5400</v>
      </c>
      <c r="E3114" s="633" t="s">
        <v>5401</v>
      </c>
      <c r="F3114" s="773">
        <v>850000</v>
      </c>
      <c r="G3114" s="451" t="s">
        <v>2039</v>
      </c>
      <c r="H3114" s="633" t="s">
        <v>2196</v>
      </c>
      <c r="I3114" s="633" t="s">
        <v>1976</v>
      </c>
      <c r="J3114" s="633">
        <v>1</v>
      </c>
      <c r="K3114" s="633" t="s">
        <v>1859</v>
      </c>
    </row>
    <row r="3115" spans="1:11" ht="15.75" customHeight="1">
      <c r="A3115" s="632">
        <v>44205</v>
      </c>
      <c r="B3115" s="1569" t="s">
        <v>1971</v>
      </c>
      <c r="C3115" s="725" t="s">
        <v>5402</v>
      </c>
      <c r="D3115" s="633" t="s">
        <v>2547</v>
      </c>
      <c r="E3115" s="633" t="s">
        <v>1974</v>
      </c>
      <c r="F3115" s="773">
        <v>1600000</v>
      </c>
      <c r="G3115" s="422" t="s">
        <v>3444</v>
      </c>
      <c r="H3115" s="633" t="s">
        <v>2196</v>
      </c>
      <c r="I3115" s="633" t="s">
        <v>1976</v>
      </c>
      <c r="J3115" s="633">
        <v>1</v>
      </c>
      <c r="K3115" s="633" t="s">
        <v>1859</v>
      </c>
    </row>
    <row r="3116" spans="1:11" ht="15.75" customHeight="1">
      <c r="A3116" s="632">
        <v>44206</v>
      </c>
      <c r="B3116" s="1569" t="s">
        <v>1971</v>
      </c>
      <c r="C3116" s="1599" t="s">
        <v>5368</v>
      </c>
      <c r="D3116" s="633" t="s">
        <v>5369</v>
      </c>
      <c r="E3116" s="633" t="s">
        <v>5363</v>
      </c>
      <c r="F3116" s="773">
        <v>1500000</v>
      </c>
      <c r="G3116" s="422" t="s">
        <v>3444</v>
      </c>
      <c r="H3116" s="633" t="s">
        <v>2196</v>
      </c>
      <c r="I3116" s="633" t="s">
        <v>1976</v>
      </c>
      <c r="J3116" s="633">
        <v>1</v>
      </c>
      <c r="K3116" s="633" t="s">
        <v>935</v>
      </c>
    </row>
    <row r="3117" spans="1:11" ht="15.75" customHeight="1">
      <c r="A3117" s="632">
        <v>44207</v>
      </c>
      <c r="B3117" s="1569" t="s">
        <v>1971</v>
      </c>
      <c r="C3117" s="725" t="s">
        <v>5403</v>
      </c>
      <c r="D3117" s="633" t="s">
        <v>2434</v>
      </c>
      <c r="E3117" s="633" t="s">
        <v>1974</v>
      </c>
      <c r="F3117" s="773">
        <v>1500000</v>
      </c>
      <c r="G3117" s="422" t="s">
        <v>3434</v>
      </c>
      <c r="H3117" s="633" t="s">
        <v>2196</v>
      </c>
      <c r="I3117" s="633" t="s">
        <v>1976</v>
      </c>
      <c r="J3117" s="633">
        <v>1</v>
      </c>
      <c r="K3117" s="633" t="s">
        <v>935</v>
      </c>
    </row>
    <row r="3118" spans="1:11" ht="15.75" customHeight="1">
      <c r="A3118" s="632">
        <v>44208</v>
      </c>
      <c r="B3118" s="633" t="s">
        <v>1971</v>
      </c>
      <c r="C3118" s="439" t="s">
        <v>5404</v>
      </c>
      <c r="D3118" s="633" t="s">
        <v>2547</v>
      </c>
      <c r="E3118" s="633" t="s">
        <v>1974</v>
      </c>
      <c r="F3118" s="773">
        <v>1900000</v>
      </c>
      <c r="G3118" s="422" t="s">
        <v>5405</v>
      </c>
      <c r="H3118" s="633" t="s">
        <v>2196</v>
      </c>
      <c r="I3118" s="633" t="s">
        <v>1976</v>
      </c>
      <c r="J3118" s="633">
        <v>1</v>
      </c>
      <c r="K3118" s="633" t="s">
        <v>935</v>
      </c>
    </row>
    <row r="3119" spans="1:11" ht="15.75" customHeight="1">
      <c r="A3119" s="632">
        <v>44209</v>
      </c>
      <c r="B3119" s="633" t="s">
        <v>1971</v>
      </c>
      <c r="C3119" s="439" t="s">
        <v>5406</v>
      </c>
      <c r="D3119" s="633" t="s">
        <v>95</v>
      </c>
      <c r="E3119" s="633" t="s">
        <v>1974</v>
      </c>
      <c r="F3119" s="773">
        <v>2300000</v>
      </c>
      <c r="G3119" s="422" t="s">
        <v>1810</v>
      </c>
      <c r="H3119" s="633" t="s">
        <v>2196</v>
      </c>
      <c r="I3119" s="633" t="s">
        <v>1976</v>
      </c>
      <c r="J3119" s="633">
        <v>1</v>
      </c>
      <c r="K3119" s="633" t="s">
        <v>935</v>
      </c>
    </row>
    <row r="3120" spans="1:11" ht="15.75" customHeight="1">
      <c r="A3120" s="632">
        <v>44210</v>
      </c>
      <c r="B3120" s="633" t="s">
        <v>1971</v>
      </c>
      <c r="C3120" s="439" t="s">
        <v>5407</v>
      </c>
      <c r="D3120" s="633" t="s">
        <v>113</v>
      </c>
      <c r="E3120" s="633" t="s">
        <v>1974</v>
      </c>
      <c r="F3120" s="773">
        <v>2500000</v>
      </c>
      <c r="G3120" s="422" t="s">
        <v>2911</v>
      </c>
      <c r="H3120" s="633" t="s">
        <v>2196</v>
      </c>
      <c r="I3120" s="633" t="s">
        <v>1976</v>
      </c>
      <c r="J3120" s="633">
        <v>1</v>
      </c>
      <c r="K3120" s="633" t="s">
        <v>935</v>
      </c>
    </row>
    <row r="3121" spans="1:11" ht="15.75" customHeight="1">
      <c r="A3121" s="632">
        <v>44211</v>
      </c>
      <c r="B3121" s="633" t="s">
        <v>1971</v>
      </c>
      <c r="C3121" s="439" t="s">
        <v>5408</v>
      </c>
      <c r="D3121" s="633" t="s">
        <v>2434</v>
      </c>
      <c r="E3121" s="633" t="s">
        <v>1974</v>
      </c>
      <c r="F3121" s="773">
        <v>1500000</v>
      </c>
      <c r="G3121" s="422" t="s">
        <v>3434</v>
      </c>
      <c r="H3121" s="633" t="s">
        <v>2196</v>
      </c>
      <c r="I3121" s="633" t="s">
        <v>1976</v>
      </c>
      <c r="J3121" s="633">
        <v>1</v>
      </c>
      <c r="K3121" s="633" t="s">
        <v>935</v>
      </c>
    </row>
    <row r="3122" spans="1:11" ht="15.75" customHeight="1">
      <c r="A3122" s="632">
        <v>44212</v>
      </c>
      <c r="B3122" s="633" t="s">
        <v>1971</v>
      </c>
      <c r="C3122" s="439" t="s">
        <v>5409</v>
      </c>
      <c r="D3122" s="633" t="s">
        <v>2547</v>
      </c>
      <c r="E3122" s="633" t="s">
        <v>1974</v>
      </c>
      <c r="F3122" s="773">
        <v>1900000</v>
      </c>
      <c r="G3122" s="422" t="s">
        <v>5410</v>
      </c>
      <c r="H3122" s="633" t="s">
        <v>2196</v>
      </c>
      <c r="I3122" s="633" t="s">
        <v>1976</v>
      </c>
      <c r="J3122" s="633">
        <v>1</v>
      </c>
      <c r="K3122" s="633" t="s">
        <v>935</v>
      </c>
    </row>
    <row r="3123" spans="1:11" ht="15.75" customHeight="1">
      <c r="A3123" s="632">
        <v>44213</v>
      </c>
      <c r="B3123" s="633" t="s">
        <v>1971</v>
      </c>
      <c r="C3123" s="439" t="s">
        <v>5411</v>
      </c>
      <c r="D3123" s="633" t="s">
        <v>89</v>
      </c>
      <c r="E3123" s="633" t="s">
        <v>1974</v>
      </c>
      <c r="F3123" s="773">
        <v>3400000</v>
      </c>
      <c r="G3123" s="422" t="s">
        <v>5412</v>
      </c>
      <c r="H3123" s="633" t="s">
        <v>2196</v>
      </c>
      <c r="I3123" s="633" t="s">
        <v>1976</v>
      </c>
      <c r="J3123" s="633">
        <v>1</v>
      </c>
      <c r="K3123" s="633" t="s">
        <v>935</v>
      </c>
    </row>
    <row r="3124" spans="1:11" ht="15.75" customHeight="1">
      <c r="A3124" s="632">
        <v>44214</v>
      </c>
      <c r="B3124" s="633" t="s">
        <v>1971</v>
      </c>
      <c r="C3124" s="439" t="s">
        <v>5413</v>
      </c>
      <c r="D3124" s="633" t="s">
        <v>89</v>
      </c>
      <c r="E3124" s="633" t="s">
        <v>1974</v>
      </c>
      <c r="F3124" s="773"/>
      <c r="G3124" s="422" t="s">
        <v>2210</v>
      </c>
      <c r="H3124" s="633" t="s">
        <v>2196</v>
      </c>
      <c r="I3124" s="633" t="s">
        <v>1976</v>
      </c>
      <c r="J3124" s="633">
        <v>1</v>
      </c>
      <c r="K3124" s="633" t="s">
        <v>935</v>
      </c>
    </row>
    <row r="3125" spans="1:11" ht="15.75" customHeight="1">
      <c r="A3125" s="632">
        <v>44215</v>
      </c>
      <c r="B3125" s="633" t="s">
        <v>1971</v>
      </c>
      <c r="C3125" s="439" t="s">
        <v>5414</v>
      </c>
      <c r="D3125" s="633"/>
      <c r="E3125" s="633" t="s">
        <v>5415</v>
      </c>
      <c r="F3125" s="773"/>
      <c r="G3125" s="422" t="s">
        <v>3082</v>
      </c>
      <c r="H3125" s="633" t="s">
        <v>2196</v>
      </c>
      <c r="I3125" s="633" t="s">
        <v>1976</v>
      </c>
      <c r="J3125" s="633">
        <v>1</v>
      </c>
      <c r="K3125" s="633" t="s">
        <v>935</v>
      </c>
    </row>
    <row r="3126" spans="1:11" ht="15.75" customHeight="1">
      <c r="A3126" s="632">
        <v>44216</v>
      </c>
      <c r="B3126" s="633" t="s">
        <v>1971</v>
      </c>
      <c r="C3126" s="439" t="s">
        <v>5416</v>
      </c>
      <c r="D3126" s="633" t="s">
        <v>98</v>
      </c>
      <c r="E3126" s="633" t="s">
        <v>1974</v>
      </c>
      <c r="F3126" s="773">
        <v>14000000</v>
      </c>
      <c r="G3126" s="422" t="s">
        <v>4563</v>
      </c>
      <c r="H3126" s="633" t="s">
        <v>2196</v>
      </c>
      <c r="I3126" s="633" t="s">
        <v>1976</v>
      </c>
      <c r="J3126" s="633">
        <v>1</v>
      </c>
      <c r="K3126" s="633" t="s">
        <v>935</v>
      </c>
    </row>
    <row r="3127" spans="1:11" ht="15.75" customHeight="1">
      <c r="A3127" s="632">
        <v>44217</v>
      </c>
      <c r="B3127" s="633" t="s">
        <v>1971</v>
      </c>
      <c r="C3127" s="439" t="s">
        <v>5417</v>
      </c>
      <c r="D3127" s="633" t="s">
        <v>98</v>
      </c>
      <c r="E3127" s="633" t="s">
        <v>1974</v>
      </c>
      <c r="F3127" s="773"/>
      <c r="G3127" s="422" t="s">
        <v>5418</v>
      </c>
      <c r="H3127" s="633" t="s">
        <v>2196</v>
      </c>
      <c r="I3127" s="633" t="s">
        <v>1976</v>
      </c>
      <c r="J3127" s="633">
        <v>1</v>
      </c>
      <c r="K3127" s="633" t="s">
        <v>935</v>
      </c>
    </row>
    <row r="3128" spans="1:11" ht="15.75" customHeight="1">
      <c r="A3128" s="632">
        <v>44218</v>
      </c>
      <c r="B3128" s="633" t="s">
        <v>1971</v>
      </c>
      <c r="C3128" s="439" t="s">
        <v>5419</v>
      </c>
      <c r="D3128" s="633" t="s">
        <v>100</v>
      </c>
      <c r="E3128" s="633" t="s">
        <v>1974</v>
      </c>
      <c r="F3128" s="773"/>
      <c r="G3128" s="451" t="s">
        <v>2039</v>
      </c>
      <c r="H3128" s="633" t="s">
        <v>2196</v>
      </c>
      <c r="I3128" s="633" t="s">
        <v>1976</v>
      </c>
      <c r="J3128" s="633">
        <v>1</v>
      </c>
      <c r="K3128" s="633" t="s">
        <v>935</v>
      </c>
    </row>
    <row r="3129" spans="1:11" ht="15.75" customHeight="1">
      <c r="A3129" s="632">
        <v>44219</v>
      </c>
      <c r="B3129" s="633" t="s">
        <v>1971</v>
      </c>
      <c r="C3129" s="439" t="s">
        <v>5420</v>
      </c>
      <c r="D3129" s="633" t="s">
        <v>2547</v>
      </c>
      <c r="E3129" s="633" t="s">
        <v>1974</v>
      </c>
      <c r="F3129" s="773">
        <v>1900000</v>
      </c>
      <c r="G3129" s="422"/>
      <c r="H3129" s="633" t="s">
        <v>2196</v>
      </c>
      <c r="I3129" s="633" t="s">
        <v>1976</v>
      </c>
      <c r="J3129" s="633">
        <v>1</v>
      </c>
      <c r="K3129" s="633" t="s">
        <v>935</v>
      </c>
    </row>
    <row r="3130" spans="1:11" ht="15.75" customHeight="1">
      <c r="A3130" s="632">
        <v>44220</v>
      </c>
      <c r="B3130" s="633" t="s">
        <v>1971</v>
      </c>
      <c r="C3130" s="439" t="s">
        <v>5421</v>
      </c>
      <c r="D3130" s="633" t="s">
        <v>2434</v>
      </c>
      <c r="E3130" s="633" t="s">
        <v>1974</v>
      </c>
      <c r="F3130" s="773">
        <v>1500000</v>
      </c>
      <c r="G3130" s="451" t="s">
        <v>2039</v>
      </c>
      <c r="H3130" s="633" t="s">
        <v>2196</v>
      </c>
      <c r="I3130" s="633" t="s">
        <v>1976</v>
      </c>
      <c r="J3130" s="633">
        <v>1</v>
      </c>
      <c r="K3130" s="633" t="s">
        <v>935</v>
      </c>
    </row>
    <row r="3131" spans="1:11" ht="15.75" customHeight="1">
      <c r="A3131" s="632">
        <v>44221</v>
      </c>
      <c r="B3131" s="633" t="s">
        <v>1971</v>
      </c>
      <c r="C3131" s="439" t="s">
        <v>5422</v>
      </c>
      <c r="D3131" s="633" t="s">
        <v>756</v>
      </c>
      <c r="E3131" s="633" t="s">
        <v>2627</v>
      </c>
      <c r="F3131" s="773"/>
      <c r="G3131" s="451" t="s">
        <v>2039</v>
      </c>
      <c r="H3131" s="633" t="s">
        <v>2196</v>
      </c>
      <c r="I3131" s="633" t="s">
        <v>1976</v>
      </c>
      <c r="J3131" s="633">
        <v>1</v>
      </c>
      <c r="K3131" s="633" t="s">
        <v>935</v>
      </c>
    </row>
    <row r="3132" spans="1:11" s="605" customFormat="1" ht="15.75" customHeight="1">
      <c r="A3132" s="1526"/>
      <c r="B3132" s="1527" t="s">
        <v>1971</v>
      </c>
      <c r="C3132" s="1528" t="s">
        <v>5423</v>
      </c>
      <c r="D3132" s="1529"/>
      <c r="E3132" s="1529" t="s">
        <v>1974</v>
      </c>
      <c r="F3132" s="1577"/>
      <c r="G3132" s="1530"/>
      <c r="H3132" s="1530" t="s">
        <v>2196</v>
      </c>
      <c r="I3132" s="1531" t="s">
        <v>1976</v>
      </c>
      <c r="J3132" s="1532"/>
      <c r="K3132" s="1533"/>
    </row>
    <row r="3133" spans="1:11" s="605" customFormat="1" ht="15.75" customHeight="1">
      <c r="A3133" s="1526"/>
      <c r="B3133" s="1527" t="s">
        <v>1971</v>
      </c>
      <c r="C3133" s="1528" t="s">
        <v>5424</v>
      </c>
      <c r="D3133" s="1529"/>
      <c r="E3133" s="1529" t="s">
        <v>1974</v>
      </c>
      <c r="F3133" s="1577"/>
      <c r="G3133" s="1530"/>
      <c r="H3133" s="1530" t="s">
        <v>2196</v>
      </c>
      <c r="I3133" s="1531" t="s">
        <v>1976</v>
      </c>
      <c r="J3133" s="1532"/>
      <c r="K3133" s="1533"/>
    </row>
    <row r="3134" spans="1:11" s="605" customFormat="1" ht="15.75" customHeight="1">
      <c r="A3134" s="1541"/>
      <c r="B3134" s="1527" t="s">
        <v>1971</v>
      </c>
      <c r="C3134" s="1532" t="s">
        <v>5425</v>
      </c>
      <c r="D3134" s="1535"/>
      <c r="E3134" s="1529" t="s">
        <v>1974</v>
      </c>
      <c r="F3134" s="1576"/>
      <c r="G3134" s="1535"/>
      <c r="H3134" s="1530" t="s">
        <v>2196</v>
      </c>
      <c r="I3134" s="1531" t="s">
        <v>1976</v>
      </c>
      <c r="J3134" s="1532"/>
      <c r="K3134" s="1536"/>
    </row>
    <row r="3135" spans="1:11" ht="15.75" customHeight="1">
      <c r="J3135">
        <f>SUM(J3112:J3134)</f>
        <v>20</v>
      </c>
    </row>
    <row r="3136" spans="1:11" ht="15.75" customHeight="1">
      <c r="A3136" s="3342" t="s">
        <v>5426</v>
      </c>
      <c r="B3136" s="3342"/>
      <c r="C3136" s="3342"/>
      <c r="D3136" s="3342"/>
      <c r="E3136" s="3342"/>
      <c r="F3136" s="3342"/>
      <c r="G3136" s="3342"/>
      <c r="H3136" s="3342"/>
      <c r="I3136" s="3342"/>
      <c r="J3136" s="3342"/>
      <c r="K3136" s="3342"/>
    </row>
    <row r="3137" spans="1:11" ht="15.75" customHeight="1">
      <c r="A3137" s="3340" t="s">
        <v>15</v>
      </c>
      <c r="B3137" s="3341"/>
      <c r="C3137" s="3341"/>
      <c r="D3137" s="3341"/>
      <c r="E3137" s="3341"/>
      <c r="F3137" s="3341"/>
      <c r="G3137" s="3341"/>
      <c r="H3137" s="3341"/>
      <c r="I3137" s="3341"/>
      <c r="J3137" s="3341"/>
      <c r="K3137" s="3341"/>
    </row>
    <row r="3138" spans="1:11" ht="15.75" customHeight="1">
      <c r="A3138" s="12" t="s">
        <v>1962</v>
      </c>
      <c r="B3138" s="62" t="s">
        <v>1963</v>
      </c>
      <c r="C3138" s="62" t="s">
        <v>1964</v>
      </c>
      <c r="D3138" s="62" t="s">
        <v>2340</v>
      </c>
      <c r="E3138" s="62" t="s">
        <v>153</v>
      </c>
      <c r="F3138" s="1702" t="s">
        <v>1966</v>
      </c>
      <c r="G3138" s="986" t="s">
        <v>1967</v>
      </c>
      <c r="H3138" s="62" t="s">
        <v>1968</v>
      </c>
      <c r="I3138" s="62" t="s">
        <v>1969</v>
      </c>
      <c r="J3138" s="63" t="s">
        <v>1970</v>
      </c>
      <c r="K3138" s="63" t="s">
        <v>10</v>
      </c>
    </row>
    <row r="3139" spans="1:11" ht="15.75" customHeight="1">
      <c r="A3139" s="632">
        <v>44203</v>
      </c>
      <c r="B3139" s="633" t="s">
        <v>1971</v>
      </c>
      <c r="C3139" s="631" t="s">
        <v>5427</v>
      </c>
      <c r="D3139" s="633" t="s">
        <v>2547</v>
      </c>
      <c r="E3139" s="633" t="s">
        <v>1974</v>
      </c>
      <c r="F3139" s="1131">
        <v>2400000</v>
      </c>
      <c r="G3139" s="633" t="s">
        <v>4236</v>
      </c>
      <c r="H3139" s="633" t="s">
        <v>2196</v>
      </c>
      <c r="I3139" s="633" t="s">
        <v>1976</v>
      </c>
      <c r="J3139" s="633">
        <v>1</v>
      </c>
      <c r="K3139" s="633" t="s">
        <v>1859</v>
      </c>
    </row>
    <row r="3140" spans="1:11" ht="15.75" customHeight="1">
      <c r="A3140" s="632">
        <v>44234</v>
      </c>
      <c r="B3140" s="633" t="s">
        <v>1971</v>
      </c>
      <c r="C3140" s="631" t="s">
        <v>5428</v>
      </c>
      <c r="D3140" s="633" t="s">
        <v>1986</v>
      </c>
      <c r="E3140" s="633" t="s">
        <v>1974</v>
      </c>
      <c r="F3140" s="1131">
        <v>2400000</v>
      </c>
      <c r="G3140" s="660" t="s">
        <v>2039</v>
      </c>
      <c r="H3140" s="633" t="s">
        <v>2196</v>
      </c>
      <c r="I3140" s="633" t="s">
        <v>1976</v>
      </c>
      <c r="J3140" s="633">
        <v>1</v>
      </c>
      <c r="K3140" s="633" t="s">
        <v>1859</v>
      </c>
    </row>
    <row r="3141" spans="1:11" ht="15.75" customHeight="1">
      <c r="A3141" s="632">
        <v>44262</v>
      </c>
      <c r="B3141" s="633" t="s">
        <v>2004</v>
      </c>
      <c r="C3141" s="1700" t="s">
        <v>5429</v>
      </c>
      <c r="D3141" s="633" t="s">
        <v>2547</v>
      </c>
      <c r="E3141" s="633" t="s">
        <v>1974</v>
      </c>
      <c r="F3141" s="773">
        <v>6000000</v>
      </c>
      <c r="G3141" s="422" t="s">
        <v>5430</v>
      </c>
      <c r="H3141" s="633" t="s">
        <v>2196</v>
      </c>
      <c r="I3141" s="633" t="s">
        <v>1976</v>
      </c>
      <c r="J3141" s="633">
        <v>1</v>
      </c>
      <c r="K3141" s="633" t="s">
        <v>935</v>
      </c>
    </row>
    <row r="3142" spans="1:11" ht="15.75" customHeight="1">
      <c r="A3142" s="632">
        <v>44293</v>
      </c>
      <c r="B3142" s="1569" t="s">
        <v>1971</v>
      </c>
      <c r="C3142" s="726" t="s">
        <v>5431</v>
      </c>
      <c r="D3142" s="633" t="s">
        <v>2547</v>
      </c>
      <c r="E3142" s="633" t="s">
        <v>1974</v>
      </c>
      <c r="F3142" s="773">
        <v>2250000</v>
      </c>
      <c r="G3142" s="422" t="s">
        <v>4777</v>
      </c>
      <c r="H3142" s="633" t="s">
        <v>2196</v>
      </c>
      <c r="I3142" s="633" t="s">
        <v>1976</v>
      </c>
      <c r="J3142" s="633">
        <v>1</v>
      </c>
      <c r="K3142" s="633" t="s">
        <v>935</v>
      </c>
    </row>
    <row r="3143" spans="1:11" ht="15.75" customHeight="1">
      <c r="A3143" s="632">
        <v>44323</v>
      </c>
      <c r="B3143" s="1569" t="s">
        <v>1971</v>
      </c>
      <c r="C3143" s="1701" t="s">
        <v>5432</v>
      </c>
      <c r="D3143" s="633" t="s">
        <v>434</v>
      </c>
      <c r="E3143" s="633" t="s">
        <v>1974</v>
      </c>
      <c r="F3143" s="773">
        <v>1800000</v>
      </c>
      <c r="G3143" s="422" t="s">
        <v>2406</v>
      </c>
      <c r="H3143" s="633" t="s">
        <v>2196</v>
      </c>
      <c r="I3143" s="633" t="s">
        <v>1976</v>
      </c>
      <c r="J3143" s="633">
        <v>1</v>
      </c>
      <c r="K3143" s="633" t="s">
        <v>935</v>
      </c>
    </row>
    <row r="3144" spans="1:11" ht="15.75" customHeight="1">
      <c r="A3144" s="632">
        <v>44354</v>
      </c>
      <c r="B3144" s="1569" t="s">
        <v>1971</v>
      </c>
      <c r="C3144" s="726" t="s">
        <v>5433</v>
      </c>
      <c r="D3144" s="633" t="s">
        <v>413</v>
      </c>
      <c r="E3144" s="633" t="s">
        <v>1974</v>
      </c>
      <c r="F3144" s="773">
        <v>2800000</v>
      </c>
      <c r="G3144" s="422" t="s">
        <v>4737</v>
      </c>
      <c r="H3144" s="633" t="s">
        <v>2196</v>
      </c>
      <c r="I3144" s="633" t="s">
        <v>1976</v>
      </c>
      <c r="J3144" s="633">
        <v>1</v>
      </c>
      <c r="K3144" s="633" t="s">
        <v>935</v>
      </c>
    </row>
    <row r="3145" spans="1:11" ht="15.75" customHeight="1">
      <c r="A3145" s="632">
        <v>44384</v>
      </c>
      <c r="B3145" s="633" t="s">
        <v>1971</v>
      </c>
      <c r="C3145" s="630" t="s">
        <v>5434</v>
      </c>
      <c r="D3145" s="633" t="s">
        <v>407</v>
      </c>
      <c r="E3145" s="633" t="s">
        <v>1974</v>
      </c>
      <c r="F3145" s="773">
        <v>2500000</v>
      </c>
      <c r="G3145" s="422" t="s">
        <v>2036</v>
      </c>
      <c r="H3145" s="633" t="s">
        <v>2196</v>
      </c>
      <c r="I3145" s="633" t="s">
        <v>1976</v>
      </c>
      <c r="J3145" s="633">
        <v>1</v>
      </c>
      <c r="K3145" s="633" t="s">
        <v>935</v>
      </c>
    </row>
    <row r="3146" spans="1:11" ht="15.75" customHeight="1">
      <c r="A3146" s="632">
        <v>44415</v>
      </c>
      <c r="B3146" s="633" t="s">
        <v>1971</v>
      </c>
      <c r="C3146" s="630" t="s">
        <v>5435</v>
      </c>
      <c r="D3146" s="633" t="s">
        <v>2507</v>
      </c>
      <c r="E3146" s="633" t="s">
        <v>1974</v>
      </c>
      <c r="F3146" s="773">
        <v>2100000</v>
      </c>
      <c r="G3146" s="451" t="s">
        <v>2039</v>
      </c>
      <c r="H3146" s="633" t="s">
        <v>2196</v>
      </c>
      <c r="I3146" s="633" t="s">
        <v>1976</v>
      </c>
      <c r="J3146" s="633">
        <v>1</v>
      </c>
      <c r="K3146" s="633" t="s">
        <v>935</v>
      </c>
    </row>
    <row r="3147" spans="1:11" ht="15.75" customHeight="1">
      <c r="A3147" s="632">
        <v>44446</v>
      </c>
      <c r="B3147" s="633" t="s">
        <v>1971</v>
      </c>
      <c r="C3147" s="630" t="s">
        <v>5436</v>
      </c>
      <c r="D3147" s="633" t="s">
        <v>1986</v>
      </c>
      <c r="E3147" s="633" t="s">
        <v>1974</v>
      </c>
      <c r="F3147" s="773">
        <v>2800000</v>
      </c>
      <c r="G3147" s="422" t="s">
        <v>1984</v>
      </c>
      <c r="H3147" s="633" t="s">
        <v>2196</v>
      </c>
      <c r="I3147" s="633" t="s">
        <v>1976</v>
      </c>
      <c r="J3147" s="633">
        <v>1</v>
      </c>
      <c r="K3147" s="633" t="s">
        <v>1859</v>
      </c>
    </row>
    <row r="3148" spans="1:11" ht="15.75" customHeight="1">
      <c r="A3148" s="632">
        <v>44476</v>
      </c>
      <c r="B3148" s="633" t="s">
        <v>1971</v>
      </c>
      <c r="C3148" s="630" t="s">
        <v>5437</v>
      </c>
      <c r="D3148" s="633" t="s">
        <v>407</v>
      </c>
      <c r="E3148" s="633" t="s">
        <v>1974</v>
      </c>
      <c r="F3148" s="773">
        <v>2200000</v>
      </c>
      <c r="G3148" s="422" t="s">
        <v>2053</v>
      </c>
      <c r="H3148" s="633" t="s">
        <v>2196</v>
      </c>
      <c r="I3148" s="633" t="s">
        <v>1976</v>
      </c>
      <c r="J3148" s="633">
        <v>1</v>
      </c>
      <c r="K3148" s="633" t="s">
        <v>1859</v>
      </c>
    </row>
    <row r="3149" spans="1:11" ht="15.75" customHeight="1">
      <c r="A3149" s="632">
        <v>44507</v>
      </c>
      <c r="B3149" s="1464" t="s">
        <v>1971</v>
      </c>
      <c r="C3149" s="630" t="s">
        <v>5438</v>
      </c>
      <c r="D3149" s="633" t="s">
        <v>434</v>
      </c>
      <c r="E3149" s="1464" t="s">
        <v>1974</v>
      </c>
      <c r="F3149" s="773">
        <v>2400000</v>
      </c>
      <c r="G3149" s="422" t="s">
        <v>2494</v>
      </c>
      <c r="H3149" s="633" t="s">
        <v>2196</v>
      </c>
      <c r="I3149" s="633" t="s">
        <v>1976</v>
      </c>
      <c r="J3149" s="633">
        <v>1</v>
      </c>
      <c r="K3149" s="633" t="s">
        <v>935</v>
      </c>
    </row>
    <row r="3150" spans="1:11" ht="15.75" customHeight="1">
      <c r="A3150" s="1886">
        <v>44537</v>
      </c>
      <c r="B3150" s="723" t="s">
        <v>1971</v>
      </c>
      <c r="C3150" s="1700" t="s">
        <v>5439</v>
      </c>
      <c r="D3150" s="695" t="s">
        <v>2547</v>
      </c>
      <c r="E3150" s="723" t="s">
        <v>1974</v>
      </c>
      <c r="F3150" s="1719">
        <v>4600000</v>
      </c>
      <c r="G3150" s="1884" t="s">
        <v>4877</v>
      </c>
      <c r="H3150" s="1464" t="s">
        <v>2196</v>
      </c>
      <c r="I3150" s="1464" t="s">
        <v>1976</v>
      </c>
      <c r="J3150" s="1464">
        <v>1</v>
      </c>
      <c r="K3150" s="1464" t="s">
        <v>935</v>
      </c>
    </row>
    <row r="3151" spans="1:11" s="407" customFormat="1" ht="15.75" customHeight="1">
      <c r="A3151" s="1886">
        <v>44538</v>
      </c>
      <c r="B3151" s="723" t="s">
        <v>1971</v>
      </c>
      <c r="C3151" s="1929" t="s">
        <v>5440</v>
      </c>
      <c r="D3151" s="1878" t="s">
        <v>2895</v>
      </c>
      <c r="E3151" s="723" t="s">
        <v>1974</v>
      </c>
      <c r="F3151" s="1885">
        <v>3300000</v>
      </c>
      <c r="G3151" s="676" t="s">
        <v>1984</v>
      </c>
      <c r="H3151" s="676" t="s">
        <v>2196</v>
      </c>
      <c r="I3151" s="676" t="s">
        <v>1976</v>
      </c>
      <c r="J3151" s="676">
        <v>1</v>
      </c>
      <c r="K3151" s="676" t="s">
        <v>935</v>
      </c>
    </row>
    <row r="3152" spans="1:11" s="407" customFormat="1" ht="15.75" customHeight="1">
      <c r="A3152" s="1886">
        <v>44539</v>
      </c>
      <c r="B3152" s="723" t="s">
        <v>1971</v>
      </c>
      <c r="C3152" s="1929" t="s">
        <v>5441</v>
      </c>
      <c r="D3152" s="1878" t="s">
        <v>5442</v>
      </c>
      <c r="E3152" s="723" t="s">
        <v>1974</v>
      </c>
      <c r="F3152" s="1885">
        <v>3000000</v>
      </c>
      <c r="G3152" s="676" t="s">
        <v>4236</v>
      </c>
      <c r="H3152" s="676" t="s">
        <v>2196</v>
      </c>
      <c r="I3152" s="676" t="s">
        <v>1976</v>
      </c>
      <c r="J3152" s="676">
        <v>1</v>
      </c>
      <c r="K3152" s="676" t="s">
        <v>935</v>
      </c>
    </row>
    <row r="3153" spans="1:11" ht="15.75" customHeight="1">
      <c r="A3153" s="1887">
        <v>44627</v>
      </c>
      <c r="B3153" s="723" t="s">
        <v>3052</v>
      </c>
      <c r="C3153" s="630" t="s">
        <v>5443</v>
      </c>
      <c r="D3153" s="1569" t="s">
        <v>2479</v>
      </c>
      <c r="E3153" s="723" t="s">
        <v>5444</v>
      </c>
      <c r="F3153" s="773">
        <v>7500000</v>
      </c>
      <c r="G3153" s="451" t="s">
        <v>2039</v>
      </c>
      <c r="H3153" s="633" t="s">
        <v>2196</v>
      </c>
      <c r="I3153" s="633" t="s">
        <v>1976</v>
      </c>
      <c r="J3153" s="633">
        <v>1</v>
      </c>
      <c r="K3153" s="633" t="s">
        <v>935</v>
      </c>
    </row>
    <row r="3154" spans="1:11" ht="15.75" customHeight="1">
      <c r="A3154" s="1887">
        <v>44658</v>
      </c>
      <c r="B3154" s="723" t="s">
        <v>1971</v>
      </c>
      <c r="C3154" s="630" t="s">
        <v>5445</v>
      </c>
      <c r="D3154" s="633" t="s">
        <v>1986</v>
      </c>
      <c r="E3154" s="633" t="s">
        <v>1974</v>
      </c>
      <c r="F3154" s="773">
        <v>3100000</v>
      </c>
      <c r="G3154" s="422" t="s">
        <v>1984</v>
      </c>
      <c r="H3154" s="633" t="s">
        <v>2196</v>
      </c>
      <c r="I3154" s="633" t="s">
        <v>1976</v>
      </c>
      <c r="J3154" s="633">
        <v>1</v>
      </c>
      <c r="K3154" s="633" t="s">
        <v>935</v>
      </c>
    </row>
    <row r="3155" spans="1:11" ht="15.75" customHeight="1">
      <c r="A3155" s="1887">
        <v>44688</v>
      </c>
      <c r="B3155" s="723" t="s">
        <v>2019</v>
      </c>
      <c r="C3155" s="630" t="s">
        <v>5446</v>
      </c>
      <c r="D3155" s="633" t="s">
        <v>5447</v>
      </c>
      <c r="E3155" s="633" t="s">
        <v>1974</v>
      </c>
      <c r="F3155" s="773">
        <v>7000000</v>
      </c>
      <c r="G3155" s="451" t="s">
        <v>2039</v>
      </c>
      <c r="H3155" s="633" t="s">
        <v>2196</v>
      </c>
      <c r="I3155" s="633" t="s">
        <v>1976</v>
      </c>
      <c r="J3155" s="633">
        <v>1</v>
      </c>
      <c r="K3155" s="633" t="s">
        <v>1859</v>
      </c>
    </row>
    <row r="3156" spans="1:11" ht="15.75" customHeight="1">
      <c r="A3156" s="632">
        <v>44719</v>
      </c>
      <c r="B3156" s="633" t="s">
        <v>1971</v>
      </c>
      <c r="C3156" s="630" t="s">
        <v>5448</v>
      </c>
      <c r="D3156" s="633" t="s">
        <v>2547</v>
      </c>
      <c r="E3156" s="633" t="s">
        <v>1974</v>
      </c>
      <c r="F3156" s="773">
        <v>2400000</v>
      </c>
      <c r="G3156" s="1884" t="s">
        <v>5449</v>
      </c>
      <c r="H3156" s="633" t="s">
        <v>2196</v>
      </c>
      <c r="I3156" s="633" t="s">
        <v>1976</v>
      </c>
      <c r="J3156" s="633">
        <v>1</v>
      </c>
      <c r="K3156" s="633" t="s">
        <v>935</v>
      </c>
    </row>
    <row r="3157" spans="1:11" ht="15.75" customHeight="1">
      <c r="A3157" s="632">
        <v>44749</v>
      </c>
      <c r="B3157" s="633" t="s">
        <v>1971</v>
      </c>
      <c r="C3157" s="630" t="s">
        <v>3119</v>
      </c>
      <c r="D3157" s="633" t="s">
        <v>2547</v>
      </c>
      <c r="E3157" s="633" t="s">
        <v>1974</v>
      </c>
      <c r="F3157" s="1888">
        <v>2400000</v>
      </c>
      <c r="G3157" s="676" t="s">
        <v>2494</v>
      </c>
      <c r="H3157" s="633" t="s">
        <v>2196</v>
      </c>
      <c r="I3157" s="633" t="s">
        <v>1976</v>
      </c>
      <c r="J3157" s="633">
        <v>1</v>
      </c>
      <c r="K3157" s="633" t="s">
        <v>935</v>
      </c>
    </row>
    <row r="3158" spans="1:11" ht="15.75" customHeight="1">
      <c r="A3158" s="632">
        <v>44750</v>
      </c>
      <c r="B3158" s="633" t="s">
        <v>1971</v>
      </c>
      <c r="C3158" s="630" t="s">
        <v>5450</v>
      </c>
      <c r="D3158" s="633" t="s">
        <v>89</v>
      </c>
      <c r="E3158" s="633" t="s">
        <v>1974</v>
      </c>
      <c r="F3158" s="1888">
        <v>2900000</v>
      </c>
      <c r="G3158" s="676" t="s">
        <v>5451</v>
      </c>
      <c r="H3158" s="633" t="s">
        <v>2196</v>
      </c>
      <c r="I3158" s="633" t="s">
        <v>1976</v>
      </c>
      <c r="J3158" s="633">
        <v>1</v>
      </c>
      <c r="K3158" s="633" t="s">
        <v>1859</v>
      </c>
    </row>
    <row r="3159" spans="1:11" s="605" customFormat="1" ht="15.75" customHeight="1">
      <c r="A3159" s="1526"/>
      <c r="B3159" s="1527" t="s">
        <v>1971</v>
      </c>
      <c r="C3159" s="1928" t="s">
        <v>5452</v>
      </c>
      <c r="D3159" s="1529"/>
      <c r="E3159" s="1529" t="s">
        <v>1974</v>
      </c>
      <c r="F3159" s="1577"/>
      <c r="G3159" s="1530"/>
      <c r="H3159" s="1530" t="s">
        <v>2196</v>
      </c>
      <c r="I3159" s="1531" t="s">
        <v>1976</v>
      </c>
      <c r="J3159" s="1532"/>
      <c r="K3159" s="1533"/>
    </row>
    <row r="3160" spans="1:11" s="605" customFormat="1" ht="15.75" customHeight="1">
      <c r="A3160" s="1526"/>
      <c r="B3160" s="1527" t="s">
        <v>1971</v>
      </c>
      <c r="C3160" s="1928" t="s">
        <v>3140</v>
      </c>
      <c r="D3160" s="1529"/>
      <c r="E3160" s="1529" t="s">
        <v>1974</v>
      </c>
      <c r="F3160" s="1577"/>
      <c r="G3160" s="1530"/>
      <c r="H3160" s="1530" t="s">
        <v>2196</v>
      </c>
      <c r="I3160" s="1531" t="s">
        <v>1976</v>
      </c>
      <c r="J3160" s="1532"/>
      <c r="K3160" s="1533"/>
    </row>
    <row r="3161" spans="1:11" s="605" customFormat="1" ht="15.75" customHeight="1">
      <c r="A3161" s="1541"/>
      <c r="B3161" s="1527" t="s">
        <v>1971</v>
      </c>
      <c r="C3161" s="1534" t="s">
        <v>5429</v>
      </c>
      <c r="D3161" s="1535"/>
      <c r="E3161" s="1529" t="s">
        <v>1974</v>
      </c>
      <c r="F3161" s="1576"/>
      <c r="G3161" s="1535"/>
      <c r="H3161" s="1530" t="s">
        <v>2196</v>
      </c>
      <c r="I3161" s="1531" t="s">
        <v>1976</v>
      </c>
      <c r="J3161" s="1532"/>
      <c r="K3161" s="1536"/>
    </row>
    <row r="3162" spans="1:11" ht="15.75" customHeight="1">
      <c r="J3162">
        <f>SUM(J3139:J3161)</f>
        <v>20</v>
      </c>
    </row>
    <row r="3163" spans="1:11" ht="15.75" customHeight="1">
      <c r="A3163" s="3340" t="s">
        <v>46</v>
      </c>
      <c r="B3163" s="3341"/>
      <c r="C3163" s="3341"/>
      <c r="D3163" s="3341"/>
      <c r="E3163" s="3341"/>
      <c r="F3163" s="3341"/>
      <c r="G3163" s="3341"/>
      <c r="H3163" s="3341"/>
      <c r="I3163" s="3341"/>
      <c r="J3163" s="3341"/>
      <c r="K3163" s="3341"/>
    </row>
    <row r="3164" spans="1:11" ht="15.75" customHeight="1">
      <c r="A3164" s="12" t="s">
        <v>1962</v>
      </c>
      <c r="B3164" s="62" t="s">
        <v>1963</v>
      </c>
      <c r="C3164" s="62" t="s">
        <v>1964</v>
      </c>
      <c r="D3164" s="62" t="s">
        <v>2340</v>
      </c>
      <c r="E3164" s="62" t="s">
        <v>153</v>
      </c>
      <c r="F3164" s="1702" t="s">
        <v>1966</v>
      </c>
      <c r="G3164" s="986" t="s">
        <v>1967</v>
      </c>
      <c r="H3164" s="62" t="s">
        <v>1968</v>
      </c>
      <c r="I3164" s="62" t="s">
        <v>1969</v>
      </c>
      <c r="J3164" s="63" t="s">
        <v>1970</v>
      </c>
      <c r="K3164" s="63" t="s">
        <v>10</v>
      </c>
    </row>
    <row r="3165" spans="1:11" ht="15.75" customHeight="1">
      <c r="A3165" s="632">
        <v>44203</v>
      </c>
      <c r="B3165" s="633" t="s">
        <v>1971</v>
      </c>
      <c r="C3165" s="631" t="s">
        <v>5453</v>
      </c>
      <c r="D3165" s="633" t="s">
        <v>420</v>
      </c>
      <c r="E3165" s="633" t="s">
        <v>1974</v>
      </c>
      <c r="F3165" s="1131">
        <v>1600000</v>
      </c>
      <c r="G3165" s="633" t="s">
        <v>3434</v>
      </c>
      <c r="H3165" s="633" t="s">
        <v>2196</v>
      </c>
      <c r="I3165" s="633" t="s">
        <v>1976</v>
      </c>
      <c r="J3165" s="633">
        <v>1</v>
      </c>
      <c r="K3165" s="633" t="s">
        <v>1859</v>
      </c>
    </row>
    <row r="3166" spans="1:11" ht="15.75" customHeight="1">
      <c r="A3166" s="632">
        <v>44234</v>
      </c>
      <c r="B3166" s="633" t="s">
        <v>1971</v>
      </c>
      <c r="C3166" s="631" t="s">
        <v>5454</v>
      </c>
      <c r="D3166" s="633" t="s">
        <v>2434</v>
      </c>
      <c r="E3166" s="633" t="s">
        <v>1974</v>
      </c>
      <c r="F3166" s="1131">
        <v>1500000</v>
      </c>
      <c r="G3166" s="633" t="s">
        <v>3434</v>
      </c>
      <c r="H3166" s="633" t="s">
        <v>2196</v>
      </c>
      <c r="I3166" s="633" t="s">
        <v>1976</v>
      </c>
      <c r="J3166" s="633">
        <v>1</v>
      </c>
      <c r="K3166" s="633" t="s">
        <v>1859</v>
      </c>
    </row>
    <row r="3167" spans="1:11" ht="15.75" customHeight="1">
      <c r="A3167" s="632">
        <v>44262</v>
      </c>
      <c r="B3167" s="633" t="s">
        <v>1971</v>
      </c>
      <c r="C3167" s="1700" t="s">
        <v>5455</v>
      </c>
      <c r="D3167" s="633" t="s">
        <v>2434</v>
      </c>
      <c r="E3167" s="633" t="s">
        <v>1974</v>
      </c>
      <c r="F3167" s="773">
        <v>1500000</v>
      </c>
      <c r="G3167" s="633" t="s">
        <v>3434</v>
      </c>
      <c r="H3167" s="633" t="s">
        <v>2196</v>
      </c>
      <c r="I3167" s="633" t="s">
        <v>1976</v>
      </c>
      <c r="J3167" s="633">
        <v>1</v>
      </c>
      <c r="K3167" s="633" t="s">
        <v>1859</v>
      </c>
    </row>
    <row r="3168" spans="1:11" ht="15.75" customHeight="1">
      <c r="A3168" s="632">
        <v>44293</v>
      </c>
      <c r="B3168" s="1569" t="s">
        <v>1971</v>
      </c>
      <c r="C3168" s="726" t="s">
        <v>3974</v>
      </c>
      <c r="D3168" s="633" t="s">
        <v>407</v>
      </c>
      <c r="E3168" s="633" t="s">
        <v>1974</v>
      </c>
      <c r="F3168" s="773">
        <v>2300000</v>
      </c>
      <c r="G3168" s="422" t="s">
        <v>1977</v>
      </c>
      <c r="H3168" s="633" t="s">
        <v>2196</v>
      </c>
      <c r="I3168" s="633" t="s">
        <v>1976</v>
      </c>
      <c r="J3168" s="633">
        <v>1</v>
      </c>
      <c r="K3168" s="633" t="s">
        <v>935</v>
      </c>
    </row>
    <row r="3169" spans="1:11" ht="15.75" customHeight="1">
      <c r="A3169" s="632">
        <v>44323</v>
      </c>
      <c r="B3169" s="1569" t="s">
        <v>1971</v>
      </c>
      <c r="C3169" s="1701" t="s">
        <v>1555</v>
      </c>
      <c r="D3169" s="633" t="s">
        <v>434</v>
      </c>
      <c r="E3169" s="633" t="s">
        <v>1974</v>
      </c>
      <c r="F3169" s="773">
        <v>1750000</v>
      </c>
      <c r="G3169" s="422" t="s">
        <v>3135</v>
      </c>
      <c r="H3169" s="633" t="s">
        <v>2196</v>
      </c>
      <c r="I3169" s="633" t="s">
        <v>1976</v>
      </c>
      <c r="J3169" s="633">
        <v>1</v>
      </c>
      <c r="K3169" s="633" t="s">
        <v>935</v>
      </c>
    </row>
    <row r="3170" spans="1:11" ht="15.75" customHeight="1">
      <c r="A3170" s="632">
        <v>44354</v>
      </c>
      <c r="B3170" s="1569" t="s">
        <v>1971</v>
      </c>
      <c r="C3170" s="726" t="s">
        <v>5456</v>
      </c>
      <c r="D3170" s="633" t="s">
        <v>407</v>
      </c>
      <c r="E3170" s="633" t="s">
        <v>1974</v>
      </c>
      <c r="F3170" s="773">
        <v>2500000</v>
      </c>
      <c r="G3170" s="422" t="s">
        <v>5457</v>
      </c>
      <c r="H3170" s="633" t="s">
        <v>2196</v>
      </c>
      <c r="I3170" s="633" t="s">
        <v>1976</v>
      </c>
      <c r="J3170" s="633">
        <v>1</v>
      </c>
      <c r="K3170" s="633" t="s">
        <v>935</v>
      </c>
    </row>
    <row r="3171" spans="1:11" ht="15.75" customHeight="1">
      <c r="A3171" s="632">
        <v>44384</v>
      </c>
      <c r="B3171" s="633" t="s">
        <v>1971</v>
      </c>
      <c r="C3171" s="630" t="s">
        <v>5458</v>
      </c>
      <c r="D3171" s="633" t="s">
        <v>5459</v>
      </c>
      <c r="E3171" s="633" t="s">
        <v>2309</v>
      </c>
      <c r="F3171" s="773">
        <v>1000000</v>
      </c>
      <c r="G3171" s="451" t="s">
        <v>2039</v>
      </c>
      <c r="H3171" s="633" t="s">
        <v>2196</v>
      </c>
      <c r="I3171" s="633" t="s">
        <v>1976</v>
      </c>
      <c r="J3171" s="633">
        <v>1</v>
      </c>
      <c r="K3171" s="633" t="s">
        <v>935</v>
      </c>
    </row>
    <row r="3172" spans="1:11" ht="15.75" customHeight="1">
      <c r="A3172" s="632">
        <v>44415</v>
      </c>
      <c r="B3172" s="633" t="s">
        <v>1971</v>
      </c>
      <c r="C3172" s="630" t="s">
        <v>5460</v>
      </c>
      <c r="D3172" s="633" t="s">
        <v>2547</v>
      </c>
      <c r="E3172" s="633" t="s">
        <v>1974</v>
      </c>
      <c r="F3172" s="773">
        <v>2600000</v>
      </c>
      <c r="G3172" s="422" t="s">
        <v>3028</v>
      </c>
      <c r="H3172" s="633" t="s">
        <v>2196</v>
      </c>
      <c r="I3172" s="633" t="s">
        <v>1976</v>
      </c>
      <c r="J3172" s="633">
        <v>1</v>
      </c>
      <c r="K3172" s="633" t="s">
        <v>935</v>
      </c>
    </row>
    <row r="3173" spans="1:11" ht="15.75" customHeight="1">
      <c r="A3173" s="632">
        <v>44446</v>
      </c>
      <c r="B3173" s="633" t="s">
        <v>1971</v>
      </c>
      <c r="C3173" s="630" t="s">
        <v>5461</v>
      </c>
      <c r="D3173" s="633" t="s">
        <v>5459</v>
      </c>
      <c r="E3173" s="633" t="s">
        <v>2092</v>
      </c>
      <c r="F3173" s="773">
        <v>5000000</v>
      </c>
      <c r="G3173" s="451" t="s">
        <v>2039</v>
      </c>
      <c r="H3173" s="633" t="s">
        <v>2196</v>
      </c>
      <c r="I3173" s="633" t="s">
        <v>1976</v>
      </c>
      <c r="J3173" s="633">
        <v>1</v>
      </c>
      <c r="K3173" s="633" t="s">
        <v>935</v>
      </c>
    </row>
    <row r="3174" spans="1:11" ht="15.75" customHeight="1">
      <c r="A3174" s="632">
        <v>44476</v>
      </c>
      <c r="B3174" s="633" t="s">
        <v>1971</v>
      </c>
      <c r="C3174" s="630" t="s">
        <v>5462</v>
      </c>
      <c r="D3174" s="633" t="s">
        <v>95</v>
      </c>
      <c r="E3174" s="633" t="s">
        <v>1974</v>
      </c>
      <c r="F3174" s="773">
        <v>2900000</v>
      </c>
      <c r="G3174" s="422" t="s">
        <v>2320</v>
      </c>
      <c r="H3174" s="633" t="s">
        <v>2196</v>
      </c>
      <c r="I3174" s="633" t="s">
        <v>1976</v>
      </c>
      <c r="J3174" s="633">
        <v>1</v>
      </c>
      <c r="K3174" s="633" t="s">
        <v>935</v>
      </c>
    </row>
    <row r="3175" spans="1:11" ht="15.75" customHeight="1">
      <c r="A3175" s="632">
        <v>44507</v>
      </c>
      <c r="B3175" s="633" t="s">
        <v>1971</v>
      </c>
      <c r="C3175" s="630" t="s">
        <v>5463</v>
      </c>
      <c r="D3175" s="633" t="s">
        <v>121</v>
      </c>
      <c r="E3175" s="633" t="s">
        <v>1974</v>
      </c>
      <c r="F3175" s="773">
        <v>1900000</v>
      </c>
      <c r="G3175" s="451" t="s">
        <v>2039</v>
      </c>
      <c r="H3175" s="633" t="s">
        <v>2196</v>
      </c>
      <c r="I3175" s="633" t="s">
        <v>1976</v>
      </c>
      <c r="J3175" s="633">
        <v>1</v>
      </c>
      <c r="K3175" s="633" t="s">
        <v>935</v>
      </c>
    </row>
    <row r="3176" spans="1:11" ht="15.75" customHeight="1">
      <c r="A3176" s="632">
        <v>44537</v>
      </c>
      <c r="B3176" s="633" t="s">
        <v>1971</v>
      </c>
      <c r="C3176" s="630" t="s">
        <v>5464</v>
      </c>
      <c r="D3176" s="633" t="s">
        <v>2434</v>
      </c>
      <c r="E3176" s="633" t="s">
        <v>1974</v>
      </c>
      <c r="F3176" s="773">
        <v>1600000</v>
      </c>
      <c r="G3176" s="422" t="s">
        <v>3434</v>
      </c>
      <c r="H3176" s="633" t="s">
        <v>2196</v>
      </c>
      <c r="I3176" s="633" t="s">
        <v>1976</v>
      </c>
      <c r="J3176" s="633">
        <v>1</v>
      </c>
      <c r="K3176" s="633" t="s">
        <v>1859</v>
      </c>
    </row>
    <row r="3177" spans="1:11" ht="15.75" customHeight="1">
      <c r="A3177" s="632">
        <v>44568</v>
      </c>
      <c r="B3177" s="633" t="s">
        <v>1971</v>
      </c>
      <c r="C3177" s="630" t="s">
        <v>5465</v>
      </c>
      <c r="D3177" s="633" t="s">
        <v>2876</v>
      </c>
      <c r="E3177" s="633" t="s">
        <v>1974</v>
      </c>
      <c r="F3177" s="773">
        <v>2100000</v>
      </c>
      <c r="G3177" s="422" t="s">
        <v>5466</v>
      </c>
      <c r="H3177" s="633" t="s">
        <v>2196</v>
      </c>
      <c r="I3177" s="633" t="s">
        <v>1976</v>
      </c>
      <c r="J3177" s="633">
        <v>1</v>
      </c>
      <c r="K3177" s="633"/>
    </row>
    <row r="3178" spans="1:11" ht="15.75" customHeight="1">
      <c r="A3178" s="632">
        <v>44627</v>
      </c>
      <c r="B3178" s="633" t="s">
        <v>1971</v>
      </c>
      <c r="C3178" s="630" t="s">
        <v>5467</v>
      </c>
      <c r="D3178" s="633" t="s">
        <v>2434</v>
      </c>
      <c r="E3178" s="633" t="s">
        <v>1974</v>
      </c>
      <c r="F3178" s="773">
        <v>1600000</v>
      </c>
      <c r="G3178" s="422" t="s">
        <v>3204</v>
      </c>
      <c r="H3178" s="633" t="s">
        <v>2196</v>
      </c>
      <c r="I3178" s="633" t="s">
        <v>1976</v>
      </c>
      <c r="J3178" s="633">
        <v>1</v>
      </c>
      <c r="K3178" s="633"/>
    </row>
    <row r="3179" spans="1:11" ht="15.75" customHeight="1">
      <c r="A3179" s="632">
        <v>44658</v>
      </c>
      <c r="B3179" s="633" t="s">
        <v>3457</v>
      </c>
      <c r="C3179" s="439" t="s">
        <v>5468</v>
      </c>
      <c r="D3179" s="633" t="s">
        <v>2479</v>
      </c>
      <c r="E3179" s="633" t="s">
        <v>756</v>
      </c>
      <c r="F3179" s="773">
        <v>7500000</v>
      </c>
      <c r="G3179" s="451" t="s">
        <v>2039</v>
      </c>
      <c r="H3179" s="633" t="s">
        <v>2196</v>
      </c>
      <c r="I3179" s="633" t="s">
        <v>1976</v>
      </c>
      <c r="J3179" s="633">
        <v>1</v>
      </c>
      <c r="K3179" s="633" t="s">
        <v>935</v>
      </c>
    </row>
    <row r="3180" spans="1:11" ht="15.75" customHeight="1">
      <c r="A3180" s="632">
        <v>44688</v>
      </c>
      <c r="B3180" s="633" t="s">
        <v>1971</v>
      </c>
      <c r="C3180" s="630" t="s">
        <v>5469</v>
      </c>
      <c r="D3180" s="633" t="s">
        <v>2434</v>
      </c>
      <c r="E3180" s="633" t="s">
        <v>1974</v>
      </c>
      <c r="F3180" s="773">
        <v>1600000</v>
      </c>
      <c r="G3180" s="422" t="s">
        <v>3434</v>
      </c>
      <c r="H3180" s="633" t="s">
        <v>2196</v>
      </c>
      <c r="I3180" s="633" t="s">
        <v>1976</v>
      </c>
      <c r="J3180" s="633">
        <v>1</v>
      </c>
      <c r="K3180" s="633" t="s">
        <v>935</v>
      </c>
    </row>
    <row r="3181" spans="1:11" ht="15.75" customHeight="1">
      <c r="A3181" s="632">
        <v>44719</v>
      </c>
      <c r="B3181" s="633" t="s">
        <v>1971</v>
      </c>
      <c r="C3181" s="630" t="s">
        <v>5470</v>
      </c>
      <c r="D3181" s="633" t="s">
        <v>5471</v>
      </c>
      <c r="E3181" s="633" t="s">
        <v>2362</v>
      </c>
      <c r="F3181" s="773">
        <v>1200000</v>
      </c>
      <c r="G3181" s="451" t="s">
        <v>2039</v>
      </c>
      <c r="H3181" s="633" t="s">
        <v>2196</v>
      </c>
      <c r="I3181" s="633" t="s">
        <v>1976</v>
      </c>
      <c r="J3181" s="633">
        <v>1</v>
      </c>
      <c r="K3181" s="633" t="s">
        <v>935</v>
      </c>
    </row>
    <row r="3182" spans="1:11" ht="15.75" customHeight="1">
      <c r="A3182" s="632">
        <v>44720</v>
      </c>
      <c r="B3182" s="633" t="s">
        <v>1971</v>
      </c>
      <c r="C3182" s="630" t="s">
        <v>5472</v>
      </c>
      <c r="D3182" s="633" t="s">
        <v>407</v>
      </c>
      <c r="E3182" s="633" t="s">
        <v>1974</v>
      </c>
      <c r="F3182" s="773">
        <v>3200000</v>
      </c>
      <c r="G3182" s="422" t="s">
        <v>5473</v>
      </c>
      <c r="H3182" s="633" t="s">
        <v>2196</v>
      </c>
      <c r="I3182" s="633" t="s">
        <v>1976</v>
      </c>
      <c r="J3182" s="633">
        <v>1</v>
      </c>
      <c r="K3182" s="633" t="s">
        <v>935</v>
      </c>
    </row>
    <row r="3183" spans="1:11" ht="15.75" customHeight="1">
      <c r="A3183" s="632">
        <v>44749</v>
      </c>
      <c r="B3183" s="633" t="s">
        <v>3052</v>
      </c>
      <c r="C3183" s="630" t="s">
        <v>5474</v>
      </c>
      <c r="D3183" s="633" t="s">
        <v>2479</v>
      </c>
      <c r="E3183" s="633" t="s">
        <v>756</v>
      </c>
      <c r="F3183" s="773">
        <v>7500000</v>
      </c>
      <c r="G3183" s="451" t="s">
        <v>2039</v>
      </c>
      <c r="H3183" s="633" t="s">
        <v>2196</v>
      </c>
      <c r="I3183" s="633" t="s">
        <v>1976</v>
      </c>
      <c r="J3183" s="633">
        <v>1</v>
      </c>
      <c r="K3183" s="633" t="s">
        <v>935</v>
      </c>
    </row>
    <row r="3184" spans="1:11" ht="15.75" customHeight="1">
      <c r="A3184" s="632">
        <v>44750</v>
      </c>
      <c r="B3184" s="633" t="s">
        <v>1971</v>
      </c>
      <c r="C3184" s="630" t="s">
        <v>5475</v>
      </c>
      <c r="D3184" s="633" t="s">
        <v>5333</v>
      </c>
      <c r="E3184" s="633" t="s">
        <v>5363</v>
      </c>
      <c r="F3184" s="773">
        <v>1200000</v>
      </c>
      <c r="G3184" s="451" t="s">
        <v>2039</v>
      </c>
      <c r="H3184" s="633" t="s">
        <v>2196</v>
      </c>
      <c r="I3184" s="633" t="s">
        <v>1976</v>
      </c>
      <c r="J3184" s="633">
        <v>1</v>
      </c>
      <c r="K3184" s="633" t="s">
        <v>1859</v>
      </c>
    </row>
    <row r="3185" spans="1:11" ht="15.75" customHeight="1">
      <c r="A3185" s="632">
        <v>44752</v>
      </c>
      <c r="B3185" s="633" t="s">
        <v>3052</v>
      </c>
      <c r="C3185" s="630" t="s">
        <v>5476</v>
      </c>
      <c r="D3185" s="633" t="s">
        <v>5444</v>
      </c>
      <c r="E3185" s="633" t="s">
        <v>756</v>
      </c>
      <c r="F3185" s="773">
        <v>2100000</v>
      </c>
      <c r="G3185" s="422" t="s">
        <v>2039</v>
      </c>
      <c r="H3185" s="633" t="s">
        <v>2196</v>
      </c>
      <c r="I3185" s="633" t="s">
        <v>1976</v>
      </c>
      <c r="J3185" s="633">
        <v>1</v>
      </c>
      <c r="K3185" s="633" t="s">
        <v>1859</v>
      </c>
    </row>
    <row r="3186" spans="1:11" ht="15.75" customHeight="1">
      <c r="A3186" s="632">
        <v>44752</v>
      </c>
      <c r="B3186" s="633" t="s">
        <v>1971</v>
      </c>
      <c r="C3186" s="630" t="s">
        <v>5477</v>
      </c>
      <c r="D3186" s="633" t="s">
        <v>4398</v>
      </c>
      <c r="E3186" s="633" t="s">
        <v>1974</v>
      </c>
      <c r="F3186" s="773">
        <v>4300000</v>
      </c>
      <c r="G3186" s="422" t="s">
        <v>2310</v>
      </c>
      <c r="H3186" s="633" t="s">
        <v>2196</v>
      </c>
      <c r="I3186" s="633" t="s">
        <v>1976</v>
      </c>
      <c r="J3186" s="633">
        <v>1</v>
      </c>
      <c r="K3186" s="633" t="s">
        <v>1859</v>
      </c>
    </row>
    <row r="3187" spans="1:11" ht="15.75" customHeight="1">
      <c r="A3187" s="632">
        <v>44753</v>
      </c>
      <c r="B3187" s="633" t="s">
        <v>1971</v>
      </c>
      <c r="C3187" s="630" t="s">
        <v>5398</v>
      </c>
      <c r="D3187" s="633" t="s">
        <v>5333</v>
      </c>
      <c r="E3187" s="633" t="s">
        <v>5363</v>
      </c>
      <c r="F3187" s="773">
        <v>1500000</v>
      </c>
      <c r="G3187" s="422" t="s">
        <v>2635</v>
      </c>
      <c r="H3187" s="633" t="s">
        <v>2196</v>
      </c>
      <c r="I3187" s="633" t="s">
        <v>1976</v>
      </c>
      <c r="J3187" s="633">
        <v>1</v>
      </c>
      <c r="K3187" s="633" t="s">
        <v>935</v>
      </c>
    </row>
    <row r="3188" spans="1:11" ht="15.75" customHeight="1">
      <c r="A3188" s="632">
        <v>44753</v>
      </c>
      <c r="B3188" s="633" t="s">
        <v>1971</v>
      </c>
      <c r="C3188" s="630" t="s">
        <v>5478</v>
      </c>
      <c r="D3188" s="633" t="s">
        <v>89</v>
      </c>
      <c r="E3188" s="633" t="s">
        <v>1974</v>
      </c>
      <c r="F3188" s="773">
        <v>2000000</v>
      </c>
      <c r="G3188" s="422" t="s">
        <v>2039</v>
      </c>
      <c r="H3188" s="633" t="s">
        <v>2196</v>
      </c>
      <c r="I3188" s="633" t="s">
        <v>1976</v>
      </c>
      <c r="J3188" s="633">
        <v>1</v>
      </c>
      <c r="K3188" s="633" t="s">
        <v>935</v>
      </c>
    </row>
    <row r="3189" spans="1:11" ht="15.75" customHeight="1">
      <c r="A3189" s="632">
        <v>44780</v>
      </c>
      <c r="B3189" s="633" t="s">
        <v>2149</v>
      </c>
      <c r="C3189" s="630" t="s">
        <v>5479</v>
      </c>
      <c r="D3189" s="633" t="s">
        <v>407</v>
      </c>
      <c r="E3189" s="633" t="s">
        <v>1974</v>
      </c>
      <c r="F3189" s="773">
        <v>3200000</v>
      </c>
      <c r="G3189" s="422" t="s">
        <v>5473</v>
      </c>
      <c r="H3189" s="633" t="s">
        <v>2196</v>
      </c>
      <c r="I3189" s="633" t="s">
        <v>1976</v>
      </c>
      <c r="J3189" s="633">
        <v>1</v>
      </c>
      <c r="K3189" s="633" t="s">
        <v>935</v>
      </c>
    </row>
    <row r="3190" spans="1:11" ht="15.75" customHeight="1">
      <c r="A3190" s="632">
        <v>44811</v>
      </c>
      <c r="B3190" s="633" t="s">
        <v>2149</v>
      </c>
      <c r="C3190" s="630" t="s">
        <v>5480</v>
      </c>
      <c r="D3190" s="633" t="s">
        <v>4398</v>
      </c>
      <c r="E3190" s="633" t="s">
        <v>1974</v>
      </c>
      <c r="F3190" s="773">
        <v>3600000</v>
      </c>
      <c r="G3190" s="451" t="s">
        <v>2039</v>
      </c>
      <c r="H3190" s="633" t="s">
        <v>2196</v>
      </c>
      <c r="I3190" s="633" t="s">
        <v>1976</v>
      </c>
      <c r="J3190" s="633">
        <v>1</v>
      </c>
      <c r="K3190" s="633" t="s">
        <v>1859</v>
      </c>
    </row>
    <row r="3191" spans="1:11" s="605" customFormat="1" ht="15.75" customHeight="1">
      <c r="A3191" s="1526"/>
      <c r="B3191" s="1527" t="s">
        <v>1971</v>
      </c>
      <c r="C3191" s="1528" t="s">
        <v>5481</v>
      </c>
      <c r="D3191" s="1529"/>
      <c r="E3191" s="1529" t="s">
        <v>1974</v>
      </c>
      <c r="F3191" s="1577"/>
      <c r="G3191" s="1530"/>
      <c r="H3191" s="1530" t="s">
        <v>2196</v>
      </c>
      <c r="I3191" s="1531" t="s">
        <v>1976</v>
      </c>
      <c r="J3191" s="1532"/>
      <c r="K3191" s="1533"/>
    </row>
    <row r="3192" spans="1:11" s="605" customFormat="1" ht="15.75" customHeight="1">
      <c r="A3192" s="1526"/>
      <c r="B3192" s="1527" t="s">
        <v>1971</v>
      </c>
      <c r="C3192" s="1528" t="s">
        <v>5482</v>
      </c>
      <c r="D3192" s="1529"/>
      <c r="E3192" s="1529" t="s">
        <v>1974</v>
      </c>
      <c r="F3192" s="1577"/>
      <c r="G3192" s="1530"/>
      <c r="H3192" s="1530" t="s">
        <v>2196</v>
      </c>
      <c r="I3192" s="1531" t="s">
        <v>1976</v>
      </c>
      <c r="J3192" s="1532"/>
      <c r="K3192" s="1533"/>
    </row>
    <row r="3193" spans="1:11" s="605" customFormat="1" ht="15.75" customHeight="1">
      <c r="A3193" s="1541"/>
      <c r="B3193" s="1527" t="s">
        <v>1971</v>
      </c>
      <c r="C3193" s="1532" t="s">
        <v>5483</v>
      </c>
      <c r="D3193" s="1535"/>
      <c r="E3193" s="1529" t="s">
        <v>1974</v>
      </c>
      <c r="F3193" s="1576"/>
      <c r="G3193" s="1535"/>
      <c r="H3193" s="1530" t="s">
        <v>2196</v>
      </c>
      <c r="I3193" s="1531" t="s">
        <v>1976</v>
      </c>
      <c r="J3193" s="1532"/>
      <c r="K3193" s="1536"/>
    </row>
    <row r="3194" spans="1:11" s="605" customFormat="1" ht="15.75" customHeight="1">
      <c r="A3194" s="1541"/>
      <c r="B3194" s="1527" t="s">
        <v>1971</v>
      </c>
      <c r="C3194" s="1532" t="s">
        <v>5484</v>
      </c>
      <c r="D3194" s="1535"/>
      <c r="E3194" s="1529" t="s">
        <v>1974</v>
      </c>
      <c r="F3194" s="1576"/>
      <c r="G3194" s="1535"/>
      <c r="H3194" s="1530" t="s">
        <v>2196</v>
      </c>
      <c r="I3194" s="1531" t="s">
        <v>1976</v>
      </c>
      <c r="J3194" s="1532"/>
      <c r="K3194" s="1536"/>
    </row>
    <row r="3195" spans="1:11" ht="15.75" customHeight="1">
      <c r="J3195">
        <f>SUM(J3165:J3190)</f>
        <v>26</v>
      </c>
    </row>
    <row r="3196" spans="1:11" ht="15.75" customHeight="1">
      <c r="A3196" s="3340" t="s">
        <v>36</v>
      </c>
      <c r="B3196" s="3341"/>
      <c r="C3196" s="3341"/>
      <c r="D3196" s="3341"/>
      <c r="E3196" s="3341"/>
      <c r="F3196" s="3341"/>
      <c r="G3196" s="3341"/>
      <c r="H3196" s="3341"/>
      <c r="I3196" s="3341"/>
      <c r="J3196" s="3341"/>
      <c r="K3196" s="3341"/>
    </row>
    <row r="3197" spans="1:11" ht="15.75" customHeight="1">
      <c r="A3197" s="12" t="s">
        <v>1962</v>
      </c>
      <c r="B3197" s="62" t="s">
        <v>1963</v>
      </c>
      <c r="C3197" s="62" t="s">
        <v>1964</v>
      </c>
      <c r="D3197" s="62" t="s">
        <v>2340</v>
      </c>
      <c r="E3197" s="62" t="s">
        <v>153</v>
      </c>
      <c r="F3197" s="1702" t="s">
        <v>1966</v>
      </c>
      <c r="G3197" s="986" t="s">
        <v>1967</v>
      </c>
      <c r="H3197" s="62" t="s">
        <v>1968</v>
      </c>
      <c r="I3197" s="62" t="s">
        <v>1969</v>
      </c>
      <c r="J3197" s="63" t="s">
        <v>1970</v>
      </c>
      <c r="K3197" s="63" t="s">
        <v>10</v>
      </c>
    </row>
    <row r="3198" spans="1:11" ht="15.75" customHeight="1">
      <c r="A3198" s="632">
        <v>44203</v>
      </c>
      <c r="B3198" s="633" t="s">
        <v>3052</v>
      </c>
      <c r="C3198" s="631" t="s">
        <v>5485</v>
      </c>
      <c r="D3198" s="633" t="s">
        <v>5486</v>
      </c>
      <c r="E3198" s="633" t="s">
        <v>1974</v>
      </c>
      <c r="F3198" s="1131">
        <v>8000000</v>
      </c>
      <c r="G3198" s="660" t="s">
        <v>2039</v>
      </c>
      <c r="H3198" s="633" t="s">
        <v>2196</v>
      </c>
      <c r="I3198" s="633" t="s">
        <v>1976</v>
      </c>
      <c r="J3198" s="633">
        <v>1</v>
      </c>
      <c r="K3198" s="633" t="s">
        <v>935</v>
      </c>
    </row>
    <row r="3199" spans="1:11" ht="15.75" customHeight="1">
      <c r="A3199" s="632">
        <v>44234</v>
      </c>
      <c r="B3199" s="633" t="s">
        <v>1971</v>
      </c>
      <c r="C3199" s="631" t="s">
        <v>5487</v>
      </c>
      <c r="D3199" s="633" t="s">
        <v>3222</v>
      </c>
      <c r="E3199" s="633" t="s">
        <v>1974</v>
      </c>
      <c r="F3199" s="1131">
        <v>2800000</v>
      </c>
      <c r="G3199" s="633" t="s">
        <v>5488</v>
      </c>
      <c r="H3199" s="633" t="s">
        <v>2196</v>
      </c>
      <c r="I3199" s="633" t="s">
        <v>1976</v>
      </c>
      <c r="J3199" s="633">
        <v>1</v>
      </c>
      <c r="K3199" s="633" t="s">
        <v>1859</v>
      </c>
    </row>
    <row r="3200" spans="1:11" ht="15.75" customHeight="1">
      <c r="A3200" s="632">
        <v>44262</v>
      </c>
      <c r="B3200" s="633" t="s">
        <v>1971</v>
      </c>
      <c r="C3200" s="1700" t="s">
        <v>5489</v>
      </c>
      <c r="D3200" s="633" t="s">
        <v>225</v>
      </c>
      <c r="E3200" s="633" t="s">
        <v>756</v>
      </c>
      <c r="F3200" s="773">
        <v>2800000</v>
      </c>
      <c r="G3200" s="451" t="s">
        <v>2039</v>
      </c>
      <c r="H3200" s="633" t="s">
        <v>2196</v>
      </c>
      <c r="I3200" s="633" t="s">
        <v>1976</v>
      </c>
      <c r="J3200" s="633">
        <v>1</v>
      </c>
      <c r="K3200" s="633" t="s">
        <v>1859</v>
      </c>
    </row>
    <row r="3201" spans="1:11" ht="15.75" customHeight="1">
      <c r="A3201" s="632">
        <v>44293</v>
      </c>
      <c r="B3201" s="1569" t="s">
        <v>1971</v>
      </c>
      <c r="C3201" s="726" t="s">
        <v>5490</v>
      </c>
      <c r="D3201" s="633" t="s">
        <v>89</v>
      </c>
      <c r="E3201" s="633" t="s">
        <v>1974</v>
      </c>
      <c r="F3201" s="773">
        <v>3000000</v>
      </c>
      <c r="G3201" s="422" t="s">
        <v>2725</v>
      </c>
      <c r="H3201" s="633" t="s">
        <v>2196</v>
      </c>
      <c r="I3201" s="633" t="s">
        <v>1976</v>
      </c>
      <c r="J3201" s="633">
        <v>1</v>
      </c>
      <c r="K3201" s="633" t="s">
        <v>935</v>
      </c>
    </row>
    <row r="3202" spans="1:11" ht="15.75" customHeight="1">
      <c r="A3202" s="632">
        <v>44323</v>
      </c>
      <c r="B3202" s="1569" t="s">
        <v>1971</v>
      </c>
      <c r="C3202" s="1701" t="s">
        <v>5491</v>
      </c>
      <c r="D3202" s="633" t="s">
        <v>434</v>
      </c>
      <c r="E3202" s="633" t="s">
        <v>1974</v>
      </c>
      <c r="F3202" s="773">
        <v>2000000</v>
      </c>
      <c r="G3202" s="422" t="s">
        <v>3379</v>
      </c>
      <c r="H3202" s="633" t="s">
        <v>2196</v>
      </c>
      <c r="I3202" s="633" t="s">
        <v>1976</v>
      </c>
      <c r="J3202" s="633">
        <v>1</v>
      </c>
      <c r="K3202" s="633" t="s">
        <v>935</v>
      </c>
    </row>
    <row r="3203" spans="1:11" ht="15.75" customHeight="1">
      <c r="A3203" s="632">
        <v>44354</v>
      </c>
      <c r="B3203" s="1569" t="s">
        <v>1971</v>
      </c>
      <c r="C3203" s="726" t="s">
        <v>5492</v>
      </c>
      <c r="D3203" s="633" t="s">
        <v>1995</v>
      </c>
      <c r="E3203" s="633" t="s">
        <v>1974</v>
      </c>
      <c r="F3203" s="773">
        <v>5500000</v>
      </c>
      <c r="G3203" s="422" t="s">
        <v>5493</v>
      </c>
      <c r="H3203" s="633" t="s">
        <v>2196</v>
      </c>
      <c r="I3203" s="633" t="s">
        <v>1976</v>
      </c>
      <c r="J3203" s="633">
        <v>1</v>
      </c>
      <c r="K3203" s="633" t="s">
        <v>1859</v>
      </c>
    </row>
    <row r="3204" spans="1:11" ht="15.75" customHeight="1">
      <c r="A3204" s="632">
        <v>44384</v>
      </c>
      <c r="B3204" s="633" t="s">
        <v>1971</v>
      </c>
      <c r="C3204" s="630" t="s">
        <v>5494</v>
      </c>
      <c r="D3204" s="633" t="s">
        <v>756</v>
      </c>
      <c r="E3204" s="633" t="s">
        <v>2627</v>
      </c>
      <c r="F3204" s="773">
        <v>1450000</v>
      </c>
      <c r="G3204" s="451" t="s">
        <v>2039</v>
      </c>
      <c r="H3204" s="633" t="s">
        <v>2196</v>
      </c>
      <c r="I3204" s="633" t="s">
        <v>1976</v>
      </c>
      <c r="J3204" s="633">
        <v>1</v>
      </c>
      <c r="K3204" s="633" t="s">
        <v>935</v>
      </c>
    </row>
    <row r="3205" spans="1:11" ht="15.75" customHeight="1">
      <c r="A3205" s="632">
        <v>44415</v>
      </c>
      <c r="B3205" s="633" t="s">
        <v>1971</v>
      </c>
      <c r="C3205" s="630" t="s">
        <v>5495</v>
      </c>
      <c r="D3205" s="633" t="s">
        <v>5496</v>
      </c>
      <c r="E3205" s="633" t="s">
        <v>1974</v>
      </c>
      <c r="F3205" s="773">
        <v>16500000</v>
      </c>
      <c r="G3205" s="451" t="s">
        <v>2039</v>
      </c>
      <c r="H3205" s="633" t="s">
        <v>2196</v>
      </c>
      <c r="I3205" s="633" t="s">
        <v>1976</v>
      </c>
      <c r="J3205" s="633">
        <v>1</v>
      </c>
      <c r="K3205" s="633" t="s">
        <v>935</v>
      </c>
    </row>
    <row r="3206" spans="1:11" ht="15.75" customHeight="1">
      <c r="A3206" s="632">
        <v>44446</v>
      </c>
      <c r="B3206" s="633" t="s">
        <v>2149</v>
      </c>
      <c r="C3206" s="630" t="s">
        <v>5497</v>
      </c>
      <c r="D3206" s="633" t="s">
        <v>109</v>
      </c>
      <c r="E3206" s="633" t="s">
        <v>1974</v>
      </c>
      <c r="F3206" s="773">
        <v>2000000</v>
      </c>
      <c r="G3206" s="451" t="s">
        <v>2039</v>
      </c>
      <c r="H3206" s="633" t="s">
        <v>2196</v>
      </c>
      <c r="I3206" s="633" t="s">
        <v>1976</v>
      </c>
      <c r="J3206" s="633">
        <v>1</v>
      </c>
      <c r="K3206" s="633" t="s">
        <v>935</v>
      </c>
    </row>
    <row r="3207" spans="1:11" ht="15.75" customHeight="1">
      <c r="A3207" s="632">
        <v>44476</v>
      </c>
      <c r="B3207" s="633" t="s">
        <v>1971</v>
      </c>
      <c r="C3207" s="630" t="s">
        <v>5498</v>
      </c>
      <c r="D3207" s="633" t="s">
        <v>2790</v>
      </c>
      <c r="E3207" s="633" t="s">
        <v>1974</v>
      </c>
      <c r="F3207" s="773">
        <v>1450000</v>
      </c>
      <c r="G3207" s="451" t="s">
        <v>2039</v>
      </c>
      <c r="H3207" s="633" t="s">
        <v>2196</v>
      </c>
      <c r="I3207" s="633" t="s">
        <v>1976</v>
      </c>
      <c r="J3207" s="633">
        <v>1</v>
      </c>
      <c r="K3207" s="633" t="s">
        <v>935</v>
      </c>
    </row>
    <row r="3208" spans="1:11" ht="15.75" customHeight="1">
      <c r="A3208" s="632">
        <v>44507</v>
      </c>
      <c r="B3208" s="633" t="s">
        <v>1971</v>
      </c>
      <c r="C3208" s="630" t="s">
        <v>5499</v>
      </c>
      <c r="D3208" s="633" t="s">
        <v>100</v>
      </c>
      <c r="E3208" s="633" t="s">
        <v>1974</v>
      </c>
      <c r="F3208" s="773">
        <v>2200000</v>
      </c>
      <c r="G3208" s="422" t="s">
        <v>2798</v>
      </c>
      <c r="H3208" s="633" t="s">
        <v>2196</v>
      </c>
      <c r="I3208" s="633" t="s">
        <v>1976</v>
      </c>
      <c r="J3208" s="633">
        <v>1</v>
      </c>
      <c r="K3208" s="633" t="s">
        <v>935</v>
      </c>
    </row>
    <row r="3209" spans="1:11" ht="15.75" customHeight="1">
      <c r="A3209" s="632">
        <v>44568</v>
      </c>
      <c r="B3209" s="633" t="s">
        <v>2149</v>
      </c>
      <c r="C3209" s="630" t="s">
        <v>5500</v>
      </c>
      <c r="D3209" s="633" t="s">
        <v>5501</v>
      </c>
      <c r="E3209" s="633" t="s">
        <v>756</v>
      </c>
      <c r="F3209" s="773">
        <v>5000000</v>
      </c>
      <c r="G3209" s="422" t="s">
        <v>5493</v>
      </c>
      <c r="H3209" s="633" t="s">
        <v>2196</v>
      </c>
      <c r="I3209" s="633" t="s">
        <v>1976</v>
      </c>
      <c r="J3209" s="633">
        <v>1</v>
      </c>
      <c r="K3209" s="633" t="s">
        <v>935</v>
      </c>
    </row>
    <row r="3210" spans="1:11" ht="15.75" customHeight="1">
      <c r="A3210" s="632">
        <v>44599</v>
      </c>
      <c r="B3210" s="633" t="s">
        <v>1971</v>
      </c>
      <c r="C3210" s="630" t="s">
        <v>5502</v>
      </c>
      <c r="D3210" s="633" t="s">
        <v>2547</v>
      </c>
      <c r="E3210" s="633" t="s">
        <v>1974</v>
      </c>
      <c r="F3210" s="773">
        <v>2200000</v>
      </c>
      <c r="G3210" s="422" t="s">
        <v>5493</v>
      </c>
      <c r="H3210" s="633" t="s">
        <v>2196</v>
      </c>
      <c r="I3210" s="633" t="s">
        <v>1976</v>
      </c>
      <c r="J3210" s="633">
        <v>1</v>
      </c>
      <c r="K3210" s="633" t="s">
        <v>935</v>
      </c>
    </row>
    <row r="3211" spans="1:11" ht="15.75" customHeight="1">
      <c r="A3211" s="632">
        <v>44599</v>
      </c>
      <c r="B3211" s="633" t="s">
        <v>1971</v>
      </c>
      <c r="C3211" s="630" t="s">
        <v>5503</v>
      </c>
      <c r="D3211" s="633" t="s">
        <v>427</v>
      </c>
      <c r="E3211" s="633" t="s">
        <v>1974</v>
      </c>
      <c r="F3211" s="773">
        <v>3100000</v>
      </c>
      <c r="G3211" s="422" t="s">
        <v>4868</v>
      </c>
      <c r="H3211" s="633" t="s">
        <v>2196</v>
      </c>
      <c r="I3211" s="633" t="s">
        <v>1976</v>
      </c>
      <c r="J3211" s="633">
        <v>1</v>
      </c>
      <c r="K3211" s="633" t="s">
        <v>1859</v>
      </c>
    </row>
    <row r="3212" spans="1:11" ht="15.75" customHeight="1">
      <c r="A3212" s="632">
        <v>44627</v>
      </c>
      <c r="B3212" s="633" t="s">
        <v>2149</v>
      </c>
      <c r="C3212" s="630" t="s">
        <v>5504</v>
      </c>
      <c r="D3212" s="633" t="s">
        <v>2795</v>
      </c>
      <c r="E3212" s="633" t="s">
        <v>1974</v>
      </c>
      <c r="F3212" s="773">
        <v>2300000</v>
      </c>
      <c r="G3212" s="451" t="s">
        <v>2039</v>
      </c>
      <c r="H3212" s="633" t="s">
        <v>2196</v>
      </c>
      <c r="I3212" s="633" t="s">
        <v>1976</v>
      </c>
      <c r="J3212" s="633">
        <v>1</v>
      </c>
      <c r="K3212" s="633" t="s">
        <v>1859</v>
      </c>
    </row>
    <row r="3213" spans="1:11" ht="15.75" customHeight="1">
      <c r="A3213" s="632">
        <v>44658</v>
      </c>
      <c r="B3213" s="633" t="s">
        <v>1971</v>
      </c>
      <c r="C3213" s="630" t="s">
        <v>5505</v>
      </c>
      <c r="D3213" s="633" t="s">
        <v>1973</v>
      </c>
      <c r="E3213" s="633" t="s">
        <v>1974</v>
      </c>
      <c r="F3213" s="773">
        <v>1200000</v>
      </c>
      <c r="G3213" s="422" t="s">
        <v>292</v>
      </c>
      <c r="H3213" s="633" t="s">
        <v>2196</v>
      </c>
      <c r="I3213" s="633" t="s">
        <v>1976</v>
      </c>
      <c r="J3213" s="633">
        <v>1</v>
      </c>
      <c r="K3213" s="633" t="s">
        <v>1859</v>
      </c>
    </row>
    <row r="3214" spans="1:11" ht="15.75" customHeight="1">
      <c r="A3214" s="632">
        <v>44688</v>
      </c>
      <c r="B3214" s="633" t="s">
        <v>1971</v>
      </c>
      <c r="C3214" s="630" t="s">
        <v>5506</v>
      </c>
      <c r="D3214" s="633" t="s">
        <v>5507</v>
      </c>
      <c r="E3214" s="633" t="s">
        <v>1974</v>
      </c>
      <c r="F3214" s="773">
        <v>1450000</v>
      </c>
      <c r="G3214" s="422" t="s">
        <v>2117</v>
      </c>
      <c r="H3214" s="633" t="s">
        <v>2196</v>
      </c>
      <c r="I3214" s="633" t="s">
        <v>1976</v>
      </c>
      <c r="J3214" s="633">
        <v>1</v>
      </c>
      <c r="K3214" s="633" t="s">
        <v>1859</v>
      </c>
    </row>
    <row r="3215" spans="1:11" ht="15.75" customHeight="1">
      <c r="A3215" s="632">
        <v>44688</v>
      </c>
      <c r="B3215" s="633" t="s">
        <v>1971</v>
      </c>
      <c r="C3215" s="630" t="s">
        <v>5508</v>
      </c>
      <c r="D3215" s="633" t="s">
        <v>2547</v>
      </c>
      <c r="E3215" s="633" t="s">
        <v>1974</v>
      </c>
      <c r="F3215" s="773">
        <v>1950000</v>
      </c>
      <c r="G3215" s="422" t="s">
        <v>559</v>
      </c>
      <c r="H3215" s="633" t="s">
        <v>2196</v>
      </c>
      <c r="I3215" s="633" t="s">
        <v>1976</v>
      </c>
      <c r="J3215" s="633">
        <v>1</v>
      </c>
      <c r="K3215" s="633" t="s">
        <v>1859</v>
      </c>
    </row>
    <row r="3216" spans="1:11" ht="15.75" customHeight="1">
      <c r="A3216" s="632">
        <v>44719</v>
      </c>
      <c r="B3216" s="633" t="s">
        <v>1971</v>
      </c>
      <c r="C3216" s="630" t="s">
        <v>5509</v>
      </c>
      <c r="D3216" s="633"/>
      <c r="E3216" s="633" t="s">
        <v>1974</v>
      </c>
      <c r="F3216" s="773"/>
      <c r="G3216" s="422" t="s">
        <v>5488</v>
      </c>
      <c r="H3216" s="633" t="s">
        <v>2196</v>
      </c>
      <c r="I3216" s="633" t="s">
        <v>1976</v>
      </c>
      <c r="J3216" s="633">
        <v>1</v>
      </c>
      <c r="K3216" s="633" t="s">
        <v>1859</v>
      </c>
    </row>
    <row r="3217" spans="1:11" s="605" customFormat="1" ht="15.75" customHeight="1">
      <c r="A3217" s="1526"/>
      <c r="B3217" s="1527" t="s">
        <v>1971</v>
      </c>
      <c r="C3217" s="1528" t="s">
        <v>5411</v>
      </c>
      <c r="D3217" s="1529"/>
      <c r="E3217" s="1529" t="s">
        <v>1974</v>
      </c>
      <c r="F3217" s="1577"/>
      <c r="G3217" s="1530"/>
      <c r="H3217" s="1530" t="s">
        <v>2196</v>
      </c>
      <c r="I3217" s="1531" t="s">
        <v>1976</v>
      </c>
      <c r="J3217" s="1532"/>
      <c r="K3217" s="1533"/>
    </row>
    <row r="3218" spans="1:11" s="605" customFormat="1" ht="15.75" customHeight="1">
      <c r="A3218" s="1526"/>
      <c r="B3218" s="1527" t="s">
        <v>1971</v>
      </c>
      <c r="C3218" s="1528" t="s">
        <v>5510</v>
      </c>
      <c r="D3218" s="1529"/>
      <c r="E3218" s="1529" t="s">
        <v>1974</v>
      </c>
      <c r="F3218" s="1577"/>
      <c r="G3218" s="1530"/>
      <c r="H3218" s="1530" t="s">
        <v>2196</v>
      </c>
      <c r="I3218" s="1531" t="s">
        <v>1976</v>
      </c>
      <c r="J3218" s="1532"/>
      <c r="K3218" s="1533"/>
    </row>
    <row r="3219" spans="1:11" s="605" customFormat="1" ht="15.75" customHeight="1">
      <c r="A3219" s="1537"/>
      <c r="B3219" s="1693" t="s">
        <v>1971</v>
      </c>
      <c r="C3219" s="1538" t="s">
        <v>5511</v>
      </c>
      <c r="D3219" s="1539"/>
      <c r="E3219" s="1694" t="s">
        <v>1974</v>
      </c>
      <c r="F3219" s="1578"/>
      <c r="G3219" s="1539"/>
      <c r="H3219" s="1695" t="s">
        <v>2196</v>
      </c>
      <c r="I3219" s="1696" t="s">
        <v>1976</v>
      </c>
      <c r="J3219" s="1538"/>
      <c r="K3219" s="1540"/>
    </row>
    <row r="3220" spans="1:11" s="605" customFormat="1" ht="15.75" customHeight="1">
      <c r="A3220" s="1541"/>
      <c r="B3220" s="1527" t="s">
        <v>1971</v>
      </c>
      <c r="C3220" s="1532" t="s">
        <v>5512</v>
      </c>
      <c r="D3220" s="1535"/>
      <c r="E3220" s="1529"/>
      <c r="F3220" s="1576"/>
      <c r="G3220" s="1535"/>
      <c r="H3220" s="1530"/>
      <c r="I3220" s="1530"/>
      <c r="J3220" s="1532"/>
      <c r="K3220" s="1532"/>
    </row>
    <row r="3221" spans="1:11" ht="15.75" customHeight="1">
      <c r="A3221" s="407"/>
      <c r="B3221" s="407"/>
      <c r="C3221" s="407"/>
      <c r="D3221" s="407"/>
      <c r="E3221" s="407"/>
      <c r="F3221" s="1130"/>
      <c r="G3221" s="676"/>
      <c r="H3221" s="407"/>
      <c r="I3221" s="407"/>
      <c r="J3221" s="407"/>
      <c r="K3221" s="407"/>
    </row>
    <row r="3222" spans="1:11" ht="15.75" customHeight="1">
      <c r="A3222" s="3344" t="s">
        <v>942</v>
      </c>
      <c r="B3222" s="3339"/>
      <c r="C3222" s="3339"/>
      <c r="D3222" s="3339"/>
      <c r="E3222" s="3339"/>
      <c r="F3222" s="3339"/>
      <c r="G3222" s="3339"/>
      <c r="H3222" s="3339"/>
      <c r="I3222" s="3339"/>
      <c r="J3222" s="3339"/>
      <c r="K3222" s="3339"/>
    </row>
    <row r="3223" spans="1:11" ht="15.75" customHeight="1">
      <c r="A3223" s="938" t="s">
        <v>1962</v>
      </c>
      <c r="B3223" s="939" t="s">
        <v>1963</v>
      </c>
      <c r="C3223" s="939" t="s">
        <v>1964</v>
      </c>
      <c r="D3223" s="939" t="s">
        <v>2340</v>
      </c>
      <c r="E3223" s="939" t="s">
        <v>153</v>
      </c>
      <c r="F3223" s="1731" t="s">
        <v>1966</v>
      </c>
      <c r="G3223" s="1388" t="s">
        <v>1967</v>
      </c>
      <c r="H3223" s="939" t="s">
        <v>1968</v>
      </c>
      <c r="I3223" s="939" t="s">
        <v>1969</v>
      </c>
      <c r="J3223" s="572" t="s">
        <v>1970</v>
      </c>
      <c r="K3223" s="572" t="s">
        <v>10</v>
      </c>
    </row>
    <row r="3224" spans="1:11" ht="15.75" customHeight="1">
      <c r="A3224" s="407" t="s">
        <v>5513</v>
      </c>
      <c r="B3224" s="676" t="s">
        <v>672</v>
      </c>
      <c r="C3224" s="483" t="s">
        <v>5514</v>
      </c>
      <c r="D3224" s="676" t="s">
        <v>109</v>
      </c>
      <c r="E3224" s="676" t="s">
        <v>227</v>
      </c>
      <c r="F3224" s="1130">
        <v>1000000</v>
      </c>
      <c r="G3224" s="544" t="s">
        <v>2039</v>
      </c>
      <c r="H3224" s="676" t="s">
        <v>2196</v>
      </c>
      <c r="I3224" s="676" t="s">
        <v>1976</v>
      </c>
      <c r="J3224" s="676">
        <v>1</v>
      </c>
      <c r="K3224" s="676" t="s">
        <v>935</v>
      </c>
    </row>
    <row r="3225" spans="1:11" ht="15.75" customHeight="1">
      <c r="A3225" s="407" t="s">
        <v>5515</v>
      </c>
      <c r="B3225" s="676" t="s">
        <v>672</v>
      </c>
      <c r="C3225" s="483" t="s">
        <v>5516</v>
      </c>
      <c r="D3225" s="676" t="s">
        <v>3240</v>
      </c>
      <c r="E3225" s="676" t="s">
        <v>3684</v>
      </c>
      <c r="F3225" s="1130">
        <v>3400000</v>
      </c>
      <c r="G3225" s="544" t="s">
        <v>5517</v>
      </c>
      <c r="H3225" s="676" t="s">
        <v>2196</v>
      </c>
      <c r="I3225" s="676" t="s">
        <v>1976</v>
      </c>
      <c r="J3225" s="676">
        <v>1</v>
      </c>
      <c r="K3225" s="676" t="s">
        <v>1859</v>
      </c>
    </row>
    <row r="3226" spans="1:11" ht="15.75" customHeight="1">
      <c r="A3226" s="407" t="s">
        <v>5515</v>
      </c>
      <c r="B3226" s="676" t="s">
        <v>672</v>
      </c>
      <c r="C3226" s="483" t="s">
        <v>5518</v>
      </c>
      <c r="D3226" s="676" t="s">
        <v>3240</v>
      </c>
      <c r="E3226" s="676" t="s">
        <v>3684</v>
      </c>
      <c r="F3226" s="1130">
        <v>1000000</v>
      </c>
      <c r="G3226" s="544" t="s">
        <v>5517</v>
      </c>
      <c r="H3226" s="676" t="s">
        <v>2196</v>
      </c>
      <c r="I3226" s="676" t="s">
        <v>1976</v>
      </c>
      <c r="J3226" s="676">
        <v>1</v>
      </c>
      <c r="K3226" s="676" t="s">
        <v>1859</v>
      </c>
    </row>
    <row r="3227" spans="1:11" ht="15.75" customHeight="1">
      <c r="A3227" s="1889">
        <v>44262</v>
      </c>
      <c r="B3227" s="723" t="s">
        <v>1971</v>
      </c>
      <c r="C3227" s="726" t="s">
        <v>5519</v>
      </c>
      <c r="D3227" s="723" t="s">
        <v>5520</v>
      </c>
      <c r="E3227" s="723" t="s">
        <v>2092</v>
      </c>
      <c r="F3227" s="1117">
        <v>1800000</v>
      </c>
      <c r="G3227" s="818" t="s">
        <v>5521</v>
      </c>
      <c r="H3227" s="723" t="s">
        <v>2196</v>
      </c>
      <c r="I3227" s="723" t="s">
        <v>1976</v>
      </c>
      <c r="J3227" s="723">
        <v>1</v>
      </c>
      <c r="K3227" s="723" t="s">
        <v>1859</v>
      </c>
    </row>
    <row r="3228" spans="1:11" ht="15.75" customHeight="1">
      <c r="A3228" s="632">
        <v>44293</v>
      </c>
      <c r="B3228" s="1569" t="s">
        <v>1971</v>
      </c>
      <c r="C3228" s="1930" t="s">
        <v>5522</v>
      </c>
      <c r="D3228" s="633" t="s">
        <v>420</v>
      </c>
      <c r="E3228" s="633" t="s">
        <v>1974</v>
      </c>
      <c r="F3228" s="773">
        <v>1400000</v>
      </c>
      <c r="G3228" s="422" t="s">
        <v>5523</v>
      </c>
      <c r="H3228" s="633" t="s">
        <v>2196</v>
      </c>
      <c r="I3228" s="633" t="s">
        <v>1976</v>
      </c>
      <c r="J3228" s="633">
        <v>1</v>
      </c>
      <c r="K3228" s="633" t="s">
        <v>935</v>
      </c>
    </row>
    <row r="3229" spans="1:11" ht="15.75" customHeight="1">
      <c r="A3229" s="632">
        <v>44203</v>
      </c>
      <c r="B3229" s="633" t="s">
        <v>1971</v>
      </c>
      <c r="C3229" s="630" t="s">
        <v>5524</v>
      </c>
      <c r="D3229" s="633" t="s">
        <v>2434</v>
      </c>
      <c r="E3229" s="633" t="s">
        <v>1974</v>
      </c>
      <c r="F3229" s="773">
        <v>1450000</v>
      </c>
      <c r="G3229" s="422" t="s">
        <v>5525</v>
      </c>
      <c r="H3229" s="633" t="s">
        <v>2196</v>
      </c>
      <c r="I3229" s="633" t="s">
        <v>1976</v>
      </c>
      <c r="J3229" s="633">
        <v>1</v>
      </c>
      <c r="K3229" s="633" t="s">
        <v>935</v>
      </c>
    </row>
    <row r="3230" spans="1:11" ht="15.75" customHeight="1">
      <c r="A3230" s="632">
        <v>44234</v>
      </c>
      <c r="B3230" s="633" t="s">
        <v>1971</v>
      </c>
      <c r="C3230" s="630" t="s">
        <v>5526</v>
      </c>
      <c r="D3230" s="633" t="s">
        <v>427</v>
      </c>
      <c r="E3230" s="633" t="s">
        <v>1974</v>
      </c>
      <c r="F3230" s="773">
        <v>3500000</v>
      </c>
      <c r="G3230" s="422" t="s">
        <v>3082</v>
      </c>
      <c r="H3230" s="633" t="s">
        <v>2196</v>
      </c>
      <c r="I3230" s="633" t="s">
        <v>1976</v>
      </c>
      <c r="J3230" s="633">
        <v>1</v>
      </c>
      <c r="K3230" s="633" t="s">
        <v>935</v>
      </c>
    </row>
    <row r="3231" spans="1:11" ht="15.75" customHeight="1">
      <c r="A3231" s="632">
        <v>44262</v>
      </c>
      <c r="B3231" s="633" t="s">
        <v>1971</v>
      </c>
      <c r="C3231" s="630" t="s">
        <v>5527</v>
      </c>
      <c r="D3231" s="633" t="s">
        <v>434</v>
      </c>
      <c r="E3231" s="633" t="s">
        <v>1974</v>
      </c>
      <c r="F3231" s="773">
        <v>2200000</v>
      </c>
      <c r="G3231" s="422" t="s">
        <v>5528</v>
      </c>
      <c r="H3231" s="633" t="s">
        <v>2196</v>
      </c>
      <c r="I3231" s="633" t="s">
        <v>1976</v>
      </c>
      <c r="J3231" s="633">
        <v>1</v>
      </c>
      <c r="K3231" s="633" t="s">
        <v>935</v>
      </c>
    </row>
    <row r="3232" spans="1:11" ht="15.75" customHeight="1">
      <c r="A3232" s="632">
        <v>44293</v>
      </c>
      <c r="B3232" s="633" t="s">
        <v>1971</v>
      </c>
      <c r="C3232" s="630" t="s">
        <v>5529</v>
      </c>
      <c r="D3232" s="633" t="s">
        <v>95</v>
      </c>
      <c r="E3232" s="633" t="s">
        <v>1974</v>
      </c>
      <c r="F3232" s="773">
        <v>2500000</v>
      </c>
      <c r="G3232" s="422" t="s">
        <v>4777</v>
      </c>
      <c r="H3232" s="633" t="s">
        <v>2196</v>
      </c>
      <c r="I3232" s="633" t="s">
        <v>1976</v>
      </c>
      <c r="J3232" s="633">
        <v>1</v>
      </c>
      <c r="K3232" s="633" t="s">
        <v>935</v>
      </c>
    </row>
    <row r="3233" spans="1:11" ht="15.75" customHeight="1">
      <c r="A3233" s="632">
        <v>44203</v>
      </c>
      <c r="B3233" s="633" t="s">
        <v>1971</v>
      </c>
      <c r="C3233" s="630" t="s">
        <v>5530</v>
      </c>
      <c r="D3233" s="633" t="s">
        <v>89</v>
      </c>
      <c r="E3233" s="633" t="s">
        <v>1974</v>
      </c>
      <c r="F3233" s="773">
        <v>1800000</v>
      </c>
      <c r="G3233" s="422" t="s">
        <v>5531</v>
      </c>
      <c r="H3233" s="633" t="s">
        <v>2196</v>
      </c>
      <c r="I3233" s="633" t="s">
        <v>1976</v>
      </c>
      <c r="J3233" s="633">
        <v>1</v>
      </c>
      <c r="K3233" s="633" t="s">
        <v>935</v>
      </c>
    </row>
    <row r="3234" spans="1:11" ht="15.75" customHeight="1">
      <c r="A3234" s="632">
        <v>44234</v>
      </c>
      <c r="B3234" s="633" t="s">
        <v>1971</v>
      </c>
      <c r="C3234" s="630" t="s">
        <v>5532</v>
      </c>
      <c r="D3234" s="633" t="s">
        <v>434</v>
      </c>
      <c r="E3234" s="633" t="s">
        <v>1974</v>
      </c>
      <c r="F3234" s="773">
        <v>3400000</v>
      </c>
      <c r="G3234" s="422" t="s">
        <v>5533</v>
      </c>
      <c r="H3234" s="633" t="s">
        <v>2196</v>
      </c>
      <c r="I3234" s="633" t="s">
        <v>1976</v>
      </c>
      <c r="J3234" s="633">
        <v>1</v>
      </c>
      <c r="K3234" s="633" t="s">
        <v>935</v>
      </c>
    </row>
    <row r="3235" spans="1:11" ht="15.75" customHeight="1">
      <c r="A3235" s="632">
        <v>44262</v>
      </c>
      <c r="B3235" s="633" t="s">
        <v>1971</v>
      </c>
      <c r="C3235" s="630" t="s">
        <v>5534</v>
      </c>
      <c r="D3235" s="633" t="s">
        <v>413</v>
      </c>
      <c r="E3235" s="633" t="s">
        <v>1974</v>
      </c>
      <c r="F3235" s="773">
        <v>1800000</v>
      </c>
      <c r="G3235" s="422" t="s">
        <v>5535</v>
      </c>
      <c r="H3235" s="633" t="s">
        <v>2196</v>
      </c>
      <c r="I3235" s="633" t="s">
        <v>1976</v>
      </c>
      <c r="J3235" s="633">
        <v>1</v>
      </c>
      <c r="K3235" s="633" t="s">
        <v>935</v>
      </c>
    </row>
    <row r="3236" spans="1:11" ht="15.75" customHeight="1">
      <c r="A3236" s="632">
        <v>44293</v>
      </c>
      <c r="B3236" s="633" t="s">
        <v>1971</v>
      </c>
      <c r="C3236" s="630" t="s">
        <v>5016</v>
      </c>
      <c r="D3236" s="633" t="s">
        <v>2547</v>
      </c>
      <c r="E3236" s="633" t="s">
        <v>1974</v>
      </c>
      <c r="F3236" s="773">
        <v>1800000</v>
      </c>
      <c r="G3236" s="422" t="s">
        <v>2592</v>
      </c>
      <c r="H3236" s="633" t="s">
        <v>2196</v>
      </c>
      <c r="I3236" s="633" t="s">
        <v>1976</v>
      </c>
      <c r="J3236" s="633">
        <v>1</v>
      </c>
      <c r="K3236" s="633" t="s">
        <v>935</v>
      </c>
    </row>
    <row r="3237" spans="1:11" ht="15.75" customHeight="1">
      <c r="A3237" s="632">
        <v>44294</v>
      </c>
      <c r="B3237" s="633" t="s">
        <v>2149</v>
      </c>
      <c r="C3237" s="630" t="s">
        <v>5536</v>
      </c>
      <c r="D3237" s="633" t="s">
        <v>96</v>
      </c>
      <c r="E3237" s="633" t="s">
        <v>1974</v>
      </c>
      <c r="F3237" s="773">
        <v>1800000</v>
      </c>
      <c r="G3237" s="422" t="s">
        <v>2242</v>
      </c>
      <c r="H3237" s="633" t="s">
        <v>2196</v>
      </c>
      <c r="I3237" s="633" t="s">
        <v>1976</v>
      </c>
      <c r="J3237" s="633">
        <v>1</v>
      </c>
      <c r="K3237" s="633" t="s">
        <v>935</v>
      </c>
    </row>
    <row r="3238" spans="1:11" ht="15.75" customHeight="1">
      <c r="A3238" s="632">
        <v>44295</v>
      </c>
      <c r="B3238" s="633" t="s">
        <v>1971</v>
      </c>
      <c r="C3238" s="630" t="s">
        <v>5537</v>
      </c>
      <c r="D3238" s="633" t="s">
        <v>100</v>
      </c>
      <c r="E3238" s="633" t="s">
        <v>1974</v>
      </c>
      <c r="F3238" s="773">
        <v>3600000</v>
      </c>
      <c r="G3238" s="422" t="s">
        <v>2798</v>
      </c>
      <c r="H3238" s="633" t="s">
        <v>2196</v>
      </c>
      <c r="I3238" s="633" t="s">
        <v>1976</v>
      </c>
      <c r="J3238" s="633">
        <v>1</v>
      </c>
      <c r="K3238" s="633" t="s">
        <v>935</v>
      </c>
    </row>
    <row r="3239" spans="1:11" ht="15.75" customHeight="1">
      <c r="A3239" s="632">
        <v>44384</v>
      </c>
      <c r="B3239" s="633" t="s">
        <v>1971</v>
      </c>
      <c r="C3239" s="630" t="s">
        <v>5538</v>
      </c>
      <c r="D3239" s="633" t="s">
        <v>405</v>
      </c>
      <c r="E3239" s="633" t="s">
        <v>1974</v>
      </c>
      <c r="F3239" s="773">
        <v>1500000</v>
      </c>
      <c r="G3239" s="422" t="s">
        <v>5539</v>
      </c>
      <c r="H3239" s="633" t="s">
        <v>2196</v>
      </c>
      <c r="I3239" s="633" t="s">
        <v>1976</v>
      </c>
      <c r="J3239" s="633">
        <v>1</v>
      </c>
      <c r="K3239" s="633" t="s">
        <v>935</v>
      </c>
    </row>
    <row r="3240" spans="1:11" ht="15.75" customHeight="1">
      <c r="A3240" s="632">
        <v>44477</v>
      </c>
      <c r="B3240" s="633" t="s">
        <v>1971</v>
      </c>
      <c r="C3240" s="630" t="s">
        <v>5540</v>
      </c>
      <c r="D3240" s="633"/>
      <c r="E3240" s="633" t="s">
        <v>1974</v>
      </c>
      <c r="F3240" s="773"/>
      <c r="G3240" s="422" t="s">
        <v>5539</v>
      </c>
      <c r="H3240" s="633" t="s">
        <v>2196</v>
      </c>
      <c r="I3240" s="633" t="s">
        <v>1976</v>
      </c>
      <c r="J3240" s="633">
        <v>1</v>
      </c>
      <c r="K3240" s="633" t="s">
        <v>935</v>
      </c>
    </row>
    <row r="3241" spans="1:11" ht="15.75" customHeight="1">
      <c r="A3241" s="632">
        <v>44478</v>
      </c>
      <c r="B3241" s="633" t="s">
        <v>1971</v>
      </c>
      <c r="C3241" s="630" t="s">
        <v>5541</v>
      </c>
      <c r="D3241" s="633" t="s">
        <v>89</v>
      </c>
      <c r="E3241" s="633" t="s">
        <v>1974</v>
      </c>
      <c r="F3241" s="773"/>
      <c r="G3241" s="451" t="s">
        <v>2039</v>
      </c>
      <c r="H3241" s="633" t="s">
        <v>2196</v>
      </c>
      <c r="I3241" s="633" t="s">
        <v>1976</v>
      </c>
      <c r="J3241" s="633">
        <v>1</v>
      </c>
      <c r="K3241" s="633" t="s">
        <v>935</v>
      </c>
    </row>
    <row r="3242" spans="1:11" ht="15.75" customHeight="1">
      <c r="A3242" s="632">
        <v>44479</v>
      </c>
      <c r="B3242" s="633" t="s">
        <v>1971</v>
      </c>
      <c r="C3242" s="630" t="s">
        <v>5542</v>
      </c>
      <c r="D3242" s="633" t="s">
        <v>2547</v>
      </c>
      <c r="E3242" s="633" t="s">
        <v>1974</v>
      </c>
      <c r="F3242" s="773"/>
      <c r="G3242" s="422" t="s">
        <v>4684</v>
      </c>
      <c r="H3242" s="633" t="s">
        <v>2196</v>
      </c>
      <c r="I3242" s="633" t="s">
        <v>1976</v>
      </c>
      <c r="J3242" s="633">
        <v>1</v>
      </c>
      <c r="K3242" s="633" t="s">
        <v>935</v>
      </c>
    </row>
    <row r="3243" spans="1:11" ht="15.75" customHeight="1">
      <c r="A3243" s="632">
        <v>44480</v>
      </c>
      <c r="B3243" s="633" t="s">
        <v>1971</v>
      </c>
      <c r="C3243" s="630" t="s">
        <v>5543</v>
      </c>
      <c r="D3243" s="633" t="s">
        <v>96</v>
      </c>
      <c r="E3243" s="633" t="s">
        <v>1974</v>
      </c>
      <c r="F3243" s="773"/>
      <c r="G3243" s="451" t="s">
        <v>2039</v>
      </c>
      <c r="H3243" s="633" t="s">
        <v>2196</v>
      </c>
      <c r="I3243" s="633" t="s">
        <v>1976</v>
      </c>
      <c r="J3243" s="633">
        <v>1</v>
      </c>
      <c r="K3243" s="633" t="s">
        <v>935</v>
      </c>
    </row>
    <row r="3244" spans="1:11" ht="15.75" customHeight="1">
      <c r="A3244" s="632">
        <v>44507</v>
      </c>
      <c r="B3244" s="633" t="s">
        <v>1971</v>
      </c>
      <c r="C3244" s="630" t="s">
        <v>5544</v>
      </c>
      <c r="D3244" s="633" t="s">
        <v>436</v>
      </c>
      <c r="E3244" s="633" t="s">
        <v>1974</v>
      </c>
      <c r="F3244" s="773">
        <v>2000000</v>
      </c>
      <c r="G3244" s="422" t="s">
        <v>2194</v>
      </c>
      <c r="H3244" s="633" t="s">
        <v>2196</v>
      </c>
      <c r="I3244" s="633" t="s">
        <v>1976</v>
      </c>
      <c r="J3244" s="633">
        <v>1</v>
      </c>
      <c r="K3244" s="633" t="s">
        <v>935</v>
      </c>
    </row>
    <row r="3245" spans="1:11" ht="15.75" customHeight="1">
      <c r="A3245" s="632">
        <v>44508</v>
      </c>
      <c r="B3245" s="633" t="s">
        <v>2149</v>
      </c>
      <c r="C3245" s="630" t="s">
        <v>5545</v>
      </c>
      <c r="D3245" s="633" t="s">
        <v>92</v>
      </c>
      <c r="E3245" s="633" t="s">
        <v>2423</v>
      </c>
      <c r="F3245" s="773">
        <v>7500000</v>
      </c>
      <c r="G3245" s="422" t="s">
        <v>5546</v>
      </c>
      <c r="H3245" s="633" t="s">
        <v>1991</v>
      </c>
      <c r="I3245" s="633" t="s">
        <v>1991</v>
      </c>
      <c r="J3245" s="633">
        <v>1</v>
      </c>
      <c r="K3245" s="633" t="s">
        <v>1859</v>
      </c>
    </row>
    <row r="3246" spans="1:11" ht="15.75" customHeight="1">
      <c r="A3246" s="632">
        <v>44537</v>
      </c>
      <c r="B3246" s="633" t="s">
        <v>1971</v>
      </c>
      <c r="C3246" s="630" t="s">
        <v>5547</v>
      </c>
      <c r="D3246" s="633" t="s">
        <v>96</v>
      </c>
      <c r="E3246" s="633" t="s">
        <v>1974</v>
      </c>
      <c r="F3246" s="773">
        <v>2400000</v>
      </c>
      <c r="G3246" s="422" t="s">
        <v>2854</v>
      </c>
      <c r="H3246" s="633" t="s">
        <v>2196</v>
      </c>
      <c r="I3246" s="633" t="s">
        <v>1976</v>
      </c>
      <c r="J3246" s="633">
        <v>1</v>
      </c>
      <c r="K3246" s="633" t="s">
        <v>935</v>
      </c>
    </row>
    <row r="3247" spans="1:11" s="605" customFormat="1" ht="15.75" customHeight="1">
      <c r="A3247" s="1526"/>
      <c r="B3247" s="1527" t="s">
        <v>1971</v>
      </c>
      <c r="C3247" s="1528" t="s">
        <v>5548</v>
      </c>
      <c r="D3247" s="1529" t="s">
        <v>434</v>
      </c>
      <c r="E3247" s="1529" t="s">
        <v>1974</v>
      </c>
      <c r="F3247" s="1577">
        <v>620000000</v>
      </c>
      <c r="G3247" s="1530"/>
      <c r="H3247" s="1530"/>
      <c r="I3247" s="1531"/>
      <c r="J3247" s="1532"/>
      <c r="K3247" s="1533"/>
    </row>
    <row r="3248" spans="1:11" s="605" customFormat="1" ht="15.75" customHeight="1">
      <c r="A3248" s="1526"/>
      <c r="B3248" s="1527" t="s">
        <v>2149</v>
      </c>
      <c r="C3248" s="1528" t="s">
        <v>5549</v>
      </c>
      <c r="D3248" s="1529" t="s">
        <v>2221</v>
      </c>
      <c r="E3248" s="1529" t="s">
        <v>1974</v>
      </c>
      <c r="F3248" s="1577">
        <v>700000000</v>
      </c>
      <c r="G3248" s="1530"/>
      <c r="H3248" s="1530"/>
      <c r="I3248" s="1531"/>
      <c r="J3248" s="1532"/>
      <c r="K3248" s="1533"/>
    </row>
    <row r="3249" spans="1:11" s="605" customFormat="1" ht="15.75" customHeight="1">
      <c r="A3249" s="1541"/>
      <c r="B3249" s="1527" t="s">
        <v>1971</v>
      </c>
      <c r="C3249" s="1532" t="s">
        <v>5550</v>
      </c>
      <c r="D3249" s="1535" t="s">
        <v>405</v>
      </c>
      <c r="E3249" s="1529" t="s">
        <v>1974</v>
      </c>
      <c r="F3249" s="1576">
        <v>850000000</v>
      </c>
      <c r="G3249" s="1535"/>
      <c r="H3249" s="1530"/>
      <c r="I3249" s="1531"/>
      <c r="J3249" s="1532"/>
      <c r="K3249" s="1536"/>
    </row>
    <row r="3250" spans="1:11" ht="15.75" customHeight="1">
      <c r="J3250">
        <f>SUM(J3224:J3249)</f>
        <v>23</v>
      </c>
    </row>
    <row r="3252" spans="1:11" ht="15.75" customHeight="1">
      <c r="A3252" s="3342" t="s">
        <v>5551</v>
      </c>
      <c r="B3252" s="3342"/>
      <c r="C3252" s="3342"/>
      <c r="D3252" s="3342"/>
      <c r="E3252" s="3342"/>
      <c r="F3252" s="3342"/>
      <c r="G3252" s="3342"/>
      <c r="H3252" s="3342"/>
      <c r="I3252" s="3342"/>
      <c r="J3252" s="3342"/>
      <c r="K3252" s="3342"/>
    </row>
    <row r="3253" spans="1:11" ht="15.75" customHeight="1">
      <c r="A3253" s="3340" t="s">
        <v>15</v>
      </c>
      <c r="B3253" s="3341"/>
      <c r="C3253" s="3341"/>
      <c r="D3253" s="3341"/>
      <c r="E3253" s="3341"/>
      <c r="F3253" s="3341"/>
      <c r="G3253" s="3341"/>
      <c r="H3253" s="3341"/>
      <c r="I3253" s="3341"/>
      <c r="J3253" s="3341"/>
      <c r="K3253" s="3341"/>
    </row>
    <row r="3254" spans="1:11" ht="15.75" customHeight="1">
      <c r="A3254" s="12" t="s">
        <v>1962</v>
      </c>
      <c r="B3254" s="62" t="s">
        <v>1963</v>
      </c>
      <c r="C3254" s="62" t="s">
        <v>1964</v>
      </c>
      <c r="D3254" s="62" t="s">
        <v>2340</v>
      </c>
      <c r="E3254" s="62" t="s">
        <v>153</v>
      </c>
      <c r="F3254" s="1702" t="s">
        <v>1966</v>
      </c>
      <c r="G3254" s="986" t="s">
        <v>1967</v>
      </c>
      <c r="H3254" s="62" t="s">
        <v>1968</v>
      </c>
      <c r="I3254" s="62" t="s">
        <v>1969</v>
      </c>
      <c r="J3254" s="63" t="s">
        <v>1970</v>
      </c>
      <c r="K3254" s="63" t="s">
        <v>10</v>
      </c>
    </row>
    <row r="3255" spans="1:11" ht="15.75" customHeight="1">
      <c r="A3255" s="632">
        <v>44203</v>
      </c>
      <c r="B3255" s="633" t="s">
        <v>1971</v>
      </c>
      <c r="C3255" s="662" t="s">
        <v>5552</v>
      </c>
      <c r="D3255" s="633" t="s">
        <v>2543</v>
      </c>
      <c r="E3255" s="633" t="s">
        <v>1974</v>
      </c>
      <c r="F3255" s="1131">
        <v>2300000</v>
      </c>
      <c r="G3255" s="633" t="s">
        <v>2032</v>
      </c>
      <c r="H3255" s="633" t="s">
        <v>2196</v>
      </c>
      <c r="I3255" s="633" t="s">
        <v>1976</v>
      </c>
      <c r="J3255" s="633">
        <v>1</v>
      </c>
      <c r="K3255" s="633" t="s">
        <v>1859</v>
      </c>
    </row>
    <row r="3256" spans="1:11" ht="15.75" customHeight="1">
      <c r="A3256" s="632">
        <v>44234</v>
      </c>
      <c r="B3256" s="633" t="s">
        <v>1971</v>
      </c>
      <c r="C3256" s="662" t="s">
        <v>5553</v>
      </c>
      <c r="D3256" s="633" t="s">
        <v>407</v>
      </c>
      <c r="E3256" s="633" t="s">
        <v>1974</v>
      </c>
      <c r="F3256" s="1131">
        <v>2800000</v>
      </c>
      <c r="G3256" s="633" t="s">
        <v>3460</v>
      </c>
      <c r="H3256" s="633" t="s">
        <v>2196</v>
      </c>
      <c r="I3256" s="633" t="s">
        <v>1976</v>
      </c>
      <c r="J3256" s="633">
        <v>1</v>
      </c>
      <c r="K3256" s="633" t="s">
        <v>935</v>
      </c>
    </row>
    <row r="3257" spans="1:11" ht="15.75" customHeight="1">
      <c r="A3257" s="632">
        <v>44262</v>
      </c>
      <c r="B3257" s="633" t="s">
        <v>1971</v>
      </c>
      <c r="C3257" s="479" t="s">
        <v>5554</v>
      </c>
      <c r="D3257" s="633" t="s">
        <v>2547</v>
      </c>
      <c r="E3257" s="633" t="s">
        <v>1974</v>
      </c>
      <c r="F3257" s="773">
        <v>2300000</v>
      </c>
      <c r="G3257" s="422" t="s">
        <v>5555</v>
      </c>
      <c r="H3257" s="633" t="s">
        <v>2196</v>
      </c>
      <c r="I3257" s="633" t="s">
        <v>1976</v>
      </c>
      <c r="J3257" s="633">
        <v>1</v>
      </c>
      <c r="K3257" s="633" t="s">
        <v>935</v>
      </c>
    </row>
    <row r="3258" spans="1:11" ht="15.75" customHeight="1">
      <c r="A3258" s="632">
        <v>44293</v>
      </c>
      <c r="B3258" s="1569" t="s">
        <v>1971</v>
      </c>
      <c r="C3258" s="725" t="s">
        <v>5556</v>
      </c>
      <c r="D3258" s="633" t="s">
        <v>434</v>
      </c>
      <c r="E3258" s="633" t="s">
        <v>1974</v>
      </c>
      <c r="F3258" s="773">
        <v>2100000</v>
      </c>
      <c r="G3258" s="422" t="s">
        <v>5555</v>
      </c>
      <c r="H3258" s="633" t="s">
        <v>2196</v>
      </c>
      <c r="I3258" s="633" t="s">
        <v>1976</v>
      </c>
      <c r="J3258" s="633">
        <v>1</v>
      </c>
      <c r="K3258" s="633" t="s">
        <v>935</v>
      </c>
    </row>
    <row r="3259" spans="1:11" ht="15.75" customHeight="1">
      <c r="A3259" s="632">
        <v>44323</v>
      </c>
      <c r="B3259" s="1569" t="s">
        <v>1971</v>
      </c>
      <c r="C3259" s="1599" t="s">
        <v>5557</v>
      </c>
      <c r="D3259" s="633" t="s">
        <v>407</v>
      </c>
      <c r="E3259" s="633" t="s">
        <v>1974</v>
      </c>
      <c r="F3259" s="773">
        <v>2500000</v>
      </c>
      <c r="G3259" s="422" t="s">
        <v>2053</v>
      </c>
      <c r="H3259" s="633" t="s">
        <v>2196</v>
      </c>
      <c r="I3259" s="633" t="s">
        <v>1976</v>
      </c>
      <c r="J3259" s="633">
        <v>1</v>
      </c>
      <c r="K3259" s="633" t="s">
        <v>935</v>
      </c>
    </row>
    <row r="3260" spans="1:11" ht="15.75" customHeight="1">
      <c r="A3260" s="632">
        <v>44354</v>
      </c>
      <c r="B3260" s="1569" t="s">
        <v>1971</v>
      </c>
      <c r="C3260" s="725" t="s">
        <v>5558</v>
      </c>
      <c r="D3260" s="633" t="s">
        <v>5559</v>
      </c>
      <c r="E3260" s="633" t="s">
        <v>5560</v>
      </c>
      <c r="F3260" s="773">
        <v>5000000</v>
      </c>
      <c r="G3260" s="451" t="s">
        <v>2039</v>
      </c>
      <c r="H3260" s="633" t="s">
        <v>2196</v>
      </c>
      <c r="I3260" s="633" t="s">
        <v>1976</v>
      </c>
      <c r="J3260" s="633">
        <v>1</v>
      </c>
      <c r="K3260" s="633" t="s">
        <v>1859</v>
      </c>
    </row>
    <row r="3261" spans="1:11" ht="15.75" customHeight="1">
      <c r="A3261" s="632">
        <v>44384</v>
      </c>
      <c r="B3261" s="633" t="s">
        <v>2149</v>
      </c>
      <c r="C3261" s="439" t="s">
        <v>5561</v>
      </c>
      <c r="D3261" s="633" t="s">
        <v>2739</v>
      </c>
      <c r="E3261" s="633" t="s">
        <v>1974</v>
      </c>
      <c r="F3261" s="773">
        <v>5500000</v>
      </c>
      <c r="G3261" s="422" t="s">
        <v>2488</v>
      </c>
      <c r="H3261" s="633" t="s">
        <v>2196</v>
      </c>
      <c r="I3261" s="633" t="s">
        <v>1976</v>
      </c>
      <c r="J3261" s="633">
        <v>1</v>
      </c>
      <c r="K3261" s="633" t="s">
        <v>1859</v>
      </c>
    </row>
    <row r="3262" spans="1:11" ht="15.75" customHeight="1">
      <c r="A3262" s="632">
        <v>44415</v>
      </c>
      <c r="B3262" s="633" t="s">
        <v>1971</v>
      </c>
      <c r="C3262" s="439" t="s">
        <v>5562</v>
      </c>
      <c r="D3262" s="633" t="s">
        <v>2507</v>
      </c>
      <c r="E3262" s="633" t="s">
        <v>1974</v>
      </c>
      <c r="F3262" s="773">
        <v>3500000</v>
      </c>
      <c r="G3262" s="422" t="s">
        <v>5563</v>
      </c>
      <c r="H3262" s="633" t="s">
        <v>2196</v>
      </c>
      <c r="I3262" s="633" t="s">
        <v>1976</v>
      </c>
      <c r="J3262" s="633">
        <v>1</v>
      </c>
      <c r="K3262" s="633" t="s">
        <v>1859</v>
      </c>
    </row>
    <row r="3263" spans="1:11" ht="15.75" customHeight="1">
      <c r="A3263" s="632">
        <v>44446</v>
      </c>
      <c r="B3263" s="633" t="s">
        <v>1971</v>
      </c>
      <c r="C3263" s="439" t="s">
        <v>5564</v>
      </c>
      <c r="D3263" s="633" t="s">
        <v>410</v>
      </c>
      <c r="E3263" s="633" t="s">
        <v>1974</v>
      </c>
      <c r="F3263" s="773">
        <v>2300000</v>
      </c>
      <c r="G3263" s="422" t="s">
        <v>2494</v>
      </c>
      <c r="H3263" s="633" t="s">
        <v>2196</v>
      </c>
      <c r="I3263" s="633" t="s">
        <v>1976</v>
      </c>
      <c r="J3263" s="633">
        <v>1</v>
      </c>
      <c r="K3263" s="633" t="s">
        <v>1859</v>
      </c>
    </row>
    <row r="3264" spans="1:11" ht="15.75" customHeight="1">
      <c r="A3264" s="632">
        <v>44476</v>
      </c>
      <c r="B3264" s="633" t="s">
        <v>1971</v>
      </c>
      <c r="C3264" s="439" t="s">
        <v>5565</v>
      </c>
      <c r="D3264" s="633" t="s">
        <v>413</v>
      </c>
      <c r="E3264" s="633" t="s">
        <v>1974</v>
      </c>
      <c r="F3264" s="773">
        <v>2800000</v>
      </c>
      <c r="G3264" s="422" t="s">
        <v>4737</v>
      </c>
      <c r="H3264" s="633" t="s">
        <v>2196</v>
      </c>
      <c r="I3264" s="633" t="s">
        <v>1976</v>
      </c>
      <c r="J3264" s="633">
        <v>1</v>
      </c>
      <c r="K3264" s="633" t="s">
        <v>935</v>
      </c>
    </row>
    <row r="3265" spans="1:11" ht="15.75" customHeight="1">
      <c r="A3265" s="632">
        <v>44507</v>
      </c>
      <c r="B3265" s="1464" t="s">
        <v>1971</v>
      </c>
      <c r="C3265" s="439" t="s">
        <v>5566</v>
      </c>
      <c r="D3265" s="633" t="s">
        <v>413</v>
      </c>
      <c r="E3265" s="1464" t="s">
        <v>1974</v>
      </c>
      <c r="F3265" s="773">
        <v>2800000</v>
      </c>
      <c r="G3265" s="422" t="s">
        <v>4737</v>
      </c>
      <c r="H3265" s="633" t="s">
        <v>2196</v>
      </c>
      <c r="I3265" s="633" t="s">
        <v>1976</v>
      </c>
      <c r="J3265" s="633">
        <v>1</v>
      </c>
      <c r="K3265" s="633" t="s">
        <v>935</v>
      </c>
    </row>
    <row r="3266" spans="1:11" ht="15.75" customHeight="1">
      <c r="A3266" s="1886">
        <v>44537</v>
      </c>
      <c r="B3266" s="723" t="s">
        <v>1971</v>
      </c>
      <c r="C3266" s="479" t="s">
        <v>5567</v>
      </c>
      <c r="D3266" s="695" t="s">
        <v>2547</v>
      </c>
      <c r="E3266" s="723" t="s">
        <v>1974</v>
      </c>
      <c r="F3266" s="1719">
        <v>2000000</v>
      </c>
      <c r="G3266" s="1884" t="s">
        <v>2560</v>
      </c>
      <c r="H3266" s="1464" t="s">
        <v>2196</v>
      </c>
      <c r="I3266" s="1464" t="s">
        <v>1976</v>
      </c>
      <c r="J3266" s="1464">
        <v>1</v>
      </c>
      <c r="K3266" s="1464" t="s">
        <v>935</v>
      </c>
    </row>
    <row r="3267" spans="1:11" s="407" customFormat="1" ht="15.75" customHeight="1">
      <c r="A3267" s="1886">
        <v>44538</v>
      </c>
      <c r="B3267" s="723" t="s">
        <v>1971</v>
      </c>
      <c r="C3267" s="1690" t="s">
        <v>5568</v>
      </c>
      <c r="D3267" s="1878" t="s">
        <v>434</v>
      </c>
      <c r="E3267" s="723" t="s">
        <v>1974</v>
      </c>
      <c r="F3267" s="1885">
        <v>2200000</v>
      </c>
      <c r="G3267" s="676" t="s">
        <v>2494</v>
      </c>
      <c r="H3267" s="676" t="s">
        <v>2196</v>
      </c>
      <c r="I3267" s="676" t="s">
        <v>1976</v>
      </c>
      <c r="J3267" s="676">
        <v>1</v>
      </c>
      <c r="K3267" s="676" t="s">
        <v>935</v>
      </c>
    </row>
    <row r="3268" spans="1:11" s="407" customFormat="1" ht="15.75" customHeight="1">
      <c r="A3268" s="1886">
        <v>44539</v>
      </c>
      <c r="B3268" s="723" t="s">
        <v>1971</v>
      </c>
      <c r="C3268" s="1690" t="s">
        <v>5569</v>
      </c>
      <c r="D3268" s="1878" t="s">
        <v>434</v>
      </c>
      <c r="E3268" s="723" t="s">
        <v>1974</v>
      </c>
      <c r="F3268" s="1885">
        <v>2400000</v>
      </c>
      <c r="G3268" s="676" t="s">
        <v>2494</v>
      </c>
      <c r="H3268" s="676" t="s">
        <v>2196</v>
      </c>
      <c r="I3268" s="676" t="s">
        <v>1976</v>
      </c>
      <c r="J3268" s="676">
        <v>1</v>
      </c>
      <c r="K3268" s="676" t="s">
        <v>935</v>
      </c>
    </row>
    <row r="3269" spans="1:11" ht="15.75" customHeight="1">
      <c r="A3269" s="1887">
        <v>44627</v>
      </c>
      <c r="B3269" s="723" t="s">
        <v>1971</v>
      </c>
      <c r="C3269" s="439" t="s">
        <v>5570</v>
      </c>
      <c r="D3269" s="1569" t="s">
        <v>2547</v>
      </c>
      <c r="E3269" s="723" t="s">
        <v>2024</v>
      </c>
      <c r="F3269" s="773">
        <v>2300000</v>
      </c>
      <c r="G3269" s="422" t="s">
        <v>3594</v>
      </c>
      <c r="H3269" s="633" t="s">
        <v>2196</v>
      </c>
      <c r="I3269" s="633" t="s">
        <v>1976</v>
      </c>
      <c r="J3269" s="633">
        <v>1</v>
      </c>
      <c r="K3269" s="633" t="s">
        <v>935</v>
      </c>
    </row>
    <row r="3270" spans="1:11" ht="15.75" customHeight="1">
      <c r="A3270" s="1886">
        <v>44688</v>
      </c>
      <c r="B3270" s="1692" t="s">
        <v>1971</v>
      </c>
      <c r="C3270" s="479" t="s">
        <v>5571</v>
      </c>
      <c r="D3270" s="1464" t="s">
        <v>93</v>
      </c>
      <c r="E3270" s="1464" t="s">
        <v>1974</v>
      </c>
      <c r="F3270" s="1719">
        <v>5000000</v>
      </c>
      <c r="G3270" s="1884" t="s">
        <v>1998</v>
      </c>
      <c r="H3270" s="1464" t="s">
        <v>2196</v>
      </c>
      <c r="I3270" s="1464" t="s">
        <v>1976</v>
      </c>
      <c r="J3270" s="1464">
        <v>1</v>
      </c>
      <c r="K3270" s="1464" t="s">
        <v>1859</v>
      </c>
    </row>
    <row r="3271" spans="1:11" s="407" customFormat="1" ht="15.75" customHeight="1">
      <c r="A3271" s="1886">
        <v>44689</v>
      </c>
      <c r="B3271" s="723" t="s">
        <v>1971</v>
      </c>
      <c r="C3271" s="725" t="s">
        <v>5572</v>
      </c>
      <c r="D3271" s="723" t="s">
        <v>413</v>
      </c>
      <c r="E3271" s="723" t="s">
        <v>2024</v>
      </c>
      <c r="F3271" s="1117">
        <v>3400000</v>
      </c>
      <c r="G3271" s="587" t="s">
        <v>2039</v>
      </c>
      <c r="H3271" s="723" t="s">
        <v>2196</v>
      </c>
      <c r="I3271" s="723" t="s">
        <v>1976</v>
      </c>
      <c r="J3271" s="723">
        <v>1</v>
      </c>
      <c r="K3271" s="723" t="s">
        <v>5573</v>
      </c>
    </row>
    <row r="3272" spans="1:11" s="407" customFormat="1" ht="15.75" customHeight="1">
      <c r="A3272" s="1886">
        <v>44690</v>
      </c>
      <c r="B3272" s="723" t="s">
        <v>1971</v>
      </c>
      <c r="C3272" s="725" t="s">
        <v>5574</v>
      </c>
      <c r="D3272" s="723" t="s">
        <v>92</v>
      </c>
      <c r="E3272" s="723" t="s">
        <v>2024</v>
      </c>
      <c r="F3272" s="1117"/>
      <c r="G3272" s="587" t="s">
        <v>2039</v>
      </c>
      <c r="H3272" s="723" t="s">
        <v>2196</v>
      </c>
      <c r="I3272" s="723" t="s">
        <v>1976</v>
      </c>
      <c r="J3272" s="723">
        <v>1</v>
      </c>
      <c r="K3272" s="723" t="s">
        <v>5573</v>
      </c>
    </row>
    <row r="3273" spans="1:11" ht="15.75" customHeight="1">
      <c r="A3273" s="632">
        <v>44719</v>
      </c>
      <c r="B3273" s="633" t="s">
        <v>1971</v>
      </c>
      <c r="C3273" s="439" t="s">
        <v>5575</v>
      </c>
      <c r="D3273" s="633" t="s">
        <v>5576</v>
      </c>
      <c r="E3273" s="633" t="s">
        <v>2627</v>
      </c>
      <c r="F3273" s="773">
        <v>1200000</v>
      </c>
      <c r="G3273" s="1884" t="s">
        <v>3463</v>
      </c>
      <c r="H3273" s="723" t="s">
        <v>2196</v>
      </c>
      <c r="I3273" s="723" t="s">
        <v>1976</v>
      </c>
      <c r="J3273" s="633">
        <v>1</v>
      </c>
      <c r="K3273" s="633" t="s">
        <v>19</v>
      </c>
    </row>
    <row r="3274" spans="1:11" ht="15.75" customHeight="1">
      <c r="A3274" s="632">
        <v>44749</v>
      </c>
      <c r="B3274" s="633" t="s">
        <v>1971</v>
      </c>
      <c r="C3274" s="439" t="s">
        <v>5577</v>
      </c>
      <c r="D3274" s="633" t="s">
        <v>434</v>
      </c>
      <c r="E3274" s="633" t="s">
        <v>1974</v>
      </c>
      <c r="F3274" s="1888">
        <v>2200000</v>
      </c>
      <c r="G3274" s="544" t="s">
        <v>2039</v>
      </c>
      <c r="H3274" s="723" t="s">
        <v>2196</v>
      </c>
      <c r="I3274" s="723" t="s">
        <v>1976</v>
      </c>
      <c r="J3274" s="633">
        <v>1</v>
      </c>
      <c r="K3274" s="633" t="s">
        <v>935</v>
      </c>
    </row>
    <row r="3275" spans="1:11" ht="15.75" customHeight="1">
      <c r="A3275" s="632">
        <v>44750</v>
      </c>
      <c r="B3275" s="633" t="s">
        <v>1971</v>
      </c>
      <c r="C3275" s="439" t="s">
        <v>5578</v>
      </c>
      <c r="D3275" s="633" t="s">
        <v>2445</v>
      </c>
      <c r="E3275" s="633" t="s">
        <v>2024</v>
      </c>
      <c r="F3275" s="1888">
        <v>1500000</v>
      </c>
      <c r="G3275" s="544" t="s">
        <v>2039</v>
      </c>
      <c r="H3275" s="723" t="s">
        <v>2196</v>
      </c>
      <c r="I3275" s="723" t="s">
        <v>1976</v>
      </c>
      <c r="J3275" s="633">
        <v>1</v>
      </c>
      <c r="K3275" s="633" t="s">
        <v>5573</v>
      </c>
    </row>
    <row r="3276" spans="1:11" ht="15.75" customHeight="1">
      <c r="A3276" s="632">
        <v>44750</v>
      </c>
      <c r="B3276" s="633" t="s">
        <v>1971</v>
      </c>
      <c r="C3276" s="439" t="s">
        <v>5579</v>
      </c>
      <c r="D3276" s="633" t="s">
        <v>434</v>
      </c>
      <c r="E3276" s="633" t="s">
        <v>2024</v>
      </c>
      <c r="F3276" s="1888">
        <v>2300000</v>
      </c>
      <c r="G3276" s="676" t="s">
        <v>2494</v>
      </c>
      <c r="H3276" s="723" t="s">
        <v>2196</v>
      </c>
      <c r="I3276" s="723" t="s">
        <v>1976</v>
      </c>
      <c r="J3276" s="633">
        <v>1</v>
      </c>
      <c r="K3276" s="633" t="s">
        <v>935</v>
      </c>
    </row>
    <row r="3277" spans="1:11" s="605" customFormat="1" ht="15.75" customHeight="1">
      <c r="A3277" s="1526"/>
      <c r="B3277" s="1527" t="s">
        <v>1971</v>
      </c>
      <c r="C3277" s="1528" t="s">
        <v>5580</v>
      </c>
      <c r="D3277" s="1529"/>
      <c r="E3277" s="1529" t="s">
        <v>1974</v>
      </c>
      <c r="F3277" s="1577"/>
      <c r="G3277" s="1530"/>
      <c r="H3277" s="1530" t="s">
        <v>2196</v>
      </c>
      <c r="I3277" s="1531" t="s">
        <v>1976</v>
      </c>
      <c r="J3277" s="1532"/>
      <c r="K3277" s="1533"/>
    </row>
    <row r="3278" spans="1:11" s="605" customFormat="1" ht="15.75" customHeight="1">
      <c r="A3278" s="1526"/>
      <c r="B3278" s="1527" t="s">
        <v>1971</v>
      </c>
      <c r="C3278" s="1528" t="s">
        <v>5581</v>
      </c>
      <c r="D3278" s="1529"/>
      <c r="E3278" s="1529" t="s">
        <v>1974</v>
      </c>
      <c r="F3278" s="1577"/>
      <c r="G3278" s="1530"/>
      <c r="H3278" s="1530" t="s">
        <v>2196</v>
      </c>
      <c r="I3278" s="1531" t="s">
        <v>1976</v>
      </c>
      <c r="J3278" s="1532"/>
      <c r="K3278" s="1533"/>
    </row>
    <row r="3279" spans="1:11" s="605" customFormat="1" ht="15.75" customHeight="1">
      <c r="A3279" s="1541"/>
      <c r="B3279" s="1527" t="s">
        <v>1971</v>
      </c>
      <c r="C3279" s="1532" t="s">
        <v>5582</v>
      </c>
      <c r="D3279" s="1535"/>
      <c r="E3279" s="1529" t="s">
        <v>1974</v>
      </c>
      <c r="F3279" s="1576"/>
      <c r="G3279" s="1535"/>
      <c r="H3279" s="1530" t="s">
        <v>2196</v>
      </c>
      <c r="I3279" s="1531" t="s">
        <v>1976</v>
      </c>
      <c r="J3279" s="1532"/>
      <c r="K3279" s="1536"/>
    </row>
    <row r="3280" spans="1:11" ht="15.75" customHeight="1">
      <c r="J3280">
        <f>SUM(J3255:J3279)</f>
        <v>22</v>
      </c>
    </row>
    <row r="3281" spans="1:11" ht="15.75" customHeight="1">
      <c r="A3281" s="3340" t="s">
        <v>46</v>
      </c>
      <c r="B3281" s="3341"/>
      <c r="C3281" s="3341"/>
      <c r="D3281" s="3341"/>
      <c r="E3281" s="3341"/>
      <c r="F3281" s="3341"/>
      <c r="G3281" s="3341"/>
      <c r="H3281" s="3341"/>
      <c r="I3281" s="3341"/>
      <c r="J3281" s="3341"/>
      <c r="K3281" s="3341"/>
    </row>
    <row r="3282" spans="1:11" ht="15.75" customHeight="1">
      <c r="A3282" s="12" t="s">
        <v>1962</v>
      </c>
      <c r="B3282" s="62" t="s">
        <v>1963</v>
      </c>
      <c r="C3282" s="62" t="s">
        <v>1964</v>
      </c>
      <c r="D3282" s="62" t="s">
        <v>2340</v>
      </c>
      <c r="E3282" s="62" t="s">
        <v>153</v>
      </c>
      <c r="F3282" s="1702" t="s">
        <v>1966</v>
      </c>
      <c r="G3282" s="986" t="s">
        <v>1967</v>
      </c>
      <c r="H3282" s="62" t="s">
        <v>1968</v>
      </c>
      <c r="I3282" s="62" t="s">
        <v>1969</v>
      </c>
      <c r="J3282" s="63" t="s">
        <v>1970</v>
      </c>
      <c r="K3282" s="63" t="s">
        <v>10</v>
      </c>
    </row>
    <row r="3283" spans="1:11" ht="15.75" customHeight="1">
      <c r="A3283" s="632">
        <v>44203</v>
      </c>
      <c r="B3283" s="633" t="s">
        <v>1971</v>
      </c>
      <c r="C3283" s="662" t="s">
        <v>5583</v>
      </c>
      <c r="D3283" s="633" t="s">
        <v>420</v>
      </c>
      <c r="E3283" s="633" t="s">
        <v>1974</v>
      </c>
      <c r="F3283" s="1131">
        <v>3500000</v>
      </c>
      <c r="G3283" s="633" t="s">
        <v>2306</v>
      </c>
      <c r="H3283" s="633" t="s">
        <v>2196</v>
      </c>
      <c r="I3283" s="633" t="s">
        <v>1976</v>
      </c>
      <c r="J3283" s="633">
        <v>1</v>
      </c>
      <c r="K3283" s="633" t="s">
        <v>1859</v>
      </c>
    </row>
    <row r="3284" spans="1:11" ht="15.75" customHeight="1">
      <c r="A3284" s="632">
        <v>44234</v>
      </c>
      <c r="B3284" s="633" t="s">
        <v>1971</v>
      </c>
      <c r="C3284" s="662" t="s">
        <v>5584</v>
      </c>
      <c r="D3284" s="633" t="s">
        <v>95</v>
      </c>
      <c r="E3284" s="633" t="s">
        <v>1974</v>
      </c>
      <c r="F3284" s="1131">
        <v>3500000</v>
      </c>
      <c r="G3284" s="660" t="s">
        <v>2039</v>
      </c>
      <c r="H3284" s="633" t="s">
        <v>2196</v>
      </c>
      <c r="I3284" s="633" t="s">
        <v>1976</v>
      </c>
      <c r="J3284" s="633">
        <v>1</v>
      </c>
      <c r="K3284" s="633" t="s">
        <v>1859</v>
      </c>
    </row>
    <row r="3285" spans="1:11" ht="15.75" customHeight="1">
      <c r="A3285" s="632">
        <v>44262</v>
      </c>
      <c r="B3285" s="633" t="s">
        <v>1971</v>
      </c>
      <c r="C3285" s="479" t="s">
        <v>5585</v>
      </c>
      <c r="D3285" s="633" t="s">
        <v>92</v>
      </c>
      <c r="E3285" s="633" t="s">
        <v>1974</v>
      </c>
      <c r="F3285" s="773">
        <v>3750000</v>
      </c>
      <c r="G3285" s="633" t="s">
        <v>5586</v>
      </c>
      <c r="H3285" s="633" t="s">
        <v>2196</v>
      </c>
      <c r="I3285" s="633" t="s">
        <v>1976</v>
      </c>
      <c r="J3285" s="633">
        <v>1</v>
      </c>
      <c r="K3285" s="633" t="s">
        <v>935</v>
      </c>
    </row>
    <row r="3286" spans="1:11" ht="15.75" customHeight="1">
      <c r="A3286" s="632">
        <v>44293</v>
      </c>
      <c r="B3286" s="1569" t="s">
        <v>1971</v>
      </c>
      <c r="C3286" s="725" t="s">
        <v>5587</v>
      </c>
      <c r="D3286" s="633" t="s">
        <v>91</v>
      </c>
      <c r="E3286" s="633" t="s">
        <v>1974</v>
      </c>
      <c r="F3286" s="773">
        <v>2100000</v>
      </c>
      <c r="G3286" s="422" t="s">
        <v>3756</v>
      </c>
      <c r="H3286" s="633" t="s">
        <v>2196</v>
      </c>
      <c r="I3286" s="633" t="s">
        <v>1976</v>
      </c>
      <c r="J3286" s="633">
        <v>1</v>
      </c>
      <c r="K3286" s="633" t="s">
        <v>935</v>
      </c>
    </row>
    <row r="3287" spans="1:11" ht="15.75" customHeight="1">
      <c r="A3287" s="632">
        <v>44323</v>
      </c>
      <c r="B3287" s="1569" t="s">
        <v>1971</v>
      </c>
      <c r="C3287" s="1599" t="s">
        <v>5588</v>
      </c>
      <c r="D3287" s="633" t="s">
        <v>434</v>
      </c>
      <c r="E3287" s="633" t="s">
        <v>1974</v>
      </c>
      <c r="F3287" s="773">
        <v>1400000</v>
      </c>
      <c r="G3287" s="422" t="s">
        <v>5191</v>
      </c>
      <c r="H3287" s="633" t="s">
        <v>2196</v>
      </c>
      <c r="I3287" s="633" t="s">
        <v>1976</v>
      </c>
      <c r="J3287" s="633">
        <v>1</v>
      </c>
      <c r="K3287" s="633" t="s">
        <v>935</v>
      </c>
    </row>
    <row r="3288" spans="1:11" ht="15.75" customHeight="1">
      <c r="A3288" s="632">
        <v>44354</v>
      </c>
      <c r="B3288" s="1569" t="s">
        <v>1971</v>
      </c>
      <c r="C3288" s="725" t="s">
        <v>5589</v>
      </c>
      <c r="D3288" s="633" t="s">
        <v>407</v>
      </c>
      <c r="E3288" s="633" t="s">
        <v>1974</v>
      </c>
      <c r="F3288" s="773">
        <v>3900000</v>
      </c>
      <c r="G3288" s="422" t="s">
        <v>2798</v>
      </c>
      <c r="H3288" s="633" t="s">
        <v>2196</v>
      </c>
      <c r="I3288" s="633" t="s">
        <v>1976</v>
      </c>
      <c r="J3288" s="633">
        <v>1</v>
      </c>
      <c r="K3288" s="633" t="s">
        <v>935</v>
      </c>
    </row>
    <row r="3289" spans="1:11" ht="15.75" customHeight="1">
      <c r="A3289" s="632">
        <v>44384</v>
      </c>
      <c r="B3289" s="633" t="s">
        <v>2001</v>
      </c>
      <c r="C3289" s="439" t="s">
        <v>4160</v>
      </c>
      <c r="D3289" s="633" t="s">
        <v>109</v>
      </c>
      <c r="E3289" s="633" t="s">
        <v>1974</v>
      </c>
      <c r="F3289" s="773">
        <v>1800000</v>
      </c>
      <c r="G3289" s="451" t="s">
        <v>2039</v>
      </c>
      <c r="H3289" s="633" t="s">
        <v>2196</v>
      </c>
      <c r="I3289" s="633" t="s">
        <v>1976</v>
      </c>
      <c r="J3289" s="633">
        <v>1</v>
      </c>
      <c r="K3289" s="633" t="s">
        <v>935</v>
      </c>
    </row>
    <row r="3290" spans="1:11" ht="15.75" customHeight="1">
      <c r="A3290" s="632">
        <v>44415</v>
      </c>
      <c r="B3290" s="633" t="s">
        <v>1971</v>
      </c>
      <c r="C3290" s="439" t="s">
        <v>5590</v>
      </c>
      <c r="D3290" s="633" t="s">
        <v>121</v>
      </c>
      <c r="E3290" s="633" t="s">
        <v>1974</v>
      </c>
      <c r="F3290" s="773">
        <v>1550000</v>
      </c>
      <c r="G3290" s="422" t="s">
        <v>4192</v>
      </c>
      <c r="H3290" s="633" t="s">
        <v>2196</v>
      </c>
      <c r="I3290" s="633" t="s">
        <v>1976</v>
      </c>
      <c r="J3290" s="633">
        <v>1</v>
      </c>
      <c r="K3290" s="633" t="s">
        <v>935</v>
      </c>
    </row>
    <row r="3291" spans="1:11" ht="15.75" customHeight="1">
      <c r="A3291" s="632">
        <v>44446</v>
      </c>
      <c r="B3291" s="633" t="s">
        <v>1971</v>
      </c>
      <c r="C3291" s="439" t="s">
        <v>5591</v>
      </c>
      <c r="D3291" s="633" t="s">
        <v>2434</v>
      </c>
      <c r="E3291" s="633" t="s">
        <v>1974</v>
      </c>
      <c r="F3291" s="773">
        <v>1550000</v>
      </c>
      <c r="G3291" s="422" t="s">
        <v>2263</v>
      </c>
      <c r="H3291" s="633" t="s">
        <v>2196</v>
      </c>
      <c r="I3291" s="633" t="s">
        <v>1976</v>
      </c>
      <c r="J3291" s="633">
        <v>1</v>
      </c>
      <c r="K3291" s="633" t="s">
        <v>935</v>
      </c>
    </row>
    <row r="3292" spans="1:11" ht="15.75" customHeight="1">
      <c r="A3292" s="632">
        <v>44476</v>
      </c>
      <c r="B3292" s="633" t="s">
        <v>1971</v>
      </c>
      <c r="C3292" s="439" t="s">
        <v>5592</v>
      </c>
      <c r="D3292" s="633" t="s">
        <v>89</v>
      </c>
      <c r="E3292" s="633" t="s">
        <v>1974</v>
      </c>
      <c r="F3292" s="773">
        <v>3000000</v>
      </c>
      <c r="G3292" s="422" t="s">
        <v>2219</v>
      </c>
      <c r="H3292" s="633" t="s">
        <v>2196</v>
      </c>
      <c r="I3292" s="633" t="s">
        <v>1976</v>
      </c>
      <c r="J3292" s="633">
        <v>1</v>
      </c>
      <c r="K3292" s="633" t="s">
        <v>935</v>
      </c>
    </row>
    <row r="3293" spans="1:11" ht="15.75" customHeight="1">
      <c r="A3293" s="632">
        <v>44507</v>
      </c>
      <c r="B3293" s="633" t="s">
        <v>1971</v>
      </c>
      <c r="C3293" s="439" t="s">
        <v>5593</v>
      </c>
      <c r="D3293" s="633" t="s">
        <v>89</v>
      </c>
      <c r="E3293" s="633" t="s">
        <v>1974</v>
      </c>
      <c r="F3293" s="773">
        <v>2400000</v>
      </c>
      <c r="G3293" s="451" t="s">
        <v>2039</v>
      </c>
      <c r="H3293" s="633" t="s">
        <v>2196</v>
      </c>
      <c r="I3293" s="633" t="s">
        <v>1976</v>
      </c>
      <c r="J3293" s="633">
        <v>1</v>
      </c>
      <c r="K3293" s="633" t="s">
        <v>935</v>
      </c>
    </row>
    <row r="3294" spans="1:11" ht="15.75" customHeight="1">
      <c r="A3294" s="632">
        <v>44537</v>
      </c>
      <c r="B3294" s="633" t="s">
        <v>2149</v>
      </c>
      <c r="C3294" s="439" t="s">
        <v>2427</v>
      </c>
      <c r="D3294" s="633" t="s">
        <v>109</v>
      </c>
      <c r="E3294" s="633" t="s">
        <v>1974</v>
      </c>
      <c r="F3294" s="773">
        <v>3000000</v>
      </c>
      <c r="G3294" s="422" t="s">
        <v>2725</v>
      </c>
      <c r="H3294" s="633" t="s">
        <v>2196</v>
      </c>
      <c r="I3294" s="633" t="s">
        <v>1976</v>
      </c>
      <c r="J3294" s="633">
        <v>1</v>
      </c>
      <c r="K3294" s="633" t="s">
        <v>935</v>
      </c>
    </row>
    <row r="3295" spans="1:11" ht="15.75" customHeight="1">
      <c r="A3295" s="632">
        <v>44568</v>
      </c>
      <c r="B3295" s="633" t="s">
        <v>1971</v>
      </c>
      <c r="C3295" s="439" t="s">
        <v>5594</v>
      </c>
      <c r="D3295" s="633" t="s">
        <v>2434</v>
      </c>
      <c r="E3295" s="633" t="s">
        <v>1974</v>
      </c>
      <c r="F3295" s="773">
        <v>1500000</v>
      </c>
      <c r="G3295" s="451" t="s">
        <v>2039</v>
      </c>
      <c r="H3295" s="633" t="s">
        <v>2196</v>
      </c>
      <c r="I3295" s="633" t="s">
        <v>1976</v>
      </c>
      <c r="J3295" s="633">
        <v>1</v>
      </c>
      <c r="K3295" s="633" t="s">
        <v>1859</v>
      </c>
    </row>
    <row r="3296" spans="1:11" ht="15.75" customHeight="1">
      <c r="A3296" s="632">
        <v>44599</v>
      </c>
      <c r="B3296" s="633" t="s">
        <v>2149</v>
      </c>
      <c r="C3296" s="439" t="s">
        <v>3236</v>
      </c>
      <c r="D3296" s="633" t="s">
        <v>413</v>
      </c>
      <c r="E3296" s="633" t="s">
        <v>1974</v>
      </c>
      <c r="F3296" s="773">
        <v>3400000</v>
      </c>
      <c r="G3296" s="451" t="s">
        <v>2039</v>
      </c>
      <c r="H3296" s="633" t="s">
        <v>2196</v>
      </c>
      <c r="I3296" s="633" t="s">
        <v>1976</v>
      </c>
      <c r="J3296" s="633">
        <v>1</v>
      </c>
      <c r="K3296" s="633" t="s">
        <v>1859</v>
      </c>
    </row>
    <row r="3297" spans="1:11" ht="15.75" customHeight="1">
      <c r="A3297" s="632">
        <v>44627</v>
      </c>
      <c r="B3297" s="633" t="s">
        <v>1971</v>
      </c>
      <c r="C3297" s="439" t="s">
        <v>5595</v>
      </c>
      <c r="D3297" s="633" t="s">
        <v>109</v>
      </c>
      <c r="E3297" s="633" t="s">
        <v>1974</v>
      </c>
      <c r="F3297" s="773">
        <v>1400000</v>
      </c>
      <c r="G3297" s="451" t="s">
        <v>2039</v>
      </c>
      <c r="H3297" s="633" t="s">
        <v>2196</v>
      </c>
      <c r="I3297" s="633" t="s">
        <v>1976</v>
      </c>
      <c r="J3297" s="633">
        <v>1</v>
      </c>
      <c r="K3297" s="633" t="s">
        <v>1859</v>
      </c>
    </row>
    <row r="3298" spans="1:11" ht="15.75" customHeight="1">
      <c r="A3298" s="632">
        <v>44658</v>
      </c>
      <c r="B3298" s="633" t="s">
        <v>2149</v>
      </c>
      <c r="C3298" s="439" t="s">
        <v>5596</v>
      </c>
      <c r="D3298" s="633" t="s">
        <v>92</v>
      </c>
      <c r="E3298" s="633" t="s">
        <v>2024</v>
      </c>
      <c r="F3298" s="773">
        <v>4600000</v>
      </c>
      <c r="G3298" s="451" t="s">
        <v>2039</v>
      </c>
      <c r="H3298" s="633" t="s">
        <v>2196</v>
      </c>
      <c r="I3298" s="633" t="s">
        <v>1976</v>
      </c>
      <c r="J3298" s="633">
        <v>1</v>
      </c>
      <c r="K3298" s="633" t="s">
        <v>1859</v>
      </c>
    </row>
    <row r="3299" spans="1:11" ht="15.75" customHeight="1">
      <c r="A3299" s="632">
        <v>44688</v>
      </c>
      <c r="B3299" s="633" t="s">
        <v>1971</v>
      </c>
      <c r="C3299" s="439" t="s">
        <v>5597</v>
      </c>
      <c r="D3299" s="633" t="s">
        <v>2673</v>
      </c>
      <c r="E3299" s="633" t="s">
        <v>1974</v>
      </c>
      <c r="F3299" s="773">
        <v>2600000</v>
      </c>
      <c r="G3299" s="422" t="s">
        <v>4646</v>
      </c>
      <c r="H3299" s="633" t="s">
        <v>2196</v>
      </c>
      <c r="I3299" s="633" t="s">
        <v>1976</v>
      </c>
      <c r="J3299" s="633">
        <v>1</v>
      </c>
      <c r="K3299" s="633" t="s">
        <v>935</v>
      </c>
    </row>
    <row r="3300" spans="1:11" ht="15.75" customHeight="1">
      <c r="A3300" s="632">
        <v>44719</v>
      </c>
      <c r="B3300" s="633" t="s">
        <v>2149</v>
      </c>
      <c r="C3300" s="439" t="s">
        <v>5598</v>
      </c>
      <c r="D3300" s="633" t="s">
        <v>91</v>
      </c>
      <c r="E3300" s="633" t="s">
        <v>2024</v>
      </c>
      <c r="F3300" s="773">
        <v>3000000</v>
      </c>
      <c r="G3300" s="451" t="s">
        <v>2039</v>
      </c>
      <c r="H3300" s="633" t="s">
        <v>2196</v>
      </c>
      <c r="I3300" s="633" t="s">
        <v>1976</v>
      </c>
      <c r="J3300" s="633">
        <v>1</v>
      </c>
      <c r="K3300" s="633" t="s">
        <v>935</v>
      </c>
    </row>
    <row r="3301" spans="1:11" ht="15.75" customHeight="1">
      <c r="A3301" s="632">
        <v>44750</v>
      </c>
      <c r="B3301" s="633" t="s">
        <v>2149</v>
      </c>
      <c r="C3301" s="439" t="s">
        <v>5599</v>
      </c>
      <c r="D3301" s="633" t="s">
        <v>92</v>
      </c>
      <c r="E3301" s="633" t="s">
        <v>2024</v>
      </c>
      <c r="F3301" s="773">
        <v>5300000</v>
      </c>
      <c r="G3301" s="422" t="s">
        <v>2039</v>
      </c>
      <c r="H3301" s="633" t="s">
        <v>2196</v>
      </c>
      <c r="I3301" s="633" t="s">
        <v>1976</v>
      </c>
      <c r="J3301" s="633">
        <v>1</v>
      </c>
      <c r="K3301" s="633" t="s">
        <v>935</v>
      </c>
    </row>
    <row r="3302" spans="1:11" ht="15.75" customHeight="1">
      <c r="A3302" s="632">
        <v>44751</v>
      </c>
      <c r="B3302" s="633" t="s">
        <v>1971</v>
      </c>
      <c r="C3302" s="439" t="s">
        <v>5600</v>
      </c>
      <c r="D3302" s="633" t="s">
        <v>2434</v>
      </c>
      <c r="E3302" s="633" t="s">
        <v>2024</v>
      </c>
      <c r="F3302" s="773">
        <v>1600000</v>
      </c>
      <c r="G3302" s="422" t="s">
        <v>2933</v>
      </c>
      <c r="H3302" s="633" t="s">
        <v>2196</v>
      </c>
      <c r="I3302" s="633" t="s">
        <v>1976</v>
      </c>
      <c r="J3302" s="633">
        <v>1</v>
      </c>
      <c r="K3302" s="633" t="s">
        <v>935</v>
      </c>
    </row>
    <row r="3303" spans="1:11" ht="15.75" customHeight="1">
      <c r="A3303" s="632">
        <v>44752</v>
      </c>
      <c r="B3303" s="633" t="s">
        <v>1971</v>
      </c>
      <c r="C3303" s="439" t="s">
        <v>5601</v>
      </c>
      <c r="D3303" s="633" t="s">
        <v>4398</v>
      </c>
      <c r="E3303" s="633" t="s">
        <v>2024</v>
      </c>
      <c r="F3303" s="773">
        <v>2800000</v>
      </c>
      <c r="G3303" s="422" t="s">
        <v>5602</v>
      </c>
      <c r="H3303" s="633" t="s">
        <v>2196</v>
      </c>
      <c r="I3303" s="633" t="s">
        <v>1976</v>
      </c>
      <c r="J3303" s="633">
        <v>1</v>
      </c>
      <c r="K3303" s="633" t="s">
        <v>935</v>
      </c>
    </row>
    <row r="3304" spans="1:11" s="605" customFormat="1" ht="15.75" customHeight="1">
      <c r="A3304" s="1526"/>
      <c r="B3304" s="1527" t="s">
        <v>1971</v>
      </c>
      <c r="C3304" s="1528" t="s">
        <v>5603</v>
      </c>
      <c r="D3304" s="1529"/>
      <c r="E3304" s="1529" t="s">
        <v>1974</v>
      </c>
      <c r="F3304" s="1577"/>
      <c r="G3304" s="1530"/>
      <c r="H3304" s="1530" t="s">
        <v>2196</v>
      </c>
      <c r="I3304" s="1531" t="s">
        <v>1976</v>
      </c>
      <c r="J3304" s="1532"/>
      <c r="K3304" s="1533"/>
    </row>
    <row r="3305" spans="1:11" s="605" customFormat="1" ht="15.75" customHeight="1">
      <c r="A3305" s="1526"/>
      <c r="B3305" s="1527" t="s">
        <v>1971</v>
      </c>
      <c r="C3305" s="1528" t="s">
        <v>5604</v>
      </c>
      <c r="D3305" s="1529"/>
      <c r="E3305" s="1529" t="s">
        <v>1974</v>
      </c>
      <c r="F3305" s="1577"/>
      <c r="G3305" s="1530"/>
      <c r="H3305" s="1530" t="s">
        <v>2196</v>
      </c>
      <c r="I3305" s="1531" t="s">
        <v>1976</v>
      </c>
      <c r="J3305" s="1532"/>
      <c r="K3305" s="1533"/>
    </row>
    <row r="3306" spans="1:11" s="605" customFormat="1" ht="15.75" customHeight="1">
      <c r="A3306" s="1541"/>
      <c r="B3306" s="1527" t="s">
        <v>1971</v>
      </c>
      <c r="C3306" s="1532" t="s">
        <v>5605</v>
      </c>
      <c r="D3306" s="1535"/>
      <c r="E3306" s="1529" t="s">
        <v>1974</v>
      </c>
      <c r="F3306" s="1576"/>
      <c r="G3306" s="1535"/>
      <c r="H3306" s="1530" t="s">
        <v>2196</v>
      </c>
      <c r="I3306" s="1531" t="s">
        <v>1976</v>
      </c>
      <c r="J3306" s="1532"/>
      <c r="K3306" s="1536"/>
    </row>
    <row r="3307" spans="1:11" ht="15.75" customHeight="1">
      <c r="J3307">
        <f>SUM(J3283:J3303)</f>
        <v>21</v>
      </c>
    </row>
    <row r="3308" spans="1:11" ht="15.75" customHeight="1">
      <c r="A3308" s="3340" t="s">
        <v>36</v>
      </c>
      <c r="B3308" s="3341"/>
      <c r="C3308" s="3341"/>
      <c r="D3308" s="3341"/>
      <c r="E3308" s="3341"/>
      <c r="F3308" s="3341"/>
      <c r="G3308" s="3341"/>
      <c r="H3308" s="3341"/>
      <c r="I3308" s="3341"/>
      <c r="J3308" s="3341"/>
      <c r="K3308" s="3341"/>
    </row>
    <row r="3309" spans="1:11" ht="15.75" customHeight="1">
      <c r="A3309" s="12" t="s">
        <v>1962</v>
      </c>
      <c r="B3309" s="62" t="s">
        <v>1963</v>
      </c>
      <c r="C3309" s="62" t="s">
        <v>1964</v>
      </c>
      <c r="D3309" s="62" t="s">
        <v>2340</v>
      </c>
      <c r="E3309" s="62" t="s">
        <v>153</v>
      </c>
      <c r="F3309" s="1702" t="s">
        <v>1966</v>
      </c>
      <c r="G3309" s="986" t="s">
        <v>1967</v>
      </c>
      <c r="H3309" s="62" t="s">
        <v>1968</v>
      </c>
      <c r="I3309" s="62" t="s">
        <v>1969</v>
      </c>
      <c r="J3309" s="63" t="s">
        <v>1970</v>
      </c>
      <c r="K3309" s="63" t="s">
        <v>10</v>
      </c>
    </row>
    <row r="3310" spans="1:11" ht="15.75" customHeight="1">
      <c r="A3310" s="632">
        <v>44203</v>
      </c>
      <c r="B3310" s="633" t="s">
        <v>1971</v>
      </c>
      <c r="C3310" s="662" t="s">
        <v>5606</v>
      </c>
      <c r="D3310" s="633" t="s">
        <v>89</v>
      </c>
      <c r="E3310" s="633" t="s">
        <v>1974</v>
      </c>
      <c r="F3310" s="1131">
        <v>2700000</v>
      </c>
      <c r="G3310" s="660" t="s">
        <v>2039</v>
      </c>
      <c r="H3310" s="633" t="s">
        <v>2196</v>
      </c>
      <c r="I3310" s="633" t="s">
        <v>1976</v>
      </c>
      <c r="J3310" s="633">
        <v>1</v>
      </c>
      <c r="K3310" s="633" t="s">
        <v>1859</v>
      </c>
    </row>
    <row r="3311" spans="1:11" ht="15.75" customHeight="1">
      <c r="A3311" s="632">
        <v>44234</v>
      </c>
      <c r="B3311" s="633" t="s">
        <v>1971</v>
      </c>
      <c r="C3311" s="662" t="s">
        <v>5607</v>
      </c>
      <c r="D3311" s="633" t="s">
        <v>2547</v>
      </c>
      <c r="E3311" s="633" t="s">
        <v>1974</v>
      </c>
      <c r="F3311" s="1131">
        <v>2200000</v>
      </c>
      <c r="G3311" s="660" t="s">
        <v>2039</v>
      </c>
      <c r="H3311" s="633" t="s">
        <v>2196</v>
      </c>
      <c r="I3311" s="633" t="s">
        <v>1976</v>
      </c>
      <c r="J3311" s="633">
        <v>1</v>
      </c>
      <c r="K3311" s="633" t="s">
        <v>1859</v>
      </c>
    </row>
    <row r="3312" spans="1:11" ht="15.75" customHeight="1">
      <c r="A3312" s="632">
        <v>44262</v>
      </c>
      <c r="B3312" s="633" t="s">
        <v>1971</v>
      </c>
      <c r="C3312" s="479" t="s">
        <v>5608</v>
      </c>
      <c r="D3312" s="633" t="s">
        <v>121</v>
      </c>
      <c r="E3312" s="633" t="s">
        <v>2024</v>
      </c>
      <c r="F3312" s="773">
        <v>2000000</v>
      </c>
      <c r="G3312" s="422" t="s">
        <v>5609</v>
      </c>
      <c r="H3312" s="633" t="s">
        <v>2196</v>
      </c>
      <c r="I3312" s="633" t="s">
        <v>1976</v>
      </c>
      <c r="J3312" s="633">
        <v>1</v>
      </c>
      <c r="K3312" s="633" t="s">
        <v>935</v>
      </c>
    </row>
    <row r="3313" spans="1:11" ht="15.75" customHeight="1">
      <c r="A3313" s="632">
        <v>44293</v>
      </c>
      <c r="B3313" s="1569" t="s">
        <v>1971</v>
      </c>
      <c r="C3313" s="725" t="s">
        <v>2966</v>
      </c>
      <c r="D3313" s="633" t="s">
        <v>1973</v>
      </c>
      <c r="E3313" s="633" t="s">
        <v>1974</v>
      </c>
      <c r="F3313" s="773">
        <v>1100000</v>
      </c>
      <c r="G3313" s="422" t="s">
        <v>2592</v>
      </c>
      <c r="H3313" s="633" t="s">
        <v>2196</v>
      </c>
      <c r="I3313" s="633" t="s">
        <v>1976</v>
      </c>
      <c r="J3313" s="633">
        <v>1</v>
      </c>
      <c r="K3313" s="633" t="s">
        <v>935</v>
      </c>
    </row>
    <row r="3314" spans="1:11" ht="15.75" customHeight="1">
      <c r="A3314" s="632">
        <v>44323</v>
      </c>
      <c r="B3314" s="1569" t="s">
        <v>1971</v>
      </c>
      <c r="C3314" s="1599" t="s">
        <v>5610</v>
      </c>
      <c r="D3314" s="633" t="s">
        <v>3057</v>
      </c>
      <c r="E3314" s="633" t="s">
        <v>1974</v>
      </c>
      <c r="F3314" s="773">
        <v>2000000</v>
      </c>
      <c r="G3314" s="422" t="s">
        <v>2210</v>
      </c>
      <c r="H3314" s="633" t="s">
        <v>2196</v>
      </c>
      <c r="I3314" s="633" t="s">
        <v>1976</v>
      </c>
      <c r="J3314" s="633">
        <v>1</v>
      </c>
      <c r="K3314" s="633" t="s">
        <v>1859</v>
      </c>
    </row>
    <row r="3315" spans="1:11" ht="15.75" customHeight="1">
      <c r="A3315" s="632">
        <v>44354</v>
      </c>
      <c r="B3315" s="1569" t="s">
        <v>1971</v>
      </c>
      <c r="C3315" s="725" t="s">
        <v>5611</v>
      </c>
      <c r="D3315" s="633" t="s">
        <v>5612</v>
      </c>
      <c r="E3315" s="633" t="s">
        <v>1974</v>
      </c>
      <c r="F3315" s="773">
        <v>1100000</v>
      </c>
      <c r="G3315" s="451" t="s">
        <v>2039</v>
      </c>
      <c r="H3315" s="633" t="s">
        <v>2196</v>
      </c>
      <c r="I3315" s="633" t="s">
        <v>1976</v>
      </c>
      <c r="J3315" s="633">
        <v>1</v>
      </c>
      <c r="K3315" s="633" t="s">
        <v>1859</v>
      </c>
    </row>
    <row r="3316" spans="1:11" ht="15.75" customHeight="1">
      <c r="A3316" s="632">
        <v>44384</v>
      </c>
      <c r="B3316" s="633" t="s">
        <v>2001</v>
      </c>
      <c r="C3316" s="439" t="s">
        <v>5613</v>
      </c>
      <c r="D3316" s="633" t="s">
        <v>3030</v>
      </c>
      <c r="E3316" s="633" t="s">
        <v>2024</v>
      </c>
      <c r="F3316" s="773">
        <v>950000</v>
      </c>
      <c r="G3316" s="451" t="s">
        <v>2039</v>
      </c>
      <c r="H3316" s="633" t="s">
        <v>2196</v>
      </c>
      <c r="I3316" s="633" t="s">
        <v>1976</v>
      </c>
      <c r="J3316" s="633">
        <v>1</v>
      </c>
      <c r="K3316" s="633" t="s">
        <v>1859</v>
      </c>
    </row>
    <row r="3317" spans="1:11" ht="15.75" customHeight="1">
      <c r="A3317" s="632">
        <v>44415</v>
      </c>
      <c r="B3317" s="633" t="s">
        <v>3052</v>
      </c>
      <c r="C3317" s="439" t="s">
        <v>5614</v>
      </c>
      <c r="D3317" s="633" t="s">
        <v>3074</v>
      </c>
      <c r="E3317" s="633" t="s">
        <v>1974</v>
      </c>
      <c r="F3317" s="773">
        <v>8000000</v>
      </c>
      <c r="G3317" s="451" t="s">
        <v>2039</v>
      </c>
      <c r="H3317" s="633" t="s">
        <v>2196</v>
      </c>
      <c r="I3317" s="633" t="s">
        <v>1976</v>
      </c>
      <c r="J3317" s="633">
        <v>1</v>
      </c>
      <c r="K3317" s="633" t="s">
        <v>935</v>
      </c>
    </row>
    <row r="3318" spans="1:11" s="1014" customFormat="1" ht="15.75" customHeight="1">
      <c r="A3318" s="1986">
        <v>44446</v>
      </c>
      <c r="B3318" s="1009" t="s">
        <v>1971</v>
      </c>
      <c r="C3318" s="1010" t="s">
        <v>5615</v>
      </c>
      <c r="D3318" s="1009" t="s">
        <v>5616</v>
      </c>
      <c r="E3318" s="1009" t="s">
        <v>2131</v>
      </c>
      <c r="F3318" s="1012">
        <v>8500000</v>
      </c>
      <c r="G3318" s="1013" t="s">
        <v>5617</v>
      </c>
      <c r="H3318" s="1009" t="s">
        <v>2196</v>
      </c>
      <c r="I3318" s="1009" t="s">
        <v>1976</v>
      </c>
      <c r="J3318" s="1009">
        <v>1</v>
      </c>
      <c r="K3318" s="1009" t="s">
        <v>935</v>
      </c>
    </row>
    <row r="3319" spans="1:11" s="1014" customFormat="1" ht="15.75" customHeight="1">
      <c r="A3319" s="1986">
        <v>44476</v>
      </c>
      <c r="B3319" s="1009" t="s">
        <v>1971</v>
      </c>
      <c r="C3319" s="1010" t="s">
        <v>5618</v>
      </c>
      <c r="D3319" s="1009" t="s">
        <v>5616</v>
      </c>
      <c r="E3319" s="1009" t="s">
        <v>2131</v>
      </c>
      <c r="F3319" s="1012">
        <v>8400000</v>
      </c>
      <c r="G3319" s="1013" t="s">
        <v>5617</v>
      </c>
      <c r="H3319" s="1009" t="s">
        <v>2196</v>
      </c>
      <c r="I3319" s="1009" t="s">
        <v>1976</v>
      </c>
      <c r="J3319" s="1009">
        <v>1</v>
      </c>
      <c r="K3319" s="1009" t="s">
        <v>1859</v>
      </c>
    </row>
    <row r="3320" spans="1:11" ht="15.75" customHeight="1">
      <c r="A3320" s="632">
        <v>44507</v>
      </c>
      <c r="B3320" s="633" t="s">
        <v>1971</v>
      </c>
      <c r="C3320" s="439" t="s">
        <v>5619</v>
      </c>
      <c r="D3320" s="633" t="s">
        <v>423</v>
      </c>
      <c r="E3320" s="633" t="s">
        <v>1974</v>
      </c>
      <c r="F3320" s="773">
        <v>2050000</v>
      </c>
      <c r="G3320" s="422" t="s">
        <v>2937</v>
      </c>
      <c r="H3320" s="633" t="s">
        <v>2196</v>
      </c>
      <c r="I3320" s="633" t="s">
        <v>1976</v>
      </c>
      <c r="J3320" s="633">
        <v>1</v>
      </c>
      <c r="K3320" s="633" t="s">
        <v>1859</v>
      </c>
    </row>
    <row r="3321" spans="1:11" ht="15.75" customHeight="1">
      <c r="A3321" s="632">
        <v>44568</v>
      </c>
      <c r="B3321" s="633" t="s">
        <v>1971</v>
      </c>
      <c r="C3321" s="439" t="s">
        <v>5620</v>
      </c>
      <c r="D3321" s="633" t="s">
        <v>96</v>
      </c>
      <c r="E3321" s="633" t="s">
        <v>2024</v>
      </c>
      <c r="F3321" s="773">
        <v>1300000</v>
      </c>
      <c r="G3321" s="451" t="s">
        <v>2039</v>
      </c>
      <c r="H3321" s="633" t="s">
        <v>2196</v>
      </c>
      <c r="I3321" s="633" t="s">
        <v>1976</v>
      </c>
      <c r="J3321" s="633">
        <v>1</v>
      </c>
      <c r="K3321" s="633" t="s">
        <v>1859</v>
      </c>
    </row>
    <row r="3322" spans="1:11" ht="15.75" customHeight="1">
      <c r="A3322" s="632">
        <v>44599</v>
      </c>
      <c r="B3322" s="633" t="s">
        <v>1971</v>
      </c>
      <c r="C3322" s="439" t="s">
        <v>5621</v>
      </c>
      <c r="D3322" s="633" t="s">
        <v>434</v>
      </c>
      <c r="E3322" s="633" t="s">
        <v>1974</v>
      </c>
      <c r="F3322" s="773">
        <v>3500000</v>
      </c>
      <c r="G3322" s="422" t="s">
        <v>2443</v>
      </c>
      <c r="H3322" s="633" t="s">
        <v>2196</v>
      </c>
      <c r="I3322" s="633" t="s">
        <v>1976</v>
      </c>
      <c r="J3322" s="633">
        <v>1</v>
      </c>
      <c r="K3322" s="633" t="s">
        <v>1859</v>
      </c>
    </row>
    <row r="3323" spans="1:11" s="1014" customFormat="1" ht="15.75" customHeight="1">
      <c r="A3323" s="1986">
        <v>44599</v>
      </c>
      <c r="B3323" s="1009" t="s">
        <v>1971</v>
      </c>
      <c r="C3323" s="1010" t="s">
        <v>5622</v>
      </c>
      <c r="D3323" s="1009" t="s">
        <v>4150</v>
      </c>
      <c r="E3323" s="1009" t="s">
        <v>2131</v>
      </c>
      <c r="F3323" s="1012">
        <v>8500000</v>
      </c>
      <c r="G3323" s="1013" t="s">
        <v>5617</v>
      </c>
      <c r="H3323" s="1009" t="s">
        <v>2196</v>
      </c>
      <c r="I3323" s="1009" t="s">
        <v>1976</v>
      </c>
      <c r="J3323" s="1009">
        <v>1</v>
      </c>
      <c r="K3323" s="1009"/>
    </row>
    <row r="3324" spans="1:11" ht="15.75" customHeight="1">
      <c r="A3324" s="632">
        <v>44627</v>
      </c>
      <c r="B3324" s="633" t="s">
        <v>1971</v>
      </c>
      <c r="C3324" s="439" t="s">
        <v>5623</v>
      </c>
      <c r="D3324" s="633" t="s">
        <v>89</v>
      </c>
      <c r="E3324" s="633" t="s">
        <v>1974</v>
      </c>
      <c r="F3324" s="773">
        <v>3000000</v>
      </c>
      <c r="G3324" s="422" t="s">
        <v>5624</v>
      </c>
      <c r="H3324" s="633" t="s">
        <v>2196</v>
      </c>
      <c r="I3324" s="633" t="s">
        <v>1976</v>
      </c>
      <c r="J3324" s="633">
        <v>1</v>
      </c>
      <c r="K3324" s="633" t="s">
        <v>1859</v>
      </c>
    </row>
    <row r="3325" spans="1:11" ht="15.75" customHeight="1">
      <c r="A3325" s="632">
        <v>44658</v>
      </c>
      <c r="B3325" s="633" t="s">
        <v>1971</v>
      </c>
      <c r="C3325" s="439" t="s">
        <v>5625</v>
      </c>
      <c r="D3325" s="633" t="s">
        <v>407</v>
      </c>
      <c r="E3325" s="633" t="s">
        <v>1974</v>
      </c>
      <c r="F3325" s="773">
        <v>2500000</v>
      </c>
      <c r="G3325" s="422" t="s">
        <v>2379</v>
      </c>
      <c r="H3325" s="633" t="s">
        <v>2196</v>
      </c>
      <c r="I3325" s="633" t="s">
        <v>1976</v>
      </c>
      <c r="J3325" s="633">
        <v>1</v>
      </c>
      <c r="K3325" s="633" t="s">
        <v>935</v>
      </c>
    </row>
    <row r="3326" spans="1:11" ht="15.75" customHeight="1">
      <c r="A3326" s="632">
        <v>44688</v>
      </c>
      <c r="B3326" s="633" t="s">
        <v>1971</v>
      </c>
      <c r="C3326" s="439" t="s">
        <v>5626</v>
      </c>
      <c r="D3326" s="633" t="s">
        <v>92</v>
      </c>
      <c r="E3326" s="633" t="s">
        <v>1974</v>
      </c>
      <c r="F3326" s="773">
        <v>2300000</v>
      </c>
      <c r="G3326" s="422" t="s">
        <v>2046</v>
      </c>
      <c r="H3326" s="633" t="s">
        <v>2196</v>
      </c>
      <c r="I3326" s="633" t="s">
        <v>1976</v>
      </c>
      <c r="J3326" s="633">
        <v>1</v>
      </c>
      <c r="K3326" s="633" t="s">
        <v>935</v>
      </c>
    </row>
    <row r="3327" spans="1:11" ht="15.75" customHeight="1">
      <c r="A3327" s="632">
        <v>44688</v>
      </c>
      <c r="B3327" s="633" t="s">
        <v>1971</v>
      </c>
      <c r="C3327" s="439" t="s">
        <v>5627</v>
      </c>
      <c r="D3327" s="633" t="s">
        <v>3057</v>
      </c>
      <c r="E3327" s="633" t="s">
        <v>1974</v>
      </c>
      <c r="F3327" s="773">
        <v>2500000</v>
      </c>
      <c r="G3327" s="422" t="s">
        <v>2210</v>
      </c>
      <c r="H3327" s="633" t="s">
        <v>2196</v>
      </c>
      <c r="I3327" s="633" t="s">
        <v>1976</v>
      </c>
      <c r="J3327" s="633">
        <v>1</v>
      </c>
      <c r="K3327" s="633" t="s">
        <v>935</v>
      </c>
    </row>
    <row r="3328" spans="1:11" ht="15.75" customHeight="1">
      <c r="A3328" s="632">
        <v>44689</v>
      </c>
      <c r="B3328" s="633" t="s">
        <v>1971</v>
      </c>
      <c r="C3328" s="439" t="s">
        <v>5628</v>
      </c>
      <c r="D3328" s="633" t="s">
        <v>434</v>
      </c>
      <c r="E3328" s="633" t="s">
        <v>2024</v>
      </c>
      <c r="F3328" s="773">
        <v>2200000</v>
      </c>
      <c r="G3328" s="422" t="s">
        <v>3729</v>
      </c>
      <c r="H3328" s="633" t="s">
        <v>2196</v>
      </c>
      <c r="I3328" s="633" t="s">
        <v>1976</v>
      </c>
      <c r="J3328" s="633">
        <v>1</v>
      </c>
      <c r="K3328" s="633" t="s">
        <v>935</v>
      </c>
    </row>
    <row r="3329" spans="1:11" ht="15.75" customHeight="1">
      <c r="A3329" s="632">
        <v>44690</v>
      </c>
      <c r="B3329" s="633" t="s">
        <v>1971</v>
      </c>
      <c r="C3329" s="439" t="s">
        <v>5629</v>
      </c>
      <c r="D3329" s="633" t="s">
        <v>5630</v>
      </c>
      <c r="E3329" s="633" t="s">
        <v>2024</v>
      </c>
      <c r="F3329" s="773">
        <v>5500000</v>
      </c>
      <c r="G3329" s="422" t="s">
        <v>5493</v>
      </c>
      <c r="H3329" s="633" t="s">
        <v>2196</v>
      </c>
      <c r="I3329" s="633" t="s">
        <v>1976</v>
      </c>
      <c r="J3329" s="633">
        <v>1</v>
      </c>
      <c r="K3329" s="633" t="s">
        <v>1859</v>
      </c>
    </row>
    <row r="3330" spans="1:11" s="605" customFormat="1" ht="15.75" customHeight="1">
      <c r="A3330" s="1526"/>
      <c r="B3330" s="1527" t="s">
        <v>1971</v>
      </c>
      <c r="C3330" s="1528" t="s">
        <v>5631</v>
      </c>
      <c r="D3330" s="1529" t="s">
        <v>98</v>
      </c>
      <c r="E3330" s="1529" t="s">
        <v>1974</v>
      </c>
      <c r="F3330" s="1577">
        <v>320000000</v>
      </c>
      <c r="G3330" s="1530"/>
      <c r="H3330" s="1530" t="s">
        <v>2196</v>
      </c>
      <c r="I3330" s="1531" t="s">
        <v>1976</v>
      </c>
      <c r="J3330" s="1532"/>
      <c r="K3330" s="1533"/>
    </row>
    <row r="3331" spans="1:11" s="605" customFormat="1" ht="15.75" customHeight="1">
      <c r="A3331" s="1526"/>
      <c r="B3331" s="1527" t="s">
        <v>1971</v>
      </c>
      <c r="C3331" s="1528" t="s">
        <v>5632</v>
      </c>
      <c r="D3331" s="1529" t="s">
        <v>2174</v>
      </c>
      <c r="E3331" s="1529" t="s">
        <v>1974</v>
      </c>
      <c r="F3331" s="1577">
        <v>720000000</v>
      </c>
      <c r="G3331" s="1530"/>
      <c r="H3331" s="1530" t="s">
        <v>2196</v>
      </c>
      <c r="I3331" s="1531" t="s">
        <v>1976</v>
      </c>
      <c r="J3331" s="1532"/>
      <c r="K3331" s="1533"/>
    </row>
    <row r="3332" spans="1:11" s="605" customFormat="1" ht="15.75" customHeight="1">
      <c r="A3332" s="1537"/>
      <c r="B3332" s="1693" t="s">
        <v>1971</v>
      </c>
      <c r="C3332" s="1538" t="s">
        <v>5584</v>
      </c>
      <c r="D3332" s="1539" t="s">
        <v>93</v>
      </c>
      <c r="E3332" s="1694" t="s">
        <v>1974</v>
      </c>
      <c r="F3332" s="1578">
        <v>630000000</v>
      </c>
      <c r="G3332" s="1539"/>
      <c r="H3332" s="1695" t="s">
        <v>2196</v>
      </c>
      <c r="I3332" s="1696" t="s">
        <v>1976</v>
      </c>
      <c r="J3332" s="1538"/>
      <c r="K3332" s="1540"/>
    </row>
    <row r="3333" spans="1:11" s="605" customFormat="1" ht="15.75" customHeight="1">
      <c r="A3333" s="1541"/>
      <c r="B3333" s="1527" t="s">
        <v>1971</v>
      </c>
      <c r="C3333" s="1532"/>
      <c r="D3333" s="1535"/>
      <c r="E3333" s="1529"/>
      <c r="F3333" s="1576"/>
      <c r="G3333" s="1535"/>
      <c r="H3333" s="1530"/>
      <c r="I3333" s="1530"/>
      <c r="J3333" s="1532"/>
      <c r="K3333" s="1532"/>
    </row>
    <row r="3334" spans="1:11" ht="15.75" customHeight="1">
      <c r="A3334" s="407"/>
      <c r="B3334" s="407"/>
      <c r="C3334" s="407"/>
      <c r="D3334" s="407"/>
      <c r="E3334" s="407"/>
      <c r="F3334" s="1130"/>
      <c r="G3334" s="676"/>
      <c r="H3334" s="407"/>
      <c r="I3334" s="407"/>
      <c r="J3334" s="407">
        <f>SUM(J3310:J3333)</f>
        <v>20</v>
      </c>
      <c r="K3334" s="407"/>
    </row>
    <row r="3335" spans="1:11" ht="15.75" customHeight="1">
      <c r="A3335" s="3344" t="s">
        <v>942</v>
      </c>
      <c r="B3335" s="3339"/>
      <c r="C3335" s="3339"/>
      <c r="D3335" s="3339"/>
      <c r="E3335" s="3339"/>
      <c r="F3335" s="3339"/>
      <c r="G3335" s="3339"/>
      <c r="H3335" s="3339"/>
      <c r="I3335" s="3339"/>
      <c r="J3335" s="3339"/>
      <c r="K3335" s="3339"/>
    </row>
    <row r="3336" spans="1:11" ht="15.75" customHeight="1">
      <c r="A3336" s="12" t="s">
        <v>1962</v>
      </c>
      <c r="B3336" s="62" t="s">
        <v>1963</v>
      </c>
      <c r="C3336" s="62" t="s">
        <v>1964</v>
      </c>
      <c r="D3336" s="62" t="s">
        <v>2340</v>
      </c>
      <c r="E3336" s="62" t="s">
        <v>153</v>
      </c>
      <c r="F3336" s="1702" t="s">
        <v>1966</v>
      </c>
      <c r="G3336" s="986" t="s">
        <v>1967</v>
      </c>
      <c r="H3336" s="62" t="s">
        <v>1968</v>
      </c>
      <c r="I3336" s="62" t="s">
        <v>1969</v>
      </c>
      <c r="J3336" s="63" t="s">
        <v>1970</v>
      </c>
      <c r="K3336" s="63" t="s">
        <v>10</v>
      </c>
    </row>
    <row r="3337" spans="1:11" ht="15.75" customHeight="1">
      <c r="A3337" s="632">
        <v>44203</v>
      </c>
      <c r="B3337" s="633" t="s">
        <v>1971</v>
      </c>
      <c r="C3337" s="662" t="s">
        <v>5633</v>
      </c>
      <c r="D3337" s="633" t="s">
        <v>96</v>
      </c>
      <c r="E3337" s="633" t="s">
        <v>1974</v>
      </c>
      <c r="F3337" s="1131">
        <v>2200000</v>
      </c>
      <c r="G3337" s="633" t="s">
        <v>3437</v>
      </c>
      <c r="H3337" s="633" t="s">
        <v>1991</v>
      </c>
      <c r="I3337" s="633" t="s">
        <v>1976</v>
      </c>
      <c r="J3337" s="633">
        <v>1</v>
      </c>
      <c r="K3337" s="633" t="s">
        <v>1859</v>
      </c>
    </row>
    <row r="3338" spans="1:11" ht="15.75" customHeight="1">
      <c r="A3338" s="632">
        <v>44234</v>
      </c>
      <c r="B3338" s="633" t="s">
        <v>1971</v>
      </c>
      <c r="C3338" s="662" t="s">
        <v>2815</v>
      </c>
      <c r="D3338" s="633" t="s">
        <v>3188</v>
      </c>
      <c r="E3338" s="633" t="s">
        <v>1974</v>
      </c>
      <c r="F3338" s="1131">
        <v>1900000</v>
      </c>
      <c r="G3338" s="633" t="s">
        <v>2935</v>
      </c>
      <c r="H3338" s="633" t="s">
        <v>2196</v>
      </c>
      <c r="I3338" s="633" t="s">
        <v>1976</v>
      </c>
      <c r="J3338" s="633">
        <v>1</v>
      </c>
      <c r="K3338" s="633" t="s">
        <v>1859</v>
      </c>
    </row>
    <row r="3339" spans="1:11" ht="15.75" customHeight="1">
      <c r="A3339" s="632">
        <v>44415</v>
      </c>
      <c r="B3339" s="633" t="s">
        <v>1971</v>
      </c>
      <c r="C3339" s="439" t="s">
        <v>5634</v>
      </c>
      <c r="D3339" s="633" t="s">
        <v>2029</v>
      </c>
      <c r="E3339" s="633" t="s">
        <v>1974</v>
      </c>
      <c r="F3339" s="773">
        <v>1700000</v>
      </c>
      <c r="G3339" s="422" t="s">
        <v>4344</v>
      </c>
      <c r="H3339" s="633" t="s">
        <v>2196</v>
      </c>
      <c r="I3339" s="633" t="s">
        <v>1976</v>
      </c>
      <c r="J3339" s="633">
        <v>1</v>
      </c>
      <c r="K3339" s="633" t="s">
        <v>1859</v>
      </c>
    </row>
    <row r="3340" spans="1:11" ht="15.75" customHeight="1">
      <c r="A3340" s="632">
        <v>44476</v>
      </c>
      <c r="B3340" s="633" t="s">
        <v>1971</v>
      </c>
      <c r="C3340" s="439" t="s">
        <v>5635</v>
      </c>
      <c r="D3340" s="633" t="s">
        <v>2434</v>
      </c>
      <c r="E3340" s="633" t="s">
        <v>1974</v>
      </c>
      <c r="F3340" s="773">
        <v>1550000</v>
      </c>
      <c r="G3340" s="422" t="s">
        <v>2242</v>
      </c>
      <c r="H3340" s="633" t="s">
        <v>2196</v>
      </c>
      <c r="I3340" s="633" t="s">
        <v>1976</v>
      </c>
      <c r="J3340" s="633">
        <v>1</v>
      </c>
      <c r="K3340" s="633" t="s">
        <v>935</v>
      </c>
    </row>
    <row r="3341" spans="1:11" ht="15.75" customHeight="1">
      <c r="A3341" s="632">
        <v>44262</v>
      </c>
      <c r="B3341" s="633" t="s">
        <v>1971</v>
      </c>
      <c r="C3341" s="439" t="s">
        <v>5636</v>
      </c>
      <c r="D3341" s="633" t="s">
        <v>407</v>
      </c>
      <c r="E3341" s="633" t="s">
        <v>1974</v>
      </c>
      <c r="F3341" s="773">
        <v>3000000</v>
      </c>
      <c r="G3341" s="422" t="s">
        <v>5637</v>
      </c>
      <c r="H3341" s="633" t="s">
        <v>2196</v>
      </c>
      <c r="I3341" s="633" t="s">
        <v>1976</v>
      </c>
      <c r="J3341" s="633">
        <v>1</v>
      </c>
      <c r="K3341" s="633" t="s">
        <v>1859</v>
      </c>
    </row>
    <row r="3342" spans="1:11" ht="15.75" customHeight="1">
      <c r="A3342" s="632">
        <v>44293</v>
      </c>
      <c r="B3342" s="633" t="s">
        <v>1971</v>
      </c>
      <c r="C3342" s="439" t="s">
        <v>5638</v>
      </c>
      <c r="D3342" s="633" t="s">
        <v>95</v>
      </c>
      <c r="E3342" s="633" t="s">
        <v>1974</v>
      </c>
      <c r="F3342" s="773">
        <v>2700000</v>
      </c>
      <c r="G3342" s="422" t="s">
        <v>1810</v>
      </c>
      <c r="H3342" s="633" t="s">
        <v>2196</v>
      </c>
      <c r="I3342" s="633" t="s">
        <v>1976</v>
      </c>
      <c r="J3342" s="633">
        <v>1</v>
      </c>
      <c r="K3342" s="633" t="s">
        <v>1859</v>
      </c>
    </row>
    <row r="3343" spans="1:11" ht="15.75" customHeight="1">
      <c r="A3343" s="632">
        <v>44294</v>
      </c>
      <c r="B3343" s="633" t="s">
        <v>1971</v>
      </c>
      <c r="C3343" s="439" t="s">
        <v>5522</v>
      </c>
      <c r="D3343" s="633" t="s">
        <v>2434</v>
      </c>
      <c r="E3343" s="633" t="s">
        <v>1974</v>
      </c>
      <c r="F3343" s="773">
        <v>1400000</v>
      </c>
      <c r="G3343" s="422" t="s">
        <v>5523</v>
      </c>
      <c r="H3343" s="633" t="s">
        <v>2196</v>
      </c>
      <c r="I3343" s="633" t="s">
        <v>1976</v>
      </c>
      <c r="J3343" s="633">
        <v>1</v>
      </c>
      <c r="K3343" s="633" t="s">
        <v>935</v>
      </c>
    </row>
    <row r="3344" spans="1:11" ht="15.75" customHeight="1">
      <c r="A3344" s="632">
        <v>44295</v>
      </c>
      <c r="B3344" s="633" t="s">
        <v>1971</v>
      </c>
      <c r="C3344" s="439" t="s">
        <v>5639</v>
      </c>
      <c r="D3344" s="633" t="s">
        <v>1973</v>
      </c>
      <c r="E3344" s="633" t="s">
        <v>2024</v>
      </c>
      <c r="F3344" s="773">
        <v>1800000</v>
      </c>
      <c r="G3344" s="422" t="s">
        <v>2164</v>
      </c>
      <c r="H3344" s="633" t="s">
        <v>2196</v>
      </c>
      <c r="I3344" s="633" t="s">
        <v>1976</v>
      </c>
      <c r="J3344" s="633">
        <v>1</v>
      </c>
      <c r="K3344" s="633" t="s">
        <v>935</v>
      </c>
    </row>
    <row r="3345" spans="1:11" ht="15.75" customHeight="1">
      <c r="A3345" s="632">
        <v>44296</v>
      </c>
      <c r="B3345" s="633" t="s">
        <v>1971</v>
      </c>
      <c r="C3345" s="439" t="s">
        <v>1079</v>
      </c>
      <c r="D3345" s="633" t="s">
        <v>3253</v>
      </c>
      <c r="E3345" s="633" t="s">
        <v>1974</v>
      </c>
      <c r="F3345" s="773">
        <v>4400000</v>
      </c>
      <c r="G3345" s="422" t="s">
        <v>3323</v>
      </c>
      <c r="H3345" s="633" t="s">
        <v>2196</v>
      </c>
      <c r="I3345" s="633" t="s">
        <v>1976</v>
      </c>
      <c r="J3345" s="633">
        <v>1</v>
      </c>
      <c r="K3345" s="633" t="s">
        <v>935</v>
      </c>
    </row>
    <row r="3346" spans="1:11" ht="15.75" customHeight="1">
      <c r="A3346" s="632">
        <v>44234</v>
      </c>
      <c r="B3346" s="633" t="s">
        <v>1971</v>
      </c>
      <c r="C3346" s="439" t="s">
        <v>5640</v>
      </c>
      <c r="D3346" s="633" t="s">
        <v>1986</v>
      </c>
      <c r="E3346" s="633" t="s">
        <v>1974</v>
      </c>
      <c r="F3346" s="773">
        <v>3500000</v>
      </c>
      <c r="G3346" s="422" t="s">
        <v>3082</v>
      </c>
      <c r="H3346" s="633" t="s">
        <v>2196</v>
      </c>
      <c r="I3346" s="633" t="s">
        <v>1976</v>
      </c>
      <c r="J3346" s="633">
        <v>1</v>
      </c>
      <c r="K3346" s="633" t="s">
        <v>1859</v>
      </c>
    </row>
    <row r="3347" spans="1:11" ht="15.75" customHeight="1">
      <c r="A3347" s="632">
        <v>44262</v>
      </c>
      <c r="B3347" s="633" t="s">
        <v>2149</v>
      </c>
      <c r="C3347" s="439" t="s">
        <v>5641</v>
      </c>
      <c r="D3347" s="633" t="s">
        <v>2092</v>
      </c>
      <c r="E3347" s="633" t="s">
        <v>2026</v>
      </c>
      <c r="F3347" s="773"/>
      <c r="G3347" s="451" t="s">
        <v>2039</v>
      </c>
      <c r="H3347" s="633" t="s">
        <v>2196</v>
      </c>
      <c r="I3347" s="633" t="s">
        <v>1976</v>
      </c>
      <c r="J3347" s="633">
        <v>1</v>
      </c>
      <c r="K3347" s="633"/>
    </row>
    <row r="3348" spans="1:11" ht="15.75" customHeight="1">
      <c r="A3348" s="632">
        <v>44293</v>
      </c>
      <c r="B3348" s="633" t="s">
        <v>1971</v>
      </c>
      <c r="C3348" s="439" t="s">
        <v>5642</v>
      </c>
      <c r="D3348" s="633" t="s">
        <v>2362</v>
      </c>
      <c r="E3348" s="633" t="s">
        <v>2362</v>
      </c>
      <c r="F3348" s="773">
        <v>1100000</v>
      </c>
      <c r="G3348" s="451" t="s">
        <v>2039</v>
      </c>
      <c r="H3348" s="633" t="s">
        <v>2196</v>
      </c>
      <c r="I3348" s="633" t="s">
        <v>1976</v>
      </c>
      <c r="J3348" s="633">
        <v>1</v>
      </c>
      <c r="K3348" s="633" t="s">
        <v>935</v>
      </c>
    </row>
    <row r="3349" spans="1:11" ht="15.75" customHeight="1">
      <c r="A3349" s="632">
        <v>44296</v>
      </c>
      <c r="B3349" s="633" t="s">
        <v>1971</v>
      </c>
      <c r="C3349" s="439" t="s">
        <v>5643</v>
      </c>
      <c r="D3349" s="633" t="s">
        <v>92</v>
      </c>
      <c r="E3349" s="633" t="s">
        <v>2024</v>
      </c>
      <c r="F3349" s="773">
        <v>2800000</v>
      </c>
      <c r="G3349" s="422" t="s">
        <v>3082</v>
      </c>
      <c r="H3349" s="633" t="s">
        <v>2196</v>
      </c>
      <c r="I3349" s="633" t="s">
        <v>1976</v>
      </c>
      <c r="J3349" s="633">
        <v>1</v>
      </c>
      <c r="K3349" s="633" t="s">
        <v>1859</v>
      </c>
    </row>
    <row r="3350" spans="1:11" ht="15.75" customHeight="1">
      <c r="A3350" s="632">
        <v>44297</v>
      </c>
      <c r="B3350" s="633" t="s">
        <v>672</v>
      </c>
      <c r="C3350" s="439" t="s">
        <v>5644</v>
      </c>
      <c r="D3350" s="633" t="s">
        <v>5645</v>
      </c>
      <c r="E3350" s="633" t="s">
        <v>5560</v>
      </c>
      <c r="F3350" s="773">
        <v>800000</v>
      </c>
      <c r="G3350" s="451" t="s">
        <v>2039</v>
      </c>
      <c r="H3350" s="633" t="s">
        <v>2196</v>
      </c>
      <c r="I3350" s="633" t="s">
        <v>1976</v>
      </c>
      <c r="J3350" s="633">
        <v>1</v>
      </c>
      <c r="K3350" s="633" t="s">
        <v>5573</v>
      </c>
    </row>
    <row r="3351" spans="1:11" ht="15.75" customHeight="1">
      <c r="A3351" s="632">
        <v>44476</v>
      </c>
      <c r="B3351" s="633" t="s">
        <v>2149</v>
      </c>
      <c r="C3351" s="439" t="s">
        <v>5646</v>
      </c>
      <c r="D3351" s="633" t="s">
        <v>92</v>
      </c>
      <c r="E3351" s="633" t="s">
        <v>1974</v>
      </c>
      <c r="F3351" s="773">
        <v>6000000</v>
      </c>
      <c r="G3351" s="422" t="s">
        <v>4321</v>
      </c>
      <c r="H3351" s="633" t="s">
        <v>2196</v>
      </c>
      <c r="I3351" s="633" t="s">
        <v>1976</v>
      </c>
      <c r="J3351" s="633">
        <v>1</v>
      </c>
      <c r="K3351" s="633" t="s">
        <v>1859</v>
      </c>
    </row>
    <row r="3352" spans="1:11" ht="15.75" customHeight="1">
      <c r="A3352" s="632">
        <v>44477</v>
      </c>
      <c r="B3352" s="633" t="s">
        <v>1971</v>
      </c>
      <c r="C3352" s="439" t="s">
        <v>5647</v>
      </c>
      <c r="D3352" s="633" t="s">
        <v>89</v>
      </c>
      <c r="E3352" s="633" t="s">
        <v>1974</v>
      </c>
      <c r="F3352" s="773">
        <v>2000000</v>
      </c>
      <c r="G3352" s="422" t="s">
        <v>2798</v>
      </c>
      <c r="H3352" s="633" t="s">
        <v>2196</v>
      </c>
      <c r="I3352" s="633" t="s">
        <v>1976</v>
      </c>
      <c r="J3352" s="633">
        <v>1</v>
      </c>
      <c r="K3352" s="633" t="s">
        <v>935</v>
      </c>
    </row>
    <row r="3353" spans="1:11" ht="15.75" customHeight="1">
      <c r="A3353" s="632">
        <v>44478</v>
      </c>
      <c r="B3353" s="633" t="s">
        <v>1971</v>
      </c>
      <c r="C3353" s="439" t="s">
        <v>5648</v>
      </c>
      <c r="D3353" s="633" t="s">
        <v>3642</v>
      </c>
      <c r="E3353" s="633" t="s">
        <v>1974</v>
      </c>
      <c r="F3353" s="773">
        <v>1550000</v>
      </c>
      <c r="G3353" s="422" t="s">
        <v>5539</v>
      </c>
      <c r="H3353" s="633" t="s">
        <v>2196</v>
      </c>
      <c r="I3353" s="633" t="s">
        <v>1976</v>
      </c>
      <c r="J3353" s="633">
        <v>1</v>
      </c>
      <c r="K3353" s="633" t="s">
        <v>935</v>
      </c>
    </row>
    <row r="3354" spans="1:11" ht="15.75" customHeight="1">
      <c r="A3354" s="632">
        <v>44479</v>
      </c>
      <c r="B3354" s="633" t="s">
        <v>1971</v>
      </c>
      <c r="C3354" s="439" t="s">
        <v>5649</v>
      </c>
      <c r="D3354" s="633" t="s">
        <v>95</v>
      </c>
      <c r="E3354" s="633" t="s">
        <v>1974</v>
      </c>
      <c r="F3354" s="773">
        <v>2100000</v>
      </c>
      <c r="G3354" s="422" t="s">
        <v>5650</v>
      </c>
      <c r="H3354" s="633" t="s">
        <v>2196</v>
      </c>
      <c r="I3354" s="633" t="s">
        <v>1976</v>
      </c>
      <c r="J3354" s="633">
        <v>1</v>
      </c>
      <c r="K3354" s="633" t="s">
        <v>935</v>
      </c>
    </row>
    <row r="3355" spans="1:11" ht="15.75" customHeight="1">
      <c r="A3355" s="632">
        <v>44481</v>
      </c>
      <c r="B3355" s="633" t="s">
        <v>1971</v>
      </c>
      <c r="C3355" s="439" t="s">
        <v>5651</v>
      </c>
      <c r="D3355" s="633" t="s">
        <v>413</v>
      </c>
      <c r="E3355" s="633" t="s">
        <v>1974</v>
      </c>
      <c r="F3355" s="773">
        <v>1700000</v>
      </c>
      <c r="G3355" s="422" t="s">
        <v>5652</v>
      </c>
      <c r="H3355" s="633" t="s">
        <v>2196</v>
      </c>
      <c r="I3355" s="633" t="s">
        <v>1976</v>
      </c>
      <c r="J3355" s="633">
        <v>1</v>
      </c>
      <c r="K3355" s="633" t="s">
        <v>1859</v>
      </c>
    </row>
    <row r="3356" spans="1:11" ht="15.75" customHeight="1">
      <c r="A3356" s="632">
        <v>44482</v>
      </c>
      <c r="B3356" s="633" t="s">
        <v>1971</v>
      </c>
      <c r="C3356" s="439" t="s">
        <v>5653</v>
      </c>
      <c r="D3356" s="633" t="s">
        <v>92</v>
      </c>
      <c r="E3356" s="633" t="s">
        <v>2024</v>
      </c>
      <c r="F3356" s="773">
        <v>3500000</v>
      </c>
      <c r="G3356" s="422" t="s">
        <v>3082</v>
      </c>
      <c r="H3356" s="633" t="s">
        <v>2196</v>
      </c>
      <c r="I3356" s="633" t="s">
        <v>1976</v>
      </c>
      <c r="J3356" s="633">
        <v>1</v>
      </c>
      <c r="K3356" s="633" t="s">
        <v>1859</v>
      </c>
    </row>
    <row r="3357" spans="1:11" ht="15.75" customHeight="1">
      <c r="A3357" s="632">
        <v>44483</v>
      </c>
      <c r="B3357" s="633" t="s">
        <v>1971</v>
      </c>
      <c r="C3357" s="439" t="s">
        <v>5654</v>
      </c>
      <c r="D3357" s="633" t="s">
        <v>436</v>
      </c>
      <c r="E3357" s="633" t="s">
        <v>2024</v>
      </c>
      <c r="F3357" s="773">
        <v>1750000</v>
      </c>
      <c r="G3357" s="422" t="s">
        <v>5655</v>
      </c>
      <c r="H3357" s="633" t="s">
        <v>2196</v>
      </c>
      <c r="I3357" s="633" t="s">
        <v>1976</v>
      </c>
      <c r="J3357" s="633">
        <v>1</v>
      </c>
      <c r="K3357" s="633" t="s">
        <v>935</v>
      </c>
    </row>
    <row r="3358" spans="1:11" ht="15.75" customHeight="1">
      <c r="A3358" s="632">
        <v>44484</v>
      </c>
      <c r="B3358" s="633" t="s">
        <v>1971</v>
      </c>
      <c r="C3358" s="439" t="s">
        <v>5656</v>
      </c>
      <c r="D3358" s="633" t="s">
        <v>95</v>
      </c>
      <c r="E3358" s="633" t="s">
        <v>2024</v>
      </c>
      <c r="F3358" s="773">
        <v>2000000</v>
      </c>
      <c r="G3358" s="422" t="s">
        <v>1810</v>
      </c>
      <c r="H3358" s="633" t="s">
        <v>2196</v>
      </c>
      <c r="I3358" s="633" t="s">
        <v>1976</v>
      </c>
      <c r="J3358" s="633">
        <v>1</v>
      </c>
      <c r="K3358" s="633" t="s">
        <v>935</v>
      </c>
    </row>
    <row r="3359" spans="1:11" ht="15.75" customHeight="1">
      <c r="A3359" s="632">
        <v>44485</v>
      </c>
      <c r="B3359" s="633" t="s">
        <v>1971</v>
      </c>
      <c r="C3359" s="439" t="s">
        <v>5657</v>
      </c>
      <c r="D3359" s="633" t="s">
        <v>2434</v>
      </c>
      <c r="E3359" s="633" t="s">
        <v>1974</v>
      </c>
      <c r="F3359" s="773">
        <v>1600000</v>
      </c>
      <c r="G3359" s="422" t="s">
        <v>3135</v>
      </c>
      <c r="H3359" s="633" t="s">
        <v>2196</v>
      </c>
      <c r="I3359" s="633" t="s">
        <v>1976</v>
      </c>
      <c r="J3359" s="633">
        <v>1</v>
      </c>
      <c r="K3359" s="633" t="s">
        <v>1859</v>
      </c>
    </row>
    <row r="3360" spans="1:11" ht="15.75" customHeight="1">
      <c r="A3360" s="632">
        <v>44486</v>
      </c>
      <c r="B3360" s="633" t="s">
        <v>1971</v>
      </c>
      <c r="C3360" s="439" t="s">
        <v>5658</v>
      </c>
      <c r="D3360" s="633" t="s">
        <v>3440</v>
      </c>
      <c r="E3360" s="633" t="s">
        <v>2024</v>
      </c>
      <c r="F3360" s="773">
        <v>1650000</v>
      </c>
      <c r="G3360" s="422" t="s">
        <v>5659</v>
      </c>
      <c r="H3360" s="633" t="s">
        <v>2196</v>
      </c>
      <c r="I3360" s="633" t="s">
        <v>1976</v>
      </c>
      <c r="J3360" s="633">
        <v>1</v>
      </c>
      <c r="K3360" s="633" t="s">
        <v>935</v>
      </c>
    </row>
    <row r="3361" spans="1:11" ht="15.75" customHeight="1">
      <c r="A3361" s="632">
        <v>44486</v>
      </c>
      <c r="B3361" s="633" t="s">
        <v>1971</v>
      </c>
      <c r="C3361" s="439" t="s">
        <v>5660</v>
      </c>
      <c r="D3361" s="633" t="s">
        <v>92</v>
      </c>
      <c r="E3361" s="633" t="s">
        <v>2423</v>
      </c>
      <c r="F3361" s="773">
        <v>3000000</v>
      </c>
      <c r="G3361" s="422" t="s">
        <v>3082</v>
      </c>
      <c r="H3361" s="633" t="s">
        <v>2196</v>
      </c>
      <c r="I3361" s="633" t="s">
        <v>1976</v>
      </c>
      <c r="J3361" s="633">
        <v>1</v>
      </c>
      <c r="K3361" s="633" t="s">
        <v>1859</v>
      </c>
    </row>
    <row r="3362" spans="1:11" ht="15.75" customHeight="1">
      <c r="A3362" s="632"/>
      <c r="B3362" s="633" t="s">
        <v>2001</v>
      </c>
      <c r="C3362" s="439" t="s">
        <v>5661</v>
      </c>
      <c r="D3362" s="633" t="s">
        <v>5662</v>
      </c>
      <c r="E3362" s="633" t="s">
        <v>5560</v>
      </c>
      <c r="F3362" s="773">
        <v>800000</v>
      </c>
      <c r="G3362" s="422" t="s">
        <v>2039</v>
      </c>
      <c r="H3362" s="633" t="s">
        <v>2196</v>
      </c>
      <c r="I3362" s="633" t="s">
        <v>1976</v>
      </c>
      <c r="J3362" s="633">
        <v>1</v>
      </c>
      <c r="K3362" s="633" t="s">
        <v>5573</v>
      </c>
    </row>
    <row r="3363" spans="1:11" ht="15.75" customHeight="1">
      <c r="A3363" s="632">
        <v>44537</v>
      </c>
      <c r="B3363" s="633" t="s">
        <v>1971</v>
      </c>
      <c r="C3363" s="439" t="s">
        <v>5663</v>
      </c>
      <c r="D3363" s="633" t="s">
        <v>5662</v>
      </c>
      <c r="E3363" s="633" t="s">
        <v>5560</v>
      </c>
      <c r="F3363" s="773">
        <v>1100000</v>
      </c>
      <c r="G3363" s="422" t="s">
        <v>2039</v>
      </c>
      <c r="H3363" s="633" t="s">
        <v>2196</v>
      </c>
      <c r="I3363" s="633" t="s">
        <v>1976</v>
      </c>
      <c r="J3363" s="633">
        <v>1</v>
      </c>
      <c r="K3363" s="633" t="s">
        <v>5573</v>
      </c>
    </row>
    <row r="3364" spans="1:11" s="605" customFormat="1" ht="15.75" customHeight="1">
      <c r="A3364" s="1526"/>
      <c r="B3364" s="1527" t="s">
        <v>1971</v>
      </c>
      <c r="C3364" s="1528" t="s">
        <v>5664</v>
      </c>
      <c r="D3364" s="1529" t="s">
        <v>434</v>
      </c>
      <c r="E3364" s="1529" t="s">
        <v>1974</v>
      </c>
      <c r="F3364" s="1577"/>
      <c r="G3364" s="1530"/>
      <c r="H3364" s="1530"/>
      <c r="I3364" s="1531"/>
      <c r="J3364" s="1532"/>
      <c r="K3364" s="1533"/>
    </row>
    <row r="3365" spans="1:11" s="605" customFormat="1" ht="15.75" customHeight="1">
      <c r="A3365" s="1526"/>
      <c r="B3365" s="1527" t="s">
        <v>2149</v>
      </c>
      <c r="C3365" s="1528" t="s">
        <v>5665</v>
      </c>
      <c r="D3365" s="1529" t="s">
        <v>2221</v>
      </c>
      <c r="E3365" s="1529" t="s">
        <v>1974</v>
      </c>
      <c r="F3365" s="1577"/>
      <c r="G3365" s="1530"/>
      <c r="H3365" s="1530"/>
      <c r="I3365" s="1531"/>
      <c r="J3365" s="1532"/>
      <c r="K3365" s="1533"/>
    </row>
    <row r="3366" spans="1:11" s="605" customFormat="1" ht="15.75" customHeight="1">
      <c r="A3366" s="1541"/>
      <c r="B3366" s="1527" t="s">
        <v>1971</v>
      </c>
      <c r="C3366" s="1532" t="s">
        <v>5545</v>
      </c>
      <c r="D3366" s="1535" t="s">
        <v>405</v>
      </c>
      <c r="E3366" s="1529" t="s">
        <v>1974</v>
      </c>
      <c r="F3366" s="1576"/>
      <c r="G3366" s="1535"/>
      <c r="H3366" s="1530"/>
      <c r="I3366" s="1531"/>
      <c r="J3366" s="1532"/>
      <c r="K3366" s="1536"/>
    </row>
    <row r="3367" spans="1:11" ht="15.75" customHeight="1">
      <c r="J3367">
        <f>SUM(J3337:J3363)</f>
        <v>27</v>
      </c>
    </row>
    <row r="3368" spans="1:11" ht="15.75" customHeight="1">
      <c r="A3368" s="3342" t="s">
        <v>5666</v>
      </c>
      <c r="B3368" s="3342"/>
      <c r="C3368" s="3342"/>
      <c r="D3368" s="3342"/>
      <c r="E3368" s="3342"/>
      <c r="F3368" s="3342"/>
      <c r="G3368" s="3342"/>
      <c r="H3368" s="3342"/>
      <c r="I3368" s="3342"/>
      <c r="J3368" s="3342"/>
      <c r="K3368" s="3342"/>
    </row>
    <row r="3369" spans="1:11" ht="15.75" customHeight="1">
      <c r="A3369" s="3340" t="s">
        <v>15</v>
      </c>
      <c r="B3369" s="3341"/>
      <c r="C3369" s="3341"/>
      <c r="D3369" s="3341"/>
      <c r="E3369" s="3341"/>
      <c r="F3369" s="3341"/>
      <c r="G3369" s="3341"/>
      <c r="H3369" s="3341"/>
      <c r="I3369" s="3341"/>
      <c r="J3369" s="3341"/>
      <c r="K3369" s="3341"/>
    </row>
    <row r="3370" spans="1:11" ht="15.75" customHeight="1">
      <c r="A3370" s="12" t="s">
        <v>1962</v>
      </c>
      <c r="B3370" s="62" t="s">
        <v>1963</v>
      </c>
      <c r="C3370" s="62" t="s">
        <v>1964</v>
      </c>
      <c r="D3370" s="62" t="s">
        <v>2340</v>
      </c>
      <c r="E3370" s="62" t="s">
        <v>153</v>
      </c>
      <c r="F3370" s="1702" t="s">
        <v>1966</v>
      </c>
      <c r="G3370" s="986" t="s">
        <v>1967</v>
      </c>
      <c r="H3370" s="62" t="s">
        <v>1968</v>
      </c>
      <c r="I3370" s="62" t="s">
        <v>1969</v>
      </c>
      <c r="J3370" s="63" t="s">
        <v>1970</v>
      </c>
      <c r="K3370" s="63" t="s">
        <v>10</v>
      </c>
    </row>
    <row r="3371" spans="1:11" ht="15.75" customHeight="1">
      <c r="A3371" s="632">
        <v>44205</v>
      </c>
      <c r="B3371" s="633" t="s">
        <v>1971</v>
      </c>
      <c r="C3371" s="662" t="s">
        <v>5667</v>
      </c>
      <c r="D3371" s="633" t="s">
        <v>434</v>
      </c>
      <c r="E3371" s="633" t="s">
        <v>1974</v>
      </c>
      <c r="F3371" s="1131">
        <v>2300000</v>
      </c>
      <c r="G3371" s="633" t="s">
        <v>5668</v>
      </c>
      <c r="H3371" s="633" t="s">
        <v>1991</v>
      </c>
      <c r="I3371" s="633" t="s">
        <v>1976</v>
      </c>
      <c r="J3371" s="633">
        <v>1</v>
      </c>
      <c r="K3371" s="633" t="s">
        <v>1859</v>
      </c>
    </row>
    <row r="3372" spans="1:11" ht="15.75" customHeight="1">
      <c r="A3372" s="632">
        <v>44206</v>
      </c>
      <c r="B3372" s="633" t="s">
        <v>1971</v>
      </c>
      <c r="C3372" s="662" t="s">
        <v>5669</v>
      </c>
      <c r="D3372" s="633" t="s">
        <v>91</v>
      </c>
      <c r="E3372" s="633" t="s">
        <v>1974</v>
      </c>
      <c r="F3372" s="1131">
        <v>2500000</v>
      </c>
      <c r="G3372" s="633" t="s">
        <v>5670</v>
      </c>
      <c r="H3372" s="633" t="s">
        <v>1991</v>
      </c>
      <c r="I3372" s="633" t="s">
        <v>1976</v>
      </c>
      <c r="J3372" s="633">
        <v>1</v>
      </c>
      <c r="K3372" s="633" t="s">
        <v>935</v>
      </c>
    </row>
    <row r="3373" spans="1:11" ht="15.75" customHeight="1">
      <c r="A3373" s="632">
        <v>44207</v>
      </c>
      <c r="B3373" s="633" t="s">
        <v>1971</v>
      </c>
      <c r="C3373" s="479" t="s">
        <v>5671</v>
      </c>
      <c r="D3373" s="633" t="s">
        <v>91</v>
      </c>
      <c r="E3373" s="633" t="s">
        <v>1974</v>
      </c>
      <c r="F3373" s="773">
        <v>2800000</v>
      </c>
      <c r="G3373" s="422" t="s">
        <v>2062</v>
      </c>
      <c r="H3373" s="633" t="s">
        <v>2196</v>
      </c>
      <c r="I3373" s="633" t="s">
        <v>1976</v>
      </c>
      <c r="J3373" s="633">
        <v>1</v>
      </c>
      <c r="K3373" s="633" t="s">
        <v>935</v>
      </c>
    </row>
    <row r="3374" spans="1:11" ht="15.75" customHeight="1">
      <c r="A3374" s="632">
        <v>44208</v>
      </c>
      <c r="B3374" s="1569" t="s">
        <v>1971</v>
      </c>
      <c r="C3374" s="725" t="s">
        <v>4177</v>
      </c>
      <c r="D3374" s="633" t="s">
        <v>5672</v>
      </c>
      <c r="E3374" s="633" t="s">
        <v>1974</v>
      </c>
      <c r="F3374" s="773">
        <v>2700000</v>
      </c>
      <c r="G3374" s="422" t="s">
        <v>1984</v>
      </c>
      <c r="H3374" s="633" t="s">
        <v>2196</v>
      </c>
      <c r="I3374" s="633" t="s">
        <v>1976</v>
      </c>
      <c r="J3374" s="633">
        <v>1</v>
      </c>
      <c r="K3374" s="633" t="s">
        <v>19</v>
      </c>
    </row>
    <row r="3375" spans="1:11" ht="15.75" customHeight="1">
      <c r="A3375" s="632">
        <v>44209</v>
      </c>
      <c r="B3375" s="1569" t="s">
        <v>1971</v>
      </c>
      <c r="C3375" s="1599" t="s">
        <v>5673</v>
      </c>
      <c r="D3375" s="633" t="s">
        <v>2512</v>
      </c>
      <c r="E3375" s="633" t="s">
        <v>1974</v>
      </c>
      <c r="F3375" s="773">
        <v>2000000</v>
      </c>
      <c r="G3375" s="422" t="s">
        <v>5674</v>
      </c>
      <c r="H3375" s="633" t="s">
        <v>2196</v>
      </c>
      <c r="I3375" s="633" t="s">
        <v>1976</v>
      </c>
      <c r="J3375" s="633">
        <v>1</v>
      </c>
      <c r="K3375" s="633" t="s">
        <v>5573</v>
      </c>
    </row>
    <row r="3376" spans="1:11" ht="15.75" customHeight="1">
      <c r="A3376" s="632">
        <v>44210</v>
      </c>
      <c r="B3376" s="1569" t="s">
        <v>1971</v>
      </c>
      <c r="C3376" s="725" t="s">
        <v>5675</v>
      </c>
      <c r="D3376" s="633" t="s">
        <v>2773</v>
      </c>
      <c r="E3376" s="633" t="s">
        <v>5560</v>
      </c>
      <c r="F3376" s="773">
        <v>3200000</v>
      </c>
      <c r="G3376" s="451" t="s">
        <v>1975</v>
      </c>
      <c r="H3376" s="633" t="s">
        <v>1991</v>
      </c>
      <c r="I3376" s="633" t="s">
        <v>1976</v>
      </c>
      <c r="J3376" s="633">
        <v>1</v>
      </c>
      <c r="K3376" s="633" t="s">
        <v>5573</v>
      </c>
    </row>
    <row r="3377" spans="1:11" ht="15.75" customHeight="1">
      <c r="A3377" s="632">
        <v>44211</v>
      </c>
      <c r="B3377" s="633" t="s">
        <v>2149</v>
      </c>
      <c r="C3377" s="439" t="s">
        <v>5676</v>
      </c>
      <c r="D3377" s="633" t="s">
        <v>92</v>
      </c>
      <c r="E3377" s="633" t="s">
        <v>1974</v>
      </c>
      <c r="F3377" s="773">
        <v>3000000</v>
      </c>
      <c r="G3377" s="422" t="s">
        <v>2847</v>
      </c>
      <c r="H3377" s="633" t="s">
        <v>2196</v>
      </c>
      <c r="I3377" s="633" t="s">
        <v>1976</v>
      </c>
      <c r="J3377" s="633">
        <v>1</v>
      </c>
      <c r="K3377" s="633" t="s">
        <v>5573</v>
      </c>
    </row>
    <row r="3378" spans="1:11" ht="15.75" customHeight="1">
      <c r="A3378" s="632">
        <v>44212</v>
      </c>
      <c r="B3378" s="633" t="s">
        <v>1971</v>
      </c>
      <c r="C3378" s="439" t="s">
        <v>5677</v>
      </c>
      <c r="D3378" s="633" t="s">
        <v>3057</v>
      </c>
      <c r="E3378" s="633" t="s">
        <v>1974</v>
      </c>
      <c r="F3378" s="773">
        <v>3600000</v>
      </c>
      <c r="G3378" s="422" t="s">
        <v>4192</v>
      </c>
      <c r="H3378" s="633" t="s">
        <v>2196</v>
      </c>
      <c r="I3378" s="633" t="s">
        <v>1976</v>
      </c>
      <c r="J3378" s="633">
        <v>1</v>
      </c>
      <c r="K3378" s="633" t="s">
        <v>935</v>
      </c>
    </row>
    <row r="3379" spans="1:11" ht="15.75" customHeight="1">
      <c r="A3379" s="632">
        <v>44213</v>
      </c>
      <c r="B3379" s="633" t="s">
        <v>1971</v>
      </c>
      <c r="C3379" s="439" t="s">
        <v>5678</v>
      </c>
      <c r="D3379" s="633"/>
      <c r="E3379" s="633" t="s">
        <v>1974</v>
      </c>
      <c r="F3379" s="773"/>
      <c r="G3379" s="451" t="s">
        <v>1975</v>
      </c>
      <c r="H3379" s="633"/>
      <c r="I3379" s="633"/>
      <c r="J3379" s="633">
        <v>1</v>
      </c>
      <c r="K3379" s="633"/>
    </row>
    <row r="3380" spans="1:11" ht="15.75" customHeight="1">
      <c r="A3380" s="632">
        <v>44214</v>
      </c>
      <c r="B3380" s="633" t="s">
        <v>1971</v>
      </c>
      <c r="C3380" s="439" t="s">
        <v>5679</v>
      </c>
      <c r="D3380" s="633" t="s">
        <v>756</v>
      </c>
      <c r="E3380" s="633" t="s">
        <v>5560</v>
      </c>
      <c r="F3380" s="773">
        <v>3780000</v>
      </c>
      <c r="G3380" s="451" t="s">
        <v>1975</v>
      </c>
      <c r="H3380" s="633" t="s">
        <v>1991</v>
      </c>
      <c r="I3380" s="633" t="s">
        <v>1991</v>
      </c>
      <c r="J3380" s="633">
        <v>1</v>
      </c>
      <c r="K3380" s="633" t="s">
        <v>935</v>
      </c>
    </row>
    <row r="3381" spans="1:11" ht="15.75" customHeight="1">
      <c r="A3381" s="632">
        <v>44215</v>
      </c>
      <c r="B3381" s="1464" t="s">
        <v>1971</v>
      </c>
      <c r="C3381" s="439" t="s">
        <v>5680</v>
      </c>
      <c r="D3381" s="633" t="s">
        <v>113</v>
      </c>
      <c r="E3381" s="1464" t="s">
        <v>1974</v>
      </c>
      <c r="F3381" s="773">
        <v>2900000</v>
      </c>
      <c r="G3381" s="422"/>
      <c r="H3381" s="633"/>
      <c r="I3381" s="633"/>
      <c r="J3381" s="633">
        <v>1</v>
      </c>
      <c r="K3381" s="633"/>
    </row>
    <row r="3382" spans="1:11" ht="15.75" customHeight="1">
      <c r="A3382" s="632">
        <v>44216</v>
      </c>
      <c r="B3382" s="723" t="s">
        <v>1971</v>
      </c>
      <c r="C3382" s="479" t="s">
        <v>5681</v>
      </c>
      <c r="D3382" s="695" t="s">
        <v>123</v>
      </c>
      <c r="E3382" s="723" t="s">
        <v>1974</v>
      </c>
      <c r="F3382" s="1719">
        <v>1300000</v>
      </c>
      <c r="G3382" s="523" t="s">
        <v>1975</v>
      </c>
      <c r="H3382" s="1464" t="s">
        <v>5682</v>
      </c>
      <c r="I3382" s="1464" t="s">
        <v>1976</v>
      </c>
      <c r="J3382" s="1464">
        <v>1</v>
      </c>
      <c r="K3382" s="1464" t="s">
        <v>5573</v>
      </c>
    </row>
    <row r="3383" spans="1:11" s="407" customFormat="1" ht="15.75" customHeight="1">
      <c r="A3383" s="632">
        <v>44217</v>
      </c>
      <c r="B3383" s="723" t="s">
        <v>2001</v>
      </c>
      <c r="C3383" s="1690" t="s">
        <v>5683</v>
      </c>
      <c r="D3383" s="1878" t="s">
        <v>3009</v>
      </c>
      <c r="E3383" s="723" t="s">
        <v>1974</v>
      </c>
      <c r="F3383" s="1885">
        <v>5500000</v>
      </c>
      <c r="G3383" s="544" t="s">
        <v>1975</v>
      </c>
      <c r="H3383" s="676" t="s">
        <v>2196</v>
      </c>
      <c r="I3383" s="676" t="s">
        <v>1976</v>
      </c>
      <c r="J3383" s="676">
        <v>1</v>
      </c>
      <c r="K3383" s="676" t="s">
        <v>5573</v>
      </c>
    </row>
    <row r="3384" spans="1:11" s="407" customFormat="1" ht="15.75" customHeight="1">
      <c r="A3384" s="632">
        <v>44218</v>
      </c>
      <c r="B3384" s="723" t="s">
        <v>1971</v>
      </c>
      <c r="C3384" s="1690" t="s">
        <v>2998</v>
      </c>
      <c r="D3384" s="1878" t="s">
        <v>92</v>
      </c>
      <c r="E3384" s="723" t="s">
        <v>1974</v>
      </c>
      <c r="F3384" s="1885">
        <v>3000000</v>
      </c>
      <c r="G3384" s="484" t="s">
        <v>1984</v>
      </c>
      <c r="H3384" s="676" t="s">
        <v>2196</v>
      </c>
      <c r="I3384" s="676" t="s">
        <v>1976</v>
      </c>
      <c r="J3384" s="676">
        <v>1</v>
      </c>
      <c r="K3384" s="676" t="s">
        <v>1859</v>
      </c>
    </row>
    <row r="3385" spans="1:11" ht="15.75" customHeight="1">
      <c r="A3385" s="632">
        <v>44219</v>
      </c>
      <c r="B3385" s="723" t="s">
        <v>1971</v>
      </c>
      <c r="C3385" s="439" t="s">
        <v>5684</v>
      </c>
      <c r="D3385" s="1569" t="s">
        <v>113</v>
      </c>
      <c r="E3385" s="723" t="s">
        <v>2024</v>
      </c>
      <c r="F3385" s="773">
        <v>3400000</v>
      </c>
      <c r="G3385" s="422" t="s">
        <v>3379</v>
      </c>
      <c r="H3385" s="633" t="s">
        <v>2196</v>
      </c>
      <c r="I3385" s="633" t="s">
        <v>1976</v>
      </c>
      <c r="J3385" s="633">
        <v>1</v>
      </c>
      <c r="K3385" s="633" t="s">
        <v>5573</v>
      </c>
    </row>
    <row r="3386" spans="1:11" ht="15.75" customHeight="1">
      <c r="A3386" s="632">
        <v>44220</v>
      </c>
      <c r="B3386" s="1692" t="s">
        <v>1971</v>
      </c>
      <c r="C3386" s="479" t="s">
        <v>2750</v>
      </c>
      <c r="D3386" s="1464" t="s">
        <v>2221</v>
      </c>
      <c r="E3386" s="1464" t="s">
        <v>1974</v>
      </c>
      <c r="F3386" s="1719">
        <v>2400000</v>
      </c>
      <c r="G3386" s="523" t="s">
        <v>1975</v>
      </c>
      <c r="H3386" s="1464" t="s">
        <v>2196</v>
      </c>
      <c r="I3386" s="1464" t="s">
        <v>1976</v>
      </c>
      <c r="J3386" s="1464">
        <v>1</v>
      </c>
      <c r="K3386" s="1464" t="s">
        <v>935</v>
      </c>
    </row>
    <row r="3387" spans="1:11" s="407" customFormat="1" ht="15.75" customHeight="1">
      <c r="A3387" s="632">
        <v>44221</v>
      </c>
      <c r="B3387" s="723" t="s">
        <v>2149</v>
      </c>
      <c r="C3387" s="725" t="s">
        <v>5685</v>
      </c>
      <c r="D3387" s="723" t="s">
        <v>91</v>
      </c>
      <c r="E3387" s="723" t="s">
        <v>2024</v>
      </c>
      <c r="F3387" s="1117">
        <v>3800000</v>
      </c>
      <c r="G3387" s="587" t="s">
        <v>1975</v>
      </c>
      <c r="H3387" s="723" t="s">
        <v>1991</v>
      </c>
      <c r="I3387" s="723" t="s">
        <v>1976</v>
      </c>
      <c r="J3387" s="723">
        <v>1</v>
      </c>
      <c r="K3387" s="723" t="s">
        <v>1859</v>
      </c>
    </row>
    <row r="3388" spans="1:11" s="407" customFormat="1" ht="15.75" customHeight="1">
      <c r="A3388" s="632">
        <v>44222</v>
      </c>
      <c r="B3388" s="723" t="s">
        <v>1971</v>
      </c>
      <c r="C3388" s="725" t="s">
        <v>5686</v>
      </c>
      <c r="D3388" s="723" t="s">
        <v>2512</v>
      </c>
      <c r="E3388" s="723" t="s">
        <v>2024</v>
      </c>
      <c r="F3388" s="1117">
        <v>2100000</v>
      </c>
      <c r="G3388" s="818" t="s">
        <v>2210</v>
      </c>
      <c r="H3388" s="723" t="s">
        <v>2196</v>
      </c>
      <c r="I3388" s="723" t="s">
        <v>1976</v>
      </c>
      <c r="J3388" s="723">
        <v>1</v>
      </c>
      <c r="K3388" s="723" t="s">
        <v>1859</v>
      </c>
    </row>
    <row r="3389" spans="1:11" ht="15.75" customHeight="1">
      <c r="A3389" s="632">
        <v>44223</v>
      </c>
      <c r="B3389" s="633" t="s">
        <v>1971</v>
      </c>
      <c r="C3389" s="439" t="s">
        <v>5687</v>
      </c>
      <c r="D3389" s="633" t="s">
        <v>413</v>
      </c>
      <c r="E3389" s="633" t="s">
        <v>2024</v>
      </c>
      <c r="F3389" s="773">
        <v>2000000</v>
      </c>
      <c r="G3389" s="1884" t="s">
        <v>2129</v>
      </c>
      <c r="H3389" s="723" t="s">
        <v>2196</v>
      </c>
      <c r="I3389" s="723" t="s">
        <v>1976</v>
      </c>
      <c r="J3389" s="633">
        <v>1</v>
      </c>
      <c r="K3389" s="633" t="s">
        <v>1859</v>
      </c>
    </row>
    <row r="3390" spans="1:11" ht="15.75" customHeight="1">
      <c r="A3390" s="632">
        <v>44224</v>
      </c>
      <c r="B3390" s="633" t="s">
        <v>1971</v>
      </c>
      <c r="C3390" s="439" t="s">
        <v>5688</v>
      </c>
      <c r="D3390" s="633" t="s">
        <v>2131</v>
      </c>
      <c r="E3390" s="633" t="s">
        <v>5560</v>
      </c>
      <c r="F3390" s="1888">
        <v>2500000</v>
      </c>
      <c r="G3390" s="544" t="s">
        <v>1975</v>
      </c>
      <c r="H3390" s="723" t="s">
        <v>2196</v>
      </c>
      <c r="I3390" s="723" t="s">
        <v>1976</v>
      </c>
      <c r="J3390" s="633">
        <v>1</v>
      </c>
      <c r="K3390" s="633" t="s">
        <v>935</v>
      </c>
    </row>
    <row r="3391" spans="1:11" s="605" customFormat="1" ht="15.75" customHeight="1">
      <c r="A3391" s="1526"/>
      <c r="B3391" s="1527" t="s">
        <v>1971</v>
      </c>
      <c r="C3391" s="1528" t="s">
        <v>5689</v>
      </c>
      <c r="D3391" s="1529"/>
      <c r="E3391" s="1529" t="s">
        <v>1974</v>
      </c>
      <c r="F3391" s="1577"/>
      <c r="G3391" s="1530"/>
      <c r="H3391" s="1530"/>
      <c r="I3391" s="1531"/>
      <c r="J3391" s="1532"/>
      <c r="K3391" s="1533"/>
    </row>
    <row r="3392" spans="1:11" s="605" customFormat="1" ht="15.75" customHeight="1">
      <c r="A3392" s="1526"/>
      <c r="B3392" s="1527" t="s">
        <v>1971</v>
      </c>
      <c r="C3392" s="1528" t="s">
        <v>5690</v>
      </c>
      <c r="D3392" s="1529"/>
      <c r="E3392" s="1529" t="s">
        <v>1974</v>
      </c>
      <c r="F3392" s="1577"/>
      <c r="G3392" s="1530"/>
      <c r="H3392" s="1530"/>
      <c r="I3392" s="1531"/>
      <c r="J3392" s="1532"/>
      <c r="K3392" s="1533"/>
    </row>
    <row r="3393" spans="1:11" s="605" customFormat="1" ht="15.75" customHeight="1">
      <c r="A3393" s="1541"/>
      <c r="B3393" s="1527" t="s">
        <v>1971</v>
      </c>
      <c r="C3393" s="1532" t="s">
        <v>5691</v>
      </c>
      <c r="D3393" s="1535"/>
      <c r="E3393" s="1529" t="s">
        <v>1974</v>
      </c>
      <c r="F3393" s="1576"/>
      <c r="G3393" s="1535"/>
      <c r="H3393" s="1530"/>
      <c r="I3393" s="1531"/>
      <c r="J3393" s="1532"/>
      <c r="K3393" s="1536"/>
    </row>
    <row r="3394" spans="1:11" ht="15.75" customHeight="1">
      <c r="J3394">
        <f>SUM(J3371:J3393)</f>
        <v>20</v>
      </c>
    </row>
    <row r="3395" spans="1:11" ht="15.75" customHeight="1">
      <c r="A3395" s="3340" t="s">
        <v>46</v>
      </c>
      <c r="B3395" s="3341"/>
      <c r="C3395" s="3341"/>
      <c r="D3395" s="3341"/>
      <c r="E3395" s="3341"/>
      <c r="F3395" s="3341"/>
      <c r="G3395" s="3341"/>
      <c r="H3395" s="3341"/>
      <c r="I3395" s="3341"/>
      <c r="J3395" s="3341"/>
      <c r="K3395" s="3341"/>
    </row>
    <row r="3396" spans="1:11" ht="15.75" customHeight="1">
      <c r="A3396" s="12" t="s">
        <v>1962</v>
      </c>
      <c r="B3396" s="62" t="s">
        <v>1963</v>
      </c>
      <c r="C3396" s="62" t="s">
        <v>1964</v>
      </c>
      <c r="D3396" s="62" t="s">
        <v>2340</v>
      </c>
      <c r="E3396" s="62" t="s">
        <v>153</v>
      </c>
      <c r="F3396" s="1702" t="s">
        <v>1966</v>
      </c>
      <c r="G3396" s="986" t="s">
        <v>1967</v>
      </c>
      <c r="H3396" s="62" t="s">
        <v>1968</v>
      </c>
      <c r="I3396" s="62" t="s">
        <v>1969</v>
      </c>
      <c r="J3396" s="63" t="s">
        <v>1970</v>
      </c>
      <c r="K3396" s="63" t="s">
        <v>10</v>
      </c>
    </row>
    <row r="3397" spans="1:11" ht="15.75" customHeight="1">
      <c r="A3397" s="632">
        <v>44205</v>
      </c>
      <c r="B3397" s="633" t="s">
        <v>1971</v>
      </c>
      <c r="C3397" s="631" t="s">
        <v>5692</v>
      </c>
      <c r="D3397" s="633" t="s">
        <v>113</v>
      </c>
      <c r="E3397" s="633" t="s">
        <v>1974</v>
      </c>
      <c r="F3397" s="1131">
        <v>2000000</v>
      </c>
      <c r="G3397" s="660" t="s">
        <v>1975</v>
      </c>
      <c r="H3397" s="633" t="s">
        <v>1991</v>
      </c>
      <c r="I3397" s="633" t="s">
        <v>1976</v>
      </c>
      <c r="J3397" s="633">
        <v>1</v>
      </c>
      <c r="K3397" s="633" t="s">
        <v>935</v>
      </c>
    </row>
    <row r="3398" spans="1:11" ht="15.75" customHeight="1">
      <c r="A3398" s="632">
        <v>44206</v>
      </c>
      <c r="B3398" s="633" t="s">
        <v>2149</v>
      </c>
      <c r="C3398" s="631" t="s">
        <v>5693</v>
      </c>
      <c r="D3398" s="633" t="s">
        <v>2718</v>
      </c>
      <c r="E3398" s="633" t="s">
        <v>2026</v>
      </c>
      <c r="F3398" s="1131">
        <v>3600000</v>
      </c>
      <c r="G3398" s="660" t="s">
        <v>1975</v>
      </c>
      <c r="H3398" s="633" t="s">
        <v>1991</v>
      </c>
      <c r="I3398" s="633" t="s">
        <v>1976</v>
      </c>
      <c r="J3398" s="633">
        <v>1</v>
      </c>
      <c r="K3398" s="633" t="s">
        <v>935</v>
      </c>
    </row>
    <row r="3399" spans="1:11" ht="15.75" customHeight="1">
      <c r="A3399" s="632">
        <v>44207</v>
      </c>
      <c r="B3399" s="633" t="s">
        <v>1971</v>
      </c>
      <c r="C3399" s="1700" t="s">
        <v>5694</v>
      </c>
      <c r="D3399" s="633" t="s">
        <v>2876</v>
      </c>
      <c r="E3399" s="633" t="s">
        <v>1974</v>
      </c>
      <c r="F3399" s="773">
        <v>3700000</v>
      </c>
      <c r="G3399" s="422" t="s">
        <v>5405</v>
      </c>
      <c r="H3399" s="633" t="s">
        <v>2196</v>
      </c>
      <c r="I3399" s="633" t="s">
        <v>1976</v>
      </c>
      <c r="J3399" s="633">
        <v>1</v>
      </c>
      <c r="K3399" s="633" t="s">
        <v>1859</v>
      </c>
    </row>
    <row r="3400" spans="1:11" ht="15.75" customHeight="1">
      <c r="A3400" s="632">
        <v>44208</v>
      </c>
      <c r="B3400" s="1569" t="s">
        <v>1971</v>
      </c>
      <c r="C3400" s="726" t="s">
        <v>5695</v>
      </c>
      <c r="D3400" s="633" t="s">
        <v>2876</v>
      </c>
      <c r="E3400" s="633" t="s">
        <v>1974</v>
      </c>
      <c r="F3400" s="773">
        <v>2300000</v>
      </c>
      <c r="G3400" s="451" t="s">
        <v>1975</v>
      </c>
      <c r="H3400" s="633" t="s">
        <v>2196</v>
      </c>
      <c r="I3400" s="633" t="s">
        <v>1976</v>
      </c>
      <c r="J3400" s="633">
        <v>1</v>
      </c>
      <c r="K3400" s="633" t="s">
        <v>5573</v>
      </c>
    </row>
    <row r="3401" spans="1:11" ht="15.75" customHeight="1">
      <c r="A3401" s="632">
        <v>44209</v>
      </c>
      <c r="B3401" s="1569" t="s">
        <v>1971</v>
      </c>
      <c r="C3401" s="1701" t="s">
        <v>5696</v>
      </c>
      <c r="D3401" s="633" t="s">
        <v>1973</v>
      </c>
      <c r="E3401" s="633" t="s">
        <v>1974</v>
      </c>
      <c r="F3401" s="773">
        <v>1200000</v>
      </c>
      <c r="G3401" s="451" t="s">
        <v>1975</v>
      </c>
      <c r="H3401" s="633" t="s">
        <v>2196</v>
      </c>
      <c r="I3401" s="633" t="s">
        <v>1976</v>
      </c>
      <c r="J3401" s="633">
        <v>1</v>
      </c>
      <c r="K3401" s="633" t="s">
        <v>5573</v>
      </c>
    </row>
    <row r="3402" spans="1:11" ht="15.75" customHeight="1">
      <c r="A3402" s="2073">
        <v>44210</v>
      </c>
      <c r="B3402" s="695" t="s">
        <v>1971</v>
      </c>
      <c r="C3402" s="2074" t="s">
        <v>5697</v>
      </c>
      <c r="D3402" s="633" t="s">
        <v>4533</v>
      </c>
      <c r="E3402" s="633" t="s">
        <v>2024</v>
      </c>
      <c r="F3402" s="773">
        <v>1650000</v>
      </c>
      <c r="G3402" s="422" t="s">
        <v>5698</v>
      </c>
      <c r="H3402" s="633" t="s">
        <v>1991</v>
      </c>
      <c r="I3402" s="633" t="s">
        <v>1976</v>
      </c>
      <c r="J3402" s="633">
        <v>1</v>
      </c>
      <c r="K3402" s="633" t="s">
        <v>5573</v>
      </c>
    </row>
    <row r="3403" spans="1:11" ht="15.75" customHeight="1">
      <c r="A3403" s="2073">
        <v>44210</v>
      </c>
      <c r="B3403" s="723" t="s">
        <v>1971</v>
      </c>
      <c r="C3403" s="726" t="s">
        <v>5699</v>
      </c>
      <c r="D3403" s="633" t="s">
        <v>2547</v>
      </c>
      <c r="E3403" s="633" t="s">
        <v>2024</v>
      </c>
      <c r="F3403" s="773">
        <v>200000</v>
      </c>
      <c r="G3403" s="422" t="s">
        <v>5405</v>
      </c>
      <c r="H3403" s="633"/>
      <c r="I3403" s="633"/>
      <c r="J3403" s="633">
        <v>1</v>
      </c>
      <c r="K3403" s="633"/>
    </row>
    <row r="3404" spans="1:11" ht="15.75" customHeight="1">
      <c r="A3404" s="632">
        <v>44211</v>
      </c>
      <c r="B3404" s="633" t="s">
        <v>2149</v>
      </c>
      <c r="C3404" s="630" t="s">
        <v>5700</v>
      </c>
      <c r="D3404" s="633" t="s">
        <v>113</v>
      </c>
      <c r="E3404" s="633" t="s">
        <v>1974</v>
      </c>
      <c r="F3404" s="773">
        <v>2900000</v>
      </c>
      <c r="G3404" s="422" t="s">
        <v>2911</v>
      </c>
      <c r="H3404" s="633" t="s">
        <v>1976</v>
      </c>
      <c r="I3404" s="633" t="s">
        <v>1976</v>
      </c>
      <c r="J3404" s="633">
        <v>1</v>
      </c>
      <c r="K3404" s="633" t="s">
        <v>935</v>
      </c>
    </row>
    <row r="3405" spans="1:11" ht="15.75" customHeight="1">
      <c r="A3405" s="632">
        <v>44212</v>
      </c>
      <c r="B3405" s="633" t="s">
        <v>1971</v>
      </c>
      <c r="C3405" s="630" t="s">
        <v>5701</v>
      </c>
      <c r="D3405" s="633" t="s">
        <v>91</v>
      </c>
      <c r="E3405" s="633" t="s">
        <v>1974</v>
      </c>
      <c r="F3405" s="773">
        <v>2700000</v>
      </c>
      <c r="G3405" s="451" t="s">
        <v>1975</v>
      </c>
      <c r="H3405" s="633" t="s">
        <v>1991</v>
      </c>
      <c r="I3405" s="633" t="s">
        <v>1976</v>
      </c>
      <c r="J3405" s="633">
        <v>1</v>
      </c>
      <c r="K3405" s="633" t="s">
        <v>5573</v>
      </c>
    </row>
    <row r="3406" spans="1:11" ht="15.75" customHeight="1">
      <c r="A3406" s="632">
        <v>44213</v>
      </c>
      <c r="B3406" s="633" t="s">
        <v>1971</v>
      </c>
      <c r="C3406" s="630" t="s">
        <v>5702</v>
      </c>
      <c r="D3406" s="633" t="s">
        <v>91</v>
      </c>
      <c r="E3406" s="633" t="s">
        <v>1974</v>
      </c>
      <c r="F3406" s="773">
        <v>3000000</v>
      </c>
      <c r="G3406" s="422" t="s">
        <v>3379</v>
      </c>
      <c r="H3406" s="633" t="s">
        <v>1991</v>
      </c>
      <c r="I3406" s="633" t="s">
        <v>1976</v>
      </c>
      <c r="J3406" s="633">
        <v>1</v>
      </c>
      <c r="K3406" s="633" t="s">
        <v>5573</v>
      </c>
    </row>
    <row r="3407" spans="1:11" ht="15.75" customHeight="1">
      <c r="A3407" s="632">
        <v>44214</v>
      </c>
      <c r="B3407" s="633" t="s">
        <v>1971</v>
      </c>
      <c r="C3407" s="630" t="s">
        <v>5703</v>
      </c>
      <c r="D3407" s="633" t="s">
        <v>3753</v>
      </c>
      <c r="E3407" s="633" t="s">
        <v>5560</v>
      </c>
      <c r="F3407" s="773">
        <v>2800000</v>
      </c>
      <c r="G3407" s="451" t="s">
        <v>1975</v>
      </c>
      <c r="H3407" s="633" t="s">
        <v>2196</v>
      </c>
      <c r="I3407" s="633" t="s">
        <v>1976</v>
      </c>
      <c r="J3407" s="633">
        <v>1</v>
      </c>
      <c r="K3407" s="633" t="s">
        <v>5573</v>
      </c>
    </row>
    <row r="3408" spans="1:11" ht="15.75" customHeight="1">
      <c r="A3408" s="632">
        <v>44215</v>
      </c>
      <c r="B3408" s="1464" t="s">
        <v>2149</v>
      </c>
      <c r="C3408" s="630" t="s">
        <v>5704</v>
      </c>
      <c r="D3408" s="633" t="s">
        <v>5705</v>
      </c>
      <c r="E3408" s="1464" t="s">
        <v>1974</v>
      </c>
      <c r="F3408" s="773">
        <v>6500000</v>
      </c>
      <c r="G3408" s="422" t="s">
        <v>3883</v>
      </c>
      <c r="H3408" s="633" t="s">
        <v>1991</v>
      </c>
      <c r="I3408" s="633" t="s">
        <v>1976</v>
      </c>
      <c r="J3408" s="633">
        <v>1</v>
      </c>
      <c r="K3408" s="633" t="s">
        <v>5573</v>
      </c>
    </row>
    <row r="3409" spans="1:11" ht="15.75" customHeight="1">
      <c r="A3409" s="632">
        <v>44216</v>
      </c>
      <c r="B3409" s="723" t="s">
        <v>1971</v>
      </c>
      <c r="C3409" s="1700" t="s">
        <v>5706</v>
      </c>
      <c r="D3409" s="695" t="s">
        <v>91</v>
      </c>
      <c r="E3409" s="723" t="s">
        <v>1974</v>
      </c>
      <c r="F3409" s="1719">
        <v>2500000</v>
      </c>
      <c r="G3409" s="1884" t="s">
        <v>1998</v>
      </c>
      <c r="H3409" s="1464" t="s">
        <v>1991</v>
      </c>
      <c r="I3409" s="1464" t="s">
        <v>1976</v>
      </c>
      <c r="J3409" s="1464">
        <v>1</v>
      </c>
      <c r="K3409" s="1464" t="s">
        <v>935</v>
      </c>
    </row>
    <row r="3410" spans="1:11" s="407" customFormat="1" ht="15.75" customHeight="1">
      <c r="A3410" s="632">
        <v>44217</v>
      </c>
      <c r="B3410" s="723" t="s">
        <v>1971</v>
      </c>
      <c r="C3410" s="1929" t="s">
        <v>5707</v>
      </c>
      <c r="D3410" s="1878" t="s">
        <v>91</v>
      </c>
      <c r="E3410" s="723" t="s">
        <v>1974</v>
      </c>
      <c r="F3410" s="1885">
        <v>2100000</v>
      </c>
      <c r="G3410" s="544" t="s">
        <v>1975</v>
      </c>
      <c r="H3410" s="676" t="s">
        <v>1991</v>
      </c>
      <c r="I3410" s="676" t="s">
        <v>1976</v>
      </c>
      <c r="J3410" s="676">
        <v>1</v>
      </c>
      <c r="K3410" s="676" t="s">
        <v>5573</v>
      </c>
    </row>
    <row r="3411" spans="1:11" s="407" customFormat="1" ht="15.75" customHeight="1">
      <c r="A3411" s="632">
        <v>44218</v>
      </c>
      <c r="B3411" s="723" t="s">
        <v>1971</v>
      </c>
      <c r="C3411" s="1929" t="s">
        <v>5708</v>
      </c>
      <c r="D3411" s="1878" t="s">
        <v>124</v>
      </c>
      <c r="E3411" s="723" t="s">
        <v>1974</v>
      </c>
      <c r="F3411" s="1885">
        <v>1700000</v>
      </c>
      <c r="G3411" s="544" t="s">
        <v>1975</v>
      </c>
      <c r="H3411" s="676" t="s">
        <v>1991</v>
      </c>
      <c r="I3411" s="676" t="s">
        <v>1976</v>
      </c>
      <c r="J3411" s="676">
        <v>1</v>
      </c>
      <c r="K3411" s="676" t="s">
        <v>1859</v>
      </c>
    </row>
    <row r="3412" spans="1:11" ht="15.75" customHeight="1">
      <c r="A3412" s="632">
        <v>44219</v>
      </c>
      <c r="B3412" s="723" t="s">
        <v>1971</v>
      </c>
      <c r="C3412" s="630" t="s">
        <v>5709</v>
      </c>
      <c r="D3412" s="1569" t="s">
        <v>1995</v>
      </c>
      <c r="E3412" s="723" t="s">
        <v>2024</v>
      </c>
      <c r="F3412" s="773">
        <v>2300000</v>
      </c>
      <c r="G3412" s="422" t="s">
        <v>4682</v>
      </c>
      <c r="H3412" s="633" t="s">
        <v>2196</v>
      </c>
      <c r="I3412" s="633" t="s">
        <v>1976</v>
      </c>
      <c r="J3412" s="633">
        <v>1</v>
      </c>
      <c r="K3412" s="633" t="s">
        <v>1859</v>
      </c>
    </row>
    <row r="3413" spans="1:11" ht="15.75" customHeight="1">
      <c r="A3413" s="632">
        <v>44220</v>
      </c>
      <c r="B3413" s="1692" t="s">
        <v>1971</v>
      </c>
      <c r="C3413" s="1700" t="s">
        <v>5710</v>
      </c>
      <c r="D3413" s="1464" t="s">
        <v>94</v>
      </c>
      <c r="E3413" s="1464" t="s">
        <v>1974</v>
      </c>
      <c r="F3413" s="1719">
        <v>2600000</v>
      </c>
      <c r="G3413" s="1884" t="s">
        <v>2202</v>
      </c>
      <c r="H3413" s="1464" t="s">
        <v>2196</v>
      </c>
      <c r="I3413" s="1464" t="s">
        <v>1976</v>
      </c>
      <c r="J3413" s="1464">
        <v>1</v>
      </c>
      <c r="K3413" s="1464" t="s">
        <v>1859</v>
      </c>
    </row>
    <row r="3414" spans="1:11" s="407" customFormat="1" ht="15.75" customHeight="1">
      <c r="A3414" s="632">
        <v>44221</v>
      </c>
      <c r="B3414" s="723" t="s">
        <v>1971</v>
      </c>
      <c r="C3414" s="726" t="s">
        <v>5711</v>
      </c>
      <c r="D3414" s="723" t="s">
        <v>113</v>
      </c>
      <c r="E3414" s="723" t="s">
        <v>2024</v>
      </c>
      <c r="F3414" s="1117">
        <v>2500000</v>
      </c>
      <c r="G3414" s="2043" t="s">
        <v>2911</v>
      </c>
      <c r="H3414" s="723" t="s">
        <v>2196</v>
      </c>
      <c r="I3414" s="723" t="s">
        <v>1976</v>
      </c>
      <c r="J3414" s="723">
        <v>1</v>
      </c>
      <c r="K3414" s="723" t="s">
        <v>1859</v>
      </c>
    </row>
    <row r="3415" spans="1:11" s="407" customFormat="1" ht="15.75" customHeight="1">
      <c r="A3415" s="632">
        <v>44222</v>
      </c>
      <c r="B3415" s="723" t="s">
        <v>1971</v>
      </c>
      <c r="C3415" s="726" t="s">
        <v>5712</v>
      </c>
      <c r="D3415" s="723" t="s">
        <v>423</v>
      </c>
      <c r="E3415" s="723" t="s">
        <v>2024</v>
      </c>
      <c r="F3415" s="1117">
        <v>1900000</v>
      </c>
      <c r="G3415" s="2045" t="s">
        <v>2306</v>
      </c>
      <c r="H3415" s="723" t="s">
        <v>2196</v>
      </c>
      <c r="I3415" s="723" t="s">
        <v>1976</v>
      </c>
      <c r="J3415" s="723">
        <v>1</v>
      </c>
      <c r="K3415" s="723" t="s">
        <v>935</v>
      </c>
    </row>
    <row r="3416" spans="1:11" ht="15.75" customHeight="1">
      <c r="A3416" s="632">
        <v>44223</v>
      </c>
      <c r="B3416" s="633" t="s">
        <v>1971</v>
      </c>
      <c r="C3416" s="630" t="s">
        <v>5713</v>
      </c>
      <c r="D3416" s="633" t="s">
        <v>3057</v>
      </c>
      <c r="E3416" s="633" t="s">
        <v>2024</v>
      </c>
      <c r="F3416" s="1888">
        <v>2300000</v>
      </c>
      <c r="G3416" s="2043" t="s">
        <v>3621</v>
      </c>
      <c r="H3416" s="2041" t="s">
        <v>2196</v>
      </c>
      <c r="I3416" s="723" t="s">
        <v>1976</v>
      </c>
      <c r="J3416" s="633">
        <v>1</v>
      </c>
      <c r="K3416" s="633" t="s">
        <v>5573</v>
      </c>
    </row>
    <row r="3417" spans="1:11" ht="15.75" customHeight="1">
      <c r="A3417" s="632">
        <v>44224</v>
      </c>
      <c r="B3417" s="633" t="s">
        <v>1971</v>
      </c>
      <c r="C3417" s="630" t="s">
        <v>5714</v>
      </c>
      <c r="D3417" s="633" t="s">
        <v>5715</v>
      </c>
      <c r="E3417" s="633" t="s">
        <v>2131</v>
      </c>
      <c r="F3417" s="1888">
        <v>3000000</v>
      </c>
      <c r="G3417" s="2043" t="s">
        <v>5716</v>
      </c>
      <c r="H3417" s="2041" t="s">
        <v>2196</v>
      </c>
      <c r="I3417" s="723" t="s">
        <v>1976</v>
      </c>
      <c r="J3417" s="633">
        <v>1</v>
      </c>
      <c r="K3417" s="633" t="s">
        <v>935</v>
      </c>
    </row>
    <row r="3418" spans="1:11" ht="15.75" customHeight="1">
      <c r="A3418" s="632">
        <v>44224</v>
      </c>
      <c r="B3418" s="633" t="s">
        <v>1971</v>
      </c>
      <c r="C3418" s="630" t="s">
        <v>5717</v>
      </c>
      <c r="D3418" s="633" t="s">
        <v>91</v>
      </c>
      <c r="E3418" s="633" t="s">
        <v>1974</v>
      </c>
      <c r="F3418" s="1888">
        <v>2000000</v>
      </c>
      <c r="G3418" s="705" t="s">
        <v>5405</v>
      </c>
      <c r="H3418" s="723" t="s">
        <v>2196</v>
      </c>
      <c r="I3418" s="723" t="s">
        <v>1976</v>
      </c>
      <c r="J3418" s="633">
        <v>1</v>
      </c>
      <c r="K3418" s="633" t="s">
        <v>5573</v>
      </c>
    </row>
    <row r="3419" spans="1:11" ht="15.75" customHeight="1">
      <c r="A3419" s="632">
        <v>44224</v>
      </c>
      <c r="B3419" s="633" t="s">
        <v>1971</v>
      </c>
      <c r="C3419" s="630" t="s">
        <v>5718</v>
      </c>
      <c r="D3419" s="633" t="s">
        <v>2434</v>
      </c>
      <c r="E3419" s="633" t="s">
        <v>2024</v>
      </c>
      <c r="F3419" s="1888">
        <v>1600000</v>
      </c>
      <c r="G3419" s="705" t="s">
        <v>2263</v>
      </c>
      <c r="H3419" s="723" t="s">
        <v>2196</v>
      </c>
      <c r="I3419" s="723" t="s">
        <v>1976</v>
      </c>
      <c r="J3419" s="633">
        <v>1</v>
      </c>
      <c r="K3419" s="633" t="s">
        <v>5573</v>
      </c>
    </row>
    <row r="3420" spans="1:11" ht="15.75" customHeight="1">
      <c r="A3420" s="632">
        <v>44224</v>
      </c>
      <c r="B3420" s="633" t="s">
        <v>1971</v>
      </c>
      <c r="C3420" s="630" t="s">
        <v>5719</v>
      </c>
      <c r="D3420" s="633" t="s">
        <v>2512</v>
      </c>
      <c r="E3420" s="633" t="s">
        <v>2024</v>
      </c>
      <c r="F3420" s="1888">
        <v>2400000</v>
      </c>
      <c r="G3420" s="705" t="s">
        <v>3070</v>
      </c>
      <c r="H3420" s="723" t="s">
        <v>2196</v>
      </c>
      <c r="I3420" s="723" t="s">
        <v>1976</v>
      </c>
      <c r="J3420" s="633">
        <v>1</v>
      </c>
      <c r="K3420" s="633" t="s">
        <v>5573</v>
      </c>
    </row>
    <row r="3421" spans="1:11" ht="15.75" customHeight="1">
      <c r="A3421" s="632">
        <v>44225</v>
      </c>
      <c r="B3421" s="633" t="s">
        <v>1971</v>
      </c>
      <c r="C3421" s="630" t="s">
        <v>5720</v>
      </c>
      <c r="D3421" s="633" t="s">
        <v>2434</v>
      </c>
      <c r="E3421" s="633" t="s">
        <v>2024</v>
      </c>
      <c r="F3421" s="1888">
        <v>1500000</v>
      </c>
      <c r="G3421" s="484" t="s">
        <v>5721</v>
      </c>
      <c r="H3421" s="723" t="s">
        <v>2196</v>
      </c>
      <c r="I3421" s="723" t="s">
        <v>1976</v>
      </c>
      <c r="J3421" s="633">
        <v>1</v>
      </c>
      <c r="K3421" s="633" t="s">
        <v>5573</v>
      </c>
    </row>
    <row r="3422" spans="1:11" ht="15.75" customHeight="1">
      <c r="A3422" s="632">
        <v>44226</v>
      </c>
      <c r="B3422" s="633" t="s">
        <v>1971</v>
      </c>
      <c r="C3422" s="630" t="s">
        <v>5722</v>
      </c>
      <c r="D3422" s="633" t="s">
        <v>91</v>
      </c>
      <c r="E3422" s="633" t="s">
        <v>2024</v>
      </c>
      <c r="F3422" s="1888">
        <v>2100000</v>
      </c>
      <c r="G3422" s="676" t="s">
        <v>5405</v>
      </c>
      <c r="H3422" s="723" t="s">
        <v>2196</v>
      </c>
      <c r="I3422" s="723" t="s">
        <v>1976</v>
      </c>
      <c r="J3422" s="633">
        <v>1</v>
      </c>
      <c r="K3422" s="633" t="s">
        <v>5573</v>
      </c>
    </row>
    <row r="3423" spans="1:11" s="605" customFormat="1" ht="15.75" customHeight="1">
      <c r="A3423" s="1526"/>
      <c r="B3423" s="1527" t="s">
        <v>1971</v>
      </c>
      <c r="C3423" s="1528" t="s">
        <v>5723</v>
      </c>
      <c r="D3423" s="1529"/>
      <c r="E3423" s="1529" t="s">
        <v>1974</v>
      </c>
      <c r="F3423" s="1577"/>
      <c r="G3423" s="1530"/>
      <c r="H3423" s="1530"/>
      <c r="I3423" s="1531"/>
      <c r="J3423" s="1532"/>
      <c r="K3423" s="1533"/>
    </row>
    <row r="3424" spans="1:11" s="605" customFormat="1" ht="15.75" customHeight="1">
      <c r="A3424" s="1526"/>
      <c r="B3424" s="1527" t="s">
        <v>1971</v>
      </c>
      <c r="C3424" s="1528" t="s">
        <v>5724</v>
      </c>
      <c r="D3424" s="1529"/>
      <c r="E3424" s="1529" t="s">
        <v>2131</v>
      </c>
      <c r="F3424" s="1577"/>
      <c r="G3424" s="1530"/>
      <c r="H3424" s="1530"/>
      <c r="I3424" s="1531"/>
      <c r="J3424" s="1532"/>
      <c r="K3424" s="1533"/>
    </row>
    <row r="3425" spans="1:11" s="605" customFormat="1" ht="15.75" customHeight="1">
      <c r="A3425" s="1526"/>
      <c r="B3425" s="1527" t="s">
        <v>1971</v>
      </c>
      <c r="C3425" s="1528" t="s">
        <v>5707</v>
      </c>
      <c r="D3425" s="1529"/>
      <c r="E3425" s="1529" t="s">
        <v>1974</v>
      </c>
      <c r="F3425" s="1577"/>
      <c r="G3425" s="1530"/>
      <c r="H3425" s="1530"/>
      <c r="I3425" s="1531"/>
      <c r="J3425" s="1532"/>
      <c r="K3425" s="1533"/>
    </row>
    <row r="3426" spans="1:11" s="605" customFormat="1" ht="15.75" customHeight="1">
      <c r="A3426" s="1526"/>
      <c r="B3426" s="1527" t="s">
        <v>1971</v>
      </c>
      <c r="C3426" s="1528" t="s">
        <v>2885</v>
      </c>
      <c r="D3426" s="1529"/>
      <c r="E3426" s="1529" t="s">
        <v>1974</v>
      </c>
      <c r="F3426" s="1577"/>
      <c r="G3426" s="1530"/>
      <c r="H3426" s="1530"/>
      <c r="I3426" s="1531"/>
      <c r="J3426" s="1532"/>
      <c r="K3426" s="1533"/>
    </row>
    <row r="3427" spans="1:11" s="605" customFormat="1" ht="15.75" customHeight="1">
      <c r="A3427" s="1526"/>
      <c r="B3427" s="1527" t="s">
        <v>1971</v>
      </c>
      <c r="C3427" s="1528" t="s">
        <v>5725</v>
      </c>
      <c r="D3427" s="1529"/>
      <c r="E3427" s="1529" t="s">
        <v>1974</v>
      </c>
      <c r="F3427" s="1577"/>
      <c r="G3427" s="1530"/>
      <c r="H3427" s="1530"/>
      <c r="I3427" s="1531"/>
      <c r="J3427" s="1532"/>
      <c r="K3427" s="1533"/>
    </row>
    <row r="3428" spans="1:11" s="605" customFormat="1" ht="15.75" customHeight="1">
      <c r="A3428" s="1526"/>
      <c r="B3428" s="1527" t="s">
        <v>1971</v>
      </c>
      <c r="C3428" s="1528" t="s">
        <v>5726</v>
      </c>
      <c r="D3428" s="1529"/>
      <c r="E3428" s="1529" t="s">
        <v>2131</v>
      </c>
      <c r="F3428" s="1577"/>
      <c r="G3428" s="1530"/>
      <c r="H3428" s="1530"/>
      <c r="I3428" s="1531"/>
      <c r="J3428" s="1532"/>
      <c r="K3428" s="1533"/>
    </row>
    <row r="3429" spans="1:11" s="605" customFormat="1" ht="15.75" customHeight="1">
      <c r="A3429" s="1526"/>
      <c r="B3429" s="1527" t="s">
        <v>1971</v>
      </c>
      <c r="C3429" s="1528" t="s">
        <v>5727</v>
      </c>
      <c r="D3429" s="1529"/>
      <c r="E3429" s="1529" t="s">
        <v>1974</v>
      </c>
      <c r="F3429" s="1577"/>
      <c r="G3429" s="1530"/>
      <c r="H3429" s="1530"/>
      <c r="I3429" s="1531"/>
      <c r="J3429" s="1532"/>
      <c r="K3429" s="1533"/>
    </row>
    <row r="3430" spans="1:11" s="605" customFormat="1" ht="15.75" customHeight="1">
      <c r="A3430" s="1526"/>
      <c r="B3430" s="1527" t="s">
        <v>1971</v>
      </c>
      <c r="C3430" s="1528" t="s">
        <v>5728</v>
      </c>
      <c r="D3430" s="1529"/>
      <c r="E3430" s="1529" t="s">
        <v>1974</v>
      </c>
      <c r="F3430" s="1577"/>
      <c r="G3430" s="1530"/>
      <c r="H3430" s="1530"/>
      <c r="I3430" s="1531"/>
      <c r="J3430" s="1532"/>
      <c r="K3430" s="1533"/>
    </row>
    <row r="3431" spans="1:11" s="605" customFormat="1" ht="15.75" customHeight="1">
      <c r="A3431" s="1526"/>
      <c r="B3431" s="1527" t="s">
        <v>2149</v>
      </c>
      <c r="C3431" s="1528" t="s">
        <v>5729</v>
      </c>
      <c r="D3431" s="1529"/>
      <c r="E3431" s="1529" t="s">
        <v>1974</v>
      </c>
      <c r="F3431" s="1577"/>
      <c r="G3431" s="1530"/>
      <c r="H3431" s="1530"/>
      <c r="I3431" s="1531"/>
      <c r="J3431" s="1532"/>
      <c r="K3431" s="1533"/>
    </row>
    <row r="3432" spans="1:11" s="605" customFormat="1" ht="15.75" customHeight="1">
      <c r="A3432" s="1541"/>
      <c r="B3432" s="1527" t="s">
        <v>1971</v>
      </c>
      <c r="C3432" s="1532" t="s">
        <v>5730</v>
      </c>
      <c r="D3432" s="1535"/>
      <c r="E3432" s="1529" t="s">
        <v>2026</v>
      </c>
      <c r="F3432" s="1576"/>
      <c r="G3432" s="1535"/>
      <c r="H3432" s="1530"/>
      <c r="I3432" s="1531"/>
      <c r="J3432" s="1532"/>
      <c r="K3432" s="1536"/>
    </row>
    <row r="3433" spans="1:11" ht="15.75" customHeight="1">
      <c r="J3433">
        <f>SUM(J3397:J3432)</f>
        <v>26</v>
      </c>
    </row>
    <row r="3434" spans="1:11" ht="15.75" customHeight="1">
      <c r="A3434" s="3340" t="s">
        <v>942</v>
      </c>
      <c r="B3434" s="3341"/>
      <c r="C3434" s="3341"/>
      <c r="D3434" s="3341"/>
      <c r="E3434" s="3341"/>
      <c r="F3434" s="3341"/>
      <c r="G3434" s="3341"/>
      <c r="H3434" s="3341"/>
      <c r="I3434" s="3341"/>
      <c r="J3434" s="3341"/>
      <c r="K3434" s="3341"/>
    </row>
    <row r="3435" spans="1:11" ht="15.75" customHeight="1">
      <c r="A3435" s="12" t="s">
        <v>1962</v>
      </c>
      <c r="B3435" s="62" t="s">
        <v>1963</v>
      </c>
      <c r="C3435" s="62" t="s">
        <v>1964</v>
      </c>
      <c r="D3435" s="62" t="s">
        <v>2340</v>
      </c>
      <c r="E3435" s="62" t="s">
        <v>153</v>
      </c>
      <c r="F3435" s="1702" t="s">
        <v>1966</v>
      </c>
      <c r="G3435" s="986" t="s">
        <v>1967</v>
      </c>
      <c r="H3435" s="62" t="s">
        <v>1968</v>
      </c>
      <c r="I3435" s="62" t="s">
        <v>1969</v>
      </c>
      <c r="J3435" s="63" t="s">
        <v>1970</v>
      </c>
      <c r="K3435" s="63" t="s">
        <v>10</v>
      </c>
    </row>
    <row r="3436" spans="1:11" ht="15.75" customHeight="1">
      <c r="A3436" s="632">
        <v>44205</v>
      </c>
      <c r="B3436" s="633" t="s">
        <v>1971</v>
      </c>
      <c r="C3436" s="631" t="s">
        <v>5731</v>
      </c>
      <c r="D3436" s="633" t="s">
        <v>413</v>
      </c>
      <c r="E3436" s="633" t="s">
        <v>1974</v>
      </c>
      <c r="F3436" s="1131">
        <v>2200000</v>
      </c>
      <c r="G3436" s="633" t="s">
        <v>5732</v>
      </c>
      <c r="H3436" s="633" t="s">
        <v>2196</v>
      </c>
      <c r="I3436" s="633" t="s">
        <v>1976</v>
      </c>
      <c r="J3436" s="633">
        <v>1</v>
      </c>
      <c r="K3436" s="633" t="s">
        <v>5573</v>
      </c>
    </row>
    <row r="3437" spans="1:11" ht="15.75" customHeight="1">
      <c r="A3437" s="632">
        <v>44206</v>
      </c>
      <c r="B3437" s="633" t="s">
        <v>1971</v>
      </c>
      <c r="C3437" s="631" t="s">
        <v>5733</v>
      </c>
      <c r="D3437" s="633" t="s">
        <v>98</v>
      </c>
      <c r="E3437" s="633" t="s">
        <v>1974</v>
      </c>
      <c r="F3437" s="1131">
        <v>1900000</v>
      </c>
      <c r="G3437" s="633" t="s">
        <v>4261</v>
      </c>
      <c r="H3437" s="633" t="s">
        <v>2196</v>
      </c>
      <c r="I3437" s="633" t="s">
        <v>1976</v>
      </c>
      <c r="J3437" s="633">
        <v>1</v>
      </c>
      <c r="K3437" s="633" t="s">
        <v>5573</v>
      </c>
    </row>
    <row r="3438" spans="1:11" ht="15.75" customHeight="1">
      <c r="A3438" s="632">
        <v>44207</v>
      </c>
      <c r="B3438" s="633" t="s">
        <v>2001</v>
      </c>
      <c r="C3438" s="1700" t="s">
        <v>5734</v>
      </c>
      <c r="D3438" s="633" t="s">
        <v>118</v>
      </c>
      <c r="E3438" s="633" t="s">
        <v>1974</v>
      </c>
      <c r="F3438" s="773">
        <v>650000</v>
      </c>
      <c r="G3438" s="451" t="s">
        <v>1975</v>
      </c>
      <c r="H3438" s="633" t="s">
        <v>2196</v>
      </c>
      <c r="I3438" s="633" t="s">
        <v>1976</v>
      </c>
      <c r="J3438" s="633">
        <v>1</v>
      </c>
      <c r="K3438" s="633" t="s">
        <v>5573</v>
      </c>
    </row>
    <row r="3439" spans="1:11" ht="15.75" customHeight="1">
      <c r="A3439" s="632">
        <v>44208</v>
      </c>
      <c r="B3439" s="1569" t="s">
        <v>1971</v>
      </c>
      <c r="C3439" s="726" t="s">
        <v>5735</v>
      </c>
      <c r="D3439" s="633" t="s">
        <v>2790</v>
      </c>
      <c r="E3439" s="633" t="s">
        <v>1974</v>
      </c>
      <c r="F3439" s="773">
        <v>1300000</v>
      </c>
      <c r="G3439" s="422" t="s">
        <v>5736</v>
      </c>
      <c r="H3439" s="633" t="s">
        <v>2196</v>
      </c>
      <c r="I3439" s="633" t="s">
        <v>1976</v>
      </c>
      <c r="J3439" s="633">
        <v>1</v>
      </c>
      <c r="K3439" s="633" t="s">
        <v>5573</v>
      </c>
    </row>
    <row r="3440" spans="1:11" ht="15.75" customHeight="1">
      <c r="A3440" s="632">
        <v>44209</v>
      </c>
      <c r="B3440" s="1569" t="s">
        <v>1971</v>
      </c>
      <c r="C3440" s="1701" t="s">
        <v>5737</v>
      </c>
      <c r="D3440" s="633" t="s">
        <v>3057</v>
      </c>
      <c r="E3440" s="633" t="s">
        <v>1974</v>
      </c>
      <c r="F3440" s="773">
        <v>2500000</v>
      </c>
      <c r="G3440" s="451" t="s">
        <v>2039</v>
      </c>
      <c r="H3440" s="633" t="s">
        <v>2196</v>
      </c>
      <c r="I3440" s="633" t="s">
        <v>1976</v>
      </c>
      <c r="J3440" s="633">
        <v>1</v>
      </c>
      <c r="K3440" s="633" t="s">
        <v>5573</v>
      </c>
    </row>
    <row r="3441" spans="1:11" ht="15.75" customHeight="1">
      <c r="A3441" s="632">
        <v>44210</v>
      </c>
      <c r="B3441" s="1569" t="s">
        <v>1971</v>
      </c>
      <c r="C3441" s="726" t="s">
        <v>5738</v>
      </c>
      <c r="D3441" s="633" t="s">
        <v>96</v>
      </c>
      <c r="E3441" s="633" t="s">
        <v>5560</v>
      </c>
      <c r="F3441" s="773">
        <v>1800000</v>
      </c>
      <c r="G3441" s="422" t="s">
        <v>2519</v>
      </c>
      <c r="H3441" s="633" t="s">
        <v>2196</v>
      </c>
      <c r="I3441" s="633" t="s">
        <v>1976</v>
      </c>
      <c r="J3441" s="633">
        <v>1</v>
      </c>
      <c r="K3441" s="633" t="s">
        <v>1859</v>
      </c>
    </row>
    <row r="3442" spans="1:11" ht="15.75" customHeight="1">
      <c r="A3442" s="632">
        <v>44212</v>
      </c>
      <c r="B3442" s="633" t="s">
        <v>1971</v>
      </c>
      <c r="C3442" s="630" t="s">
        <v>5739</v>
      </c>
      <c r="D3442" s="633" t="s">
        <v>91</v>
      </c>
      <c r="E3442" s="633" t="s">
        <v>1974</v>
      </c>
      <c r="F3442" s="773">
        <v>2000000</v>
      </c>
      <c r="G3442" s="422" t="s">
        <v>4684</v>
      </c>
      <c r="H3442" s="633" t="s">
        <v>2196</v>
      </c>
      <c r="I3442" s="633" t="s">
        <v>1976</v>
      </c>
      <c r="J3442" s="633">
        <v>1</v>
      </c>
      <c r="K3442" s="633" t="s">
        <v>1859</v>
      </c>
    </row>
    <row r="3443" spans="1:11" ht="15.75" customHeight="1">
      <c r="A3443" s="632">
        <v>44213</v>
      </c>
      <c r="B3443" s="633" t="s">
        <v>1971</v>
      </c>
      <c r="C3443" s="630" t="s">
        <v>5740</v>
      </c>
      <c r="D3443" s="633" t="s">
        <v>91</v>
      </c>
      <c r="E3443" s="633" t="s">
        <v>1974</v>
      </c>
      <c r="F3443" s="773">
        <v>2000000</v>
      </c>
      <c r="G3443" s="422" t="s">
        <v>3028</v>
      </c>
      <c r="H3443" s="633" t="s">
        <v>2196</v>
      </c>
      <c r="I3443" s="633" t="s">
        <v>1976</v>
      </c>
      <c r="J3443" s="633">
        <v>1</v>
      </c>
      <c r="K3443" s="633" t="s">
        <v>935</v>
      </c>
    </row>
    <row r="3444" spans="1:11" ht="15.75" customHeight="1">
      <c r="A3444" s="632">
        <v>44214</v>
      </c>
      <c r="B3444" s="633" t="s">
        <v>1971</v>
      </c>
      <c r="C3444" s="630" t="s">
        <v>5741</v>
      </c>
      <c r="D3444" s="633" t="s">
        <v>107</v>
      </c>
      <c r="E3444" s="633" t="s">
        <v>1974</v>
      </c>
      <c r="F3444" s="773">
        <v>2000000</v>
      </c>
      <c r="G3444" s="422" t="s">
        <v>5742</v>
      </c>
      <c r="H3444" s="633" t="s">
        <v>2196</v>
      </c>
      <c r="I3444" s="633" t="s">
        <v>1976</v>
      </c>
      <c r="J3444" s="633">
        <v>1</v>
      </c>
      <c r="K3444" s="633" t="s">
        <v>1859</v>
      </c>
    </row>
    <row r="3445" spans="1:11" ht="15.75" customHeight="1">
      <c r="A3445" s="632">
        <v>44215</v>
      </c>
      <c r="B3445" s="1464" t="s">
        <v>1971</v>
      </c>
      <c r="C3445" s="2063" t="s">
        <v>5743</v>
      </c>
      <c r="D3445" s="633" t="s">
        <v>91</v>
      </c>
      <c r="E3445" s="1464" t="s">
        <v>1974</v>
      </c>
      <c r="F3445" s="773">
        <v>2000000</v>
      </c>
      <c r="G3445" s="422" t="s">
        <v>3028</v>
      </c>
      <c r="H3445" s="633" t="s">
        <v>2196</v>
      </c>
      <c r="I3445" s="633" t="s">
        <v>1976</v>
      </c>
      <c r="J3445" s="633">
        <v>1</v>
      </c>
      <c r="K3445" s="633" t="s">
        <v>935</v>
      </c>
    </row>
    <row r="3446" spans="1:11" ht="15.75" customHeight="1">
      <c r="A3446" s="632">
        <v>44216</v>
      </c>
      <c r="B3446" s="723" t="s">
        <v>1971</v>
      </c>
      <c r="C3446" s="1700" t="s">
        <v>5744</v>
      </c>
      <c r="D3446" s="695" t="s">
        <v>92</v>
      </c>
      <c r="E3446" s="723" t="s">
        <v>1974</v>
      </c>
      <c r="F3446" s="1719">
        <v>2700000</v>
      </c>
      <c r="G3446" s="1884" t="s">
        <v>3082</v>
      </c>
      <c r="H3446" s="1464" t="s">
        <v>2196</v>
      </c>
      <c r="I3446" s="1464" t="s">
        <v>1976</v>
      </c>
      <c r="J3446" s="1464">
        <v>1</v>
      </c>
      <c r="K3446" s="1464" t="s">
        <v>935</v>
      </c>
    </row>
    <row r="3447" spans="1:11" s="407" customFormat="1" ht="15.75" customHeight="1">
      <c r="A3447" s="632">
        <v>44217</v>
      </c>
      <c r="B3447" s="723" t="s">
        <v>1971</v>
      </c>
      <c r="C3447" s="1929" t="s">
        <v>5745</v>
      </c>
      <c r="D3447" s="1878" t="s">
        <v>96</v>
      </c>
      <c r="E3447" s="723" t="s">
        <v>1974</v>
      </c>
      <c r="F3447" s="1885">
        <v>2500000</v>
      </c>
      <c r="G3447" s="544" t="s">
        <v>1975</v>
      </c>
      <c r="H3447" s="676" t="s">
        <v>2196</v>
      </c>
      <c r="I3447" s="676" t="s">
        <v>1976</v>
      </c>
      <c r="J3447" s="676">
        <v>1</v>
      </c>
      <c r="K3447" s="676" t="s">
        <v>5573</v>
      </c>
    </row>
    <row r="3448" spans="1:11" s="407" customFormat="1" ht="15.75" customHeight="1">
      <c r="A3448" s="632">
        <v>44218</v>
      </c>
      <c r="B3448" s="723" t="s">
        <v>1971</v>
      </c>
      <c r="C3448" s="1929" t="s">
        <v>5746</v>
      </c>
      <c r="D3448" s="1878" t="s">
        <v>2512</v>
      </c>
      <c r="E3448" s="723" t="s">
        <v>1974</v>
      </c>
      <c r="F3448" s="1885">
        <v>2500000</v>
      </c>
      <c r="G3448" s="676" t="s">
        <v>5747</v>
      </c>
      <c r="H3448" s="676" t="s">
        <v>2196</v>
      </c>
      <c r="I3448" s="676" t="s">
        <v>1976</v>
      </c>
      <c r="J3448" s="676">
        <v>1</v>
      </c>
      <c r="K3448" s="676" t="s">
        <v>1859</v>
      </c>
    </row>
    <row r="3449" spans="1:11" ht="15.75" customHeight="1">
      <c r="A3449" s="632">
        <v>44219</v>
      </c>
      <c r="B3449" s="723" t="s">
        <v>1971</v>
      </c>
      <c r="C3449" s="630" t="s">
        <v>5748</v>
      </c>
      <c r="D3449" s="1569" t="s">
        <v>413</v>
      </c>
      <c r="E3449" s="723" t="s">
        <v>2024</v>
      </c>
      <c r="F3449" s="773">
        <v>3200000</v>
      </c>
      <c r="G3449" s="422" t="s">
        <v>2223</v>
      </c>
      <c r="H3449" s="633" t="s">
        <v>2196</v>
      </c>
      <c r="I3449" s="633" t="s">
        <v>1976</v>
      </c>
      <c r="J3449" s="633">
        <v>1</v>
      </c>
      <c r="K3449" s="633" t="s">
        <v>1859</v>
      </c>
    </row>
    <row r="3450" spans="1:11" ht="15.75" customHeight="1">
      <c r="A3450" s="632">
        <v>44220</v>
      </c>
      <c r="B3450" s="1692" t="s">
        <v>1971</v>
      </c>
      <c r="C3450" s="1700" t="s">
        <v>5749</v>
      </c>
      <c r="D3450" s="1464" t="s">
        <v>95</v>
      </c>
      <c r="E3450" s="1464" t="s">
        <v>1974</v>
      </c>
      <c r="F3450" s="1719">
        <v>3000000</v>
      </c>
      <c r="G3450" s="1884" t="s">
        <v>2798</v>
      </c>
      <c r="H3450" s="1464" t="s">
        <v>2196</v>
      </c>
      <c r="I3450" s="1464" t="s">
        <v>1976</v>
      </c>
      <c r="J3450" s="1464">
        <v>1</v>
      </c>
      <c r="K3450" s="1464" t="s">
        <v>5573</v>
      </c>
    </row>
    <row r="3451" spans="1:11" s="407" customFormat="1" ht="15.75" customHeight="1">
      <c r="A3451" s="632">
        <v>44221</v>
      </c>
      <c r="B3451" s="723" t="s">
        <v>1971</v>
      </c>
      <c r="C3451" s="726" t="s">
        <v>5750</v>
      </c>
      <c r="D3451" s="723" t="s">
        <v>93</v>
      </c>
      <c r="E3451" s="723" t="s">
        <v>2024</v>
      </c>
      <c r="F3451" s="1117">
        <v>4500000</v>
      </c>
      <c r="G3451" s="818" t="s">
        <v>2867</v>
      </c>
      <c r="H3451" s="723" t="s">
        <v>2196</v>
      </c>
      <c r="I3451" s="723" t="s">
        <v>1976</v>
      </c>
      <c r="J3451" s="723">
        <v>1</v>
      </c>
      <c r="K3451" s="723" t="s">
        <v>1859</v>
      </c>
    </row>
    <row r="3452" spans="1:11" s="407" customFormat="1" ht="15.75" customHeight="1">
      <c r="A3452" s="632">
        <v>44222</v>
      </c>
      <c r="B3452" s="723" t="s">
        <v>1971</v>
      </c>
      <c r="C3452" s="726" t="s">
        <v>5751</v>
      </c>
      <c r="D3452" s="723" t="s">
        <v>92</v>
      </c>
      <c r="E3452" s="723" t="s">
        <v>2024</v>
      </c>
      <c r="F3452" s="1117">
        <v>3000000</v>
      </c>
      <c r="G3452" s="818" t="s">
        <v>2084</v>
      </c>
      <c r="H3452" s="723" t="s">
        <v>2196</v>
      </c>
      <c r="I3452" s="723" t="s">
        <v>1976</v>
      </c>
      <c r="J3452" s="723">
        <v>1</v>
      </c>
      <c r="K3452" s="723" t="s">
        <v>1859</v>
      </c>
    </row>
    <row r="3453" spans="1:11" ht="15.75" customHeight="1">
      <c r="A3453" s="632">
        <v>44223</v>
      </c>
      <c r="B3453" s="633" t="s">
        <v>1971</v>
      </c>
      <c r="C3453" s="630" t="s">
        <v>5752</v>
      </c>
      <c r="D3453" s="633" t="s">
        <v>109</v>
      </c>
      <c r="E3453" s="633" t="s">
        <v>2024</v>
      </c>
      <c r="F3453" s="773">
        <v>2000000</v>
      </c>
      <c r="G3453" s="523" t="s">
        <v>1975</v>
      </c>
      <c r="H3453" s="723" t="s">
        <v>2196</v>
      </c>
      <c r="I3453" s="723" t="s">
        <v>1976</v>
      </c>
      <c r="J3453" s="633">
        <v>1</v>
      </c>
      <c r="K3453" s="633" t="s">
        <v>5573</v>
      </c>
    </row>
    <row r="3454" spans="1:11" ht="15.75" customHeight="1">
      <c r="A3454" s="632">
        <v>44224</v>
      </c>
      <c r="B3454" s="633" t="s">
        <v>1971</v>
      </c>
      <c r="C3454" s="630" t="s">
        <v>5753</v>
      </c>
      <c r="D3454" s="633" t="s">
        <v>2547</v>
      </c>
      <c r="E3454" s="633" t="s">
        <v>1974</v>
      </c>
      <c r="F3454" s="1888">
        <v>2400000</v>
      </c>
      <c r="G3454" s="544" t="s">
        <v>1975</v>
      </c>
      <c r="H3454" s="723" t="s">
        <v>2196</v>
      </c>
      <c r="I3454" s="723" t="s">
        <v>1976</v>
      </c>
      <c r="J3454" s="633">
        <v>1</v>
      </c>
      <c r="K3454" s="633" t="s">
        <v>1859</v>
      </c>
    </row>
    <row r="3455" spans="1:11" ht="15.75" customHeight="1">
      <c r="A3455" s="632">
        <v>44225</v>
      </c>
      <c r="B3455" s="633" t="s">
        <v>1971</v>
      </c>
      <c r="C3455" s="630" t="s">
        <v>5754</v>
      </c>
      <c r="D3455" s="633" t="s">
        <v>2512</v>
      </c>
      <c r="E3455" s="633" t="s">
        <v>2024</v>
      </c>
      <c r="F3455" s="1888">
        <v>2200000</v>
      </c>
      <c r="G3455" s="484" t="s">
        <v>2524</v>
      </c>
      <c r="H3455" s="723" t="s">
        <v>2196</v>
      </c>
      <c r="I3455" s="723" t="s">
        <v>1976</v>
      </c>
      <c r="J3455" s="633">
        <v>1</v>
      </c>
      <c r="K3455" s="633" t="s">
        <v>935</v>
      </c>
    </row>
    <row r="3456" spans="1:11" s="605" customFormat="1" ht="15.75" customHeight="1">
      <c r="A3456" s="1526"/>
      <c r="B3456" s="1527" t="s">
        <v>1971</v>
      </c>
      <c r="C3456" s="1528" t="s">
        <v>5755</v>
      </c>
      <c r="D3456" s="1529" t="s">
        <v>92</v>
      </c>
      <c r="E3456" s="1529" t="s">
        <v>5560</v>
      </c>
      <c r="F3456" s="1577"/>
      <c r="G3456" s="1530"/>
      <c r="H3456" s="1530"/>
      <c r="I3456" s="1531"/>
      <c r="J3456" s="1532"/>
      <c r="K3456" s="1533"/>
    </row>
    <row r="3457" spans="1:11" s="605" customFormat="1" ht="15.75" customHeight="1">
      <c r="A3457" s="1526" t="s">
        <v>5756</v>
      </c>
      <c r="B3457" s="1527" t="s">
        <v>2149</v>
      </c>
      <c r="C3457" s="1528" t="s">
        <v>5757</v>
      </c>
      <c r="D3457" s="1529" t="s">
        <v>407</v>
      </c>
      <c r="E3457" s="1529" t="s">
        <v>2423</v>
      </c>
      <c r="F3457" s="1577">
        <v>950000000</v>
      </c>
      <c r="G3457" s="1530" t="s">
        <v>5670</v>
      </c>
      <c r="H3457" s="1530"/>
      <c r="I3457" s="1531"/>
      <c r="J3457" s="1532"/>
      <c r="K3457" s="1533"/>
    </row>
    <row r="3458" spans="1:11" s="605" customFormat="1" ht="15.75" customHeight="1">
      <c r="A3458" s="1526"/>
      <c r="B3458" s="1527" t="s">
        <v>1971</v>
      </c>
      <c r="C3458" s="1528" t="s">
        <v>5758</v>
      </c>
      <c r="D3458" s="1529" t="s">
        <v>1989</v>
      </c>
      <c r="E3458" s="1529" t="s">
        <v>1974</v>
      </c>
      <c r="F3458" s="1577"/>
      <c r="G3458" s="1530"/>
      <c r="H3458" s="1530"/>
      <c r="I3458" s="1531"/>
      <c r="J3458" s="1532"/>
      <c r="K3458" s="1533"/>
    </row>
    <row r="3459" spans="1:11" s="605" customFormat="1" ht="15.75" customHeight="1">
      <c r="A3459" s="1541"/>
      <c r="B3459" s="1527" t="s">
        <v>1971</v>
      </c>
      <c r="C3459" s="1532" t="s">
        <v>5759</v>
      </c>
      <c r="D3459" s="1535" t="s">
        <v>4398</v>
      </c>
      <c r="E3459" s="1529" t="s">
        <v>1974</v>
      </c>
      <c r="F3459" s="1576"/>
      <c r="G3459" s="1535"/>
      <c r="H3459" s="1530"/>
      <c r="I3459" s="1531"/>
      <c r="J3459" s="1532"/>
      <c r="K3459" s="1536"/>
    </row>
    <row r="3460" spans="1:11" ht="15.75" customHeight="1">
      <c r="J3460">
        <f>SUM(J3436:J3455)</f>
        <v>20</v>
      </c>
    </row>
    <row r="3461" spans="1:11" ht="15.75" customHeight="1">
      <c r="A3461" s="3340" t="s">
        <v>127</v>
      </c>
      <c r="B3461" s="3341"/>
      <c r="C3461" s="3341"/>
      <c r="D3461" s="3341"/>
      <c r="E3461" s="3341"/>
      <c r="F3461" s="3341"/>
      <c r="G3461" s="3341"/>
      <c r="H3461" s="3341"/>
      <c r="I3461" s="3341"/>
      <c r="J3461" s="3341"/>
      <c r="K3461" s="3341"/>
    </row>
    <row r="3462" spans="1:11" ht="15.75" customHeight="1">
      <c r="A3462" s="12" t="s">
        <v>1962</v>
      </c>
      <c r="B3462" s="62" t="s">
        <v>1963</v>
      </c>
      <c r="C3462" s="62" t="s">
        <v>1964</v>
      </c>
      <c r="D3462" s="62" t="s">
        <v>2340</v>
      </c>
      <c r="E3462" s="62" t="s">
        <v>153</v>
      </c>
      <c r="F3462" s="1702" t="s">
        <v>1966</v>
      </c>
      <c r="G3462" s="986" t="s">
        <v>1967</v>
      </c>
      <c r="H3462" s="62" t="s">
        <v>1968</v>
      </c>
      <c r="I3462" s="62" t="s">
        <v>1969</v>
      </c>
      <c r="J3462" s="63" t="s">
        <v>1970</v>
      </c>
      <c r="K3462" s="63" t="s">
        <v>10</v>
      </c>
    </row>
    <row r="3463" spans="1:11" ht="15.75" customHeight="1">
      <c r="A3463" s="632">
        <v>44205</v>
      </c>
      <c r="B3463" s="633" t="s">
        <v>1971</v>
      </c>
      <c r="C3463" s="662" t="s">
        <v>5760</v>
      </c>
      <c r="D3463" s="633" t="s">
        <v>93</v>
      </c>
      <c r="E3463" s="633" t="s">
        <v>1974</v>
      </c>
      <c r="F3463" s="1131">
        <v>3500000</v>
      </c>
      <c r="G3463" s="633" t="s">
        <v>2923</v>
      </c>
      <c r="H3463" s="633" t="s">
        <v>1991</v>
      </c>
      <c r="I3463" s="633" t="s">
        <v>1976</v>
      </c>
      <c r="J3463" s="633">
        <v>1</v>
      </c>
      <c r="K3463" s="633" t="s">
        <v>5573</v>
      </c>
    </row>
    <row r="3464" spans="1:11" ht="15.75" customHeight="1">
      <c r="A3464" s="632">
        <v>44206</v>
      </c>
      <c r="B3464" s="633" t="s">
        <v>1971</v>
      </c>
      <c r="C3464" s="662" t="s">
        <v>5761</v>
      </c>
      <c r="D3464" s="633" t="s">
        <v>413</v>
      </c>
      <c r="E3464" s="633" t="s">
        <v>1974</v>
      </c>
      <c r="F3464" s="1131">
        <v>2200000</v>
      </c>
      <c r="G3464" s="660" t="s">
        <v>2039</v>
      </c>
      <c r="H3464" s="633" t="s">
        <v>2196</v>
      </c>
      <c r="I3464" s="633" t="s">
        <v>1976</v>
      </c>
      <c r="J3464" s="633">
        <v>1</v>
      </c>
      <c r="K3464" s="633" t="s">
        <v>5573</v>
      </c>
    </row>
    <row r="3465" spans="1:11" ht="15.75" customHeight="1">
      <c r="A3465" s="632">
        <v>44207</v>
      </c>
      <c r="B3465" s="633" t="s">
        <v>1971</v>
      </c>
      <c r="C3465" s="479" t="s">
        <v>5762</v>
      </c>
      <c r="D3465" s="633" t="s">
        <v>96</v>
      </c>
      <c r="E3465" s="633" t="s">
        <v>1974</v>
      </c>
      <c r="F3465" s="773">
        <v>1200000</v>
      </c>
      <c r="G3465" s="451" t="s">
        <v>2039</v>
      </c>
      <c r="H3465" s="633" t="s">
        <v>2196</v>
      </c>
      <c r="I3465" s="633" t="s">
        <v>1976</v>
      </c>
      <c r="J3465" s="633">
        <v>1</v>
      </c>
      <c r="K3465" s="633" t="s">
        <v>5573</v>
      </c>
    </row>
    <row r="3466" spans="1:11" ht="15.75" customHeight="1">
      <c r="A3466" s="632">
        <v>44208</v>
      </c>
      <c r="B3466" s="1569" t="s">
        <v>1971</v>
      </c>
      <c r="C3466" s="725" t="s">
        <v>5763</v>
      </c>
      <c r="D3466" s="633" t="s">
        <v>91</v>
      </c>
      <c r="E3466" s="633" t="s">
        <v>1974</v>
      </c>
      <c r="F3466" s="773">
        <v>1800000</v>
      </c>
      <c r="G3466" s="422" t="s">
        <v>5764</v>
      </c>
      <c r="H3466" s="633" t="s">
        <v>2196</v>
      </c>
      <c r="I3466" s="633" t="s">
        <v>1976</v>
      </c>
      <c r="J3466" s="633">
        <v>1</v>
      </c>
      <c r="K3466" s="633" t="s">
        <v>5573</v>
      </c>
    </row>
    <row r="3467" spans="1:11" ht="15.75" customHeight="1">
      <c r="A3467" s="632">
        <v>44209</v>
      </c>
      <c r="B3467" s="1569" t="s">
        <v>1971</v>
      </c>
      <c r="C3467" s="1599" t="s">
        <v>5765</v>
      </c>
      <c r="D3467" s="633" t="s">
        <v>98</v>
      </c>
      <c r="E3467" s="633" t="s">
        <v>1974</v>
      </c>
      <c r="F3467" s="773">
        <v>1700000</v>
      </c>
      <c r="G3467" s="422" t="s">
        <v>2175</v>
      </c>
      <c r="H3467" s="633" t="s">
        <v>2196</v>
      </c>
      <c r="I3467" s="633" t="s">
        <v>1976</v>
      </c>
      <c r="J3467" s="633">
        <v>1</v>
      </c>
      <c r="K3467" s="633" t="s">
        <v>5573</v>
      </c>
    </row>
    <row r="3468" spans="1:11" ht="15.75" customHeight="1">
      <c r="A3468" s="632">
        <v>44210</v>
      </c>
      <c r="B3468" s="1569" t="s">
        <v>1971</v>
      </c>
      <c r="C3468" s="725" t="s">
        <v>5766</v>
      </c>
      <c r="D3468" s="633" t="s">
        <v>107</v>
      </c>
      <c r="E3468" s="633" t="s">
        <v>2024</v>
      </c>
      <c r="F3468" s="773">
        <v>2400000</v>
      </c>
      <c r="G3468" s="422" t="s">
        <v>3729</v>
      </c>
      <c r="H3468" s="633" t="s">
        <v>2196</v>
      </c>
      <c r="I3468" s="633" t="s">
        <v>1976</v>
      </c>
      <c r="J3468" s="633">
        <v>1</v>
      </c>
      <c r="K3468" s="633" t="s">
        <v>5573</v>
      </c>
    </row>
    <row r="3469" spans="1:11" ht="15.75" customHeight="1">
      <c r="A3469" s="632">
        <v>44211</v>
      </c>
      <c r="B3469" s="633" t="s">
        <v>1971</v>
      </c>
      <c r="C3469" s="439" t="s">
        <v>5767</v>
      </c>
      <c r="D3469" s="633" t="s">
        <v>107</v>
      </c>
      <c r="E3469" s="633" t="s">
        <v>1974</v>
      </c>
      <c r="F3469" s="773">
        <v>2800000</v>
      </c>
      <c r="G3469" s="422" t="s">
        <v>2443</v>
      </c>
      <c r="H3469" s="633" t="s">
        <v>2196</v>
      </c>
      <c r="I3469" s="633" t="s">
        <v>1976</v>
      </c>
      <c r="J3469" s="633">
        <v>1</v>
      </c>
      <c r="K3469" s="633" t="s">
        <v>5573</v>
      </c>
    </row>
    <row r="3470" spans="1:11" ht="15.75" customHeight="1">
      <c r="A3470" s="632">
        <v>44212</v>
      </c>
      <c r="B3470" s="633" t="s">
        <v>1971</v>
      </c>
      <c r="C3470" s="439" t="s">
        <v>5768</v>
      </c>
      <c r="D3470" s="633" t="s">
        <v>107</v>
      </c>
      <c r="E3470" s="633" t="s">
        <v>1974</v>
      </c>
      <c r="F3470" s="773">
        <v>1950000</v>
      </c>
      <c r="G3470" s="422" t="s">
        <v>5769</v>
      </c>
      <c r="H3470" s="633" t="s">
        <v>2196</v>
      </c>
      <c r="I3470" s="633" t="s">
        <v>1976</v>
      </c>
      <c r="J3470" s="633">
        <v>1</v>
      </c>
      <c r="K3470" s="633" t="s">
        <v>5573</v>
      </c>
    </row>
    <row r="3471" spans="1:11" ht="15.75" customHeight="1">
      <c r="A3471" s="632">
        <v>44213</v>
      </c>
      <c r="B3471" s="633" t="s">
        <v>1971</v>
      </c>
      <c r="C3471" s="439" t="s">
        <v>5770</v>
      </c>
      <c r="D3471" s="633" t="s">
        <v>2529</v>
      </c>
      <c r="E3471" s="633" t="s">
        <v>2131</v>
      </c>
      <c r="F3471" s="773">
        <v>3300000</v>
      </c>
      <c r="G3471" s="422" t="s">
        <v>5493</v>
      </c>
      <c r="H3471" s="633" t="s">
        <v>2196</v>
      </c>
      <c r="I3471" s="633" t="s">
        <v>1976</v>
      </c>
      <c r="J3471" s="633">
        <v>1</v>
      </c>
      <c r="K3471" s="633" t="s">
        <v>1859</v>
      </c>
    </row>
    <row r="3472" spans="1:11" ht="15.75" customHeight="1">
      <c r="A3472" s="632">
        <v>44214</v>
      </c>
      <c r="B3472" s="633" t="s">
        <v>1971</v>
      </c>
      <c r="C3472" s="439" t="s">
        <v>5771</v>
      </c>
      <c r="D3472" s="633" t="s">
        <v>2529</v>
      </c>
      <c r="E3472" s="633" t="s">
        <v>2131</v>
      </c>
      <c r="F3472" s="773">
        <v>2300000</v>
      </c>
      <c r="G3472" s="422" t="s">
        <v>5493</v>
      </c>
      <c r="H3472" s="633" t="s">
        <v>2196</v>
      </c>
      <c r="I3472" s="633" t="s">
        <v>1976</v>
      </c>
      <c r="J3472" s="633">
        <v>1</v>
      </c>
      <c r="K3472" s="633" t="s">
        <v>1859</v>
      </c>
    </row>
    <row r="3473" spans="1:11" ht="15.75" customHeight="1">
      <c r="A3473" s="632">
        <v>44215</v>
      </c>
      <c r="B3473" s="1464" t="s">
        <v>1971</v>
      </c>
      <c r="C3473" s="439" t="s">
        <v>5772</v>
      </c>
      <c r="D3473" s="633" t="s">
        <v>417</v>
      </c>
      <c r="E3473" s="1464" t="s">
        <v>1974</v>
      </c>
      <c r="F3473" s="773">
        <v>2300000</v>
      </c>
      <c r="G3473" s="422" t="s">
        <v>5773</v>
      </c>
      <c r="H3473" s="633" t="s">
        <v>2196</v>
      </c>
      <c r="I3473" s="633" t="s">
        <v>1976</v>
      </c>
      <c r="J3473" s="633">
        <v>1</v>
      </c>
      <c r="K3473" s="633" t="s">
        <v>935</v>
      </c>
    </row>
    <row r="3474" spans="1:11" ht="15.75" customHeight="1">
      <c r="A3474" s="632">
        <v>44216</v>
      </c>
      <c r="B3474" s="2041" t="s">
        <v>1971</v>
      </c>
      <c r="C3474" s="479" t="s">
        <v>5774</v>
      </c>
      <c r="D3474" s="695" t="s">
        <v>423</v>
      </c>
      <c r="E3474" s="723" t="s">
        <v>1974</v>
      </c>
      <c r="F3474" s="1719">
        <v>2500000</v>
      </c>
      <c r="G3474" s="1884" t="s">
        <v>2937</v>
      </c>
      <c r="H3474" s="1464" t="s">
        <v>2196</v>
      </c>
      <c r="I3474" s="1464" t="s">
        <v>1976</v>
      </c>
      <c r="J3474" s="1464">
        <v>1</v>
      </c>
      <c r="K3474" s="1464" t="s">
        <v>1859</v>
      </c>
    </row>
    <row r="3475" spans="1:11" s="407" customFormat="1" ht="15.75" customHeight="1">
      <c r="A3475" s="632">
        <v>44217</v>
      </c>
      <c r="B3475" s="2041" t="s">
        <v>1971</v>
      </c>
      <c r="C3475" s="1690" t="s">
        <v>5775</v>
      </c>
      <c r="D3475" s="1878" t="s">
        <v>2233</v>
      </c>
      <c r="E3475" s="723" t="s">
        <v>5560</v>
      </c>
      <c r="F3475" s="1885" t="s">
        <v>5776</v>
      </c>
      <c r="G3475" s="544" t="s">
        <v>1975</v>
      </c>
      <c r="H3475" s="676" t="s">
        <v>2196</v>
      </c>
      <c r="I3475" s="676" t="s">
        <v>1976</v>
      </c>
      <c r="J3475" s="676">
        <v>1</v>
      </c>
      <c r="K3475" s="676" t="s">
        <v>1859</v>
      </c>
    </row>
    <row r="3476" spans="1:11" s="407" customFormat="1" ht="15.75" customHeight="1">
      <c r="A3476" s="632">
        <v>44218</v>
      </c>
      <c r="B3476" s="2041" t="s">
        <v>1971</v>
      </c>
      <c r="C3476" s="1690" t="s">
        <v>5777</v>
      </c>
      <c r="D3476" s="1878" t="s">
        <v>2512</v>
      </c>
      <c r="E3476" s="723" t="s">
        <v>1974</v>
      </c>
      <c r="F3476" s="1885">
        <v>2000000</v>
      </c>
      <c r="G3476" s="484" t="s">
        <v>3424</v>
      </c>
      <c r="H3476" s="676" t="s">
        <v>2196</v>
      </c>
      <c r="I3476" s="676" t="s">
        <v>1976</v>
      </c>
      <c r="J3476" s="676">
        <v>1</v>
      </c>
      <c r="K3476" s="676" t="s">
        <v>5573</v>
      </c>
    </row>
    <row r="3477" spans="1:11" ht="15.75" customHeight="1">
      <c r="A3477" s="632">
        <v>44219</v>
      </c>
      <c r="B3477" s="2041" t="s">
        <v>1971</v>
      </c>
      <c r="C3477" s="439" t="s">
        <v>5778</v>
      </c>
      <c r="D3477" s="1569" t="s">
        <v>119</v>
      </c>
      <c r="E3477" s="723" t="s">
        <v>2024</v>
      </c>
      <c r="F3477" s="773">
        <v>1200000</v>
      </c>
      <c r="G3477" s="422" t="s">
        <v>1975</v>
      </c>
      <c r="H3477" s="633" t="s">
        <v>2196</v>
      </c>
      <c r="I3477" s="633" t="s">
        <v>1976</v>
      </c>
      <c r="J3477" s="633">
        <v>1</v>
      </c>
      <c r="K3477" s="633" t="s">
        <v>5573</v>
      </c>
    </row>
    <row r="3478" spans="1:11" ht="15.75" customHeight="1">
      <c r="A3478" s="632">
        <v>44220</v>
      </c>
      <c r="B3478" s="2042" t="s">
        <v>1971</v>
      </c>
      <c r="C3478" s="479" t="s">
        <v>5779</v>
      </c>
      <c r="D3478" s="1464" t="s">
        <v>119</v>
      </c>
      <c r="E3478" s="1464" t="s">
        <v>1974</v>
      </c>
      <c r="F3478" s="1719">
        <v>1250000</v>
      </c>
      <c r="G3478" s="523" t="s">
        <v>1975</v>
      </c>
      <c r="H3478" s="1464" t="s">
        <v>2196</v>
      </c>
      <c r="I3478" s="1464" t="s">
        <v>1976</v>
      </c>
      <c r="J3478" s="1464">
        <v>1</v>
      </c>
      <c r="K3478" s="1464" t="s">
        <v>1859</v>
      </c>
    </row>
    <row r="3479" spans="1:11" s="407" customFormat="1" ht="15.75" customHeight="1">
      <c r="A3479" s="632">
        <v>44221</v>
      </c>
      <c r="B3479" s="2041" t="s">
        <v>1971</v>
      </c>
      <c r="C3479" s="725" t="s">
        <v>5780</v>
      </c>
      <c r="D3479" s="723" t="s">
        <v>2512</v>
      </c>
      <c r="E3479" s="723" t="s">
        <v>2024</v>
      </c>
      <c r="F3479" s="1117">
        <v>2200000</v>
      </c>
      <c r="G3479" s="587" t="s">
        <v>1975</v>
      </c>
      <c r="H3479" s="723" t="s">
        <v>2196</v>
      </c>
      <c r="I3479" s="723" t="s">
        <v>1976</v>
      </c>
      <c r="J3479" s="723">
        <v>1</v>
      </c>
      <c r="K3479" s="723" t="s">
        <v>1859</v>
      </c>
    </row>
    <row r="3480" spans="1:11" s="407" customFormat="1" ht="15.75" customHeight="1">
      <c r="A3480" s="632">
        <v>44222</v>
      </c>
      <c r="B3480" s="2041" t="s">
        <v>1971</v>
      </c>
      <c r="C3480" s="725" t="s">
        <v>5781</v>
      </c>
      <c r="D3480" s="723" t="s">
        <v>119</v>
      </c>
      <c r="E3480" s="723" t="s">
        <v>2024</v>
      </c>
      <c r="F3480" s="1117">
        <v>1200000</v>
      </c>
      <c r="G3480" s="818" t="s">
        <v>1975</v>
      </c>
      <c r="H3480" s="723" t="s">
        <v>2196</v>
      </c>
      <c r="I3480" s="723" t="s">
        <v>1976</v>
      </c>
      <c r="J3480" s="723">
        <v>1</v>
      </c>
      <c r="K3480" s="723" t="s">
        <v>935</v>
      </c>
    </row>
    <row r="3481" spans="1:11" ht="15.75" customHeight="1">
      <c r="A3481" s="632">
        <v>44223</v>
      </c>
      <c r="B3481" s="633" t="s">
        <v>1971</v>
      </c>
      <c r="C3481" s="439" t="s">
        <v>5782</v>
      </c>
      <c r="D3481" s="633" t="s">
        <v>119</v>
      </c>
      <c r="E3481" s="633" t="s">
        <v>2024</v>
      </c>
      <c r="F3481" s="773">
        <v>3000000</v>
      </c>
      <c r="G3481" s="1884" t="s">
        <v>1975</v>
      </c>
      <c r="H3481" s="723" t="s">
        <v>2196</v>
      </c>
      <c r="I3481" s="723" t="s">
        <v>1976</v>
      </c>
      <c r="J3481" s="633">
        <v>1</v>
      </c>
      <c r="K3481" s="633" t="s">
        <v>5573</v>
      </c>
    </row>
    <row r="3482" spans="1:11" ht="15.75" customHeight="1">
      <c r="A3482" s="632">
        <v>44224</v>
      </c>
      <c r="B3482" s="633" t="s">
        <v>1971</v>
      </c>
      <c r="C3482" s="439" t="s">
        <v>5783</v>
      </c>
      <c r="D3482" s="633" t="s">
        <v>119</v>
      </c>
      <c r="E3482" s="633" t="s">
        <v>1974</v>
      </c>
      <c r="F3482" s="1888">
        <v>1650000</v>
      </c>
      <c r="G3482" s="484" t="s">
        <v>1975</v>
      </c>
      <c r="H3482" s="723" t="s">
        <v>2196</v>
      </c>
      <c r="I3482" s="723" t="s">
        <v>1976</v>
      </c>
      <c r="J3482" s="633">
        <v>1</v>
      </c>
      <c r="K3482" s="633" t="s">
        <v>5573</v>
      </c>
    </row>
    <row r="3483" spans="1:11" ht="15.75" customHeight="1">
      <c r="A3483" s="632">
        <v>44225</v>
      </c>
      <c r="B3483" s="633" t="s">
        <v>1971</v>
      </c>
      <c r="C3483" s="439" t="s">
        <v>5784</v>
      </c>
      <c r="D3483" s="633" t="s">
        <v>119</v>
      </c>
      <c r="E3483" s="633" t="s">
        <v>2024</v>
      </c>
      <c r="F3483" s="1888">
        <v>1650000</v>
      </c>
      <c r="G3483" s="484" t="s">
        <v>1975</v>
      </c>
      <c r="H3483" s="723" t="s">
        <v>2196</v>
      </c>
      <c r="I3483" s="723" t="s">
        <v>1976</v>
      </c>
      <c r="J3483" s="633">
        <v>1</v>
      </c>
      <c r="K3483" s="633" t="s">
        <v>5573</v>
      </c>
    </row>
    <row r="3484" spans="1:11" ht="15.75" customHeight="1">
      <c r="A3484" s="632">
        <v>44226</v>
      </c>
      <c r="B3484" s="633" t="s">
        <v>1971</v>
      </c>
      <c r="C3484" s="439" t="s">
        <v>5785</v>
      </c>
      <c r="D3484" s="633" t="s">
        <v>119</v>
      </c>
      <c r="E3484" s="633" t="s">
        <v>2024</v>
      </c>
      <c r="F3484" s="1888">
        <v>1200000</v>
      </c>
      <c r="G3484" s="484" t="s">
        <v>1975</v>
      </c>
      <c r="H3484" s="723" t="s">
        <v>2196</v>
      </c>
      <c r="I3484" s="723" t="s">
        <v>1976</v>
      </c>
      <c r="J3484" s="633">
        <v>1</v>
      </c>
      <c r="K3484" s="633" t="s">
        <v>5573</v>
      </c>
    </row>
    <row r="3485" spans="1:11" s="605" customFormat="1" ht="15.75" customHeight="1">
      <c r="A3485" s="1526"/>
      <c r="B3485" s="1527" t="s">
        <v>1971</v>
      </c>
      <c r="C3485" s="1528" t="s">
        <v>5761</v>
      </c>
      <c r="D3485" s="1529"/>
      <c r="E3485" s="1529" t="s">
        <v>1974</v>
      </c>
      <c r="F3485" s="1577"/>
      <c r="G3485" s="1530"/>
      <c r="H3485" s="1530"/>
      <c r="I3485" s="1531"/>
      <c r="J3485" s="1532"/>
      <c r="K3485" s="1533"/>
    </row>
    <row r="3486" spans="1:11" s="605" customFormat="1" ht="15.75" customHeight="1">
      <c r="A3486" s="1526"/>
      <c r="B3486" s="1527" t="s">
        <v>1971</v>
      </c>
      <c r="C3486" s="1528" t="s">
        <v>5786</v>
      </c>
      <c r="D3486" s="1529"/>
      <c r="E3486" s="1529" t="s">
        <v>1974</v>
      </c>
      <c r="F3486" s="1577"/>
      <c r="G3486" s="1530"/>
      <c r="H3486" s="1530"/>
      <c r="I3486" s="1531"/>
      <c r="J3486" s="1532"/>
      <c r="K3486" s="1533"/>
    </row>
    <row r="3487" spans="1:11" s="605" customFormat="1" ht="15.75" customHeight="1">
      <c r="A3487" s="1541"/>
      <c r="B3487" s="1527" t="s">
        <v>1971</v>
      </c>
      <c r="C3487" s="1532" t="s">
        <v>5787</v>
      </c>
      <c r="D3487" s="1535"/>
      <c r="E3487" s="1529" t="s">
        <v>1974</v>
      </c>
      <c r="F3487" s="1576"/>
      <c r="G3487" s="1535"/>
      <c r="H3487" s="1530"/>
      <c r="I3487" s="1531"/>
      <c r="J3487" s="1532"/>
      <c r="K3487" s="1536"/>
    </row>
    <row r="3488" spans="1:11" ht="15.75" customHeight="1">
      <c r="J3488">
        <f>SUM(J3463:J3484)</f>
        <v>22</v>
      </c>
    </row>
    <row r="3490" spans="1:11" ht="15.75" customHeight="1">
      <c r="A3490" s="3342" t="s">
        <v>5788</v>
      </c>
      <c r="B3490" s="3342"/>
      <c r="C3490" s="3342"/>
      <c r="D3490" s="3342"/>
      <c r="E3490" s="3342"/>
      <c r="F3490" s="3342"/>
      <c r="G3490" s="3342"/>
      <c r="H3490" s="3342"/>
      <c r="I3490" s="3342"/>
      <c r="J3490" s="3342"/>
      <c r="K3490" s="3342"/>
    </row>
    <row r="3491" spans="1:11" ht="15.75" customHeight="1">
      <c r="A3491" s="3340" t="s">
        <v>15</v>
      </c>
      <c r="B3491" s="3341"/>
      <c r="C3491" s="3341"/>
      <c r="D3491" s="3341"/>
      <c r="E3491" s="3341"/>
      <c r="F3491" s="3341"/>
      <c r="G3491" s="3341"/>
      <c r="H3491" s="3341"/>
      <c r="I3491" s="3341"/>
      <c r="J3491" s="3341"/>
      <c r="K3491" s="3341"/>
    </row>
    <row r="3492" spans="1:11" ht="15.75" customHeight="1">
      <c r="A3492" s="12" t="s">
        <v>1962</v>
      </c>
      <c r="B3492" s="62" t="s">
        <v>1963</v>
      </c>
      <c r="C3492" s="62" t="s">
        <v>1964</v>
      </c>
      <c r="D3492" s="62" t="s">
        <v>2340</v>
      </c>
      <c r="E3492" s="62" t="s">
        <v>153</v>
      </c>
      <c r="F3492" s="1702" t="s">
        <v>1966</v>
      </c>
      <c r="G3492" s="986" t="s">
        <v>1967</v>
      </c>
      <c r="H3492" s="62" t="s">
        <v>1968</v>
      </c>
      <c r="I3492" s="62" t="s">
        <v>1969</v>
      </c>
      <c r="J3492" s="63" t="s">
        <v>1970</v>
      </c>
      <c r="K3492" s="63" t="s">
        <v>10</v>
      </c>
    </row>
    <row r="3493" spans="1:11" ht="15.75" customHeight="1">
      <c r="A3493" s="632">
        <v>44205</v>
      </c>
      <c r="B3493" s="633" t="s">
        <v>1971</v>
      </c>
      <c r="C3493" s="662" t="s">
        <v>5789</v>
      </c>
      <c r="D3493" s="633" t="s">
        <v>5790</v>
      </c>
      <c r="E3493" s="633" t="s">
        <v>1974</v>
      </c>
      <c r="F3493" s="1131">
        <v>3800000</v>
      </c>
      <c r="G3493" s="660" t="s">
        <v>1975</v>
      </c>
      <c r="H3493" s="633" t="s">
        <v>1991</v>
      </c>
      <c r="I3493" s="633" t="s">
        <v>1976</v>
      </c>
      <c r="J3493" s="633">
        <v>1</v>
      </c>
      <c r="K3493" s="633" t="s">
        <v>935</v>
      </c>
    </row>
    <row r="3494" spans="1:11" ht="15.75" customHeight="1">
      <c r="A3494" s="632">
        <v>44206</v>
      </c>
      <c r="B3494" s="633" t="s">
        <v>1971</v>
      </c>
      <c r="C3494" s="662" t="s">
        <v>5791</v>
      </c>
      <c r="D3494" s="633" t="s">
        <v>2201</v>
      </c>
      <c r="E3494" s="633" t="s">
        <v>1974</v>
      </c>
      <c r="F3494" s="1131">
        <v>2900000</v>
      </c>
      <c r="G3494" s="633" t="s">
        <v>2494</v>
      </c>
      <c r="H3494" s="633" t="s">
        <v>1991</v>
      </c>
      <c r="I3494" s="633" t="s">
        <v>1976</v>
      </c>
      <c r="J3494" s="633">
        <v>1</v>
      </c>
      <c r="K3494" s="633" t="s">
        <v>935</v>
      </c>
    </row>
    <row r="3495" spans="1:11" ht="15.75" customHeight="1">
      <c r="A3495" s="632">
        <v>44207</v>
      </c>
      <c r="B3495" s="633" t="s">
        <v>1971</v>
      </c>
      <c r="C3495" s="479" t="s">
        <v>5792</v>
      </c>
      <c r="D3495" s="633" t="s">
        <v>5793</v>
      </c>
      <c r="E3495" s="633" t="s">
        <v>1974</v>
      </c>
      <c r="F3495" s="773">
        <v>1900000</v>
      </c>
      <c r="G3495" s="451" t="s">
        <v>1975</v>
      </c>
      <c r="H3495" s="633" t="s">
        <v>2196</v>
      </c>
      <c r="I3495" s="633" t="s">
        <v>1976</v>
      </c>
      <c r="J3495" s="633">
        <v>1</v>
      </c>
      <c r="K3495" s="633" t="s">
        <v>935</v>
      </c>
    </row>
    <row r="3496" spans="1:11" ht="15.75" customHeight="1">
      <c r="A3496" s="632">
        <v>44208</v>
      </c>
      <c r="B3496" s="1569" t="s">
        <v>1971</v>
      </c>
      <c r="C3496" s="725" t="s">
        <v>3813</v>
      </c>
      <c r="D3496" s="633" t="s">
        <v>3120</v>
      </c>
      <c r="E3496" s="633" t="s">
        <v>1974</v>
      </c>
      <c r="F3496" s="773">
        <v>3000000</v>
      </c>
      <c r="G3496" s="422" t="s">
        <v>5168</v>
      </c>
      <c r="H3496" s="633" t="s">
        <v>2196</v>
      </c>
      <c r="I3496" s="633" t="s">
        <v>1976</v>
      </c>
      <c r="J3496" s="633">
        <v>1</v>
      </c>
      <c r="K3496" s="633" t="s">
        <v>935</v>
      </c>
    </row>
    <row r="3497" spans="1:11" ht="15.75" customHeight="1">
      <c r="A3497" s="632">
        <v>44209</v>
      </c>
      <c r="B3497" s="1569" t="s">
        <v>1971</v>
      </c>
      <c r="C3497" s="1599" t="s">
        <v>5794</v>
      </c>
      <c r="D3497" s="633" t="s">
        <v>5795</v>
      </c>
      <c r="E3497" s="633" t="s">
        <v>1974</v>
      </c>
      <c r="F3497" s="773">
        <v>3200000</v>
      </c>
      <c r="G3497" s="422" t="s">
        <v>1984</v>
      </c>
      <c r="H3497" s="633" t="s">
        <v>2196</v>
      </c>
      <c r="I3497" s="633" t="s">
        <v>1976</v>
      </c>
      <c r="J3497" s="633">
        <v>1</v>
      </c>
      <c r="K3497" s="633" t="s">
        <v>1859</v>
      </c>
    </row>
    <row r="3498" spans="1:11" ht="15.75" customHeight="1">
      <c r="A3498" s="632">
        <v>44210</v>
      </c>
      <c r="B3498" s="1569" t="s">
        <v>1971</v>
      </c>
      <c r="C3498" s="725" t="s">
        <v>5796</v>
      </c>
      <c r="D3498" s="633" t="s">
        <v>2201</v>
      </c>
      <c r="E3498" s="633" t="s">
        <v>2024</v>
      </c>
      <c r="F3498" s="773">
        <v>2500000</v>
      </c>
      <c r="G3498" s="422" t="s">
        <v>2494</v>
      </c>
      <c r="H3498" s="633" t="s">
        <v>1991</v>
      </c>
      <c r="I3498" s="633" t="s">
        <v>1976</v>
      </c>
      <c r="J3498" s="633">
        <v>1</v>
      </c>
      <c r="K3498" s="633" t="s">
        <v>1859</v>
      </c>
    </row>
    <row r="3499" spans="1:11" ht="15.75" customHeight="1">
      <c r="A3499" s="632">
        <v>44211</v>
      </c>
      <c r="B3499" s="633" t="s">
        <v>2149</v>
      </c>
      <c r="C3499" s="439" t="s">
        <v>5797</v>
      </c>
      <c r="D3499" s="633" t="s">
        <v>2201</v>
      </c>
      <c r="E3499" s="633" t="s">
        <v>1974</v>
      </c>
      <c r="F3499" s="773">
        <v>2700000</v>
      </c>
      <c r="G3499" s="451" t="s">
        <v>1975</v>
      </c>
      <c r="H3499" s="633" t="s">
        <v>2196</v>
      </c>
      <c r="I3499" s="633" t="s">
        <v>1976</v>
      </c>
      <c r="J3499" s="633">
        <v>1</v>
      </c>
      <c r="K3499" s="633" t="s">
        <v>935</v>
      </c>
    </row>
    <row r="3500" spans="1:11" ht="15.75" customHeight="1">
      <c r="A3500" s="632">
        <v>44212</v>
      </c>
      <c r="B3500" s="633" t="s">
        <v>1971</v>
      </c>
      <c r="C3500" s="439" t="s">
        <v>5798</v>
      </c>
      <c r="D3500" s="633" t="s">
        <v>2201</v>
      </c>
      <c r="E3500" s="633" t="s">
        <v>1974</v>
      </c>
      <c r="F3500" s="773">
        <v>2400000</v>
      </c>
      <c r="G3500" s="422" t="s">
        <v>2494</v>
      </c>
      <c r="H3500" s="633" t="s">
        <v>2196</v>
      </c>
      <c r="I3500" s="633" t="s">
        <v>1976</v>
      </c>
      <c r="J3500" s="633">
        <v>1</v>
      </c>
      <c r="K3500" s="633" t="s">
        <v>935</v>
      </c>
    </row>
    <row r="3501" spans="1:11" ht="15.75" customHeight="1">
      <c r="A3501" s="632">
        <v>44213</v>
      </c>
      <c r="B3501" s="633" t="s">
        <v>1971</v>
      </c>
      <c r="C3501" s="439" t="s">
        <v>5799</v>
      </c>
      <c r="D3501" s="633" t="s">
        <v>2147</v>
      </c>
      <c r="E3501" s="633" t="s">
        <v>1974</v>
      </c>
      <c r="F3501" s="773">
        <v>2500000</v>
      </c>
      <c r="G3501" s="451" t="s">
        <v>1975</v>
      </c>
      <c r="H3501" s="633" t="s">
        <v>2196</v>
      </c>
      <c r="I3501" s="633" t="s">
        <v>1976</v>
      </c>
      <c r="J3501" s="633">
        <v>1</v>
      </c>
      <c r="K3501" s="633" t="s">
        <v>1859</v>
      </c>
    </row>
    <row r="3502" spans="1:11" ht="15.75" customHeight="1">
      <c r="A3502" s="632">
        <v>44214</v>
      </c>
      <c r="B3502" s="633" t="s">
        <v>1971</v>
      </c>
      <c r="C3502" s="439" t="s">
        <v>3176</v>
      </c>
      <c r="D3502" s="633" t="s">
        <v>5800</v>
      </c>
      <c r="E3502" s="633" t="s">
        <v>1974</v>
      </c>
      <c r="F3502" s="773">
        <v>3200000</v>
      </c>
      <c r="G3502" s="451" t="s">
        <v>1975</v>
      </c>
      <c r="H3502" s="633" t="s">
        <v>2196</v>
      </c>
      <c r="I3502" s="633" t="s">
        <v>1976</v>
      </c>
      <c r="J3502" s="633">
        <v>1</v>
      </c>
      <c r="K3502" s="633" t="s">
        <v>953</v>
      </c>
    </row>
    <row r="3503" spans="1:11" ht="15.75" customHeight="1">
      <c r="A3503" s="632">
        <v>44215</v>
      </c>
      <c r="B3503" s="1464" t="s">
        <v>1971</v>
      </c>
      <c r="C3503" s="439" t="s">
        <v>5801</v>
      </c>
      <c r="D3503" s="633" t="s">
        <v>4562</v>
      </c>
      <c r="E3503" s="1464" t="s">
        <v>1974</v>
      </c>
      <c r="F3503" s="773">
        <v>1400000</v>
      </c>
      <c r="G3503" s="139" t="s">
        <v>1975</v>
      </c>
      <c r="H3503" s="633" t="s">
        <v>2196</v>
      </c>
      <c r="I3503" s="633" t="s">
        <v>1976</v>
      </c>
      <c r="J3503" s="633">
        <v>1</v>
      </c>
      <c r="K3503" s="633" t="s">
        <v>953</v>
      </c>
    </row>
    <row r="3504" spans="1:11" ht="15.75" customHeight="1">
      <c r="A3504" s="632">
        <v>44216</v>
      </c>
      <c r="B3504" s="723" t="s">
        <v>1971</v>
      </c>
      <c r="C3504" s="479" t="s">
        <v>5802</v>
      </c>
      <c r="D3504" s="695" t="s">
        <v>413</v>
      </c>
      <c r="E3504" s="723" t="s">
        <v>1974</v>
      </c>
      <c r="F3504" s="1719">
        <v>3900000</v>
      </c>
      <c r="G3504" s="475" t="s">
        <v>2300</v>
      </c>
      <c r="H3504" s="1464" t="s">
        <v>5682</v>
      </c>
      <c r="I3504" s="1464" t="s">
        <v>1976</v>
      </c>
      <c r="J3504" s="1464">
        <v>1</v>
      </c>
      <c r="K3504" s="1464" t="s">
        <v>953</v>
      </c>
    </row>
    <row r="3505" spans="1:11" s="407" customFormat="1" ht="15.75" customHeight="1">
      <c r="A3505" s="632">
        <v>44217</v>
      </c>
      <c r="B3505" s="723" t="s">
        <v>3052</v>
      </c>
      <c r="C3505" s="1690" t="s">
        <v>5803</v>
      </c>
      <c r="D3505" s="1878" t="s">
        <v>5444</v>
      </c>
      <c r="E3505" s="723" t="s">
        <v>5560</v>
      </c>
      <c r="F3505" s="1885">
        <v>4700000</v>
      </c>
      <c r="G3505" s="544" t="s">
        <v>1975</v>
      </c>
      <c r="H3505" s="676" t="s">
        <v>2196</v>
      </c>
      <c r="I3505" s="676" t="s">
        <v>1976</v>
      </c>
      <c r="J3505" s="676">
        <v>1</v>
      </c>
      <c r="K3505" s="676" t="s">
        <v>953</v>
      </c>
    </row>
    <row r="3506" spans="1:11" s="407" customFormat="1" ht="15.75" customHeight="1">
      <c r="A3506" s="632">
        <v>44218</v>
      </c>
      <c r="B3506" s="723" t="s">
        <v>1971</v>
      </c>
      <c r="C3506" s="1690" t="s">
        <v>5804</v>
      </c>
      <c r="D3506" s="1878" t="s">
        <v>5444</v>
      </c>
      <c r="E3506" s="723" t="s">
        <v>5560</v>
      </c>
      <c r="F3506" s="1885">
        <v>1200000</v>
      </c>
      <c r="G3506" s="544" t="s">
        <v>1975</v>
      </c>
      <c r="H3506" s="676" t="s">
        <v>2196</v>
      </c>
      <c r="I3506" s="676" t="s">
        <v>1976</v>
      </c>
      <c r="J3506" s="676">
        <v>1</v>
      </c>
      <c r="K3506" s="676" t="s">
        <v>953</v>
      </c>
    </row>
    <row r="3507" spans="1:11" ht="15.75" customHeight="1">
      <c r="A3507" s="632">
        <v>44219</v>
      </c>
      <c r="B3507" s="723" t="s">
        <v>3052</v>
      </c>
      <c r="C3507" s="439" t="s">
        <v>5804</v>
      </c>
      <c r="D3507" s="1569" t="s">
        <v>5444</v>
      </c>
      <c r="E3507" s="723" t="s">
        <v>5560</v>
      </c>
      <c r="F3507" s="773">
        <v>1500000</v>
      </c>
      <c r="G3507" s="451" t="s">
        <v>1975</v>
      </c>
      <c r="H3507" s="633" t="s">
        <v>2196</v>
      </c>
      <c r="I3507" s="633" t="s">
        <v>1976</v>
      </c>
      <c r="J3507" s="633">
        <v>1</v>
      </c>
      <c r="K3507" s="633" t="s">
        <v>953</v>
      </c>
    </row>
    <row r="3508" spans="1:11" ht="15.75" customHeight="1">
      <c r="A3508" s="632">
        <v>44220</v>
      </c>
      <c r="B3508" s="1692" t="s">
        <v>2149</v>
      </c>
      <c r="C3508" s="479" t="s">
        <v>5805</v>
      </c>
      <c r="D3508" s="1464" t="s">
        <v>417</v>
      </c>
      <c r="E3508" s="1464" t="s">
        <v>1974</v>
      </c>
      <c r="F3508" s="1719">
        <v>5000000</v>
      </c>
      <c r="G3508" s="475" t="s">
        <v>3790</v>
      </c>
      <c r="H3508" s="1464" t="s">
        <v>2196</v>
      </c>
      <c r="I3508" s="1464" t="s">
        <v>1976</v>
      </c>
      <c r="J3508" s="1464">
        <v>1</v>
      </c>
      <c r="K3508" s="1464" t="s">
        <v>953</v>
      </c>
    </row>
    <row r="3509" spans="1:11" s="407" customFormat="1" ht="15.75" customHeight="1">
      <c r="A3509" s="632">
        <v>44221</v>
      </c>
      <c r="B3509" s="723" t="s">
        <v>2149</v>
      </c>
      <c r="C3509" s="725" t="s">
        <v>5806</v>
      </c>
      <c r="D3509" s="723" t="s">
        <v>3835</v>
      </c>
      <c r="E3509" s="723" t="s">
        <v>2024</v>
      </c>
      <c r="F3509" s="1117">
        <v>1150000</v>
      </c>
      <c r="G3509" s="587" t="s">
        <v>1975</v>
      </c>
      <c r="H3509" s="723" t="s">
        <v>1991</v>
      </c>
      <c r="I3509" s="723" t="s">
        <v>1976</v>
      </c>
      <c r="J3509" s="723">
        <v>1</v>
      </c>
      <c r="K3509" s="723" t="s">
        <v>953</v>
      </c>
    </row>
    <row r="3510" spans="1:11" s="407" customFormat="1" ht="15.75" customHeight="1">
      <c r="A3510" s="632">
        <v>44222</v>
      </c>
      <c r="B3510" s="723" t="s">
        <v>1971</v>
      </c>
      <c r="C3510" s="725" t="s">
        <v>5807</v>
      </c>
      <c r="D3510" s="723" t="s">
        <v>2256</v>
      </c>
      <c r="E3510" s="723" t="s">
        <v>2024</v>
      </c>
      <c r="F3510" s="1117">
        <v>1500000</v>
      </c>
      <c r="G3510" s="575" t="s">
        <v>3744</v>
      </c>
      <c r="H3510" s="723" t="s">
        <v>2196</v>
      </c>
      <c r="I3510" s="723" t="s">
        <v>1976</v>
      </c>
      <c r="J3510" s="723">
        <v>1</v>
      </c>
      <c r="K3510" s="723" t="s">
        <v>953</v>
      </c>
    </row>
    <row r="3511" spans="1:11" ht="15.75" customHeight="1">
      <c r="A3511" s="632">
        <v>44223</v>
      </c>
      <c r="B3511" s="633" t="s">
        <v>1971</v>
      </c>
      <c r="C3511" s="439" t="s">
        <v>5808</v>
      </c>
      <c r="D3511" s="633" t="s">
        <v>92</v>
      </c>
      <c r="E3511" s="633" t="s">
        <v>2024</v>
      </c>
      <c r="F3511" s="773">
        <v>2500000</v>
      </c>
      <c r="G3511" s="475" t="s">
        <v>3379</v>
      </c>
      <c r="H3511" s="723" t="s">
        <v>2196</v>
      </c>
      <c r="I3511" s="723" t="s">
        <v>1976</v>
      </c>
      <c r="J3511" s="633">
        <v>1</v>
      </c>
      <c r="K3511" s="723" t="s">
        <v>953</v>
      </c>
    </row>
    <row r="3512" spans="1:11" ht="15.75" customHeight="1">
      <c r="A3512" s="632">
        <v>44224</v>
      </c>
      <c r="B3512" s="633" t="s">
        <v>1971</v>
      </c>
      <c r="C3512" s="630" t="s">
        <v>5809</v>
      </c>
      <c r="D3512" s="633" t="s">
        <v>5810</v>
      </c>
      <c r="E3512" s="633" t="s">
        <v>5560</v>
      </c>
      <c r="F3512" s="1888">
        <v>750000</v>
      </c>
      <c r="G3512" s="544" t="s">
        <v>1975</v>
      </c>
      <c r="H3512" s="723" t="s">
        <v>2196</v>
      </c>
      <c r="I3512" s="723" t="s">
        <v>1976</v>
      </c>
      <c r="J3512" s="633">
        <v>1</v>
      </c>
      <c r="K3512" s="723" t="s">
        <v>953</v>
      </c>
    </row>
    <row r="3513" spans="1:11" s="605" customFormat="1" ht="15.75" customHeight="1">
      <c r="A3513" s="1526"/>
      <c r="B3513" s="1527" t="s">
        <v>1971</v>
      </c>
      <c r="C3513" s="1528" t="s">
        <v>5811</v>
      </c>
      <c r="D3513" s="1529" t="s">
        <v>98</v>
      </c>
      <c r="E3513" s="1529" t="s">
        <v>1974</v>
      </c>
      <c r="F3513" s="1577">
        <v>3800000</v>
      </c>
      <c r="G3513" s="1530" t="s">
        <v>1975</v>
      </c>
      <c r="H3513" s="1530"/>
      <c r="I3513" s="1531"/>
      <c r="J3513" s="1532"/>
      <c r="K3513" s="1533"/>
    </row>
    <row r="3514" spans="1:11" s="605" customFormat="1" ht="15.75" customHeight="1">
      <c r="A3514" s="1526"/>
      <c r="B3514" s="1527" t="s">
        <v>1971</v>
      </c>
      <c r="C3514" s="1528" t="s">
        <v>5812</v>
      </c>
      <c r="D3514" s="1529" t="s">
        <v>2895</v>
      </c>
      <c r="E3514" s="1529" t="s">
        <v>1974</v>
      </c>
      <c r="F3514" s="1577"/>
      <c r="G3514" s="1530"/>
      <c r="H3514" s="1530"/>
      <c r="I3514" s="1531"/>
      <c r="J3514" s="1532"/>
      <c r="K3514" s="1533"/>
    </row>
    <row r="3515" spans="1:11" s="605" customFormat="1" ht="15.75" customHeight="1">
      <c r="A3515" s="1541"/>
      <c r="B3515" s="1527" t="s">
        <v>1971</v>
      </c>
      <c r="C3515" s="1532" t="s">
        <v>5813</v>
      </c>
      <c r="D3515" s="1535"/>
      <c r="E3515" s="1529" t="s">
        <v>1974</v>
      </c>
      <c r="F3515" s="1576"/>
      <c r="G3515" s="1535"/>
      <c r="H3515" s="1530"/>
      <c r="I3515" s="1531"/>
      <c r="J3515" s="1532"/>
      <c r="K3515" s="1536"/>
    </row>
    <row r="3516" spans="1:11" ht="15.75" customHeight="1">
      <c r="J3516">
        <f>SUM(J3493:J3515)</f>
        <v>20</v>
      </c>
    </row>
    <row r="3518" spans="1:11" ht="15.75" customHeight="1">
      <c r="A3518" s="3342" t="s">
        <v>5788</v>
      </c>
      <c r="B3518" s="3342"/>
      <c r="C3518" s="3342"/>
      <c r="D3518" s="3342"/>
      <c r="E3518" s="3342"/>
      <c r="F3518" s="3342"/>
      <c r="G3518" s="3342"/>
      <c r="H3518" s="3342"/>
      <c r="I3518" s="3342"/>
      <c r="J3518" s="3342"/>
      <c r="K3518" s="3342"/>
    </row>
    <row r="3519" spans="1:11" ht="15.75" customHeight="1">
      <c r="A3519" s="3340" t="s">
        <v>1073</v>
      </c>
      <c r="B3519" s="3341"/>
      <c r="C3519" s="3341"/>
      <c r="D3519" s="3341"/>
      <c r="E3519" s="3341"/>
      <c r="F3519" s="3341"/>
      <c r="G3519" s="3341"/>
      <c r="H3519" s="3341"/>
      <c r="I3519" s="3341"/>
      <c r="J3519" s="3341"/>
      <c r="K3519" s="3341"/>
    </row>
    <row r="3520" spans="1:11" ht="15.75" customHeight="1">
      <c r="A3520" s="12" t="s">
        <v>1962</v>
      </c>
      <c r="B3520" s="62" t="s">
        <v>1963</v>
      </c>
      <c r="C3520" s="62" t="s">
        <v>1964</v>
      </c>
      <c r="D3520" s="62" t="s">
        <v>2340</v>
      </c>
      <c r="E3520" s="62" t="s">
        <v>153</v>
      </c>
      <c r="F3520" s="1702" t="s">
        <v>1966</v>
      </c>
      <c r="G3520" s="986" t="s">
        <v>1967</v>
      </c>
      <c r="H3520" s="62" t="s">
        <v>1968</v>
      </c>
      <c r="I3520" s="62" t="s">
        <v>1969</v>
      </c>
      <c r="J3520" s="63" t="s">
        <v>1970</v>
      </c>
      <c r="K3520" s="63" t="s">
        <v>10</v>
      </c>
    </row>
    <row r="3521" spans="1:11" ht="15.75" customHeight="1">
      <c r="A3521" s="632">
        <v>44205</v>
      </c>
      <c r="B3521" s="633" t="s">
        <v>1971</v>
      </c>
      <c r="C3521" s="662" t="s">
        <v>5814</v>
      </c>
      <c r="D3521" s="633" t="s">
        <v>5815</v>
      </c>
      <c r="E3521" s="633" t="s">
        <v>1974</v>
      </c>
      <c r="F3521" s="1131">
        <v>3400000</v>
      </c>
      <c r="G3521" s="633" t="s">
        <v>5816</v>
      </c>
      <c r="H3521" s="633" t="s">
        <v>1991</v>
      </c>
      <c r="I3521" s="633" t="s">
        <v>1976</v>
      </c>
      <c r="J3521" s="633">
        <v>1</v>
      </c>
      <c r="K3521" s="633" t="s">
        <v>5817</v>
      </c>
    </row>
    <row r="3522" spans="1:11" ht="15.75" customHeight="1">
      <c r="A3522" s="632">
        <v>44205</v>
      </c>
      <c r="B3522" s="633" t="s">
        <v>2149</v>
      </c>
      <c r="C3522" s="662" t="s">
        <v>5818</v>
      </c>
      <c r="D3522" s="633" t="s">
        <v>89</v>
      </c>
      <c r="E3522" s="633" t="s">
        <v>1974</v>
      </c>
      <c r="F3522" s="1131">
        <v>5000000</v>
      </c>
      <c r="G3522" s="660" t="s">
        <v>1975</v>
      </c>
      <c r="H3522" s="633" t="s">
        <v>2196</v>
      </c>
      <c r="I3522" s="633" t="s">
        <v>1976</v>
      </c>
      <c r="J3522" s="633">
        <v>1</v>
      </c>
      <c r="K3522" s="633" t="s">
        <v>935</v>
      </c>
    </row>
    <row r="3523" spans="1:11" ht="15.75" customHeight="1">
      <c r="A3523" s="632">
        <v>44206</v>
      </c>
      <c r="B3523" s="633" t="s">
        <v>1971</v>
      </c>
      <c r="C3523" s="662" t="s">
        <v>5819</v>
      </c>
      <c r="D3523" s="633" t="s">
        <v>3586</v>
      </c>
      <c r="E3523" s="633" t="s">
        <v>1974</v>
      </c>
      <c r="F3523" s="1131">
        <v>2300000</v>
      </c>
      <c r="G3523" s="660" t="s">
        <v>1975</v>
      </c>
      <c r="H3523" s="633" t="s">
        <v>1991</v>
      </c>
      <c r="I3523" s="633" t="s">
        <v>1976</v>
      </c>
      <c r="J3523" s="633">
        <v>1</v>
      </c>
      <c r="K3523" s="633" t="s">
        <v>935</v>
      </c>
    </row>
    <row r="3524" spans="1:11" ht="15.75" customHeight="1">
      <c r="A3524" s="632">
        <v>44207</v>
      </c>
      <c r="B3524" s="633" t="s">
        <v>1971</v>
      </c>
      <c r="C3524" s="479" t="s">
        <v>5820</v>
      </c>
      <c r="D3524" s="633" t="s">
        <v>3642</v>
      </c>
      <c r="E3524" s="633" t="s">
        <v>1974</v>
      </c>
      <c r="F3524" s="773">
        <v>2000000</v>
      </c>
      <c r="G3524" s="422" t="s">
        <v>5821</v>
      </c>
      <c r="H3524" s="633" t="s">
        <v>2196</v>
      </c>
      <c r="I3524" s="633" t="s">
        <v>1976</v>
      </c>
      <c r="J3524" s="633">
        <v>1</v>
      </c>
      <c r="K3524" s="633" t="s">
        <v>935</v>
      </c>
    </row>
    <row r="3525" spans="1:11" ht="15.75" customHeight="1">
      <c r="A3525" s="632">
        <v>44208</v>
      </c>
      <c r="B3525" s="1569" t="s">
        <v>1971</v>
      </c>
      <c r="C3525" s="725" t="s">
        <v>5822</v>
      </c>
      <c r="D3525" s="633" t="s">
        <v>3124</v>
      </c>
      <c r="E3525" s="633" t="s">
        <v>1974</v>
      </c>
      <c r="F3525" s="773">
        <v>2200000</v>
      </c>
      <c r="G3525" s="451" t="s">
        <v>1975</v>
      </c>
      <c r="H3525" s="633" t="s">
        <v>2196</v>
      </c>
      <c r="I3525" s="633" t="s">
        <v>1976</v>
      </c>
      <c r="J3525" s="633">
        <v>1</v>
      </c>
      <c r="K3525" s="633" t="s">
        <v>935</v>
      </c>
    </row>
    <row r="3526" spans="1:11" ht="15.75" customHeight="1">
      <c r="A3526" s="632">
        <v>44209</v>
      </c>
      <c r="B3526" s="1569" t="s">
        <v>1971</v>
      </c>
      <c r="C3526" s="1599" t="s">
        <v>5823</v>
      </c>
      <c r="D3526" s="633" t="s">
        <v>101</v>
      </c>
      <c r="E3526" s="633" t="s">
        <v>1974</v>
      </c>
      <c r="F3526" s="773">
        <v>2500000</v>
      </c>
      <c r="G3526" s="451" t="s">
        <v>1975</v>
      </c>
      <c r="H3526" s="633" t="s">
        <v>2196</v>
      </c>
      <c r="I3526" s="633" t="s">
        <v>1976</v>
      </c>
      <c r="J3526" s="633">
        <v>1</v>
      </c>
      <c r="K3526" s="633" t="s">
        <v>935</v>
      </c>
    </row>
    <row r="3527" spans="1:11" ht="15.75" customHeight="1">
      <c r="A3527" s="632">
        <v>44210</v>
      </c>
      <c r="B3527" s="1569" t="s">
        <v>1971</v>
      </c>
      <c r="C3527" s="725" t="s">
        <v>2781</v>
      </c>
      <c r="D3527" s="633" t="s">
        <v>1995</v>
      </c>
      <c r="E3527" s="633" t="s">
        <v>5560</v>
      </c>
      <c r="F3527" s="773">
        <v>2650000</v>
      </c>
      <c r="G3527" s="422" t="s">
        <v>2494</v>
      </c>
      <c r="H3527" s="633" t="s">
        <v>1991</v>
      </c>
      <c r="I3527" s="633" t="s">
        <v>1976</v>
      </c>
      <c r="J3527" s="633">
        <v>1</v>
      </c>
      <c r="K3527" s="633" t="s">
        <v>935</v>
      </c>
    </row>
    <row r="3528" spans="1:11" ht="15.75" customHeight="1">
      <c r="A3528" s="632">
        <v>44211</v>
      </c>
      <c r="B3528" s="633" t="s">
        <v>2149</v>
      </c>
      <c r="C3528" s="439" t="s">
        <v>5824</v>
      </c>
      <c r="D3528" s="633" t="s">
        <v>3124</v>
      </c>
      <c r="E3528" s="633" t="s">
        <v>1974</v>
      </c>
      <c r="F3528" s="773">
        <v>2700000</v>
      </c>
      <c r="G3528" s="422" t="s">
        <v>3444</v>
      </c>
      <c r="H3528" s="633" t="s">
        <v>2196</v>
      </c>
      <c r="I3528" s="633" t="s">
        <v>1976</v>
      </c>
      <c r="J3528" s="633">
        <v>1</v>
      </c>
      <c r="K3528" s="633" t="s">
        <v>1859</v>
      </c>
    </row>
    <row r="3529" spans="1:11" ht="15.75" customHeight="1">
      <c r="A3529" s="632">
        <v>44212</v>
      </c>
      <c r="B3529" s="633" t="s">
        <v>1971</v>
      </c>
      <c r="C3529" s="439" t="s">
        <v>5825</v>
      </c>
      <c r="D3529" s="633" t="s">
        <v>1995</v>
      </c>
      <c r="E3529" s="633" t="s">
        <v>1974</v>
      </c>
      <c r="F3529" s="773">
        <v>2500000</v>
      </c>
      <c r="G3529" s="422" t="s">
        <v>5732</v>
      </c>
      <c r="H3529" s="633" t="s">
        <v>2196</v>
      </c>
      <c r="I3529" s="633" t="s">
        <v>1976</v>
      </c>
      <c r="J3529" s="633">
        <v>1</v>
      </c>
      <c r="K3529" s="633" t="s">
        <v>1859</v>
      </c>
    </row>
    <row r="3530" spans="1:11" ht="15.75" customHeight="1">
      <c r="A3530" s="632">
        <v>44214</v>
      </c>
      <c r="B3530" s="633" t="s">
        <v>1971</v>
      </c>
      <c r="C3530" s="439" t="s">
        <v>5826</v>
      </c>
      <c r="D3530" s="633" t="s">
        <v>2256</v>
      </c>
      <c r="E3530" s="633" t="s">
        <v>5560</v>
      </c>
      <c r="F3530" s="773">
        <v>2400000</v>
      </c>
      <c r="G3530" s="422" t="s">
        <v>3437</v>
      </c>
      <c r="H3530" s="633" t="s">
        <v>2196</v>
      </c>
      <c r="I3530" s="633" t="s">
        <v>1976</v>
      </c>
      <c r="J3530" s="633">
        <v>1</v>
      </c>
      <c r="K3530" s="633" t="s">
        <v>1859</v>
      </c>
    </row>
    <row r="3531" spans="1:11" ht="15.75" customHeight="1">
      <c r="A3531" s="632">
        <v>44215</v>
      </c>
      <c r="B3531" s="1464" t="s">
        <v>1971</v>
      </c>
      <c r="C3531" s="439" t="s">
        <v>5827</v>
      </c>
      <c r="D3531" s="633" t="s">
        <v>427</v>
      </c>
      <c r="E3531" s="1464" t="s">
        <v>1974</v>
      </c>
      <c r="F3531" s="773">
        <v>3600000</v>
      </c>
      <c r="G3531" s="422" t="s">
        <v>5828</v>
      </c>
      <c r="H3531" s="633" t="s">
        <v>2196</v>
      </c>
      <c r="I3531" s="633" t="s">
        <v>1976</v>
      </c>
      <c r="J3531" s="633">
        <v>1</v>
      </c>
      <c r="K3531" s="633" t="s">
        <v>935</v>
      </c>
    </row>
    <row r="3532" spans="1:11" ht="15.75" customHeight="1">
      <c r="A3532" s="632">
        <v>44216</v>
      </c>
      <c r="B3532" s="723" t="s">
        <v>1971</v>
      </c>
      <c r="C3532" s="479" t="s">
        <v>5829</v>
      </c>
      <c r="D3532" s="695" t="s">
        <v>3179</v>
      </c>
      <c r="E3532" s="723" t="s">
        <v>1974</v>
      </c>
      <c r="F3532" s="1719">
        <v>1900000</v>
      </c>
      <c r="G3532" s="1884" t="s">
        <v>5830</v>
      </c>
      <c r="H3532" s="633" t="s">
        <v>2196</v>
      </c>
      <c r="I3532" s="1464" t="s">
        <v>1976</v>
      </c>
      <c r="J3532" s="1464">
        <v>1</v>
      </c>
      <c r="K3532" s="1464" t="s">
        <v>935</v>
      </c>
    </row>
    <row r="3533" spans="1:11" ht="15.75" customHeight="1">
      <c r="A3533" s="632">
        <v>44217</v>
      </c>
      <c r="B3533" s="723" t="s">
        <v>2001</v>
      </c>
      <c r="C3533" s="1690" t="s">
        <v>5831</v>
      </c>
      <c r="D3533" s="1878" t="s">
        <v>100</v>
      </c>
      <c r="E3533" s="723" t="s">
        <v>1974</v>
      </c>
      <c r="F3533" s="1885">
        <v>3000000</v>
      </c>
      <c r="G3533" s="484" t="s">
        <v>2798</v>
      </c>
      <c r="H3533" s="633" t="s">
        <v>2196</v>
      </c>
      <c r="I3533" s="676" t="s">
        <v>1976</v>
      </c>
      <c r="J3533" s="676">
        <v>1</v>
      </c>
      <c r="K3533" s="676" t="s">
        <v>1859</v>
      </c>
    </row>
    <row r="3534" spans="1:11" ht="15.75" customHeight="1">
      <c r="A3534" s="632">
        <v>44218</v>
      </c>
      <c r="B3534" s="723" t="s">
        <v>1971</v>
      </c>
      <c r="C3534" s="1690" t="s">
        <v>5832</v>
      </c>
      <c r="D3534" s="1878" t="s">
        <v>2029</v>
      </c>
      <c r="E3534" s="723" t="s">
        <v>1974</v>
      </c>
      <c r="F3534" s="1885">
        <v>2300000</v>
      </c>
      <c r="G3534" s="484" t="s">
        <v>4879</v>
      </c>
      <c r="H3534" s="676" t="s">
        <v>2196</v>
      </c>
      <c r="I3534" s="676" t="s">
        <v>1976</v>
      </c>
      <c r="J3534" s="676">
        <v>1</v>
      </c>
      <c r="K3534" s="676" t="s">
        <v>1859</v>
      </c>
    </row>
    <row r="3535" spans="1:11" ht="15.75" customHeight="1">
      <c r="A3535" s="632">
        <v>44219</v>
      </c>
      <c r="B3535" s="723" t="s">
        <v>1971</v>
      </c>
      <c r="C3535" s="439" t="s">
        <v>5833</v>
      </c>
      <c r="D3535" s="1569" t="s">
        <v>2201</v>
      </c>
      <c r="E3535" s="723" t="s">
        <v>2024</v>
      </c>
      <c r="F3535" s="773">
        <v>2700000</v>
      </c>
      <c r="G3535" s="422" t="s">
        <v>2937</v>
      </c>
      <c r="H3535" s="633" t="s">
        <v>2196</v>
      </c>
      <c r="I3535" s="633" t="s">
        <v>1976</v>
      </c>
      <c r="J3535" s="633">
        <v>1</v>
      </c>
      <c r="K3535" s="633" t="s">
        <v>935</v>
      </c>
    </row>
    <row r="3536" spans="1:11" ht="15.75" customHeight="1">
      <c r="A3536" s="632">
        <v>44220</v>
      </c>
      <c r="B3536" s="1692" t="s">
        <v>1971</v>
      </c>
      <c r="C3536" s="479" t="s">
        <v>5834</v>
      </c>
      <c r="D3536" s="1464" t="s">
        <v>2029</v>
      </c>
      <c r="E3536" s="1464" t="s">
        <v>1974</v>
      </c>
      <c r="F3536" s="1719">
        <v>2600000</v>
      </c>
      <c r="G3536" s="1884" t="s">
        <v>2160</v>
      </c>
      <c r="H3536" s="1464" t="s">
        <v>2196</v>
      </c>
      <c r="I3536" s="1464" t="s">
        <v>1976</v>
      </c>
      <c r="J3536" s="1464">
        <v>1</v>
      </c>
      <c r="K3536" s="1464" t="s">
        <v>935</v>
      </c>
    </row>
    <row r="3537" spans="1:11" ht="15.75" customHeight="1">
      <c r="A3537" s="632">
        <v>44221</v>
      </c>
      <c r="B3537" s="723" t="s">
        <v>2149</v>
      </c>
      <c r="C3537" s="725" t="s">
        <v>5835</v>
      </c>
      <c r="D3537" s="723" t="s">
        <v>2201</v>
      </c>
      <c r="E3537" s="723" t="s">
        <v>2024</v>
      </c>
      <c r="F3537" s="1117">
        <v>2300000</v>
      </c>
      <c r="G3537" s="2130" t="s">
        <v>2006</v>
      </c>
      <c r="H3537" s="723" t="s">
        <v>1991</v>
      </c>
      <c r="I3537" s="723" t="s">
        <v>1976</v>
      </c>
      <c r="J3537" s="723">
        <v>1</v>
      </c>
      <c r="K3537" s="723" t="s">
        <v>935</v>
      </c>
    </row>
    <row r="3538" spans="1:11" ht="15.75" customHeight="1">
      <c r="A3538" s="632">
        <v>44222</v>
      </c>
      <c r="B3538" s="723" t="s">
        <v>1971</v>
      </c>
      <c r="C3538" s="725" t="s">
        <v>5836</v>
      </c>
      <c r="D3538" s="723" t="s">
        <v>3179</v>
      </c>
      <c r="E3538" s="723" t="s">
        <v>2024</v>
      </c>
      <c r="F3538" s="2129">
        <v>1800000</v>
      </c>
      <c r="G3538" s="818" t="s">
        <v>5830</v>
      </c>
      <c r="H3538" s="2041" t="s">
        <v>2196</v>
      </c>
      <c r="I3538" s="723" t="s">
        <v>1976</v>
      </c>
      <c r="J3538" s="723">
        <v>1</v>
      </c>
      <c r="K3538" s="723" t="s">
        <v>1859</v>
      </c>
    </row>
    <row r="3539" spans="1:11" ht="15.75" customHeight="1">
      <c r="A3539" s="632">
        <v>44223</v>
      </c>
      <c r="B3539" s="633" t="s">
        <v>1971</v>
      </c>
      <c r="C3539" s="439" t="s">
        <v>5837</v>
      </c>
      <c r="D3539" s="633" t="s">
        <v>427</v>
      </c>
      <c r="E3539" s="633" t="s">
        <v>2024</v>
      </c>
      <c r="F3539" s="1888">
        <v>3600000</v>
      </c>
      <c r="G3539" s="818" t="s">
        <v>5838</v>
      </c>
      <c r="H3539" s="2041" t="s">
        <v>1976</v>
      </c>
      <c r="I3539" s="723" t="s">
        <v>1976</v>
      </c>
      <c r="J3539" s="633">
        <v>1</v>
      </c>
      <c r="K3539" s="633" t="s">
        <v>1859</v>
      </c>
    </row>
    <row r="3540" spans="1:11" ht="15.75" customHeight="1">
      <c r="A3540" s="632">
        <v>44224</v>
      </c>
      <c r="B3540" s="633" t="s">
        <v>1971</v>
      </c>
      <c r="C3540" s="439" t="s">
        <v>5839</v>
      </c>
      <c r="D3540" s="633" t="s">
        <v>113</v>
      </c>
      <c r="E3540" s="633" t="s">
        <v>2024</v>
      </c>
      <c r="F3540" s="1888">
        <v>2200000</v>
      </c>
      <c r="G3540" s="544" t="s">
        <v>1975</v>
      </c>
      <c r="H3540" s="2041" t="s">
        <v>2196</v>
      </c>
      <c r="I3540" s="723" t="s">
        <v>1976</v>
      </c>
      <c r="J3540" s="633">
        <v>1</v>
      </c>
      <c r="K3540" s="633" t="s">
        <v>953</v>
      </c>
    </row>
    <row r="3541" spans="1:11" ht="15.75" customHeight="1">
      <c r="A3541" s="1526"/>
      <c r="B3541" s="1527" t="s">
        <v>1971</v>
      </c>
      <c r="C3541" s="1528" t="s">
        <v>5823</v>
      </c>
      <c r="D3541" s="1529"/>
      <c r="E3541" s="1529" t="s">
        <v>1974</v>
      </c>
      <c r="F3541" s="1577">
        <v>520000000</v>
      </c>
      <c r="G3541" s="2131" t="s">
        <v>1975</v>
      </c>
      <c r="H3541" s="1530"/>
      <c r="I3541" s="1531"/>
      <c r="J3541" s="1532"/>
      <c r="K3541" s="1533"/>
    </row>
    <row r="3542" spans="1:11" ht="15.75" customHeight="1">
      <c r="A3542" s="1526"/>
      <c r="B3542" s="1527" t="s">
        <v>1971</v>
      </c>
      <c r="C3542" s="1528" t="s">
        <v>5840</v>
      </c>
      <c r="D3542" s="1529" t="s">
        <v>423</v>
      </c>
      <c r="E3542" s="1529" t="s">
        <v>1974</v>
      </c>
      <c r="F3542" s="1577">
        <v>410000000</v>
      </c>
      <c r="G3542" s="1530" t="s">
        <v>1975</v>
      </c>
      <c r="H3542" s="1530"/>
      <c r="I3542" s="1531"/>
      <c r="J3542" s="1532"/>
      <c r="K3542" s="1533"/>
    </row>
    <row r="3543" spans="1:11" ht="15.75" customHeight="1">
      <c r="A3543" s="1526"/>
      <c r="B3543" s="1527" t="s">
        <v>1971</v>
      </c>
      <c r="C3543" s="1528" t="s">
        <v>5841</v>
      </c>
      <c r="D3543" s="1529" t="s">
        <v>89</v>
      </c>
      <c r="E3543" s="1529" t="s">
        <v>2024</v>
      </c>
      <c r="F3543" s="1577">
        <v>580000000</v>
      </c>
      <c r="G3543" s="1530" t="s">
        <v>1975</v>
      </c>
      <c r="H3543" s="1530"/>
      <c r="I3543" s="1531"/>
      <c r="J3543" s="1532"/>
      <c r="K3543" s="1533"/>
    </row>
    <row r="3544" spans="1:11" ht="15.75" customHeight="1">
      <c r="A3544" s="1541"/>
      <c r="B3544" s="1527" t="s">
        <v>1971</v>
      </c>
      <c r="C3544" s="1532" t="s">
        <v>5842</v>
      </c>
      <c r="D3544" s="1535" t="s">
        <v>113</v>
      </c>
      <c r="E3544" s="1529" t="s">
        <v>1974</v>
      </c>
      <c r="F3544" s="1576">
        <v>550000000</v>
      </c>
      <c r="G3544" s="1535" t="s">
        <v>2242</v>
      </c>
      <c r="H3544" s="1530"/>
      <c r="I3544" s="1531"/>
      <c r="J3544" s="1532"/>
      <c r="K3544" s="1536"/>
    </row>
    <row r="3545" spans="1:11" ht="15.75" customHeight="1">
      <c r="J3545">
        <f>SUM(J3521:J3544)</f>
        <v>20</v>
      </c>
    </row>
    <row r="3547" spans="1:11" ht="15.75" customHeight="1">
      <c r="A3547" s="3342" t="s">
        <v>5788</v>
      </c>
      <c r="B3547" s="3342"/>
      <c r="C3547" s="3342"/>
      <c r="D3547" s="3342"/>
      <c r="E3547" s="3342"/>
      <c r="F3547" s="3342"/>
      <c r="G3547" s="3342"/>
      <c r="H3547" s="3342"/>
      <c r="I3547" s="3342"/>
      <c r="J3547" s="3342"/>
      <c r="K3547" s="3342"/>
    </row>
    <row r="3548" spans="1:11" ht="15.75" customHeight="1">
      <c r="A3548" s="3340" t="s">
        <v>43</v>
      </c>
      <c r="B3548" s="3341"/>
      <c r="C3548" s="3341"/>
      <c r="D3548" s="3341"/>
      <c r="E3548" s="3341"/>
      <c r="F3548" s="3341"/>
      <c r="G3548" s="3341"/>
      <c r="H3548" s="3341"/>
      <c r="I3548" s="3341"/>
      <c r="J3548" s="3341"/>
      <c r="K3548" s="3341"/>
    </row>
    <row r="3549" spans="1:11" ht="15.75" customHeight="1">
      <c r="A3549" s="12" t="s">
        <v>1962</v>
      </c>
      <c r="B3549" s="62" t="s">
        <v>1963</v>
      </c>
      <c r="C3549" s="62" t="s">
        <v>1964</v>
      </c>
      <c r="D3549" s="62" t="s">
        <v>2340</v>
      </c>
      <c r="E3549" s="62" t="s">
        <v>153</v>
      </c>
      <c r="F3549" s="1702" t="s">
        <v>1966</v>
      </c>
      <c r="G3549" s="986" t="s">
        <v>1967</v>
      </c>
      <c r="H3549" s="62" t="s">
        <v>1968</v>
      </c>
      <c r="I3549" s="62" t="s">
        <v>1969</v>
      </c>
      <c r="J3549" s="63" t="s">
        <v>1970</v>
      </c>
      <c r="K3549" s="63" t="s">
        <v>10</v>
      </c>
    </row>
    <row r="3550" spans="1:11" ht="15.75" customHeight="1">
      <c r="A3550" s="632">
        <v>44205</v>
      </c>
      <c r="B3550" s="633" t="s">
        <v>1971</v>
      </c>
      <c r="C3550" s="662" t="s">
        <v>5843</v>
      </c>
      <c r="D3550" s="633" t="s">
        <v>420</v>
      </c>
      <c r="E3550" s="633" t="s">
        <v>1974</v>
      </c>
      <c r="F3550" s="1131">
        <v>1500000</v>
      </c>
      <c r="G3550" s="633" t="s">
        <v>5844</v>
      </c>
      <c r="H3550" s="633" t="s">
        <v>1991</v>
      </c>
      <c r="I3550" s="633" t="s">
        <v>1976</v>
      </c>
      <c r="J3550" s="633">
        <v>1</v>
      </c>
      <c r="K3550" s="633" t="s">
        <v>1859</v>
      </c>
    </row>
    <row r="3551" spans="1:11" ht="15.75" customHeight="1">
      <c r="A3551" s="632">
        <v>44206</v>
      </c>
      <c r="B3551" s="633" t="s">
        <v>1971</v>
      </c>
      <c r="C3551" s="662" t="s">
        <v>5845</v>
      </c>
      <c r="D3551" s="633" t="s">
        <v>1995</v>
      </c>
      <c r="E3551" s="633" t="s">
        <v>1974</v>
      </c>
      <c r="F3551" s="1131">
        <v>2400000</v>
      </c>
      <c r="G3551" s="660" t="s">
        <v>1975</v>
      </c>
      <c r="H3551" s="633" t="s">
        <v>1991</v>
      </c>
      <c r="I3551" s="633" t="s">
        <v>1976</v>
      </c>
      <c r="J3551" s="633">
        <v>1</v>
      </c>
      <c r="K3551" s="633" t="s">
        <v>1859</v>
      </c>
    </row>
    <row r="3552" spans="1:11" ht="15.75" customHeight="1">
      <c r="A3552" s="632">
        <v>44207</v>
      </c>
      <c r="B3552" s="633" t="s">
        <v>1971</v>
      </c>
      <c r="C3552" s="479" t="s">
        <v>5846</v>
      </c>
      <c r="D3552" s="633" t="s">
        <v>2795</v>
      </c>
      <c r="E3552" s="633" t="s">
        <v>1974</v>
      </c>
      <c r="F3552" s="773">
        <v>3300000</v>
      </c>
      <c r="G3552" s="422" t="s">
        <v>5847</v>
      </c>
      <c r="H3552" s="633" t="s">
        <v>2196</v>
      </c>
      <c r="I3552" s="633" t="s">
        <v>1976</v>
      </c>
      <c r="J3552" s="633">
        <v>1</v>
      </c>
      <c r="K3552" s="633" t="s">
        <v>1859</v>
      </c>
    </row>
    <row r="3553" spans="1:11" ht="15.75" customHeight="1">
      <c r="A3553" s="632">
        <v>44208</v>
      </c>
      <c r="B3553" s="1569" t="s">
        <v>1971</v>
      </c>
      <c r="C3553" s="725" t="s">
        <v>5848</v>
      </c>
      <c r="D3553" s="633" t="s">
        <v>3227</v>
      </c>
      <c r="E3553" s="633" t="s">
        <v>1974</v>
      </c>
      <c r="F3553" s="773">
        <v>8000000</v>
      </c>
      <c r="G3553" s="451" t="s">
        <v>1975</v>
      </c>
      <c r="H3553" s="633" t="s">
        <v>2196</v>
      </c>
      <c r="I3553" s="633" t="s">
        <v>1976</v>
      </c>
      <c r="J3553" s="633">
        <v>1</v>
      </c>
      <c r="K3553" s="633" t="s">
        <v>935</v>
      </c>
    </row>
    <row r="3554" spans="1:11" ht="15.75" customHeight="1">
      <c r="A3554" s="632">
        <v>44209</v>
      </c>
      <c r="B3554" s="1569" t="s">
        <v>1971</v>
      </c>
      <c r="C3554" s="1599" t="s">
        <v>5849</v>
      </c>
      <c r="D3554" s="633" t="s">
        <v>2795</v>
      </c>
      <c r="E3554" s="633" t="s">
        <v>1974</v>
      </c>
      <c r="F3554" s="773">
        <v>4600000</v>
      </c>
      <c r="G3554" s="422" t="s">
        <v>4281</v>
      </c>
      <c r="H3554" s="633" t="s">
        <v>2196</v>
      </c>
      <c r="I3554" s="633" t="s">
        <v>1976</v>
      </c>
      <c r="J3554" s="633">
        <v>1</v>
      </c>
      <c r="K3554" s="633" t="s">
        <v>935</v>
      </c>
    </row>
    <row r="3555" spans="1:11" ht="15.75" customHeight="1">
      <c r="A3555" s="632">
        <v>44210</v>
      </c>
      <c r="B3555" s="1569" t="s">
        <v>1971</v>
      </c>
      <c r="C3555" s="725" t="s">
        <v>5850</v>
      </c>
      <c r="D3555" s="633" t="s">
        <v>3124</v>
      </c>
      <c r="E3555" s="633" t="s">
        <v>5560</v>
      </c>
      <c r="F3555" s="773">
        <v>5500000</v>
      </c>
      <c r="G3555" s="422" t="s">
        <v>3883</v>
      </c>
      <c r="H3555" s="633" t="s">
        <v>1991</v>
      </c>
      <c r="I3555" s="633" t="s">
        <v>1976</v>
      </c>
      <c r="J3555" s="633">
        <v>1</v>
      </c>
      <c r="K3555" s="633" t="s">
        <v>935</v>
      </c>
    </row>
    <row r="3556" spans="1:11" ht="15.75" customHeight="1">
      <c r="A3556" s="632">
        <v>44211</v>
      </c>
      <c r="B3556" s="633" t="s">
        <v>2149</v>
      </c>
      <c r="C3556" s="439" t="s">
        <v>5851</v>
      </c>
      <c r="D3556" s="633" t="s">
        <v>436</v>
      </c>
      <c r="E3556" s="633" t="s">
        <v>1974</v>
      </c>
      <c r="F3556" s="773">
        <v>1750000</v>
      </c>
      <c r="G3556" s="422" t="s">
        <v>5852</v>
      </c>
      <c r="H3556" s="633" t="s">
        <v>2196</v>
      </c>
      <c r="I3556" s="633" t="s">
        <v>1976</v>
      </c>
      <c r="J3556" s="633">
        <v>1</v>
      </c>
      <c r="K3556" s="633" t="s">
        <v>1859</v>
      </c>
    </row>
    <row r="3557" spans="1:11" ht="15.75" customHeight="1">
      <c r="A3557" s="632">
        <v>44212</v>
      </c>
      <c r="B3557" s="633" t="s">
        <v>1971</v>
      </c>
      <c r="C3557" s="439" t="s">
        <v>5853</v>
      </c>
      <c r="D3557" s="633" t="s">
        <v>436</v>
      </c>
      <c r="E3557" s="633" t="s">
        <v>1974</v>
      </c>
      <c r="F3557" s="773">
        <v>1900000</v>
      </c>
      <c r="G3557" s="422" t="s">
        <v>3883</v>
      </c>
      <c r="H3557" s="633" t="s">
        <v>2196</v>
      </c>
      <c r="I3557" s="633" t="s">
        <v>1976</v>
      </c>
      <c r="J3557" s="633">
        <v>1</v>
      </c>
      <c r="K3557" s="633" t="s">
        <v>935</v>
      </c>
    </row>
    <row r="3558" spans="1:11" ht="15.75" customHeight="1">
      <c r="A3558" s="632">
        <v>44213</v>
      </c>
      <c r="B3558" s="633" t="s">
        <v>1971</v>
      </c>
      <c r="C3558" s="439" t="s">
        <v>5854</v>
      </c>
      <c r="D3558" s="633" t="s">
        <v>5188</v>
      </c>
      <c r="E3558" s="633" t="s">
        <v>5560</v>
      </c>
      <c r="F3558" s="773">
        <v>1550000</v>
      </c>
      <c r="G3558" s="451" t="s">
        <v>1975</v>
      </c>
      <c r="H3558" s="633"/>
      <c r="I3558" s="633"/>
      <c r="J3558" s="633">
        <v>1</v>
      </c>
      <c r="K3558" s="633" t="s">
        <v>1859</v>
      </c>
    </row>
    <row r="3559" spans="1:11" ht="15.75" customHeight="1">
      <c r="A3559" s="632">
        <v>44214</v>
      </c>
      <c r="B3559" s="633" t="s">
        <v>1971</v>
      </c>
      <c r="C3559" s="439" t="s">
        <v>5855</v>
      </c>
      <c r="D3559" s="633" t="s">
        <v>2795</v>
      </c>
      <c r="E3559" s="633" t="s">
        <v>5560</v>
      </c>
      <c r="F3559" s="773">
        <v>3200000</v>
      </c>
      <c r="G3559" s="422" t="s">
        <v>4773</v>
      </c>
      <c r="H3559" s="633" t="s">
        <v>1991</v>
      </c>
      <c r="I3559" s="633" t="s">
        <v>1991</v>
      </c>
      <c r="J3559" s="633">
        <v>1</v>
      </c>
      <c r="K3559" s="633" t="s">
        <v>935</v>
      </c>
    </row>
    <row r="3560" spans="1:11" ht="15.75" customHeight="1">
      <c r="A3560" s="632">
        <v>44215</v>
      </c>
      <c r="B3560" s="1464" t="s">
        <v>1971</v>
      </c>
      <c r="C3560" s="439" t="s">
        <v>5856</v>
      </c>
      <c r="D3560" s="633" t="s">
        <v>2795</v>
      </c>
      <c r="E3560" s="1464" t="s">
        <v>1974</v>
      </c>
      <c r="F3560" s="773">
        <v>3200000</v>
      </c>
      <c r="G3560" s="422" t="s">
        <v>4281</v>
      </c>
      <c r="H3560" s="633"/>
      <c r="I3560" s="633"/>
      <c r="J3560" s="633">
        <v>1</v>
      </c>
      <c r="K3560" s="633" t="s">
        <v>935</v>
      </c>
    </row>
    <row r="3561" spans="1:11" ht="15.75" customHeight="1">
      <c r="A3561" s="632">
        <v>44216</v>
      </c>
      <c r="B3561" s="723" t="s">
        <v>1971</v>
      </c>
      <c r="C3561" s="479" t="s">
        <v>5857</v>
      </c>
      <c r="D3561" s="695" t="s">
        <v>5858</v>
      </c>
      <c r="E3561" s="723" t="s">
        <v>1974</v>
      </c>
      <c r="F3561" s="1719">
        <v>1500000</v>
      </c>
      <c r="G3561" s="1884" t="s">
        <v>2263</v>
      </c>
      <c r="H3561" s="1464" t="s">
        <v>5682</v>
      </c>
      <c r="I3561" s="1464" t="s">
        <v>1976</v>
      </c>
      <c r="J3561" s="1464">
        <v>1</v>
      </c>
      <c r="K3561" s="1464" t="s">
        <v>935</v>
      </c>
    </row>
    <row r="3562" spans="1:11" ht="15.75" customHeight="1">
      <c r="A3562" s="632">
        <v>44217</v>
      </c>
      <c r="B3562" s="723" t="s">
        <v>2001</v>
      </c>
      <c r="C3562" s="1690" t="s">
        <v>5859</v>
      </c>
      <c r="D3562" s="1878" t="s">
        <v>5858</v>
      </c>
      <c r="E3562" s="723" t="s">
        <v>1974</v>
      </c>
      <c r="F3562" s="1885">
        <v>1550000</v>
      </c>
      <c r="G3562" s="484" t="s">
        <v>2263</v>
      </c>
      <c r="H3562" s="676" t="s">
        <v>2196</v>
      </c>
      <c r="I3562" s="676" t="s">
        <v>1976</v>
      </c>
      <c r="J3562" s="676">
        <v>1</v>
      </c>
      <c r="K3562" s="676" t="s">
        <v>935</v>
      </c>
    </row>
    <row r="3563" spans="1:11" ht="15.75" customHeight="1">
      <c r="A3563" s="632">
        <v>44218</v>
      </c>
      <c r="B3563" s="723" t="s">
        <v>1971</v>
      </c>
      <c r="C3563" s="1690" t="s">
        <v>5860</v>
      </c>
      <c r="D3563" s="1878" t="s">
        <v>101</v>
      </c>
      <c r="E3563" s="723" t="s">
        <v>1974</v>
      </c>
      <c r="F3563" s="1885">
        <v>2600000</v>
      </c>
      <c r="G3563" s="484" t="s">
        <v>3379</v>
      </c>
      <c r="H3563" s="676" t="s">
        <v>2196</v>
      </c>
      <c r="I3563" s="676" t="s">
        <v>1976</v>
      </c>
      <c r="J3563" s="676">
        <v>1</v>
      </c>
      <c r="K3563" s="676" t="s">
        <v>1859</v>
      </c>
    </row>
    <row r="3564" spans="1:11" ht="15.75" customHeight="1">
      <c r="A3564" s="632">
        <v>44219</v>
      </c>
      <c r="B3564" s="723" t="s">
        <v>1971</v>
      </c>
      <c r="C3564" s="439" t="s">
        <v>5861</v>
      </c>
      <c r="D3564" s="1569" t="s">
        <v>2795</v>
      </c>
      <c r="E3564" s="723" t="s">
        <v>2024</v>
      </c>
      <c r="F3564" s="773">
        <v>3400000</v>
      </c>
      <c r="G3564" s="422" t="s">
        <v>4281</v>
      </c>
      <c r="H3564" s="633" t="s">
        <v>2196</v>
      </c>
      <c r="I3564" s="633" t="s">
        <v>1976</v>
      </c>
      <c r="J3564" s="633">
        <v>1</v>
      </c>
      <c r="K3564" s="633" t="s">
        <v>5573</v>
      </c>
    </row>
    <row r="3565" spans="1:11" ht="15.75" customHeight="1">
      <c r="A3565" s="632">
        <v>44220</v>
      </c>
      <c r="B3565" s="1692" t="s">
        <v>1971</v>
      </c>
      <c r="C3565" s="479" t="s">
        <v>5862</v>
      </c>
      <c r="D3565" s="1464" t="s">
        <v>2221</v>
      </c>
      <c r="E3565" s="1464" t="s">
        <v>1974</v>
      </c>
      <c r="F3565" s="1719">
        <v>1700000</v>
      </c>
      <c r="G3565" s="1884" t="s">
        <v>2463</v>
      </c>
      <c r="H3565" s="1464" t="s">
        <v>2196</v>
      </c>
      <c r="I3565" s="1464" t="s">
        <v>1976</v>
      </c>
      <c r="J3565" s="1464">
        <v>1</v>
      </c>
      <c r="K3565" s="1464" t="s">
        <v>5573</v>
      </c>
    </row>
    <row r="3566" spans="1:11" ht="15.75" customHeight="1">
      <c r="A3566" s="632">
        <v>44221</v>
      </c>
      <c r="B3566" s="723" t="s">
        <v>2149</v>
      </c>
      <c r="C3566" s="725" t="s">
        <v>3122</v>
      </c>
      <c r="D3566" s="723" t="s">
        <v>2895</v>
      </c>
      <c r="E3566" s="723" t="s">
        <v>2024</v>
      </c>
      <c r="F3566" s="1117">
        <v>4300000</v>
      </c>
      <c r="G3566" s="818" t="s">
        <v>5863</v>
      </c>
      <c r="H3566" s="723" t="s">
        <v>1991</v>
      </c>
      <c r="I3566" s="723" t="s">
        <v>1976</v>
      </c>
      <c r="J3566" s="723">
        <v>1</v>
      </c>
      <c r="K3566" s="723" t="s">
        <v>461</v>
      </c>
    </row>
    <row r="3567" spans="1:11" ht="15.75" customHeight="1">
      <c r="A3567" s="632">
        <v>44222</v>
      </c>
      <c r="B3567" s="723" t="s">
        <v>1971</v>
      </c>
      <c r="C3567" s="725" t="s">
        <v>5864</v>
      </c>
      <c r="D3567" s="723" t="s">
        <v>5858</v>
      </c>
      <c r="E3567" s="723" t="s">
        <v>2024</v>
      </c>
      <c r="F3567" s="1117">
        <v>1500000</v>
      </c>
      <c r="G3567" s="818" t="s">
        <v>2263</v>
      </c>
      <c r="H3567" s="723" t="s">
        <v>2196</v>
      </c>
      <c r="I3567" s="723" t="s">
        <v>1976</v>
      </c>
      <c r="J3567" s="723">
        <v>1</v>
      </c>
      <c r="K3567" s="723" t="s">
        <v>5573</v>
      </c>
    </row>
    <row r="3568" spans="1:11" ht="15.75" customHeight="1">
      <c r="A3568" s="632">
        <v>44223</v>
      </c>
      <c r="B3568" s="723" t="s">
        <v>1971</v>
      </c>
      <c r="C3568" s="439" t="s">
        <v>5865</v>
      </c>
      <c r="D3568" s="633" t="s">
        <v>2221</v>
      </c>
      <c r="E3568" s="723" t="s">
        <v>2024</v>
      </c>
      <c r="F3568" s="773">
        <v>2000000</v>
      </c>
      <c r="G3568" s="818" t="s">
        <v>1810</v>
      </c>
      <c r="H3568" s="723" t="s">
        <v>2196</v>
      </c>
      <c r="I3568" s="723" t="s">
        <v>1976</v>
      </c>
      <c r="J3568" s="723">
        <v>1</v>
      </c>
      <c r="K3568" s="633" t="s">
        <v>5573</v>
      </c>
    </row>
    <row r="3569" spans="1:11" ht="15.75" customHeight="1">
      <c r="A3569" s="632">
        <v>44224</v>
      </c>
      <c r="B3569" s="723" t="s">
        <v>1971</v>
      </c>
      <c r="C3569" s="439" t="s">
        <v>5866</v>
      </c>
      <c r="D3569" s="633" t="s">
        <v>5867</v>
      </c>
      <c r="E3569" s="723" t="s">
        <v>2024</v>
      </c>
      <c r="F3569" s="773">
        <v>3700000</v>
      </c>
      <c r="G3569" s="587" t="s">
        <v>1975</v>
      </c>
      <c r="H3569" s="723" t="s">
        <v>2196</v>
      </c>
      <c r="I3569" s="723" t="s">
        <v>1976</v>
      </c>
      <c r="J3569" s="723">
        <v>1</v>
      </c>
      <c r="K3569" s="633" t="s">
        <v>5573</v>
      </c>
    </row>
    <row r="3570" spans="1:11" ht="15.75" customHeight="1">
      <c r="A3570" s="632">
        <v>44225</v>
      </c>
      <c r="B3570" s="723" t="s">
        <v>1971</v>
      </c>
      <c r="C3570" s="439" t="s">
        <v>5868</v>
      </c>
      <c r="D3570" s="633" t="s">
        <v>5867</v>
      </c>
      <c r="E3570" s="723" t="s">
        <v>2024</v>
      </c>
      <c r="F3570" s="773">
        <v>2800000</v>
      </c>
      <c r="G3570" s="587" t="s">
        <v>1975</v>
      </c>
      <c r="H3570" s="723" t="s">
        <v>2196</v>
      </c>
      <c r="I3570" s="723" t="s">
        <v>1976</v>
      </c>
      <c r="J3570" s="723">
        <v>1</v>
      </c>
      <c r="K3570" s="633" t="s">
        <v>1859</v>
      </c>
    </row>
    <row r="3571" spans="1:11" ht="15.75" customHeight="1">
      <c r="A3571" s="632">
        <v>44226</v>
      </c>
      <c r="B3571" s="723" t="s">
        <v>1971</v>
      </c>
      <c r="C3571" s="439" t="s">
        <v>5869</v>
      </c>
      <c r="D3571" s="633" t="s">
        <v>2221</v>
      </c>
      <c r="E3571" s="723" t="s">
        <v>2024</v>
      </c>
      <c r="F3571" s="773">
        <v>1650000</v>
      </c>
      <c r="G3571" s="818" t="s">
        <v>3135</v>
      </c>
      <c r="H3571" s="723" t="s">
        <v>2196</v>
      </c>
      <c r="I3571" s="723" t="s">
        <v>1976</v>
      </c>
      <c r="J3571" s="723">
        <v>1</v>
      </c>
      <c r="K3571" s="633" t="s">
        <v>1859</v>
      </c>
    </row>
    <row r="3572" spans="1:11" ht="15.75" customHeight="1">
      <c r="A3572" s="632">
        <v>44227</v>
      </c>
      <c r="B3572" s="723" t="s">
        <v>1971</v>
      </c>
      <c r="C3572" s="439" t="s">
        <v>5870</v>
      </c>
      <c r="D3572" s="633" t="s">
        <v>2795</v>
      </c>
      <c r="E3572" s="723" t="s">
        <v>2024</v>
      </c>
      <c r="F3572" s="773">
        <v>3800000</v>
      </c>
      <c r="G3572" s="818" t="s">
        <v>4281</v>
      </c>
      <c r="H3572" s="723" t="s">
        <v>2196</v>
      </c>
      <c r="I3572" s="723" t="s">
        <v>1976</v>
      </c>
      <c r="J3572" s="723">
        <v>1</v>
      </c>
      <c r="K3572" s="633" t="s">
        <v>461</v>
      </c>
    </row>
    <row r="3573" spans="1:11" ht="15.75" customHeight="1">
      <c r="A3573" s="632">
        <v>44228</v>
      </c>
      <c r="B3573" s="723" t="s">
        <v>1971</v>
      </c>
      <c r="C3573" s="439" t="s">
        <v>5871</v>
      </c>
      <c r="D3573" s="633" t="s">
        <v>2795</v>
      </c>
      <c r="E3573" s="723" t="s">
        <v>2024</v>
      </c>
      <c r="F3573" s="773">
        <v>3500000</v>
      </c>
      <c r="G3573" s="818" t="s">
        <v>4281</v>
      </c>
      <c r="H3573" s="723" t="s">
        <v>2196</v>
      </c>
      <c r="I3573" s="723" t="s">
        <v>1976</v>
      </c>
      <c r="J3573" s="723">
        <v>1</v>
      </c>
      <c r="K3573" s="633" t="s">
        <v>5573</v>
      </c>
    </row>
    <row r="3574" spans="1:11" ht="15.75" customHeight="1">
      <c r="A3574" s="632">
        <v>44229</v>
      </c>
      <c r="B3574" s="723" t="s">
        <v>1971</v>
      </c>
      <c r="C3574" s="439" t="s">
        <v>5872</v>
      </c>
      <c r="D3574" s="633" t="s">
        <v>2795</v>
      </c>
      <c r="E3574" s="723" t="s">
        <v>2024</v>
      </c>
      <c r="F3574" s="773">
        <v>3500000</v>
      </c>
      <c r="G3574" s="818" t="s">
        <v>4281</v>
      </c>
      <c r="H3574" s="723" t="s">
        <v>2196</v>
      </c>
      <c r="I3574" s="723" t="s">
        <v>1976</v>
      </c>
      <c r="J3574" s="723">
        <v>1</v>
      </c>
      <c r="K3574" s="633" t="s">
        <v>1859</v>
      </c>
    </row>
    <row r="3575" spans="1:11" ht="15.75" customHeight="1">
      <c r="A3575" s="632">
        <v>44230</v>
      </c>
      <c r="B3575" s="633" t="s">
        <v>1971</v>
      </c>
      <c r="C3575" s="439" t="s">
        <v>3978</v>
      </c>
      <c r="D3575" s="633" t="s">
        <v>2876</v>
      </c>
      <c r="E3575" s="633" t="s">
        <v>2024</v>
      </c>
      <c r="F3575" s="773">
        <v>6000000</v>
      </c>
      <c r="G3575" s="1884" t="s">
        <v>5873</v>
      </c>
      <c r="H3575" s="723" t="s">
        <v>2196</v>
      </c>
      <c r="I3575" s="723" t="s">
        <v>1976</v>
      </c>
      <c r="J3575" s="723">
        <v>1</v>
      </c>
      <c r="K3575" s="633" t="s">
        <v>935</v>
      </c>
    </row>
    <row r="3576" spans="1:11" ht="15.75" customHeight="1">
      <c r="A3576" s="1526"/>
      <c r="B3576" s="1527" t="s">
        <v>1971</v>
      </c>
      <c r="C3576" s="1528" t="s">
        <v>5874</v>
      </c>
      <c r="D3576" s="1529" t="s">
        <v>1995</v>
      </c>
      <c r="E3576" s="1529" t="s">
        <v>1974</v>
      </c>
      <c r="F3576" s="1577">
        <v>430000000</v>
      </c>
      <c r="G3576" s="1530" t="s">
        <v>4979</v>
      </c>
      <c r="H3576" s="1530"/>
      <c r="I3576" s="1531"/>
      <c r="J3576" s="1532"/>
      <c r="K3576" s="1533"/>
    </row>
    <row r="3577" spans="1:11" ht="15.75" customHeight="1">
      <c r="A3577" s="1526"/>
      <c r="B3577" s="1527" t="s">
        <v>1971</v>
      </c>
      <c r="C3577" s="1528" t="s">
        <v>5868</v>
      </c>
      <c r="D3577" s="1529" t="s">
        <v>1995</v>
      </c>
      <c r="E3577" s="1529" t="s">
        <v>1974</v>
      </c>
      <c r="F3577" s="1577">
        <v>560000000</v>
      </c>
      <c r="G3577" s="1530" t="s">
        <v>1975</v>
      </c>
      <c r="H3577" s="1530"/>
      <c r="I3577" s="1531"/>
      <c r="J3577" s="1532"/>
      <c r="K3577" s="1533"/>
    </row>
    <row r="3578" spans="1:11" ht="15.75" customHeight="1">
      <c r="A3578" s="1526"/>
      <c r="B3578" s="1527" t="s">
        <v>1971</v>
      </c>
      <c r="C3578" s="2126" t="s">
        <v>5871</v>
      </c>
      <c r="D3578" s="1529" t="s">
        <v>2795</v>
      </c>
      <c r="E3578" s="1529" t="s">
        <v>1974</v>
      </c>
      <c r="F3578" s="1577">
        <v>830000000</v>
      </c>
      <c r="G3578" s="1530" t="s">
        <v>4281</v>
      </c>
      <c r="H3578" s="1530"/>
      <c r="I3578" s="1531"/>
      <c r="J3578" s="1532"/>
      <c r="K3578" s="1533"/>
    </row>
    <row r="3579" spans="1:11" ht="15.75" customHeight="1">
      <c r="A3579" s="1526"/>
      <c r="B3579" s="1527" t="s">
        <v>1971</v>
      </c>
      <c r="C3579" s="2126" t="s">
        <v>5869</v>
      </c>
      <c r="D3579" s="1529" t="s">
        <v>2221</v>
      </c>
      <c r="E3579" s="1529" t="s">
        <v>1974</v>
      </c>
      <c r="F3579" s="1577">
        <v>360000000</v>
      </c>
      <c r="G3579" s="1530" t="s">
        <v>3135</v>
      </c>
      <c r="H3579" s="1530"/>
      <c r="I3579" s="1531"/>
      <c r="J3579" s="1532"/>
      <c r="K3579" s="1533"/>
    </row>
    <row r="3580" spans="1:11" ht="15.75" customHeight="1">
      <c r="A3580" s="1526"/>
      <c r="B3580" s="1527" t="s">
        <v>1971</v>
      </c>
      <c r="C3580" s="2126" t="s">
        <v>5875</v>
      </c>
      <c r="D3580" s="1529" t="s">
        <v>5876</v>
      </c>
      <c r="E3580" s="1529" t="s">
        <v>1974</v>
      </c>
      <c r="F3580" s="1577">
        <v>195000000</v>
      </c>
      <c r="G3580" s="1530" t="s">
        <v>5877</v>
      </c>
      <c r="H3580" s="1530"/>
      <c r="I3580" s="1531"/>
      <c r="J3580" s="1532"/>
      <c r="K3580" s="1533"/>
    </row>
    <row r="3581" spans="1:11" ht="15.75" customHeight="1">
      <c r="A3581" s="1541"/>
      <c r="B3581" s="1527" t="s">
        <v>1971</v>
      </c>
      <c r="C3581" s="2126" t="s">
        <v>5878</v>
      </c>
      <c r="D3581" s="1535" t="s">
        <v>2795</v>
      </c>
      <c r="E3581" s="1529" t="s">
        <v>1974</v>
      </c>
      <c r="F3581" s="1576">
        <v>1200000000</v>
      </c>
      <c r="G3581" s="1535" t="s">
        <v>4281</v>
      </c>
      <c r="H3581" s="1530"/>
      <c r="I3581" s="1531"/>
      <c r="J3581" s="1532"/>
      <c r="K3581" s="1536"/>
    </row>
    <row r="3582" spans="1:11" ht="15.75" customHeight="1">
      <c r="J3582">
        <f>SUM(J3550:J3581)</f>
        <v>26</v>
      </c>
    </row>
    <row r="3584" spans="1:11" ht="15.75" customHeight="1">
      <c r="A3584" s="3342" t="s">
        <v>5788</v>
      </c>
      <c r="B3584" s="3342"/>
      <c r="C3584" s="3342"/>
      <c r="D3584" s="3342"/>
      <c r="E3584" s="3342"/>
      <c r="F3584" s="3342"/>
      <c r="G3584" s="3342"/>
      <c r="H3584" s="3342"/>
      <c r="I3584" s="3342"/>
      <c r="J3584" s="3342"/>
      <c r="K3584" s="3342"/>
    </row>
    <row r="3585" spans="1:11" ht="15.75" customHeight="1">
      <c r="A3585" s="3340" t="s">
        <v>127</v>
      </c>
      <c r="B3585" s="3341"/>
      <c r="C3585" s="3341"/>
      <c r="D3585" s="3341"/>
      <c r="E3585" s="3341"/>
      <c r="F3585" s="3341"/>
      <c r="G3585" s="3341"/>
      <c r="H3585" s="3341"/>
      <c r="I3585" s="3341"/>
      <c r="J3585" s="3341"/>
      <c r="K3585" s="3341"/>
    </row>
    <row r="3586" spans="1:11" ht="15.75" customHeight="1">
      <c r="A3586" s="12" t="s">
        <v>1962</v>
      </c>
      <c r="B3586" s="62" t="s">
        <v>1963</v>
      </c>
      <c r="C3586" s="62" t="s">
        <v>1964</v>
      </c>
      <c r="D3586" s="62" t="s">
        <v>2340</v>
      </c>
      <c r="E3586" s="62" t="s">
        <v>153</v>
      </c>
      <c r="F3586" s="1702" t="s">
        <v>1966</v>
      </c>
      <c r="G3586" s="986" t="s">
        <v>1967</v>
      </c>
      <c r="H3586" s="62" t="s">
        <v>1968</v>
      </c>
      <c r="I3586" s="62" t="s">
        <v>1969</v>
      </c>
      <c r="J3586" s="63" t="s">
        <v>1970</v>
      </c>
      <c r="K3586" s="63" t="s">
        <v>10</v>
      </c>
    </row>
    <row r="3587" spans="1:11" ht="15.75" customHeight="1">
      <c r="A3587" s="632">
        <v>44205</v>
      </c>
      <c r="B3587" s="633" t="s">
        <v>1971</v>
      </c>
      <c r="C3587" s="662" t="s">
        <v>5879</v>
      </c>
      <c r="D3587" s="633" t="s">
        <v>2147</v>
      </c>
      <c r="E3587" s="633" t="s">
        <v>1974</v>
      </c>
      <c r="F3587" s="1131">
        <v>3500000</v>
      </c>
      <c r="G3587" s="633" t="s">
        <v>5124</v>
      </c>
      <c r="H3587" s="633" t="s">
        <v>1991</v>
      </c>
      <c r="I3587" s="633" t="s">
        <v>1976</v>
      </c>
      <c r="J3587" s="633">
        <v>1</v>
      </c>
      <c r="K3587" s="633" t="s">
        <v>935</v>
      </c>
    </row>
    <row r="3588" spans="1:11" ht="15.75" customHeight="1">
      <c r="A3588" s="632">
        <v>44206</v>
      </c>
      <c r="B3588" s="633" t="s">
        <v>2149</v>
      </c>
      <c r="C3588" s="662" t="s">
        <v>5880</v>
      </c>
      <c r="D3588" s="633" t="s">
        <v>5388</v>
      </c>
      <c r="E3588" s="633" t="s">
        <v>1974</v>
      </c>
      <c r="F3588" s="1131">
        <v>8500000</v>
      </c>
      <c r="G3588" s="633" t="s">
        <v>5488</v>
      </c>
      <c r="H3588" s="633" t="s">
        <v>1991</v>
      </c>
      <c r="I3588" s="633" t="s">
        <v>1976</v>
      </c>
      <c r="J3588" s="633">
        <v>1</v>
      </c>
      <c r="K3588" s="633" t="s">
        <v>935</v>
      </c>
    </row>
    <row r="3589" spans="1:11" ht="15.75" customHeight="1">
      <c r="A3589" s="632">
        <v>44207</v>
      </c>
      <c r="B3589" s="633" t="s">
        <v>1971</v>
      </c>
      <c r="C3589" s="479" t="s">
        <v>5881</v>
      </c>
      <c r="D3589" s="633" t="s">
        <v>2201</v>
      </c>
      <c r="E3589" s="633" t="s">
        <v>1974</v>
      </c>
      <c r="F3589" s="773">
        <v>2200000</v>
      </c>
      <c r="G3589" s="422" t="s">
        <v>5882</v>
      </c>
      <c r="H3589" s="633" t="s">
        <v>2196</v>
      </c>
      <c r="I3589" s="633" t="s">
        <v>1976</v>
      </c>
      <c r="J3589" s="633">
        <v>1</v>
      </c>
      <c r="K3589" s="633" t="s">
        <v>935</v>
      </c>
    </row>
    <row r="3590" spans="1:11" ht="15.75" customHeight="1">
      <c r="A3590" s="632">
        <v>44208</v>
      </c>
      <c r="B3590" s="1569" t="s">
        <v>1971</v>
      </c>
      <c r="C3590" s="725" t="s">
        <v>5883</v>
      </c>
      <c r="D3590" s="633" t="s">
        <v>2795</v>
      </c>
      <c r="E3590" s="633" t="s">
        <v>1974</v>
      </c>
      <c r="F3590" s="773">
        <v>2200000</v>
      </c>
      <c r="G3590" s="422" t="s">
        <v>2242</v>
      </c>
      <c r="H3590" s="633" t="s">
        <v>2196</v>
      </c>
      <c r="I3590" s="633" t="s">
        <v>1976</v>
      </c>
      <c r="J3590" s="633">
        <v>1</v>
      </c>
      <c r="K3590" s="633" t="s">
        <v>1859</v>
      </c>
    </row>
    <row r="3591" spans="1:11" ht="15.75" customHeight="1">
      <c r="A3591" s="632">
        <v>44209</v>
      </c>
      <c r="B3591" s="1569" t="s">
        <v>1971</v>
      </c>
      <c r="C3591" s="1599" t="s">
        <v>5884</v>
      </c>
      <c r="D3591" s="633" t="s">
        <v>2201</v>
      </c>
      <c r="E3591" s="633" t="s">
        <v>1974</v>
      </c>
      <c r="F3591" s="773">
        <v>3200000</v>
      </c>
      <c r="G3591" s="422" t="s">
        <v>2443</v>
      </c>
      <c r="H3591" s="633" t="s">
        <v>2196</v>
      </c>
      <c r="I3591" s="633" t="s">
        <v>1976</v>
      </c>
      <c r="J3591" s="633">
        <v>1</v>
      </c>
      <c r="K3591" s="633"/>
    </row>
    <row r="3592" spans="1:11" ht="15.75" customHeight="1">
      <c r="A3592" s="632">
        <v>44210</v>
      </c>
      <c r="B3592" s="1569" t="s">
        <v>1971</v>
      </c>
      <c r="C3592" s="725" t="s">
        <v>5885</v>
      </c>
      <c r="D3592" s="633" t="s">
        <v>5886</v>
      </c>
      <c r="E3592" s="633" t="s">
        <v>5560</v>
      </c>
      <c r="F3592" s="773">
        <v>2900000</v>
      </c>
      <c r="G3592" s="451" t="s">
        <v>1975</v>
      </c>
      <c r="H3592" s="633" t="s">
        <v>1991</v>
      </c>
      <c r="I3592" s="633" t="s">
        <v>1976</v>
      </c>
      <c r="J3592" s="633">
        <v>1</v>
      </c>
      <c r="K3592" s="633" t="s">
        <v>1192</v>
      </c>
    </row>
    <row r="3593" spans="1:11" ht="15.75" customHeight="1">
      <c r="A3593" s="632">
        <v>44210</v>
      </c>
      <c r="B3593" s="633" t="s">
        <v>5887</v>
      </c>
      <c r="C3593" s="439" t="s">
        <v>5888</v>
      </c>
      <c r="D3593" s="633" t="s">
        <v>436</v>
      </c>
      <c r="E3593" s="633" t="s">
        <v>2024</v>
      </c>
      <c r="F3593" s="773">
        <v>1500000</v>
      </c>
      <c r="G3593" s="422" t="s">
        <v>1975</v>
      </c>
      <c r="H3593" s="633" t="s">
        <v>1991</v>
      </c>
      <c r="I3593" s="633" t="s">
        <v>1976</v>
      </c>
      <c r="J3593" s="633">
        <v>1</v>
      </c>
      <c r="K3593" s="633"/>
    </row>
    <row r="3594" spans="1:11" ht="15.75" customHeight="1">
      <c r="A3594" s="632">
        <v>44212</v>
      </c>
      <c r="B3594" s="633" t="s">
        <v>1971</v>
      </c>
      <c r="C3594" s="439" t="s">
        <v>5889</v>
      </c>
      <c r="D3594" s="633" t="s">
        <v>405</v>
      </c>
      <c r="E3594" s="633" t="s">
        <v>1974</v>
      </c>
      <c r="F3594" s="773">
        <v>1500000</v>
      </c>
      <c r="G3594" s="422" t="s">
        <v>5539</v>
      </c>
      <c r="H3594" s="633" t="s">
        <v>2196</v>
      </c>
      <c r="I3594" s="633" t="s">
        <v>1976</v>
      </c>
      <c r="J3594" s="633">
        <v>1</v>
      </c>
      <c r="K3594" s="633" t="s">
        <v>1859</v>
      </c>
    </row>
    <row r="3595" spans="1:11" ht="15.75" customHeight="1">
      <c r="A3595" s="632">
        <v>44213</v>
      </c>
      <c r="B3595" s="633" t="s">
        <v>1971</v>
      </c>
      <c r="C3595" s="439" t="s">
        <v>5890</v>
      </c>
      <c r="D3595" s="633" t="s">
        <v>89</v>
      </c>
      <c r="E3595" s="633" t="s">
        <v>1974</v>
      </c>
      <c r="F3595" s="773">
        <v>3900000</v>
      </c>
      <c r="G3595" s="139" t="s">
        <v>4563</v>
      </c>
      <c r="H3595" s="633" t="s">
        <v>2196</v>
      </c>
      <c r="I3595" s="633" t="s">
        <v>1976</v>
      </c>
      <c r="J3595" s="633">
        <v>1</v>
      </c>
      <c r="K3595" s="633" t="s">
        <v>1192</v>
      </c>
    </row>
    <row r="3596" spans="1:11" ht="15.75" customHeight="1">
      <c r="A3596" s="632">
        <v>44214</v>
      </c>
      <c r="B3596" s="633" t="s">
        <v>1971</v>
      </c>
      <c r="C3596" s="439" t="s">
        <v>5891</v>
      </c>
      <c r="D3596" s="633" t="s">
        <v>2399</v>
      </c>
      <c r="E3596" s="633" t="s">
        <v>5560</v>
      </c>
      <c r="F3596" s="773">
        <v>2700000</v>
      </c>
      <c r="G3596" s="139" t="s">
        <v>2148</v>
      </c>
      <c r="H3596" s="633" t="s">
        <v>1991</v>
      </c>
      <c r="I3596" s="633" t="s">
        <v>1991</v>
      </c>
      <c r="J3596" s="633">
        <v>1</v>
      </c>
      <c r="K3596" s="633" t="s">
        <v>953</v>
      </c>
    </row>
    <row r="3597" spans="1:11" ht="15.75" customHeight="1">
      <c r="A3597" s="632">
        <v>44215</v>
      </c>
      <c r="B3597" s="1464" t="s">
        <v>1971</v>
      </c>
      <c r="C3597" s="439" t="s">
        <v>5892</v>
      </c>
      <c r="D3597" s="633" t="s">
        <v>89</v>
      </c>
      <c r="E3597" s="1464" t="s">
        <v>1974</v>
      </c>
      <c r="F3597" s="773">
        <v>1900000</v>
      </c>
      <c r="G3597" s="422" t="s">
        <v>2937</v>
      </c>
      <c r="H3597" s="633" t="s">
        <v>2196</v>
      </c>
      <c r="I3597" s="633" t="s">
        <v>1976</v>
      </c>
      <c r="J3597" s="633">
        <v>1</v>
      </c>
      <c r="K3597" s="633" t="s">
        <v>953</v>
      </c>
    </row>
    <row r="3598" spans="1:11" ht="15.75" customHeight="1">
      <c r="A3598" s="632">
        <v>44216</v>
      </c>
      <c r="B3598" s="723" t="s">
        <v>1971</v>
      </c>
      <c r="C3598" s="479" t="s">
        <v>5893</v>
      </c>
      <c r="D3598" s="695" t="s">
        <v>423</v>
      </c>
      <c r="E3598" s="723" t="s">
        <v>1974</v>
      </c>
      <c r="F3598" s="1719">
        <v>1200000</v>
      </c>
      <c r="G3598" s="523" t="s">
        <v>1975</v>
      </c>
      <c r="H3598" s="1464" t="s">
        <v>5682</v>
      </c>
      <c r="I3598" s="1464" t="s">
        <v>1976</v>
      </c>
      <c r="J3598" s="1464">
        <v>1</v>
      </c>
      <c r="K3598" s="1464" t="s">
        <v>953</v>
      </c>
    </row>
    <row r="3599" spans="1:11" ht="15.75" customHeight="1">
      <c r="A3599" s="632">
        <v>44217</v>
      </c>
      <c r="B3599" s="723" t="s">
        <v>2058</v>
      </c>
      <c r="C3599" s="1690" t="s">
        <v>5894</v>
      </c>
      <c r="D3599" s="1878" t="s">
        <v>89</v>
      </c>
      <c r="E3599" s="723" t="s">
        <v>1974</v>
      </c>
      <c r="F3599" s="1885">
        <v>2400000</v>
      </c>
      <c r="G3599" s="544" t="s">
        <v>1975</v>
      </c>
      <c r="H3599" s="676" t="s">
        <v>2196</v>
      </c>
      <c r="I3599" s="676" t="s">
        <v>1976</v>
      </c>
      <c r="J3599" s="676">
        <v>1</v>
      </c>
      <c r="K3599" s="676" t="s">
        <v>1192</v>
      </c>
    </row>
    <row r="3600" spans="1:11" ht="15.75" customHeight="1">
      <c r="A3600" s="632">
        <v>44218</v>
      </c>
      <c r="B3600" s="723" t="s">
        <v>1971</v>
      </c>
      <c r="C3600" s="1690" t="s">
        <v>5895</v>
      </c>
      <c r="D3600" s="1878" t="s">
        <v>434</v>
      </c>
      <c r="E3600" s="723" t="s">
        <v>1974</v>
      </c>
      <c r="F3600" s="1885">
        <v>2200000</v>
      </c>
      <c r="G3600" s="484" t="s">
        <v>5214</v>
      </c>
      <c r="H3600" s="676" t="s">
        <v>2196</v>
      </c>
      <c r="I3600" s="676" t="s">
        <v>1976</v>
      </c>
      <c r="J3600" s="676">
        <v>1</v>
      </c>
      <c r="K3600" s="676" t="s">
        <v>1192</v>
      </c>
    </row>
    <row r="3601" spans="1:11" ht="15.75" customHeight="1">
      <c r="A3601" s="632">
        <v>44219</v>
      </c>
      <c r="B3601" s="723" t="s">
        <v>1971</v>
      </c>
      <c r="C3601" s="439" t="s">
        <v>5896</v>
      </c>
      <c r="D3601" s="1569" t="s">
        <v>89</v>
      </c>
      <c r="E3601" s="723" t="s">
        <v>2024</v>
      </c>
      <c r="F3601" s="773">
        <v>3000000</v>
      </c>
      <c r="G3601" s="451" t="s">
        <v>1975</v>
      </c>
      <c r="H3601" s="633" t="s">
        <v>2196</v>
      </c>
      <c r="I3601" s="633" t="s">
        <v>1976</v>
      </c>
      <c r="J3601" s="633">
        <v>1</v>
      </c>
      <c r="K3601" s="633" t="s">
        <v>1192</v>
      </c>
    </row>
    <row r="3602" spans="1:11" ht="15.75" customHeight="1">
      <c r="A3602" s="632">
        <v>44220</v>
      </c>
      <c r="B3602" s="1692" t="s">
        <v>2001</v>
      </c>
      <c r="C3602" s="479" t="s">
        <v>5897</v>
      </c>
      <c r="D3602" s="1464" t="s">
        <v>2819</v>
      </c>
      <c r="E3602" s="1464" t="s">
        <v>1974</v>
      </c>
      <c r="F3602" s="1719">
        <v>1300000</v>
      </c>
      <c r="G3602" s="523" t="s">
        <v>1975</v>
      </c>
      <c r="H3602" s="1464" t="s">
        <v>2196</v>
      </c>
      <c r="I3602" s="1464" t="s">
        <v>1976</v>
      </c>
      <c r="J3602" s="1464">
        <v>1</v>
      </c>
      <c r="K3602" s="1464" t="s">
        <v>1192</v>
      </c>
    </row>
    <row r="3603" spans="1:11" ht="15.75" customHeight="1">
      <c r="A3603" s="632">
        <v>44221</v>
      </c>
      <c r="B3603" s="723" t="s">
        <v>2149</v>
      </c>
      <c r="C3603" s="725" t="s">
        <v>5898</v>
      </c>
      <c r="D3603" s="723" t="s">
        <v>2819</v>
      </c>
      <c r="E3603" s="723" t="s">
        <v>2024</v>
      </c>
      <c r="F3603" s="1117">
        <v>1400000</v>
      </c>
      <c r="G3603" s="587" t="s">
        <v>1975</v>
      </c>
      <c r="H3603" s="723" t="s">
        <v>1991</v>
      </c>
      <c r="I3603" s="723" t="s">
        <v>1976</v>
      </c>
      <c r="J3603" s="723">
        <v>1</v>
      </c>
      <c r="K3603" s="723" t="s">
        <v>953</v>
      </c>
    </row>
    <row r="3604" spans="1:11" ht="15.75" customHeight="1">
      <c r="A3604" s="632">
        <v>44222</v>
      </c>
      <c r="B3604" s="723" t="s">
        <v>1971</v>
      </c>
      <c r="C3604" s="725" t="s">
        <v>5899</v>
      </c>
      <c r="D3604" s="723" t="s">
        <v>3918</v>
      </c>
      <c r="E3604" s="723" t="s">
        <v>2024</v>
      </c>
      <c r="F3604" s="1117">
        <v>1400000</v>
      </c>
      <c r="G3604" s="818" t="s">
        <v>1975</v>
      </c>
      <c r="H3604" s="723" t="s">
        <v>2196</v>
      </c>
      <c r="I3604" s="723" t="s">
        <v>1976</v>
      </c>
      <c r="J3604" s="723">
        <v>1</v>
      </c>
      <c r="K3604" s="723" t="s">
        <v>1192</v>
      </c>
    </row>
    <row r="3605" spans="1:11" ht="15.75" customHeight="1">
      <c r="A3605" s="632">
        <v>44223</v>
      </c>
      <c r="B3605" s="633" t="s">
        <v>1971</v>
      </c>
      <c r="C3605" s="439" t="s">
        <v>5900</v>
      </c>
      <c r="D3605" s="633" t="s">
        <v>5901</v>
      </c>
      <c r="E3605" s="633" t="s">
        <v>2092</v>
      </c>
      <c r="F3605" s="773">
        <v>1150000</v>
      </c>
      <c r="G3605" s="1884" t="s">
        <v>1975</v>
      </c>
      <c r="H3605" s="723" t="s">
        <v>2196</v>
      </c>
      <c r="I3605" s="723" t="s">
        <v>1976</v>
      </c>
      <c r="J3605" s="633">
        <v>1</v>
      </c>
      <c r="K3605" s="633" t="s">
        <v>1192</v>
      </c>
    </row>
    <row r="3606" spans="1:11" ht="15.75" customHeight="1">
      <c r="A3606" s="632">
        <v>44224</v>
      </c>
      <c r="B3606" s="633" t="s">
        <v>1971</v>
      </c>
      <c r="C3606" s="630" t="s">
        <v>5902</v>
      </c>
      <c r="D3606" s="633" t="s">
        <v>5903</v>
      </c>
      <c r="E3606" s="633" t="s">
        <v>2024</v>
      </c>
      <c r="F3606" s="1888">
        <v>1900000</v>
      </c>
      <c r="G3606" s="484" t="s">
        <v>1975</v>
      </c>
      <c r="H3606" s="723" t="s">
        <v>2196</v>
      </c>
      <c r="I3606" s="723" t="s">
        <v>1976</v>
      </c>
      <c r="J3606" s="633">
        <v>1</v>
      </c>
      <c r="K3606" s="633" t="s">
        <v>1192</v>
      </c>
    </row>
    <row r="3607" spans="1:11" ht="15.75" customHeight="1">
      <c r="A3607" s="1526"/>
      <c r="B3607" s="1527" t="s">
        <v>1971</v>
      </c>
      <c r="C3607" s="1528" t="s">
        <v>4115</v>
      </c>
      <c r="D3607" s="1529" t="s">
        <v>5904</v>
      </c>
      <c r="E3607" s="1529" t="s">
        <v>1974</v>
      </c>
      <c r="F3607" s="1577">
        <v>790000000</v>
      </c>
      <c r="G3607" s="1530" t="s">
        <v>1975</v>
      </c>
      <c r="H3607" s="1530"/>
      <c r="I3607" s="1531"/>
      <c r="J3607" s="1532"/>
      <c r="K3607" s="1533"/>
    </row>
    <row r="3608" spans="1:11" ht="15.75" customHeight="1">
      <c r="A3608" s="1526"/>
      <c r="B3608" s="1527" t="s">
        <v>1971</v>
      </c>
      <c r="C3608" s="1528" t="s">
        <v>5905</v>
      </c>
      <c r="D3608" s="1529" t="s">
        <v>2256</v>
      </c>
      <c r="E3608" s="1529" t="s">
        <v>1974</v>
      </c>
      <c r="F3608" s="1577">
        <v>350000000</v>
      </c>
      <c r="G3608" s="1530" t="s">
        <v>3180</v>
      </c>
      <c r="H3608" s="1530"/>
      <c r="I3608" s="1531"/>
      <c r="J3608" s="1532"/>
      <c r="K3608" s="1533"/>
    </row>
    <row r="3609" spans="1:11" ht="15.75" customHeight="1">
      <c r="A3609" s="1541"/>
      <c r="B3609" s="1527" t="s">
        <v>1971</v>
      </c>
      <c r="C3609" s="1532" t="s">
        <v>5906</v>
      </c>
      <c r="D3609" s="1535"/>
      <c r="E3609" s="1529" t="s">
        <v>1974</v>
      </c>
      <c r="F3609" s="1576"/>
      <c r="G3609" s="1535"/>
      <c r="H3609" s="1530"/>
      <c r="I3609" s="1531"/>
      <c r="J3609" s="1532"/>
      <c r="K3609" s="1536"/>
    </row>
    <row r="3610" spans="1:11" ht="15.75" customHeight="1">
      <c r="J3610">
        <f>SUM(J3587:J3609)</f>
        <v>20</v>
      </c>
    </row>
    <row r="3612" spans="1:11" ht="15.75" customHeight="1">
      <c r="A3612" s="3342" t="s">
        <v>5788</v>
      </c>
      <c r="B3612" s="3342"/>
      <c r="C3612" s="3342"/>
      <c r="D3612" s="3342"/>
      <c r="E3612" s="3342"/>
      <c r="F3612" s="3342"/>
      <c r="G3612" s="3342"/>
      <c r="H3612" s="3342"/>
      <c r="I3612" s="3342"/>
      <c r="J3612" s="3342"/>
      <c r="K3612" s="3342"/>
    </row>
    <row r="3613" spans="1:11" ht="15.75" customHeight="1">
      <c r="A3613" s="3340" t="s">
        <v>127</v>
      </c>
      <c r="B3613" s="3341"/>
      <c r="C3613" s="3341"/>
      <c r="D3613" s="3341"/>
      <c r="E3613" s="3341"/>
      <c r="F3613" s="3341"/>
      <c r="G3613" s="3341"/>
      <c r="H3613" s="3341"/>
      <c r="I3613" s="3341"/>
      <c r="J3613" s="3341"/>
      <c r="K3613" s="3341"/>
    </row>
    <row r="3614" spans="1:11" ht="15.75" customHeight="1">
      <c r="A3614" s="12" t="s">
        <v>1962</v>
      </c>
      <c r="B3614" s="62" t="s">
        <v>1963</v>
      </c>
      <c r="C3614" s="62" t="s">
        <v>1964</v>
      </c>
      <c r="D3614" s="62" t="s">
        <v>2340</v>
      </c>
      <c r="E3614" s="62" t="s">
        <v>153</v>
      </c>
      <c r="F3614" s="1702" t="s">
        <v>1966</v>
      </c>
      <c r="G3614" s="986" t="s">
        <v>1967</v>
      </c>
      <c r="H3614" s="62" t="s">
        <v>1968</v>
      </c>
      <c r="I3614" s="62" t="s">
        <v>1969</v>
      </c>
      <c r="J3614" s="63" t="s">
        <v>1970</v>
      </c>
      <c r="K3614" s="63" t="s">
        <v>10</v>
      </c>
    </row>
    <row r="3615" spans="1:11" ht="15.75" customHeight="1">
      <c r="A3615" s="632">
        <v>44205</v>
      </c>
      <c r="B3615" s="633" t="s">
        <v>1971</v>
      </c>
      <c r="C3615" s="662" t="s">
        <v>5879</v>
      </c>
      <c r="D3615" s="633" t="s">
        <v>2147</v>
      </c>
      <c r="E3615" s="633" t="s">
        <v>1974</v>
      </c>
      <c r="F3615" s="1131">
        <v>3500000</v>
      </c>
      <c r="G3615" s="633" t="s">
        <v>5124</v>
      </c>
      <c r="H3615" s="633" t="s">
        <v>1991</v>
      </c>
      <c r="I3615" s="633" t="s">
        <v>1976</v>
      </c>
      <c r="J3615" s="633">
        <v>1</v>
      </c>
      <c r="K3615" s="633" t="s">
        <v>935</v>
      </c>
    </row>
    <row r="3616" spans="1:11" ht="15.75" customHeight="1">
      <c r="A3616" s="632">
        <v>44206</v>
      </c>
      <c r="B3616" s="633" t="s">
        <v>2149</v>
      </c>
      <c r="C3616" s="662" t="s">
        <v>5880</v>
      </c>
      <c r="D3616" s="633" t="s">
        <v>5388</v>
      </c>
      <c r="E3616" s="633" t="s">
        <v>1974</v>
      </c>
      <c r="F3616" s="1131">
        <v>8500000</v>
      </c>
      <c r="G3616" s="633" t="s">
        <v>5488</v>
      </c>
      <c r="H3616" s="633" t="s">
        <v>1991</v>
      </c>
      <c r="I3616" s="633" t="s">
        <v>1976</v>
      </c>
      <c r="J3616" s="633">
        <v>1</v>
      </c>
      <c r="K3616" s="633" t="s">
        <v>935</v>
      </c>
    </row>
    <row r="3617" spans="1:11" ht="15.75" customHeight="1">
      <c r="A3617" s="632">
        <v>44207</v>
      </c>
      <c r="B3617" s="633" t="s">
        <v>1971</v>
      </c>
      <c r="C3617" s="479" t="s">
        <v>5881</v>
      </c>
      <c r="D3617" s="633" t="s">
        <v>2201</v>
      </c>
      <c r="E3617" s="633" t="s">
        <v>1974</v>
      </c>
      <c r="F3617" s="773">
        <v>2200000</v>
      </c>
      <c r="G3617" s="422" t="s">
        <v>5882</v>
      </c>
      <c r="H3617" s="633" t="s">
        <v>2196</v>
      </c>
      <c r="I3617" s="633" t="s">
        <v>1976</v>
      </c>
      <c r="J3617" s="633">
        <v>1</v>
      </c>
      <c r="K3617" s="633" t="s">
        <v>935</v>
      </c>
    </row>
    <row r="3618" spans="1:11" ht="15.75" customHeight="1">
      <c r="A3618" s="632">
        <v>44208</v>
      </c>
      <c r="B3618" s="1569" t="s">
        <v>1971</v>
      </c>
      <c r="C3618" s="725" t="s">
        <v>5883</v>
      </c>
      <c r="D3618" s="633" t="s">
        <v>2795</v>
      </c>
      <c r="E3618" s="633" t="s">
        <v>1974</v>
      </c>
      <c r="F3618" s="773">
        <v>2200000</v>
      </c>
      <c r="G3618" s="422" t="s">
        <v>2242</v>
      </c>
      <c r="H3618" s="633" t="s">
        <v>2196</v>
      </c>
      <c r="I3618" s="633" t="s">
        <v>1976</v>
      </c>
      <c r="J3618" s="633">
        <v>1</v>
      </c>
      <c r="K3618" s="633" t="s">
        <v>1859</v>
      </c>
    </row>
    <row r="3619" spans="1:11" ht="15.75" customHeight="1">
      <c r="A3619" s="632">
        <v>44209</v>
      </c>
      <c r="B3619" s="1569" t="s">
        <v>1971</v>
      </c>
      <c r="C3619" s="1599" t="s">
        <v>5884</v>
      </c>
      <c r="D3619" s="633" t="s">
        <v>2201</v>
      </c>
      <c r="E3619" s="633" t="s">
        <v>1974</v>
      </c>
      <c r="F3619" s="773">
        <v>3200000</v>
      </c>
      <c r="G3619" s="422" t="s">
        <v>2443</v>
      </c>
      <c r="H3619" s="633" t="s">
        <v>2196</v>
      </c>
      <c r="I3619" s="633" t="s">
        <v>1976</v>
      </c>
      <c r="J3619" s="633">
        <v>1</v>
      </c>
      <c r="K3619" s="633"/>
    </row>
    <row r="3620" spans="1:11" ht="15.75" customHeight="1">
      <c r="A3620" s="632">
        <v>44210</v>
      </c>
      <c r="B3620" s="1569" t="s">
        <v>1971</v>
      </c>
      <c r="C3620" s="725" t="s">
        <v>5885</v>
      </c>
      <c r="D3620" s="633" t="s">
        <v>5886</v>
      </c>
      <c r="E3620" s="633" t="s">
        <v>5560</v>
      </c>
      <c r="F3620" s="773">
        <v>2900000</v>
      </c>
      <c r="G3620" s="451" t="s">
        <v>1975</v>
      </c>
      <c r="H3620" s="633" t="s">
        <v>1991</v>
      </c>
      <c r="I3620" s="633" t="s">
        <v>1976</v>
      </c>
      <c r="J3620" s="633">
        <v>1</v>
      </c>
      <c r="K3620" s="633" t="s">
        <v>1192</v>
      </c>
    </row>
    <row r="3621" spans="1:11" ht="15.75" customHeight="1">
      <c r="A3621" s="632">
        <v>44210</v>
      </c>
      <c r="B3621" s="633" t="s">
        <v>5887</v>
      </c>
      <c r="C3621" s="439" t="s">
        <v>5888</v>
      </c>
      <c r="D3621" s="633" t="s">
        <v>436</v>
      </c>
      <c r="E3621" s="633" t="s">
        <v>2024</v>
      </c>
      <c r="F3621" s="773">
        <v>1500000</v>
      </c>
      <c r="G3621" s="422" t="s">
        <v>1975</v>
      </c>
      <c r="H3621" s="633" t="s">
        <v>1991</v>
      </c>
      <c r="I3621" s="633" t="s">
        <v>1976</v>
      </c>
      <c r="J3621" s="633">
        <v>1</v>
      </c>
      <c r="K3621" s="633"/>
    </row>
    <row r="3622" spans="1:11" ht="15.75" customHeight="1">
      <c r="A3622" s="632">
        <v>44212</v>
      </c>
      <c r="B3622" s="633" t="s">
        <v>1971</v>
      </c>
      <c r="C3622" s="439" t="s">
        <v>5889</v>
      </c>
      <c r="D3622" s="633" t="s">
        <v>405</v>
      </c>
      <c r="E3622" s="633" t="s">
        <v>1974</v>
      </c>
      <c r="F3622" s="773">
        <v>1500000</v>
      </c>
      <c r="G3622" s="422" t="s">
        <v>5539</v>
      </c>
      <c r="H3622" s="633" t="s">
        <v>2196</v>
      </c>
      <c r="I3622" s="633" t="s">
        <v>1976</v>
      </c>
      <c r="J3622" s="633">
        <v>1</v>
      </c>
      <c r="K3622" s="633" t="s">
        <v>1859</v>
      </c>
    </row>
    <row r="3623" spans="1:11" ht="15.75" customHeight="1">
      <c r="A3623" s="632">
        <v>44213</v>
      </c>
      <c r="B3623" s="633" t="s">
        <v>1971</v>
      </c>
      <c r="C3623" s="439" t="s">
        <v>5890</v>
      </c>
      <c r="D3623" s="633" t="s">
        <v>89</v>
      </c>
      <c r="E3623" s="633" t="s">
        <v>1974</v>
      </c>
      <c r="F3623" s="773">
        <v>3900000</v>
      </c>
      <c r="G3623" s="139" t="s">
        <v>4563</v>
      </c>
      <c r="H3623" s="633" t="s">
        <v>2196</v>
      </c>
      <c r="I3623" s="633" t="s">
        <v>1976</v>
      </c>
      <c r="J3623" s="633">
        <v>1</v>
      </c>
      <c r="K3623" s="633" t="s">
        <v>1192</v>
      </c>
    </row>
    <row r="3624" spans="1:11" ht="15.75" customHeight="1">
      <c r="A3624" s="632">
        <v>44214</v>
      </c>
      <c r="B3624" s="633" t="s">
        <v>1971</v>
      </c>
      <c r="C3624" s="439" t="s">
        <v>5891</v>
      </c>
      <c r="D3624" s="633" t="s">
        <v>2399</v>
      </c>
      <c r="E3624" s="633" t="s">
        <v>5560</v>
      </c>
      <c r="F3624" s="773">
        <v>2700000</v>
      </c>
      <c r="G3624" s="139" t="s">
        <v>2148</v>
      </c>
      <c r="H3624" s="633" t="s">
        <v>1991</v>
      </c>
      <c r="I3624" s="633" t="s">
        <v>1991</v>
      </c>
      <c r="J3624" s="633">
        <v>1</v>
      </c>
      <c r="K3624" s="633" t="s">
        <v>953</v>
      </c>
    </row>
    <row r="3625" spans="1:11" ht="15.75" customHeight="1">
      <c r="A3625" s="632">
        <v>44215</v>
      </c>
      <c r="B3625" s="1464" t="s">
        <v>1971</v>
      </c>
      <c r="C3625" s="439" t="s">
        <v>5892</v>
      </c>
      <c r="D3625" s="633" t="s">
        <v>89</v>
      </c>
      <c r="E3625" s="1464" t="s">
        <v>1974</v>
      </c>
      <c r="F3625" s="773">
        <v>1900000</v>
      </c>
      <c r="G3625" s="422" t="s">
        <v>2937</v>
      </c>
      <c r="H3625" s="633" t="s">
        <v>2196</v>
      </c>
      <c r="I3625" s="633" t="s">
        <v>1976</v>
      </c>
      <c r="J3625" s="633">
        <v>1</v>
      </c>
      <c r="K3625" s="633" t="s">
        <v>953</v>
      </c>
    </row>
    <row r="3626" spans="1:11" ht="15.75" customHeight="1">
      <c r="A3626" s="632">
        <v>44216</v>
      </c>
      <c r="B3626" s="723" t="s">
        <v>1971</v>
      </c>
      <c r="C3626" s="479" t="s">
        <v>5893</v>
      </c>
      <c r="D3626" s="695" t="s">
        <v>423</v>
      </c>
      <c r="E3626" s="723" t="s">
        <v>1974</v>
      </c>
      <c r="F3626" s="1719">
        <v>1200000</v>
      </c>
      <c r="G3626" s="523" t="s">
        <v>1975</v>
      </c>
      <c r="H3626" s="1464" t="s">
        <v>5682</v>
      </c>
      <c r="I3626" s="1464" t="s">
        <v>1976</v>
      </c>
      <c r="J3626" s="1464">
        <v>1</v>
      </c>
      <c r="K3626" s="1464" t="s">
        <v>953</v>
      </c>
    </row>
    <row r="3627" spans="1:11" ht="15.75" customHeight="1">
      <c r="A3627" s="632">
        <v>44217</v>
      </c>
      <c r="B3627" s="723" t="s">
        <v>2058</v>
      </c>
      <c r="C3627" s="1690" t="s">
        <v>5894</v>
      </c>
      <c r="D3627" s="1878" t="s">
        <v>89</v>
      </c>
      <c r="E3627" s="723" t="s">
        <v>1974</v>
      </c>
      <c r="F3627" s="1885">
        <v>2400000</v>
      </c>
      <c r="G3627" s="544" t="s">
        <v>1975</v>
      </c>
      <c r="H3627" s="676" t="s">
        <v>2196</v>
      </c>
      <c r="I3627" s="676" t="s">
        <v>1976</v>
      </c>
      <c r="J3627" s="676">
        <v>1</v>
      </c>
      <c r="K3627" s="676" t="s">
        <v>1192</v>
      </c>
    </row>
    <row r="3628" spans="1:11" ht="15.75" customHeight="1">
      <c r="A3628" s="632">
        <v>44218</v>
      </c>
      <c r="B3628" s="723" t="s">
        <v>1971</v>
      </c>
      <c r="C3628" s="1690" t="s">
        <v>5895</v>
      </c>
      <c r="D3628" s="1878" t="s">
        <v>434</v>
      </c>
      <c r="E3628" s="723" t="s">
        <v>1974</v>
      </c>
      <c r="F3628" s="1885">
        <v>2200000</v>
      </c>
      <c r="G3628" s="484" t="s">
        <v>5214</v>
      </c>
      <c r="H3628" s="676" t="s">
        <v>2196</v>
      </c>
      <c r="I3628" s="676" t="s">
        <v>1976</v>
      </c>
      <c r="J3628" s="676">
        <v>1</v>
      </c>
      <c r="K3628" s="676" t="s">
        <v>1192</v>
      </c>
    </row>
    <row r="3629" spans="1:11" ht="15.75" customHeight="1">
      <c r="A3629" s="632">
        <v>44219</v>
      </c>
      <c r="B3629" s="723" t="s">
        <v>1971</v>
      </c>
      <c r="C3629" s="439" t="s">
        <v>5896</v>
      </c>
      <c r="D3629" s="1569" t="s">
        <v>89</v>
      </c>
      <c r="E3629" s="723" t="s">
        <v>2024</v>
      </c>
      <c r="F3629" s="773">
        <v>3000000</v>
      </c>
      <c r="G3629" s="451" t="s">
        <v>1975</v>
      </c>
      <c r="H3629" s="633" t="s">
        <v>2196</v>
      </c>
      <c r="I3629" s="633" t="s">
        <v>1976</v>
      </c>
      <c r="J3629" s="633">
        <v>1</v>
      </c>
      <c r="K3629" s="633" t="s">
        <v>1192</v>
      </c>
    </row>
    <row r="3630" spans="1:11" ht="15.75" customHeight="1">
      <c r="A3630" s="632">
        <v>44220</v>
      </c>
      <c r="B3630" s="1692" t="s">
        <v>2001</v>
      </c>
      <c r="C3630" s="479" t="s">
        <v>5897</v>
      </c>
      <c r="D3630" s="1464" t="s">
        <v>2819</v>
      </c>
      <c r="E3630" s="1464" t="s">
        <v>1974</v>
      </c>
      <c r="F3630" s="1719">
        <v>1300000</v>
      </c>
      <c r="G3630" s="523" t="s">
        <v>1975</v>
      </c>
      <c r="H3630" s="1464" t="s">
        <v>2196</v>
      </c>
      <c r="I3630" s="1464" t="s">
        <v>1976</v>
      </c>
      <c r="J3630" s="1464">
        <v>1</v>
      </c>
      <c r="K3630" s="1464" t="s">
        <v>1192</v>
      </c>
    </row>
    <row r="3631" spans="1:11" ht="15.75" customHeight="1">
      <c r="A3631" s="632">
        <v>44221</v>
      </c>
      <c r="B3631" s="723" t="s">
        <v>2149</v>
      </c>
      <c r="C3631" s="725" t="s">
        <v>5898</v>
      </c>
      <c r="D3631" s="723" t="s">
        <v>2819</v>
      </c>
      <c r="E3631" s="723" t="s">
        <v>2024</v>
      </c>
      <c r="F3631" s="1117">
        <v>1400000</v>
      </c>
      <c r="G3631" s="587" t="s">
        <v>1975</v>
      </c>
      <c r="H3631" s="723" t="s">
        <v>1991</v>
      </c>
      <c r="I3631" s="723" t="s">
        <v>1976</v>
      </c>
      <c r="J3631" s="723">
        <v>1</v>
      </c>
      <c r="K3631" s="723" t="s">
        <v>953</v>
      </c>
    </row>
    <row r="3632" spans="1:11" ht="15.75" customHeight="1">
      <c r="A3632" s="632">
        <v>44222</v>
      </c>
      <c r="B3632" s="723" t="s">
        <v>1971</v>
      </c>
      <c r="C3632" s="725" t="s">
        <v>5899</v>
      </c>
      <c r="D3632" s="723" t="s">
        <v>3918</v>
      </c>
      <c r="E3632" s="723" t="s">
        <v>2024</v>
      </c>
      <c r="F3632" s="1117">
        <v>1400000</v>
      </c>
      <c r="G3632" s="818" t="s">
        <v>1975</v>
      </c>
      <c r="H3632" s="723" t="s">
        <v>2196</v>
      </c>
      <c r="I3632" s="723" t="s">
        <v>1976</v>
      </c>
      <c r="J3632" s="723">
        <v>1</v>
      </c>
      <c r="K3632" s="723" t="s">
        <v>1192</v>
      </c>
    </row>
    <row r="3633" spans="1:11" ht="15.75" customHeight="1">
      <c r="A3633" s="632">
        <v>44223</v>
      </c>
      <c r="B3633" s="633" t="s">
        <v>1971</v>
      </c>
      <c r="C3633" s="439" t="s">
        <v>5900</v>
      </c>
      <c r="D3633" s="633" t="s">
        <v>5901</v>
      </c>
      <c r="E3633" s="633" t="s">
        <v>2092</v>
      </c>
      <c r="F3633" s="773">
        <v>1150000</v>
      </c>
      <c r="G3633" s="1884" t="s">
        <v>1975</v>
      </c>
      <c r="H3633" s="723" t="s">
        <v>2196</v>
      </c>
      <c r="I3633" s="723" t="s">
        <v>1976</v>
      </c>
      <c r="J3633" s="633">
        <v>1</v>
      </c>
      <c r="K3633" s="633" t="s">
        <v>1192</v>
      </c>
    </row>
    <row r="3634" spans="1:11" ht="15.75" customHeight="1">
      <c r="A3634" s="632">
        <v>44224</v>
      </c>
      <c r="B3634" s="633" t="s">
        <v>1971</v>
      </c>
      <c r="C3634" s="630" t="s">
        <v>5902</v>
      </c>
      <c r="D3634" s="633" t="s">
        <v>5903</v>
      </c>
      <c r="E3634" s="633" t="s">
        <v>2024</v>
      </c>
      <c r="F3634" s="1888">
        <v>1900000</v>
      </c>
      <c r="G3634" s="484" t="s">
        <v>1975</v>
      </c>
      <c r="H3634" s="723" t="s">
        <v>2196</v>
      </c>
      <c r="I3634" s="723" t="s">
        <v>1976</v>
      </c>
      <c r="J3634" s="633">
        <v>1</v>
      </c>
      <c r="K3634" s="633" t="s">
        <v>1192</v>
      </c>
    </row>
    <row r="3635" spans="1:11" ht="15.75" customHeight="1">
      <c r="A3635" s="1526"/>
      <c r="B3635" s="1527" t="s">
        <v>1971</v>
      </c>
      <c r="C3635" s="1528" t="s">
        <v>4115</v>
      </c>
      <c r="D3635" s="1529" t="s">
        <v>5904</v>
      </c>
      <c r="E3635" s="1529" t="s">
        <v>1974</v>
      </c>
      <c r="F3635" s="1577">
        <v>790000000</v>
      </c>
      <c r="G3635" s="1530" t="s">
        <v>1975</v>
      </c>
      <c r="H3635" s="1530"/>
      <c r="I3635" s="1531"/>
      <c r="J3635" s="1532"/>
      <c r="K3635" s="1533"/>
    </row>
    <row r="3636" spans="1:11" ht="15.75" customHeight="1">
      <c r="A3636" s="1526"/>
      <c r="B3636" s="1527" t="s">
        <v>1971</v>
      </c>
      <c r="C3636" s="1528" t="s">
        <v>5905</v>
      </c>
      <c r="D3636" s="1529" t="s">
        <v>2256</v>
      </c>
      <c r="E3636" s="1529" t="s">
        <v>1974</v>
      </c>
      <c r="F3636" s="1577">
        <v>350000000</v>
      </c>
      <c r="G3636" s="1530" t="s">
        <v>3180</v>
      </c>
      <c r="H3636" s="1530"/>
      <c r="I3636" s="1531"/>
      <c r="J3636" s="1532"/>
      <c r="K3636" s="1533"/>
    </row>
    <row r="3637" spans="1:11" ht="15.75" customHeight="1">
      <c r="A3637" s="1541"/>
      <c r="B3637" s="1527" t="s">
        <v>1971</v>
      </c>
      <c r="C3637" s="1532" t="s">
        <v>5906</v>
      </c>
      <c r="D3637" s="1535"/>
      <c r="E3637" s="1529" t="s">
        <v>1974</v>
      </c>
      <c r="F3637" s="1576"/>
      <c r="G3637" s="1535"/>
      <c r="H3637" s="1530"/>
      <c r="I3637" s="1531"/>
      <c r="J3637" s="1532"/>
      <c r="K3637" s="1536"/>
    </row>
    <row r="3639" spans="1:11" ht="15.75" customHeight="1">
      <c r="A3639" s="3342" t="s">
        <v>5907</v>
      </c>
      <c r="B3639" s="3342"/>
      <c r="C3639" s="3342"/>
      <c r="D3639" s="3342"/>
      <c r="E3639" s="3342"/>
      <c r="F3639" s="3342"/>
      <c r="G3639" s="3342"/>
      <c r="H3639" s="3342"/>
      <c r="I3639" s="3342"/>
      <c r="J3639" s="3342"/>
      <c r="K3639" s="3342"/>
    </row>
    <row r="3640" spans="1:11" ht="15.75" customHeight="1">
      <c r="A3640" s="3340" t="s">
        <v>15</v>
      </c>
      <c r="B3640" s="3341"/>
      <c r="C3640" s="3341"/>
      <c r="D3640" s="3341"/>
      <c r="E3640" s="3341"/>
      <c r="F3640" s="3341"/>
      <c r="G3640" s="3341"/>
      <c r="H3640" s="3341"/>
      <c r="I3640" s="3341"/>
      <c r="J3640" s="3341"/>
      <c r="K3640" s="3341"/>
    </row>
    <row r="3641" spans="1:11" ht="15.75" customHeight="1">
      <c r="A3641" s="12" t="s">
        <v>1962</v>
      </c>
      <c r="B3641" s="62" t="s">
        <v>1963</v>
      </c>
      <c r="C3641" s="62" t="s">
        <v>1964</v>
      </c>
      <c r="D3641" s="62" t="s">
        <v>2340</v>
      </c>
      <c r="E3641" s="62" t="s">
        <v>153</v>
      </c>
      <c r="F3641" s="1702" t="s">
        <v>1966</v>
      </c>
      <c r="G3641" s="986" t="s">
        <v>1967</v>
      </c>
      <c r="H3641" s="62" t="s">
        <v>1968</v>
      </c>
      <c r="I3641" s="62" t="s">
        <v>1969</v>
      </c>
      <c r="J3641" s="63" t="s">
        <v>1970</v>
      </c>
      <c r="K3641" s="63" t="s">
        <v>10</v>
      </c>
    </row>
    <row r="3642" spans="1:11" ht="15.75" customHeight="1">
      <c r="A3642" s="632">
        <v>44207</v>
      </c>
      <c r="B3642" s="633" t="s">
        <v>2149</v>
      </c>
      <c r="C3642" s="631" t="s">
        <v>5908</v>
      </c>
      <c r="D3642" s="633" t="s">
        <v>407</v>
      </c>
      <c r="E3642" s="633" t="s">
        <v>1974</v>
      </c>
      <c r="F3642" s="1131">
        <v>3900000</v>
      </c>
      <c r="G3642" s="660" t="s">
        <v>1975</v>
      </c>
      <c r="H3642" s="633" t="s">
        <v>2196</v>
      </c>
      <c r="I3642" s="633" t="s">
        <v>1976</v>
      </c>
      <c r="J3642" s="633">
        <v>1</v>
      </c>
      <c r="K3642" s="633" t="s">
        <v>1192</v>
      </c>
    </row>
    <row r="3643" spans="1:11" ht="15.75" customHeight="1">
      <c r="A3643" s="632">
        <v>44238</v>
      </c>
      <c r="B3643" s="633" t="s">
        <v>1971</v>
      </c>
      <c r="C3643" s="631" t="s">
        <v>5909</v>
      </c>
      <c r="D3643" s="633" t="s">
        <v>410</v>
      </c>
      <c r="E3643" s="633" t="s">
        <v>1974</v>
      </c>
      <c r="F3643" s="1131">
        <v>2700000</v>
      </c>
      <c r="G3643" s="660" t="s">
        <v>1975</v>
      </c>
      <c r="H3643" s="633" t="s">
        <v>2196</v>
      </c>
      <c r="I3643" s="633" t="s">
        <v>1976</v>
      </c>
      <c r="J3643" s="633">
        <v>1</v>
      </c>
      <c r="K3643" s="633" t="s">
        <v>932</v>
      </c>
    </row>
    <row r="3644" spans="1:11" ht="15.75" customHeight="1">
      <c r="A3644" s="632">
        <v>44266</v>
      </c>
      <c r="B3644" s="633" t="s">
        <v>1971</v>
      </c>
      <c r="C3644" s="1700" t="s">
        <v>5910</v>
      </c>
      <c r="D3644" s="633" t="s">
        <v>5911</v>
      </c>
      <c r="E3644" s="633" t="s">
        <v>2024</v>
      </c>
      <c r="F3644" s="1722">
        <v>3800000</v>
      </c>
      <c r="G3644" s="660" t="s">
        <v>1975</v>
      </c>
      <c r="H3644" s="633" t="s">
        <v>2196</v>
      </c>
      <c r="I3644" s="633" t="s">
        <v>1976</v>
      </c>
      <c r="J3644" s="633">
        <v>1</v>
      </c>
      <c r="K3644" s="633" t="s">
        <v>935</v>
      </c>
    </row>
    <row r="3645" spans="1:11" ht="15.75" customHeight="1">
      <c r="A3645" s="632">
        <v>44297</v>
      </c>
      <c r="B3645" s="633" t="s">
        <v>1971</v>
      </c>
      <c r="C3645" s="726" t="s">
        <v>4624</v>
      </c>
      <c r="D3645" s="633" t="s">
        <v>427</v>
      </c>
      <c r="E3645" s="633" t="s">
        <v>1974</v>
      </c>
      <c r="F3645" s="1722">
        <v>2450000</v>
      </c>
      <c r="G3645" s="660" t="s">
        <v>1975</v>
      </c>
      <c r="H3645" s="633" t="s">
        <v>2196</v>
      </c>
      <c r="I3645" s="633" t="s">
        <v>1976</v>
      </c>
      <c r="J3645" s="633">
        <v>1</v>
      </c>
      <c r="K3645" s="633" t="s">
        <v>1192</v>
      </c>
    </row>
    <row r="3646" spans="1:11" ht="15.75" customHeight="1">
      <c r="A3646" s="632">
        <v>44327</v>
      </c>
      <c r="B3646" s="633" t="s">
        <v>1971</v>
      </c>
      <c r="C3646" s="1701" t="s">
        <v>5912</v>
      </c>
      <c r="D3646" s="633" t="s">
        <v>98</v>
      </c>
      <c r="E3646" s="633" t="s">
        <v>1974</v>
      </c>
      <c r="F3646" s="1722">
        <v>1800000</v>
      </c>
      <c r="G3646" s="660" t="s">
        <v>1975</v>
      </c>
      <c r="H3646" s="633" t="s">
        <v>2196</v>
      </c>
      <c r="I3646" s="633" t="s">
        <v>1976</v>
      </c>
      <c r="J3646" s="633">
        <v>1</v>
      </c>
      <c r="K3646" s="633" t="s">
        <v>1192</v>
      </c>
    </row>
    <row r="3647" spans="1:11" ht="15.75" customHeight="1">
      <c r="A3647" s="632">
        <v>44358</v>
      </c>
      <c r="B3647" s="633" t="s">
        <v>1971</v>
      </c>
      <c r="C3647" s="726" t="s">
        <v>5913</v>
      </c>
      <c r="D3647" s="633" t="s">
        <v>2512</v>
      </c>
      <c r="E3647" s="633" t="s">
        <v>2024</v>
      </c>
      <c r="F3647" s="1722">
        <v>2600000</v>
      </c>
      <c r="G3647" s="422" t="s">
        <v>2012</v>
      </c>
      <c r="H3647" s="633" t="s">
        <v>2196</v>
      </c>
      <c r="I3647" s="633" t="s">
        <v>1976</v>
      </c>
      <c r="J3647" s="633">
        <v>1</v>
      </c>
      <c r="K3647" s="633" t="s">
        <v>935</v>
      </c>
    </row>
    <row r="3648" spans="1:11" ht="15.75" customHeight="1">
      <c r="A3648" s="632">
        <v>44388</v>
      </c>
      <c r="B3648" s="633" t="s">
        <v>1971</v>
      </c>
      <c r="C3648" s="630" t="s">
        <v>5914</v>
      </c>
      <c r="D3648" s="633" t="s">
        <v>417</v>
      </c>
      <c r="E3648" s="633" t="s">
        <v>2024</v>
      </c>
      <c r="F3648" s="1722">
        <v>3300000</v>
      </c>
      <c r="G3648" s="422" t="s">
        <v>2300</v>
      </c>
      <c r="H3648" s="633" t="s">
        <v>2196</v>
      </c>
      <c r="I3648" s="633" t="s">
        <v>1976</v>
      </c>
      <c r="J3648" s="633">
        <v>1</v>
      </c>
      <c r="K3648" s="633" t="s">
        <v>1192</v>
      </c>
    </row>
    <row r="3649" spans="1:11" ht="15.75" customHeight="1">
      <c r="A3649" s="632">
        <v>44419</v>
      </c>
      <c r="B3649" s="633" t="s">
        <v>1971</v>
      </c>
      <c r="C3649" s="630" t="s">
        <v>5915</v>
      </c>
      <c r="D3649" s="633" t="s">
        <v>407</v>
      </c>
      <c r="E3649" s="633" t="s">
        <v>1974</v>
      </c>
      <c r="F3649" s="1722">
        <v>3100000</v>
      </c>
      <c r="G3649" s="422" t="s">
        <v>2683</v>
      </c>
      <c r="H3649" s="633" t="s">
        <v>2196</v>
      </c>
      <c r="I3649" s="633" t="s">
        <v>1976</v>
      </c>
      <c r="J3649" s="633">
        <v>1</v>
      </c>
      <c r="K3649" s="633" t="s">
        <v>953</v>
      </c>
    </row>
    <row r="3650" spans="1:11" ht="15.75" customHeight="1">
      <c r="A3650" s="632">
        <v>44450</v>
      </c>
      <c r="B3650" s="633" t="s">
        <v>1971</v>
      </c>
      <c r="C3650" s="630" t="s">
        <v>5916</v>
      </c>
      <c r="D3650" s="633" t="s">
        <v>427</v>
      </c>
      <c r="E3650" s="633" t="s">
        <v>1974</v>
      </c>
      <c r="F3650" s="1722">
        <v>2900000</v>
      </c>
      <c r="G3650" s="422" t="s">
        <v>1984</v>
      </c>
      <c r="H3650" s="633" t="s">
        <v>2196</v>
      </c>
      <c r="I3650" s="633" t="s">
        <v>1976</v>
      </c>
      <c r="J3650" s="633">
        <v>1</v>
      </c>
      <c r="K3650" s="633" t="s">
        <v>953</v>
      </c>
    </row>
    <row r="3651" spans="1:11" ht="15.75" customHeight="1">
      <c r="A3651" s="632">
        <v>44480</v>
      </c>
      <c r="B3651" s="633" t="s">
        <v>1971</v>
      </c>
      <c r="C3651" s="630" t="s">
        <v>5917</v>
      </c>
      <c r="D3651" s="633" t="s">
        <v>2512</v>
      </c>
      <c r="E3651" s="633" t="s">
        <v>2024</v>
      </c>
      <c r="F3651" s="1722">
        <v>2300000</v>
      </c>
      <c r="G3651" s="422" t="s">
        <v>2935</v>
      </c>
      <c r="H3651" s="633" t="s">
        <v>2196</v>
      </c>
      <c r="I3651" s="633" t="s">
        <v>1976</v>
      </c>
      <c r="J3651" s="633">
        <v>1</v>
      </c>
      <c r="K3651" s="633" t="s">
        <v>953</v>
      </c>
    </row>
    <row r="3652" spans="1:11" ht="15.75" customHeight="1">
      <c r="A3652" s="632">
        <v>44511</v>
      </c>
      <c r="B3652" s="633" t="s">
        <v>1971</v>
      </c>
      <c r="C3652" s="630" t="s">
        <v>5918</v>
      </c>
      <c r="D3652" s="633" t="s">
        <v>93</v>
      </c>
      <c r="E3652" s="1464" t="s">
        <v>1974</v>
      </c>
      <c r="F3652" s="1722">
        <v>4000000</v>
      </c>
      <c r="G3652" s="422" t="s">
        <v>2432</v>
      </c>
      <c r="H3652" s="633" t="s">
        <v>2196</v>
      </c>
      <c r="I3652" s="633" t="s">
        <v>1976</v>
      </c>
      <c r="J3652" s="633">
        <v>1</v>
      </c>
      <c r="K3652" s="633" t="s">
        <v>1192</v>
      </c>
    </row>
    <row r="3653" spans="1:11" ht="15.75" customHeight="1">
      <c r="A3653" s="632">
        <v>44512</v>
      </c>
      <c r="B3653" s="633" t="s">
        <v>1971</v>
      </c>
      <c r="C3653" s="1700" t="s">
        <v>5919</v>
      </c>
      <c r="D3653" s="695" t="s">
        <v>1986</v>
      </c>
      <c r="E3653" s="723" t="s">
        <v>1974</v>
      </c>
      <c r="F3653" s="2164">
        <v>4900000</v>
      </c>
      <c r="G3653" s="1884" t="s">
        <v>2185</v>
      </c>
      <c r="H3653" s="633" t="s">
        <v>2196</v>
      </c>
      <c r="I3653" s="1464" t="s">
        <v>1976</v>
      </c>
      <c r="J3653" s="633">
        <v>1</v>
      </c>
      <c r="K3653" s="1464" t="s">
        <v>1192</v>
      </c>
    </row>
    <row r="3654" spans="1:11" ht="15.75" customHeight="1">
      <c r="A3654" s="632">
        <v>44513</v>
      </c>
      <c r="B3654" s="633" t="s">
        <v>1971</v>
      </c>
      <c r="C3654" s="1929" t="s">
        <v>5920</v>
      </c>
      <c r="D3654" s="1329" t="s">
        <v>410</v>
      </c>
      <c r="E3654" s="723" t="s">
        <v>1974</v>
      </c>
      <c r="F3654" s="2165">
        <v>3000000</v>
      </c>
      <c r="G3654" s="484" t="s">
        <v>2012</v>
      </c>
      <c r="H3654" s="633" t="s">
        <v>2196</v>
      </c>
      <c r="I3654" s="676" t="s">
        <v>1976</v>
      </c>
      <c r="J3654" s="633">
        <v>1</v>
      </c>
      <c r="K3654" s="676" t="s">
        <v>1192</v>
      </c>
    </row>
    <row r="3655" spans="1:11" ht="15.75" customHeight="1">
      <c r="A3655" s="632">
        <v>44513</v>
      </c>
      <c r="B3655" s="633" t="s">
        <v>1971</v>
      </c>
      <c r="C3655" s="1929" t="s">
        <v>5921</v>
      </c>
      <c r="D3655" s="1329" t="s">
        <v>92</v>
      </c>
      <c r="E3655" s="723" t="s">
        <v>1974</v>
      </c>
      <c r="F3655" s="2165">
        <v>2900000</v>
      </c>
      <c r="G3655" s="484" t="s">
        <v>5922</v>
      </c>
      <c r="H3655" s="633" t="s">
        <v>1976</v>
      </c>
      <c r="I3655" s="676" t="s">
        <v>1976</v>
      </c>
      <c r="J3655" s="633">
        <v>1</v>
      </c>
      <c r="K3655" s="676" t="s">
        <v>1192</v>
      </c>
    </row>
    <row r="3656" spans="1:11" ht="15.75" customHeight="1">
      <c r="A3656" s="632">
        <v>44515</v>
      </c>
      <c r="B3656" s="633" t="s">
        <v>1971</v>
      </c>
      <c r="C3656" s="630" t="s">
        <v>5923</v>
      </c>
      <c r="D3656" s="1569" t="s">
        <v>1986</v>
      </c>
      <c r="E3656" s="723" t="s">
        <v>2024</v>
      </c>
      <c r="F3656" s="1722">
        <v>3200000</v>
      </c>
      <c r="G3656" s="422" t="s">
        <v>1984</v>
      </c>
      <c r="H3656" s="633" t="s">
        <v>2196</v>
      </c>
      <c r="I3656" s="633" t="s">
        <v>1976</v>
      </c>
      <c r="J3656" s="633">
        <v>1</v>
      </c>
      <c r="K3656" s="633" t="s">
        <v>932</v>
      </c>
    </row>
    <row r="3657" spans="1:11" ht="15.75" customHeight="1">
      <c r="A3657" s="632">
        <v>44516</v>
      </c>
      <c r="B3657" s="633" t="s">
        <v>1971</v>
      </c>
      <c r="C3657" s="1700" t="s">
        <v>5924</v>
      </c>
      <c r="D3657" s="1464" t="s">
        <v>2512</v>
      </c>
      <c r="E3657" s="1464" t="s">
        <v>1974</v>
      </c>
      <c r="F3657" s="2164">
        <v>2300000</v>
      </c>
      <c r="G3657" s="1884" t="s">
        <v>5925</v>
      </c>
      <c r="H3657" s="633" t="s">
        <v>2196</v>
      </c>
      <c r="I3657" s="1464" t="s">
        <v>1976</v>
      </c>
      <c r="J3657" s="633">
        <v>1</v>
      </c>
      <c r="K3657" s="1464" t="s">
        <v>935</v>
      </c>
    </row>
    <row r="3658" spans="1:11" ht="15.75" customHeight="1">
      <c r="A3658" s="632">
        <v>44517</v>
      </c>
      <c r="B3658" s="633" t="s">
        <v>1971</v>
      </c>
      <c r="C3658" s="726" t="s">
        <v>5926</v>
      </c>
      <c r="D3658" s="723" t="s">
        <v>2804</v>
      </c>
      <c r="E3658" s="723" t="s">
        <v>2024</v>
      </c>
      <c r="F3658" s="2166">
        <v>2700000</v>
      </c>
      <c r="G3658" s="818" t="s">
        <v>2674</v>
      </c>
      <c r="H3658" s="633" t="s">
        <v>2196</v>
      </c>
      <c r="I3658" s="723" t="s">
        <v>1976</v>
      </c>
      <c r="J3658" s="633">
        <v>1</v>
      </c>
      <c r="K3658" s="723" t="s">
        <v>935</v>
      </c>
    </row>
    <row r="3659" spans="1:11" ht="15.75" customHeight="1">
      <c r="A3659" s="632">
        <v>44518</v>
      </c>
      <c r="B3659" s="633" t="s">
        <v>1971</v>
      </c>
      <c r="C3659" s="726" t="s">
        <v>5927</v>
      </c>
      <c r="D3659" s="723" t="s">
        <v>226</v>
      </c>
      <c r="E3659" s="723" t="s">
        <v>2024</v>
      </c>
      <c r="F3659" s="2166">
        <v>2700000</v>
      </c>
      <c r="G3659" s="818" t="s">
        <v>3621</v>
      </c>
      <c r="H3659" s="633" t="s">
        <v>2196</v>
      </c>
      <c r="I3659" s="723" t="s">
        <v>1976</v>
      </c>
      <c r="J3659" s="633">
        <v>1</v>
      </c>
      <c r="K3659" s="723" t="s">
        <v>935</v>
      </c>
    </row>
    <row r="3660" spans="1:11" ht="15.75" customHeight="1">
      <c r="A3660" s="632">
        <v>44519</v>
      </c>
      <c r="B3660" s="633" t="s">
        <v>1971</v>
      </c>
      <c r="C3660" s="630" t="s">
        <v>5928</v>
      </c>
      <c r="D3660" s="633" t="s">
        <v>2256</v>
      </c>
      <c r="E3660" s="633" t="s">
        <v>2092</v>
      </c>
      <c r="F3660" s="1722">
        <v>2000000</v>
      </c>
      <c r="G3660" s="1884" t="s">
        <v>1975</v>
      </c>
      <c r="H3660" s="633" t="s">
        <v>2196</v>
      </c>
      <c r="I3660" s="723" t="s">
        <v>1976</v>
      </c>
      <c r="J3660" s="633">
        <v>1</v>
      </c>
      <c r="K3660" s="633" t="s">
        <v>953</v>
      </c>
    </row>
    <row r="3661" spans="1:11" ht="15.75" customHeight="1">
      <c r="A3661" s="632">
        <v>44520</v>
      </c>
      <c r="B3661" s="633" t="s">
        <v>1971</v>
      </c>
      <c r="C3661" s="630" t="s">
        <v>5929</v>
      </c>
      <c r="D3661" s="633" t="s">
        <v>407</v>
      </c>
      <c r="E3661" s="633" t="s">
        <v>2024</v>
      </c>
      <c r="F3661" s="1888">
        <v>2600000</v>
      </c>
      <c r="G3661" s="484" t="s">
        <v>4777</v>
      </c>
      <c r="H3661" s="633" t="s">
        <v>2196</v>
      </c>
      <c r="I3661" s="723" t="s">
        <v>1976</v>
      </c>
      <c r="J3661" s="633">
        <v>1</v>
      </c>
      <c r="K3661" s="633" t="s">
        <v>932</v>
      </c>
    </row>
    <row r="3662" spans="1:11" ht="15.75" customHeight="1">
      <c r="A3662" s="1526"/>
      <c r="B3662" s="1527" t="s">
        <v>1971</v>
      </c>
      <c r="C3662" s="1528" t="s">
        <v>5930</v>
      </c>
      <c r="D3662" s="1529" t="s">
        <v>434</v>
      </c>
      <c r="E3662" s="1529" t="s">
        <v>1974</v>
      </c>
      <c r="F3662" s="1577">
        <v>650000000</v>
      </c>
      <c r="G3662" s="1530" t="s">
        <v>2935</v>
      </c>
      <c r="H3662" s="1530"/>
      <c r="I3662" s="1531"/>
      <c r="J3662" s="1532"/>
      <c r="K3662" s="1533"/>
    </row>
    <row r="3663" spans="1:11" ht="15.75" customHeight="1">
      <c r="A3663" s="1526"/>
      <c r="B3663" s="1527" t="s">
        <v>1971</v>
      </c>
      <c r="C3663" s="1528" t="s">
        <v>5908</v>
      </c>
      <c r="D3663" s="1529" t="s">
        <v>407</v>
      </c>
      <c r="E3663" s="1529" t="s">
        <v>1974</v>
      </c>
      <c r="F3663" s="1577">
        <v>720000000</v>
      </c>
      <c r="G3663" s="1530" t="s">
        <v>1975</v>
      </c>
      <c r="H3663" s="1530"/>
      <c r="I3663" s="1531"/>
      <c r="J3663" s="1532"/>
      <c r="K3663" s="1533"/>
    </row>
    <row r="3664" spans="1:11" ht="15.75" customHeight="1">
      <c r="A3664" s="1541"/>
      <c r="B3664" s="1527" t="s">
        <v>1971</v>
      </c>
      <c r="C3664" s="1532" t="s">
        <v>5931</v>
      </c>
      <c r="D3664" s="1535" t="s">
        <v>413</v>
      </c>
      <c r="E3664" s="1529" t="s">
        <v>1974</v>
      </c>
      <c r="F3664" s="1576">
        <v>360000000</v>
      </c>
      <c r="G3664" s="1535" t="s">
        <v>1975</v>
      </c>
      <c r="H3664" s="1530"/>
      <c r="I3664" s="1531"/>
      <c r="J3664" s="1532"/>
      <c r="K3664" s="1536"/>
    </row>
    <row r="3665" spans="1:11" ht="15.75" customHeight="1">
      <c r="J3665">
        <f>SUM(J3642:J3664)</f>
        <v>20</v>
      </c>
    </row>
    <row r="3666" spans="1:11" ht="15.75" customHeight="1">
      <c r="A3666" s="3340" t="s">
        <v>43</v>
      </c>
      <c r="B3666" s="3341"/>
      <c r="C3666" s="3341"/>
      <c r="D3666" s="3341"/>
      <c r="E3666" s="3341"/>
      <c r="F3666" s="3341"/>
      <c r="G3666" s="3341"/>
      <c r="H3666" s="3341"/>
      <c r="I3666" s="3341"/>
      <c r="J3666" s="3341"/>
      <c r="K3666" s="3341"/>
    </row>
    <row r="3667" spans="1:11" ht="15.75" customHeight="1">
      <c r="A3667" s="12" t="s">
        <v>1962</v>
      </c>
      <c r="B3667" s="62" t="s">
        <v>1963</v>
      </c>
      <c r="C3667" s="62" t="s">
        <v>1964</v>
      </c>
      <c r="D3667" s="62" t="s">
        <v>2340</v>
      </c>
      <c r="E3667" s="62" t="s">
        <v>153</v>
      </c>
      <c r="F3667" s="1702" t="s">
        <v>1966</v>
      </c>
      <c r="G3667" s="986" t="s">
        <v>1967</v>
      </c>
      <c r="H3667" s="62" t="s">
        <v>1968</v>
      </c>
      <c r="I3667" s="62" t="s">
        <v>1969</v>
      </c>
      <c r="J3667" s="63" t="s">
        <v>1970</v>
      </c>
      <c r="K3667" s="63" t="s">
        <v>10</v>
      </c>
    </row>
    <row r="3668" spans="1:11" ht="15.75" customHeight="1">
      <c r="A3668" s="632">
        <v>44207</v>
      </c>
      <c r="B3668" s="633" t="s">
        <v>1971</v>
      </c>
      <c r="C3668" s="662" t="s">
        <v>5932</v>
      </c>
      <c r="D3668" s="633" t="s">
        <v>5333</v>
      </c>
      <c r="E3668" s="633" t="s">
        <v>5333</v>
      </c>
      <c r="F3668" s="1131">
        <v>1250000</v>
      </c>
      <c r="G3668" s="660" t="s">
        <v>2039</v>
      </c>
      <c r="H3668" s="633" t="s">
        <v>1976</v>
      </c>
      <c r="I3668" s="633" t="s">
        <v>1976</v>
      </c>
      <c r="J3668" s="633">
        <v>1</v>
      </c>
      <c r="K3668" s="633" t="s">
        <v>1192</v>
      </c>
    </row>
    <row r="3669" spans="1:11" ht="15.75" customHeight="1">
      <c r="A3669" s="632">
        <v>44238</v>
      </c>
      <c r="B3669" s="633" t="s">
        <v>1971</v>
      </c>
      <c r="C3669" s="662" t="s">
        <v>5933</v>
      </c>
      <c r="D3669" s="633" t="s">
        <v>407</v>
      </c>
      <c r="E3669" s="633" t="s">
        <v>1974</v>
      </c>
      <c r="F3669" s="1131">
        <v>4800000</v>
      </c>
      <c r="G3669" s="660" t="s">
        <v>2039</v>
      </c>
      <c r="H3669" s="633" t="s">
        <v>1976</v>
      </c>
      <c r="I3669" s="633" t="s">
        <v>1976</v>
      </c>
      <c r="J3669" s="633">
        <v>1</v>
      </c>
      <c r="K3669" s="633" t="s">
        <v>1192</v>
      </c>
    </row>
    <row r="3670" spans="1:11" ht="15.75" customHeight="1">
      <c r="A3670" s="632">
        <v>44266</v>
      </c>
      <c r="B3670" s="633" t="s">
        <v>1971</v>
      </c>
      <c r="C3670" s="479" t="s">
        <v>5934</v>
      </c>
      <c r="D3670" s="633" t="s">
        <v>113</v>
      </c>
      <c r="E3670" s="633" t="s">
        <v>1974</v>
      </c>
      <c r="F3670" s="1722">
        <v>3500000</v>
      </c>
      <c r="G3670" s="660" t="s">
        <v>2039</v>
      </c>
      <c r="H3670" s="633" t="s">
        <v>1976</v>
      </c>
      <c r="I3670" s="633" t="s">
        <v>1976</v>
      </c>
      <c r="J3670" s="633">
        <v>1</v>
      </c>
      <c r="K3670" s="633" t="s">
        <v>935</v>
      </c>
    </row>
    <row r="3671" spans="1:11" ht="15.75" customHeight="1">
      <c r="A3671" s="632">
        <v>44297</v>
      </c>
      <c r="B3671" s="633" t="s">
        <v>1971</v>
      </c>
      <c r="C3671" s="725" t="s">
        <v>5935</v>
      </c>
      <c r="D3671" s="633" t="s">
        <v>1973</v>
      </c>
      <c r="E3671" s="633" t="s">
        <v>1974</v>
      </c>
      <c r="F3671" s="1722">
        <v>920000</v>
      </c>
      <c r="G3671" s="660" t="s">
        <v>2039</v>
      </c>
      <c r="H3671" s="633" t="s">
        <v>1976</v>
      </c>
      <c r="I3671" s="633" t="s">
        <v>1976</v>
      </c>
      <c r="J3671" s="633">
        <v>1</v>
      </c>
      <c r="K3671" s="633" t="s">
        <v>1192</v>
      </c>
    </row>
    <row r="3672" spans="1:11" ht="15.75" customHeight="1">
      <c r="A3672" s="632">
        <v>44327</v>
      </c>
      <c r="B3672" s="633" t="s">
        <v>1971</v>
      </c>
      <c r="C3672" s="1599" t="s">
        <v>5936</v>
      </c>
      <c r="D3672" s="633" t="s">
        <v>119</v>
      </c>
      <c r="E3672" s="633" t="s">
        <v>1974</v>
      </c>
      <c r="F3672" s="1722">
        <v>1300000</v>
      </c>
      <c r="G3672" s="660" t="s">
        <v>2039</v>
      </c>
      <c r="H3672" s="633" t="s">
        <v>1976</v>
      </c>
      <c r="I3672" s="633" t="s">
        <v>1976</v>
      </c>
      <c r="J3672" s="633">
        <v>1</v>
      </c>
      <c r="K3672" s="633" t="s">
        <v>1192</v>
      </c>
    </row>
    <row r="3673" spans="1:11" ht="15.75" customHeight="1">
      <c r="A3673" s="632">
        <v>44358</v>
      </c>
      <c r="B3673" s="633" t="s">
        <v>1971</v>
      </c>
      <c r="C3673" s="725" t="s">
        <v>5937</v>
      </c>
      <c r="D3673" s="633" t="s">
        <v>417</v>
      </c>
      <c r="E3673" s="633" t="s">
        <v>1974</v>
      </c>
      <c r="F3673" s="1722">
        <v>2200000</v>
      </c>
      <c r="G3673" s="660" t="s">
        <v>2039</v>
      </c>
      <c r="H3673" s="633" t="s">
        <v>1976</v>
      </c>
      <c r="I3673" s="633" t="s">
        <v>1976</v>
      </c>
      <c r="J3673" s="633">
        <v>1</v>
      </c>
      <c r="K3673" s="633" t="s">
        <v>935</v>
      </c>
    </row>
    <row r="3674" spans="1:11" ht="15.75" customHeight="1">
      <c r="A3674" s="632">
        <v>44388</v>
      </c>
      <c r="B3674" s="633" t="s">
        <v>1971</v>
      </c>
      <c r="C3674" s="439" t="s">
        <v>5938</v>
      </c>
      <c r="D3674" s="633" t="s">
        <v>89</v>
      </c>
      <c r="E3674" s="633" t="s">
        <v>2024</v>
      </c>
      <c r="F3674" s="1722">
        <v>2600000</v>
      </c>
      <c r="G3674" s="660" t="s">
        <v>2039</v>
      </c>
      <c r="H3674" s="633" t="s">
        <v>1976</v>
      </c>
      <c r="I3674" s="633" t="s">
        <v>1976</v>
      </c>
      <c r="J3674" s="633">
        <v>1</v>
      </c>
      <c r="K3674" s="633" t="s">
        <v>1192</v>
      </c>
    </row>
    <row r="3675" spans="1:11" ht="15.75" customHeight="1">
      <c r="A3675" s="632">
        <v>44419</v>
      </c>
      <c r="B3675" s="633" t="s">
        <v>1971</v>
      </c>
      <c r="C3675" s="439" t="s">
        <v>5939</v>
      </c>
      <c r="D3675" s="633" t="s">
        <v>407</v>
      </c>
      <c r="E3675" s="633" t="s">
        <v>1974</v>
      </c>
      <c r="F3675" s="1722">
        <v>5000000</v>
      </c>
      <c r="G3675" s="660" t="s">
        <v>2039</v>
      </c>
      <c r="H3675" s="633" t="s">
        <v>1976</v>
      </c>
      <c r="I3675" s="633" t="s">
        <v>1976</v>
      </c>
      <c r="J3675" s="633">
        <v>1</v>
      </c>
      <c r="K3675" s="633" t="s">
        <v>1192</v>
      </c>
    </row>
    <row r="3676" spans="1:11" ht="15.75" customHeight="1">
      <c r="A3676" s="632">
        <v>44450</v>
      </c>
      <c r="B3676" s="633" t="s">
        <v>1971</v>
      </c>
      <c r="C3676" s="439" t="s">
        <v>5940</v>
      </c>
      <c r="D3676" s="633" t="s">
        <v>417</v>
      </c>
      <c r="E3676" s="633" t="s">
        <v>1974</v>
      </c>
      <c r="F3676" s="1722">
        <v>4000000</v>
      </c>
      <c r="G3676" s="660" t="s">
        <v>2039</v>
      </c>
      <c r="H3676" s="633" t="s">
        <v>1976</v>
      </c>
      <c r="I3676" s="633" t="s">
        <v>1976</v>
      </c>
      <c r="J3676" s="633">
        <v>1</v>
      </c>
      <c r="K3676" s="633" t="s">
        <v>935</v>
      </c>
    </row>
    <row r="3677" spans="1:11" ht="15.75" customHeight="1">
      <c r="A3677" s="632">
        <v>44480</v>
      </c>
      <c r="B3677" s="633" t="s">
        <v>1971</v>
      </c>
      <c r="C3677" s="439" t="s">
        <v>5941</v>
      </c>
      <c r="D3677" s="633" t="s">
        <v>3220</v>
      </c>
      <c r="E3677" s="633" t="s">
        <v>2024</v>
      </c>
      <c r="F3677" s="1722">
        <v>1200000</v>
      </c>
      <c r="G3677" s="660" t="s">
        <v>2039</v>
      </c>
      <c r="H3677" s="633" t="s">
        <v>1976</v>
      </c>
      <c r="I3677" s="633" t="s">
        <v>1976</v>
      </c>
      <c r="J3677" s="633">
        <v>1</v>
      </c>
      <c r="K3677" s="633" t="s">
        <v>1192</v>
      </c>
    </row>
    <row r="3678" spans="1:11" ht="15.75" customHeight="1">
      <c r="A3678" s="632">
        <v>44511</v>
      </c>
      <c r="B3678" s="633" t="s">
        <v>1971</v>
      </c>
      <c r="C3678" s="439" t="s">
        <v>5942</v>
      </c>
      <c r="D3678" s="633" t="s">
        <v>5943</v>
      </c>
      <c r="E3678" s="1464" t="s">
        <v>1974</v>
      </c>
      <c r="F3678" s="1722">
        <v>1600000</v>
      </c>
      <c r="G3678" s="660" t="s">
        <v>2039</v>
      </c>
      <c r="H3678" s="633" t="s">
        <v>1976</v>
      </c>
      <c r="I3678" s="633" t="s">
        <v>1976</v>
      </c>
      <c r="J3678" s="633">
        <v>1</v>
      </c>
      <c r="K3678" s="633" t="s">
        <v>932</v>
      </c>
    </row>
    <row r="3679" spans="1:11" ht="15.75" customHeight="1">
      <c r="A3679" s="632">
        <v>44512</v>
      </c>
      <c r="B3679" s="633" t="s">
        <v>1971</v>
      </c>
      <c r="C3679" s="479" t="s">
        <v>5944</v>
      </c>
      <c r="D3679" s="695" t="s">
        <v>5945</v>
      </c>
      <c r="E3679" s="723" t="s">
        <v>5560</v>
      </c>
      <c r="F3679" s="2164">
        <v>1050000</v>
      </c>
      <c r="G3679" s="660" t="s">
        <v>2039</v>
      </c>
      <c r="H3679" s="633" t="s">
        <v>1976</v>
      </c>
      <c r="I3679" s="1464" t="s">
        <v>1976</v>
      </c>
      <c r="J3679" s="633">
        <v>1</v>
      </c>
      <c r="K3679" s="1464" t="s">
        <v>932</v>
      </c>
    </row>
    <row r="3680" spans="1:11" ht="15.75" customHeight="1">
      <c r="A3680" s="632">
        <v>44513</v>
      </c>
      <c r="B3680" s="633" t="s">
        <v>1971</v>
      </c>
      <c r="C3680" s="1690" t="s">
        <v>5946</v>
      </c>
      <c r="D3680" s="1329" t="s">
        <v>2174</v>
      </c>
      <c r="E3680" s="723" t="s">
        <v>1974</v>
      </c>
      <c r="F3680" s="2165">
        <v>3000000</v>
      </c>
      <c r="G3680" s="484" t="s">
        <v>5602</v>
      </c>
      <c r="H3680" s="633" t="s">
        <v>1976</v>
      </c>
      <c r="I3680" s="676" t="s">
        <v>1976</v>
      </c>
      <c r="J3680" s="633">
        <v>1</v>
      </c>
      <c r="K3680" s="676" t="s">
        <v>935</v>
      </c>
    </row>
    <row r="3681" spans="1:11" ht="15.75" customHeight="1">
      <c r="A3681" s="632">
        <v>44514</v>
      </c>
      <c r="B3681" s="633" t="s">
        <v>1971</v>
      </c>
      <c r="C3681" s="1690" t="s">
        <v>5947</v>
      </c>
      <c r="D3681" s="1329" t="s">
        <v>420</v>
      </c>
      <c r="E3681" s="723" t="s">
        <v>1974</v>
      </c>
      <c r="F3681" s="2165">
        <v>1700000</v>
      </c>
      <c r="G3681" s="484" t="s">
        <v>3204</v>
      </c>
      <c r="H3681" s="633" t="s">
        <v>1976</v>
      </c>
      <c r="I3681" s="676" t="s">
        <v>1976</v>
      </c>
      <c r="J3681" s="633">
        <v>1</v>
      </c>
      <c r="K3681" s="676" t="s">
        <v>1192</v>
      </c>
    </row>
    <row r="3682" spans="1:11" ht="15.75" customHeight="1">
      <c r="A3682" s="632">
        <v>44515</v>
      </c>
      <c r="B3682" s="633" t="s">
        <v>1971</v>
      </c>
      <c r="C3682" s="439" t="s">
        <v>5948</v>
      </c>
      <c r="D3682" s="1569" t="s">
        <v>100</v>
      </c>
      <c r="E3682" s="723" t="s">
        <v>2024</v>
      </c>
      <c r="F3682" s="1722">
        <v>4200000</v>
      </c>
      <c r="G3682" s="422" t="s">
        <v>3413</v>
      </c>
      <c r="H3682" s="633" t="s">
        <v>1976</v>
      </c>
      <c r="I3682" s="633" t="s">
        <v>1976</v>
      </c>
      <c r="J3682" s="633">
        <v>1</v>
      </c>
      <c r="K3682" s="633" t="s">
        <v>1192</v>
      </c>
    </row>
    <row r="3683" spans="1:11" ht="15.75" customHeight="1">
      <c r="A3683" s="632">
        <v>44516</v>
      </c>
      <c r="B3683" s="633" t="s">
        <v>1971</v>
      </c>
      <c r="C3683" s="479" t="s">
        <v>5949</v>
      </c>
      <c r="D3683" s="1464" t="s">
        <v>113</v>
      </c>
      <c r="E3683" s="1464" t="s">
        <v>1974</v>
      </c>
      <c r="F3683" s="2164">
        <v>3000000</v>
      </c>
      <c r="G3683" s="1884" t="s">
        <v>3379</v>
      </c>
      <c r="H3683" s="633" t="s">
        <v>1976</v>
      </c>
      <c r="I3683" s="1464" t="s">
        <v>1976</v>
      </c>
      <c r="J3683" s="633">
        <v>1</v>
      </c>
      <c r="K3683" s="1464" t="s">
        <v>1192</v>
      </c>
    </row>
    <row r="3684" spans="1:11" ht="15.75" customHeight="1">
      <c r="A3684" s="632">
        <v>44517</v>
      </c>
      <c r="B3684" s="633" t="s">
        <v>1971</v>
      </c>
      <c r="C3684" s="725" t="s">
        <v>5950</v>
      </c>
      <c r="D3684" s="723" t="s">
        <v>420</v>
      </c>
      <c r="E3684" s="723" t="s">
        <v>2024</v>
      </c>
      <c r="F3684" s="2166">
        <v>1550000</v>
      </c>
      <c r="G3684" s="818" t="s">
        <v>2263</v>
      </c>
      <c r="H3684" s="633" t="s">
        <v>1976</v>
      </c>
      <c r="I3684" s="723" t="s">
        <v>1976</v>
      </c>
      <c r="J3684" s="633">
        <v>1</v>
      </c>
      <c r="K3684" s="723" t="s">
        <v>1192</v>
      </c>
    </row>
    <row r="3685" spans="1:11" ht="15.75" customHeight="1">
      <c r="A3685" s="632">
        <v>44518</v>
      </c>
      <c r="B3685" s="633" t="s">
        <v>1971</v>
      </c>
      <c r="C3685" s="725" t="s">
        <v>5951</v>
      </c>
      <c r="D3685" s="723" t="s">
        <v>100</v>
      </c>
      <c r="E3685" s="723" t="s">
        <v>2024</v>
      </c>
      <c r="F3685" s="2166">
        <v>2500000</v>
      </c>
      <c r="G3685" s="818" t="s">
        <v>3614</v>
      </c>
      <c r="H3685" s="633" t="s">
        <v>1976</v>
      </c>
      <c r="I3685" s="723" t="s">
        <v>1976</v>
      </c>
      <c r="J3685" s="633">
        <v>1</v>
      </c>
      <c r="K3685" s="723" t="s">
        <v>1192</v>
      </c>
    </row>
    <row r="3686" spans="1:11" ht="15.75" customHeight="1">
      <c r="A3686" s="632">
        <v>44519</v>
      </c>
      <c r="B3686" s="633" t="s">
        <v>1971</v>
      </c>
      <c r="C3686" s="439" t="s">
        <v>5952</v>
      </c>
      <c r="D3686" s="633" t="s">
        <v>100</v>
      </c>
      <c r="E3686" s="633" t="s">
        <v>1974</v>
      </c>
      <c r="F3686" s="1722">
        <v>3000000</v>
      </c>
      <c r="G3686" s="1884" t="s">
        <v>2219</v>
      </c>
      <c r="H3686" s="633" t="s">
        <v>1976</v>
      </c>
      <c r="I3686" s="723" t="s">
        <v>1976</v>
      </c>
      <c r="J3686" s="633">
        <v>1</v>
      </c>
      <c r="K3686" s="633" t="s">
        <v>1192</v>
      </c>
    </row>
    <row r="3687" spans="1:11" ht="15.75" customHeight="1">
      <c r="A3687" s="632">
        <v>44520</v>
      </c>
      <c r="B3687" s="633" t="s">
        <v>1971</v>
      </c>
      <c r="C3687" s="439" t="s">
        <v>5953</v>
      </c>
      <c r="D3687" s="633" t="s">
        <v>3204</v>
      </c>
      <c r="E3687" s="633" t="s">
        <v>2024</v>
      </c>
      <c r="F3687" s="1888">
        <v>1550000</v>
      </c>
      <c r="G3687" s="484" t="s">
        <v>3204</v>
      </c>
      <c r="H3687" s="633" t="s">
        <v>1976</v>
      </c>
      <c r="I3687" s="723" t="s">
        <v>1976</v>
      </c>
      <c r="J3687" s="633">
        <v>1</v>
      </c>
      <c r="K3687" s="633" t="s">
        <v>932</v>
      </c>
    </row>
    <row r="3688" spans="1:11" ht="15.75" customHeight="1">
      <c r="A3688" s="1526"/>
      <c r="B3688" s="1527" t="s">
        <v>2914</v>
      </c>
      <c r="C3688" s="1528" t="s">
        <v>5954</v>
      </c>
      <c r="D3688" s="1529" t="s">
        <v>2713</v>
      </c>
      <c r="E3688" s="1529" t="s">
        <v>3741</v>
      </c>
      <c r="F3688" s="1577">
        <v>1800000000</v>
      </c>
      <c r="G3688" s="1530" t="s">
        <v>2039</v>
      </c>
      <c r="H3688" s="1530"/>
      <c r="I3688" s="1531"/>
      <c r="J3688" s="1532"/>
      <c r="K3688" s="1533"/>
    </row>
    <row r="3689" spans="1:11" ht="15.75" customHeight="1">
      <c r="A3689" s="1526"/>
      <c r="B3689" s="1527" t="s">
        <v>1971</v>
      </c>
      <c r="C3689" s="1528" t="s">
        <v>5955</v>
      </c>
      <c r="D3689" s="1529" t="s">
        <v>407</v>
      </c>
      <c r="E3689" s="1529" t="s">
        <v>2024</v>
      </c>
      <c r="F3689" s="1577">
        <v>110000000</v>
      </c>
      <c r="G3689" s="1530" t="s">
        <v>2039</v>
      </c>
      <c r="H3689" s="1530"/>
      <c r="I3689" s="1531"/>
      <c r="J3689" s="1532"/>
      <c r="K3689" s="1533"/>
    </row>
    <row r="3690" spans="1:11" ht="15.75" customHeight="1">
      <c r="A3690" s="1526"/>
      <c r="B3690" s="1527" t="s">
        <v>2149</v>
      </c>
      <c r="C3690" s="1528" t="s">
        <v>5956</v>
      </c>
      <c r="D3690" s="1529" t="s">
        <v>417</v>
      </c>
      <c r="E3690" s="1529" t="s">
        <v>2024</v>
      </c>
      <c r="F3690" s="1577">
        <v>1700000000</v>
      </c>
      <c r="G3690" s="1530" t="s">
        <v>5957</v>
      </c>
      <c r="H3690" s="1530"/>
      <c r="I3690" s="1531"/>
      <c r="J3690" s="1532"/>
      <c r="K3690" s="1533"/>
    </row>
    <row r="3691" spans="1:11" ht="15.75" customHeight="1">
      <c r="A3691" s="1526"/>
      <c r="B3691" s="1527" t="s">
        <v>1971</v>
      </c>
      <c r="C3691" s="1528" t="s">
        <v>5934</v>
      </c>
      <c r="D3691" s="1529" t="s">
        <v>113</v>
      </c>
      <c r="E3691" s="1529" t="s">
        <v>1974</v>
      </c>
      <c r="F3691" s="1577">
        <v>630000000</v>
      </c>
      <c r="G3691" s="1530" t="s">
        <v>2039</v>
      </c>
      <c r="H3691" s="1530"/>
      <c r="I3691" s="1531"/>
      <c r="J3691" s="1532"/>
      <c r="K3691" s="1533"/>
    </row>
    <row r="3692" spans="1:11" ht="15.75" customHeight="1">
      <c r="A3692" s="1541"/>
      <c r="B3692" s="1527" t="s">
        <v>1971</v>
      </c>
      <c r="C3692" s="1532" t="s">
        <v>5958</v>
      </c>
      <c r="D3692" s="1535" t="s">
        <v>123</v>
      </c>
      <c r="E3692" s="1529" t="s">
        <v>1974</v>
      </c>
      <c r="F3692" s="1576">
        <v>360000000</v>
      </c>
      <c r="G3692" s="1535" t="s">
        <v>2039</v>
      </c>
      <c r="H3692" s="1530"/>
      <c r="I3692" s="1531"/>
      <c r="J3692" s="1532"/>
      <c r="K3692" s="1536"/>
    </row>
    <row r="3693" spans="1:11" ht="15.75" customHeight="1">
      <c r="J3693">
        <f>SUM(J3668:J3692)</f>
        <v>20</v>
      </c>
    </row>
    <row r="3694" spans="1:11" ht="15.75" customHeight="1">
      <c r="A3694" s="3340" t="s">
        <v>127</v>
      </c>
      <c r="B3694" s="3341"/>
      <c r="C3694" s="3341"/>
      <c r="D3694" s="3341"/>
      <c r="E3694" s="3341"/>
      <c r="F3694" s="3341"/>
      <c r="G3694" s="3341"/>
      <c r="H3694" s="3341"/>
      <c r="I3694" s="3341"/>
      <c r="J3694" s="3341"/>
      <c r="K3694" s="3341"/>
    </row>
    <row r="3695" spans="1:11" ht="15.75" customHeight="1">
      <c r="A3695" s="12" t="s">
        <v>1962</v>
      </c>
      <c r="B3695" s="62" t="s">
        <v>1963</v>
      </c>
      <c r="C3695" s="62" t="s">
        <v>1964</v>
      </c>
      <c r="D3695" s="62" t="s">
        <v>2340</v>
      </c>
      <c r="E3695" s="62" t="s">
        <v>153</v>
      </c>
      <c r="F3695" s="1702" t="s">
        <v>1966</v>
      </c>
      <c r="G3695" s="986" t="s">
        <v>1967</v>
      </c>
      <c r="H3695" s="62" t="s">
        <v>1968</v>
      </c>
      <c r="I3695" s="62" t="s">
        <v>1969</v>
      </c>
      <c r="J3695" s="63" t="s">
        <v>1970</v>
      </c>
      <c r="K3695" s="63" t="s">
        <v>10</v>
      </c>
    </row>
    <row r="3696" spans="1:11" ht="15.75" customHeight="1">
      <c r="A3696" s="632">
        <v>44207</v>
      </c>
      <c r="B3696" s="633" t="s">
        <v>1971</v>
      </c>
      <c r="C3696" s="631" t="s">
        <v>5959</v>
      </c>
      <c r="D3696" s="633" t="s">
        <v>2512</v>
      </c>
      <c r="E3696" s="633" t="s">
        <v>1974</v>
      </c>
      <c r="F3696" s="1131">
        <v>2500000</v>
      </c>
      <c r="G3696" s="633" t="s">
        <v>3379</v>
      </c>
      <c r="H3696" s="633" t="s">
        <v>1976</v>
      </c>
      <c r="I3696" s="633" t="s">
        <v>1976</v>
      </c>
      <c r="J3696" s="633">
        <v>1</v>
      </c>
      <c r="K3696" s="633" t="s">
        <v>1192</v>
      </c>
    </row>
    <row r="3697" spans="1:11" ht="15.75" customHeight="1">
      <c r="A3697" s="632">
        <v>44238</v>
      </c>
      <c r="B3697" s="633" t="s">
        <v>1971</v>
      </c>
      <c r="C3697" s="631" t="s">
        <v>5960</v>
      </c>
      <c r="D3697" s="633" t="s">
        <v>4562</v>
      </c>
      <c r="E3697" s="633" t="s">
        <v>1974</v>
      </c>
      <c r="F3697" s="1131">
        <v>1500000</v>
      </c>
      <c r="G3697" s="633" t="s">
        <v>3320</v>
      </c>
      <c r="H3697" s="633" t="s">
        <v>1976</v>
      </c>
      <c r="I3697" s="633" t="s">
        <v>1976</v>
      </c>
      <c r="J3697" s="633">
        <v>1</v>
      </c>
      <c r="K3697" s="633" t="s">
        <v>1192</v>
      </c>
    </row>
    <row r="3698" spans="1:11" ht="15.75" customHeight="1">
      <c r="A3698" s="632">
        <v>44266</v>
      </c>
      <c r="B3698" s="633" t="s">
        <v>1971</v>
      </c>
      <c r="C3698" s="1700" t="s">
        <v>5961</v>
      </c>
      <c r="D3698" s="633" t="s">
        <v>5393</v>
      </c>
      <c r="E3698" s="633" t="s">
        <v>5333</v>
      </c>
      <c r="F3698" s="1722">
        <v>8500000</v>
      </c>
      <c r="G3698" s="422" t="s">
        <v>5488</v>
      </c>
      <c r="H3698" s="633" t="s">
        <v>1976</v>
      </c>
      <c r="I3698" s="633" t="s">
        <v>1976</v>
      </c>
      <c r="J3698" s="633">
        <v>1</v>
      </c>
      <c r="K3698" s="633" t="s">
        <v>935</v>
      </c>
    </row>
    <row r="3699" spans="1:11" ht="15.75" customHeight="1">
      <c r="A3699" s="632">
        <v>44297</v>
      </c>
      <c r="B3699" s="633" t="s">
        <v>1971</v>
      </c>
      <c r="C3699" s="726" t="s">
        <v>5962</v>
      </c>
      <c r="D3699" s="633" t="s">
        <v>413</v>
      </c>
      <c r="E3699" s="633" t="s">
        <v>1974</v>
      </c>
      <c r="F3699" s="1722">
        <v>2000000</v>
      </c>
      <c r="G3699" s="422" t="s">
        <v>4979</v>
      </c>
      <c r="H3699" s="633" t="s">
        <v>1976</v>
      </c>
      <c r="I3699" s="633" t="s">
        <v>1976</v>
      </c>
      <c r="J3699" s="633">
        <v>1</v>
      </c>
      <c r="K3699" s="633" t="s">
        <v>932</v>
      </c>
    </row>
    <row r="3700" spans="1:11" ht="15.75" customHeight="1">
      <c r="A3700" s="632">
        <v>44327</v>
      </c>
      <c r="B3700" s="633" t="s">
        <v>1971</v>
      </c>
      <c r="C3700" s="1701" t="s">
        <v>5963</v>
      </c>
      <c r="D3700" s="633" t="s">
        <v>224</v>
      </c>
      <c r="E3700" s="633" t="s">
        <v>2092</v>
      </c>
      <c r="F3700" s="1722">
        <v>1300000</v>
      </c>
      <c r="G3700" s="868" t="s">
        <v>2039</v>
      </c>
      <c r="H3700" s="633" t="s">
        <v>1976</v>
      </c>
      <c r="I3700" s="633" t="s">
        <v>1976</v>
      </c>
      <c r="J3700" s="633">
        <v>1</v>
      </c>
      <c r="K3700" s="633" t="s">
        <v>1192</v>
      </c>
    </row>
    <row r="3701" spans="1:11" ht="15.75" customHeight="1">
      <c r="A3701" s="632">
        <v>44358</v>
      </c>
      <c r="B3701" s="633" t="s">
        <v>1971</v>
      </c>
      <c r="C3701" s="726" t="s">
        <v>5964</v>
      </c>
      <c r="D3701" s="633" t="s">
        <v>1973</v>
      </c>
      <c r="E3701" s="633" t="s">
        <v>2024</v>
      </c>
      <c r="F3701" s="1722">
        <v>1100000</v>
      </c>
      <c r="G3701" s="868" t="s">
        <v>2039</v>
      </c>
      <c r="H3701" s="633" t="s">
        <v>1976</v>
      </c>
      <c r="I3701" s="633" t="s">
        <v>1976</v>
      </c>
      <c r="J3701" s="633">
        <v>1</v>
      </c>
      <c r="K3701" s="633" t="s">
        <v>1192</v>
      </c>
    </row>
    <row r="3702" spans="1:11" ht="15.75" customHeight="1">
      <c r="A3702" s="632">
        <v>44388</v>
      </c>
      <c r="B3702" s="633" t="s">
        <v>1971</v>
      </c>
      <c r="C3702" s="630" t="s">
        <v>5965</v>
      </c>
      <c r="D3702" s="633" t="s">
        <v>2514</v>
      </c>
      <c r="E3702" s="633" t="s">
        <v>2024</v>
      </c>
      <c r="F3702" s="1722">
        <v>5650000</v>
      </c>
      <c r="G3702" s="422" t="s">
        <v>5168</v>
      </c>
      <c r="H3702" s="633" t="s">
        <v>1976</v>
      </c>
      <c r="I3702" s="633" t="s">
        <v>1976</v>
      </c>
      <c r="J3702" s="633">
        <v>1</v>
      </c>
      <c r="K3702" s="633" t="s">
        <v>1192</v>
      </c>
    </row>
    <row r="3703" spans="1:11" ht="15.75" customHeight="1">
      <c r="A3703" s="632">
        <v>44419</v>
      </c>
      <c r="B3703" s="633" t="s">
        <v>1971</v>
      </c>
      <c r="C3703" s="630" t="s">
        <v>5966</v>
      </c>
      <c r="D3703" s="633" t="s">
        <v>2445</v>
      </c>
      <c r="E3703" s="633" t="s">
        <v>1974</v>
      </c>
      <c r="F3703" s="1722">
        <v>1400000</v>
      </c>
      <c r="G3703" s="451" t="s">
        <v>1975</v>
      </c>
      <c r="H3703" s="633" t="s">
        <v>1976</v>
      </c>
      <c r="I3703" s="633" t="s">
        <v>1976</v>
      </c>
      <c r="J3703" s="633">
        <v>1</v>
      </c>
      <c r="K3703" s="633" t="s">
        <v>935</v>
      </c>
    </row>
    <row r="3704" spans="1:11" ht="15.75" customHeight="1">
      <c r="A3704" s="632">
        <v>44450</v>
      </c>
      <c r="B3704" s="633" t="s">
        <v>1971</v>
      </c>
      <c r="C3704" s="630" t="s">
        <v>5967</v>
      </c>
      <c r="D3704" s="633" t="s">
        <v>1986</v>
      </c>
      <c r="E3704" s="633" t="s">
        <v>1974</v>
      </c>
      <c r="F3704" s="1722">
        <v>2000000</v>
      </c>
      <c r="G3704" s="422" t="s">
        <v>3636</v>
      </c>
      <c r="H3704" s="633" t="s">
        <v>1976</v>
      </c>
      <c r="I3704" s="633" t="s">
        <v>1976</v>
      </c>
      <c r="J3704" s="633">
        <v>1</v>
      </c>
      <c r="K3704" s="633" t="s">
        <v>935</v>
      </c>
    </row>
    <row r="3705" spans="1:11" ht="15.75" customHeight="1">
      <c r="A3705" s="632">
        <v>44480</v>
      </c>
      <c r="B3705" s="633" t="s">
        <v>1971</v>
      </c>
      <c r="C3705" s="630" t="s">
        <v>5968</v>
      </c>
      <c r="D3705" s="633" t="s">
        <v>2221</v>
      </c>
      <c r="E3705" s="633" t="s">
        <v>2024</v>
      </c>
      <c r="F3705" s="1722">
        <v>2900000</v>
      </c>
      <c r="G3705" s="451" t="s">
        <v>1975</v>
      </c>
      <c r="H3705" s="633" t="s">
        <v>1976</v>
      </c>
      <c r="I3705" s="633" t="s">
        <v>1976</v>
      </c>
      <c r="J3705" s="633">
        <v>1</v>
      </c>
      <c r="K3705" s="633" t="s">
        <v>1192</v>
      </c>
    </row>
    <row r="3706" spans="1:11" ht="15.75" customHeight="1">
      <c r="A3706" s="632">
        <v>44511</v>
      </c>
      <c r="B3706" s="1464" t="s">
        <v>1971</v>
      </c>
      <c r="C3706" s="630" t="s">
        <v>5969</v>
      </c>
      <c r="D3706" s="633" t="s">
        <v>89</v>
      </c>
      <c r="E3706" s="1464" t="s">
        <v>1974</v>
      </c>
      <c r="F3706" s="1722">
        <v>2000000</v>
      </c>
      <c r="G3706" s="451" t="s">
        <v>1975</v>
      </c>
      <c r="H3706" s="633" t="s">
        <v>1976</v>
      </c>
      <c r="I3706" s="633" t="s">
        <v>1976</v>
      </c>
      <c r="J3706" s="633">
        <v>1</v>
      </c>
      <c r="K3706" s="633" t="s">
        <v>1192</v>
      </c>
    </row>
    <row r="3707" spans="1:11" ht="15.75" customHeight="1">
      <c r="A3707" s="1886">
        <v>44512</v>
      </c>
      <c r="B3707" s="723" t="s">
        <v>1971</v>
      </c>
      <c r="C3707" s="1700" t="s">
        <v>5970</v>
      </c>
      <c r="D3707" s="695" t="s">
        <v>89</v>
      </c>
      <c r="E3707" s="1692" t="s">
        <v>1974</v>
      </c>
      <c r="F3707" s="2164">
        <v>2400000</v>
      </c>
      <c r="G3707" s="1884" t="s">
        <v>2185</v>
      </c>
      <c r="H3707" s="1464" t="s">
        <v>1976</v>
      </c>
      <c r="I3707" s="1464" t="s">
        <v>1976</v>
      </c>
      <c r="J3707" s="1464">
        <v>1</v>
      </c>
      <c r="K3707" s="1464" t="s">
        <v>935</v>
      </c>
    </row>
    <row r="3708" spans="1:11" ht="15.75" customHeight="1">
      <c r="A3708" s="1886">
        <v>44512</v>
      </c>
      <c r="B3708" s="723" t="s">
        <v>1971</v>
      </c>
      <c r="C3708" s="1689" t="s">
        <v>5971</v>
      </c>
      <c r="D3708" s="676" t="s">
        <v>4466</v>
      </c>
      <c r="E3708" s="676" t="s">
        <v>2024</v>
      </c>
      <c r="F3708" s="1130">
        <v>1250000</v>
      </c>
      <c r="G3708" s="676" t="s">
        <v>5972</v>
      </c>
      <c r="H3708" s="676" t="s">
        <v>1976</v>
      </c>
      <c r="I3708" s="676" t="s">
        <v>1976</v>
      </c>
      <c r="J3708" s="676">
        <v>1</v>
      </c>
      <c r="K3708" s="676" t="s">
        <v>935</v>
      </c>
    </row>
    <row r="3709" spans="1:11" ht="15.75" customHeight="1">
      <c r="A3709" s="2173">
        <v>44514</v>
      </c>
      <c r="B3709" s="723" t="s">
        <v>1971</v>
      </c>
      <c r="C3709" s="1929" t="s">
        <v>5973</v>
      </c>
      <c r="D3709" s="484" t="s">
        <v>4466</v>
      </c>
      <c r="E3709" s="723" t="s">
        <v>1974</v>
      </c>
      <c r="F3709" s="767">
        <v>1350000</v>
      </c>
      <c r="G3709" s="484" t="s">
        <v>5972</v>
      </c>
      <c r="H3709" s="723" t="s">
        <v>1976</v>
      </c>
      <c r="I3709" s="676" t="s">
        <v>1976</v>
      </c>
      <c r="J3709" s="723">
        <v>1</v>
      </c>
      <c r="K3709" s="676" t="s">
        <v>932</v>
      </c>
    </row>
    <row r="3710" spans="1:11" ht="15.75" customHeight="1">
      <c r="A3710" s="632">
        <v>44515</v>
      </c>
      <c r="B3710" s="633" t="s">
        <v>1971</v>
      </c>
      <c r="C3710" s="630" t="s">
        <v>5974</v>
      </c>
      <c r="D3710" s="1569" t="s">
        <v>89</v>
      </c>
      <c r="E3710" s="2172" t="s">
        <v>2024</v>
      </c>
      <c r="F3710" s="1722">
        <v>2400000</v>
      </c>
      <c r="G3710" s="422" t="s">
        <v>3614</v>
      </c>
      <c r="H3710" s="633" t="s">
        <v>1976</v>
      </c>
      <c r="I3710" s="633" t="s">
        <v>1976</v>
      </c>
      <c r="J3710" s="633">
        <v>1</v>
      </c>
      <c r="K3710" s="633" t="s">
        <v>1192</v>
      </c>
    </row>
    <row r="3711" spans="1:11" ht="15.75" customHeight="1">
      <c r="A3711" s="632">
        <v>44516</v>
      </c>
      <c r="B3711" s="633" t="s">
        <v>1971</v>
      </c>
      <c r="C3711" s="1700" t="s">
        <v>5975</v>
      </c>
      <c r="D3711" s="1464" t="s">
        <v>417</v>
      </c>
      <c r="E3711" s="1464" t="s">
        <v>1974</v>
      </c>
      <c r="F3711" s="2164">
        <v>1800000</v>
      </c>
      <c r="G3711" s="1884" t="s">
        <v>3379</v>
      </c>
      <c r="H3711" s="633" t="s">
        <v>1976</v>
      </c>
      <c r="I3711" s="1464" t="s">
        <v>1976</v>
      </c>
      <c r="J3711" s="633">
        <v>1</v>
      </c>
      <c r="K3711" s="1464" t="s">
        <v>1192</v>
      </c>
    </row>
    <row r="3712" spans="1:11" ht="15.75" customHeight="1">
      <c r="A3712" s="632">
        <v>44517</v>
      </c>
      <c r="B3712" s="633" t="s">
        <v>1971</v>
      </c>
      <c r="C3712" s="726" t="s">
        <v>5976</v>
      </c>
      <c r="D3712" s="723" t="s">
        <v>99</v>
      </c>
      <c r="E3712" s="723" t="s">
        <v>2024</v>
      </c>
      <c r="F3712" s="2166">
        <v>1400000</v>
      </c>
      <c r="G3712" s="818" t="s">
        <v>1975</v>
      </c>
      <c r="H3712" s="633" t="s">
        <v>1976</v>
      </c>
      <c r="I3712" s="723" t="s">
        <v>1976</v>
      </c>
      <c r="J3712" s="633">
        <v>1</v>
      </c>
      <c r="K3712" s="723" t="s">
        <v>935</v>
      </c>
    </row>
    <row r="3713" spans="1:11" ht="15.75" customHeight="1">
      <c r="A3713" s="632">
        <v>44518</v>
      </c>
      <c r="B3713" s="633" t="s">
        <v>1971</v>
      </c>
      <c r="C3713" s="726" t="s">
        <v>5977</v>
      </c>
      <c r="D3713" s="723" t="s">
        <v>2790</v>
      </c>
      <c r="E3713" s="723" t="s">
        <v>2024</v>
      </c>
      <c r="F3713" s="2166">
        <v>1300000</v>
      </c>
      <c r="G3713" s="818" t="s">
        <v>1975</v>
      </c>
      <c r="H3713" s="633" t="s">
        <v>1976</v>
      </c>
      <c r="I3713" s="723" t="s">
        <v>1976</v>
      </c>
      <c r="J3713" s="633">
        <v>1</v>
      </c>
      <c r="K3713" s="723" t="s">
        <v>932</v>
      </c>
    </row>
    <row r="3714" spans="1:11" ht="15.75" customHeight="1">
      <c r="A3714" s="632">
        <v>44519</v>
      </c>
      <c r="B3714" s="633" t="s">
        <v>1971</v>
      </c>
      <c r="C3714" s="630" t="s">
        <v>5978</v>
      </c>
      <c r="D3714" s="633" t="s">
        <v>4562</v>
      </c>
      <c r="E3714" s="633" t="s">
        <v>2024</v>
      </c>
      <c r="F3714" s="1722">
        <v>1500000</v>
      </c>
      <c r="G3714" s="1884" t="s">
        <v>3320</v>
      </c>
      <c r="H3714" s="633" t="s">
        <v>1976</v>
      </c>
      <c r="I3714" s="723" t="s">
        <v>1976</v>
      </c>
      <c r="J3714" s="633">
        <v>1</v>
      </c>
      <c r="K3714" s="633" t="s">
        <v>935</v>
      </c>
    </row>
    <row r="3715" spans="1:11" ht="15.75" customHeight="1">
      <c r="A3715" s="632">
        <v>44520</v>
      </c>
      <c r="B3715" s="633" t="s">
        <v>1971</v>
      </c>
      <c r="C3715" s="630" t="s">
        <v>5979</v>
      </c>
      <c r="D3715" s="633" t="s">
        <v>224</v>
      </c>
      <c r="E3715" s="633" t="s">
        <v>2092</v>
      </c>
      <c r="F3715" s="1888">
        <v>1200000</v>
      </c>
      <c r="G3715" s="484" t="s">
        <v>1975</v>
      </c>
      <c r="H3715" s="633" t="s">
        <v>1976</v>
      </c>
      <c r="I3715" s="723" t="s">
        <v>1976</v>
      </c>
      <c r="J3715" s="633">
        <v>1</v>
      </c>
      <c r="K3715" s="633" t="s">
        <v>932</v>
      </c>
    </row>
    <row r="3716" spans="1:11" ht="15.75" customHeight="1">
      <c r="A3716" s="1526"/>
      <c r="B3716" s="1527" t="s">
        <v>1971</v>
      </c>
      <c r="C3716" s="1528" t="s">
        <v>5980</v>
      </c>
      <c r="D3716" s="1529" t="s">
        <v>2347</v>
      </c>
      <c r="E3716" s="1529" t="s">
        <v>1974</v>
      </c>
      <c r="F3716" s="1577">
        <v>295000000</v>
      </c>
      <c r="G3716" s="1530" t="s">
        <v>5981</v>
      </c>
      <c r="H3716" s="1530"/>
      <c r="I3716" s="1531"/>
      <c r="J3716" s="1532"/>
      <c r="K3716" s="1533"/>
    </row>
    <row r="3717" spans="1:11" ht="15.75" customHeight="1">
      <c r="A3717" s="1526"/>
      <c r="B3717" s="1527" t="s">
        <v>1971</v>
      </c>
      <c r="C3717" s="1528" t="s">
        <v>5982</v>
      </c>
      <c r="D3717" s="1529" t="s">
        <v>98</v>
      </c>
      <c r="E3717" s="1529" t="s">
        <v>1974</v>
      </c>
      <c r="F3717" s="1577">
        <v>260000000</v>
      </c>
      <c r="G3717" s="1530" t="s">
        <v>2039</v>
      </c>
      <c r="H3717" s="1530"/>
      <c r="I3717" s="1531"/>
      <c r="J3717" s="1532"/>
      <c r="K3717" s="1533"/>
    </row>
    <row r="3718" spans="1:11" ht="15.75" customHeight="1">
      <c r="A3718" s="1541"/>
      <c r="B3718" s="1527" t="s">
        <v>1971</v>
      </c>
      <c r="C3718" s="1532" t="s">
        <v>5983</v>
      </c>
      <c r="D3718" s="1535" t="s">
        <v>5984</v>
      </c>
      <c r="E3718" s="1529" t="s">
        <v>1974</v>
      </c>
      <c r="F3718" s="1576">
        <v>480000000</v>
      </c>
      <c r="G3718" s="1535" t="s">
        <v>3379</v>
      </c>
      <c r="H3718" s="1530"/>
      <c r="I3718" s="1531"/>
      <c r="J3718" s="1532"/>
      <c r="K3718" s="1536"/>
    </row>
    <row r="3719" spans="1:11" ht="15.75" customHeight="1">
      <c r="J3719">
        <f>SUM(J3696:J3715)</f>
        <v>20</v>
      </c>
    </row>
    <row r="3720" spans="1:11" ht="15.75" customHeight="1">
      <c r="A3720" s="3340" t="s">
        <v>942</v>
      </c>
      <c r="B3720" s="3341"/>
      <c r="C3720" s="3341"/>
      <c r="D3720" s="3341"/>
      <c r="E3720" s="3341"/>
      <c r="F3720" s="3341"/>
      <c r="G3720" s="3341"/>
      <c r="H3720" s="3341"/>
      <c r="I3720" s="3341"/>
      <c r="J3720" s="3341"/>
      <c r="K3720" s="3341"/>
    </row>
    <row r="3721" spans="1:11" ht="15.75" customHeight="1">
      <c r="A3721" s="12" t="s">
        <v>1962</v>
      </c>
      <c r="B3721" s="62" t="s">
        <v>1963</v>
      </c>
      <c r="C3721" s="62" t="s">
        <v>1964</v>
      </c>
      <c r="D3721" s="62" t="s">
        <v>2340</v>
      </c>
      <c r="E3721" s="62" t="s">
        <v>153</v>
      </c>
      <c r="F3721" s="1702" t="s">
        <v>1966</v>
      </c>
      <c r="G3721" s="986" t="s">
        <v>1967</v>
      </c>
      <c r="H3721" s="62" t="s">
        <v>1968</v>
      </c>
      <c r="I3721" s="62" t="s">
        <v>1969</v>
      </c>
      <c r="J3721" s="63" t="s">
        <v>1970</v>
      </c>
      <c r="K3721" s="63" t="s">
        <v>10</v>
      </c>
    </row>
    <row r="3722" spans="1:11" ht="15.75" customHeight="1">
      <c r="A3722" s="632">
        <v>1</v>
      </c>
      <c r="B3722" s="633" t="s">
        <v>1971</v>
      </c>
      <c r="C3722" s="631" t="s">
        <v>5985</v>
      </c>
      <c r="D3722" s="633" t="s">
        <v>436</v>
      </c>
      <c r="E3722" s="633" t="s">
        <v>1974</v>
      </c>
      <c r="F3722" s="1131">
        <v>2300000</v>
      </c>
      <c r="G3722" s="633" t="s">
        <v>4599</v>
      </c>
      <c r="H3722" s="633" t="s">
        <v>1976</v>
      </c>
      <c r="I3722" s="633" t="s">
        <v>1976</v>
      </c>
      <c r="J3722" s="633">
        <v>1</v>
      </c>
      <c r="K3722" s="633" t="s">
        <v>935</v>
      </c>
    </row>
    <row r="3723" spans="1:11" ht="15.75" customHeight="1">
      <c r="A3723" s="632">
        <v>2</v>
      </c>
      <c r="B3723" s="633" t="s">
        <v>1971</v>
      </c>
      <c r="C3723" s="631" t="s">
        <v>5986</v>
      </c>
      <c r="D3723" s="633" t="s">
        <v>4646</v>
      </c>
      <c r="E3723" s="633" t="s">
        <v>1974</v>
      </c>
      <c r="F3723" s="1131">
        <v>2100000</v>
      </c>
      <c r="G3723" s="633" t="s">
        <v>4646</v>
      </c>
      <c r="H3723" s="633" t="s">
        <v>1976</v>
      </c>
      <c r="I3723" s="633" t="s">
        <v>1976</v>
      </c>
      <c r="J3723" s="633">
        <v>1</v>
      </c>
      <c r="K3723" s="633" t="s">
        <v>935</v>
      </c>
    </row>
    <row r="3724" spans="1:11" ht="15.75" customHeight="1">
      <c r="A3724" s="632">
        <v>3</v>
      </c>
      <c r="B3724" s="633" t="s">
        <v>1971</v>
      </c>
      <c r="C3724" s="1700" t="s">
        <v>5987</v>
      </c>
      <c r="D3724" s="633" t="s">
        <v>98</v>
      </c>
      <c r="E3724" s="633" t="s">
        <v>1974</v>
      </c>
      <c r="F3724" s="1722">
        <v>1850000</v>
      </c>
      <c r="G3724" s="422" t="s">
        <v>5988</v>
      </c>
      <c r="H3724" s="633" t="s">
        <v>1976</v>
      </c>
      <c r="I3724" s="633" t="s">
        <v>1976</v>
      </c>
      <c r="J3724" s="633">
        <v>1</v>
      </c>
      <c r="K3724" s="633" t="s">
        <v>1192</v>
      </c>
    </row>
    <row r="3725" spans="1:11" ht="15.75" customHeight="1">
      <c r="A3725" s="632">
        <v>4</v>
      </c>
      <c r="B3725" s="633" t="s">
        <v>1971</v>
      </c>
      <c r="C3725" s="726" t="s">
        <v>5989</v>
      </c>
      <c r="D3725" s="633" t="s">
        <v>98</v>
      </c>
      <c r="E3725" s="633" t="s">
        <v>1974</v>
      </c>
      <c r="F3725" s="1722">
        <v>1950000</v>
      </c>
      <c r="G3725" s="422" t="s">
        <v>5988</v>
      </c>
      <c r="H3725" s="633" t="s">
        <v>1976</v>
      </c>
      <c r="I3725" s="633" t="s">
        <v>1976</v>
      </c>
      <c r="J3725" s="633">
        <v>1</v>
      </c>
      <c r="K3725" s="633" t="s">
        <v>1192</v>
      </c>
    </row>
    <row r="3726" spans="1:11" ht="15.75" customHeight="1">
      <c r="A3726" s="632">
        <v>5</v>
      </c>
      <c r="B3726" s="633" t="s">
        <v>1971</v>
      </c>
      <c r="C3726" s="1701" t="s">
        <v>5990</v>
      </c>
      <c r="D3726" s="633" t="s">
        <v>5444</v>
      </c>
      <c r="E3726" s="633" t="s">
        <v>5560</v>
      </c>
      <c r="F3726" s="1722">
        <v>2700000</v>
      </c>
      <c r="G3726" s="422" t="s">
        <v>4684</v>
      </c>
      <c r="H3726" s="633" t="s">
        <v>1976</v>
      </c>
      <c r="I3726" s="633" t="s">
        <v>1976</v>
      </c>
      <c r="J3726" s="633"/>
      <c r="K3726" s="633" t="s">
        <v>935</v>
      </c>
    </row>
    <row r="3727" spans="1:11" ht="15.75" customHeight="1">
      <c r="A3727" s="632">
        <v>6</v>
      </c>
      <c r="B3727" s="633" t="s">
        <v>1971</v>
      </c>
      <c r="C3727" s="726" t="s">
        <v>5991</v>
      </c>
      <c r="D3727" s="633" t="s">
        <v>436</v>
      </c>
      <c r="E3727" s="633" t="s">
        <v>2024</v>
      </c>
      <c r="F3727" s="1722">
        <v>1710000</v>
      </c>
      <c r="G3727" s="422" t="s">
        <v>4599</v>
      </c>
      <c r="H3727" s="633" t="s">
        <v>1976</v>
      </c>
      <c r="I3727" s="633" t="s">
        <v>1976</v>
      </c>
      <c r="J3727" s="633">
        <v>1</v>
      </c>
      <c r="K3727" s="633" t="s">
        <v>1192</v>
      </c>
    </row>
    <row r="3728" spans="1:11" ht="15.75" customHeight="1">
      <c r="A3728" s="632">
        <v>7</v>
      </c>
      <c r="B3728" s="633" t="s">
        <v>1971</v>
      </c>
      <c r="C3728" s="630" t="s">
        <v>5992</v>
      </c>
      <c r="D3728" s="633" t="s">
        <v>95</v>
      </c>
      <c r="E3728" s="633" t="s">
        <v>2024</v>
      </c>
      <c r="F3728" s="1722">
        <v>2200000</v>
      </c>
      <c r="G3728" s="422" t="s">
        <v>5993</v>
      </c>
      <c r="H3728" s="633" t="s">
        <v>1976</v>
      </c>
      <c r="I3728" s="633" t="s">
        <v>1976</v>
      </c>
      <c r="J3728" s="633">
        <v>1</v>
      </c>
      <c r="K3728" s="633" t="s">
        <v>1192</v>
      </c>
    </row>
    <row r="3729" spans="1:11" ht="15.75" customHeight="1">
      <c r="A3729" s="632">
        <v>8</v>
      </c>
      <c r="B3729" s="633" t="s">
        <v>1971</v>
      </c>
      <c r="C3729" s="630" t="s">
        <v>5994</v>
      </c>
      <c r="D3729" s="633" t="s">
        <v>4722</v>
      </c>
      <c r="E3729" s="633" t="s">
        <v>1974</v>
      </c>
      <c r="F3729" s="1722">
        <v>2600000</v>
      </c>
      <c r="G3729" s="422" t="s">
        <v>5995</v>
      </c>
      <c r="H3729" s="633" t="s">
        <v>1976</v>
      </c>
      <c r="I3729" s="633" t="s">
        <v>1976</v>
      </c>
      <c r="J3729" s="633">
        <v>1</v>
      </c>
      <c r="K3729" s="633" t="s">
        <v>1192</v>
      </c>
    </row>
    <row r="3730" spans="1:11" ht="15.75" customHeight="1">
      <c r="A3730" s="632">
        <v>9</v>
      </c>
      <c r="B3730" s="633" t="s">
        <v>1971</v>
      </c>
      <c r="C3730" s="630" t="s">
        <v>5996</v>
      </c>
      <c r="D3730" s="633" t="s">
        <v>413</v>
      </c>
      <c r="E3730" s="633" t="s">
        <v>1974</v>
      </c>
      <c r="F3730" s="1722">
        <v>2300000</v>
      </c>
      <c r="G3730" s="422" t="s">
        <v>5997</v>
      </c>
      <c r="H3730" s="633" t="s">
        <v>1976</v>
      </c>
      <c r="I3730" s="633" t="s">
        <v>1976</v>
      </c>
      <c r="J3730" s="633">
        <v>1</v>
      </c>
      <c r="K3730" s="633" t="s">
        <v>932</v>
      </c>
    </row>
    <row r="3731" spans="1:11" ht="15.75" customHeight="1">
      <c r="A3731" s="632">
        <v>10</v>
      </c>
      <c r="B3731" s="633" t="s">
        <v>1971</v>
      </c>
      <c r="C3731" s="630" t="s">
        <v>5998</v>
      </c>
      <c r="D3731" s="633" t="s">
        <v>417</v>
      </c>
      <c r="E3731" s="633" t="s">
        <v>2024</v>
      </c>
      <c r="F3731" s="1722">
        <v>2200000</v>
      </c>
      <c r="G3731" s="422" t="s">
        <v>5999</v>
      </c>
      <c r="H3731" s="633" t="s">
        <v>1976</v>
      </c>
      <c r="I3731" s="633" t="s">
        <v>1976</v>
      </c>
      <c r="J3731" s="633">
        <v>1</v>
      </c>
      <c r="K3731" s="633" t="s">
        <v>935</v>
      </c>
    </row>
    <row r="3732" spans="1:11" ht="15.75" customHeight="1">
      <c r="A3732" s="632">
        <v>11</v>
      </c>
      <c r="B3732" s="633" t="s">
        <v>1971</v>
      </c>
      <c r="C3732" s="630" t="s">
        <v>6000</v>
      </c>
      <c r="D3732" s="633" t="s">
        <v>417</v>
      </c>
      <c r="E3732" s="1464" t="s">
        <v>1974</v>
      </c>
      <c r="F3732" s="1722">
        <v>2100000</v>
      </c>
      <c r="G3732" s="422" t="s">
        <v>6001</v>
      </c>
      <c r="H3732" s="633" t="s">
        <v>1976</v>
      </c>
      <c r="I3732" s="633" t="s">
        <v>1976</v>
      </c>
      <c r="J3732" s="633">
        <v>1</v>
      </c>
      <c r="K3732" s="633" t="s">
        <v>935</v>
      </c>
    </row>
    <row r="3733" spans="1:11" ht="15.75" customHeight="1">
      <c r="A3733" s="632">
        <v>12</v>
      </c>
      <c r="B3733" s="633" t="s">
        <v>1971</v>
      </c>
      <c r="C3733" s="1700" t="s">
        <v>6002</v>
      </c>
      <c r="D3733" s="695" t="s">
        <v>2795</v>
      </c>
      <c r="E3733" s="723" t="s">
        <v>1974</v>
      </c>
      <c r="F3733" s="2164">
        <v>2500000</v>
      </c>
      <c r="G3733" s="1884" t="s">
        <v>4599</v>
      </c>
      <c r="H3733" s="633" t="s">
        <v>1976</v>
      </c>
      <c r="I3733" s="1464" t="s">
        <v>1976</v>
      </c>
      <c r="J3733" s="633">
        <v>1</v>
      </c>
      <c r="K3733" s="1464" t="s">
        <v>1192</v>
      </c>
    </row>
    <row r="3734" spans="1:11" ht="15.75" customHeight="1">
      <c r="A3734" s="632">
        <v>13</v>
      </c>
      <c r="B3734" s="633" t="s">
        <v>1971</v>
      </c>
      <c r="C3734" s="1929" t="s">
        <v>6003</v>
      </c>
      <c r="D3734" s="1329" t="s">
        <v>2092</v>
      </c>
      <c r="E3734" s="723" t="s">
        <v>2092</v>
      </c>
      <c r="F3734" s="2165">
        <v>1600000</v>
      </c>
      <c r="G3734" s="544" t="s">
        <v>2039</v>
      </c>
      <c r="H3734" s="633" t="s">
        <v>1976</v>
      </c>
      <c r="I3734" s="676" t="s">
        <v>1976</v>
      </c>
      <c r="J3734" s="676">
        <v>1</v>
      </c>
      <c r="K3734" s="676" t="s">
        <v>1192</v>
      </c>
    </row>
    <row r="3735" spans="1:11" ht="15.75" customHeight="1">
      <c r="A3735" s="632">
        <v>14</v>
      </c>
      <c r="B3735" s="633" t="s">
        <v>1971</v>
      </c>
      <c r="C3735" s="1929" t="s">
        <v>6004</v>
      </c>
      <c r="D3735" s="1329" t="s">
        <v>3918</v>
      </c>
      <c r="E3735" s="723" t="s">
        <v>1974</v>
      </c>
      <c r="F3735" s="2165">
        <v>6800000</v>
      </c>
      <c r="G3735" s="544" t="s">
        <v>2039</v>
      </c>
      <c r="H3735" s="633" t="s">
        <v>1976</v>
      </c>
      <c r="I3735" s="676" t="s">
        <v>1976</v>
      </c>
      <c r="J3735" s="676">
        <v>1</v>
      </c>
      <c r="K3735" s="676" t="s">
        <v>1192</v>
      </c>
    </row>
    <row r="3736" spans="1:11" ht="15.75" customHeight="1">
      <c r="A3736" s="632">
        <v>15</v>
      </c>
      <c r="B3736" s="633" t="s">
        <v>1971</v>
      </c>
      <c r="C3736" s="630" t="s">
        <v>6005</v>
      </c>
      <c r="D3736" s="1569" t="s">
        <v>413</v>
      </c>
      <c r="E3736" s="723" t="s">
        <v>2024</v>
      </c>
      <c r="F3736" s="1722">
        <v>1830000</v>
      </c>
      <c r="G3736" s="422" t="s">
        <v>6006</v>
      </c>
      <c r="H3736" s="633" t="s">
        <v>1976</v>
      </c>
      <c r="I3736" s="633" t="s">
        <v>1976</v>
      </c>
      <c r="J3736" s="633">
        <v>1</v>
      </c>
      <c r="K3736" s="633" t="s">
        <v>935</v>
      </c>
    </row>
    <row r="3737" spans="1:11" ht="15.75" customHeight="1">
      <c r="A3737" s="632">
        <v>16</v>
      </c>
      <c r="B3737" s="633" t="s">
        <v>1971</v>
      </c>
      <c r="C3737" s="1700" t="s">
        <v>6007</v>
      </c>
      <c r="D3737" s="1464" t="s">
        <v>2309</v>
      </c>
      <c r="E3737" s="1464" t="s">
        <v>2309</v>
      </c>
      <c r="F3737" s="2164">
        <v>1100000</v>
      </c>
      <c r="G3737" s="523" t="s">
        <v>1975</v>
      </c>
      <c r="H3737" s="633" t="s">
        <v>1976</v>
      </c>
      <c r="I3737" s="1464" t="s">
        <v>1976</v>
      </c>
      <c r="J3737" s="1464">
        <v>1</v>
      </c>
      <c r="K3737" s="1464" t="s">
        <v>932</v>
      </c>
    </row>
    <row r="3738" spans="1:11" ht="15.75" customHeight="1">
      <c r="A3738" s="632">
        <v>17</v>
      </c>
      <c r="B3738" s="633" t="s">
        <v>1971</v>
      </c>
      <c r="C3738" s="726" t="s">
        <v>6008</v>
      </c>
      <c r="D3738" s="723" t="s">
        <v>2795</v>
      </c>
      <c r="E3738" s="723" t="s">
        <v>2024</v>
      </c>
      <c r="F3738" s="2166">
        <v>2400000</v>
      </c>
      <c r="G3738" s="818" t="s">
        <v>4599</v>
      </c>
      <c r="H3738" s="633" t="s">
        <v>1976</v>
      </c>
      <c r="I3738" s="723" t="s">
        <v>1976</v>
      </c>
      <c r="J3738" s="723">
        <v>1</v>
      </c>
      <c r="K3738" s="723" t="s">
        <v>932</v>
      </c>
    </row>
    <row r="3739" spans="1:11" ht="15.75" customHeight="1">
      <c r="A3739" s="632">
        <v>18</v>
      </c>
      <c r="B3739" s="633" t="s">
        <v>1971</v>
      </c>
      <c r="C3739" s="726" t="s">
        <v>6009</v>
      </c>
      <c r="D3739" s="723" t="s">
        <v>413</v>
      </c>
      <c r="E3739" s="1692" t="s">
        <v>2024</v>
      </c>
      <c r="F3739" s="2175">
        <v>2000000</v>
      </c>
      <c r="G3739" s="2130" t="s">
        <v>3636</v>
      </c>
      <c r="H3739" s="1464" t="s">
        <v>1976</v>
      </c>
      <c r="I3739" s="1692" t="s">
        <v>1976</v>
      </c>
      <c r="J3739" s="1692">
        <v>1</v>
      </c>
      <c r="K3739" s="1692" t="s">
        <v>4266</v>
      </c>
    </row>
    <row r="3740" spans="1:11" ht="15.75" customHeight="1">
      <c r="A3740" s="632">
        <v>19</v>
      </c>
      <c r="B3740" s="633" t="s">
        <v>1971</v>
      </c>
      <c r="C3740" s="630" t="s">
        <v>5663</v>
      </c>
      <c r="D3740" s="1569" t="s">
        <v>5662</v>
      </c>
      <c r="E3740" s="723" t="s">
        <v>5560</v>
      </c>
      <c r="F3740" s="2166"/>
      <c r="G3740" s="587" t="s">
        <v>1975</v>
      </c>
      <c r="H3740" s="723" t="s">
        <v>1976</v>
      </c>
      <c r="I3740" s="723" t="s">
        <v>1976</v>
      </c>
      <c r="J3740" s="723">
        <v>1</v>
      </c>
      <c r="K3740" s="723" t="s">
        <v>1192</v>
      </c>
    </row>
    <row r="3741" spans="1:11" ht="15.75" customHeight="1">
      <c r="A3741" s="632">
        <v>20</v>
      </c>
      <c r="B3741" s="633" t="s">
        <v>2149</v>
      </c>
      <c r="C3741" s="630" t="s">
        <v>6010</v>
      </c>
      <c r="D3741" s="1569" t="s">
        <v>436</v>
      </c>
      <c r="E3741" s="723" t="s">
        <v>2024</v>
      </c>
      <c r="F3741" s="2166">
        <v>2300000</v>
      </c>
      <c r="G3741" s="818" t="s">
        <v>4599</v>
      </c>
      <c r="H3741" s="723" t="s">
        <v>1976</v>
      </c>
      <c r="I3741" s="723" t="s">
        <v>1976</v>
      </c>
      <c r="J3741" s="723">
        <v>1</v>
      </c>
      <c r="K3741" s="723" t="s">
        <v>932</v>
      </c>
    </row>
    <row r="3742" spans="1:11" ht="15.75" customHeight="1">
      <c r="A3742" s="632">
        <v>20</v>
      </c>
      <c r="B3742" s="633" t="s">
        <v>2001</v>
      </c>
      <c r="C3742" s="630" t="s">
        <v>6011</v>
      </c>
      <c r="D3742" s="633" t="s">
        <v>2802</v>
      </c>
      <c r="E3742" s="633" t="s">
        <v>2024</v>
      </c>
      <c r="F3742" s="1888">
        <v>5000000</v>
      </c>
      <c r="G3742" s="659" t="s">
        <v>1975</v>
      </c>
      <c r="H3742" s="633" t="s">
        <v>1976</v>
      </c>
      <c r="I3742" s="2172" t="s">
        <v>1976</v>
      </c>
      <c r="J3742" s="633">
        <v>1</v>
      </c>
      <c r="K3742" s="633" t="s">
        <v>1192</v>
      </c>
    </row>
    <row r="3743" spans="1:11" ht="15.75" customHeight="1">
      <c r="A3743" s="1526"/>
      <c r="B3743" s="1527" t="s">
        <v>1971</v>
      </c>
      <c r="C3743" s="1528" t="s">
        <v>5990</v>
      </c>
      <c r="D3743" s="1529" t="s">
        <v>5444</v>
      </c>
      <c r="E3743" s="1529" t="s">
        <v>5560</v>
      </c>
      <c r="F3743" s="1577">
        <v>700000000</v>
      </c>
      <c r="G3743" s="1530" t="s">
        <v>4684</v>
      </c>
      <c r="H3743" s="1530"/>
      <c r="I3743" s="1531"/>
      <c r="J3743" s="1532"/>
      <c r="K3743" s="1533"/>
    </row>
    <row r="3744" spans="1:11" ht="15.75" customHeight="1">
      <c r="A3744" s="1526"/>
      <c r="B3744" s="1527" t="s">
        <v>1971</v>
      </c>
      <c r="C3744" s="1528" t="s">
        <v>6012</v>
      </c>
      <c r="D3744" s="1529" t="s">
        <v>2512</v>
      </c>
      <c r="E3744" s="1529" t="s">
        <v>1974</v>
      </c>
      <c r="F3744" s="1577">
        <v>360000000</v>
      </c>
      <c r="G3744" s="1530"/>
      <c r="H3744" s="1530"/>
      <c r="I3744" s="1531"/>
      <c r="J3744" s="1532"/>
      <c r="K3744" s="1533"/>
    </row>
    <row r="3745" spans="1:11" ht="15.75" customHeight="1">
      <c r="A3745" s="1526"/>
      <c r="B3745" s="1527"/>
      <c r="C3745" s="1528" t="s">
        <v>6013</v>
      </c>
      <c r="D3745" s="1529" t="s">
        <v>96</v>
      </c>
      <c r="E3745" s="1529" t="s">
        <v>2024</v>
      </c>
      <c r="F3745" s="1577"/>
      <c r="G3745" s="1530"/>
      <c r="H3745" s="1530"/>
      <c r="I3745" s="1531"/>
      <c r="J3745" s="1532"/>
      <c r="K3745" s="1533"/>
    </row>
    <row r="3746" spans="1:11" ht="15.75" customHeight="1">
      <c r="A3746" s="1541"/>
      <c r="B3746" s="1527" t="s">
        <v>1971</v>
      </c>
      <c r="C3746" s="1532" t="s">
        <v>6014</v>
      </c>
      <c r="D3746" s="1535" t="s">
        <v>1986</v>
      </c>
      <c r="E3746" s="1529" t="s">
        <v>1974</v>
      </c>
      <c r="F3746" s="1576">
        <v>1650000000</v>
      </c>
      <c r="G3746" s="1535"/>
      <c r="H3746" s="1530"/>
      <c r="I3746" s="1531"/>
      <c r="J3746" s="1532"/>
      <c r="K3746" s="1536"/>
    </row>
    <row r="3747" spans="1:11" ht="15.75" customHeight="1">
      <c r="J3747">
        <f>SUM(J3722:J3742)</f>
        <v>20</v>
      </c>
    </row>
    <row r="3749" spans="1:11" ht="15.75" customHeight="1">
      <c r="A3749" s="3342" t="s">
        <v>6015</v>
      </c>
      <c r="B3749" s="3342"/>
      <c r="C3749" s="3342"/>
      <c r="D3749" s="3342"/>
      <c r="E3749" s="3342"/>
      <c r="F3749" s="3342"/>
      <c r="G3749" s="3342"/>
      <c r="H3749" s="3342"/>
      <c r="I3749" s="3342"/>
      <c r="J3749" s="3342"/>
      <c r="K3749" s="3342"/>
    </row>
    <row r="3750" spans="1:11" ht="15.75" customHeight="1">
      <c r="A3750" s="3340" t="s">
        <v>15</v>
      </c>
      <c r="B3750" s="3341"/>
      <c r="C3750" s="3341"/>
      <c r="D3750" s="3341"/>
      <c r="E3750" s="3341"/>
      <c r="F3750" s="3341"/>
      <c r="G3750" s="3341"/>
      <c r="H3750" s="3341"/>
      <c r="I3750" s="3341"/>
      <c r="J3750" s="3341"/>
      <c r="K3750" s="3341"/>
    </row>
    <row r="3751" spans="1:11" ht="15.75" customHeight="1">
      <c r="A3751" s="12" t="s">
        <v>1962</v>
      </c>
      <c r="B3751" s="62" t="s">
        <v>1963</v>
      </c>
      <c r="C3751" s="62" t="s">
        <v>1964</v>
      </c>
      <c r="D3751" s="62" t="s">
        <v>2340</v>
      </c>
      <c r="E3751" s="62" t="s">
        <v>153</v>
      </c>
      <c r="F3751" s="1702" t="s">
        <v>1966</v>
      </c>
      <c r="G3751" s="986" t="s">
        <v>1967</v>
      </c>
      <c r="H3751" s="62" t="s">
        <v>1968</v>
      </c>
      <c r="I3751" s="62" t="s">
        <v>1969</v>
      </c>
      <c r="J3751" s="63" t="s">
        <v>1970</v>
      </c>
      <c r="K3751" s="63" t="s">
        <v>10</v>
      </c>
    </row>
    <row r="3752" spans="1:11" ht="15.75" customHeight="1">
      <c r="A3752" s="12" t="s">
        <v>1962</v>
      </c>
      <c r="B3752" s="633" t="s">
        <v>1971</v>
      </c>
      <c r="C3752" s="631" t="s">
        <v>6016</v>
      </c>
      <c r="D3752" s="633" t="s">
        <v>4562</v>
      </c>
      <c r="E3752" s="633" t="s">
        <v>2024</v>
      </c>
      <c r="F3752" s="1131">
        <v>1400000</v>
      </c>
      <c r="G3752" s="660" t="s">
        <v>1975</v>
      </c>
      <c r="H3752" s="633" t="s">
        <v>1976</v>
      </c>
      <c r="I3752" s="633" t="s">
        <v>1976</v>
      </c>
      <c r="J3752" s="633">
        <v>1</v>
      </c>
      <c r="K3752" s="633" t="s">
        <v>1192</v>
      </c>
    </row>
    <row r="3753" spans="1:11" ht="15.75" customHeight="1">
      <c r="A3753" s="632">
        <v>41244</v>
      </c>
      <c r="B3753" s="633" t="s">
        <v>2149</v>
      </c>
      <c r="C3753" s="631" t="s">
        <v>6017</v>
      </c>
      <c r="D3753" s="633" t="s">
        <v>1986</v>
      </c>
      <c r="E3753" s="633" t="s">
        <v>2024</v>
      </c>
      <c r="F3753" s="1131">
        <v>6000000</v>
      </c>
      <c r="G3753" s="660" t="s">
        <v>1975</v>
      </c>
      <c r="H3753" s="633" t="s">
        <v>1991</v>
      </c>
      <c r="I3753" s="633" t="s">
        <v>1976</v>
      </c>
      <c r="J3753" s="633">
        <v>1</v>
      </c>
      <c r="K3753" s="633" t="s">
        <v>935</v>
      </c>
    </row>
    <row r="3754" spans="1:11" ht="15.75" customHeight="1">
      <c r="A3754" s="632">
        <v>41245</v>
      </c>
      <c r="B3754" s="633" t="s">
        <v>1971</v>
      </c>
      <c r="C3754" s="1700" t="s">
        <v>6018</v>
      </c>
      <c r="D3754" s="633" t="s">
        <v>6019</v>
      </c>
      <c r="E3754" s="633" t="s">
        <v>5560</v>
      </c>
      <c r="F3754" s="1722">
        <v>2000000</v>
      </c>
      <c r="G3754" s="660" t="s">
        <v>1975</v>
      </c>
      <c r="H3754" s="633" t="s">
        <v>1991</v>
      </c>
      <c r="I3754" s="633" t="s">
        <v>1976</v>
      </c>
      <c r="J3754" s="633">
        <v>1</v>
      </c>
      <c r="K3754" s="633" t="s">
        <v>935</v>
      </c>
    </row>
    <row r="3755" spans="1:11" ht="15.75" customHeight="1">
      <c r="A3755" s="632">
        <v>41246</v>
      </c>
      <c r="B3755" s="633" t="s">
        <v>1971</v>
      </c>
      <c r="C3755" s="726" t="s">
        <v>6020</v>
      </c>
      <c r="D3755" s="633" t="s">
        <v>417</v>
      </c>
      <c r="E3755" s="633" t="s">
        <v>2024</v>
      </c>
      <c r="F3755" s="1722">
        <v>2300000</v>
      </c>
      <c r="G3755" s="660" t="s">
        <v>1975</v>
      </c>
      <c r="H3755" s="633" t="s">
        <v>1976</v>
      </c>
      <c r="I3755" s="633" t="s">
        <v>1976</v>
      </c>
      <c r="J3755" s="633">
        <v>1</v>
      </c>
      <c r="K3755" s="633" t="s">
        <v>935</v>
      </c>
    </row>
    <row r="3756" spans="1:11" ht="15.75" customHeight="1">
      <c r="A3756" s="632">
        <v>41247</v>
      </c>
      <c r="B3756" s="633" t="s">
        <v>1971</v>
      </c>
      <c r="C3756" s="726" t="s">
        <v>6021</v>
      </c>
      <c r="D3756" s="633" t="s">
        <v>113</v>
      </c>
      <c r="E3756" s="633" t="s">
        <v>1974</v>
      </c>
      <c r="F3756" s="1722">
        <v>1800000</v>
      </c>
      <c r="G3756" s="660" t="s">
        <v>2039</v>
      </c>
      <c r="H3756" s="633" t="s">
        <v>1991</v>
      </c>
      <c r="I3756" s="633" t="s">
        <v>1976</v>
      </c>
      <c r="J3756" s="633">
        <v>1</v>
      </c>
      <c r="K3756" s="633" t="s">
        <v>935</v>
      </c>
    </row>
    <row r="3757" spans="1:11" ht="15.75" customHeight="1">
      <c r="A3757" s="632">
        <v>41248</v>
      </c>
      <c r="B3757" s="1464" t="s">
        <v>2149</v>
      </c>
      <c r="C3757" s="2074" t="s">
        <v>6022</v>
      </c>
      <c r="D3757" s="1464" t="s">
        <v>3716</v>
      </c>
      <c r="E3757" s="1464" t="s">
        <v>1974</v>
      </c>
      <c r="F3757" s="2164">
        <v>10500000</v>
      </c>
      <c r="G3757" s="422" t="s">
        <v>3594</v>
      </c>
      <c r="H3757" s="633" t="s">
        <v>1991</v>
      </c>
      <c r="I3757" s="633" t="s">
        <v>1976</v>
      </c>
      <c r="J3757" s="633">
        <v>1</v>
      </c>
      <c r="K3757" s="633" t="s">
        <v>935</v>
      </c>
    </row>
    <row r="3758" spans="1:11" ht="15.75" customHeight="1">
      <c r="A3758" s="1887">
        <v>41249</v>
      </c>
      <c r="B3758" s="723" t="s">
        <v>1971</v>
      </c>
      <c r="C3758" s="2266" t="s">
        <v>6023</v>
      </c>
      <c r="D3758" s="2269" t="s">
        <v>434</v>
      </c>
      <c r="E3758" s="723" t="s">
        <v>2024</v>
      </c>
      <c r="F3758" s="2166">
        <v>1800000</v>
      </c>
      <c r="G3758" s="422" t="s">
        <v>5925</v>
      </c>
      <c r="H3758" s="633" t="s">
        <v>1976</v>
      </c>
      <c r="I3758" s="633" t="s">
        <v>1976</v>
      </c>
      <c r="J3758" s="633">
        <v>1</v>
      </c>
      <c r="K3758" s="633" t="s">
        <v>932</v>
      </c>
    </row>
    <row r="3759" spans="1:11" ht="15.75" customHeight="1">
      <c r="A3759" s="1887">
        <v>41250</v>
      </c>
      <c r="B3759" s="723" t="s">
        <v>1971</v>
      </c>
      <c r="C3759" s="726" t="s">
        <v>6024</v>
      </c>
      <c r="D3759" s="723" t="s">
        <v>4079</v>
      </c>
      <c r="E3759" s="723" t="s">
        <v>2024</v>
      </c>
      <c r="F3759" s="2166">
        <v>3000000</v>
      </c>
      <c r="G3759" s="422" t="s">
        <v>2566</v>
      </c>
      <c r="H3759" s="633" t="s">
        <v>1976</v>
      </c>
      <c r="I3759" s="633" t="s">
        <v>1976</v>
      </c>
      <c r="J3759" s="633">
        <v>1</v>
      </c>
      <c r="K3759" s="633" t="s">
        <v>935</v>
      </c>
    </row>
    <row r="3760" spans="1:11" ht="15.75" customHeight="1">
      <c r="A3760" s="1887">
        <v>343</v>
      </c>
      <c r="B3760" s="723" t="s">
        <v>1971</v>
      </c>
      <c r="C3760" s="726" t="s">
        <v>6025</v>
      </c>
      <c r="D3760" s="723" t="s">
        <v>407</v>
      </c>
      <c r="E3760" s="723" t="s">
        <v>1974</v>
      </c>
      <c r="F3760" s="2166">
        <v>3950000</v>
      </c>
      <c r="G3760" s="422" t="s">
        <v>3460</v>
      </c>
      <c r="H3760" s="633" t="s">
        <v>1976</v>
      </c>
      <c r="I3760" s="633" t="s">
        <v>1976</v>
      </c>
      <c r="J3760" s="633">
        <v>1</v>
      </c>
      <c r="K3760" s="633" t="s">
        <v>935</v>
      </c>
    </row>
    <row r="3761" spans="1:11" ht="15.75" customHeight="1">
      <c r="A3761" s="1887">
        <v>41252</v>
      </c>
      <c r="B3761" s="723" t="s">
        <v>1971</v>
      </c>
      <c r="C3761" s="726" t="s">
        <v>6026</v>
      </c>
      <c r="D3761" s="723" t="s">
        <v>2512</v>
      </c>
      <c r="E3761" s="723" t="s">
        <v>2024</v>
      </c>
      <c r="F3761" s="2166">
        <v>2000000</v>
      </c>
      <c r="G3761" s="422" t="s">
        <v>3729</v>
      </c>
      <c r="H3761" s="633" t="s">
        <v>1991</v>
      </c>
      <c r="I3761" s="633" t="s">
        <v>1976</v>
      </c>
      <c r="J3761" s="633">
        <v>1</v>
      </c>
      <c r="K3761" s="633" t="s">
        <v>935</v>
      </c>
    </row>
    <row r="3762" spans="1:11" ht="15.75" customHeight="1">
      <c r="A3762" s="632">
        <v>41253</v>
      </c>
      <c r="B3762" s="633" t="s">
        <v>1971</v>
      </c>
      <c r="C3762" s="630" t="s">
        <v>6027</v>
      </c>
      <c r="D3762" s="633" t="s">
        <v>2399</v>
      </c>
      <c r="E3762" s="1464" t="s">
        <v>1974</v>
      </c>
      <c r="F3762" s="1722">
        <v>4100000</v>
      </c>
      <c r="G3762" s="422" t="s">
        <v>6028</v>
      </c>
      <c r="H3762" s="633" t="s">
        <v>1976</v>
      </c>
      <c r="I3762" s="633" t="s">
        <v>1976</v>
      </c>
      <c r="J3762" s="633">
        <v>1</v>
      </c>
      <c r="K3762" s="633" t="s">
        <v>935</v>
      </c>
    </row>
    <row r="3763" spans="1:11" ht="15.75" customHeight="1">
      <c r="A3763" s="632">
        <v>41254</v>
      </c>
      <c r="B3763" s="633" t="s">
        <v>1971</v>
      </c>
      <c r="C3763" s="1700" t="s">
        <v>1400</v>
      </c>
      <c r="D3763" s="695" t="s">
        <v>95</v>
      </c>
      <c r="E3763" s="723" t="s">
        <v>1974</v>
      </c>
      <c r="F3763" s="2164">
        <v>1800000</v>
      </c>
      <c r="G3763" s="1884" t="s">
        <v>2847</v>
      </c>
      <c r="H3763" s="633" t="s">
        <v>1991</v>
      </c>
      <c r="I3763" s="1464" t="s">
        <v>1976</v>
      </c>
      <c r="J3763" s="633">
        <v>1</v>
      </c>
      <c r="K3763" s="1464" t="s">
        <v>935</v>
      </c>
    </row>
    <row r="3764" spans="1:11" ht="15.75" customHeight="1">
      <c r="A3764" s="632">
        <v>41255</v>
      </c>
      <c r="B3764" s="633" t="s">
        <v>1971</v>
      </c>
      <c r="C3764" s="1929" t="s">
        <v>6029</v>
      </c>
      <c r="D3764" s="1329" t="s">
        <v>3112</v>
      </c>
      <c r="E3764" s="723" t="s">
        <v>1974</v>
      </c>
      <c r="F3764" s="2165">
        <v>2400000</v>
      </c>
      <c r="G3764" s="484" t="s">
        <v>2068</v>
      </c>
      <c r="H3764" s="633" t="s">
        <v>1976</v>
      </c>
      <c r="I3764" s="676" t="s">
        <v>1976</v>
      </c>
      <c r="J3764" s="633">
        <v>1</v>
      </c>
      <c r="K3764" s="676" t="s">
        <v>932</v>
      </c>
    </row>
    <row r="3765" spans="1:11" ht="15.75" customHeight="1">
      <c r="A3765" s="632">
        <v>41256</v>
      </c>
      <c r="B3765" s="633" t="s">
        <v>1971</v>
      </c>
      <c r="C3765" s="1929" t="s">
        <v>996</v>
      </c>
      <c r="D3765" s="1329" t="s">
        <v>436</v>
      </c>
      <c r="E3765" s="723" t="s">
        <v>1974</v>
      </c>
      <c r="F3765" s="2165">
        <v>1900000</v>
      </c>
      <c r="G3765" s="484" t="s">
        <v>6030</v>
      </c>
      <c r="H3765" s="633" t="s">
        <v>1976</v>
      </c>
      <c r="I3765" s="676" t="s">
        <v>1976</v>
      </c>
      <c r="J3765" s="633">
        <v>1</v>
      </c>
      <c r="K3765" s="676" t="s">
        <v>932</v>
      </c>
    </row>
    <row r="3766" spans="1:11" ht="15.75" customHeight="1">
      <c r="A3766" s="632">
        <v>41257</v>
      </c>
      <c r="B3766" s="633" t="s">
        <v>1971</v>
      </c>
      <c r="C3766" s="630" t="s">
        <v>6031</v>
      </c>
      <c r="D3766" s="1569" t="s">
        <v>2895</v>
      </c>
      <c r="E3766" s="723" t="s">
        <v>1974</v>
      </c>
      <c r="F3766" s="1722">
        <v>3500000</v>
      </c>
      <c r="G3766" s="422" t="s">
        <v>2847</v>
      </c>
      <c r="H3766" s="633" t="s">
        <v>1976</v>
      </c>
      <c r="I3766" s="633" t="s">
        <v>1976</v>
      </c>
      <c r="J3766" s="633">
        <v>1</v>
      </c>
      <c r="K3766" s="633" t="s">
        <v>932</v>
      </c>
    </row>
    <row r="3767" spans="1:11" ht="15.75" customHeight="1">
      <c r="A3767" s="632">
        <v>41258</v>
      </c>
      <c r="B3767" s="633" t="s">
        <v>1971</v>
      </c>
      <c r="C3767" s="1700" t="s">
        <v>6032</v>
      </c>
      <c r="D3767" s="1464" t="s">
        <v>3112</v>
      </c>
      <c r="E3767" s="1464" t="s">
        <v>1974</v>
      </c>
      <c r="F3767" s="2164">
        <v>3200000</v>
      </c>
      <c r="G3767" s="1884" t="s">
        <v>2055</v>
      </c>
      <c r="H3767" s="633" t="s">
        <v>1976</v>
      </c>
      <c r="I3767" s="1464" t="s">
        <v>1976</v>
      </c>
      <c r="J3767" s="633">
        <v>1</v>
      </c>
      <c r="K3767" s="1464" t="s">
        <v>932</v>
      </c>
    </row>
    <row r="3768" spans="1:11" ht="15.75" customHeight="1">
      <c r="A3768" s="632">
        <v>41259</v>
      </c>
      <c r="B3768" s="633" t="s">
        <v>1971</v>
      </c>
      <c r="C3768" s="726" t="s">
        <v>6033</v>
      </c>
      <c r="D3768" s="723" t="s">
        <v>3967</v>
      </c>
      <c r="E3768" s="723" t="s">
        <v>1974</v>
      </c>
      <c r="F3768" s="2166">
        <v>4400000</v>
      </c>
      <c r="G3768" s="818" t="s">
        <v>2725</v>
      </c>
      <c r="H3768" s="633" t="s">
        <v>1976</v>
      </c>
      <c r="I3768" s="723" t="s">
        <v>1976</v>
      </c>
      <c r="J3768" s="633">
        <v>1</v>
      </c>
      <c r="K3768" s="723" t="s">
        <v>932</v>
      </c>
    </row>
    <row r="3769" spans="1:11" ht="15.75" customHeight="1">
      <c r="A3769" s="632">
        <v>41260</v>
      </c>
      <c r="B3769" s="633" t="s">
        <v>1971</v>
      </c>
      <c r="C3769" s="726" t="s">
        <v>6034</v>
      </c>
      <c r="D3769" s="723" t="s">
        <v>3112</v>
      </c>
      <c r="E3769" s="723" t="s">
        <v>2024</v>
      </c>
      <c r="F3769" s="2166">
        <v>2300000</v>
      </c>
      <c r="G3769" s="818" t="s">
        <v>2068</v>
      </c>
      <c r="H3769" s="633" t="s">
        <v>1976</v>
      </c>
      <c r="I3769" s="723" t="s">
        <v>1976</v>
      </c>
      <c r="J3769" s="633">
        <v>1</v>
      </c>
      <c r="K3769" s="723" t="s">
        <v>1192</v>
      </c>
    </row>
    <row r="3770" spans="1:11" ht="15.75" customHeight="1">
      <c r="A3770" s="632">
        <v>41261</v>
      </c>
      <c r="B3770" s="633" t="s">
        <v>1971</v>
      </c>
      <c r="C3770" s="630" t="s">
        <v>992</v>
      </c>
      <c r="D3770" s="633" t="s">
        <v>3112</v>
      </c>
      <c r="E3770" s="633" t="s">
        <v>1974</v>
      </c>
      <c r="F3770" s="1722">
        <v>2000000</v>
      </c>
      <c r="G3770" s="1884" t="s">
        <v>2068</v>
      </c>
      <c r="H3770" s="633" t="s">
        <v>1976</v>
      </c>
      <c r="I3770" s="723" t="s">
        <v>1976</v>
      </c>
      <c r="J3770" s="633">
        <v>1</v>
      </c>
      <c r="K3770" s="633" t="s">
        <v>932</v>
      </c>
    </row>
    <row r="3771" spans="1:11" ht="15.75" customHeight="1">
      <c r="A3771" s="632">
        <v>41262</v>
      </c>
      <c r="B3771" s="633" t="s">
        <v>2001</v>
      </c>
      <c r="C3771" s="630" t="s">
        <v>4160</v>
      </c>
      <c r="D3771" s="633" t="s">
        <v>109</v>
      </c>
      <c r="E3771" s="633" t="s">
        <v>1974</v>
      </c>
      <c r="F3771" s="1888">
        <v>3500000</v>
      </c>
      <c r="G3771" s="484" t="s">
        <v>2039</v>
      </c>
      <c r="H3771" s="633" t="s">
        <v>1976</v>
      </c>
      <c r="I3771" s="723" t="s">
        <v>1976</v>
      </c>
      <c r="J3771" s="633">
        <v>1</v>
      </c>
      <c r="K3771" s="633" t="s">
        <v>932</v>
      </c>
    </row>
    <row r="3772" spans="1:11" ht="15.75" customHeight="1">
      <c r="A3772" s="2243" t="s">
        <v>2018</v>
      </c>
      <c r="B3772" s="1527"/>
      <c r="C3772" s="1528" t="s">
        <v>6022</v>
      </c>
      <c r="D3772" s="1529" t="s">
        <v>2514</v>
      </c>
      <c r="E3772" s="1529" t="s">
        <v>2024</v>
      </c>
      <c r="F3772" s="1577">
        <v>1500000000</v>
      </c>
      <c r="G3772" s="1530"/>
      <c r="H3772" s="1530"/>
      <c r="I3772" s="1531"/>
      <c r="J3772" s="1532"/>
      <c r="K3772" s="1533"/>
    </row>
    <row r="3773" spans="1:11" ht="15.75" customHeight="1">
      <c r="A3773" s="2243"/>
      <c r="B3773" s="1527"/>
      <c r="C3773" s="1528" t="s">
        <v>6020</v>
      </c>
      <c r="D3773" s="1529" t="s">
        <v>417</v>
      </c>
      <c r="E3773" s="1529" t="s">
        <v>2024</v>
      </c>
      <c r="F3773" s="1577">
        <v>460000000</v>
      </c>
      <c r="G3773" s="1530"/>
      <c r="H3773" s="1530"/>
      <c r="I3773" s="1531"/>
      <c r="J3773" s="1532"/>
      <c r="K3773" s="1533"/>
    </row>
    <row r="3774" spans="1:11" ht="15.75" customHeight="1">
      <c r="A3774" s="1541"/>
      <c r="B3774" s="1527"/>
      <c r="C3774" s="1532" t="s">
        <v>992</v>
      </c>
      <c r="D3774" s="1535" t="s">
        <v>417</v>
      </c>
      <c r="E3774" s="1529" t="s">
        <v>2024</v>
      </c>
      <c r="F3774" s="1576">
        <v>450000000</v>
      </c>
      <c r="G3774" s="1535"/>
      <c r="H3774" s="1530"/>
      <c r="I3774" s="1531"/>
      <c r="J3774" s="1532"/>
      <c r="K3774" s="1536"/>
    </row>
    <row r="3775" spans="1:11" ht="15.75" customHeight="1">
      <c r="J3775">
        <f>SUM(J3752:J3771)</f>
        <v>20</v>
      </c>
    </row>
    <row r="3776" spans="1:11" ht="15.75" customHeight="1">
      <c r="A3776" s="3340" t="s">
        <v>46</v>
      </c>
      <c r="B3776" s="3341"/>
      <c r="C3776" s="3341"/>
      <c r="D3776" s="3341"/>
      <c r="E3776" s="3341"/>
      <c r="F3776" s="3341"/>
      <c r="G3776" s="3341"/>
      <c r="H3776" s="3341"/>
      <c r="I3776" s="3341"/>
      <c r="J3776" s="3341"/>
      <c r="K3776" s="3341"/>
    </row>
    <row r="3777" spans="1:11" ht="15.75" customHeight="1">
      <c r="A3777" s="12" t="s">
        <v>1962</v>
      </c>
      <c r="B3777" s="62" t="s">
        <v>1963</v>
      </c>
      <c r="C3777" s="62" t="s">
        <v>1964</v>
      </c>
      <c r="D3777" s="62" t="s">
        <v>2340</v>
      </c>
      <c r="E3777" s="62" t="s">
        <v>153</v>
      </c>
      <c r="F3777" s="1702" t="s">
        <v>1966</v>
      </c>
      <c r="G3777" s="986" t="s">
        <v>1967</v>
      </c>
      <c r="H3777" s="62" t="s">
        <v>1968</v>
      </c>
      <c r="I3777" s="62" t="s">
        <v>1969</v>
      </c>
      <c r="J3777" s="63" t="s">
        <v>1970</v>
      </c>
      <c r="K3777" s="63" t="s">
        <v>10</v>
      </c>
    </row>
    <row r="3778" spans="1:11" ht="15.75" customHeight="1">
      <c r="A3778" s="632">
        <v>41244</v>
      </c>
      <c r="B3778" s="633" t="s">
        <v>2004</v>
      </c>
      <c r="C3778" s="631" t="s">
        <v>6035</v>
      </c>
      <c r="D3778" s="633" t="s">
        <v>119</v>
      </c>
      <c r="E3778" s="633" t="s">
        <v>2024</v>
      </c>
      <c r="F3778" s="1131">
        <v>3200000</v>
      </c>
      <c r="G3778" s="660" t="s">
        <v>1975</v>
      </c>
      <c r="H3778" s="633" t="s">
        <v>1991</v>
      </c>
      <c r="I3778" s="633" t="s">
        <v>1976</v>
      </c>
      <c r="J3778" s="633">
        <v>1</v>
      </c>
      <c r="K3778" s="633" t="s">
        <v>935</v>
      </c>
    </row>
    <row r="3779" spans="1:11" ht="15.75" customHeight="1">
      <c r="A3779" s="632">
        <v>41245</v>
      </c>
      <c r="B3779" s="633" t="s">
        <v>672</v>
      </c>
      <c r="C3779" s="631" t="s">
        <v>6036</v>
      </c>
      <c r="D3779" s="633" t="s">
        <v>101</v>
      </c>
      <c r="E3779" s="633" t="s">
        <v>2024</v>
      </c>
      <c r="F3779" s="1131">
        <v>800000</v>
      </c>
      <c r="G3779" s="660" t="s">
        <v>1975</v>
      </c>
      <c r="H3779" s="633" t="s">
        <v>1976</v>
      </c>
      <c r="I3779" s="633" t="s">
        <v>1976</v>
      </c>
      <c r="J3779" s="633">
        <v>1</v>
      </c>
      <c r="K3779" s="633" t="s">
        <v>935</v>
      </c>
    </row>
    <row r="3780" spans="1:11" ht="15.75" customHeight="1">
      <c r="A3780" s="632">
        <v>41246</v>
      </c>
      <c r="B3780" s="633" t="s">
        <v>2058</v>
      </c>
      <c r="C3780" s="2261" t="s">
        <v>6037</v>
      </c>
      <c r="D3780" s="633" t="s">
        <v>3179</v>
      </c>
      <c r="E3780" s="633" t="s">
        <v>2024</v>
      </c>
      <c r="F3780" s="1722">
        <v>2000000</v>
      </c>
      <c r="G3780" s="660" t="s">
        <v>1975</v>
      </c>
      <c r="H3780" s="633" t="s">
        <v>1991</v>
      </c>
      <c r="I3780" s="633" t="s">
        <v>1976</v>
      </c>
      <c r="J3780" s="633">
        <v>1</v>
      </c>
      <c r="K3780" s="633" t="s">
        <v>935</v>
      </c>
    </row>
    <row r="3781" spans="1:11" ht="15.75" customHeight="1">
      <c r="A3781" s="632">
        <v>41247</v>
      </c>
      <c r="B3781" s="633" t="s">
        <v>2149</v>
      </c>
      <c r="C3781" s="2262" t="s">
        <v>6038</v>
      </c>
      <c r="D3781" s="633" t="s">
        <v>6039</v>
      </c>
      <c r="E3781" s="633" t="s">
        <v>2024</v>
      </c>
      <c r="F3781" s="1722">
        <v>1550000</v>
      </c>
      <c r="G3781" s="660" t="s">
        <v>1975</v>
      </c>
      <c r="H3781" s="633" t="s">
        <v>1991</v>
      </c>
      <c r="I3781" s="633" t="s">
        <v>1976</v>
      </c>
      <c r="J3781" s="633">
        <v>1</v>
      </c>
      <c r="K3781" s="633" t="s">
        <v>935</v>
      </c>
    </row>
    <row r="3782" spans="1:11" ht="15.75" customHeight="1">
      <c r="A3782" s="632">
        <v>41248</v>
      </c>
      <c r="B3782" s="633" t="s">
        <v>1971</v>
      </c>
      <c r="C3782" s="2263" t="s">
        <v>6040</v>
      </c>
      <c r="D3782" s="633" t="s">
        <v>5715</v>
      </c>
      <c r="E3782" s="633" t="s">
        <v>5560</v>
      </c>
      <c r="F3782" s="2164">
        <v>3200000</v>
      </c>
      <c r="G3782" s="660" t="s">
        <v>1975</v>
      </c>
      <c r="H3782" s="633" t="s">
        <v>1991</v>
      </c>
      <c r="I3782" s="633" t="s">
        <v>1976</v>
      </c>
      <c r="J3782" s="633">
        <v>1</v>
      </c>
      <c r="K3782" s="633" t="s">
        <v>932</v>
      </c>
    </row>
    <row r="3783" spans="1:11" ht="15.75" customHeight="1">
      <c r="A3783" s="632">
        <v>41249</v>
      </c>
      <c r="B3783" s="633" t="s">
        <v>1971</v>
      </c>
      <c r="C3783" s="726" t="s">
        <v>6041</v>
      </c>
      <c r="D3783" s="633" t="s">
        <v>92</v>
      </c>
      <c r="E3783" s="1569" t="s">
        <v>2024</v>
      </c>
      <c r="F3783" s="2166">
        <v>2000000</v>
      </c>
      <c r="G3783" s="451" t="s">
        <v>1975</v>
      </c>
      <c r="H3783" s="633" t="s">
        <v>1991</v>
      </c>
      <c r="I3783" s="1464" t="s">
        <v>1976</v>
      </c>
      <c r="J3783" s="633">
        <v>1</v>
      </c>
      <c r="K3783" s="633" t="s">
        <v>935</v>
      </c>
    </row>
    <row r="3784" spans="1:11" ht="15.75" customHeight="1">
      <c r="A3784" s="632">
        <v>41250</v>
      </c>
      <c r="B3784" s="633" t="s">
        <v>2058</v>
      </c>
      <c r="C3784" s="1700" t="s">
        <v>3613</v>
      </c>
      <c r="D3784" s="1464" t="s">
        <v>2876</v>
      </c>
      <c r="E3784" s="1569" t="s">
        <v>1974</v>
      </c>
      <c r="F3784" s="2166">
        <v>2700000</v>
      </c>
      <c r="G3784" s="523" t="s">
        <v>2039</v>
      </c>
      <c r="H3784" s="1569" t="s">
        <v>1991</v>
      </c>
      <c r="I3784" s="723" t="s">
        <v>1976</v>
      </c>
      <c r="J3784" s="633">
        <v>1</v>
      </c>
      <c r="K3784" s="633" t="s">
        <v>935</v>
      </c>
    </row>
    <row r="3785" spans="1:11" ht="15.75" customHeight="1">
      <c r="A3785" s="632">
        <v>41255</v>
      </c>
      <c r="B3785" s="1569" t="s">
        <v>2058</v>
      </c>
      <c r="C3785" s="726" t="s">
        <v>6042</v>
      </c>
      <c r="D3785" s="723" t="s">
        <v>2876</v>
      </c>
      <c r="E3785" s="2298" t="s">
        <v>1974</v>
      </c>
      <c r="F3785" s="2166">
        <v>2050000</v>
      </c>
      <c r="G3785" s="2299" t="s">
        <v>2039</v>
      </c>
      <c r="H3785" s="1569" t="s">
        <v>1991</v>
      </c>
      <c r="I3785" s="723" t="s">
        <v>1976</v>
      </c>
      <c r="J3785" s="633">
        <v>1</v>
      </c>
      <c r="K3785" s="1464" t="s">
        <v>935</v>
      </c>
    </row>
    <row r="3786" spans="1:11" ht="15.75" customHeight="1">
      <c r="A3786" s="632">
        <v>41250</v>
      </c>
      <c r="B3786" s="1569" t="s">
        <v>2058</v>
      </c>
      <c r="C3786" s="726" t="s">
        <v>6043</v>
      </c>
      <c r="D3786" s="723" t="s">
        <v>109</v>
      </c>
      <c r="E3786" s="1569" t="s">
        <v>1974</v>
      </c>
      <c r="F3786" s="2166">
        <v>3500000</v>
      </c>
      <c r="G3786" s="2299" t="s">
        <v>2039</v>
      </c>
      <c r="H3786" s="1569" t="s">
        <v>1976</v>
      </c>
      <c r="I3786" s="723" t="s">
        <v>1976</v>
      </c>
      <c r="J3786" s="633">
        <v>1</v>
      </c>
      <c r="K3786" s="1464" t="s">
        <v>932</v>
      </c>
    </row>
    <row r="3787" spans="1:11" ht="15.75" customHeight="1">
      <c r="A3787" s="632">
        <v>41250</v>
      </c>
      <c r="B3787" s="1569" t="s">
        <v>2058</v>
      </c>
      <c r="C3787" s="726" t="s">
        <v>6044</v>
      </c>
      <c r="D3787" s="723" t="s">
        <v>3469</v>
      </c>
      <c r="E3787" s="1569" t="s">
        <v>2092</v>
      </c>
      <c r="F3787" s="2166">
        <v>2800000</v>
      </c>
      <c r="G3787" s="2299" t="s">
        <v>2039</v>
      </c>
      <c r="H3787" s="1569" t="s">
        <v>1976</v>
      </c>
      <c r="I3787" s="723" t="s">
        <v>1976</v>
      </c>
      <c r="J3787" s="633">
        <v>1</v>
      </c>
      <c r="K3787" s="1464" t="s">
        <v>935</v>
      </c>
    </row>
    <row r="3788" spans="1:11" ht="15.75" customHeight="1">
      <c r="A3788" s="632">
        <v>41250</v>
      </c>
      <c r="B3788" s="1569" t="s">
        <v>1971</v>
      </c>
      <c r="C3788" s="726" t="s">
        <v>6045</v>
      </c>
      <c r="D3788" s="723" t="s">
        <v>3057</v>
      </c>
      <c r="E3788" s="1569" t="s">
        <v>2024</v>
      </c>
      <c r="F3788" s="2166">
        <v>4000000</v>
      </c>
      <c r="G3788" s="2300" t="s">
        <v>3413</v>
      </c>
      <c r="H3788" s="1569" t="s">
        <v>1991</v>
      </c>
      <c r="I3788" s="723" t="s">
        <v>1976</v>
      </c>
      <c r="J3788" s="633">
        <v>1</v>
      </c>
      <c r="K3788" s="633" t="s">
        <v>932</v>
      </c>
    </row>
    <row r="3789" spans="1:11" ht="15.75" customHeight="1">
      <c r="A3789" s="632">
        <v>343</v>
      </c>
      <c r="B3789" s="633" t="s">
        <v>1971</v>
      </c>
      <c r="C3789" s="630" t="s">
        <v>6046</v>
      </c>
      <c r="D3789" s="633" t="s">
        <v>6047</v>
      </c>
      <c r="E3789" s="633" t="s">
        <v>5560</v>
      </c>
      <c r="F3789" s="2297">
        <v>3500000</v>
      </c>
      <c r="G3789" s="818" t="s">
        <v>1975</v>
      </c>
      <c r="H3789" s="1569" t="s">
        <v>1991</v>
      </c>
      <c r="I3789" s="723" t="s">
        <v>1976</v>
      </c>
      <c r="J3789" s="633">
        <v>1</v>
      </c>
      <c r="K3789" s="633" t="s">
        <v>935</v>
      </c>
    </row>
    <row r="3790" spans="1:11" ht="15.75" customHeight="1">
      <c r="A3790" s="632">
        <v>41252</v>
      </c>
      <c r="B3790" s="633" t="s">
        <v>1971</v>
      </c>
      <c r="C3790" s="630" t="s">
        <v>6048</v>
      </c>
      <c r="D3790" s="633" t="s">
        <v>113</v>
      </c>
      <c r="E3790" s="633" t="s">
        <v>2024</v>
      </c>
      <c r="F3790" s="1722">
        <v>2800000</v>
      </c>
      <c r="G3790" s="422" t="s">
        <v>2911</v>
      </c>
      <c r="H3790" s="633" t="s">
        <v>1991</v>
      </c>
      <c r="I3790" s="633" t="s">
        <v>1976</v>
      </c>
      <c r="J3790" s="633">
        <v>1</v>
      </c>
      <c r="K3790" s="633" t="s">
        <v>1192</v>
      </c>
    </row>
    <row r="3791" spans="1:11" ht="15.75" customHeight="1">
      <c r="A3791" s="632">
        <v>41253</v>
      </c>
      <c r="B3791" s="633" t="s">
        <v>1971</v>
      </c>
      <c r="C3791" s="630" t="s">
        <v>6049</v>
      </c>
      <c r="D3791" s="633" t="s">
        <v>420</v>
      </c>
      <c r="E3791" s="633" t="s">
        <v>2024</v>
      </c>
      <c r="F3791" s="1722">
        <v>1600000</v>
      </c>
      <c r="G3791" s="422" t="s">
        <v>2263</v>
      </c>
      <c r="H3791" s="633" t="s">
        <v>1976</v>
      </c>
      <c r="I3791" s="633" t="s">
        <v>1976</v>
      </c>
      <c r="J3791" s="633">
        <v>1</v>
      </c>
      <c r="K3791" s="633" t="s">
        <v>935</v>
      </c>
    </row>
    <row r="3792" spans="1:11" ht="15.75" customHeight="1">
      <c r="A3792" s="632">
        <v>41254</v>
      </c>
      <c r="B3792" s="633" t="s">
        <v>1971</v>
      </c>
      <c r="C3792" s="630" t="s">
        <v>6050</v>
      </c>
      <c r="D3792" s="633" t="s">
        <v>2434</v>
      </c>
      <c r="E3792" s="1464" t="s">
        <v>2024</v>
      </c>
      <c r="F3792" s="1722">
        <v>1650000</v>
      </c>
      <c r="G3792" s="422" t="s">
        <v>2933</v>
      </c>
      <c r="H3792" s="633" t="s">
        <v>1976</v>
      </c>
      <c r="I3792" s="633" t="s">
        <v>1976</v>
      </c>
      <c r="J3792" s="633">
        <v>1</v>
      </c>
      <c r="K3792" s="633" t="s">
        <v>935</v>
      </c>
    </row>
    <row r="3793" spans="1:11" ht="15.75" customHeight="1">
      <c r="A3793" s="632">
        <v>41256</v>
      </c>
      <c r="B3793" s="633" t="s">
        <v>2058</v>
      </c>
      <c r="C3793" s="1929" t="s">
        <v>6051</v>
      </c>
      <c r="D3793" s="1329" t="s">
        <v>113</v>
      </c>
      <c r="E3793" s="723" t="s">
        <v>1974</v>
      </c>
      <c r="F3793" s="2165">
        <v>3000000</v>
      </c>
      <c r="G3793" s="484" t="s">
        <v>3379</v>
      </c>
      <c r="H3793" s="633" t="s">
        <v>1976</v>
      </c>
      <c r="I3793" s="676" t="s">
        <v>1976</v>
      </c>
      <c r="J3793" s="633">
        <v>1</v>
      </c>
      <c r="K3793" s="676" t="s">
        <v>935</v>
      </c>
    </row>
    <row r="3794" spans="1:11" ht="15.75" customHeight="1">
      <c r="A3794" s="632">
        <v>41257</v>
      </c>
      <c r="B3794" s="633" t="s">
        <v>2058</v>
      </c>
      <c r="C3794" s="1929" t="s">
        <v>6052</v>
      </c>
      <c r="D3794" s="1329" t="s">
        <v>2221</v>
      </c>
      <c r="E3794" s="723" t="s">
        <v>1974</v>
      </c>
      <c r="F3794" s="2165">
        <v>3800000</v>
      </c>
      <c r="G3794" s="484" t="s">
        <v>6053</v>
      </c>
      <c r="H3794" s="633" t="s">
        <v>1976</v>
      </c>
      <c r="I3794" s="676" t="s">
        <v>1976</v>
      </c>
      <c r="J3794" s="633">
        <v>1</v>
      </c>
      <c r="K3794" s="676" t="s">
        <v>935</v>
      </c>
    </row>
    <row r="3795" spans="1:11" ht="15.75" customHeight="1">
      <c r="A3795" s="632">
        <v>41258</v>
      </c>
      <c r="B3795" s="633" t="s">
        <v>2058</v>
      </c>
      <c r="C3795" s="630" t="s">
        <v>6054</v>
      </c>
      <c r="D3795" s="1569" t="s">
        <v>6055</v>
      </c>
      <c r="E3795" s="723" t="s">
        <v>1974</v>
      </c>
      <c r="F3795" s="1722">
        <v>1800000</v>
      </c>
      <c r="G3795" s="422" t="s">
        <v>3805</v>
      </c>
      <c r="H3795" s="633" t="s">
        <v>1991</v>
      </c>
      <c r="I3795" s="633" t="s">
        <v>1976</v>
      </c>
      <c r="J3795" s="633">
        <v>1</v>
      </c>
      <c r="K3795" s="633" t="s">
        <v>932</v>
      </c>
    </row>
    <row r="3796" spans="1:11" ht="15.75" customHeight="1">
      <c r="A3796" s="632">
        <v>41259</v>
      </c>
      <c r="B3796" s="633" t="s">
        <v>2149</v>
      </c>
      <c r="C3796" s="1700" t="s">
        <v>6056</v>
      </c>
      <c r="D3796" s="1464" t="s">
        <v>3124</v>
      </c>
      <c r="E3796" s="1464" t="s">
        <v>1974</v>
      </c>
      <c r="F3796" s="2164">
        <v>10000000</v>
      </c>
      <c r="G3796" s="1884" t="s">
        <v>3883</v>
      </c>
      <c r="H3796" s="633" t="s">
        <v>1991</v>
      </c>
      <c r="I3796" s="1464" t="s">
        <v>1976</v>
      </c>
      <c r="J3796" s="633">
        <v>1</v>
      </c>
      <c r="K3796" s="1464" t="s">
        <v>935</v>
      </c>
    </row>
    <row r="3797" spans="1:11" ht="15.75" customHeight="1">
      <c r="A3797" s="632">
        <v>41260</v>
      </c>
      <c r="B3797" s="633" t="s">
        <v>2058</v>
      </c>
      <c r="C3797" s="726" t="s">
        <v>6057</v>
      </c>
      <c r="D3797" s="723" t="s">
        <v>423</v>
      </c>
      <c r="E3797" s="723" t="s">
        <v>1974</v>
      </c>
      <c r="F3797" s="2166">
        <v>2400000</v>
      </c>
      <c r="G3797" s="818" t="s">
        <v>4783</v>
      </c>
      <c r="H3797" s="633" t="s">
        <v>1976</v>
      </c>
      <c r="I3797" s="723" t="s">
        <v>1976</v>
      </c>
      <c r="J3797" s="633">
        <v>1</v>
      </c>
      <c r="K3797" s="723" t="s">
        <v>935</v>
      </c>
    </row>
    <row r="3798" spans="1:11" ht="15.75" customHeight="1">
      <c r="A3798" s="2243" t="s">
        <v>2018</v>
      </c>
      <c r="B3798" s="2301"/>
      <c r="C3798" s="2302" t="s">
        <v>6044</v>
      </c>
      <c r="D3798" s="2301" t="s">
        <v>3469</v>
      </c>
      <c r="E3798" s="2301" t="s">
        <v>2092</v>
      </c>
      <c r="F3798" s="2303">
        <v>540000000</v>
      </c>
      <c r="G3798" s="2304"/>
      <c r="H3798" s="2301"/>
      <c r="I3798" s="2305"/>
      <c r="J3798" s="2301"/>
      <c r="K3798" s="2301"/>
    </row>
    <row r="3799" spans="1:11" ht="15.75" customHeight="1">
      <c r="A3799" s="1526"/>
      <c r="B3799" s="1527"/>
      <c r="C3799" s="1528" t="s">
        <v>6058</v>
      </c>
      <c r="D3799" s="1529" t="s">
        <v>1986</v>
      </c>
      <c r="E3799" s="1529" t="s">
        <v>2024</v>
      </c>
      <c r="F3799" s="1577">
        <v>755000000</v>
      </c>
      <c r="G3799" s="1530"/>
      <c r="H3799" s="1530"/>
      <c r="I3799" s="1531"/>
      <c r="J3799" s="1535"/>
      <c r="K3799" s="1533"/>
    </row>
    <row r="3800" spans="1:11" ht="15.75" customHeight="1">
      <c r="A3800" s="1526"/>
      <c r="B3800" s="1527"/>
      <c r="C3800" s="1528" t="s">
        <v>6059</v>
      </c>
      <c r="D3800" s="1529" t="s">
        <v>2399</v>
      </c>
      <c r="E3800" s="1529" t="s">
        <v>2024</v>
      </c>
      <c r="F3800" s="1577">
        <v>510000000</v>
      </c>
      <c r="G3800" s="1530"/>
      <c r="H3800" s="1530"/>
      <c r="I3800" s="1531"/>
      <c r="J3800" s="1535"/>
      <c r="K3800" s="1533"/>
    </row>
    <row r="3801" spans="1:11" ht="15.75" customHeight="1">
      <c r="A3801" s="1541"/>
      <c r="B3801" s="1527"/>
      <c r="C3801" s="1532" t="s">
        <v>6060</v>
      </c>
      <c r="D3801" s="1535" t="s">
        <v>230</v>
      </c>
      <c r="E3801" s="1529" t="s">
        <v>2024</v>
      </c>
      <c r="F3801" s="1576">
        <v>265000000</v>
      </c>
      <c r="G3801" s="1535"/>
      <c r="H3801" s="1530"/>
      <c r="I3801" s="1531"/>
      <c r="J3801" s="1535"/>
      <c r="K3801" s="1536"/>
    </row>
    <row r="3802" spans="1:11" ht="15.75" customHeight="1">
      <c r="J3802">
        <f>SUM(J3778:J3798)</f>
        <v>20</v>
      </c>
    </row>
    <row r="3803" spans="1:11" ht="15.75" customHeight="1">
      <c r="A3803" s="3340" t="s">
        <v>127</v>
      </c>
      <c r="B3803" s="3341"/>
      <c r="C3803" s="3341"/>
      <c r="D3803" s="3341"/>
      <c r="E3803" s="3341"/>
      <c r="F3803" s="3341"/>
      <c r="G3803" s="3341"/>
      <c r="H3803" s="3341"/>
      <c r="I3803" s="3341"/>
      <c r="J3803" s="3341"/>
      <c r="K3803" s="3341"/>
    </row>
    <row r="3804" spans="1:11" ht="15.75" customHeight="1">
      <c r="A3804" s="12" t="s">
        <v>1962</v>
      </c>
      <c r="B3804" s="62" t="s">
        <v>1963</v>
      </c>
      <c r="C3804" s="62" t="s">
        <v>1964</v>
      </c>
      <c r="D3804" s="62" t="s">
        <v>2340</v>
      </c>
      <c r="E3804" s="62" t="s">
        <v>153</v>
      </c>
      <c r="F3804" s="1702" t="s">
        <v>1966</v>
      </c>
      <c r="G3804" s="986" t="s">
        <v>1967</v>
      </c>
      <c r="H3804" s="62" t="s">
        <v>1968</v>
      </c>
      <c r="I3804" s="62" t="s">
        <v>1969</v>
      </c>
      <c r="J3804" s="63" t="s">
        <v>1970</v>
      </c>
      <c r="K3804" s="63" t="s">
        <v>10</v>
      </c>
    </row>
    <row r="3805" spans="1:11" ht="15.75" customHeight="1">
      <c r="A3805" s="632">
        <v>41244</v>
      </c>
      <c r="B3805" s="633" t="s">
        <v>2058</v>
      </c>
      <c r="C3805" s="631" t="s">
        <v>6061</v>
      </c>
      <c r="D3805" s="633" t="s">
        <v>2399</v>
      </c>
      <c r="E3805" s="633" t="s">
        <v>2024</v>
      </c>
      <c r="F3805" s="1131">
        <v>2400000</v>
      </c>
      <c r="G3805" s="660" t="s">
        <v>1975</v>
      </c>
      <c r="H3805" s="633" t="s">
        <v>1976</v>
      </c>
      <c r="I3805" s="633" t="s">
        <v>1976</v>
      </c>
      <c r="J3805" s="633">
        <v>1</v>
      </c>
      <c r="K3805" s="633" t="s">
        <v>932</v>
      </c>
    </row>
    <row r="3806" spans="1:11" ht="15.75" customHeight="1">
      <c r="A3806" s="632">
        <v>41245</v>
      </c>
      <c r="B3806" s="633" t="s">
        <v>2058</v>
      </c>
      <c r="C3806" s="631" t="s">
        <v>6062</v>
      </c>
      <c r="D3806" s="633" t="s">
        <v>1973</v>
      </c>
      <c r="E3806" s="633" t="s">
        <v>2024</v>
      </c>
      <c r="F3806" s="1131">
        <v>1400000</v>
      </c>
      <c r="G3806" s="660" t="s">
        <v>1975</v>
      </c>
      <c r="H3806" s="633" t="s">
        <v>1976</v>
      </c>
      <c r="I3806" s="633" t="s">
        <v>1976</v>
      </c>
      <c r="J3806" s="633">
        <v>1</v>
      </c>
      <c r="K3806" s="633" t="s">
        <v>1192</v>
      </c>
    </row>
    <row r="3807" spans="1:11" ht="15.75" customHeight="1">
      <c r="A3807" s="632">
        <v>41246</v>
      </c>
      <c r="B3807" s="633" t="s">
        <v>2058</v>
      </c>
      <c r="C3807" s="2261" t="s">
        <v>6063</v>
      </c>
      <c r="D3807" s="633" t="s">
        <v>3124</v>
      </c>
      <c r="E3807" s="633" t="s">
        <v>2024</v>
      </c>
      <c r="F3807" s="1722">
        <v>1500000</v>
      </c>
      <c r="G3807" s="660" t="s">
        <v>1975</v>
      </c>
      <c r="H3807" s="633" t="s">
        <v>1976</v>
      </c>
      <c r="I3807" s="633" t="s">
        <v>1976</v>
      </c>
      <c r="J3807" s="633">
        <v>1</v>
      </c>
      <c r="K3807" s="633" t="s">
        <v>1192</v>
      </c>
    </row>
    <row r="3808" spans="1:11" ht="15.75" customHeight="1">
      <c r="A3808" s="632">
        <v>41247</v>
      </c>
      <c r="B3808" s="633" t="s">
        <v>2058</v>
      </c>
      <c r="C3808" s="2262" t="s">
        <v>6064</v>
      </c>
      <c r="D3808" s="633" t="s">
        <v>3112</v>
      </c>
      <c r="E3808" s="633" t="s">
        <v>2024</v>
      </c>
      <c r="F3808" s="1722">
        <v>3200000</v>
      </c>
      <c r="G3808" s="660" t="s">
        <v>1975</v>
      </c>
      <c r="H3808" s="633" t="s">
        <v>1976</v>
      </c>
      <c r="I3808" s="633" t="s">
        <v>1976</v>
      </c>
      <c r="J3808" s="633">
        <v>1</v>
      </c>
      <c r="K3808" s="633" t="s">
        <v>935</v>
      </c>
    </row>
    <row r="3809" spans="1:11" ht="15.75" customHeight="1">
      <c r="A3809" s="632">
        <v>41247</v>
      </c>
      <c r="B3809" s="633" t="s">
        <v>2149</v>
      </c>
      <c r="C3809" s="2262" t="s">
        <v>6065</v>
      </c>
      <c r="D3809" s="633" t="s">
        <v>2256</v>
      </c>
      <c r="E3809" s="633" t="s">
        <v>1974</v>
      </c>
      <c r="F3809" s="1722">
        <v>2500000</v>
      </c>
      <c r="G3809" s="660" t="s">
        <v>2039</v>
      </c>
      <c r="H3809" s="633" t="s">
        <v>1991</v>
      </c>
      <c r="I3809" s="633" t="s">
        <v>1976</v>
      </c>
      <c r="J3809" s="633">
        <v>1</v>
      </c>
      <c r="K3809" s="633" t="s">
        <v>935</v>
      </c>
    </row>
    <row r="3810" spans="1:11" ht="15.75" customHeight="1">
      <c r="A3810" s="632">
        <v>41248</v>
      </c>
      <c r="B3810" s="633" t="s">
        <v>1971</v>
      </c>
      <c r="C3810" s="2262" t="s">
        <v>6066</v>
      </c>
      <c r="D3810" s="633" t="s">
        <v>5012</v>
      </c>
      <c r="E3810" s="633" t="s">
        <v>2092</v>
      </c>
      <c r="F3810" s="1722">
        <v>1300000</v>
      </c>
      <c r="G3810" s="660" t="s">
        <v>2039</v>
      </c>
      <c r="H3810" s="633" t="s">
        <v>1976</v>
      </c>
      <c r="I3810" s="633" t="s">
        <v>1976</v>
      </c>
      <c r="J3810" s="633">
        <v>1</v>
      </c>
      <c r="K3810" s="633" t="s">
        <v>932</v>
      </c>
    </row>
    <row r="3811" spans="1:11" ht="15.75" customHeight="1">
      <c r="A3811" s="632">
        <v>41248</v>
      </c>
      <c r="B3811" s="633" t="s">
        <v>1971</v>
      </c>
      <c r="C3811" s="2262" t="s">
        <v>6067</v>
      </c>
      <c r="D3811" s="633" t="s">
        <v>5012</v>
      </c>
      <c r="E3811" s="633" t="s">
        <v>2092</v>
      </c>
      <c r="F3811" s="1722">
        <v>1250000</v>
      </c>
      <c r="G3811" s="660" t="s">
        <v>2039</v>
      </c>
      <c r="H3811" s="633" t="s">
        <v>1976</v>
      </c>
      <c r="I3811" s="633" t="s">
        <v>1976</v>
      </c>
      <c r="J3811" s="633">
        <v>1</v>
      </c>
      <c r="K3811" s="633" t="s">
        <v>935</v>
      </c>
    </row>
    <row r="3812" spans="1:11" ht="15.75" customHeight="1">
      <c r="A3812" s="632">
        <v>41248</v>
      </c>
      <c r="B3812" s="633" t="s">
        <v>1971</v>
      </c>
      <c r="C3812" s="2262" t="s">
        <v>6068</v>
      </c>
      <c r="D3812" s="633" t="s">
        <v>4386</v>
      </c>
      <c r="E3812" s="633" t="s">
        <v>2092</v>
      </c>
      <c r="F3812" s="1722">
        <v>1400000</v>
      </c>
      <c r="G3812" s="660" t="s">
        <v>2039</v>
      </c>
      <c r="H3812" s="633" t="s">
        <v>1991</v>
      </c>
      <c r="I3812" s="633" t="s">
        <v>1976</v>
      </c>
      <c r="J3812" s="633">
        <v>1</v>
      </c>
      <c r="K3812" s="633" t="s">
        <v>935</v>
      </c>
    </row>
    <row r="3813" spans="1:11" ht="15.75" customHeight="1">
      <c r="A3813" s="632">
        <v>41248</v>
      </c>
      <c r="B3813" s="633" t="s">
        <v>672</v>
      </c>
      <c r="C3813" s="2262" t="s">
        <v>6069</v>
      </c>
      <c r="D3813" s="633" t="s">
        <v>5945</v>
      </c>
      <c r="E3813" s="633" t="s">
        <v>2003</v>
      </c>
      <c r="F3813" s="1722">
        <v>2700000</v>
      </c>
      <c r="G3813" s="660" t="s">
        <v>2039</v>
      </c>
      <c r="H3813" s="633" t="s">
        <v>1976</v>
      </c>
      <c r="I3813" s="633" t="s">
        <v>1976</v>
      </c>
      <c r="J3813" s="633">
        <v>1</v>
      </c>
      <c r="K3813" s="633" t="s">
        <v>1192</v>
      </c>
    </row>
    <row r="3814" spans="1:11" ht="15.75" customHeight="1">
      <c r="A3814" s="632">
        <v>41249</v>
      </c>
      <c r="B3814" s="633" t="s">
        <v>2058</v>
      </c>
      <c r="C3814" s="2262" t="s">
        <v>6070</v>
      </c>
      <c r="D3814" s="633" t="s">
        <v>2399</v>
      </c>
      <c r="E3814" s="633" t="s">
        <v>2024</v>
      </c>
      <c r="F3814" s="1722">
        <v>2800000</v>
      </c>
      <c r="G3814" s="422" t="s">
        <v>4212</v>
      </c>
      <c r="H3814" s="633" t="s">
        <v>1976</v>
      </c>
      <c r="I3814" s="633" t="s">
        <v>1976</v>
      </c>
      <c r="J3814" s="633">
        <v>1</v>
      </c>
      <c r="K3814" s="633" t="s">
        <v>935</v>
      </c>
    </row>
    <row r="3815" spans="1:11" ht="15.75" customHeight="1">
      <c r="A3815" s="632">
        <v>41253</v>
      </c>
      <c r="B3815" s="633" t="s">
        <v>2058</v>
      </c>
      <c r="C3815" s="2264" t="s">
        <v>6071</v>
      </c>
      <c r="D3815" s="633" t="s">
        <v>3057</v>
      </c>
      <c r="E3815" s="633" t="s">
        <v>2024</v>
      </c>
      <c r="F3815" s="1722">
        <v>3300000</v>
      </c>
      <c r="G3815" s="422" t="s">
        <v>2242</v>
      </c>
      <c r="H3815" s="633" t="s">
        <v>1976</v>
      </c>
      <c r="I3815" s="633" t="s">
        <v>1976</v>
      </c>
      <c r="J3815" s="633">
        <v>1</v>
      </c>
      <c r="K3815" s="633" t="s">
        <v>932</v>
      </c>
    </row>
    <row r="3816" spans="1:11" ht="15.75" customHeight="1">
      <c r="A3816" s="632">
        <v>41254</v>
      </c>
      <c r="B3816" s="633" t="s">
        <v>2058</v>
      </c>
      <c r="C3816" s="2264" t="s">
        <v>6072</v>
      </c>
      <c r="D3816" s="633" t="s">
        <v>92</v>
      </c>
      <c r="E3816" s="1464" t="s">
        <v>2024</v>
      </c>
      <c r="F3816" s="1722">
        <v>3000000</v>
      </c>
      <c r="G3816" s="422" t="s">
        <v>2046</v>
      </c>
      <c r="H3816" s="633" t="s">
        <v>1976</v>
      </c>
      <c r="I3816" s="633" t="s">
        <v>1976</v>
      </c>
      <c r="J3816" s="633">
        <v>1</v>
      </c>
      <c r="K3816" s="633" t="s">
        <v>935</v>
      </c>
    </row>
    <row r="3817" spans="1:11" ht="15.75" customHeight="1">
      <c r="A3817" s="632">
        <v>41255</v>
      </c>
      <c r="B3817" s="633" t="s">
        <v>2058</v>
      </c>
      <c r="C3817" s="2261" t="s">
        <v>6073</v>
      </c>
      <c r="D3817" s="695" t="s">
        <v>2256</v>
      </c>
      <c r="E3817" s="723" t="s">
        <v>2024</v>
      </c>
      <c r="F3817" s="2164">
        <v>2600000</v>
      </c>
      <c r="G3817" s="1884" t="s">
        <v>3437</v>
      </c>
      <c r="H3817" s="633" t="s">
        <v>1976</v>
      </c>
      <c r="I3817" s="1464" t="s">
        <v>1976</v>
      </c>
      <c r="J3817" s="633">
        <v>1</v>
      </c>
      <c r="K3817" s="1464" t="s">
        <v>935</v>
      </c>
    </row>
    <row r="3818" spans="1:11" ht="15.75" customHeight="1">
      <c r="A3818" s="632">
        <v>41256</v>
      </c>
      <c r="B3818" s="633" t="s">
        <v>1971</v>
      </c>
      <c r="C3818" s="2265" t="s">
        <v>6074</v>
      </c>
      <c r="D3818" s="1329" t="s">
        <v>2399</v>
      </c>
      <c r="E3818" s="723" t="s">
        <v>1974</v>
      </c>
      <c r="F3818" s="2165">
        <v>3100000</v>
      </c>
      <c r="G3818" s="484" t="s">
        <v>4212</v>
      </c>
      <c r="H3818" s="633" t="s">
        <v>1976</v>
      </c>
      <c r="I3818" s="676" t="s">
        <v>1976</v>
      </c>
      <c r="J3818" s="633">
        <v>1</v>
      </c>
      <c r="K3818" s="676" t="s">
        <v>1192</v>
      </c>
    </row>
    <row r="3819" spans="1:11" ht="15.75" customHeight="1">
      <c r="A3819" s="632">
        <v>41257</v>
      </c>
      <c r="B3819" s="633" t="s">
        <v>1971</v>
      </c>
      <c r="C3819" s="2265" t="s">
        <v>6075</v>
      </c>
      <c r="D3819" s="1329" t="s">
        <v>2399</v>
      </c>
      <c r="E3819" s="723" t="s">
        <v>1974</v>
      </c>
      <c r="F3819" s="2165">
        <v>3300000</v>
      </c>
      <c r="G3819" s="484" t="s">
        <v>4212</v>
      </c>
      <c r="H3819" s="633" t="s">
        <v>1976</v>
      </c>
      <c r="I3819" s="676" t="s">
        <v>1976</v>
      </c>
      <c r="J3819" s="633">
        <v>1</v>
      </c>
      <c r="K3819" s="676" t="s">
        <v>935</v>
      </c>
    </row>
    <row r="3820" spans="1:11" ht="15.75" customHeight="1">
      <c r="A3820" s="632">
        <v>41258</v>
      </c>
      <c r="B3820" s="633" t="s">
        <v>1971</v>
      </c>
      <c r="C3820" s="2264" t="s">
        <v>6076</v>
      </c>
      <c r="D3820" s="1569" t="s">
        <v>2399</v>
      </c>
      <c r="E3820" s="723" t="s">
        <v>1974</v>
      </c>
      <c r="F3820" s="1722">
        <v>2800000</v>
      </c>
      <c r="G3820" s="422" t="s">
        <v>4212</v>
      </c>
      <c r="H3820" s="633" t="s">
        <v>1976</v>
      </c>
      <c r="I3820" s="633" t="s">
        <v>1976</v>
      </c>
      <c r="J3820" s="633">
        <v>1</v>
      </c>
      <c r="K3820" s="633" t="s">
        <v>932</v>
      </c>
    </row>
    <row r="3821" spans="1:11" ht="15.75" customHeight="1">
      <c r="A3821" s="632">
        <v>41259</v>
      </c>
      <c r="B3821" s="633" t="s">
        <v>1971</v>
      </c>
      <c r="C3821" s="2261" t="s">
        <v>6077</v>
      </c>
      <c r="D3821" s="1464" t="s">
        <v>417</v>
      </c>
      <c r="E3821" s="1464" t="s">
        <v>1974</v>
      </c>
      <c r="F3821" s="2164">
        <v>1500000</v>
      </c>
      <c r="G3821" s="1884" t="s">
        <v>5972</v>
      </c>
      <c r="H3821" s="633" t="s">
        <v>1976</v>
      </c>
      <c r="I3821" s="1464" t="s">
        <v>1976</v>
      </c>
      <c r="J3821" s="633">
        <v>1</v>
      </c>
      <c r="K3821" s="1464" t="s">
        <v>932</v>
      </c>
    </row>
    <row r="3822" spans="1:11" ht="15.75" customHeight="1">
      <c r="A3822" s="632">
        <v>41260</v>
      </c>
      <c r="B3822" s="633" t="s">
        <v>1971</v>
      </c>
      <c r="C3822" s="2262" t="s">
        <v>955</v>
      </c>
      <c r="D3822" s="723" t="s">
        <v>2399</v>
      </c>
      <c r="E3822" s="723" t="s">
        <v>1974</v>
      </c>
      <c r="F3822" s="2166">
        <v>2700000</v>
      </c>
      <c r="G3822" s="818" t="s">
        <v>4212</v>
      </c>
      <c r="H3822" s="633" t="s">
        <v>1976</v>
      </c>
      <c r="I3822" s="723" t="s">
        <v>1976</v>
      </c>
      <c r="J3822" s="633">
        <v>1</v>
      </c>
      <c r="K3822" s="723" t="s">
        <v>932</v>
      </c>
    </row>
    <row r="3823" spans="1:11" ht="15.75" customHeight="1">
      <c r="A3823" s="632">
        <v>41261</v>
      </c>
      <c r="B3823" s="633" t="s">
        <v>1971</v>
      </c>
      <c r="C3823" s="2262" t="s">
        <v>6078</v>
      </c>
      <c r="D3823" s="723" t="s">
        <v>2399</v>
      </c>
      <c r="E3823" s="723" t="s">
        <v>1974</v>
      </c>
      <c r="F3823" s="2166">
        <v>2800000</v>
      </c>
      <c r="G3823" s="818" t="s">
        <v>4212</v>
      </c>
      <c r="H3823" s="633" t="s">
        <v>1976</v>
      </c>
      <c r="I3823" s="723" t="s">
        <v>1976</v>
      </c>
      <c r="J3823" s="633">
        <v>1</v>
      </c>
      <c r="K3823" s="723" t="s">
        <v>932</v>
      </c>
    </row>
    <row r="3824" spans="1:11" ht="15.75" customHeight="1">
      <c r="A3824" s="632">
        <v>41262</v>
      </c>
      <c r="B3824" s="633" t="s">
        <v>2058</v>
      </c>
      <c r="C3824" s="2264" t="s">
        <v>6079</v>
      </c>
      <c r="D3824" s="633" t="s">
        <v>405</v>
      </c>
      <c r="E3824" s="633" t="s">
        <v>1974</v>
      </c>
      <c r="F3824" s="1722">
        <v>2500000</v>
      </c>
      <c r="G3824" s="1884" t="s">
        <v>3614</v>
      </c>
      <c r="H3824" s="633" t="s">
        <v>1976</v>
      </c>
      <c r="I3824" s="723" t="s">
        <v>1976</v>
      </c>
      <c r="J3824" s="633">
        <v>1</v>
      </c>
      <c r="K3824" s="633" t="s">
        <v>932</v>
      </c>
    </row>
    <row r="3825" spans="1:11" ht="15.75" customHeight="1">
      <c r="A3825" s="1526" t="s">
        <v>2018</v>
      </c>
      <c r="B3825" s="1527"/>
      <c r="C3825" s="1528" t="s">
        <v>6077</v>
      </c>
      <c r="D3825" s="1529" t="s">
        <v>417</v>
      </c>
      <c r="E3825" s="1529" t="s">
        <v>2024</v>
      </c>
      <c r="F3825" s="1577">
        <v>280000000</v>
      </c>
      <c r="G3825" s="1530"/>
      <c r="H3825" s="1530"/>
      <c r="I3825" s="1531"/>
      <c r="J3825" s="1532"/>
      <c r="K3825" s="1533"/>
    </row>
    <row r="3826" spans="1:11" ht="15.75" customHeight="1">
      <c r="A3826" s="1526"/>
      <c r="B3826" s="1527"/>
      <c r="C3826" s="1528" t="s">
        <v>6080</v>
      </c>
      <c r="D3826" s="1529" t="s">
        <v>3009</v>
      </c>
      <c r="E3826" s="1529" t="s">
        <v>2024</v>
      </c>
      <c r="F3826" s="1577">
        <v>430000000</v>
      </c>
      <c r="G3826" s="1530"/>
      <c r="H3826" s="1530"/>
      <c r="I3826" s="1531"/>
      <c r="J3826" s="1532"/>
      <c r="K3826" s="1533"/>
    </row>
    <row r="3827" spans="1:11" ht="15.75" customHeight="1">
      <c r="A3827" s="1541"/>
      <c r="B3827" s="1527"/>
      <c r="C3827" s="1532" t="s">
        <v>6081</v>
      </c>
      <c r="D3827" s="1535" t="s">
        <v>3179</v>
      </c>
      <c r="E3827" s="1529" t="s">
        <v>2024</v>
      </c>
      <c r="F3827" s="1576">
        <v>350000000</v>
      </c>
      <c r="G3827" s="1535"/>
      <c r="H3827" s="1530"/>
      <c r="I3827" s="1531"/>
      <c r="J3827" s="1532"/>
      <c r="K3827" s="1536"/>
    </row>
    <row r="3828" spans="1:11" ht="15.75" customHeight="1">
      <c r="J3828">
        <f>SUM(J3805:J3824)</f>
        <v>20</v>
      </c>
    </row>
    <row r="3829" spans="1:11" ht="15.75" customHeight="1">
      <c r="A3829" s="3340" t="s">
        <v>942</v>
      </c>
      <c r="B3829" s="3341"/>
      <c r="C3829" s="3341"/>
      <c r="D3829" s="3341"/>
      <c r="E3829" s="3341"/>
      <c r="F3829" s="3341"/>
      <c r="G3829" s="3341"/>
      <c r="H3829" s="3341"/>
      <c r="I3829" s="3341"/>
      <c r="J3829" s="3341"/>
      <c r="K3829" s="3341"/>
    </row>
    <row r="3830" spans="1:11" ht="15.75" customHeight="1">
      <c r="A3830" s="12" t="s">
        <v>1962</v>
      </c>
      <c r="B3830" s="62" t="s">
        <v>1963</v>
      </c>
      <c r="C3830" s="62" t="s">
        <v>1964</v>
      </c>
      <c r="D3830" s="62" t="s">
        <v>2340</v>
      </c>
      <c r="E3830" s="62" t="s">
        <v>153</v>
      </c>
      <c r="F3830" s="1702" t="s">
        <v>1966</v>
      </c>
      <c r="G3830" s="986" t="s">
        <v>1967</v>
      </c>
      <c r="H3830" s="62" t="s">
        <v>1968</v>
      </c>
      <c r="I3830" s="62" t="s">
        <v>1969</v>
      </c>
      <c r="J3830" s="63" t="s">
        <v>1970</v>
      </c>
      <c r="K3830" s="63" t="s">
        <v>10</v>
      </c>
    </row>
    <row r="3831" spans="1:11" ht="15.75" customHeight="1">
      <c r="A3831" s="632">
        <v>41244</v>
      </c>
      <c r="B3831" s="633" t="s">
        <v>2058</v>
      </c>
      <c r="C3831" s="631" t="s">
        <v>6082</v>
      </c>
      <c r="D3831" s="633" t="s">
        <v>6083</v>
      </c>
      <c r="E3831" s="633" t="s">
        <v>2627</v>
      </c>
      <c r="F3831" s="1131">
        <v>1500000</v>
      </c>
      <c r="G3831" s="660" t="s">
        <v>1975</v>
      </c>
      <c r="H3831" s="633" t="s">
        <v>1991</v>
      </c>
      <c r="I3831" s="633" t="s">
        <v>1976</v>
      </c>
      <c r="J3831" s="633">
        <v>1</v>
      </c>
      <c r="K3831" s="633" t="s">
        <v>1192</v>
      </c>
    </row>
    <row r="3832" spans="1:11" ht="15.75" customHeight="1">
      <c r="A3832" s="632">
        <v>41245</v>
      </c>
      <c r="B3832" s="633" t="s">
        <v>2058</v>
      </c>
      <c r="C3832" s="2267" t="s">
        <v>6084</v>
      </c>
      <c r="D3832" s="633" t="s">
        <v>3166</v>
      </c>
      <c r="E3832" s="633" t="s">
        <v>2092</v>
      </c>
      <c r="F3832" s="1131">
        <v>2000000</v>
      </c>
      <c r="G3832" s="660" t="s">
        <v>1975</v>
      </c>
      <c r="H3832" s="633" t="s">
        <v>1991</v>
      </c>
      <c r="I3832" s="633" t="s">
        <v>1976</v>
      </c>
      <c r="J3832" s="633">
        <v>1</v>
      </c>
      <c r="K3832" s="633" t="s">
        <v>1192</v>
      </c>
    </row>
    <row r="3833" spans="1:11" ht="15.75" customHeight="1">
      <c r="A3833" s="632">
        <v>41246</v>
      </c>
      <c r="B3833" s="1569" t="s">
        <v>1971</v>
      </c>
      <c r="C3833" s="2262" t="s">
        <v>6085</v>
      </c>
      <c r="D3833" s="633" t="s">
        <v>407</v>
      </c>
      <c r="E3833" s="633" t="s">
        <v>2024</v>
      </c>
      <c r="F3833" s="1722">
        <v>2500000</v>
      </c>
      <c r="G3833" s="660" t="s">
        <v>1975</v>
      </c>
      <c r="H3833" s="633" t="s">
        <v>1976</v>
      </c>
      <c r="I3833" s="633" t="s">
        <v>1976</v>
      </c>
      <c r="J3833" s="633">
        <v>1</v>
      </c>
      <c r="K3833" s="633" t="s">
        <v>1192</v>
      </c>
    </row>
    <row r="3834" spans="1:11" ht="15.75" customHeight="1">
      <c r="A3834" s="632">
        <v>41247</v>
      </c>
      <c r="B3834" s="1569" t="s">
        <v>1971</v>
      </c>
      <c r="C3834" s="2266" t="s">
        <v>6086</v>
      </c>
      <c r="D3834" s="633" t="s">
        <v>413</v>
      </c>
      <c r="E3834" s="633" t="s">
        <v>2024</v>
      </c>
      <c r="F3834" s="1722">
        <v>3100000</v>
      </c>
      <c r="G3834" s="660" t="s">
        <v>1975</v>
      </c>
      <c r="H3834" s="633" t="s">
        <v>1991</v>
      </c>
      <c r="I3834" s="633" t="s">
        <v>1976</v>
      </c>
      <c r="J3834" s="633">
        <v>1</v>
      </c>
      <c r="K3834" s="633" t="s">
        <v>935</v>
      </c>
    </row>
    <row r="3835" spans="1:11" ht="15.75" customHeight="1">
      <c r="A3835" s="632">
        <v>41248</v>
      </c>
      <c r="B3835" s="1569" t="s">
        <v>2058</v>
      </c>
      <c r="C3835" s="2263" t="s">
        <v>6087</v>
      </c>
      <c r="D3835" s="633" t="s">
        <v>413</v>
      </c>
      <c r="E3835" s="633" t="s">
        <v>2024</v>
      </c>
      <c r="F3835" s="1722">
        <v>1700000</v>
      </c>
      <c r="G3835" s="660" t="s">
        <v>1975</v>
      </c>
      <c r="H3835" s="633" t="s">
        <v>1976</v>
      </c>
      <c r="I3835" s="633" t="s">
        <v>1976</v>
      </c>
      <c r="J3835" s="633">
        <v>1</v>
      </c>
      <c r="K3835" s="633" t="s">
        <v>1192</v>
      </c>
    </row>
    <row r="3836" spans="1:11" ht="15.75" customHeight="1">
      <c r="A3836" s="632">
        <v>41249</v>
      </c>
      <c r="B3836" s="633" t="s">
        <v>2058</v>
      </c>
      <c r="C3836" s="2268" t="s">
        <v>3649</v>
      </c>
      <c r="D3836" s="633" t="s">
        <v>2895</v>
      </c>
      <c r="E3836" s="633" t="s">
        <v>2024</v>
      </c>
      <c r="F3836" s="1722">
        <v>2300000</v>
      </c>
      <c r="G3836" s="422" t="s">
        <v>4682</v>
      </c>
      <c r="H3836" s="633" t="s">
        <v>1976</v>
      </c>
      <c r="I3836" s="633" t="s">
        <v>1976</v>
      </c>
      <c r="J3836" s="633">
        <v>1</v>
      </c>
      <c r="K3836" s="633" t="s">
        <v>935</v>
      </c>
    </row>
    <row r="3837" spans="1:11" ht="15.75" customHeight="1">
      <c r="A3837" s="632">
        <v>41250</v>
      </c>
      <c r="B3837" s="633" t="s">
        <v>2058</v>
      </c>
      <c r="C3837" s="2264" t="s">
        <v>6088</v>
      </c>
      <c r="D3837" s="633" t="s">
        <v>3112</v>
      </c>
      <c r="E3837" s="633" t="s">
        <v>2024</v>
      </c>
      <c r="F3837" s="1722">
        <v>2700000</v>
      </c>
      <c r="G3837" s="422" t="s">
        <v>4868</v>
      </c>
      <c r="H3837" s="633" t="s">
        <v>1991</v>
      </c>
      <c r="I3837" s="633" t="s">
        <v>1976</v>
      </c>
      <c r="J3837" s="633">
        <v>1</v>
      </c>
      <c r="K3837" s="633" t="s">
        <v>1192</v>
      </c>
    </row>
    <row r="3838" spans="1:11" ht="15.75" customHeight="1">
      <c r="A3838" s="632">
        <v>343</v>
      </c>
      <c r="B3838" s="633" t="s">
        <v>2058</v>
      </c>
      <c r="C3838" s="2264" t="s">
        <v>3088</v>
      </c>
      <c r="D3838" s="633" t="s">
        <v>417</v>
      </c>
      <c r="E3838" s="633" t="s">
        <v>2024</v>
      </c>
      <c r="F3838" s="1722">
        <v>1700000</v>
      </c>
      <c r="G3838" s="422" t="s">
        <v>5999</v>
      </c>
      <c r="H3838" s="633" t="s">
        <v>1991</v>
      </c>
      <c r="I3838" s="633" t="s">
        <v>1976</v>
      </c>
      <c r="J3838" s="633">
        <v>1</v>
      </c>
      <c r="K3838" s="633" t="s">
        <v>932</v>
      </c>
    </row>
    <row r="3839" spans="1:11" ht="15.75" customHeight="1">
      <c r="A3839" s="632">
        <v>41252</v>
      </c>
      <c r="B3839" s="633" t="s">
        <v>2058</v>
      </c>
      <c r="C3839" s="2264" t="s">
        <v>6089</v>
      </c>
      <c r="D3839" s="633" t="s">
        <v>2221</v>
      </c>
      <c r="E3839" s="633" t="s">
        <v>2024</v>
      </c>
      <c r="F3839" s="1722">
        <v>2100000</v>
      </c>
      <c r="G3839" s="422" t="s">
        <v>6090</v>
      </c>
      <c r="H3839" s="633" t="s">
        <v>1991</v>
      </c>
      <c r="I3839" s="633" t="s">
        <v>1976</v>
      </c>
      <c r="J3839" s="633">
        <v>1</v>
      </c>
      <c r="K3839" s="633" t="s">
        <v>935</v>
      </c>
    </row>
    <row r="3840" spans="1:11" ht="15.75" customHeight="1">
      <c r="A3840" s="632">
        <v>41253</v>
      </c>
      <c r="B3840" s="633" t="s">
        <v>1971</v>
      </c>
      <c r="C3840" s="2264" t="s">
        <v>6091</v>
      </c>
      <c r="D3840" s="633" t="s">
        <v>2512</v>
      </c>
      <c r="E3840" s="633" t="s">
        <v>2024</v>
      </c>
      <c r="F3840" s="1722">
        <v>1950000</v>
      </c>
      <c r="G3840" s="422" t="s">
        <v>3647</v>
      </c>
      <c r="H3840" s="633" t="s">
        <v>1991</v>
      </c>
      <c r="I3840" s="633" t="s">
        <v>1976</v>
      </c>
      <c r="J3840" s="633">
        <v>1</v>
      </c>
      <c r="K3840" s="633" t="s">
        <v>1192</v>
      </c>
    </row>
    <row r="3841" spans="1:11" ht="15.75" customHeight="1">
      <c r="A3841" s="632">
        <v>41254</v>
      </c>
      <c r="B3841" s="633" t="s">
        <v>1971</v>
      </c>
      <c r="C3841" s="2264" t="s">
        <v>6092</v>
      </c>
      <c r="D3841" s="633" t="s">
        <v>2512</v>
      </c>
      <c r="E3841" s="1464" t="s">
        <v>2024</v>
      </c>
      <c r="F3841" s="1722">
        <v>2400000</v>
      </c>
      <c r="G3841" s="422" t="s">
        <v>3379</v>
      </c>
      <c r="H3841" s="633" t="s">
        <v>1991</v>
      </c>
      <c r="I3841" s="633" t="s">
        <v>1976</v>
      </c>
      <c r="J3841" s="633">
        <v>1</v>
      </c>
      <c r="K3841" s="633" t="s">
        <v>6093</v>
      </c>
    </row>
    <row r="3842" spans="1:11" ht="15.75" customHeight="1">
      <c r="A3842" s="632">
        <v>41255</v>
      </c>
      <c r="B3842" s="633" t="s">
        <v>1971</v>
      </c>
      <c r="C3842" s="2261" t="s">
        <v>6094</v>
      </c>
      <c r="D3842" s="695" t="s">
        <v>1986</v>
      </c>
      <c r="E3842" s="723" t="s">
        <v>2024</v>
      </c>
      <c r="F3842" s="2164">
        <v>3500000</v>
      </c>
      <c r="G3842" s="1884" t="s">
        <v>3082</v>
      </c>
      <c r="H3842" s="633" t="s">
        <v>1976</v>
      </c>
      <c r="I3842" s="1464" t="s">
        <v>1976</v>
      </c>
      <c r="J3842" s="633">
        <v>1</v>
      </c>
      <c r="K3842" s="1464" t="s">
        <v>932</v>
      </c>
    </row>
    <row r="3843" spans="1:11" ht="15.75" customHeight="1">
      <c r="A3843" s="632">
        <v>41256</v>
      </c>
      <c r="B3843" s="633" t="s">
        <v>1971</v>
      </c>
      <c r="C3843" s="2265" t="s">
        <v>6095</v>
      </c>
      <c r="D3843" s="1329" t="s">
        <v>1986</v>
      </c>
      <c r="E3843" s="723" t="s">
        <v>2024</v>
      </c>
      <c r="F3843" s="2165">
        <v>3000000</v>
      </c>
      <c r="G3843" s="484" t="s">
        <v>3082</v>
      </c>
      <c r="H3843" s="633" t="s">
        <v>1991</v>
      </c>
      <c r="I3843" s="676" t="s">
        <v>1976</v>
      </c>
      <c r="J3843" s="633">
        <v>1</v>
      </c>
      <c r="K3843" s="676" t="s">
        <v>932</v>
      </c>
    </row>
    <row r="3844" spans="1:11" ht="15.75" customHeight="1">
      <c r="A3844" s="632">
        <v>41257</v>
      </c>
      <c r="B3844" s="633" t="s">
        <v>1971</v>
      </c>
      <c r="C3844" s="2265" t="s">
        <v>6096</v>
      </c>
      <c r="D3844" s="1329" t="s">
        <v>407</v>
      </c>
      <c r="E3844" s="723" t="s">
        <v>2024</v>
      </c>
      <c r="F3844" s="2165">
        <v>1700000</v>
      </c>
      <c r="G3844" s="484" t="s">
        <v>5999</v>
      </c>
      <c r="H3844" s="633" t="s">
        <v>1976</v>
      </c>
      <c r="I3844" s="676" t="s">
        <v>1976</v>
      </c>
      <c r="J3844" s="633">
        <v>1</v>
      </c>
      <c r="K3844" s="676" t="s">
        <v>6093</v>
      </c>
    </row>
    <row r="3845" spans="1:11" ht="15.75" customHeight="1">
      <c r="A3845" s="632">
        <v>41258</v>
      </c>
      <c r="B3845" s="633" t="s">
        <v>1971</v>
      </c>
      <c r="C3845" s="2264" t="s">
        <v>6097</v>
      </c>
      <c r="D3845" s="1569" t="s">
        <v>2795</v>
      </c>
      <c r="E3845" s="723" t="s">
        <v>2024</v>
      </c>
      <c r="F3845" s="1722">
        <v>2500000</v>
      </c>
      <c r="G3845" s="422" t="s">
        <v>3434</v>
      </c>
      <c r="H3845" s="633" t="s">
        <v>1991</v>
      </c>
      <c r="I3845" s="633" t="s">
        <v>1976</v>
      </c>
      <c r="J3845" s="633">
        <v>1</v>
      </c>
      <c r="K3845" s="633" t="s">
        <v>935</v>
      </c>
    </row>
    <row r="3846" spans="1:11" ht="15.75" customHeight="1">
      <c r="A3846" s="632">
        <v>41259</v>
      </c>
      <c r="B3846" s="633" t="s">
        <v>1971</v>
      </c>
      <c r="C3846" s="2261" t="s">
        <v>6098</v>
      </c>
      <c r="D3846" s="1464" t="s">
        <v>2512</v>
      </c>
      <c r="E3846" s="1464" t="s">
        <v>2024</v>
      </c>
      <c r="F3846" s="2164">
        <v>2200000</v>
      </c>
      <c r="G3846" s="1884" t="s">
        <v>3718</v>
      </c>
      <c r="H3846" s="633" t="s">
        <v>1991</v>
      </c>
      <c r="I3846" s="1464" t="s">
        <v>1976</v>
      </c>
      <c r="J3846" s="633">
        <v>1</v>
      </c>
      <c r="K3846" s="1464" t="s">
        <v>935</v>
      </c>
    </row>
    <row r="3847" spans="1:11" ht="15.75" customHeight="1">
      <c r="A3847" s="632">
        <v>41260</v>
      </c>
      <c r="B3847" s="633" t="s">
        <v>1971</v>
      </c>
      <c r="C3847" s="2262" t="s">
        <v>6099</v>
      </c>
      <c r="D3847" s="723" t="s">
        <v>1986</v>
      </c>
      <c r="E3847" s="723" t="s">
        <v>2024</v>
      </c>
      <c r="F3847" s="2166">
        <v>2700000</v>
      </c>
      <c r="G3847" s="818" t="s">
        <v>3082</v>
      </c>
      <c r="H3847" s="633" t="s">
        <v>1976</v>
      </c>
      <c r="I3847" s="723" t="s">
        <v>1976</v>
      </c>
      <c r="J3847" s="633">
        <v>1</v>
      </c>
      <c r="K3847" s="723" t="s">
        <v>1192</v>
      </c>
    </row>
    <row r="3848" spans="1:11" ht="15.75" customHeight="1">
      <c r="A3848" s="632">
        <v>41261</v>
      </c>
      <c r="B3848" s="633" t="s">
        <v>2058</v>
      </c>
      <c r="C3848" s="2262" t="s">
        <v>6100</v>
      </c>
      <c r="D3848" s="723" t="s">
        <v>417</v>
      </c>
      <c r="E3848" s="723" t="s">
        <v>2024</v>
      </c>
      <c r="F3848" s="2166">
        <v>2500000</v>
      </c>
      <c r="G3848" s="818" t="s">
        <v>3594</v>
      </c>
      <c r="H3848" s="633" t="s">
        <v>1991</v>
      </c>
      <c r="I3848" s="723" t="s">
        <v>1976</v>
      </c>
      <c r="J3848" s="633">
        <v>1</v>
      </c>
      <c r="K3848" s="723" t="s">
        <v>6093</v>
      </c>
    </row>
    <row r="3849" spans="1:11" ht="15.75" customHeight="1">
      <c r="A3849" s="632">
        <v>41262</v>
      </c>
      <c r="B3849" s="633" t="s">
        <v>2058</v>
      </c>
      <c r="C3849" s="2264" t="s">
        <v>6101</v>
      </c>
      <c r="D3849" s="633" t="s">
        <v>1986</v>
      </c>
      <c r="E3849" s="633" t="s">
        <v>2024</v>
      </c>
      <c r="F3849" s="1722">
        <v>3500000</v>
      </c>
      <c r="G3849" s="1884" t="s">
        <v>2046</v>
      </c>
      <c r="H3849" s="633" t="s">
        <v>1991</v>
      </c>
      <c r="I3849" s="723" t="s">
        <v>1976</v>
      </c>
      <c r="J3849" s="633">
        <v>1</v>
      </c>
      <c r="K3849" s="633" t="s">
        <v>935</v>
      </c>
    </row>
    <row r="3850" spans="1:11" ht="15.75" customHeight="1">
      <c r="A3850" s="632">
        <v>41262</v>
      </c>
      <c r="B3850" s="633" t="s">
        <v>2058</v>
      </c>
      <c r="C3850" s="2264" t="s">
        <v>6102</v>
      </c>
      <c r="D3850" s="633" t="s">
        <v>6103</v>
      </c>
      <c r="E3850" s="633" t="s">
        <v>2627</v>
      </c>
      <c r="F3850" s="1888">
        <v>4500000</v>
      </c>
      <c r="G3850" s="484" t="s">
        <v>2046</v>
      </c>
      <c r="H3850" s="633" t="s">
        <v>1976</v>
      </c>
      <c r="I3850" s="723" t="s">
        <v>1976</v>
      </c>
      <c r="J3850" s="633">
        <v>1</v>
      </c>
      <c r="K3850" s="633" t="s">
        <v>935</v>
      </c>
    </row>
    <row r="3851" spans="1:11" ht="15.75" customHeight="1">
      <c r="A3851" s="1526" t="s">
        <v>2018</v>
      </c>
      <c r="B3851" s="1527"/>
      <c r="C3851" s="1528" t="s">
        <v>6104</v>
      </c>
      <c r="D3851" s="1529" t="s">
        <v>413</v>
      </c>
      <c r="E3851" s="1529" t="s">
        <v>2024</v>
      </c>
      <c r="F3851" s="1577">
        <v>490000000</v>
      </c>
      <c r="G3851" s="1530"/>
      <c r="H3851" s="1530"/>
      <c r="I3851" s="1531"/>
      <c r="J3851" s="1532"/>
      <c r="K3851" s="1533" t="s">
        <v>2180</v>
      </c>
    </row>
    <row r="3852" spans="1:11" ht="15.75" customHeight="1">
      <c r="A3852" s="1526" t="s">
        <v>2018</v>
      </c>
      <c r="B3852" s="1527"/>
      <c r="C3852" s="1528" t="s">
        <v>6105</v>
      </c>
      <c r="D3852" s="1529" t="s">
        <v>2627</v>
      </c>
      <c r="E3852" s="1529" t="s">
        <v>2024</v>
      </c>
      <c r="F3852" s="1577">
        <v>250000000</v>
      </c>
      <c r="G3852" s="1530"/>
      <c r="H3852" s="1530"/>
      <c r="I3852" s="1531"/>
      <c r="J3852" s="1532"/>
      <c r="K3852" s="1533" t="s">
        <v>2180</v>
      </c>
    </row>
    <row r="3853" spans="1:11" ht="15.75" customHeight="1">
      <c r="A3853" s="1541"/>
      <c r="B3853" s="1527"/>
      <c r="C3853" s="1532" t="s">
        <v>6087</v>
      </c>
      <c r="D3853" s="1535" t="s">
        <v>413</v>
      </c>
      <c r="E3853" s="1529" t="s">
        <v>2024</v>
      </c>
      <c r="F3853" s="1576">
        <v>300000000</v>
      </c>
      <c r="G3853" s="1535"/>
      <c r="H3853" s="1530"/>
      <c r="I3853" s="1531"/>
      <c r="J3853" s="1532"/>
      <c r="K3853" s="1536"/>
    </row>
    <row r="3854" spans="1:11" ht="15.75" customHeight="1">
      <c r="J3854">
        <f>SUM(J3831:J3850)</f>
        <v>20</v>
      </c>
    </row>
    <row r="3856" spans="1:11" ht="15.75" customHeight="1">
      <c r="A3856" s="3342" t="s">
        <v>6106</v>
      </c>
      <c r="B3856" s="3342"/>
      <c r="C3856" s="3342"/>
      <c r="D3856" s="3342"/>
      <c r="E3856" s="3342"/>
      <c r="F3856" s="3342"/>
      <c r="G3856" s="3342"/>
      <c r="H3856" s="3342"/>
      <c r="I3856" s="3342"/>
      <c r="J3856" s="3342"/>
      <c r="K3856" s="3342"/>
    </row>
    <row r="3857" spans="1:11" ht="15.75" customHeight="1">
      <c r="A3857" s="3340" t="s">
        <v>15</v>
      </c>
      <c r="B3857" s="3341"/>
      <c r="C3857" s="3341"/>
      <c r="D3857" s="3341"/>
      <c r="E3857" s="3341"/>
      <c r="F3857" s="3341"/>
      <c r="G3857" s="3341"/>
      <c r="H3857" s="3341"/>
      <c r="I3857" s="3341"/>
      <c r="J3857" s="3341"/>
      <c r="K3857" s="3341"/>
    </row>
    <row r="3858" spans="1:11" ht="15.75" customHeight="1">
      <c r="A3858" s="12" t="s">
        <v>1962</v>
      </c>
      <c r="B3858" s="62" t="s">
        <v>1963</v>
      </c>
      <c r="C3858" s="62" t="s">
        <v>1964</v>
      </c>
      <c r="D3858" s="62" t="s">
        <v>2340</v>
      </c>
      <c r="E3858" s="62" t="s">
        <v>153</v>
      </c>
      <c r="F3858" s="1702" t="s">
        <v>1966</v>
      </c>
      <c r="G3858" s="986" t="s">
        <v>1967</v>
      </c>
      <c r="H3858" s="62" t="s">
        <v>1968</v>
      </c>
      <c r="I3858" s="62" t="s">
        <v>1969</v>
      </c>
      <c r="J3858" s="63" t="s">
        <v>1970</v>
      </c>
      <c r="K3858" s="63" t="s">
        <v>10</v>
      </c>
    </row>
    <row r="3859" spans="1:11" ht="15.75" customHeight="1">
      <c r="A3859" s="2365">
        <v>44562</v>
      </c>
      <c r="B3859" s="633" t="s">
        <v>1971</v>
      </c>
      <c r="C3859" s="631" t="s">
        <v>6107</v>
      </c>
      <c r="D3859" s="633" t="s">
        <v>2343</v>
      </c>
      <c r="E3859" s="633" t="s">
        <v>2024</v>
      </c>
      <c r="F3859" s="1131">
        <v>1600000</v>
      </c>
      <c r="G3859" s="660" t="s">
        <v>1975</v>
      </c>
      <c r="H3859" s="633" t="s">
        <v>1976</v>
      </c>
      <c r="I3859" s="633" t="s">
        <v>1976</v>
      </c>
      <c r="J3859" s="633">
        <v>1</v>
      </c>
      <c r="K3859" s="633" t="s">
        <v>1192</v>
      </c>
    </row>
    <row r="3860" spans="1:11" ht="15.75" customHeight="1">
      <c r="A3860" s="2365">
        <v>44562</v>
      </c>
      <c r="B3860" s="633" t="s">
        <v>1971</v>
      </c>
      <c r="C3860" s="631" t="s">
        <v>6108</v>
      </c>
      <c r="D3860" s="633" t="s">
        <v>3166</v>
      </c>
      <c r="E3860" s="633" t="s">
        <v>2092</v>
      </c>
      <c r="F3860" s="1131">
        <v>2400000</v>
      </c>
      <c r="G3860" s="660" t="s">
        <v>1975</v>
      </c>
      <c r="H3860" s="633" t="s">
        <v>1991</v>
      </c>
      <c r="I3860" s="633" t="s">
        <v>1976</v>
      </c>
      <c r="J3860" s="633">
        <v>1</v>
      </c>
      <c r="K3860" s="633" t="s">
        <v>932</v>
      </c>
    </row>
    <row r="3861" spans="1:11" ht="15.75" customHeight="1">
      <c r="A3861" s="2365">
        <v>44562</v>
      </c>
      <c r="B3861" s="633" t="s">
        <v>1971</v>
      </c>
      <c r="C3861" s="1700" t="s">
        <v>6109</v>
      </c>
      <c r="D3861" s="633" t="s">
        <v>423</v>
      </c>
      <c r="E3861" s="633" t="s">
        <v>2024</v>
      </c>
      <c r="F3861" s="1722">
        <v>1750000</v>
      </c>
      <c r="G3861" s="660" t="s">
        <v>1975</v>
      </c>
      <c r="H3861" s="633" t="s">
        <v>1991</v>
      </c>
      <c r="I3861" s="633" t="s">
        <v>1976</v>
      </c>
      <c r="J3861" s="633">
        <v>1</v>
      </c>
      <c r="K3861" s="633" t="s">
        <v>1170</v>
      </c>
    </row>
    <row r="3862" spans="1:11" ht="15.75" customHeight="1">
      <c r="A3862" s="2365">
        <v>44562</v>
      </c>
      <c r="B3862" s="633" t="s">
        <v>1971</v>
      </c>
      <c r="C3862" s="726" t="s">
        <v>6110</v>
      </c>
      <c r="D3862" s="633" t="s">
        <v>417</v>
      </c>
      <c r="E3862" s="633" t="s">
        <v>2024</v>
      </c>
      <c r="F3862" s="1722">
        <v>19500000</v>
      </c>
      <c r="G3862" s="660" t="s">
        <v>1975</v>
      </c>
      <c r="H3862" s="633" t="s">
        <v>1976</v>
      </c>
      <c r="I3862" s="633" t="s">
        <v>1976</v>
      </c>
      <c r="J3862" s="633">
        <v>1</v>
      </c>
      <c r="K3862" s="633" t="s">
        <v>1192</v>
      </c>
    </row>
    <row r="3863" spans="1:11" ht="15.75" customHeight="1">
      <c r="A3863" s="2365">
        <v>44562</v>
      </c>
      <c r="B3863" s="633" t="s">
        <v>1971</v>
      </c>
      <c r="C3863" s="726" t="s">
        <v>6111</v>
      </c>
      <c r="D3863" s="633" t="s">
        <v>6112</v>
      </c>
      <c r="E3863" s="633" t="s">
        <v>1974</v>
      </c>
      <c r="F3863" s="1722">
        <v>2500000</v>
      </c>
      <c r="G3863" s="660" t="s">
        <v>1975</v>
      </c>
      <c r="H3863" s="633" t="s">
        <v>1991</v>
      </c>
      <c r="I3863" s="633" t="s">
        <v>1976</v>
      </c>
      <c r="J3863" s="633">
        <v>1</v>
      </c>
      <c r="K3863" s="633" t="s">
        <v>1170</v>
      </c>
    </row>
    <row r="3864" spans="1:11" ht="15.75" customHeight="1">
      <c r="A3864" s="2365">
        <v>44562</v>
      </c>
      <c r="B3864" s="1464" t="s">
        <v>1971</v>
      </c>
      <c r="C3864" s="2456" t="s">
        <v>6113</v>
      </c>
      <c r="D3864" s="1464" t="s">
        <v>407</v>
      </c>
      <c r="E3864" s="1464" t="s">
        <v>1974</v>
      </c>
      <c r="F3864" s="2164">
        <v>4500000</v>
      </c>
      <c r="G3864" s="422" t="s">
        <v>4063</v>
      </c>
      <c r="H3864" s="633" t="s">
        <v>1976</v>
      </c>
      <c r="I3864" s="633" t="s">
        <v>1976</v>
      </c>
      <c r="J3864" s="633">
        <v>1</v>
      </c>
      <c r="K3864" s="633" t="s">
        <v>1192</v>
      </c>
    </row>
    <row r="3865" spans="1:11" ht="15.75" customHeight="1">
      <c r="A3865" s="2365">
        <v>44562</v>
      </c>
      <c r="B3865" s="2041" t="s">
        <v>1971</v>
      </c>
      <c r="C3865" s="2455" t="s">
        <v>6114</v>
      </c>
      <c r="D3865" s="2269" t="s">
        <v>407</v>
      </c>
      <c r="E3865" s="723" t="s">
        <v>2024</v>
      </c>
      <c r="F3865" s="2166">
        <v>2600000</v>
      </c>
      <c r="G3865" s="422" t="s">
        <v>2055</v>
      </c>
      <c r="H3865" s="633" t="s">
        <v>1976</v>
      </c>
      <c r="I3865" s="633" t="s">
        <v>1976</v>
      </c>
      <c r="J3865" s="633">
        <v>1</v>
      </c>
      <c r="K3865" s="633" t="s">
        <v>1192</v>
      </c>
    </row>
    <row r="3866" spans="1:11" ht="15.75" customHeight="1">
      <c r="A3866" s="2365">
        <v>44562</v>
      </c>
      <c r="B3866" s="2041" t="s">
        <v>1971</v>
      </c>
      <c r="C3866" s="725" t="s">
        <v>6115</v>
      </c>
      <c r="D3866" s="723" t="s">
        <v>2381</v>
      </c>
      <c r="E3866" s="723" t="s">
        <v>2024</v>
      </c>
      <c r="F3866" s="2166">
        <v>2200000</v>
      </c>
      <c r="G3866" s="422" t="s">
        <v>4490</v>
      </c>
      <c r="H3866" s="633" t="s">
        <v>1976</v>
      </c>
      <c r="I3866" s="633" t="s">
        <v>1976</v>
      </c>
      <c r="J3866" s="633">
        <v>1</v>
      </c>
      <c r="K3866" s="633" t="s">
        <v>935</v>
      </c>
    </row>
    <row r="3867" spans="1:11" ht="15.75" customHeight="1">
      <c r="A3867" s="2365">
        <v>44562</v>
      </c>
      <c r="B3867" s="2041" t="s">
        <v>1971</v>
      </c>
      <c r="C3867" s="725" t="s">
        <v>6116</v>
      </c>
      <c r="D3867" s="723" t="s">
        <v>99</v>
      </c>
      <c r="E3867" s="723" t="s">
        <v>1974</v>
      </c>
      <c r="F3867" s="2166">
        <v>1750000</v>
      </c>
      <c r="G3867" s="422" t="s">
        <v>6030</v>
      </c>
      <c r="H3867" s="633" t="s">
        <v>1976</v>
      </c>
      <c r="I3867" s="633" t="s">
        <v>1976</v>
      </c>
      <c r="J3867" s="633">
        <v>1</v>
      </c>
      <c r="K3867" s="633" t="s">
        <v>932</v>
      </c>
    </row>
    <row r="3868" spans="1:11" ht="15.75" customHeight="1">
      <c r="A3868" s="2365">
        <v>44562</v>
      </c>
      <c r="B3868" s="2041" t="s">
        <v>1971</v>
      </c>
      <c r="C3868" s="725" t="s">
        <v>6117</v>
      </c>
      <c r="D3868" s="723" t="s">
        <v>4552</v>
      </c>
      <c r="E3868" s="723" t="s">
        <v>2024</v>
      </c>
      <c r="F3868" s="2166">
        <v>1800000</v>
      </c>
      <c r="G3868" s="422" t="s">
        <v>5535</v>
      </c>
      <c r="H3868" s="633" t="s">
        <v>1976</v>
      </c>
      <c r="I3868" s="633" t="s">
        <v>1976</v>
      </c>
      <c r="J3868" s="633">
        <v>1</v>
      </c>
      <c r="K3868" s="633" t="s">
        <v>932</v>
      </c>
    </row>
    <row r="3869" spans="1:11" ht="15.75" customHeight="1">
      <c r="A3869" s="2365">
        <v>44562</v>
      </c>
      <c r="B3869" s="633" t="s">
        <v>1971</v>
      </c>
      <c r="C3869" s="439" t="s">
        <v>6118</v>
      </c>
      <c r="D3869" s="633" t="s">
        <v>2543</v>
      </c>
      <c r="E3869" s="1464" t="s">
        <v>1974</v>
      </c>
      <c r="F3869" s="1722">
        <v>2400000</v>
      </c>
      <c r="G3869" s="422" t="s">
        <v>2032</v>
      </c>
      <c r="H3869" s="633" t="s">
        <v>1976</v>
      </c>
      <c r="I3869" s="633" t="s">
        <v>1976</v>
      </c>
      <c r="J3869" s="633">
        <v>1</v>
      </c>
      <c r="K3869" s="633" t="s">
        <v>932</v>
      </c>
    </row>
    <row r="3870" spans="1:11" ht="15.75" customHeight="1">
      <c r="A3870" s="2365">
        <v>44562</v>
      </c>
      <c r="B3870" s="633" t="s">
        <v>1971</v>
      </c>
      <c r="C3870" s="479" t="s">
        <v>6119</v>
      </c>
      <c r="D3870" s="695" t="s">
        <v>417</v>
      </c>
      <c r="E3870" s="723" t="s">
        <v>1974</v>
      </c>
      <c r="F3870" s="2164">
        <v>4800000</v>
      </c>
      <c r="G3870" s="1884" t="s">
        <v>6120</v>
      </c>
      <c r="H3870" s="633" t="s">
        <v>1991</v>
      </c>
      <c r="I3870" s="1464" t="s">
        <v>1976</v>
      </c>
      <c r="J3870" s="633">
        <v>1</v>
      </c>
      <c r="K3870" s="1464" t="s">
        <v>6093</v>
      </c>
    </row>
    <row r="3871" spans="1:11" ht="15.75" customHeight="1">
      <c r="A3871" s="2365">
        <v>44562</v>
      </c>
      <c r="B3871" s="633" t="s">
        <v>1971</v>
      </c>
      <c r="C3871" s="1690" t="s">
        <v>6121</v>
      </c>
      <c r="D3871" s="1329" t="s">
        <v>417</v>
      </c>
      <c r="E3871" s="723" t="s">
        <v>1974</v>
      </c>
      <c r="F3871" s="2165">
        <v>6500000</v>
      </c>
      <c r="G3871" s="484" t="s">
        <v>6122</v>
      </c>
      <c r="H3871" s="633" t="s">
        <v>1991</v>
      </c>
      <c r="I3871" s="676" t="s">
        <v>1976</v>
      </c>
      <c r="J3871" s="633">
        <v>1</v>
      </c>
      <c r="K3871" s="676" t="s">
        <v>1192</v>
      </c>
    </row>
    <row r="3872" spans="1:11" ht="15.75" customHeight="1">
      <c r="A3872" s="2365">
        <v>44562</v>
      </c>
      <c r="B3872" s="633" t="s">
        <v>1971</v>
      </c>
      <c r="C3872" s="1690" t="s">
        <v>6123</v>
      </c>
      <c r="D3872" s="1329" t="s">
        <v>413</v>
      </c>
      <c r="E3872" s="723" t="s">
        <v>1974</v>
      </c>
      <c r="F3872" s="2165">
        <v>3800000</v>
      </c>
      <c r="G3872" s="484" t="s">
        <v>2300</v>
      </c>
      <c r="H3872" s="633" t="s">
        <v>1976</v>
      </c>
      <c r="I3872" s="676" t="s">
        <v>1976</v>
      </c>
      <c r="J3872" s="633">
        <v>1</v>
      </c>
      <c r="K3872" s="676" t="s">
        <v>1192</v>
      </c>
    </row>
    <row r="3873" spans="1:11" ht="15.75" customHeight="1">
      <c r="A3873" s="2365">
        <v>44562</v>
      </c>
      <c r="B3873" s="633" t="s">
        <v>1971</v>
      </c>
      <c r="C3873" s="439" t="s">
        <v>6124</v>
      </c>
      <c r="D3873" s="1569" t="s">
        <v>99</v>
      </c>
      <c r="E3873" s="723" t="s">
        <v>1974</v>
      </c>
      <c r="F3873" s="1722">
        <v>1800000</v>
      </c>
      <c r="G3873" s="422" t="s">
        <v>6030</v>
      </c>
      <c r="H3873" s="633" t="s">
        <v>1976</v>
      </c>
      <c r="I3873" s="633" t="s">
        <v>1976</v>
      </c>
      <c r="J3873" s="633">
        <v>1</v>
      </c>
      <c r="K3873" s="633" t="s">
        <v>1170</v>
      </c>
    </row>
    <row r="3874" spans="1:11" ht="15.75" customHeight="1">
      <c r="A3874" s="2365">
        <v>44562</v>
      </c>
      <c r="B3874" s="633" t="s">
        <v>1971</v>
      </c>
      <c r="C3874" s="479" t="s">
        <v>6125</v>
      </c>
      <c r="D3874" s="1464" t="s">
        <v>2512</v>
      </c>
      <c r="E3874" s="1464" t="s">
        <v>1974</v>
      </c>
      <c r="F3874" s="2164">
        <v>2500000</v>
      </c>
      <c r="G3874" s="1884" t="s">
        <v>3729</v>
      </c>
      <c r="H3874" s="633" t="s">
        <v>1976</v>
      </c>
      <c r="I3874" s="1464" t="s">
        <v>1976</v>
      </c>
      <c r="J3874" s="633">
        <v>1</v>
      </c>
      <c r="K3874" s="1464" t="s">
        <v>1192</v>
      </c>
    </row>
    <row r="3875" spans="1:11" ht="15.75" customHeight="1">
      <c r="A3875" s="2365">
        <v>44562</v>
      </c>
      <c r="B3875" s="633" t="s">
        <v>1971</v>
      </c>
      <c r="C3875" s="725" t="s">
        <v>6126</v>
      </c>
      <c r="D3875" s="723" t="s">
        <v>413</v>
      </c>
      <c r="E3875" s="723" t="s">
        <v>2024</v>
      </c>
      <c r="F3875" s="2166">
        <v>2500000</v>
      </c>
      <c r="G3875" s="818" t="s">
        <v>2116</v>
      </c>
      <c r="H3875" s="633" t="s">
        <v>1976</v>
      </c>
      <c r="I3875" s="723" t="s">
        <v>1976</v>
      </c>
      <c r="J3875" s="633">
        <v>1</v>
      </c>
      <c r="K3875" s="723" t="s">
        <v>1192</v>
      </c>
    </row>
    <row r="3876" spans="1:11" ht="15.75" customHeight="1">
      <c r="A3876" s="2365">
        <v>44562</v>
      </c>
      <c r="B3876" s="633" t="s">
        <v>1971</v>
      </c>
      <c r="C3876" s="725" t="s">
        <v>6127</v>
      </c>
      <c r="D3876" s="723" t="s">
        <v>413</v>
      </c>
      <c r="E3876" s="723" t="s">
        <v>2024</v>
      </c>
      <c r="F3876" s="2166">
        <v>3500000</v>
      </c>
      <c r="G3876" s="818" t="s">
        <v>2300</v>
      </c>
      <c r="H3876" s="633" t="s">
        <v>1976</v>
      </c>
      <c r="I3876" s="723" t="s">
        <v>1976</v>
      </c>
      <c r="J3876" s="633">
        <v>1</v>
      </c>
      <c r="K3876" s="723" t="s">
        <v>1170</v>
      </c>
    </row>
    <row r="3877" spans="1:11" ht="15.75" customHeight="1">
      <c r="A3877" s="2365">
        <v>44562</v>
      </c>
      <c r="B3877" s="633" t="s">
        <v>1971</v>
      </c>
      <c r="C3877" s="439" t="s">
        <v>6128</v>
      </c>
      <c r="D3877" s="633" t="s">
        <v>2598</v>
      </c>
      <c r="E3877" s="633" t="s">
        <v>2092</v>
      </c>
      <c r="F3877" s="1722">
        <v>2800000</v>
      </c>
      <c r="G3877" s="1884" t="s">
        <v>1975</v>
      </c>
      <c r="H3877" s="633" t="s">
        <v>1976</v>
      </c>
      <c r="I3877" s="723" t="s">
        <v>1976</v>
      </c>
      <c r="J3877" s="633">
        <v>1</v>
      </c>
      <c r="K3877" s="633" t="s">
        <v>1192</v>
      </c>
    </row>
    <row r="3878" spans="1:11" ht="15.75" customHeight="1">
      <c r="A3878" s="2365">
        <v>44562</v>
      </c>
      <c r="B3878" s="633" t="s">
        <v>1971</v>
      </c>
      <c r="C3878" s="439" t="s">
        <v>6129</v>
      </c>
      <c r="D3878" s="633" t="s">
        <v>2713</v>
      </c>
      <c r="E3878" s="633" t="s">
        <v>2713</v>
      </c>
      <c r="F3878" s="1888">
        <v>1000000</v>
      </c>
      <c r="G3878" s="484" t="s">
        <v>1975</v>
      </c>
      <c r="H3878" s="633" t="s">
        <v>1976</v>
      </c>
      <c r="I3878" s="723" t="s">
        <v>1976</v>
      </c>
      <c r="J3878" s="633">
        <v>1</v>
      </c>
      <c r="K3878" s="633" t="s">
        <v>1170</v>
      </c>
    </row>
    <row r="3879" spans="1:11" ht="15.75" customHeight="1">
      <c r="A3879" s="2243"/>
      <c r="B3879" s="1527" t="s">
        <v>1971</v>
      </c>
      <c r="C3879" s="1528" t="s">
        <v>6123</v>
      </c>
      <c r="D3879" s="1529" t="s">
        <v>413</v>
      </c>
      <c r="E3879" s="1529" t="s">
        <v>2024</v>
      </c>
      <c r="F3879" s="1577">
        <v>730000000</v>
      </c>
      <c r="G3879" s="1530" t="s">
        <v>2300</v>
      </c>
      <c r="H3879" s="1530"/>
      <c r="I3879" s="1531"/>
      <c r="J3879" s="1532"/>
      <c r="K3879" s="1533"/>
    </row>
    <row r="3880" spans="1:11" ht="15.75" customHeight="1">
      <c r="A3880" s="2243"/>
      <c r="B3880" s="1527"/>
      <c r="C3880" s="1528" t="s">
        <v>6130</v>
      </c>
      <c r="D3880" s="1529" t="s">
        <v>413</v>
      </c>
      <c r="E3880" s="1529" t="s">
        <v>2024</v>
      </c>
      <c r="F3880" s="1577">
        <v>655000000</v>
      </c>
      <c r="G3880" s="1530" t="s">
        <v>2194</v>
      </c>
      <c r="H3880" s="1530"/>
      <c r="I3880" s="1531"/>
      <c r="J3880" s="1532"/>
      <c r="K3880" s="1533"/>
    </row>
    <row r="3881" spans="1:11" ht="15.75" customHeight="1">
      <c r="A3881" s="1541"/>
      <c r="B3881" s="1527"/>
      <c r="C3881" s="1532" t="s">
        <v>6131</v>
      </c>
      <c r="D3881" s="1535" t="s">
        <v>413</v>
      </c>
      <c r="E3881" s="1529" t="s">
        <v>2024</v>
      </c>
      <c r="F3881" s="1576">
        <v>320000000</v>
      </c>
      <c r="G3881" s="1535" t="s">
        <v>6132</v>
      </c>
      <c r="H3881" s="1530"/>
      <c r="I3881" s="1531"/>
      <c r="J3881" s="1532"/>
      <c r="K3881" s="1536"/>
    </row>
    <row r="3882" spans="1:11" ht="15.75" customHeight="1">
      <c r="J3882">
        <f>SUM(J3859:J3878)</f>
        <v>20</v>
      </c>
    </row>
    <row r="3883" spans="1:11" ht="15.75" customHeight="1">
      <c r="A3883" s="3340" t="s">
        <v>46</v>
      </c>
      <c r="B3883" s="3341"/>
      <c r="C3883" s="3341"/>
      <c r="D3883" s="3341"/>
      <c r="E3883" s="3341"/>
      <c r="F3883" s="3341"/>
      <c r="G3883" s="3341"/>
      <c r="H3883" s="3341"/>
      <c r="I3883" s="3341"/>
      <c r="J3883" s="3341"/>
      <c r="K3883" s="3341"/>
    </row>
    <row r="3884" spans="1:11" ht="15.75" customHeight="1">
      <c r="A3884" s="12" t="s">
        <v>1962</v>
      </c>
      <c r="B3884" s="62" t="s">
        <v>1963</v>
      </c>
      <c r="C3884" s="62" t="s">
        <v>1964</v>
      </c>
      <c r="D3884" s="62" t="s">
        <v>2340</v>
      </c>
      <c r="E3884" s="62" t="s">
        <v>153</v>
      </c>
      <c r="F3884" s="1702" t="s">
        <v>1966</v>
      </c>
      <c r="G3884" s="986" t="s">
        <v>1967</v>
      </c>
      <c r="H3884" s="62" t="s">
        <v>1968</v>
      </c>
      <c r="I3884" s="62" t="s">
        <v>1969</v>
      </c>
      <c r="J3884" s="63" t="s">
        <v>1970</v>
      </c>
      <c r="K3884" s="63" t="s">
        <v>10</v>
      </c>
    </row>
    <row r="3885" spans="1:11" ht="15.75" customHeight="1">
      <c r="A3885" s="2365">
        <v>44562</v>
      </c>
      <c r="B3885" s="633" t="s">
        <v>1971</v>
      </c>
      <c r="C3885" s="662" t="s">
        <v>6133</v>
      </c>
      <c r="D3885" s="633" t="s">
        <v>95</v>
      </c>
      <c r="E3885" s="633" t="s">
        <v>2024</v>
      </c>
      <c r="F3885" s="1131">
        <v>2350000</v>
      </c>
      <c r="G3885" s="660" t="s">
        <v>2039</v>
      </c>
      <c r="H3885" s="633" t="s">
        <v>1976</v>
      </c>
      <c r="I3885" s="633" t="s">
        <v>1976</v>
      </c>
      <c r="J3885" s="633">
        <v>1</v>
      </c>
      <c r="K3885" s="633" t="s">
        <v>1192</v>
      </c>
    </row>
    <row r="3886" spans="1:11" ht="15.75" customHeight="1">
      <c r="A3886" s="2365">
        <v>44563</v>
      </c>
      <c r="B3886" s="633" t="s">
        <v>2149</v>
      </c>
      <c r="C3886" s="662" t="s">
        <v>6134</v>
      </c>
      <c r="D3886" s="633" t="s">
        <v>5198</v>
      </c>
      <c r="E3886" s="633" t="s">
        <v>2024</v>
      </c>
      <c r="F3886" s="1131">
        <v>2350000</v>
      </c>
      <c r="G3886" s="660" t="s">
        <v>1975</v>
      </c>
      <c r="H3886" s="633" t="s">
        <v>1991</v>
      </c>
      <c r="I3886" s="633" t="s">
        <v>1976</v>
      </c>
      <c r="J3886" s="633">
        <v>1</v>
      </c>
      <c r="K3886" s="633" t="s">
        <v>1192</v>
      </c>
    </row>
    <row r="3887" spans="1:11" ht="15.75" customHeight="1">
      <c r="A3887" s="2365">
        <v>44564</v>
      </c>
      <c r="B3887" s="633" t="s">
        <v>1971</v>
      </c>
      <c r="C3887" s="479" t="s">
        <v>6135</v>
      </c>
      <c r="D3887" s="633" t="s">
        <v>407</v>
      </c>
      <c r="E3887" s="633" t="s">
        <v>2024</v>
      </c>
      <c r="F3887" s="1722">
        <v>4800000</v>
      </c>
      <c r="G3887" s="660" t="s">
        <v>1975</v>
      </c>
      <c r="H3887" s="633" t="s">
        <v>1976</v>
      </c>
      <c r="I3887" s="633" t="s">
        <v>1976</v>
      </c>
      <c r="J3887" s="633">
        <v>1</v>
      </c>
      <c r="K3887" s="633" t="s">
        <v>1192</v>
      </c>
    </row>
    <row r="3888" spans="1:11" ht="15.75" customHeight="1">
      <c r="A3888" s="2518">
        <v>44565</v>
      </c>
      <c r="B3888" s="1464" t="s">
        <v>1971</v>
      </c>
      <c r="C3888" s="2456" t="s">
        <v>6136</v>
      </c>
      <c r="D3888" s="1464" t="s">
        <v>2434</v>
      </c>
      <c r="E3888" s="1464" t="s">
        <v>2024</v>
      </c>
      <c r="F3888" s="1722">
        <v>1650000</v>
      </c>
      <c r="G3888" s="660" t="s">
        <v>2437</v>
      </c>
      <c r="H3888" s="633" t="s">
        <v>1976</v>
      </c>
      <c r="I3888" s="633" t="s">
        <v>1976</v>
      </c>
      <c r="J3888" s="633">
        <v>1</v>
      </c>
      <c r="K3888" s="633" t="s">
        <v>1170</v>
      </c>
    </row>
    <row r="3889" spans="1:11" ht="15.75" customHeight="1">
      <c r="A3889" s="2516">
        <v>44566</v>
      </c>
      <c r="B3889" s="723" t="s">
        <v>1971</v>
      </c>
      <c r="C3889" s="725" t="s">
        <v>6137</v>
      </c>
      <c r="D3889" s="723" t="s">
        <v>3885</v>
      </c>
      <c r="E3889" s="723" t="s">
        <v>1974</v>
      </c>
      <c r="F3889" s="1722">
        <v>1400000</v>
      </c>
      <c r="G3889" s="660" t="s">
        <v>1975</v>
      </c>
      <c r="H3889" s="633" t="s">
        <v>1991</v>
      </c>
      <c r="I3889" s="633" t="s">
        <v>1976</v>
      </c>
      <c r="J3889" s="633">
        <v>1</v>
      </c>
      <c r="K3889" s="633" t="s">
        <v>6138</v>
      </c>
    </row>
    <row r="3890" spans="1:11" ht="15.75" customHeight="1">
      <c r="A3890" s="2516">
        <v>44567</v>
      </c>
      <c r="B3890" s="723" t="s">
        <v>1971</v>
      </c>
      <c r="C3890" s="725" t="s">
        <v>6139</v>
      </c>
      <c r="D3890" s="723" t="s">
        <v>436</v>
      </c>
      <c r="E3890" s="723" t="s">
        <v>2024</v>
      </c>
      <c r="F3890" s="2164">
        <v>2600000</v>
      </c>
      <c r="G3890" s="660" t="s">
        <v>292</v>
      </c>
      <c r="H3890" s="633" t="s">
        <v>1976</v>
      </c>
      <c r="I3890" s="633" t="s">
        <v>1976</v>
      </c>
      <c r="J3890" s="633">
        <v>1</v>
      </c>
      <c r="K3890" s="633" t="s">
        <v>1170</v>
      </c>
    </row>
    <row r="3891" spans="1:11" ht="15.75" customHeight="1">
      <c r="A3891" s="2516">
        <v>44567</v>
      </c>
      <c r="B3891" s="723" t="s">
        <v>1971</v>
      </c>
      <c r="C3891" s="725" t="s">
        <v>6140</v>
      </c>
      <c r="D3891" s="723" t="s">
        <v>2343</v>
      </c>
      <c r="E3891" s="723" t="s">
        <v>2024</v>
      </c>
      <c r="F3891" s="2164">
        <v>2150000</v>
      </c>
      <c r="G3891" s="660" t="s">
        <v>3474</v>
      </c>
      <c r="H3891" s="633" t="s">
        <v>1991</v>
      </c>
      <c r="I3891" s="633" t="s">
        <v>1976</v>
      </c>
      <c r="J3891" s="633">
        <v>1</v>
      </c>
      <c r="K3891" s="633" t="s">
        <v>1170</v>
      </c>
    </row>
    <row r="3892" spans="1:11" ht="15.75" customHeight="1">
      <c r="A3892" s="2516">
        <v>44567</v>
      </c>
      <c r="B3892" s="723" t="s">
        <v>1971</v>
      </c>
      <c r="C3892" s="725" t="s">
        <v>6141</v>
      </c>
      <c r="D3892" s="723" t="s">
        <v>3057</v>
      </c>
      <c r="E3892" s="723" t="s">
        <v>1974</v>
      </c>
      <c r="F3892" s="2164">
        <v>3800000</v>
      </c>
      <c r="G3892" s="422" t="s">
        <v>3996</v>
      </c>
      <c r="H3892" s="633" t="s">
        <v>1991</v>
      </c>
      <c r="I3892" s="633" t="s">
        <v>1976</v>
      </c>
      <c r="J3892" s="633">
        <v>1</v>
      </c>
      <c r="K3892" s="633" t="s">
        <v>935</v>
      </c>
    </row>
    <row r="3893" spans="1:11" ht="15.75" customHeight="1">
      <c r="A3893" s="2516">
        <v>44568</v>
      </c>
      <c r="B3893" s="723" t="s">
        <v>2149</v>
      </c>
      <c r="C3893" s="2455" t="s">
        <v>6142</v>
      </c>
      <c r="D3893" s="2269" t="s">
        <v>117</v>
      </c>
      <c r="E3893" s="723" t="s">
        <v>2024</v>
      </c>
      <c r="F3893" s="2517">
        <v>1500000</v>
      </c>
      <c r="G3893" s="422" t="s">
        <v>3061</v>
      </c>
      <c r="H3893" s="633" t="s">
        <v>1976</v>
      </c>
      <c r="I3893" s="633" t="s">
        <v>1976</v>
      </c>
      <c r="J3893" s="633">
        <v>1</v>
      </c>
      <c r="K3893" s="633" t="s">
        <v>1192</v>
      </c>
    </row>
    <row r="3894" spans="1:11" ht="15.75" customHeight="1">
      <c r="A3894" s="2516">
        <v>44569</v>
      </c>
      <c r="B3894" s="723" t="s">
        <v>1971</v>
      </c>
      <c r="C3894" s="725" t="s">
        <v>6143</v>
      </c>
      <c r="D3894" s="723" t="s">
        <v>2434</v>
      </c>
      <c r="E3894" s="723" t="s">
        <v>2024</v>
      </c>
      <c r="F3894" s="2517">
        <v>1550000</v>
      </c>
      <c r="G3894" s="422" t="s">
        <v>2437</v>
      </c>
      <c r="H3894" s="633" t="s">
        <v>1976</v>
      </c>
      <c r="I3894" s="633" t="s">
        <v>1976</v>
      </c>
      <c r="J3894" s="633">
        <v>1</v>
      </c>
      <c r="K3894" s="633" t="s">
        <v>935</v>
      </c>
    </row>
    <row r="3895" spans="1:11" ht="15.75" customHeight="1">
      <c r="A3895" s="2365">
        <v>44570</v>
      </c>
      <c r="B3895" s="2172" t="s">
        <v>1971</v>
      </c>
      <c r="C3895" s="2519" t="s">
        <v>6139</v>
      </c>
      <c r="D3895" s="2172" t="s">
        <v>6144</v>
      </c>
      <c r="E3895" s="2172" t="s">
        <v>1974</v>
      </c>
      <c r="F3895" s="2166">
        <v>2600000</v>
      </c>
      <c r="G3895" s="422" t="s">
        <v>6145</v>
      </c>
      <c r="H3895" s="633" t="s">
        <v>1976</v>
      </c>
      <c r="I3895" s="633" t="s">
        <v>1976</v>
      </c>
      <c r="J3895" s="633">
        <v>1</v>
      </c>
      <c r="K3895" s="633" t="s">
        <v>935</v>
      </c>
    </row>
    <row r="3896" spans="1:11" ht="15.75" customHeight="1">
      <c r="A3896" s="2365">
        <v>44571</v>
      </c>
      <c r="B3896" s="723" t="s">
        <v>1971</v>
      </c>
      <c r="C3896" s="725" t="s">
        <v>6140</v>
      </c>
      <c r="D3896" s="723" t="s">
        <v>2343</v>
      </c>
      <c r="E3896" s="723" t="s">
        <v>2024</v>
      </c>
      <c r="F3896" s="2166">
        <v>2150000</v>
      </c>
      <c r="G3896" s="422" t="s">
        <v>3474</v>
      </c>
      <c r="H3896" s="633" t="s">
        <v>1991</v>
      </c>
      <c r="I3896" s="633" t="s">
        <v>1976</v>
      </c>
      <c r="J3896" s="633">
        <v>1</v>
      </c>
      <c r="K3896" s="633" t="s">
        <v>935</v>
      </c>
    </row>
    <row r="3897" spans="1:11" ht="15.75" customHeight="1">
      <c r="A3897" s="2365">
        <v>44572</v>
      </c>
      <c r="B3897" s="633" t="s">
        <v>1971</v>
      </c>
      <c r="C3897" s="439" t="s">
        <v>6146</v>
      </c>
      <c r="D3897" s="633" t="s">
        <v>2512</v>
      </c>
      <c r="E3897" s="1464" t="s">
        <v>2024</v>
      </c>
      <c r="F3897" s="1722">
        <v>3000000</v>
      </c>
      <c r="G3897" s="422" t="s">
        <v>4251</v>
      </c>
      <c r="H3897" s="633" t="s">
        <v>1976</v>
      </c>
      <c r="I3897" s="633" t="s">
        <v>1976</v>
      </c>
      <c r="J3897" s="633">
        <v>1</v>
      </c>
      <c r="K3897" s="633" t="s">
        <v>1170</v>
      </c>
    </row>
    <row r="3898" spans="1:11" ht="15.75" customHeight="1">
      <c r="A3898" s="2365">
        <v>44573</v>
      </c>
      <c r="B3898" s="633" t="s">
        <v>1971</v>
      </c>
      <c r="C3898" s="479" t="s">
        <v>6147</v>
      </c>
      <c r="D3898" s="695" t="s">
        <v>436</v>
      </c>
      <c r="E3898" s="723" t="s">
        <v>1974</v>
      </c>
      <c r="F3898" s="2164">
        <v>3500000</v>
      </c>
      <c r="G3898" s="1884" t="s">
        <v>6148</v>
      </c>
      <c r="H3898" s="633" t="s">
        <v>1991</v>
      </c>
      <c r="I3898" s="1464" t="s">
        <v>1976</v>
      </c>
      <c r="J3898" s="633">
        <v>1</v>
      </c>
      <c r="K3898" s="1464" t="s">
        <v>935</v>
      </c>
    </row>
    <row r="3899" spans="1:11" ht="15.75" customHeight="1">
      <c r="A3899" s="2365">
        <v>44574</v>
      </c>
      <c r="B3899" s="633" t="s">
        <v>1971</v>
      </c>
      <c r="C3899" s="1690" t="s">
        <v>6149</v>
      </c>
      <c r="D3899" s="1329" t="s">
        <v>3312</v>
      </c>
      <c r="E3899" s="723" t="s">
        <v>1974</v>
      </c>
      <c r="F3899" s="2165">
        <v>1850000</v>
      </c>
      <c r="G3899" s="484" t="s">
        <v>3996</v>
      </c>
      <c r="H3899" s="633" t="s">
        <v>1976</v>
      </c>
      <c r="I3899" s="676" t="s">
        <v>1976</v>
      </c>
      <c r="J3899" s="633">
        <v>1</v>
      </c>
      <c r="K3899" s="676" t="s">
        <v>935</v>
      </c>
    </row>
    <row r="3900" spans="1:11" ht="15.75" customHeight="1">
      <c r="A3900" s="2365">
        <v>44575</v>
      </c>
      <c r="B3900" s="633" t="s">
        <v>1971</v>
      </c>
      <c r="C3900" s="1690" t="s">
        <v>6150</v>
      </c>
      <c r="D3900" s="1329" t="s">
        <v>89</v>
      </c>
      <c r="E3900" s="723" t="s">
        <v>1974</v>
      </c>
      <c r="F3900" s="2165">
        <v>3450000</v>
      </c>
      <c r="G3900" s="484" t="s">
        <v>2499</v>
      </c>
      <c r="H3900" s="633" t="s">
        <v>1976</v>
      </c>
      <c r="I3900" s="676" t="s">
        <v>1976</v>
      </c>
      <c r="J3900" s="633">
        <v>1</v>
      </c>
      <c r="K3900" s="676" t="s">
        <v>1170</v>
      </c>
    </row>
    <row r="3901" spans="1:11" ht="15.75" customHeight="1">
      <c r="A3901" s="2243"/>
      <c r="B3901" s="1527"/>
      <c r="C3901" s="1528" t="s">
        <v>6151</v>
      </c>
      <c r="D3901" s="1529" t="s">
        <v>3885</v>
      </c>
      <c r="E3901" s="1529" t="s">
        <v>5560</v>
      </c>
      <c r="F3901" s="1577">
        <v>195000000</v>
      </c>
      <c r="G3901" s="1530"/>
      <c r="H3901" s="1530"/>
      <c r="I3901" s="1531"/>
      <c r="J3901" s="1532"/>
      <c r="K3901" s="1533"/>
    </row>
    <row r="3902" spans="1:11" ht="15.75" customHeight="1">
      <c r="A3902" s="2243"/>
      <c r="B3902" s="1527"/>
      <c r="C3902" s="1528" t="s">
        <v>6152</v>
      </c>
      <c r="D3902" s="1529" t="s">
        <v>2347</v>
      </c>
      <c r="E3902" s="1529" t="s">
        <v>2024</v>
      </c>
      <c r="F3902" s="1577">
        <v>335000000</v>
      </c>
      <c r="G3902" s="1530"/>
      <c r="H3902" s="1530"/>
      <c r="I3902" s="1531"/>
      <c r="J3902" s="1532"/>
      <c r="K3902" s="1533"/>
    </row>
    <row r="3903" spans="1:11" ht="15.75" customHeight="1">
      <c r="A3903" s="1541"/>
      <c r="B3903" s="1527"/>
      <c r="C3903" s="1532"/>
      <c r="D3903" s="1535"/>
      <c r="E3903" s="1529" t="s">
        <v>2024</v>
      </c>
      <c r="F3903" s="1576"/>
      <c r="G3903" s="1535"/>
      <c r="H3903" s="1530"/>
      <c r="I3903" s="1531"/>
      <c r="J3903" s="1532"/>
      <c r="K3903" s="1536"/>
    </row>
    <row r="3905" spans="1:11" ht="15.75" customHeight="1">
      <c r="A3905" s="3340" t="s">
        <v>6153</v>
      </c>
      <c r="B3905" s="3341"/>
      <c r="C3905" s="3341"/>
      <c r="D3905" s="3341"/>
      <c r="E3905" s="3341"/>
      <c r="F3905" s="3341"/>
      <c r="G3905" s="3341"/>
      <c r="H3905" s="3341"/>
      <c r="I3905" s="3341"/>
      <c r="J3905" s="3341"/>
      <c r="K3905" s="3341"/>
    </row>
    <row r="3906" spans="1:11" ht="15.75" customHeight="1">
      <c r="A3906" s="12" t="s">
        <v>1962</v>
      </c>
      <c r="B3906" s="62" t="s">
        <v>1963</v>
      </c>
      <c r="C3906" s="62" t="s">
        <v>1964</v>
      </c>
      <c r="D3906" s="62" t="s">
        <v>2340</v>
      </c>
      <c r="E3906" s="62" t="s">
        <v>153</v>
      </c>
      <c r="F3906" s="1702" t="s">
        <v>1966</v>
      </c>
      <c r="G3906" s="986" t="s">
        <v>1967</v>
      </c>
      <c r="H3906" s="62" t="s">
        <v>1968</v>
      </c>
      <c r="I3906" s="62" t="s">
        <v>1969</v>
      </c>
      <c r="J3906" s="63" t="s">
        <v>1970</v>
      </c>
      <c r="K3906" s="63" t="s">
        <v>10</v>
      </c>
    </row>
    <row r="3907" spans="1:11" ht="15.75" customHeight="1">
      <c r="A3907" s="2365">
        <v>44562</v>
      </c>
      <c r="B3907" s="633" t="s">
        <v>1971</v>
      </c>
      <c r="C3907" s="631" t="s">
        <v>6154</v>
      </c>
      <c r="D3907" s="633" t="s">
        <v>3684</v>
      </c>
      <c r="E3907" s="633" t="s">
        <v>2024</v>
      </c>
      <c r="F3907" s="1131">
        <v>4500000</v>
      </c>
      <c r="G3907" s="660" t="s">
        <v>1975</v>
      </c>
      <c r="H3907" s="633" t="s">
        <v>1976</v>
      </c>
      <c r="I3907" s="633" t="s">
        <v>1976</v>
      </c>
      <c r="J3907" s="633">
        <v>1</v>
      </c>
      <c r="K3907" s="633" t="s">
        <v>1170</v>
      </c>
    </row>
    <row r="3908" spans="1:11" ht="15.75" customHeight="1">
      <c r="A3908" s="2365">
        <v>44563</v>
      </c>
      <c r="B3908" s="633" t="s">
        <v>2149</v>
      </c>
      <c r="C3908" s="631" t="s">
        <v>6155</v>
      </c>
      <c r="D3908" s="633" t="s">
        <v>3684</v>
      </c>
      <c r="E3908" s="633" t="s">
        <v>2024</v>
      </c>
      <c r="F3908" s="1131">
        <v>3500000</v>
      </c>
      <c r="G3908" s="660" t="s">
        <v>1975</v>
      </c>
      <c r="H3908" s="633" t="s">
        <v>1991</v>
      </c>
      <c r="I3908" s="633" t="s">
        <v>1976</v>
      </c>
      <c r="J3908" s="633">
        <v>1</v>
      </c>
      <c r="K3908" s="633" t="s">
        <v>1170</v>
      </c>
    </row>
    <row r="3909" spans="1:11" ht="15.75" customHeight="1">
      <c r="A3909" s="2365">
        <v>44564</v>
      </c>
      <c r="B3909" s="633" t="s">
        <v>2149</v>
      </c>
      <c r="C3909" s="1700" t="s">
        <v>6156</v>
      </c>
      <c r="D3909" s="633" t="s">
        <v>407</v>
      </c>
      <c r="E3909" s="633" t="s">
        <v>2024</v>
      </c>
      <c r="F3909" s="1722">
        <v>5000000</v>
      </c>
      <c r="G3909" s="660" t="s">
        <v>1975</v>
      </c>
      <c r="H3909" s="633" t="s">
        <v>1991</v>
      </c>
      <c r="I3909" s="633" t="s">
        <v>1976</v>
      </c>
      <c r="J3909" s="633">
        <v>1</v>
      </c>
      <c r="K3909" s="633" t="s">
        <v>1192</v>
      </c>
    </row>
    <row r="3910" spans="1:11" ht="15.75" customHeight="1">
      <c r="A3910" s="2365">
        <v>44565</v>
      </c>
      <c r="B3910" s="633" t="s">
        <v>1971</v>
      </c>
      <c r="C3910" s="726" t="s">
        <v>6157</v>
      </c>
      <c r="D3910" s="633" t="s">
        <v>6158</v>
      </c>
      <c r="E3910" s="633" t="s">
        <v>2026</v>
      </c>
      <c r="F3910" s="1722" t="s">
        <v>6159</v>
      </c>
      <c r="G3910" s="660" t="s">
        <v>1975</v>
      </c>
      <c r="H3910" s="633" t="s">
        <v>1976</v>
      </c>
      <c r="I3910" s="633" t="s">
        <v>1976</v>
      </c>
      <c r="J3910" s="633">
        <v>1</v>
      </c>
      <c r="K3910" s="633" t="s">
        <v>1170</v>
      </c>
    </row>
    <row r="3911" spans="1:11" ht="15.75" customHeight="1">
      <c r="A3911" s="2365">
        <v>44566</v>
      </c>
      <c r="B3911" s="633" t="s">
        <v>1971</v>
      </c>
      <c r="C3911" s="726" t="s">
        <v>6160</v>
      </c>
      <c r="D3911" s="633" t="s">
        <v>6161</v>
      </c>
      <c r="E3911" s="633" t="s">
        <v>1974</v>
      </c>
      <c r="F3911" s="1722" t="s">
        <v>2782</v>
      </c>
      <c r="G3911" s="660" t="s">
        <v>1975</v>
      </c>
      <c r="H3911" s="633" t="s">
        <v>1991</v>
      </c>
      <c r="I3911" s="633" t="s">
        <v>1976</v>
      </c>
      <c r="J3911" s="633">
        <v>1</v>
      </c>
      <c r="K3911" s="633" t="s">
        <v>1170</v>
      </c>
    </row>
    <row r="3912" spans="1:11" ht="15.75" customHeight="1">
      <c r="A3912" s="2365">
        <v>44567</v>
      </c>
      <c r="B3912" s="1464" t="s">
        <v>1971</v>
      </c>
      <c r="C3912" s="2074" t="s">
        <v>6162</v>
      </c>
      <c r="D3912" s="1464" t="s">
        <v>4079</v>
      </c>
      <c r="E3912" s="1464" t="s">
        <v>1974</v>
      </c>
      <c r="F3912" s="2164" t="s">
        <v>6163</v>
      </c>
      <c r="G3912" s="451" t="s">
        <v>1975</v>
      </c>
      <c r="H3912" s="633" t="s">
        <v>1991</v>
      </c>
      <c r="I3912" s="633" t="s">
        <v>1976</v>
      </c>
      <c r="J3912" s="633">
        <v>1</v>
      </c>
      <c r="K3912" s="633"/>
    </row>
    <row r="3913" spans="1:11" ht="15.75" customHeight="1">
      <c r="A3913" s="2365">
        <v>44568</v>
      </c>
      <c r="B3913" s="723" t="s">
        <v>1971</v>
      </c>
      <c r="C3913" s="2455" t="s">
        <v>6164</v>
      </c>
      <c r="D3913" s="2269" t="s">
        <v>3057</v>
      </c>
      <c r="E3913" s="723" t="s">
        <v>2024</v>
      </c>
      <c r="F3913" s="2166">
        <v>1800000</v>
      </c>
      <c r="G3913" s="422" t="s">
        <v>2798</v>
      </c>
      <c r="H3913" s="633" t="s">
        <v>1976</v>
      </c>
      <c r="I3913" s="633" t="s">
        <v>1976</v>
      </c>
      <c r="J3913" s="633">
        <v>1</v>
      </c>
      <c r="K3913" s="633" t="s">
        <v>1859</v>
      </c>
    </row>
    <row r="3914" spans="1:11" ht="15.75" customHeight="1">
      <c r="A3914" s="2365">
        <v>44569</v>
      </c>
      <c r="B3914" s="723" t="s">
        <v>1971</v>
      </c>
      <c r="C3914" s="725" t="s">
        <v>6165</v>
      </c>
      <c r="D3914" s="723" t="s">
        <v>1986</v>
      </c>
      <c r="E3914" s="723" t="s">
        <v>2024</v>
      </c>
      <c r="F3914" s="2166">
        <v>3500000</v>
      </c>
      <c r="G3914" s="2453" t="s">
        <v>6166</v>
      </c>
      <c r="H3914" s="633" t="s">
        <v>1976</v>
      </c>
      <c r="I3914" s="633" t="s">
        <v>1976</v>
      </c>
      <c r="J3914" s="633">
        <v>1</v>
      </c>
      <c r="K3914" s="633" t="s">
        <v>932</v>
      </c>
    </row>
    <row r="3915" spans="1:11" ht="15.75" customHeight="1">
      <c r="A3915" s="2365">
        <v>44570</v>
      </c>
      <c r="B3915" s="723" t="s">
        <v>1971</v>
      </c>
      <c r="C3915" s="725" t="s">
        <v>6167</v>
      </c>
      <c r="D3915" s="723" t="s">
        <v>413</v>
      </c>
      <c r="E3915" s="723" t="s">
        <v>1974</v>
      </c>
      <c r="F3915" s="2166">
        <v>2700000</v>
      </c>
      <c r="G3915" s="422" t="s">
        <v>6168</v>
      </c>
      <c r="H3915" s="633" t="s">
        <v>1976</v>
      </c>
      <c r="I3915" s="633" t="s">
        <v>1976</v>
      </c>
      <c r="J3915" s="633">
        <v>1</v>
      </c>
      <c r="K3915" s="633" t="s">
        <v>932</v>
      </c>
    </row>
    <row r="3916" spans="1:11" ht="15.75" customHeight="1">
      <c r="A3916" s="2365">
        <v>44571</v>
      </c>
      <c r="B3916" s="723" t="s">
        <v>1971</v>
      </c>
      <c r="C3916" s="725" t="s">
        <v>6169</v>
      </c>
      <c r="D3916" s="723" t="s">
        <v>2512</v>
      </c>
      <c r="E3916" s="723" t="s">
        <v>2024</v>
      </c>
      <c r="F3916" s="2166">
        <v>2500000</v>
      </c>
      <c r="G3916" s="422" t="s">
        <v>5882</v>
      </c>
      <c r="H3916" s="633" t="s">
        <v>1991</v>
      </c>
      <c r="I3916" s="633" t="s">
        <v>1976</v>
      </c>
      <c r="J3916" s="633">
        <v>1</v>
      </c>
      <c r="K3916" s="633" t="s">
        <v>1170</v>
      </c>
    </row>
    <row r="3917" spans="1:11" ht="15.75" customHeight="1">
      <c r="A3917" s="2365">
        <v>44572</v>
      </c>
      <c r="B3917" s="633" t="s">
        <v>1971</v>
      </c>
      <c r="C3917" s="439" t="s">
        <v>6170</v>
      </c>
      <c r="D3917" s="633" t="s">
        <v>2547</v>
      </c>
      <c r="E3917" s="1464" t="s">
        <v>1974</v>
      </c>
      <c r="F3917" s="1722">
        <v>2250000</v>
      </c>
      <c r="G3917" s="422" t="s">
        <v>4573</v>
      </c>
      <c r="H3917" s="633" t="s">
        <v>1991</v>
      </c>
      <c r="I3917" s="633" t="s">
        <v>1976</v>
      </c>
      <c r="J3917" s="633">
        <v>1</v>
      </c>
      <c r="K3917" s="633" t="s">
        <v>1170</v>
      </c>
    </row>
    <row r="3918" spans="1:11" ht="15.75" customHeight="1">
      <c r="A3918" s="2365">
        <v>44573</v>
      </c>
      <c r="B3918" s="633" t="s">
        <v>1971</v>
      </c>
      <c r="C3918" s="479" t="s">
        <v>4902</v>
      </c>
      <c r="D3918" s="695" t="s">
        <v>3057</v>
      </c>
      <c r="E3918" s="723" t="s">
        <v>1974</v>
      </c>
      <c r="F3918" s="2164">
        <v>3300000</v>
      </c>
      <c r="G3918" s="1884" t="s">
        <v>2798</v>
      </c>
      <c r="H3918" s="633" t="s">
        <v>1991</v>
      </c>
      <c r="I3918" s="1464" t="s">
        <v>1976</v>
      </c>
      <c r="J3918" s="633">
        <v>1</v>
      </c>
      <c r="K3918" s="1464" t="s">
        <v>935</v>
      </c>
    </row>
    <row r="3919" spans="1:11" ht="15.75" customHeight="1">
      <c r="A3919" s="2365">
        <v>44574</v>
      </c>
      <c r="B3919" s="633" t="s">
        <v>1971</v>
      </c>
      <c r="C3919" s="1690" t="s">
        <v>6171</v>
      </c>
      <c r="D3919" s="1329" t="s">
        <v>3179</v>
      </c>
      <c r="E3919" s="723" t="s">
        <v>1974</v>
      </c>
      <c r="F3919" s="2165">
        <v>2800000</v>
      </c>
      <c r="G3919" s="484" t="s">
        <v>3261</v>
      </c>
      <c r="H3919" s="633" t="s">
        <v>1976</v>
      </c>
      <c r="I3919" s="676" t="s">
        <v>1976</v>
      </c>
      <c r="J3919" s="633">
        <v>1</v>
      </c>
      <c r="K3919" s="676" t="s">
        <v>932</v>
      </c>
    </row>
    <row r="3920" spans="1:11" ht="15.75" customHeight="1">
      <c r="A3920" s="2365">
        <v>44575</v>
      </c>
      <c r="B3920" s="633" t="s">
        <v>1971</v>
      </c>
      <c r="C3920" s="1690" t="s">
        <v>6172</v>
      </c>
      <c r="D3920" s="1329" t="s">
        <v>2673</v>
      </c>
      <c r="E3920" s="723" t="s">
        <v>1974</v>
      </c>
      <c r="F3920" s="2165">
        <v>2600000</v>
      </c>
      <c r="G3920" s="484" t="s">
        <v>4212</v>
      </c>
      <c r="H3920" s="633" t="s">
        <v>1991</v>
      </c>
      <c r="I3920" s="676" t="s">
        <v>1976</v>
      </c>
      <c r="J3920" s="633">
        <v>1</v>
      </c>
      <c r="K3920" s="676" t="s">
        <v>1859</v>
      </c>
    </row>
    <row r="3921" spans="1:11" ht="15.75" customHeight="1">
      <c r="A3921" s="2365">
        <v>44576</v>
      </c>
      <c r="B3921" s="633" t="s">
        <v>1971</v>
      </c>
      <c r="C3921" s="439" t="s">
        <v>6173</v>
      </c>
      <c r="D3921" s="1569" t="s">
        <v>2512</v>
      </c>
      <c r="E3921" s="723" t="s">
        <v>1974</v>
      </c>
      <c r="F3921" s="1722">
        <v>3500000</v>
      </c>
      <c r="G3921" s="422" t="s">
        <v>2443</v>
      </c>
      <c r="H3921" s="633" t="s">
        <v>1991</v>
      </c>
      <c r="I3921" s="633" t="s">
        <v>1976</v>
      </c>
      <c r="J3921" s="633">
        <v>1</v>
      </c>
      <c r="K3921" s="633" t="s">
        <v>935</v>
      </c>
    </row>
    <row r="3922" spans="1:11" ht="15.75" customHeight="1">
      <c r="A3922" s="2365">
        <v>44577</v>
      </c>
      <c r="B3922" s="633" t="s">
        <v>1971</v>
      </c>
      <c r="C3922" s="479" t="s">
        <v>6174</v>
      </c>
      <c r="D3922" s="1464" t="s">
        <v>2673</v>
      </c>
      <c r="E3922" s="1464" t="s">
        <v>1974</v>
      </c>
      <c r="F3922" s="2164">
        <v>2850000</v>
      </c>
      <c r="G3922" s="1884" t="s">
        <v>6175</v>
      </c>
      <c r="H3922" s="633" t="s">
        <v>1976</v>
      </c>
      <c r="I3922" s="1464" t="s">
        <v>1976</v>
      </c>
      <c r="J3922" s="633">
        <v>1</v>
      </c>
      <c r="K3922" s="1464" t="s">
        <v>1170</v>
      </c>
    </row>
    <row r="3923" spans="1:11" ht="15.75" customHeight="1">
      <c r="A3923" s="2365">
        <v>44578</v>
      </c>
      <c r="B3923" s="633" t="s">
        <v>1971</v>
      </c>
      <c r="C3923" s="725" t="s">
        <v>6176</v>
      </c>
      <c r="D3923" s="723" t="s">
        <v>2547</v>
      </c>
      <c r="E3923" s="723" t="s">
        <v>1974</v>
      </c>
      <c r="F3923" s="2166">
        <v>2200000</v>
      </c>
      <c r="G3923" s="818" t="s">
        <v>6177</v>
      </c>
      <c r="H3923" s="633" t="s">
        <v>1976</v>
      </c>
      <c r="I3923" s="723" t="s">
        <v>1976</v>
      </c>
      <c r="J3923" s="633">
        <v>1</v>
      </c>
      <c r="K3923" s="723" t="s">
        <v>1170</v>
      </c>
    </row>
    <row r="3924" spans="1:11" ht="15.75" customHeight="1">
      <c r="A3924" s="2365">
        <v>44579</v>
      </c>
      <c r="B3924" s="633" t="s">
        <v>1971</v>
      </c>
      <c r="C3924" s="725" t="s">
        <v>6178</v>
      </c>
      <c r="D3924" s="723" t="s">
        <v>407</v>
      </c>
      <c r="E3924" s="723" t="s">
        <v>2024</v>
      </c>
      <c r="F3924" s="2166">
        <v>10000000</v>
      </c>
      <c r="G3924" s="818" t="s">
        <v>6179</v>
      </c>
      <c r="H3924" s="633" t="s">
        <v>1976</v>
      </c>
      <c r="I3924" s="723" t="s">
        <v>1976</v>
      </c>
      <c r="J3924" s="633">
        <v>1</v>
      </c>
      <c r="K3924" s="723" t="s">
        <v>1192</v>
      </c>
    </row>
    <row r="3925" spans="1:11" ht="15.75" customHeight="1">
      <c r="A3925" s="2365">
        <v>44580</v>
      </c>
      <c r="B3925" s="633" t="s">
        <v>1971</v>
      </c>
      <c r="C3925" s="439" t="s">
        <v>6180</v>
      </c>
      <c r="D3925" s="633" t="s">
        <v>2512</v>
      </c>
      <c r="E3925" s="633" t="s">
        <v>1974</v>
      </c>
      <c r="F3925" s="1722" t="s">
        <v>6181</v>
      </c>
      <c r="G3925" s="1884" t="s">
        <v>5922</v>
      </c>
      <c r="H3925" s="633" t="s">
        <v>1976</v>
      </c>
      <c r="I3925" s="723" t="s">
        <v>1976</v>
      </c>
      <c r="J3925" s="633">
        <v>1</v>
      </c>
      <c r="K3925" s="633" t="s">
        <v>1170</v>
      </c>
    </row>
    <row r="3926" spans="1:11" ht="15.75" customHeight="1">
      <c r="A3926" s="2365">
        <v>44581</v>
      </c>
      <c r="B3926" s="633" t="s">
        <v>1971</v>
      </c>
      <c r="C3926" s="439" t="s">
        <v>6182</v>
      </c>
      <c r="D3926" s="633" t="s">
        <v>2512</v>
      </c>
      <c r="E3926" s="633" t="s">
        <v>1974</v>
      </c>
      <c r="F3926" s="1888" t="s">
        <v>6183</v>
      </c>
      <c r="G3926" s="484" t="s">
        <v>5922</v>
      </c>
      <c r="H3926" s="633" t="s">
        <v>1976</v>
      </c>
      <c r="I3926" s="723" t="s">
        <v>1976</v>
      </c>
      <c r="J3926" s="633">
        <v>1</v>
      </c>
      <c r="K3926" s="633" t="s">
        <v>1170</v>
      </c>
    </row>
    <row r="3927" spans="1:11" ht="15.75" customHeight="1">
      <c r="A3927" s="2243"/>
      <c r="B3927" s="1527"/>
      <c r="C3927" s="1528" t="s">
        <v>6184</v>
      </c>
      <c r="D3927" s="1529" t="s">
        <v>2512</v>
      </c>
      <c r="E3927" s="1529" t="s">
        <v>2024</v>
      </c>
      <c r="F3927" s="1577">
        <v>330000000</v>
      </c>
      <c r="G3927" s="1530" t="s">
        <v>2039</v>
      </c>
      <c r="H3927" s="1530"/>
      <c r="I3927" s="1531"/>
      <c r="J3927" s="1532"/>
      <c r="K3927" s="1533"/>
    </row>
    <row r="3928" spans="1:11" ht="15.75" customHeight="1">
      <c r="A3928" s="2243"/>
      <c r="B3928" s="1527"/>
      <c r="C3928" s="1528" t="s">
        <v>6185</v>
      </c>
      <c r="D3928" s="1529" t="s">
        <v>417</v>
      </c>
      <c r="E3928" s="1529" t="s">
        <v>2024</v>
      </c>
      <c r="F3928" s="1577"/>
      <c r="G3928" s="1530" t="s">
        <v>4212</v>
      </c>
      <c r="H3928" s="1530"/>
      <c r="I3928" s="1531"/>
      <c r="J3928" s="1532"/>
      <c r="K3928" s="1533"/>
    </row>
    <row r="3929" spans="1:11" ht="15.75" customHeight="1">
      <c r="A3929" s="1541"/>
      <c r="B3929" s="1527"/>
      <c r="C3929" s="1532" t="s">
        <v>6186</v>
      </c>
      <c r="D3929" s="1535" t="s">
        <v>405</v>
      </c>
      <c r="E3929" s="1529" t="s">
        <v>2024</v>
      </c>
      <c r="F3929" s="1576"/>
      <c r="G3929" s="1535" t="s">
        <v>3614</v>
      </c>
      <c r="H3929" s="1530"/>
      <c r="I3929" s="1531"/>
      <c r="J3929" s="1532"/>
      <c r="K3929" s="1536"/>
    </row>
    <row r="3930" spans="1:11" ht="15.75" customHeight="1">
      <c r="J3930">
        <f>SUM(J3907:J3926)</f>
        <v>20</v>
      </c>
    </row>
    <row r="3931" spans="1:11" ht="15.75" customHeight="1">
      <c r="A3931" s="3340" t="s">
        <v>1073</v>
      </c>
      <c r="B3931" s="3341"/>
      <c r="C3931" s="3341"/>
      <c r="D3931" s="3341"/>
      <c r="E3931" s="3341"/>
      <c r="F3931" s="3341"/>
      <c r="G3931" s="3341"/>
      <c r="H3931" s="3341"/>
      <c r="I3931" s="3341"/>
      <c r="J3931" s="3341"/>
      <c r="K3931" s="3341"/>
    </row>
    <row r="3932" spans="1:11" ht="15.75" customHeight="1">
      <c r="A3932" s="12" t="s">
        <v>1962</v>
      </c>
      <c r="B3932" s="62" t="s">
        <v>1963</v>
      </c>
      <c r="C3932" s="62" t="s">
        <v>1964</v>
      </c>
      <c r="D3932" s="62" t="s">
        <v>2340</v>
      </c>
      <c r="E3932" s="62" t="s">
        <v>153</v>
      </c>
      <c r="F3932" s="1702" t="s">
        <v>1966</v>
      </c>
      <c r="G3932" s="986" t="s">
        <v>1967</v>
      </c>
      <c r="H3932" s="62" t="s">
        <v>1968</v>
      </c>
      <c r="I3932" s="62" t="s">
        <v>1969</v>
      </c>
      <c r="J3932" s="63" t="s">
        <v>1970</v>
      </c>
      <c r="K3932" s="63" t="s">
        <v>10</v>
      </c>
    </row>
    <row r="3933" spans="1:11" ht="15.75" customHeight="1">
      <c r="A3933" s="2365">
        <v>44562</v>
      </c>
      <c r="B3933" s="633" t="s">
        <v>1971</v>
      </c>
      <c r="C3933" s="662" t="s">
        <v>6187</v>
      </c>
      <c r="D3933" s="633" t="s">
        <v>96</v>
      </c>
      <c r="E3933" s="633" t="s">
        <v>2024</v>
      </c>
      <c r="F3933" s="1131">
        <v>2000000</v>
      </c>
      <c r="G3933" s="660" t="s">
        <v>2039</v>
      </c>
      <c r="H3933" s="633" t="s">
        <v>1991</v>
      </c>
      <c r="I3933" s="633" t="s">
        <v>1976</v>
      </c>
      <c r="J3933" s="633">
        <v>1</v>
      </c>
      <c r="K3933" s="633" t="s">
        <v>1170</v>
      </c>
    </row>
    <row r="3934" spans="1:11" ht="15.75" customHeight="1">
      <c r="A3934" s="2365">
        <v>44563</v>
      </c>
      <c r="B3934" s="633" t="s">
        <v>1971</v>
      </c>
      <c r="C3934" s="662" t="s">
        <v>6188</v>
      </c>
      <c r="D3934" s="633" t="s">
        <v>2434</v>
      </c>
      <c r="E3934" s="633" t="s">
        <v>2024</v>
      </c>
      <c r="F3934" s="1131">
        <v>1850000</v>
      </c>
      <c r="G3934" s="660" t="s">
        <v>2039</v>
      </c>
      <c r="H3934" s="633" t="s">
        <v>1991</v>
      </c>
      <c r="I3934" s="633" t="s">
        <v>1976</v>
      </c>
      <c r="J3934" s="633">
        <v>1</v>
      </c>
      <c r="K3934" s="633" t="s">
        <v>1192</v>
      </c>
    </row>
    <row r="3935" spans="1:11" ht="15.75" customHeight="1">
      <c r="A3935" s="2365">
        <v>44564</v>
      </c>
      <c r="B3935" s="633" t="s">
        <v>2004</v>
      </c>
      <c r="C3935" s="479" t="s">
        <v>6189</v>
      </c>
      <c r="D3935" s="1464" t="s">
        <v>2442</v>
      </c>
      <c r="E3935" s="1464" t="s">
        <v>2024</v>
      </c>
      <c r="F3935" s="2164">
        <v>2800000</v>
      </c>
      <c r="G3935" s="2491" t="s">
        <v>2039</v>
      </c>
      <c r="H3935" s="633" t="s">
        <v>1991</v>
      </c>
      <c r="I3935" s="633" t="s">
        <v>1976</v>
      </c>
      <c r="J3935" s="633">
        <v>1</v>
      </c>
      <c r="K3935" s="633" t="s">
        <v>1192</v>
      </c>
    </row>
    <row r="3936" spans="1:11" ht="15.75" customHeight="1">
      <c r="A3936" s="2365">
        <v>44565</v>
      </c>
      <c r="B3936" s="633" t="s">
        <v>1971</v>
      </c>
      <c r="C3936" s="2490" t="s">
        <v>6190</v>
      </c>
      <c r="D3936" s="723" t="s">
        <v>2627</v>
      </c>
      <c r="E3936" s="723" t="s">
        <v>2024</v>
      </c>
      <c r="F3936" s="2166"/>
      <c r="G3936" s="2489" t="s">
        <v>2039</v>
      </c>
      <c r="H3936" s="633" t="s">
        <v>1976</v>
      </c>
      <c r="I3936" s="633" t="s">
        <v>1976</v>
      </c>
      <c r="J3936" s="633">
        <v>1</v>
      </c>
      <c r="K3936" s="633" t="s">
        <v>932</v>
      </c>
    </row>
    <row r="3937" spans="1:11" ht="15.75" customHeight="1">
      <c r="A3937" s="2365">
        <v>44566</v>
      </c>
      <c r="B3937" s="633" t="s">
        <v>1971</v>
      </c>
      <c r="C3937" s="2490" t="s">
        <v>1075</v>
      </c>
      <c r="D3937" s="723" t="s">
        <v>2092</v>
      </c>
      <c r="E3937" s="723" t="s">
        <v>2092</v>
      </c>
      <c r="F3937" s="2166">
        <v>2000000</v>
      </c>
      <c r="G3937" s="2489" t="s">
        <v>2039</v>
      </c>
      <c r="H3937" s="633" t="s">
        <v>1991</v>
      </c>
      <c r="I3937" s="633" t="s">
        <v>1976</v>
      </c>
      <c r="J3937" s="633">
        <v>1</v>
      </c>
      <c r="K3937" s="633" t="s">
        <v>1192</v>
      </c>
    </row>
    <row r="3938" spans="1:11" ht="15.75" customHeight="1">
      <c r="A3938" s="2365">
        <v>44567</v>
      </c>
      <c r="B3938" s="1464" t="s">
        <v>1971</v>
      </c>
      <c r="C3938" s="2458" t="s">
        <v>6191</v>
      </c>
      <c r="D3938" s="723" t="s">
        <v>2221</v>
      </c>
      <c r="E3938" s="723" t="s">
        <v>2024</v>
      </c>
      <c r="F3938" s="2166">
        <v>2200000</v>
      </c>
      <c r="G3938" s="723" t="s">
        <v>1810</v>
      </c>
      <c r="H3938" s="633" t="s">
        <v>1976</v>
      </c>
      <c r="I3938" s="633" t="s">
        <v>1976</v>
      </c>
      <c r="J3938" s="633">
        <v>1</v>
      </c>
      <c r="K3938" s="633" t="s">
        <v>1192</v>
      </c>
    </row>
    <row r="3939" spans="1:11" ht="15.75" customHeight="1">
      <c r="A3939" s="2365">
        <v>44568</v>
      </c>
      <c r="B3939" s="1464" t="s">
        <v>1971</v>
      </c>
      <c r="C3939" s="2458" t="s">
        <v>6192</v>
      </c>
      <c r="D3939" s="723" t="s">
        <v>3179</v>
      </c>
      <c r="E3939" s="723" t="s">
        <v>1974</v>
      </c>
      <c r="F3939" s="2166">
        <v>1700000</v>
      </c>
      <c r="G3939" s="818" t="s">
        <v>6193</v>
      </c>
      <c r="H3939" s="633" t="s">
        <v>1976</v>
      </c>
      <c r="I3939" s="633" t="s">
        <v>1976</v>
      </c>
      <c r="J3939" s="633">
        <v>1</v>
      </c>
      <c r="K3939" s="633" t="s">
        <v>1192</v>
      </c>
    </row>
    <row r="3940" spans="1:11" ht="15.75" customHeight="1">
      <c r="A3940" s="2365">
        <v>44569</v>
      </c>
      <c r="B3940" s="723" t="s">
        <v>1971</v>
      </c>
      <c r="C3940" s="2457" t="s">
        <v>6194</v>
      </c>
      <c r="D3940" s="2269" t="s">
        <v>2547</v>
      </c>
      <c r="E3940" s="723" t="s">
        <v>2024</v>
      </c>
      <c r="F3940" s="2166">
        <v>2000000</v>
      </c>
      <c r="G3940" s="818" t="s">
        <v>5999</v>
      </c>
      <c r="H3940" s="633" t="s">
        <v>1976</v>
      </c>
      <c r="I3940" s="633" t="s">
        <v>1976</v>
      </c>
      <c r="J3940" s="633">
        <v>1</v>
      </c>
      <c r="K3940" s="633" t="s">
        <v>1170</v>
      </c>
    </row>
    <row r="3941" spans="1:11" ht="15.75" customHeight="1">
      <c r="A3941" s="2365">
        <v>44570</v>
      </c>
      <c r="B3941" s="723" t="s">
        <v>1971</v>
      </c>
      <c r="C3941" s="2490" t="s">
        <v>6195</v>
      </c>
      <c r="D3941" s="723" t="s">
        <v>2512</v>
      </c>
      <c r="E3941" s="723" t="s">
        <v>2024</v>
      </c>
      <c r="F3941" s="2166">
        <v>2000000</v>
      </c>
      <c r="G3941" s="818" t="s">
        <v>2034</v>
      </c>
      <c r="H3941" s="633" t="s">
        <v>1976</v>
      </c>
      <c r="I3941" s="633" t="s">
        <v>1976</v>
      </c>
      <c r="J3941" s="633">
        <v>1</v>
      </c>
      <c r="K3941" s="633" t="s">
        <v>1859</v>
      </c>
    </row>
    <row r="3942" spans="1:11" ht="15.75" customHeight="1">
      <c r="A3942" s="2365">
        <v>44571</v>
      </c>
      <c r="B3942" s="723" t="s">
        <v>1971</v>
      </c>
      <c r="C3942" s="725" t="s">
        <v>6196</v>
      </c>
      <c r="D3942" s="2172" t="s">
        <v>1986</v>
      </c>
      <c r="E3942" s="2172" t="s">
        <v>1974</v>
      </c>
      <c r="F3942" s="2492">
        <v>2500000</v>
      </c>
      <c r="G3942" s="422" t="s">
        <v>6197</v>
      </c>
      <c r="H3942" s="633" t="s">
        <v>1976</v>
      </c>
      <c r="I3942" s="633" t="s">
        <v>1976</v>
      </c>
      <c r="J3942" s="633">
        <v>1</v>
      </c>
      <c r="K3942" s="633" t="s">
        <v>1859</v>
      </c>
    </row>
    <row r="3943" spans="1:11" ht="15.75" customHeight="1">
      <c r="A3943" s="2365">
        <v>44572</v>
      </c>
      <c r="B3943" s="723" t="s">
        <v>1971</v>
      </c>
      <c r="C3943" s="725" t="s">
        <v>6198</v>
      </c>
      <c r="D3943" s="723" t="s">
        <v>2343</v>
      </c>
      <c r="E3943" s="723" t="s">
        <v>2024</v>
      </c>
      <c r="F3943" s="2166">
        <v>1650000</v>
      </c>
      <c r="G3943" s="422" t="s">
        <v>3512</v>
      </c>
      <c r="H3943" s="633" t="s">
        <v>1976</v>
      </c>
      <c r="I3943" s="633" t="s">
        <v>1976</v>
      </c>
      <c r="J3943" s="633">
        <v>1</v>
      </c>
      <c r="K3943" s="633" t="s">
        <v>1192</v>
      </c>
    </row>
    <row r="3944" spans="1:11" ht="15.75" customHeight="1">
      <c r="A3944" s="2365">
        <v>44573</v>
      </c>
      <c r="B3944" s="723" t="s">
        <v>1971</v>
      </c>
      <c r="C3944" s="725" t="s">
        <v>6199</v>
      </c>
      <c r="D3944" s="723" t="s">
        <v>1986</v>
      </c>
      <c r="E3944" s="723" t="s">
        <v>2024</v>
      </c>
      <c r="F3944" s="2166">
        <v>3300000</v>
      </c>
      <c r="G3944" s="422" t="s">
        <v>5637</v>
      </c>
      <c r="H3944" s="633" t="s">
        <v>1991</v>
      </c>
      <c r="I3944" s="633" t="s">
        <v>1976</v>
      </c>
      <c r="J3944" s="633">
        <v>1</v>
      </c>
      <c r="K3944" s="633" t="s">
        <v>1859</v>
      </c>
    </row>
    <row r="3945" spans="1:11" ht="15.75" customHeight="1">
      <c r="A3945" s="2365">
        <v>44574</v>
      </c>
      <c r="B3945" s="633" t="s">
        <v>1971</v>
      </c>
      <c r="C3945" s="479" t="s">
        <v>6200</v>
      </c>
      <c r="D3945" s="695" t="s">
        <v>2512</v>
      </c>
      <c r="E3945" s="723" t="s">
        <v>1974</v>
      </c>
      <c r="F3945" s="2164">
        <v>2400000</v>
      </c>
      <c r="G3945" s="1884" t="s">
        <v>3493</v>
      </c>
      <c r="H3945" s="633" t="s">
        <v>1976</v>
      </c>
      <c r="I3945" s="1464" t="s">
        <v>1976</v>
      </c>
      <c r="J3945" s="633">
        <v>1</v>
      </c>
      <c r="K3945" s="1464" t="s">
        <v>1192</v>
      </c>
    </row>
    <row r="3946" spans="1:11" ht="15.75" customHeight="1">
      <c r="A3946" s="2365">
        <v>44575</v>
      </c>
      <c r="B3946" s="633" t="s">
        <v>1971</v>
      </c>
      <c r="C3946" s="1690" t="s">
        <v>6201</v>
      </c>
      <c r="D3946" s="1329" t="s">
        <v>6202</v>
      </c>
      <c r="E3946" s="2454" t="s">
        <v>756</v>
      </c>
      <c r="F3946" s="2165">
        <v>2700000</v>
      </c>
      <c r="G3946" s="484" t="s">
        <v>2194</v>
      </c>
      <c r="H3946" s="633" t="s">
        <v>1991</v>
      </c>
      <c r="I3946" s="676" t="s">
        <v>1976</v>
      </c>
      <c r="J3946" s="633"/>
      <c r="K3946" s="676" t="s">
        <v>1170</v>
      </c>
    </row>
    <row r="3947" spans="1:11" ht="15.75" customHeight="1">
      <c r="A3947" s="2365">
        <v>44576</v>
      </c>
      <c r="B3947" s="633" t="s">
        <v>1971</v>
      </c>
      <c r="C3947" s="1690" t="s">
        <v>6203</v>
      </c>
      <c r="D3947" s="1329" t="s">
        <v>2547</v>
      </c>
      <c r="E3947" s="723" t="s">
        <v>1974</v>
      </c>
      <c r="F3947" s="2165">
        <v>1800000</v>
      </c>
      <c r="G3947" s="484" t="s">
        <v>5999</v>
      </c>
      <c r="H3947" s="633" t="s">
        <v>1976</v>
      </c>
      <c r="I3947" s="676" t="s">
        <v>1976</v>
      </c>
      <c r="J3947" s="633">
        <v>1</v>
      </c>
      <c r="K3947" s="676" t="s">
        <v>1170</v>
      </c>
    </row>
    <row r="3948" spans="1:11" ht="15.75" customHeight="1">
      <c r="A3948" s="2365">
        <v>44577</v>
      </c>
      <c r="B3948" s="633" t="s">
        <v>1971</v>
      </c>
      <c r="C3948" s="439" t="s">
        <v>6204</v>
      </c>
      <c r="D3948" s="1569" t="s">
        <v>2343</v>
      </c>
      <c r="E3948" s="723" t="s">
        <v>1974</v>
      </c>
      <c r="F3948" s="1722">
        <v>1700000</v>
      </c>
      <c r="G3948" s="422" t="s">
        <v>6193</v>
      </c>
      <c r="H3948" s="633" t="s">
        <v>1976</v>
      </c>
      <c r="I3948" s="633" t="s">
        <v>1976</v>
      </c>
      <c r="J3948" s="633">
        <v>1</v>
      </c>
      <c r="K3948" s="633" t="s">
        <v>1192</v>
      </c>
    </row>
    <row r="3949" spans="1:11" ht="15.75" customHeight="1">
      <c r="A3949" s="2365">
        <v>44578</v>
      </c>
      <c r="B3949" s="633" t="s">
        <v>1971</v>
      </c>
      <c r="C3949" s="479" t="s">
        <v>1002</v>
      </c>
      <c r="D3949" s="1464" t="s">
        <v>2547</v>
      </c>
      <c r="E3949" s="1464" t="s">
        <v>1974</v>
      </c>
      <c r="F3949" s="2164">
        <v>1800000</v>
      </c>
      <c r="G3949" s="1884" t="s">
        <v>5999</v>
      </c>
      <c r="H3949" s="633" t="s">
        <v>1976</v>
      </c>
      <c r="I3949" s="1464" t="s">
        <v>1976</v>
      </c>
      <c r="J3949" s="633">
        <v>1</v>
      </c>
      <c r="K3949" s="1464" t="s">
        <v>932</v>
      </c>
    </row>
    <row r="3950" spans="1:11" ht="15.75" customHeight="1">
      <c r="A3950" s="2365">
        <v>44579</v>
      </c>
      <c r="B3950" s="633" t="s">
        <v>1971</v>
      </c>
      <c r="C3950" s="725" t="s">
        <v>994</v>
      </c>
      <c r="D3950" s="723" t="s">
        <v>2547</v>
      </c>
      <c r="E3950" s="723" t="s">
        <v>1974</v>
      </c>
      <c r="F3950" s="2166">
        <v>1900000</v>
      </c>
      <c r="G3950" s="818" t="s">
        <v>5999</v>
      </c>
      <c r="H3950" s="633" t="s">
        <v>1976</v>
      </c>
      <c r="I3950" s="723" t="s">
        <v>1976</v>
      </c>
      <c r="J3950" s="633">
        <v>1</v>
      </c>
      <c r="K3950" s="723" t="s">
        <v>1859</v>
      </c>
    </row>
    <row r="3951" spans="1:11" ht="15.75" customHeight="1">
      <c r="A3951" s="2365">
        <v>44580</v>
      </c>
      <c r="B3951" s="633" t="s">
        <v>1971</v>
      </c>
      <c r="C3951" s="725" t="s">
        <v>6205</v>
      </c>
      <c r="D3951" s="723" t="s">
        <v>6206</v>
      </c>
      <c r="E3951" s="723" t="s">
        <v>2024</v>
      </c>
      <c r="F3951" s="2166">
        <v>2700000</v>
      </c>
      <c r="G3951" s="2130" t="s">
        <v>3082</v>
      </c>
      <c r="H3951" s="633" t="s">
        <v>1976</v>
      </c>
      <c r="I3951" s="723" t="s">
        <v>1976</v>
      </c>
      <c r="J3951" s="633">
        <v>1</v>
      </c>
      <c r="K3951" s="723" t="s">
        <v>1170</v>
      </c>
    </row>
    <row r="3952" spans="1:11" ht="15.75" customHeight="1">
      <c r="A3952" s="2365">
        <v>44581</v>
      </c>
      <c r="B3952" s="633" t="s">
        <v>1971</v>
      </c>
      <c r="C3952" s="439" t="s">
        <v>6207</v>
      </c>
      <c r="D3952" s="633" t="s">
        <v>2512</v>
      </c>
      <c r="E3952" s="633" t="s">
        <v>1974</v>
      </c>
      <c r="F3952" s="2297">
        <v>2300000</v>
      </c>
      <c r="G3952" s="818" t="s">
        <v>2906</v>
      </c>
      <c r="H3952" s="633" t="s">
        <v>1976</v>
      </c>
      <c r="I3952" s="723" t="s">
        <v>1976</v>
      </c>
      <c r="J3952" s="633">
        <v>1</v>
      </c>
      <c r="K3952" s="633" t="s">
        <v>1170</v>
      </c>
    </row>
    <row r="3953" spans="1:11" ht="15.75" customHeight="1">
      <c r="A3953" s="2365">
        <v>44582</v>
      </c>
      <c r="B3953" s="633" t="s">
        <v>1971</v>
      </c>
      <c r="C3953" s="439" t="s">
        <v>6208</v>
      </c>
      <c r="D3953" s="633" t="s">
        <v>2434</v>
      </c>
      <c r="E3953" s="633" t="s">
        <v>2024</v>
      </c>
      <c r="F3953" s="2297">
        <v>1600000</v>
      </c>
      <c r="G3953" s="818" t="s">
        <v>5659</v>
      </c>
      <c r="H3953" s="633" t="s">
        <v>1976</v>
      </c>
      <c r="I3953" s="723" t="s">
        <v>1976</v>
      </c>
      <c r="J3953" s="633">
        <v>1</v>
      </c>
      <c r="K3953" s="633" t="s">
        <v>1192</v>
      </c>
    </row>
    <row r="3954" spans="1:11" ht="15.75" customHeight="1">
      <c r="A3954" s="2365">
        <v>44583</v>
      </c>
      <c r="B3954" s="633" t="s">
        <v>1971</v>
      </c>
      <c r="C3954" s="439" t="s">
        <v>6209</v>
      </c>
      <c r="D3954" s="633" t="s">
        <v>1986</v>
      </c>
      <c r="E3954" s="633" t="s">
        <v>1974</v>
      </c>
      <c r="F3954" s="1888">
        <v>3300000</v>
      </c>
      <c r="G3954" s="484" t="s">
        <v>3082</v>
      </c>
      <c r="H3954" s="633" t="s">
        <v>1976</v>
      </c>
      <c r="I3954" s="723" t="s">
        <v>1976</v>
      </c>
      <c r="J3954" s="633">
        <v>1</v>
      </c>
      <c r="K3954" s="633" t="s">
        <v>1192</v>
      </c>
    </row>
    <row r="3955" spans="1:11" ht="15.75" customHeight="1">
      <c r="A3955" s="2243"/>
      <c r="B3955" s="1527" t="s">
        <v>1971</v>
      </c>
      <c r="C3955" s="1528" t="s">
        <v>6192</v>
      </c>
      <c r="D3955" s="1529" t="s">
        <v>2343</v>
      </c>
      <c r="E3955" s="1529" t="s">
        <v>2024</v>
      </c>
      <c r="F3955" s="1577">
        <v>380000000</v>
      </c>
      <c r="G3955" s="2131" t="s">
        <v>6210</v>
      </c>
      <c r="H3955" s="1530"/>
      <c r="I3955" s="1531"/>
      <c r="J3955" s="1532"/>
      <c r="K3955" s="1533"/>
    </row>
    <row r="3956" spans="1:11" ht="15.75" customHeight="1">
      <c r="A3956" s="2243"/>
      <c r="B3956" s="1527"/>
      <c r="C3956" s="1528" t="s">
        <v>6211</v>
      </c>
      <c r="D3956" s="1529" t="s">
        <v>3179</v>
      </c>
      <c r="E3956" s="1529" t="s">
        <v>2024</v>
      </c>
      <c r="F3956" s="1577">
        <v>310000000</v>
      </c>
      <c r="G3956" s="1530" t="s">
        <v>2102</v>
      </c>
      <c r="H3956" s="1530"/>
      <c r="I3956" s="1531"/>
      <c r="J3956" s="1532"/>
      <c r="K3956" s="1533"/>
    </row>
    <row r="3957" spans="1:11" ht="15.75" customHeight="1">
      <c r="A3957" s="1541"/>
      <c r="B3957" s="1527"/>
      <c r="C3957" s="1532" t="s">
        <v>6212</v>
      </c>
      <c r="D3957" s="1535" t="s">
        <v>417</v>
      </c>
      <c r="E3957" s="1529" t="s">
        <v>2024</v>
      </c>
      <c r="F3957" s="1576">
        <v>830000000</v>
      </c>
      <c r="G3957" s="1535" t="s">
        <v>6193</v>
      </c>
      <c r="H3957" s="1530"/>
      <c r="I3957" s="1531"/>
      <c r="J3957" s="1532"/>
      <c r="K3957" s="1536"/>
    </row>
    <row r="3958" spans="1:11" ht="15.75" customHeight="1">
      <c r="J3958">
        <f>SUM(J3933:J3954)</f>
        <v>21</v>
      </c>
    </row>
    <row r="3960" spans="1:11" ht="15.75" customHeight="1">
      <c r="A3960" s="3342" t="s">
        <v>6106</v>
      </c>
      <c r="B3960" s="3342"/>
      <c r="C3960" s="3342"/>
      <c r="D3960" s="3342"/>
      <c r="E3960" s="3342"/>
      <c r="F3960" s="3342"/>
      <c r="G3960" s="3342"/>
      <c r="H3960" s="3342"/>
      <c r="I3960" s="3342"/>
      <c r="J3960" s="3342"/>
      <c r="K3960" s="3342"/>
    </row>
    <row r="3961" spans="1:11" ht="15.75" customHeight="1">
      <c r="A3961" s="3340" t="s">
        <v>15</v>
      </c>
      <c r="B3961" s="3341"/>
      <c r="C3961" s="3341"/>
      <c r="D3961" s="3341"/>
      <c r="E3961" s="3341"/>
      <c r="F3961" s="3341"/>
      <c r="G3961" s="3341"/>
      <c r="H3961" s="3341"/>
      <c r="I3961" s="3341"/>
      <c r="J3961" s="3341"/>
      <c r="K3961" s="3341"/>
    </row>
    <row r="3962" spans="1:11" ht="15.75" customHeight="1">
      <c r="A3962" s="12" t="s">
        <v>1962</v>
      </c>
      <c r="B3962" s="62" t="s">
        <v>1963</v>
      </c>
      <c r="C3962" s="62" t="s">
        <v>1964</v>
      </c>
      <c r="D3962" s="62" t="s">
        <v>2340</v>
      </c>
      <c r="E3962" s="62" t="s">
        <v>153</v>
      </c>
      <c r="F3962" s="1702" t="s">
        <v>1966</v>
      </c>
      <c r="G3962" s="986" t="s">
        <v>1967</v>
      </c>
      <c r="H3962" s="62" t="s">
        <v>1968</v>
      </c>
      <c r="I3962" s="62" t="s">
        <v>1969</v>
      </c>
      <c r="J3962" s="63" t="s">
        <v>1970</v>
      </c>
      <c r="K3962" s="63" t="s">
        <v>10</v>
      </c>
    </row>
    <row r="3963" spans="1:11" ht="15.75" customHeight="1">
      <c r="A3963" s="2365">
        <v>44563</v>
      </c>
      <c r="B3963" s="633" t="s">
        <v>1971</v>
      </c>
      <c r="C3963" s="631" t="s">
        <v>6213</v>
      </c>
      <c r="D3963" s="633"/>
      <c r="E3963" s="633" t="s">
        <v>2024</v>
      </c>
      <c r="F3963" s="1131"/>
      <c r="G3963" s="633"/>
      <c r="H3963" s="633" t="s">
        <v>1976</v>
      </c>
      <c r="I3963" s="633" t="s">
        <v>1976</v>
      </c>
      <c r="J3963" s="633">
        <v>1</v>
      </c>
      <c r="K3963" s="633"/>
    </row>
    <row r="3964" spans="1:11" ht="15.75" customHeight="1">
      <c r="A3964" s="2365">
        <v>44594</v>
      </c>
      <c r="B3964" s="633" t="s">
        <v>1971</v>
      </c>
      <c r="C3964" s="631" t="s">
        <v>6214</v>
      </c>
      <c r="D3964" s="633"/>
      <c r="E3964" s="633" t="s">
        <v>2092</v>
      </c>
      <c r="F3964" s="1131"/>
      <c r="G3964" s="633"/>
      <c r="H3964" s="633" t="s">
        <v>1991</v>
      </c>
      <c r="I3964" s="633" t="s">
        <v>1976</v>
      </c>
      <c r="J3964" s="633">
        <v>1</v>
      </c>
      <c r="K3964" s="633"/>
    </row>
    <row r="3965" spans="1:11" ht="15.75" customHeight="1">
      <c r="A3965" s="2365">
        <v>44622</v>
      </c>
      <c r="B3965" s="633" t="s">
        <v>1971</v>
      </c>
      <c r="C3965" s="1700" t="s">
        <v>6215</v>
      </c>
      <c r="D3965" s="633"/>
      <c r="E3965" s="633" t="s">
        <v>2024</v>
      </c>
      <c r="F3965" s="1722"/>
      <c r="G3965" s="633"/>
      <c r="H3965" s="633" t="s">
        <v>1991</v>
      </c>
      <c r="I3965" s="633" t="s">
        <v>1976</v>
      </c>
      <c r="J3965" s="633">
        <v>1</v>
      </c>
      <c r="K3965" s="633"/>
    </row>
    <row r="3966" spans="1:11" ht="15.75" customHeight="1">
      <c r="A3966" s="2365">
        <v>44653</v>
      </c>
      <c r="B3966" s="633" t="s">
        <v>1971</v>
      </c>
      <c r="C3966" s="726" t="s">
        <v>6216</v>
      </c>
      <c r="D3966" s="633" t="s">
        <v>1986</v>
      </c>
      <c r="E3966" s="633" t="s">
        <v>2024</v>
      </c>
      <c r="F3966" s="1722">
        <v>4000000</v>
      </c>
      <c r="G3966" s="633" t="s">
        <v>2185</v>
      </c>
      <c r="H3966" s="633" t="s">
        <v>1976</v>
      </c>
      <c r="I3966" s="633" t="s">
        <v>1976</v>
      </c>
      <c r="J3966" s="633">
        <v>1</v>
      </c>
      <c r="K3966" s="633" t="s">
        <v>1859</v>
      </c>
    </row>
    <row r="3967" spans="1:11" ht="15.75" customHeight="1">
      <c r="A3967" s="2365">
        <v>44683</v>
      </c>
      <c r="B3967" s="633" t="s">
        <v>1971</v>
      </c>
      <c r="C3967" s="726" t="s">
        <v>6217</v>
      </c>
      <c r="D3967" s="633" t="s">
        <v>1986</v>
      </c>
      <c r="E3967" s="633" t="s">
        <v>1974</v>
      </c>
      <c r="F3967" s="1722">
        <v>3000000</v>
      </c>
      <c r="G3967" s="633" t="s">
        <v>2355</v>
      </c>
      <c r="H3967" s="633" t="s">
        <v>1991</v>
      </c>
      <c r="I3967" s="633" t="s">
        <v>1976</v>
      </c>
      <c r="J3967" s="633">
        <v>1</v>
      </c>
      <c r="K3967" s="633" t="s">
        <v>1170</v>
      </c>
    </row>
    <row r="3968" spans="1:11" ht="15.75" customHeight="1">
      <c r="A3968" s="2365">
        <v>44714</v>
      </c>
      <c r="B3968" s="1464" t="s">
        <v>1971</v>
      </c>
      <c r="C3968" s="2456" t="s">
        <v>6218</v>
      </c>
      <c r="D3968" s="1464" t="s">
        <v>99</v>
      </c>
      <c r="E3968" s="1464" t="s">
        <v>1974</v>
      </c>
      <c r="F3968" s="2164">
        <v>1900000</v>
      </c>
      <c r="G3968" s="422" t="s">
        <v>6132</v>
      </c>
      <c r="H3968" s="633" t="s">
        <v>1976</v>
      </c>
      <c r="I3968" s="633" t="s">
        <v>1976</v>
      </c>
      <c r="J3968" s="633">
        <v>1</v>
      </c>
      <c r="K3968" s="633" t="s">
        <v>1170</v>
      </c>
    </row>
    <row r="3969" spans="1:11" ht="15.75" customHeight="1">
      <c r="A3969" s="2365">
        <v>44744</v>
      </c>
      <c r="B3969" s="2041" t="s">
        <v>1971</v>
      </c>
      <c r="C3969" s="2455" t="s">
        <v>6219</v>
      </c>
      <c r="D3969" s="2269" t="s">
        <v>5367</v>
      </c>
      <c r="E3969" s="723" t="s">
        <v>2024</v>
      </c>
      <c r="F3969" s="2166">
        <v>2500000</v>
      </c>
      <c r="G3969" s="422" t="s">
        <v>4777</v>
      </c>
      <c r="H3969" s="633" t="s">
        <v>1976</v>
      </c>
      <c r="I3969" s="633" t="s">
        <v>1976</v>
      </c>
      <c r="J3969" s="633">
        <v>1</v>
      </c>
      <c r="K3969" s="633" t="s">
        <v>1192</v>
      </c>
    </row>
    <row r="3970" spans="1:11" ht="15.75" customHeight="1">
      <c r="A3970" s="2365">
        <v>44775</v>
      </c>
      <c r="B3970" s="2041" t="s">
        <v>1971</v>
      </c>
      <c r="C3970" s="725" t="s">
        <v>6220</v>
      </c>
      <c r="D3970" s="723" t="s">
        <v>99</v>
      </c>
      <c r="E3970" s="723" t="s">
        <v>2024</v>
      </c>
      <c r="F3970" s="2166">
        <v>2000000</v>
      </c>
      <c r="G3970" s="422" t="s">
        <v>6132</v>
      </c>
      <c r="H3970" s="633" t="s">
        <v>1976</v>
      </c>
      <c r="I3970" s="633" t="s">
        <v>1976</v>
      </c>
      <c r="J3970" s="633">
        <v>1</v>
      </c>
      <c r="K3970" s="633" t="s">
        <v>1170</v>
      </c>
    </row>
    <row r="3971" spans="1:11" ht="15.75" customHeight="1">
      <c r="A3971" s="2365">
        <v>44806</v>
      </c>
      <c r="B3971" s="2041" t="s">
        <v>1971</v>
      </c>
      <c r="C3971" s="725" t="s">
        <v>6221</v>
      </c>
      <c r="D3971" s="723" t="s">
        <v>407</v>
      </c>
      <c r="E3971" s="723" t="s">
        <v>1974</v>
      </c>
      <c r="F3971" s="2166">
        <v>3200000</v>
      </c>
      <c r="G3971" s="422" t="s">
        <v>2036</v>
      </c>
      <c r="H3971" s="633" t="s">
        <v>1976</v>
      </c>
      <c r="I3971" s="633" t="s">
        <v>1976</v>
      </c>
      <c r="J3971" s="633">
        <v>1</v>
      </c>
      <c r="K3971" s="633" t="s">
        <v>1170</v>
      </c>
    </row>
    <row r="3972" spans="1:11" ht="15.75" customHeight="1">
      <c r="A3972" s="2365">
        <v>44836</v>
      </c>
      <c r="B3972" s="2041" t="s">
        <v>1971</v>
      </c>
      <c r="C3972" s="725" t="s">
        <v>6222</v>
      </c>
      <c r="D3972" s="723" t="s">
        <v>413</v>
      </c>
      <c r="E3972" s="723" t="s">
        <v>2024</v>
      </c>
      <c r="F3972" s="2166">
        <v>3800000</v>
      </c>
      <c r="G3972" s="422" t="s">
        <v>2300</v>
      </c>
      <c r="H3972" s="633" t="s">
        <v>1976</v>
      </c>
      <c r="I3972" s="633" t="s">
        <v>1976</v>
      </c>
      <c r="J3972" s="633">
        <v>1</v>
      </c>
      <c r="K3972" s="633" t="s">
        <v>1859</v>
      </c>
    </row>
    <row r="3973" spans="1:11" ht="15.75" customHeight="1">
      <c r="A3973" s="2365">
        <v>44867</v>
      </c>
      <c r="B3973" s="633" t="s">
        <v>1971</v>
      </c>
      <c r="C3973" s="439" t="s">
        <v>6223</v>
      </c>
      <c r="D3973" s="633" t="s">
        <v>407</v>
      </c>
      <c r="E3973" s="1464" t="s">
        <v>1974</v>
      </c>
      <c r="F3973" s="1722">
        <v>3200000</v>
      </c>
      <c r="G3973" s="422" t="s">
        <v>2036</v>
      </c>
      <c r="H3973" s="633" t="s">
        <v>1976</v>
      </c>
      <c r="I3973" s="633" t="s">
        <v>1976</v>
      </c>
      <c r="J3973" s="633">
        <v>1</v>
      </c>
      <c r="K3973" s="633" t="s">
        <v>1859</v>
      </c>
    </row>
    <row r="3974" spans="1:11" ht="15.75" customHeight="1">
      <c r="A3974" s="2365">
        <v>44897</v>
      </c>
      <c r="B3974" s="633" t="s">
        <v>1971</v>
      </c>
      <c r="C3974" s="479" t="s">
        <v>6224</v>
      </c>
      <c r="D3974" s="695" t="s">
        <v>407</v>
      </c>
      <c r="E3974" s="723" t="s">
        <v>1974</v>
      </c>
      <c r="F3974" s="2164">
        <v>3300000</v>
      </c>
      <c r="G3974" s="1884" t="s">
        <v>4063</v>
      </c>
      <c r="H3974" s="633" t="s">
        <v>1991</v>
      </c>
      <c r="I3974" s="633" t="s">
        <v>1976</v>
      </c>
      <c r="J3974" s="633">
        <v>1</v>
      </c>
      <c r="K3974" s="1464" t="s">
        <v>1170</v>
      </c>
    </row>
    <row r="3975" spans="1:11" ht="15.75" customHeight="1">
      <c r="A3975" s="2365">
        <v>44928</v>
      </c>
      <c r="B3975" s="633" t="s">
        <v>1971</v>
      </c>
      <c r="C3975" s="1690" t="s">
        <v>6225</v>
      </c>
      <c r="D3975" s="1329" t="s">
        <v>413</v>
      </c>
      <c r="E3975" s="723" t="s">
        <v>1974</v>
      </c>
      <c r="F3975" s="2165">
        <v>3800000</v>
      </c>
      <c r="G3975" s="484" t="s">
        <v>2300</v>
      </c>
      <c r="H3975" s="633" t="s">
        <v>1991</v>
      </c>
      <c r="I3975" s="633" t="s">
        <v>1976</v>
      </c>
      <c r="J3975" s="633">
        <v>1</v>
      </c>
      <c r="K3975" s="676" t="s">
        <v>1192</v>
      </c>
    </row>
    <row r="3976" spans="1:11" ht="15.75" customHeight="1">
      <c r="A3976" s="2365">
        <v>44959</v>
      </c>
      <c r="B3976" s="633" t="s">
        <v>1971</v>
      </c>
      <c r="C3976" s="1690" t="s">
        <v>6226</v>
      </c>
      <c r="D3976" s="1329" t="s">
        <v>2512</v>
      </c>
      <c r="E3976" s="723" t="s">
        <v>1974</v>
      </c>
      <c r="F3976" s="2165">
        <v>2500000</v>
      </c>
      <c r="G3976" s="484" t="s">
        <v>6227</v>
      </c>
      <c r="H3976" s="633" t="s">
        <v>1976</v>
      </c>
      <c r="I3976" s="633" t="s">
        <v>1976</v>
      </c>
      <c r="J3976" s="633">
        <v>1</v>
      </c>
      <c r="K3976" s="676" t="s">
        <v>1170</v>
      </c>
    </row>
    <row r="3977" spans="1:11" ht="15.75" customHeight="1">
      <c r="A3977" s="2365">
        <v>44987</v>
      </c>
      <c r="B3977" s="633" t="s">
        <v>1971</v>
      </c>
      <c r="C3977" s="439" t="s">
        <v>1166</v>
      </c>
      <c r="D3977" s="1569" t="s">
        <v>2512</v>
      </c>
      <c r="E3977" s="723" t="s">
        <v>1974</v>
      </c>
      <c r="F3977" s="1722">
        <v>2400000</v>
      </c>
      <c r="G3977" s="422" t="s">
        <v>2935</v>
      </c>
      <c r="H3977" s="633" t="s">
        <v>1976</v>
      </c>
      <c r="I3977" s="633" t="s">
        <v>1976</v>
      </c>
      <c r="J3977" s="633">
        <v>1</v>
      </c>
      <c r="K3977" s="633" t="s">
        <v>1859</v>
      </c>
    </row>
    <row r="3978" spans="1:11" ht="15.75" customHeight="1">
      <c r="A3978" s="2365">
        <v>45018</v>
      </c>
      <c r="B3978" s="633" t="s">
        <v>1971</v>
      </c>
      <c r="C3978" s="479" t="s">
        <v>6228</v>
      </c>
      <c r="D3978" s="1464" t="s">
        <v>436</v>
      </c>
      <c r="E3978" s="1464" t="s">
        <v>1974</v>
      </c>
      <c r="F3978" s="2164">
        <v>1700000</v>
      </c>
      <c r="G3978" s="1884" t="s">
        <v>6132</v>
      </c>
      <c r="H3978" s="633" t="s">
        <v>1976</v>
      </c>
      <c r="I3978" s="633" t="s">
        <v>1976</v>
      </c>
      <c r="J3978" s="633">
        <v>1</v>
      </c>
      <c r="K3978" s="1464" t="s">
        <v>1859</v>
      </c>
    </row>
    <row r="3979" spans="1:11" ht="15.75" customHeight="1">
      <c r="A3979" s="2365">
        <v>45048</v>
      </c>
      <c r="B3979" s="633" t="s">
        <v>1971</v>
      </c>
      <c r="C3979" s="725" t="s">
        <v>6229</v>
      </c>
      <c r="D3979" s="723" t="s">
        <v>407</v>
      </c>
      <c r="E3979" s="723" t="s">
        <v>2024</v>
      </c>
      <c r="F3979" s="2166">
        <v>2200000</v>
      </c>
      <c r="G3979" s="818" t="s">
        <v>2686</v>
      </c>
      <c r="H3979" s="633" t="s">
        <v>1976</v>
      </c>
      <c r="I3979" s="633" t="s">
        <v>1976</v>
      </c>
      <c r="J3979" s="633">
        <v>1</v>
      </c>
      <c r="K3979" s="723" t="s">
        <v>1192</v>
      </c>
    </row>
    <row r="3980" spans="1:11" ht="15.75" customHeight="1">
      <c r="A3980" s="2365">
        <v>45079</v>
      </c>
      <c r="B3980" s="633" t="s">
        <v>1971</v>
      </c>
      <c r="C3980" s="725" t="s">
        <v>6230</v>
      </c>
      <c r="D3980" s="723" t="s">
        <v>1986</v>
      </c>
      <c r="E3980" s="723" t="s">
        <v>2024</v>
      </c>
      <c r="F3980" s="2166">
        <v>2700000</v>
      </c>
      <c r="G3980" s="818" t="s">
        <v>3379</v>
      </c>
      <c r="H3980" s="633" t="s">
        <v>1976</v>
      </c>
      <c r="I3980" s="633" t="s">
        <v>1976</v>
      </c>
      <c r="J3980" s="633">
        <v>1</v>
      </c>
      <c r="K3980" s="723" t="s">
        <v>1170</v>
      </c>
    </row>
    <row r="3981" spans="1:11" ht="15.75" customHeight="1">
      <c r="A3981" s="2365">
        <v>45109</v>
      </c>
      <c r="B3981" s="633" t="s">
        <v>1971</v>
      </c>
      <c r="C3981" s="439" t="s">
        <v>6231</v>
      </c>
      <c r="D3981" s="633" t="s">
        <v>99</v>
      </c>
      <c r="E3981" s="633" t="s">
        <v>2024</v>
      </c>
      <c r="F3981" s="1722">
        <v>1800000</v>
      </c>
      <c r="G3981" s="1884" t="s">
        <v>6132</v>
      </c>
      <c r="H3981" s="633" t="s">
        <v>1976</v>
      </c>
      <c r="I3981" s="633" t="s">
        <v>1976</v>
      </c>
      <c r="J3981" s="633">
        <v>1</v>
      </c>
      <c r="K3981" s="633" t="s">
        <v>1170</v>
      </c>
    </row>
    <row r="3982" spans="1:11" ht="15.75" customHeight="1">
      <c r="A3982" s="2365">
        <v>45140</v>
      </c>
      <c r="B3982" s="633" t="s">
        <v>1971</v>
      </c>
      <c r="C3982" s="439" t="s">
        <v>3711</v>
      </c>
      <c r="D3982" s="633" t="s">
        <v>226</v>
      </c>
      <c r="E3982" s="633" t="s">
        <v>2423</v>
      </c>
      <c r="F3982" s="1888">
        <v>3000000</v>
      </c>
      <c r="G3982" s="484" t="s">
        <v>2148</v>
      </c>
      <c r="H3982" s="633" t="s">
        <v>1976</v>
      </c>
      <c r="I3982" s="633" t="s">
        <v>1976</v>
      </c>
      <c r="J3982" s="633">
        <v>1</v>
      </c>
      <c r="K3982" s="633" t="s">
        <v>1170</v>
      </c>
    </row>
    <row r="3983" spans="1:11" ht="15.75" customHeight="1">
      <c r="A3983" s="2243"/>
      <c r="B3983" s="1527" t="s">
        <v>1971</v>
      </c>
      <c r="C3983" s="1528" t="s">
        <v>6232</v>
      </c>
      <c r="D3983" s="1529" t="s">
        <v>2512</v>
      </c>
      <c r="E3983" s="1529" t="s">
        <v>2024</v>
      </c>
      <c r="F3983" s="1577">
        <v>680000000</v>
      </c>
      <c r="G3983" s="1530" t="s">
        <v>2036</v>
      </c>
      <c r="H3983" s="1530"/>
      <c r="I3983" s="1531"/>
      <c r="J3983" s="1532"/>
      <c r="K3983" s="1533"/>
    </row>
    <row r="3984" spans="1:11" ht="15.75" customHeight="1">
      <c r="A3984" s="2243"/>
      <c r="B3984" s="1527"/>
      <c r="C3984" s="1528" t="s">
        <v>6233</v>
      </c>
      <c r="D3984" s="1529" t="s">
        <v>2547</v>
      </c>
      <c r="E3984" s="1529" t="s">
        <v>2024</v>
      </c>
      <c r="F3984" s="1577">
        <v>2500000000</v>
      </c>
      <c r="G3984" s="1530" t="s">
        <v>2194</v>
      </c>
      <c r="H3984" s="1530"/>
      <c r="I3984" s="1531"/>
      <c r="J3984" s="1532"/>
      <c r="K3984" s="1533"/>
    </row>
    <row r="3985" spans="1:11" ht="15.75" customHeight="1">
      <c r="A3985" s="1541"/>
      <c r="B3985" s="1527"/>
      <c r="C3985" s="1532" t="s">
        <v>6234</v>
      </c>
      <c r="D3985" s="1535" t="s">
        <v>2804</v>
      </c>
      <c r="E3985" s="1529" t="s">
        <v>2024</v>
      </c>
      <c r="F3985" s="1576">
        <v>574000000</v>
      </c>
      <c r="G3985" s="1535" t="s">
        <v>6235</v>
      </c>
      <c r="H3985" s="1530"/>
      <c r="I3985" s="1531"/>
      <c r="J3985" s="1532"/>
      <c r="K3985" s="1536"/>
    </row>
    <row r="3986" spans="1:11" ht="15.75" customHeight="1">
      <c r="J3986">
        <f>SUM(J3963:J3982)</f>
        <v>20</v>
      </c>
    </row>
    <row r="3988" spans="1:11" ht="15.75" customHeight="1">
      <c r="A3988" s="3340" t="s">
        <v>46</v>
      </c>
      <c r="B3988" s="3341"/>
      <c r="C3988" s="3341"/>
      <c r="D3988" s="3341"/>
      <c r="E3988" s="3341"/>
      <c r="F3988" s="3341"/>
      <c r="G3988" s="3341"/>
      <c r="H3988" s="3341"/>
      <c r="I3988" s="3341"/>
      <c r="J3988" s="3341"/>
      <c r="K3988" s="3341"/>
    </row>
    <row r="3989" spans="1:11" ht="15.75" customHeight="1">
      <c r="A3989" s="12" t="s">
        <v>1962</v>
      </c>
      <c r="B3989" s="62" t="s">
        <v>1963</v>
      </c>
      <c r="C3989" s="62" t="s">
        <v>1964</v>
      </c>
      <c r="D3989" s="62" t="s">
        <v>2340</v>
      </c>
      <c r="E3989" s="62" t="s">
        <v>153</v>
      </c>
      <c r="F3989" s="1702" t="s">
        <v>1966</v>
      </c>
      <c r="G3989" s="986" t="s">
        <v>1967</v>
      </c>
      <c r="H3989" s="62" t="s">
        <v>1968</v>
      </c>
      <c r="I3989" s="62" t="s">
        <v>1969</v>
      </c>
      <c r="J3989" s="63" t="s">
        <v>1970</v>
      </c>
      <c r="K3989" s="63" t="s">
        <v>10</v>
      </c>
    </row>
    <row r="3990" spans="1:11" ht="15.75" customHeight="1">
      <c r="A3990" s="2365">
        <v>44563</v>
      </c>
      <c r="B3990" s="633" t="s">
        <v>2149</v>
      </c>
      <c r="C3990" s="2632" t="s">
        <v>6236</v>
      </c>
      <c r="D3990" s="633" t="s">
        <v>2170</v>
      </c>
      <c r="E3990" s="633" t="s">
        <v>2024</v>
      </c>
      <c r="F3990" s="1131">
        <v>1200000</v>
      </c>
      <c r="G3990" s="660" t="s">
        <v>1975</v>
      </c>
      <c r="H3990" s="633" t="s">
        <v>1991</v>
      </c>
      <c r="I3990" s="633" t="s">
        <v>1976</v>
      </c>
      <c r="J3990" s="633">
        <v>1</v>
      </c>
      <c r="K3990" s="633" t="s">
        <v>1192</v>
      </c>
    </row>
    <row r="3991" spans="1:11" ht="15.75" customHeight="1">
      <c r="A3991" s="2365">
        <v>44594</v>
      </c>
      <c r="B3991" s="1569" t="s">
        <v>1971</v>
      </c>
      <c r="C3991" s="1162" t="s">
        <v>6237</v>
      </c>
      <c r="D3991" s="633" t="s">
        <v>2442</v>
      </c>
      <c r="E3991" s="633" t="s">
        <v>2024</v>
      </c>
      <c r="F3991" s="1131">
        <v>3800000</v>
      </c>
      <c r="G3991" s="660" t="s">
        <v>1975</v>
      </c>
      <c r="H3991" s="633" t="s">
        <v>1991</v>
      </c>
      <c r="I3991" s="633" t="s">
        <v>1976</v>
      </c>
      <c r="J3991" s="633">
        <v>1</v>
      </c>
      <c r="K3991" s="633" t="s">
        <v>1859</v>
      </c>
    </row>
    <row r="3992" spans="1:11" ht="15.75" customHeight="1">
      <c r="A3992" s="2365">
        <v>44622</v>
      </c>
      <c r="B3992" s="1569" t="s">
        <v>1971</v>
      </c>
      <c r="C3992" s="725" t="s">
        <v>6238</v>
      </c>
      <c r="D3992" s="633" t="s">
        <v>6239</v>
      </c>
      <c r="E3992" s="633" t="s">
        <v>2627</v>
      </c>
      <c r="F3992" s="1722">
        <v>1100000</v>
      </c>
      <c r="G3992" s="660" t="s">
        <v>1975</v>
      </c>
      <c r="H3992" s="633" t="s">
        <v>1991</v>
      </c>
      <c r="I3992" s="633" t="s">
        <v>1976</v>
      </c>
      <c r="J3992" s="633">
        <v>1</v>
      </c>
      <c r="K3992" s="633" t="s">
        <v>1192</v>
      </c>
    </row>
    <row r="3993" spans="1:11" ht="15.75" customHeight="1">
      <c r="A3993" s="2365">
        <v>44653</v>
      </c>
      <c r="B3993" s="633" t="s">
        <v>1971</v>
      </c>
      <c r="C3993" s="2519" t="s">
        <v>6240</v>
      </c>
      <c r="D3993" s="633" t="s">
        <v>3918</v>
      </c>
      <c r="E3993" s="633" t="s">
        <v>2024</v>
      </c>
      <c r="F3993" s="1722">
        <v>6000000</v>
      </c>
      <c r="G3993" s="660" t="s">
        <v>1975</v>
      </c>
      <c r="H3993" s="633" t="s">
        <v>1976</v>
      </c>
      <c r="I3993" s="633" t="s">
        <v>1976</v>
      </c>
      <c r="J3993" s="633">
        <v>1</v>
      </c>
      <c r="K3993" s="633" t="s">
        <v>1859</v>
      </c>
    </row>
    <row r="3994" spans="1:11" ht="15.75" customHeight="1">
      <c r="A3994" s="2365">
        <v>44683</v>
      </c>
      <c r="B3994" s="633" t="s">
        <v>1971</v>
      </c>
      <c r="C3994" s="725" t="s">
        <v>6241</v>
      </c>
      <c r="D3994" s="633" t="s">
        <v>2802</v>
      </c>
      <c r="E3994" s="633" t="s">
        <v>1974</v>
      </c>
      <c r="F3994" s="1722">
        <v>2200000</v>
      </c>
      <c r="G3994" s="660" t="s">
        <v>1975</v>
      </c>
      <c r="H3994" s="633" t="s">
        <v>1991</v>
      </c>
      <c r="I3994" s="633" t="s">
        <v>1976</v>
      </c>
      <c r="J3994" s="633">
        <v>1</v>
      </c>
      <c r="K3994" s="633" t="s">
        <v>1170</v>
      </c>
    </row>
    <row r="3995" spans="1:11" ht="15.75" customHeight="1">
      <c r="A3995" s="2365">
        <v>44714</v>
      </c>
      <c r="B3995" s="1464" t="s">
        <v>1971</v>
      </c>
      <c r="C3995" s="2456" t="s">
        <v>6242</v>
      </c>
      <c r="D3995" s="1464" t="s">
        <v>3835</v>
      </c>
      <c r="E3995" s="1464" t="s">
        <v>1974</v>
      </c>
      <c r="F3995" s="2164">
        <v>1050000</v>
      </c>
      <c r="G3995" s="422" t="s">
        <v>3261</v>
      </c>
      <c r="H3995" s="633" t="s">
        <v>1976</v>
      </c>
      <c r="I3995" s="633" t="s">
        <v>1976</v>
      </c>
      <c r="J3995" s="633">
        <v>1</v>
      </c>
      <c r="K3995" s="633" t="s">
        <v>1859</v>
      </c>
    </row>
    <row r="3996" spans="1:11" ht="15.75" customHeight="1">
      <c r="A3996" s="2365">
        <v>44744</v>
      </c>
      <c r="B3996" s="2041" t="s">
        <v>1971</v>
      </c>
      <c r="C3996" s="2455" t="s">
        <v>6243</v>
      </c>
      <c r="D3996" s="2269" t="s">
        <v>6244</v>
      </c>
      <c r="E3996" s="723" t="s">
        <v>2627</v>
      </c>
      <c r="F3996" s="2166">
        <v>1050000</v>
      </c>
      <c r="G3996" s="422" t="s">
        <v>6245</v>
      </c>
      <c r="H3996" s="633" t="s">
        <v>1976</v>
      </c>
      <c r="I3996" s="633" t="s">
        <v>1976</v>
      </c>
      <c r="J3996" s="633">
        <v>1</v>
      </c>
      <c r="K3996" s="633" t="s">
        <v>1170</v>
      </c>
    </row>
    <row r="3997" spans="1:11" ht="15.75" customHeight="1">
      <c r="A3997" s="2365">
        <v>44775</v>
      </c>
      <c r="B3997" s="2041" t="s">
        <v>1971</v>
      </c>
      <c r="C3997" s="725" t="s">
        <v>6246</v>
      </c>
      <c r="D3997" s="723" t="s">
        <v>2512</v>
      </c>
      <c r="E3997" s="723" t="s">
        <v>2024</v>
      </c>
      <c r="F3997" s="2166">
        <v>3200000</v>
      </c>
      <c r="G3997" s="422" t="s">
        <v>4897</v>
      </c>
      <c r="H3997" s="633" t="s">
        <v>1976</v>
      </c>
      <c r="I3997" s="633" t="s">
        <v>1976</v>
      </c>
      <c r="J3997" s="633">
        <v>1</v>
      </c>
      <c r="K3997" s="633" t="s">
        <v>1192</v>
      </c>
    </row>
    <row r="3998" spans="1:11" ht="15.75" customHeight="1">
      <c r="A3998" s="2365">
        <v>44806</v>
      </c>
      <c r="B3998" s="2041" t="s">
        <v>1971</v>
      </c>
      <c r="C3998" s="725" t="s">
        <v>6247</v>
      </c>
      <c r="D3998" s="723" t="s">
        <v>3835</v>
      </c>
      <c r="E3998" s="723" t="s">
        <v>1974</v>
      </c>
      <c r="F3998" s="2166">
        <v>1000000</v>
      </c>
      <c r="G3998" s="422" t="s">
        <v>3261</v>
      </c>
      <c r="H3998" s="633" t="s">
        <v>1976</v>
      </c>
      <c r="I3998" s="633" t="s">
        <v>1976</v>
      </c>
      <c r="J3998" s="633">
        <v>1</v>
      </c>
      <c r="K3998" s="633" t="s">
        <v>1192</v>
      </c>
    </row>
    <row r="3999" spans="1:11" ht="15.75" customHeight="1">
      <c r="A3999" s="2365">
        <v>44836</v>
      </c>
      <c r="B3999" s="2041" t="s">
        <v>1971</v>
      </c>
      <c r="C3999" s="725" t="s">
        <v>6248</v>
      </c>
      <c r="D3999" s="723" t="s">
        <v>2434</v>
      </c>
      <c r="E3999" s="723" t="s">
        <v>2024</v>
      </c>
      <c r="F3999" s="2166">
        <v>1650000</v>
      </c>
      <c r="G3999" s="422" t="s">
        <v>2263</v>
      </c>
      <c r="H3999" s="633" t="s">
        <v>1976</v>
      </c>
      <c r="I3999" s="633" t="s">
        <v>1976</v>
      </c>
      <c r="J3999" s="633">
        <v>1</v>
      </c>
      <c r="K3999" s="633" t="s">
        <v>1170</v>
      </c>
    </row>
    <row r="4000" spans="1:11" ht="15.75" customHeight="1">
      <c r="A4000" s="2365">
        <v>44867</v>
      </c>
      <c r="B4000" s="633" t="s">
        <v>1971</v>
      </c>
      <c r="C4000" s="439" t="s">
        <v>6249</v>
      </c>
      <c r="D4000" s="633" t="s">
        <v>89</v>
      </c>
      <c r="E4000" s="1464" t="s">
        <v>1974</v>
      </c>
      <c r="F4000" s="1722">
        <v>4000000</v>
      </c>
      <c r="G4000" s="422" t="s">
        <v>6250</v>
      </c>
      <c r="H4000" s="633" t="s">
        <v>1976</v>
      </c>
      <c r="I4000" s="633" t="s">
        <v>1976</v>
      </c>
      <c r="J4000" s="633">
        <v>1</v>
      </c>
      <c r="K4000" s="633" t="s">
        <v>1192</v>
      </c>
    </row>
    <row r="4001" spans="1:11" ht="15.75" customHeight="1">
      <c r="A4001" s="2365">
        <v>44897</v>
      </c>
      <c r="B4001" s="633" t="s">
        <v>1971</v>
      </c>
      <c r="C4001" s="479" t="s">
        <v>6251</v>
      </c>
      <c r="D4001" s="695" t="s">
        <v>2434</v>
      </c>
      <c r="E4001" s="723" t="s">
        <v>1974</v>
      </c>
      <c r="F4001" s="2164">
        <v>1700000</v>
      </c>
      <c r="G4001" s="1884" t="s">
        <v>6252</v>
      </c>
      <c r="H4001" s="633" t="s">
        <v>1991</v>
      </c>
      <c r="I4001" s="633" t="s">
        <v>1976</v>
      </c>
      <c r="J4001" s="633">
        <v>1</v>
      </c>
      <c r="K4001" s="1464" t="s">
        <v>1192</v>
      </c>
    </row>
    <row r="4002" spans="1:11" ht="15.75" customHeight="1">
      <c r="A4002" s="2365">
        <v>44928</v>
      </c>
      <c r="B4002" s="633" t="s">
        <v>1971</v>
      </c>
      <c r="C4002" s="1690" t="s">
        <v>6253</v>
      </c>
      <c r="D4002" s="1329" t="s">
        <v>2434</v>
      </c>
      <c r="E4002" s="723" t="s">
        <v>1974</v>
      </c>
      <c r="F4002" s="2165">
        <v>1600000</v>
      </c>
      <c r="G4002" s="484" t="s">
        <v>2589</v>
      </c>
      <c r="H4002" s="633" t="s">
        <v>1991</v>
      </c>
      <c r="I4002" s="633" t="s">
        <v>1976</v>
      </c>
      <c r="J4002" s="633">
        <v>1</v>
      </c>
      <c r="K4002" s="676" t="s">
        <v>1170</v>
      </c>
    </row>
    <row r="4003" spans="1:11" ht="15.75" customHeight="1">
      <c r="A4003" s="2365">
        <v>44959</v>
      </c>
      <c r="B4003" s="633" t="s">
        <v>1971</v>
      </c>
      <c r="C4003" s="1690" t="s">
        <v>6254</v>
      </c>
      <c r="D4003" s="1329" t="s">
        <v>2434</v>
      </c>
      <c r="E4003" s="723" t="s">
        <v>1974</v>
      </c>
      <c r="F4003" s="2165">
        <v>1600000</v>
      </c>
      <c r="G4003" s="484" t="s">
        <v>6252</v>
      </c>
      <c r="H4003" s="633" t="s">
        <v>1976</v>
      </c>
      <c r="I4003" s="633" t="s">
        <v>1976</v>
      </c>
      <c r="J4003" s="633">
        <v>1</v>
      </c>
      <c r="K4003" s="676" t="s">
        <v>1859</v>
      </c>
    </row>
    <row r="4004" spans="1:11" ht="15.75" customHeight="1">
      <c r="A4004" s="2365">
        <v>44987</v>
      </c>
      <c r="B4004" s="633" t="s">
        <v>1971</v>
      </c>
      <c r="C4004" s="439" t="s">
        <v>6255</v>
      </c>
      <c r="D4004" s="1569" t="s">
        <v>99</v>
      </c>
      <c r="E4004" s="723" t="s">
        <v>1974</v>
      </c>
      <c r="F4004" s="1722">
        <v>2600000</v>
      </c>
      <c r="G4004" s="422" t="s">
        <v>292</v>
      </c>
      <c r="H4004" s="633" t="s">
        <v>1976</v>
      </c>
      <c r="I4004" s="633" t="s">
        <v>1976</v>
      </c>
      <c r="J4004" s="633">
        <v>1</v>
      </c>
      <c r="K4004" s="633" t="s">
        <v>1170</v>
      </c>
    </row>
    <row r="4005" spans="1:11" ht="15.75" customHeight="1">
      <c r="A4005" s="2365">
        <v>45018</v>
      </c>
      <c r="B4005" s="633" t="s">
        <v>1971</v>
      </c>
      <c r="C4005" s="479" t="s">
        <v>6140</v>
      </c>
      <c r="D4005" s="1464" t="s">
        <v>2343</v>
      </c>
      <c r="E4005" s="1464" t="s">
        <v>1974</v>
      </c>
      <c r="F4005" s="2164">
        <v>2150000</v>
      </c>
      <c r="G4005" s="1884" t="s">
        <v>6256</v>
      </c>
      <c r="H4005" s="633" t="s">
        <v>1976</v>
      </c>
      <c r="I4005" s="633" t="s">
        <v>1976</v>
      </c>
      <c r="J4005" s="633">
        <v>1</v>
      </c>
      <c r="K4005" s="1464" t="s">
        <v>1859</v>
      </c>
    </row>
    <row r="4006" spans="1:11" ht="15.75" customHeight="1">
      <c r="A4006" s="2365">
        <v>45048</v>
      </c>
      <c r="B4006" s="633" t="s">
        <v>1971</v>
      </c>
      <c r="C4006" s="725" t="s">
        <v>6257</v>
      </c>
      <c r="D4006" s="723" t="s">
        <v>2547</v>
      </c>
      <c r="E4006" s="723" t="s">
        <v>2024</v>
      </c>
      <c r="F4006" s="2166">
        <v>6000000</v>
      </c>
      <c r="G4006" s="818" t="s">
        <v>6258</v>
      </c>
      <c r="H4006" s="633" t="s">
        <v>1976</v>
      </c>
      <c r="I4006" s="633" t="s">
        <v>1976</v>
      </c>
      <c r="J4006" s="633">
        <v>1</v>
      </c>
      <c r="K4006" s="723" t="s">
        <v>1192</v>
      </c>
    </row>
    <row r="4007" spans="1:11" ht="15.75" customHeight="1">
      <c r="A4007" s="2365">
        <v>45079</v>
      </c>
      <c r="B4007" s="633" t="s">
        <v>1971</v>
      </c>
      <c r="C4007" s="725" t="s">
        <v>6259</v>
      </c>
      <c r="D4007" s="723" t="s">
        <v>6260</v>
      </c>
      <c r="E4007" s="723" t="s">
        <v>2024</v>
      </c>
      <c r="F4007" s="2166">
        <v>4000000</v>
      </c>
      <c r="G4007" s="2130" t="s">
        <v>1975</v>
      </c>
      <c r="H4007" s="633" t="s">
        <v>1976</v>
      </c>
      <c r="I4007" s="633" t="s">
        <v>1976</v>
      </c>
      <c r="J4007" s="633">
        <v>1</v>
      </c>
      <c r="K4007" s="723" t="s">
        <v>1192</v>
      </c>
    </row>
    <row r="4008" spans="1:11" ht="15.75" customHeight="1">
      <c r="A4008" s="2365">
        <v>45109</v>
      </c>
      <c r="B4008" s="633" t="s">
        <v>1971</v>
      </c>
      <c r="C4008" s="439" t="s">
        <v>6261</v>
      </c>
      <c r="D4008" s="633" t="s">
        <v>101</v>
      </c>
      <c r="E4008" s="633" t="s">
        <v>2024</v>
      </c>
      <c r="F4008" s="2297">
        <v>3500000</v>
      </c>
      <c r="G4008" s="818" t="s">
        <v>2075</v>
      </c>
      <c r="H4008" s="633" t="s">
        <v>1976</v>
      </c>
      <c r="I4008" s="633" t="s">
        <v>1976</v>
      </c>
      <c r="J4008" s="633">
        <v>1</v>
      </c>
      <c r="K4008" s="633" t="s">
        <v>1192</v>
      </c>
    </row>
    <row r="4009" spans="1:11" ht="15.75" customHeight="1">
      <c r="A4009" s="2365">
        <v>45140</v>
      </c>
      <c r="B4009" s="633" t="s">
        <v>1971</v>
      </c>
      <c r="C4009" s="439" t="s">
        <v>1187</v>
      </c>
      <c r="D4009" s="633" t="s">
        <v>6262</v>
      </c>
      <c r="E4009" s="633" t="s">
        <v>2233</v>
      </c>
      <c r="F4009" s="2297">
        <v>1300000</v>
      </c>
      <c r="G4009" s="818" t="s">
        <v>292</v>
      </c>
      <c r="H4009" s="633" t="s">
        <v>1976</v>
      </c>
      <c r="I4009" s="633" t="s">
        <v>1976</v>
      </c>
      <c r="J4009" s="633">
        <v>1</v>
      </c>
      <c r="K4009" s="633" t="s">
        <v>1170</v>
      </c>
    </row>
    <row r="4010" spans="1:11" ht="15.75" customHeight="1">
      <c r="A4010" s="2365">
        <v>45171</v>
      </c>
      <c r="B4010" s="633" t="s">
        <v>2001</v>
      </c>
      <c r="C4010" s="630" t="s">
        <v>6263</v>
      </c>
      <c r="D4010" s="633" t="s">
        <v>2802</v>
      </c>
      <c r="E4010" s="633" t="s">
        <v>2024</v>
      </c>
      <c r="F4010" s="2297">
        <v>3500000</v>
      </c>
      <c r="G4010" s="818" t="s">
        <v>1975</v>
      </c>
      <c r="H4010" s="633" t="s">
        <v>1976</v>
      </c>
      <c r="I4010" s="633" t="s">
        <v>1976</v>
      </c>
      <c r="J4010" s="633">
        <v>1</v>
      </c>
      <c r="K4010" s="633" t="s">
        <v>1192</v>
      </c>
    </row>
    <row r="4011" spans="1:11" ht="15.75" customHeight="1">
      <c r="A4011" s="2365">
        <v>45201</v>
      </c>
      <c r="B4011" s="633" t="s">
        <v>1971</v>
      </c>
      <c r="C4011" s="630" t="s">
        <v>6264</v>
      </c>
      <c r="D4011" s="633" t="s">
        <v>6265</v>
      </c>
      <c r="E4011" s="633" t="s">
        <v>2024</v>
      </c>
      <c r="F4011" s="2297">
        <v>1050000</v>
      </c>
      <c r="G4011" s="818" t="s">
        <v>1975</v>
      </c>
      <c r="H4011" s="633" t="s">
        <v>1976</v>
      </c>
      <c r="I4011" s="633" t="s">
        <v>1976</v>
      </c>
      <c r="J4011" s="633">
        <v>1</v>
      </c>
      <c r="K4011" s="633" t="s">
        <v>1192</v>
      </c>
    </row>
    <row r="4012" spans="1:11" ht="15.75" customHeight="1">
      <c r="A4012" s="2365">
        <v>45202</v>
      </c>
      <c r="B4012" s="633"/>
      <c r="C4012" s="630"/>
      <c r="D4012" s="633"/>
      <c r="E4012" s="633"/>
      <c r="F4012" s="2297"/>
      <c r="G4012" s="818"/>
      <c r="H4012" s="633"/>
      <c r="I4012" s="633"/>
      <c r="J4012" s="633"/>
      <c r="K4012" s="633"/>
    </row>
    <row r="4013" spans="1:11" ht="15.75" customHeight="1">
      <c r="A4013" s="2365">
        <v>45203</v>
      </c>
      <c r="B4013" s="633"/>
      <c r="C4013" s="630"/>
      <c r="D4013" s="633"/>
      <c r="E4013" s="633"/>
      <c r="F4013" s="2297"/>
      <c r="G4013" s="818"/>
      <c r="H4013" s="633"/>
      <c r="I4013" s="633"/>
      <c r="J4013" s="633"/>
      <c r="K4013" s="633"/>
    </row>
    <row r="4014" spans="1:11" ht="15.75" customHeight="1">
      <c r="A4014" s="2365">
        <v>45232</v>
      </c>
      <c r="B4014" s="633" t="s">
        <v>1971</v>
      </c>
      <c r="C4014" s="630" t="s">
        <v>6266</v>
      </c>
      <c r="D4014" s="633" t="s">
        <v>106</v>
      </c>
      <c r="E4014" s="633" t="s">
        <v>2024</v>
      </c>
      <c r="F4014" s="2297">
        <v>1954000</v>
      </c>
      <c r="G4014" s="818" t="s">
        <v>1975</v>
      </c>
      <c r="H4014" s="633" t="s">
        <v>1976</v>
      </c>
      <c r="I4014" s="633" t="s">
        <v>1976</v>
      </c>
      <c r="J4014" s="633">
        <v>1</v>
      </c>
      <c r="K4014" s="633" t="s">
        <v>1170</v>
      </c>
    </row>
    <row r="4015" spans="1:11" ht="15.75" customHeight="1">
      <c r="A4015" s="2365">
        <v>45262</v>
      </c>
      <c r="B4015" s="633" t="s">
        <v>1971</v>
      </c>
      <c r="C4015" s="630" t="s">
        <v>6267</v>
      </c>
      <c r="D4015" s="633" t="s">
        <v>6268</v>
      </c>
      <c r="E4015" s="633" t="s">
        <v>2423</v>
      </c>
      <c r="F4015" s="1888">
        <v>2500000</v>
      </c>
      <c r="G4015" s="705" t="s">
        <v>2747</v>
      </c>
      <c r="H4015" s="633" t="s">
        <v>1976</v>
      </c>
      <c r="I4015" s="633" t="s">
        <v>1976</v>
      </c>
      <c r="J4015" s="633">
        <v>1</v>
      </c>
      <c r="K4015" s="633" t="s">
        <v>1192</v>
      </c>
    </row>
    <row r="4016" spans="1:11" ht="15.75" customHeight="1">
      <c r="A4016" s="2243"/>
      <c r="B4016" s="1527" t="s">
        <v>1971</v>
      </c>
      <c r="C4016" s="1528" t="s">
        <v>6269</v>
      </c>
      <c r="D4016" s="1529" t="s">
        <v>100</v>
      </c>
      <c r="E4016" s="1529" t="s">
        <v>2024</v>
      </c>
      <c r="F4016" s="1577">
        <v>735000000</v>
      </c>
      <c r="G4016" s="1530" t="s">
        <v>6270</v>
      </c>
      <c r="H4016" s="1530"/>
      <c r="I4016" s="1531"/>
      <c r="J4016" s="1532"/>
      <c r="K4016" s="1533"/>
    </row>
    <row r="4017" spans="1:11" ht="15.75" customHeight="1">
      <c r="A4017" s="2243"/>
      <c r="B4017" s="1527"/>
      <c r="C4017" s="1528" t="s">
        <v>6241</v>
      </c>
      <c r="D4017" s="1529" t="s">
        <v>2802</v>
      </c>
      <c r="E4017" s="1529" t="s">
        <v>2024</v>
      </c>
      <c r="F4017" s="1577">
        <v>650000000</v>
      </c>
      <c r="G4017" s="1530" t="s">
        <v>1975</v>
      </c>
      <c r="H4017" s="1530"/>
      <c r="I4017" s="1531"/>
      <c r="J4017" s="1532"/>
      <c r="K4017" s="1533"/>
    </row>
    <row r="4018" spans="1:11" ht="15.75" customHeight="1">
      <c r="A4018" s="2243"/>
      <c r="B4018" s="1527"/>
      <c r="C4018" s="1528" t="s">
        <v>6271</v>
      </c>
      <c r="D4018" s="1529" t="s">
        <v>5333</v>
      </c>
      <c r="E4018" s="1529" t="s">
        <v>2024</v>
      </c>
      <c r="F4018" s="1577">
        <v>290000000</v>
      </c>
      <c r="G4018" s="1530" t="s">
        <v>1975</v>
      </c>
      <c r="H4018" s="1530"/>
      <c r="I4018" s="1531"/>
      <c r="J4018" s="1532"/>
      <c r="K4018" s="1533"/>
    </row>
    <row r="4019" spans="1:11" ht="15.75" customHeight="1">
      <c r="A4019" s="1541"/>
      <c r="B4019" s="1527"/>
      <c r="C4019" s="1532" t="s">
        <v>6272</v>
      </c>
      <c r="D4019" s="1535" t="s">
        <v>2343</v>
      </c>
      <c r="E4019" s="1529" t="s">
        <v>2024</v>
      </c>
      <c r="F4019" s="1576">
        <v>430000000</v>
      </c>
      <c r="G4019" s="1535" t="s">
        <v>1975</v>
      </c>
      <c r="H4019" s="1530"/>
      <c r="I4019" s="1531"/>
      <c r="J4019" s="1532"/>
      <c r="K4019" s="1536"/>
    </row>
    <row r="4020" spans="1:11" ht="15.75" customHeight="1">
      <c r="J4020">
        <f>SUM(J3990:J4015)</f>
        <v>24</v>
      </c>
    </row>
    <row r="4022" spans="1:11" ht="15.75" customHeight="1">
      <c r="A4022" s="3340" t="s">
        <v>36</v>
      </c>
      <c r="B4022" s="3341"/>
      <c r="C4022" s="3341"/>
      <c r="D4022" s="3341"/>
      <c r="E4022" s="3341"/>
      <c r="F4022" s="3341"/>
      <c r="G4022" s="3341"/>
      <c r="H4022" s="3341"/>
      <c r="I4022" s="3341"/>
      <c r="J4022" s="3341"/>
      <c r="K4022" s="3341"/>
    </row>
    <row r="4023" spans="1:11" ht="15.75" customHeight="1">
      <c r="A4023" s="12" t="s">
        <v>1962</v>
      </c>
      <c r="B4023" s="62" t="s">
        <v>1963</v>
      </c>
      <c r="C4023" s="62" t="s">
        <v>1964</v>
      </c>
      <c r="D4023" s="62" t="s">
        <v>2340</v>
      </c>
      <c r="E4023" s="62" t="s">
        <v>153</v>
      </c>
      <c r="F4023" s="1702" t="s">
        <v>1966</v>
      </c>
      <c r="G4023" s="986" t="s">
        <v>1967</v>
      </c>
      <c r="H4023" s="62" t="s">
        <v>1968</v>
      </c>
      <c r="I4023" s="62" t="s">
        <v>1969</v>
      </c>
      <c r="J4023" s="63" t="s">
        <v>1970</v>
      </c>
      <c r="K4023" s="63" t="s">
        <v>10</v>
      </c>
    </row>
    <row r="4024" spans="1:11" ht="15.75" customHeight="1">
      <c r="A4024" s="2365"/>
      <c r="B4024" s="633" t="s">
        <v>1971</v>
      </c>
      <c r="C4024" s="662" t="s">
        <v>6273</v>
      </c>
      <c r="D4024" s="633" t="s">
        <v>3298</v>
      </c>
      <c r="E4024" s="633" t="s">
        <v>2131</v>
      </c>
      <c r="F4024" s="1131">
        <v>1600000</v>
      </c>
      <c r="G4024" s="660" t="s">
        <v>1975</v>
      </c>
      <c r="H4024" s="633" t="s">
        <v>1991</v>
      </c>
      <c r="I4024" s="633" t="s">
        <v>1976</v>
      </c>
      <c r="J4024" s="633">
        <v>1</v>
      </c>
      <c r="K4024" s="633" t="s">
        <v>1859</v>
      </c>
    </row>
    <row r="4025" spans="1:11" ht="15.75" customHeight="1">
      <c r="A4025" s="2365"/>
      <c r="B4025" s="633" t="s">
        <v>1971</v>
      </c>
      <c r="C4025" s="662" t="s">
        <v>6173</v>
      </c>
      <c r="D4025" s="633" t="s">
        <v>6274</v>
      </c>
      <c r="E4025" s="633" t="s">
        <v>2024</v>
      </c>
      <c r="F4025" s="1131">
        <v>3300000</v>
      </c>
      <c r="G4025" s="660" t="s">
        <v>2443</v>
      </c>
      <c r="H4025" s="633" t="s">
        <v>1991</v>
      </c>
      <c r="I4025" s="633" t="s">
        <v>1976</v>
      </c>
      <c r="J4025" s="633">
        <v>1</v>
      </c>
      <c r="K4025" s="633" t="s">
        <v>1170</v>
      </c>
    </row>
    <row r="4026" spans="1:11" ht="15.75" customHeight="1">
      <c r="A4026" s="2365"/>
      <c r="B4026" s="633" t="s">
        <v>1971</v>
      </c>
      <c r="C4026" s="479" t="s">
        <v>6275</v>
      </c>
      <c r="D4026" s="633"/>
      <c r="E4026" s="633" t="s">
        <v>2024</v>
      </c>
      <c r="F4026" s="1722"/>
      <c r="G4026" s="660"/>
      <c r="H4026" s="633" t="s">
        <v>1991</v>
      </c>
      <c r="I4026" s="633" t="s">
        <v>1976</v>
      </c>
      <c r="J4026" s="633">
        <v>1</v>
      </c>
      <c r="K4026" s="633"/>
    </row>
    <row r="4027" spans="1:11" ht="15.75" customHeight="1">
      <c r="A4027" s="2365"/>
      <c r="B4027" s="633" t="s">
        <v>1971</v>
      </c>
      <c r="C4027" s="725" t="s">
        <v>6276</v>
      </c>
      <c r="D4027" s="633"/>
      <c r="E4027" s="633" t="s">
        <v>2024</v>
      </c>
      <c r="F4027" s="1722"/>
      <c r="G4027" s="660"/>
      <c r="H4027" s="633" t="s">
        <v>1976</v>
      </c>
      <c r="I4027" s="633" t="s">
        <v>1976</v>
      </c>
      <c r="J4027" s="633">
        <v>1</v>
      </c>
      <c r="K4027" s="633"/>
    </row>
    <row r="4028" spans="1:11" ht="15.75" customHeight="1">
      <c r="A4028" s="2365"/>
      <c r="B4028" s="633" t="s">
        <v>1971</v>
      </c>
      <c r="C4028" s="725" t="s">
        <v>6277</v>
      </c>
      <c r="D4028" s="633"/>
      <c r="E4028" s="633" t="s">
        <v>1974</v>
      </c>
      <c r="F4028" s="1722"/>
      <c r="G4028" s="660"/>
      <c r="H4028" s="633" t="s">
        <v>1991</v>
      </c>
      <c r="I4028" s="633" t="s">
        <v>1976</v>
      </c>
      <c r="J4028" s="633">
        <v>1</v>
      </c>
      <c r="K4028" s="633"/>
    </row>
    <row r="4029" spans="1:11" ht="15.75" customHeight="1">
      <c r="A4029" s="2365"/>
      <c r="B4029" s="1464" t="s">
        <v>1971</v>
      </c>
      <c r="C4029" s="2456" t="s">
        <v>6278</v>
      </c>
      <c r="D4029" s="1464" t="s">
        <v>93</v>
      </c>
      <c r="E4029" s="1464" t="s">
        <v>1974</v>
      </c>
      <c r="F4029" s="2164">
        <v>2900000</v>
      </c>
      <c r="G4029" s="422" t="s">
        <v>2042</v>
      </c>
      <c r="H4029" s="633" t="s">
        <v>1976</v>
      </c>
      <c r="I4029" s="633" t="s">
        <v>1976</v>
      </c>
      <c r="J4029" s="633">
        <v>1</v>
      </c>
      <c r="K4029" s="633" t="s">
        <v>1170</v>
      </c>
    </row>
    <row r="4030" spans="1:11" ht="15.75" customHeight="1">
      <c r="A4030" s="2365"/>
      <c r="B4030" s="2041" t="s">
        <v>1971</v>
      </c>
      <c r="C4030" s="2455" t="s">
        <v>6279</v>
      </c>
      <c r="D4030" s="2269" t="s">
        <v>2547</v>
      </c>
      <c r="E4030" s="723" t="s">
        <v>2024</v>
      </c>
      <c r="F4030" s="2166">
        <v>3200000</v>
      </c>
      <c r="G4030" s="422" t="s">
        <v>6280</v>
      </c>
      <c r="H4030" s="633" t="s">
        <v>1976</v>
      </c>
      <c r="I4030" s="633" t="s">
        <v>1976</v>
      </c>
      <c r="J4030" s="633">
        <v>1</v>
      </c>
      <c r="K4030" s="633" t="s">
        <v>1170</v>
      </c>
    </row>
    <row r="4031" spans="1:11" ht="15.75" customHeight="1">
      <c r="A4031" s="2365"/>
      <c r="B4031" s="2041" t="s">
        <v>1971</v>
      </c>
      <c r="C4031" s="725" t="s">
        <v>6281</v>
      </c>
      <c r="D4031" s="723" t="s">
        <v>413</v>
      </c>
      <c r="E4031" s="723" t="s">
        <v>2024</v>
      </c>
      <c r="F4031" s="2166">
        <v>4400000</v>
      </c>
      <c r="G4031" s="422" t="s">
        <v>2168</v>
      </c>
      <c r="H4031" s="633" t="s">
        <v>1976</v>
      </c>
      <c r="I4031" s="633" t="s">
        <v>1976</v>
      </c>
      <c r="J4031" s="633">
        <v>1</v>
      </c>
      <c r="K4031" s="633" t="s">
        <v>1859</v>
      </c>
    </row>
    <row r="4032" spans="1:11" ht="15.75" customHeight="1">
      <c r="A4032" s="2365"/>
      <c r="B4032" s="2041" t="s">
        <v>1971</v>
      </c>
      <c r="C4032" s="725" t="s">
        <v>6282</v>
      </c>
      <c r="D4032" s="723" t="s">
        <v>2512</v>
      </c>
      <c r="E4032" s="723" t="s">
        <v>1974</v>
      </c>
      <c r="F4032" s="2166">
        <v>2500000</v>
      </c>
      <c r="G4032" s="422" t="s">
        <v>2075</v>
      </c>
      <c r="H4032" s="633" t="s">
        <v>1976</v>
      </c>
      <c r="I4032" s="633" t="s">
        <v>1976</v>
      </c>
      <c r="J4032" s="633">
        <v>1</v>
      </c>
      <c r="K4032" s="633" t="s">
        <v>1859</v>
      </c>
    </row>
    <row r="4033" spans="1:11" ht="15.75" customHeight="1">
      <c r="A4033" s="2365"/>
      <c r="B4033" s="2041" t="s">
        <v>1971</v>
      </c>
      <c r="C4033" s="725" t="s">
        <v>6283</v>
      </c>
      <c r="D4033" s="723" t="s">
        <v>2790</v>
      </c>
      <c r="E4033" s="723" t="s">
        <v>2024</v>
      </c>
      <c r="F4033" s="2166">
        <v>1300000</v>
      </c>
      <c r="G4033" s="422" t="s">
        <v>1975</v>
      </c>
      <c r="H4033" s="633" t="s">
        <v>1976</v>
      </c>
      <c r="I4033" s="633" t="s">
        <v>1976</v>
      </c>
      <c r="J4033" s="633">
        <v>1</v>
      </c>
      <c r="K4033" s="633" t="s">
        <v>1170</v>
      </c>
    </row>
    <row r="4034" spans="1:11" ht="15.75" customHeight="1">
      <c r="A4034" s="2243"/>
      <c r="B4034" s="1527" t="s">
        <v>1971</v>
      </c>
      <c r="C4034" s="1528" t="s">
        <v>6284</v>
      </c>
      <c r="D4034" s="1529" t="s">
        <v>413</v>
      </c>
      <c r="E4034" s="1529" t="s">
        <v>2024</v>
      </c>
      <c r="F4034" s="1577">
        <v>510000000</v>
      </c>
      <c r="G4034" s="1530" t="s">
        <v>2042</v>
      </c>
      <c r="H4034" s="1530"/>
      <c r="I4034" s="1531"/>
      <c r="J4034" s="1532"/>
      <c r="K4034" s="1533"/>
    </row>
    <row r="4035" spans="1:11" ht="15.75" customHeight="1">
      <c r="A4035" s="2243"/>
      <c r="B4035" s="1527"/>
      <c r="C4035" s="1528" t="s">
        <v>6285</v>
      </c>
      <c r="D4035" s="1529" t="s">
        <v>2490</v>
      </c>
      <c r="E4035" s="1529" t="s">
        <v>2024</v>
      </c>
      <c r="F4035" s="1577">
        <v>470000000</v>
      </c>
      <c r="G4035" s="1530" t="s">
        <v>1975</v>
      </c>
      <c r="H4035" s="1530"/>
      <c r="I4035" s="1531"/>
      <c r="J4035" s="1532"/>
      <c r="K4035" s="1533"/>
    </row>
    <row r="4036" spans="1:11" ht="15.75" customHeight="1">
      <c r="A4036" s="1541"/>
      <c r="B4036" s="1527"/>
      <c r="C4036" s="1532" t="s">
        <v>6286</v>
      </c>
      <c r="D4036" s="1535"/>
      <c r="E4036" s="1529" t="s">
        <v>2024</v>
      </c>
      <c r="F4036" s="1576"/>
      <c r="G4036" s="1535"/>
      <c r="H4036" s="1530"/>
      <c r="I4036" s="1531"/>
      <c r="J4036" s="1532"/>
      <c r="K4036" s="1536"/>
    </row>
    <row r="4037" spans="1:11" ht="15.75" customHeight="1">
      <c r="J4037">
        <f>SUM(J4024:J4033)</f>
        <v>10</v>
      </c>
    </row>
    <row r="4039" spans="1:11" ht="15.75" customHeight="1">
      <c r="A4039" s="3340" t="s">
        <v>1073</v>
      </c>
      <c r="B4039" s="3341"/>
      <c r="C4039" s="3341"/>
      <c r="D4039" s="3341"/>
      <c r="E4039" s="3341"/>
      <c r="F4039" s="3341"/>
      <c r="G4039" s="3341"/>
      <c r="H4039" s="3341"/>
      <c r="I4039" s="3341"/>
      <c r="J4039" s="3341"/>
      <c r="K4039" s="3341"/>
    </row>
    <row r="4040" spans="1:11" ht="15.75" customHeight="1">
      <c r="A4040" s="12" t="s">
        <v>1962</v>
      </c>
      <c r="B4040" s="62" t="s">
        <v>1963</v>
      </c>
      <c r="C4040" s="62" t="s">
        <v>1964</v>
      </c>
      <c r="D4040" s="62" t="s">
        <v>2340</v>
      </c>
      <c r="E4040" s="62" t="s">
        <v>153</v>
      </c>
      <c r="F4040" s="1702" t="s">
        <v>1966</v>
      </c>
      <c r="G4040" s="986" t="s">
        <v>1967</v>
      </c>
      <c r="H4040" s="62" t="s">
        <v>1968</v>
      </c>
      <c r="I4040" s="62" t="s">
        <v>1969</v>
      </c>
      <c r="J4040" s="63" t="s">
        <v>1970</v>
      </c>
      <c r="K4040" s="63" t="s">
        <v>10</v>
      </c>
    </row>
    <row r="4041" spans="1:11" ht="15.75" customHeight="1">
      <c r="A4041" s="2365">
        <v>44563</v>
      </c>
      <c r="B4041" s="633" t="s">
        <v>1971</v>
      </c>
      <c r="C4041" s="662" t="s">
        <v>6287</v>
      </c>
      <c r="D4041" s="633" t="s">
        <v>2547</v>
      </c>
      <c r="E4041" s="633" t="s">
        <v>2024</v>
      </c>
      <c r="F4041" s="1131">
        <v>4200000</v>
      </c>
      <c r="G4041" s="660" t="s">
        <v>1975</v>
      </c>
      <c r="H4041" s="633" t="s">
        <v>1976</v>
      </c>
      <c r="I4041" s="633" t="s">
        <v>1976</v>
      </c>
      <c r="J4041" s="633">
        <v>1</v>
      </c>
      <c r="K4041" s="633" t="s">
        <v>1859</v>
      </c>
    </row>
    <row r="4042" spans="1:11" ht="15.75" customHeight="1">
      <c r="A4042" s="2365">
        <v>44564</v>
      </c>
      <c r="B4042" s="633" t="s">
        <v>1971</v>
      </c>
      <c r="C4042" s="662" t="s">
        <v>6288</v>
      </c>
      <c r="D4042" s="633" t="s">
        <v>5560</v>
      </c>
      <c r="E4042" s="633" t="s">
        <v>5560</v>
      </c>
      <c r="F4042" s="1131">
        <v>2500000</v>
      </c>
      <c r="G4042" s="660" t="s">
        <v>1975</v>
      </c>
      <c r="H4042" s="633" t="s">
        <v>1991</v>
      </c>
      <c r="I4042" s="633" t="s">
        <v>1976</v>
      </c>
      <c r="J4042" s="633">
        <v>1</v>
      </c>
      <c r="K4042" s="633" t="s">
        <v>1192</v>
      </c>
    </row>
    <row r="4043" spans="1:11" ht="15.75" customHeight="1">
      <c r="A4043" s="2365">
        <v>44565</v>
      </c>
      <c r="B4043" s="633" t="s">
        <v>1971</v>
      </c>
      <c r="C4043" s="479" t="s">
        <v>6289</v>
      </c>
      <c r="D4043" s="633" t="s">
        <v>2309</v>
      </c>
      <c r="E4043" s="633" t="s">
        <v>2309</v>
      </c>
      <c r="F4043" s="1722">
        <v>1200000</v>
      </c>
      <c r="G4043" s="660" t="s">
        <v>1975</v>
      </c>
      <c r="H4043" s="633" t="s">
        <v>1991</v>
      </c>
      <c r="I4043" s="633" t="s">
        <v>1976</v>
      </c>
      <c r="J4043" s="633">
        <v>1</v>
      </c>
      <c r="K4043" s="633" t="s">
        <v>1859</v>
      </c>
    </row>
    <row r="4044" spans="1:11" ht="15.75" customHeight="1">
      <c r="A4044" s="2365">
        <v>44566</v>
      </c>
      <c r="B4044" s="633" t="s">
        <v>1971</v>
      </c>
      <c r="C4044" s="725" t="s">
        <v>6290</v>
      </c>
      <c r="D4044" s="633" t="s">
        <v>95</v>
      </c>
      <c r="E4044" s="633" t="s">
        <v>2024</v>
      </c>
      <c r="F4044" s="1722">
        <v>1900000</v>
      </c>
      <c r="G4044" s="660" t="s">
        <v>1975</v>
      </c>
      <c r="H4044" s="633" t="s">
        <v>1976</v>
      </c>
      <c r="I4044" s="633" t="s">
        <v>1976</v>
      </c>
      <c r="J4044" s="633">
        <v>1</v>
      </c>
      <c r="K4044" s="633" t="s">
        <v>1859</v>
      </c>
    </row>
    <row r="4045" spans="1:11" ht="15.75" customHeight="1">
      <c r="A4045" s="2365">
        <v>44567</v>
      </c>
      <c r="B4045" s="633" t="s">
        <v>1971</v>
      </c>
      <c r="C4045" s="725" t="s">
        <v>6291</v>
      </c>
      <c r="D4045" s="633" t="s">
        <v>413</v>
      </c>
      <c r="E4045" s="633" t="s">
        <v>1974</v>
      </c>
      <c r="F4045" s="1722">
        <v>2400000</v>
      </c>
      <c r="G4045" s="660" t="s">
        <v>4691</v>
      </c>
      <c r="H4045" s="633" t="s">
        <v>1991</v>
      </c>
      <c r="I4045" s="633" t="s">
        <v>1976</v>
      </c>
      <c r="J4045" s="633">
        <v>1</v>
      </c>
      <c r="K4045" s="633" t="s">
        <v>1170</v>
      </c>
    </row>
    <row r="4046" spans="1:11" ht="15.75" customHeight="1">
      <c r="A4046" s="2365">
        <v>44568</v>
      </c>
      <c r="B4046" s="1464" t="s">
        <v>1971</v>
      </c>
      <c r="C4046" s="2456" t="s">
        <v>6292</v>
      </c>
      <c r="D4046" s="1464" t="s">
        <v>1986</v>
      </c>
      <c r="E4046" s="1464" t="s">
        <v>1974</v>
      </c>
      <c r="F4046" s="2164">
        <v>2700000</v>
      </c>
      <c r="G4046" s="422" t="s">
        <v>6293</v>
      </c>
      <c r="H4046" s="633" t="s">
        <v>1976</v>
      </c>
      <c r="I4046" s="633" t="s">
        <v>1976</v>
      </c>
      <c r="J4046" s="633">
        <v>1</v>
      </c>
      <c r="K4046" s="633" t="s">
        <v>1170</v>
      </c>
    </row>
    <row r="4047" spans="1:11" ht="15.75" customHeight="1">
      <c r="A4047" s="2365">
        <v>44569</v>
      </c>
      <c r="B4047" s="2041" t="s">
        <v>2149</v>
      </c>
      <c r="C4047" s="2455" t="s">
        <v>6294</v>
      </c>
      <c r="D4047" s="2269" t="s">
        <v>413</v>
      </c>
      <c r="E4047" s="723" t="s">
        <v>2024</v>
      </c>
      <c r="F4047" s="2166">
        <v>4000000</v>
      </c>
      <c r="G4047" s="422" t="s">
        <v>3478</v>
      </c>
      <c r="H4047" s="633" t="s">
        <v>1976</v>
      </c>
      <c r="I4047" s="633" t="s">
        <v>1976</v>
      </c>
      <c r="J4047" s="633">
        <v>1</v>
      </c>
      <c r="K4047" s="633" t="s">
        <v>1859</v>
      </c>
    </row>
    <row r="4048" spans="1:11" ht="15.75" customHeight="1">
      <c r="A4048" s="2365">
        <v>44570</v>
      </c>
      <c r="B4048" s="2041" t="s">
        <v>1971</v>
      </c>
      <c r="C4048" s="725" t="s">
        <v>6295</v>
      </c>
      <c r="D4048" s="723" t="s">
        <v>2512</v>
      </c>
      <c r="E4048" s="723" t="s">
        <v>2024</v>
      </c>
      <c r="F4048" s="2166">
        <v>2600000</v>
      </c>
      <c r="G4048" s="422" t="s">
        <v>5049</v>
      </c>
      <c r="H4048" s="633" t="s">
        <v>1976</v>
      </c>
      <c r="I4048" s="633" t="s">
        <v>1976</v>
      </c>
      <c r="J4048" s="633">
        <v>1</v>
      </c>
      <c r="K4048" s="633" t="s">
        <v>1192</v>
      </c>
    </row>
    <row r="4049" spans="1:11" ht="15.75" customHeight="1">
      <c r="A4049" s="2365">
        <v>44571</v>
      </c>
      <c r="B4049" s="2041" t="s">
        <v>1971</v>
      </c>
      <c r="C4049" s="725" t="s">
        <v>6296</v>
      </c>
      <c r="D4049" s="723" t="s">
        <v>1986</v>
      </c>
      <c r="E4049" s="723" t="s">
        <v>1974</v>
      </c>
      <c r="F4049" s="2166">
        <v>3600000</v>
      </c>
      <c r="G4049" s="422" t="s">
        <v>3082</v>
      </c>
      <c r="H4049" s="633" t="s">
        <v>1976</v>
      </c>
      <c r="I4049" s="633" t="s">
        <v>1976</v>
      </c>
      <c r="J4049" s="633">
        <v>1</v>
      </c>
      <c r="K4049" s="633" t="s">
        <v>1859</v>
      </c>
    </row>
    <row r="4050" spans="1:11" ht="15.75" customHeight="1">
      <c r="A4050" s="2365">
        <v>44572</v>
      </c>
      <c r="B4050" s="2041" t="s">
        <v>1971</v>
      </c>
      <c r="C4050" s="725" t="s">
        <v>6297</v>
      </c>
      <c r="D4050" s="723" t="s">
        <v>407</v>
      </c>
      <c r="E4050" s="723" t="s">
        <v>2024</v>
      </c>
      <c r="F4050" s="2166">
        <v>2200000</v>
      </c>
      <c r="G4050" s="422" t="s">
        <v>6298</v>
      </c>
      <c r="H4050" s="633" t="s">
        <v>1976</v>
      </c>
      <c r="I4050" s="633" t="s">
        <v>1976</v>
      </c>
      <c r="J4050" s="633">
        <v>1</v>
      </c>
      <c r="K4050" s="633" t="s">
        <v>1192</v>
      </c>
    </row>
    <row r="4051" spans="1:11" ht="15.75" customHeight="1">
      <c r="A4051" s="2365">
        <v>44573</v>
      </c>
      <c r="B4051" s="633" t="s">
        <v>1971</v>
      </c>
      <c r="C4051" s="439" t="s">
        <v>6299</v>
      </c>
      <c r="D4051" s="633" t="s">
        <v>434</v>
      </c>
      <c r="E4051" s="1464" t="s">
        <v>1974</v>
      </c>
      <c r="F4051" s="1722">
        <v>2300000</v>
      </c>
      <c r="G4051" s="422" t="s">
        <v>5049</v>
      </c>
      <c r="H4051" s="633" t="s">
        <v>1976</v>
      </c>
      <c r="I4051" s="633" t="s">
        <v>1976</v>
      </c>
      <c r="J4051" s="633">
        <v>1</v>
      </c>
      <c r="K4051" s="633" t="s">
        <v>1859</v>
      </c>
    </row>
    <row r="4052" spans="1:11" ht="15.75" customHeight="1">
      <c r="A4052" s="2365">
        <v>44574</v>
      </c>
      <c r="B4052" s="633" t="s">
        <v>1971</v>
      </c>
      <c r="C4052" s="479" t="s">
        <v>6300</v>
      </c>
      <c r="D4052" s="695" t="s">
        <v>2547</v>
      </c>
      <c r="E4052" s="723" t="s">
        <v>1974</v>
      </c>
      <c r="F4052" s="2164">
        <v>2000000</v>
      </c>
      <c r="G4052" s="1884" t="s">
        <v>5999</v>
      </c>
      <c r="H4052" s="633" t="s">
        <v>1991</v>
      </c>
      <c r="I4052" s="633" t="s">
        <v>1976</v>
      </c>
      <c r="J4052" s="633">
        <v>1</v>
      </c>
      <c r="K4052" s="1464" t="s">
        <v>1859</v>
      </c>
    </row>
    <row r="4053" spans="1:11" ht="15.75" customHeight="1">
      <c r="A4053" s="2365">
        <v>44575</v>
      </c>
      <c r="B4053" s="633" t="s">
        <v>1971</v>
      </c>
      <c r="C4053" s="1690" t="s">
        <v>6301</v>
      </c>
      <c r="D4053" s="1329" t="s">
        <v>413</v>
      </c>
      <c r="E4053" s="723" t="s">
        <v>1974</v>
      </c>
      <c r="F4053" s="2165">
        <v>2200000</v>
      </c>
      <c r="G4053" s="484" t="s">
        <v>6193</v>
      </c>
      <c r="H4053" s="633" t="s">
        <v>1991</v>
      </c>
      <c r="I4053" s="633" t="s">
        <v>1976</v>
      </c>
      <c r="J4053" s="633">
        <v>1</v>
      </c>
      <c r="K4053" s="676" t="s">
        <v>1859</v>
      </c>
    </row>
    <row r="4054" spans="1:11" ht="15.75" customHeight="1">
      <c r="A4054" s="2365">
        <v>44576</v>
      </c>
      <c r="B4054" s="633" t="s">
        <v>1971</v>
      </c>
      <c r="C4054" s="1690" t="s">
        <v>1182</v>
      </c>
      <c r="D4054" s="1329" t="s">
        <v>413</v>
      </c>
      <c r="E4054" s="723" t="s">
        <v>1974</v>
      </c>
      <c r="F4054" s="2165">
        <v>3000000</v>
      </c>
      <c r="G4054" s="484" t="s">
        <v>6302</v>
      </c>
      <c r="H4054" s="633" t="s">
        <v>1976</v>
      </c>
      <c r="I4054" s="633" t="s">
        <v>1976</v>
      </c>
      <c r="J4054" s="633">
        <v>1</v>
      </c>
      <c r="K4054" s="676" t="s">
        <v>1192</v>
      </c>
    </row>
    <row r="4055" spans="1:11" ht="15.75" customHeight="1">
      <c r="A4055" s="2365">
        <v>44577</v>
      </c>
      <c r="B4055" s="633" t="s">
        <v>1971</v>
      </c>
      <c r="C4055" s="439" t="s">
        <v>6303</v>
      </c>
      <c r="D4055" s="1569" t="s">
        <v>3253</v>
      </c>
      <c r="E4055" s="723" t="s">
        <v>1974</v>
      </c>
      <c r="F4055" s="1722">
        <v>4000000</v>
      </c>
      <c r="G4055" s="422" t="s">
        <v>3323</v>
      </c>
      <c r="H4055" s="633" t="s">
        <v>1976</v>
      </c>
      <c r="I4055" s="633" t="s">
        <v>1976</v>
      </c>
      <c r="J4055" s="633">
        <v>1</v>
      </c>
      <c r="K4055" s="633" t="s">
        <v>1859</v>
      </c>
    </row>
    <row r="4056" spans="1:11" ht="15.75" customHeight="1">
      <c r="A4056" s="2365">
        <v>44578</v>
      </c>
      <c r="B4056" s="633" t="s">
        <v>1971</v>
      </c>
      <c r="C4056" s="479" t="s">
        <v>3063</v>
      </c>
      <c r="D4056" s="1464" t="s">
        <v>2201</v>
      </c>
      <c r="E4056" s="1464" t="s">
        <v>1974</v>
      </c>
      <c r="F4056" s="2164">
        <v>2600000</v>
      </c>
      <c r="G4056" s="1884" t="s">
        <v>5049</v>
      </c>
      <c r="H4056" s="633" t="s">
        <v>1976</v>
      </c>
      <c r="I4056" s="633" t="s">
        <v>1976</v>
      </c>
      <c r="J4056" s="633">
        <v>1</v>
      </c>
      <c r="K4056" s="1464" t="s">
        <v>1192</v>
      </c>
    </row>
    <row r="4057" spans="1:11" ht="15.75" customHeight="1">
      <c r="A4057" s="2365">
        <v>44579</v>
      </c>
      <c r="B4057" s="633" t="s">
        <v>1971</v>
      </c>
      <c r="C4057" s="725" t="s">
        <v>6304</v>
      </c>
      <c r="D4057" s="723" t="s">
        <v>2512</v>
      </c>
      <c r="E4057" s="723" t="s">
        <v>2024</v>
      </c>
      <c r="F4057" s="2166">
        <v>2450000</v>
      </c>
      <c r="G4057" s="818" t="s">
        <v>2075</v>
      </c>
      <c r="H4057" s="633" t="s">
        <v>1976</v>
      </c>
      <c r="I4057" s="633" t="s">
        <v>1976</v>
      </c>
      <c r="J4057" s="633">
        <v>1</v>
      </c>
      <c r="K4057" s="723" t="s">
        <v>1192</v>
      </c>
    </row>
    <row r="4058" spans="1:11" ht="15.75" customHeight="1">
      <c r="A4058" s="2365">
        <v>44580</v>
      </c>
      <c r="B4058" s="633" t="s">
        <v>1971</v>
      </c>
      <c r="C4058" s="725" t="s">
        <v>6305</v>
      </c>
      <c r="D4058" s="723" t="s">
        <v>413</v>
      </c>
      <c r="E4058" s="723" t="s">
        <v>2024</v>
      </c>
      <c r="F4058" s="2166">
        <v>2300000</v>
      </c>
      <c r="G4058" s="818" t="s">
        <v>6306</v>
      </c>
      <c r="H4058" s="633" t="s">
        <v>1976</v>
      </c>
      <c r="I4058" s="633" t="s">
        <v>1976</v>
      </c>
      <c r="J4058" s="633">
        <v>1</v>
      </c>
      <c r="K4058" s="723" t="s">
        <v>1859</v>
      </c>
    </row>
    <row r="4059" spans="1:11" ht="15.75" customHeight="1">
      <c r="A4059" s="2365">
        <v>44581</v>
      </c>
      <c r="B4059" s="633" t="s">
        <v>1971</v>
      </c>
      <c r="C4059" s="439" t="s">
        <v>6307</v>
      </c>
      <c r="D4059" s="633" t="s">
        <v>106</v>
      </c>
      <c r="E4059" s="633" t="s">
        <v>2024</v>
      </c>
      <c r="F4059" s="1722">
        <v>2200000</v>
      </c>
      <c r="G4059" s="1884" t="s">
        <v>5659</v>
      </c>
      <c r="H4059" s="633" t="s">
        <v>1976</v>
      </c>
      <c r="I4059" s="633" t="s">
        <v>1976</v>
      </c>
      <c r="J4059" s="633">
        <v>1</v>
      </c>
      <c r="K4059" s="633" t="s">
        <v>1170</v>
      </c>
    </row>
    <row r="4060" spans="1:11" ht="15.75" customHeight="1">
      <c r="A4060" s="2365">
        <v>44582</v>
      </c>
      <c r="B4060" s="633" t="s">
        <v>1971</v>
      </c>
      <c r="C4060" s="439" t="s">
        <v>6308</v>
      </c>
      <c r="D4060" s="633" t="s">
        <v>1986</v>
      </c>
      <c r="E4060" s="633" t="s">
        <v>2024</v>
      </c>
      <c r="F4060" s="1888">
        <v>3000000</v>
      </c>
      <c r="G4060" s="484" t="s">
        <v>3082</v>
      </c>
      <c r="H4060" s="633" t="s">
        <v>1976</v>
      </c>
      <c r="I4060" s="723" t="s">
        <v>1976</v>
      </c>
      <c r="J4060" s="633">
        <v>1</v>
      </c>
      <c r="K4060" s="633" t="s">
        <v>1859</v>
      </c>
    </row>
    <row r="4061" spans="1:11" ht="15.75" customHeight="1">
      <c r="A4061" s="2243"/>
      <c r="B4061" s="1527" t="s">
        <v>1971</v>
      </c>
      <c r="C4061" s="1528" t="s">
        <v>6309</v>
      </c>
      <c r="D4061" s="1529" t="s">
        <v>95</v>
      </c>
      <c r="E4061" s="1529" t="s">
        <v>2024</v>
      </c>
      <c r="F4061" s="1577">
        <v>530000000</v>
      </c>
      <c r="G4061" s="1530" t="s">
        <v>1975</v>
      </c>
      <c r="H4061" s="1530"/>
      <c r="I4061" s="1531"/>
      <c r="J4061" s="1532"/>
      <c r="K4061" s="1533"/>
    </row>
    <row r="4062" spans="1:11" ht="15.75" customHeight="1">
      <c r="A4062" s="2243"/>
      <c r="B4062" s="1527"/>
      <c r="C4062" s="1528" t="s">
        <v>6310</v>
      </c>
      <c r="D4062" s="1529" t="s">
        <v>119</v>
      </c>
      <c r="E4062" s="1529" t="s">
        <v>2024</v>
      </c>
      <c r="F4062" s="1577">
        <v>397000000</v>
      </c>
      <c r="G4062" s="1530" t="s">
        <v>1975</v>
      </c>
      <c r="H4062" s="1530"/>
      <c r="I4062" s="1531"/>
      <c r="J4062" s="1532"/>
      <c r="K4062" s="1533"/>
    </row>
    <row r="4063" spans="1:11" ht="15.75" customHeight="1">
      <c r="A4063" s="1541"/>
      <c r="B4063" s="1527"/>
      <c r="C4063" s="1532" t="s">
        <v>6311</v>
      </c>
      <c r="D4063" s="1535" t="s">
        <v>413</v>
      </c>
      <c r="E4063" s="1529" t="s">
        <v>2024</v>
      </c>
      <c r="F4063" s="1576">
        <v>880000000</v>
      </c>
      <c r="G4063" s="1535" t="s">
        <v>3478</v>
      </c>
      <c r="H4063" s="1530"/>
      <c r="I4063" s="1531"/>
      <c r="J4063" s="1532"/>
      <c r="K4063" s="1536"/>
    </row>
    <row r="4066" spans="1:11" ht="15.75" customHeight="1">
      <c r="A4066" s="3342" t="s">
        <v>6312</v>
      </c>
      <c r="B4066" s="3342"/>
      <c r="C4066" s="3342"/>
      <c r="D4066" s="3342"/>
      <c r="E4066" s="3342"/>
      <c r="F4066" s="3342"/>
      <c r="G4066" s="3342"/>
      <c r="H4066" s="3342"/>
      <c r="I4066" s="3342"/>
      <c r="J4066" s="3342"/>
      <c r="K4066" s="3342"/>
    </row>
    <row r="4067" spans="1:11" ht="15.75" customHeight="1">
      <c r="A4067" s="3340" t="s">
        <v>15</v>
      </c>
      <c r="B4067" s="3341"/>
      <c r="C4067" s="3341"/>
      <c r="D4067" s="3341"/>
      <c r="E4067" s="3341"/>
      <c r="F4067" s="3341"/>
      <c r="G4067" s="3341"/>
      <c r="H4067" s="3341"/>
      <c r="I4067" s="3341"/>
      <c r="J4067" s="3341"/>
      <c r="K4067" s="3341"/>
    </row>
    <row r="4068" spans="1:11" ht="15.75" customHeight="1">
      <c r="A4068" s="12" t="s">
        <v>1962</v>
      </c>
      <c r="B4068" s="62" t="s">
        <v>1963</v>
      </c>
      <c r="C4068" s="62" t="s">
        <v>1964</v>
      </c>
      <c r="D4068" s="62" t="s">
        <v>2340</v>
      </c>
      <c r="E4068" s="62" t="s">
        <v>153</v>
      </c>
      <c r="F4068" s="1702" t="s">
        <v>1966</v>
      </c>
      <c r="G4068" s="986" t="s">
        <v>1967</v>
      </c>
      <c r="H4068" s="62" t="s">
        <v>1968</v>
      </c>
      <c r="I4068" s="62" t="s">
        <v>1969</v>
      </c>
      <c r="J4068" s="63" t="s">
        <v>1970</v>
      </c>
      <c r="K4068" s="63" t="s">
        <v>10</v>
      </c>
    </row>
    <row r="4069" spans="1:11" ht="15.75" customHeight="1">
      <c r="A4069" s="2365">
        <v>44564</v>
      </c>
      <c r="B4069" s="633" t="s">
        <v>1971</v>
      </c>
      <c r="C4069" s="631" t="s">
        <v>6313</v>
      </c>
      <c r="D4069" s="633" t="s">
        <v>89</v>
      </c>
      <c r="E4069" s="633" t="s">
        <v>2024</v>
      </c>
      <c r="F4069" s="1131">
        <v>3500000</v>
      </c>
      <c r="G4069" s="680" t="s">
        <v>6314</v>
      </c>
      <c r="H4069" s="633" t="s">
        <v>1991</v>
      </c>
      <c r="I4069" s="633" t="s">
        <v>1976</v>
      </c>
      <c r="J4069" s="633">
        <v>1</v>
      </c>
      <c r="K4069" s="633"/>
    </row>
    <row r="4070" spans="1:11" ht="15.75" customHeight="1">
      <c r="A4070" s="2365">
        <v>44595</v>
      </c>
      <c r="B4070" s="633" t="s">
        <v>1971</v>
      </c>
      <c r="C4070" s="631" t="s">
        <v>6315</v>
      </c>
      <c r="D4070" s="633" t="s">
        <v>3112</v>
      </c>
      <c r="E4070" s="633" t="s">
        <v>1974</v>
      </c>
      <c r="F4070" s="1131">
        <v>5500000</v>
      </c>
      <c r="G4070" s="680" t="s">
        <v>2283</v>
      </c>
      <c r="H4070" s="633" t="s">
        <v>1976</v>
      </c>
      <c r="I4070" s="633" t="s">
        <v>1976</v>
      </c>
      <c r="J4070" s="633">
        <v>1</v>
      </c>
      <c r="K4070" s="633"/>
    </row>
    <row r="4071" spans="1:11" ht="15.75" customHeight="1">
      <c r="A4071" s="2365">
        <v>44623</v>
      </c>
      <c r="B4071" s="633" t="s">
        <v>1971</v>
      </c>
      <c r="C4071" s="1700" t="s">
        <v>6316</v>
      </c>
      <c r="D4071" s="633" t="s">
        <v>2895</v>
      </c>
      <c r="E4071" s="633" t="s">
        <v>2024</v>
      </c>
      <c r="F4071" s="1722">
        <v>3000000</v>
      </c>
      <c r="G4071" s="680" t="s">
        <v>1984</v>
      </c>
      <c r="H4071" s="633" t="s">
        <v>1991</v>
      </c>
      <c r="I4071" s="633" t="s">
        <v>1976</v>
      </c>
      <c r="J4071" s="633">
        <v>1</v>
      </c>
      <c r="K4071" s="633"/>
    </row>
    <row r="4072" spans="1:11" ht="15.75" customHeight="1">
      <c r="A4072" s="2365">
        <v>44654</v>
      </c>
      <c r="B4072" s="633" t="s">
        <v>1971</v>
      </c>
      <c r="C4072" s="726" t="s">
        <v>6317</v>
      </c>
      <c r="D4072" s="633" t="s">
        <v>6318</v>
      </c>
      <c r="E4072" s="633" t="s">
        <v>2024</v>
      </c>
      <c r="F4072" s="1722">
        <v>3500000</v>
      </c>
      <c r="G4072" s="680" t="s">
        <v>6319</v>
      </c>
      <c r="H4072" s="633" t="s">
        <v>1991</v>
      </c>
      <c r="I4072" s="633" t="s">
        <v>1976</v>
      </c>
      <c r="J4072" s="633">
        <v>1</v>
      </c>
      <c r="K4072" s="633"/>
    </row>
    <row r="4073" spans="1:11" ht="15.75" customHeight="1">
      <c r="A4073" s="2365">
        <v>44684</v>
      </c>
      <c r="B4073" s="633" t="s">
        <v>1971</v>
      </c>
      <c r="C4073" s="726" t="s">
        <v>6320</v>
      </c>
      <c r="D4073" s="633" t="s">
        <v>2399</v>
      </c>
      <c r="E4073" s="633" t="s">
        <v>1974</v>
      </c>
      <c r="F4073" s="1722">
        <v>3800000</v>
      </c>
      <c r="G4073" s="680" t="s">
        <v>3497</v>
      </c>
      <c r="H4073" s="633" t="s">
        <v>1991</v>
      </c>
      <c r="I4073" s="633" t="s">
        <v>1976</v>
      </c>
      <c r="J4073" s="633">
        <v>1</v>
      </c>
      <c r="K4073" s="633"/>
    </row>
    <row r="4074" spans="1:11" ht="15.75" customHeight="1">
      <c r="A4074" s="2365">
        <v>44715</v>
      </c>
      <c r="B4074" s="1464" t="s">
        <v>1971</v>
      </c>
      <c r="C4074" s="2663" t="s">
        <v>6321</v>
      </c>
      <c r="D4074" s="1464" t="s">
        <v>90</v>
      </c>
      <c r="E4074" s="1464" t="s">
        <v>1974</v>
      </c>
      <c r="F4074" s="2164">
        <v>2400000</v>
      </c>
      <c r="G4074" s="139" t="s">
        <v>6322</v>
      </c>
      <c r="H4074" s="633" t="s">
        <v>1976</v>
      </c>
      <c r="I4074" s="633" t="s">
        <v>1976</v>
      </c>
      <c r="J4074" s="633">
        <v>1</v>
      </c>
      <c r="K4074" s="633"/>
    </row>
    <row r="4075" spans="1:11" ht="15.75" customHeight="1">
      <c r="A4075" s="2365">
        <v>44745</v>
      </c>
      <c r="B4075" s="2041" t="s">
        <v>1971</v>
      </c>
      <c r="C4075" s="2266" t="s">
        <v>1285</v>
      </c>
      <c r="D4075" s="2269" t="s">
        <v>2399</v>
      </c>
      <c r="E4075" s="723" t="s">
        <v>2024</v>
      </c>
      <c r="F4075" s="2166">
        <v>4000000</v>
      </c>
      <c r="G4075" s="422" t="s">
        <v>2846</v>
      </c>
      <c r="H4075" s="633" t="s">
        <v>1976</v>
      </c>
      <c r="I4075" s="633" t="s">
        <v>1976</v>
      </c>
      <c r="J4075" s="633">
        <v>1</v>
      </c>
      <c r="K4075" s="633"/>
    </row>
    <row r="4076" spans="1:11" ht="15.75" customHeight="1">
      <c r="A4076" s="2365">
        <v>44776</v>
      </c>
      <c r="B4076" s="2041" t="s">
        <v>1971</v>
      </c>
      <c r="C4076" s="635" t="s">
        <v>6323</v>
      </c>
      <c r="D4076" s="723" t="s">
        <v>2895</v>
      </c>
      <c r="E4076" s="723" t="s">
        <v>2024</v>
      </c>
      <c r="F4076" s="2166">
        <v>7000000</v>
      </c>
      <c r="G4076" s="422" t="s">
        <v>2379</v>
      </c>
      <c r="H4076" s="633" t="s">
        <v>1991</v>
      </c>
      <c r="I4076" s="633" t="s">
        <v>1976</v>
      </c>
      <c r="J4076" s="633">
        <v>1</v>
      </c>
      <c r="K4076" s="633"/>
    </row>
    <row r="4077" spans="1:11" ht="15.75" customHeight="1">
      <c r="A4077" s="2365">
        <v>44807</v>
      </c>
      <c r="B4077" s="2041" t="s">
        <v>1971</v>
      </c>
      <c r="C4077" s="635" t="s">
        <v>6324</v>
      </c>
      <c r="D4077" s="723" t="s">
        <v>6318</v>
      </c>
      <c r="E4077" s="723" t="s">
        <v>1974</v>
      </c>
      <c r="F4077" s="2166">
        <v>8000000</v>
      </c>
      <c r="G4077" s="422" t="s">
        <v>2592</v>
      </c>
      <c r="H4077" s="633" t="s">
        <v>1991</v>
      </c>
      <c r="I4077" s="633" t="s">
        <v>1976</v>
      </c>
      <c r="J4077" s="633">
        <v>1</v>
      </c>
      <c r="K4077" s="633"/>
    </row>
    <row r="4078" spans="1:11" ht="15.75" customHeight="1">
      <c r="A4078" s="2365">
        <v>44837</v>
      </c>
      <c r="B4078" s="2041" t="s">
        <v>1971</v>
      </c>
      <c r="C4078" s="635" t="s">
        <v>6325</v>
      </c>
      <c r="D4078" s="723" t="s">
        <v>106</v>
      </c>
      <c r="E4078" s="723" t="s">
        <v>2024</v>
      </c>
      <c r="F4078" s="2166">
        <v>1900000</v>
      </c>
      <c r="G4078" s="422" t="s">
        <v>3424</v>
      </c>
      <c r="H4078" s="633" t="s">
        <v>1976</v>
      </c>
      <c r="I4078" s="633" t="s">
        <v>1976</v>
      </c>
      <c r="J4078" s="633">
        <v>1</v>
      </c>
      <c r="K4078" s="633"/>
    </row>
    <row r="4079" spans="1:11" ht="15.75" customHeight="1">
      <c r="A4079" s="2365">
        <v>44868</v>
      </c>
      <c r="B4079" s="633" t="s">
        <v>1971</v>
      </c>
      <c r="C4079" s="95" t="s">
        <v>6326</v>
      </c>
      <c r="D4079" s="633" t="s">
        <v>413</v>
      </c>
      <c r="E4079" s="1464" t="s">
        <v>1974</v>
      </c>
      <c r="F4079" s="1722">
        <v>3500000</v>
      </c>
      <c r="G4079" s="422" t="s">
        <v>2300</v>
      </c>
      <c r="H4079" s="633" t="s">
        <v>1976</v>
      </c>
      <c r="I4079" s="633" t="s">
        <v>1976</v>
      </c>
      <c r="J4079" s="633">
        <v>1</v>
      </c>
      <c r="K4079" s="633"/>
    </row>
    <row r="4080" spans="1:11" ht="15.75" customHeight="1">
      <c r="A4080" s="2365">
        <v>44898</v>
      </c>
      <c r="B4080" s="633" t="s">
        <v>1971</v>
      </c>
      <c r="C4080" s="2664" t="s">
        <v>3851</v>
      </c>
      <c r="D4080" s="695" t="s">
        <v>2399</v>
      </c>
      <c r="E4080" s="723" t="s">
        <v>1974</v>
      </c>
      <c r="F4080" s="2164">
        <v>4000000</v>
      </c>
      <c r="G4080" s="1884" t="s">
        <v>2068</v>
      </c>
      <c r="H4080" s="633" t="s">
        <v>1991</v>
      </c>
      <c r="I4080" s="1464" t="s">
        <v>1976</v>
      </c>
      <c r="J4080" s="633">
        <v>1</v>
      </c>
      <c r="K4080" s="1464"/>
    </row>
    <row r="4081" spans="1:11" ht="15.75" customHeight="1">
      <c r="A4081" s="2365">
        <v>44929</v>
      </c>
      <c r="B4081" s="633" t="s">
        <v>1971</v>
      </c>
      <c r="C4081" s="1689" t="s">
        <v>6327</v>
      </c>
      <c r="D4081" s="1329" t="s">
        <v>98</v>
      </c>
      <c r="E4081" s="723" t="s">
        <v>1974</v>
      </c>
      <c r="F4081" s="2165">
        <v>2000000</v>
      </c>
      <c r="G4081" s="484" t="s">
        <v>6328</v>
      </c>
      <c r="H4081" s="633" t="s">
        <v>1976</v>
      </c>
      <c r="I4081" s="676" t="s">
        <v>1976</v>
      </c>
      <c r="J4081" s="633">
        <v>1</v>
      </c>
      <c r="K4081" s="676"/>
    </row>
    <row r="4082" spans="1:11" ht="15.75" customHeight="1">
      <c r="A4082" s="2365">
        <v>44960</v>
      </c>
      <c r="B4082" s="633" t="s">
        <v>1971</v>
      </c>
      <c r="C4082" s="1689" t="s">
        <v>6329</v>
      </c>
      <c r="D4082" s="1329" t="s">
        <v>6330</v>
      </c>
      <c r="E4082" s="723" t="s">
        <v>1988</v>
      </c>
      <c r="F4082" s="2165">
        <v>35000000</v>
      </c>
      <c r="G4082" s="484" t="s">
        <v>1975</v>
      </c>
      <c r="H4082" s="633" t="s">
        <v>1991</v>
      </c>
      <c r="I4082" s="676" t="s">
        <v>1976</v>
      </c>
      <c r="J4082" s="633">
        <v>1</v>
      </c>
      <c r="K4082" s="676"/>
    </row>
    <row r="4083" spans="1:11" ht="15.75" customHeight="1">
      <c r="A4083" s="2365">
        <v>44988</v>
      </c>
      <c r="B4083" s="633" t="s">
        <v>1971</v>
      </c>
      <c r="C4083" s="759" t="s">
        <v>6331</v>
      </c>
      <c r="D4083" s="2610" t="s">
        <v>2233</v>
      </c>
      <c r="E4083" s="723" t="s">
        <v>5560</v>
      </c>
      <c r="F4083" s="2739">
        <v>2000000</v>
      </c>
      <c r="G4083" s="1107" t="s">
        <v>1975</v>
      </c>
      <c r="H4083" s="633" t="s">
        <v>1991</v>
      </c>
      <c r="I4083" s="1973" t="s">
        <v>1976</v>
      </c>
      <c r="J4083" s="633">
        <v>1</v>
      </c>
      <c r="K4083" s="1973"/>
    </row>
    <row r="4084" spans="1:11" ht="15.75" customHeight="1">
      <c r="A4084" s="2365">
        <v>45019</v>
      </c>
      <c r="B4084" s="633" t="s">
        <v>1971</v>
      </c>
      <c r="C4084" s="95" t="s">
        <v>6332</v>
      </c>
      <c r="D4084" s="1569" t="s">
        <v>6333</v>
      </c>
      <c r="E4084" s="723" t="s">
        <v>1988</v>
      </c>
      <c r="F4084" s="1722">
        <v>4500000</v>
      </c>
      <c r="G4084" s="422" t="s">
        <v>1975</v>
      </c>
      <c r="H4084" s="633" t="s">
        <v>1976</v>
      </c>
      <c r="I4084" s="633" t="s">
        <v>1976</v>
      </c>
      <c r="J4084" s="633">
        <v>1</v>
      </c>
      <c r="K4084" s="633"/>
    </row>
    <row r="4085" spans="1:11" ht="15.75" customHeight="1">
      <c r="A4085" s="2365">
        <v>45049</v>
      </c>
      <c r="B4085" s="633" t="s">
        <v>1971</v>
      </c>
      <c r="C4085" s="2664" t="s">
        <v>6334</v>
      </c>
      <c r="D4085" s="1464" t="s">
        <v>6333</v>
      </c>
      <c r="E4085" s="1464" t="s">
        <v>1988</v>
      </c>
      <c r="F4085" s="2164">
        <v>2000000</v>
      </c>
      <c r="G4085" s="1884" t="s">
        <v>1975</v>
      </c>
      <c r="H4085" s="633" t="s">
        <v>1991</v>
      </c>
      <c r="I4085" s="1464" t="s">
        <v>1976</v>
      </c>
      <c r="J4085" s="633">
        <v>1</v>
      </c>
      <c r="K4085" s="1464"/>
    </row>
    <row r="4086" spans="1:11" ht="15.75" customHeight="1">
      <c r="A4086" s="2365">
        <v>45080</v>
      </c>
      <c r="B4086" s="633" t="s">
        <v>1971</v>
      </c>
      <c r="C4086" s="635" t="s">
        <v>6335</v>
      </c>
      <c r="D4086" s="723" t="s">
        <v>3200</v>
      </c>
      <c r="E4086" s="723" t="s">
        <v>2024</v>
      </c>
      <c r="F4086" s="2166">
        <v>2800000</v>
      </c>
      <c r="G4086" s="818" t="s">
        <v>1975</v>
      </c>
      <c r="H4086" s="633" t="s">
        <v>1991</v>
      </c>
      <c r="I4086" s="723" t="s">
        <v>1976</v>
      </c>
      <c r="J4086" s="633">
        <v>1</v>
      </c>
      <c r="K4086" s="723"/>
    </row>
    <row r="4087" spans="1:11" ht="15.75" customHeight="1">
      <c r="A4087" s="2365">
        <v>45110</v>
      </c>
      <c r="B4087" s="633" t="s">
        <v>1971</v>
      </c>
      <c r="C4087" s="635" t="s">
        <v>6336</v>
      </c>
      <c r="D4087" s="723" t="s">
        <v>3684</v>
      </c>
      <c r="E4087" s="723" t="s">
        <v>2092</v>
      </c>
      <c r="F4087" s="2166">
        <v>1200000</v>
      </c>
      <c r="G4087" s="818" t="s">
        <v>1975</v>
      </c>
      <c r="H4087" s="633" t="s">
        <v>1976</v>
      </c>
      <c r="I4087" s="723" t="s">
        <v>1976</v>
      </c>
      <c r="J4087" s="633">
        <v>1</v>
      </c>
      <c r="K4087" s="723"/>
    </row>
    <row r="4088" spans="1:11" ht="15.75" customHeight="1">
      <c r="A4088" s="2365">
        <v>45141</v>
      </c>
      <c r="B4088" s="633" t="s">
        <v>1971</v>
      </c>
      <c r="C4088" s="95" t="s">
        <v>6337</v>
      </c>
      <c r="D4088" s="633" t="s">
        <v>3112</v>
      </c>
      <c r="E4088" s="633" t="s">
        <v>1974</v>
      </c>
      <c r="F4088" s="1722">
        <v>3000000</v>
      </c>
      <c r="G4088" s="1884" t="s">
        <v>2846</v>
      </c>
      <c r="H4088" s="633" t="s">
        <v>1991</v>
      </c>
      <c r="I4088" s="723" t="s">
        <v>1976</v>
      </c>
      <c r="J4088" s="633">
        <v>1</v>
      </c>
      <c r="K4088" s="633"/>
    </row>
    <row r="4089" spans="1:11" ht="15.75" customHeight="1">
      <c r="A4089" s="2365">
        <v>45172</v>
      </c>
      <c r="B4089" s="633" t="s">
        <v>1971</v>
      </c>
      <c r="C4089" s="95" t="s">
        <v>6338</v>
      </c>
      <c r="D4089" s="633" t="s">
        <v>230</v>
      </c>
      <c r="E4089" s="633" t="s">
        <v>1974</v>
      </c>
      <c r="F4089" s="1888">
        <v>1500000</v>
      </c>
      <c r="G4089" s="484" t="s">
        <v>1975</v>
      </c>
      <c r="H4089" s="633" t="s">
        <v>1976</v>
      </c>
      <c r="I4089" s="723" t="s">
        <v>1976</v>
      </c>
      <c r="J4089" s="1464">
        <v>1</v>
      </c>
      <c r="K4089" s="633"/>
    </row>
    <row r="4090" spans="1:11" ht="15.75" customHeight="1">
      <c r="A4090" s="2365">
        <v>45202</v>
      </c>
      <c r="B4090" s="633" t="s">
        <v>1971</v>
      </c>
      <c r="C4090" s="95" t="s">
        <v>6339</v>
      </c>
      <c r="D4090" s="633" t="s">
        <v>2399</v>
      </c>
      <c r="E4090" s="633" t="s">
        <v>2024</v>
      </c>
      <c r="F4090" s="1888">
        <v>4000000</v>
      </c>
      <c r="G4090" s="484" t="s">
        <v>6028</v>
      </c>
      <c r="H4090" s="633" t="s">
        <v>1976</v>
      </c>
      <c r="I4090" s="2726" t="s">
        <v>1976</v>
      </c>
      <c r="J4090" s="723">
        <v>1</v>
      </c>
      <c r="K4090" s="633"/>
    </row>
    <row r="4091" spans="1:11" ht="15.75" customHeight="1">
      <c r="A4091" s="2365">
        <v>45233</v>
      </c>
      <c r="B4091" s="633" t="s">
        <v>1971</v>
      </c>
      <c r="C4091" s="95" t="s">
        <v>6340</v>
      </c>
      <c r="D4091" s="633" t="s">
        <v>3112</v>
      </c>
      <c r="E4091" s="633" t="s">
        <v>1974</v>
      </c>
      <c r="F4091" s="1888">
        <v>2100000</v>
      </c>
      <c r="G4091" s="484" t="s">
        <v>1975</v>
      </c>
      <c r="H4091" s="633" t="s">
        <v>1991</v>
      </c>
      <c r="I4091" s="2726" t="s">
        <v>1976</v>
      </c>
      <c r="J4091" s="723">
        <v>1</v>
      </c>
      <c r="K4091" s="633"/>
    </row>
    <row r="4092" spans="1:11" ht="15.75" customHeight="1">
      <c r="A4092" s="2243"/>
      <c r="B4092" s="1527" t="s">
        <v>1971</v>
      </c>
      <c r="C4092" s="1528" t="s">
        <v>6341</v>
      </c>
      <c r="D4092" s="1529" t="s">
        <v>6318</v>
      </c>
      <c r="E4092" s="1529" t="s">
        <v>2024</v>
      </c>
      <c r="F4092" s="1577">
        <v>250000000</v>
      </c>
      <c r="G4092" s="1530"/>
      <c r="H4092" s="1530"/>
      <c r="I4092" s="1531"/>
      <c r="J4092" s="1542"/>
      <c r="K4092" s="1533"/>
    </row>
    <row r="4093" spans="1:11" ht="15.75" customHeight="1">
      <c r="A4093" s="2243"/>
      <c r="B4093" s="1527" t="s">
        <v>1971</v>
      </c>
      <c r="C4093" s="1528" t="s">
        <v>6342</v>
      </c>
      <c r="D4093" s="1529" t="s">
        <v>92</v>
      </c>
      <c r="E4093" s="1529" t="s">
        <v>2024</v>
      </c>
      <c r="F4093" s="1577">
        <v>980000000</v>
      </c>
      <c r="G4093" s="1530" t="s">
        <v>2379</v>
      </c>
      <c r="H4093" s="1530"/>
      <c r="I4093" s="1531"/>
      <c r="J4093" s="1532"/>
      <c r="K4093" s="1533"/>
    </row>
    <row r="4094" spans="1:11" ht="15.75" customHeight="1">
      <c r="A4094" s="1541"/>
      <c r="B4094" s="1527" t="s">
        <v>1971</v>
      </c>
      <c r="C4094" s="1532" t="s">
        <v>6343</v>
      </c>
      <c r="D4094" s="1535" t="s">
        <v>3112</v>
      </c>
      <c r="E4094" s="1529" t="s">
        <v>2024</v>
      </c>
      <c r="F4094" s="1576">
        <v>485000000</v>
      </c>
      <c r="G4094" s="1535" t="s">
        <v>1975</v>
      </c>
      <c r="H4094" s="1530"/>
      <c r="I4094" s="1531"/>
      <c r="J4094" s="1532"/>
      <c r="K4094" s="1536"/>
    </row>
    <row r="4095" spans="1:11" ht="15.75" customHeight="1">
      <c r="J4095">
        <f>SUM(J4069:J4094)</f>
        <v>23</v>
      </c>
    </row>
    <row r="4096" spans="1:11" ht="15.75" customHeight="1">
      <c r="A4096" s="3340" t="s">
        <v>46</v>
      </c>
      <c r="B4096" s="3341"/>
      <c r="C4096" s="3341"/>
      <c r="D4096" s="3341"/>
      <c r="E4096" s="3341"/>
      <c r="F4096" s="3341"/>
      <c r="G4096" s="3341"/>
      <c r="H4096" s="3341"/>
      <c r="I4096" s="3341"/>
      <c r="J4096" s="3341"/>
      <c r="K4096" s="3341"/>
    </row>
    <row r="4097" spans="1:11" ht="15.75" customHeight="1">
      <c r="A4097" s="12" t="s">
        <v>1962</v>
      </c>
      <c r="B4097" s="62" t="s">
        <v>1963</v>
      </c>
      <c r="C4097" s="62" t="s">
        <v>1964</v>
      </c>
      <c r="D4097" s="62" t="s">
        <v>2340</v>
      </c>
      <c r="E4097" s="62" t="s">
        <v>153</v>
      </c>
      <c r="F4097" s="1702" t="s">
        <v>1966</v>
      </c>
      <c r="G4097" s="986" t="s">
        <v>1967</v>
      </c>
      <c r="H4097" s="62" t="s">
        <v>1968</v>
      </c>
      <c r="I4097" s="62" t="s">
        <v>1969</v>
      </c>
      <c r="J4097" s="63" t="s">
        <v>1970</v>
      </c>
      <c r="K4097" s="63" t="s">
        <v>10</v>
      </c>
    </row>
    <row r="4098" spans="1:11" ht="15.75" customHeight="1">
      <c r="A4098" s="2365">
        <v>44564</v>
      </c>
      <c r="B4098" s="633" t="s">
        <v>1971</v>
      </c>
      <c r="C4098" s="631" t="s">
        <v>6344</v>
      </c>
      <c r="D4098" s="633" t="s">
        <v>2876</v>
      </c>
      <c r="E4098" s="633" t="s">
        <v>2024</v>
      </c>
      <c r="F4098" s="1131">
        <v>12000000</v>
      </c>
      <c r="G4098" s="680" t="s">
        <v>6345</v>
      </c>
      <c r="H4098" s="633" t="s">
        <v>1991</v>
      </c>
      <c r="I4098" s="633" t="s">
        <v>1976</v>
      </c>
      <c r="J4098" s="633">
        <v>1</v>
      </c>
      <c r="K4098" s="633"/>
    </row>
    <row r="4099" spans="1:11" ht="15.75" customHeight="1">
      <c r="A4099" s="2365">
        <v>44595</v>
      </c>
      <c r="B4099" s="633" t="s">
        <v>1971</v>
      </c>
      <c r="C4099" s="631" t="s">
        <v>6346</v>
      </c>
      <c r="D4099" s="633" t="s">
        <v>90</v>
      </c>
      <c r="E4099" s="633" t="s">
        <v>2024</v>
      </c>
      <c r="F4099" s="1131">
        <v>2300000</v>
      </c>
      <c r="G4099" s="660" t="s">
        <v>1975</v>
      </c>
      <c r="H4099" s="633" t="s">
        <v>1991</v>
      </c>
      <c r="I4099" s="633" t="s">
        <v>1976</v>
      </c>
      <c r="J4099" s="633">
        <v>1</v>
      </c>
      <c r="K4099" s="633"/>
    </row>
    <row r="4100" spans="1:11" ht="15.75" customHeight="1">
      <c r="A4100" s="2365">
        <v>44623</v>
      </c>
      <c r="B4100" s="633" t="s">
        <v>1971</v>
      </c>
      <c r="C4100" s="1700" t="s">
        <v>1188</v>
      </c>
      <c r="D4100" s="633" t="s">
        <v>2399</v>
      </c>
      <c r="E4100" s="633" t="s">
        <v>2024</v>
      </c>
      <c r="F4100" s="1722">
        <v>2800000</v>
      </c>
      <c r="G4100" s="680" t="s">
        <v>4760</v>
      </c>
      <c r="H4100" s="633" t="s">
        <v>1991</v>
      </c>
      <c r="I4100" s="633" t="s">
        <v>1976</v>
      </c>
      <c r="J4100" s="633">
        <v>1</v>
      </c>
      <c r="K4100" s="633"/>
    </row>
    <row r="4101" spans="1:11" ht="15.75" customHeight="1">
      <c r="A4101" s="2365">
        <v>44654</v>
      </c>
      <c r="B4101" s="633" t="s">
        <v>1971</v>
      </c>
      <c r="C4101" s="726" t="s">
        <v>6347</v>
      </c>
      <c r="D4101" s="633" t="s">
        <v>6348</v>
      </c>
      <c r="E4101" s="633" t="s">
        <v>2024</v>
      </c>
      <c r="F4101" s="1722">
        <v>4600000</v>
      </c>
      <c r="G4101" s="680" t="s">
        <v>6270</v>
      </c>
      <c r="H4101" s="633" t="s">
        <v>1976</v>
      </c>
      <c r="I4101" s="633" t="s">
        <v>1976</v>
      </c>
      <c r="J4101" s="633">
        <v>1</v>
      </c>
      <c r="K4101" s="633"/>
    </row>
    <row r="4102" spans="1:11" ht="15.75" customHeight="1">
      <c r="A4102" s="2365">
        <v>44684</v>
      </c>
      <c r="B4102" s="633" t="s">
        <v>1971</v>
      </c>
      <c r="C4102" s="726" t="s">
        <v>6349</v>
      </c>
      <c r="D4102" s="633" t="s">
        <v>420</v>
      </c>
      <c r="E4102" s="633" t="s">
        <v>1974</v>
      </c>
      <c r="F4102" s="1722">
        <v>1700000</v>
      </c>
      <c r="G4102" s="680" t="s">
        <v>6252</v>
      </c>
      <c r="H4102" s="633" t="s">
        <v>1976</v>
      </c>
      <c r="I4102" s="633" t="s">
        <v>1976</v>
      </c>
      <c r="J4102" s="633">
        <v>1</v>
      </c>
      <c r="K4102" s="633"/>
    </row>
    <row r="4103" spans="1:11" ht="15.75" customHeight="1">
      <c r="A4103" s="2365">
        <v>44715</v>
      </c>
      <c r="B4103" s="1464" t="s">
        <v>1971</v>
      </c>
      <c r="C4103" s="2663" t="s">
        <v>6350</v>
      </c>
      <c r="D4103" s="1464" t="s">
        <v>413</v>
      </c>
      <c r="E4103" s="1464" t="s">
        <v>1974</v>
      </c>
      <c r="F4103" s="2164">
        <v>2800000</v>
      </c>
      <c r="G4103" s="422" t="s">
        <v>3792</v>
      </c>
      <c r="H4103" s="633" t="s">
        <v>1976</v>
      </c>
      <c r="I4103" s="633" t="s">
        <v>1976</v>
      </c>
      <c r="J4103" s="633">
        <v>1</v>
      </c>
      <c r="K4103" s="633"/>
    </row>
    <row r="4104" spans="1:11" ht="15.75" customHeight="1">
      <c r="A4104" s="2365">
        <v>44745</v>
      </c>
      <c r="B4104" s="2041" t="s">
        <v>1971</v>
      </c>
      <c r="C4104" s="2266" t="s">
        <v>1169</v>
      </c>
      <c r="D4104" s="2269" t="s">
        <v>420</v>
      </c>
      <c r="E4104" s="723" t="s">
        <v>2024</v>
      </c>
      <c r="F4104" s="2166">
        <v>1650000</v>
      </c>
      <c r="G4104" s="422"/>
      <c r="H4104" s="633" t="s">
        <v>1976</v>
      </c>
      <c r="I4104" s="633" t="s">
        <v>1976</v>
      </c>
      <c r="J4104" s="633">
        <v>1</v>
      </c>
      <c r="K4104" s="633"/>
    </row>
    <row r="4105" spans="1:11" ht="15.75" customHeight="1">
      <c r="A4105" s="2365">
        <v>44776</v>
      </c>
      <c r="B4105" s="2041" t="s">
        <v>1971</v>
      </c>
      <c r="C4105" s="635" t="s">
        <v>6351</v>
      </c>
      <c r="D4105" s="723" t="s">
        <v>3009</v>
      </c>
      <c r="E4105" s="723" t="s">
        <v>2024</v>
      </c>
      <c r="F4105" s="2166">
        <v>4300000</v>
      </c>
      <c r="G4105" s="451" t="s">
        <v>1975</v>
      </c>
      <c r="H4105" s="633" t="s">
        <v>1976</v>
      </c>
      <c r="I4105" s="633" t="s">
        <v>1976</v>
      </c>
      <c r="J4105" s="633">
        <v>1</v>
      </c>
      <c r="K4105" s="633"/>
    </row>
    <row r="4106" spans="1:11" ht="15.75" customHeight="1">
      <c r="A4106" s="2365">
        <v>44807</v>
      </c>
      <c r="B4106" s="2041" t="s">
        <v>1971</v>
      </c>
      <c r="C4106" s="635" t="s">
        <v>6352</v>
      </c>
      <c r="D4106" s="723" t="s">
        <v>420</v>
      </c>
      <c r="E4106" s="723" t="s">
        <v>1974</v>
      </c>
      <c r="F4106" s="2166">
        <v>1750000</v>
      </c>
      <c r="G4106" s="422" t="s">
        <v>2892</v>
      </c>
      <c r="H4106" s="633" t="s">
        <v>1976</v>
      </c>
      <c r="I4106" s="633" t="s">
        <v>1976</v>
      </c>
      <c r="J4106" s="633">
        <v>1</v>
      </c>
      <c r="K4106" s="633"/>
    </row>
    <row r="4107" spans="1:11" ht="15.75" customHeight="1">
      <c r="A4107" s="2365">
        <v>44837</v>
      </c>
      <c r="B4107" s="2041" t="s">
        <v>1971</v>
      </c>
      <c r="C4107" s="635" t="s">
        <v>6353</v>
      </c>
      <c r="D4107" s="723" t="s">
        <v>6354</v>
      </c>
      <c r="E4107" s="723" t="s">
        <v>2092</v>
      </c>
      <c r="F4107" s="2166">
        <v>1200000</v>
      </c>
      <c r="G4107" s="422" t="s">
        <v>6345</v>
      </c>
      <c r="H4107" s="633" t="s">
        <v>1976</v>
      </c>
      <c r="I4107" s="633" t="s">
        <v>1976</v>
      </c>
      <c r="J4107" s="633">
        <v>1</v>
      </c>
      <c r="K4107" s="633"/>
    </row>
    <row r="4108" spans="1:11" ht="15.75" customHeight="1">
      <c r="A4108" s="2365">
        <v>44868</v>
      </c>
      <c r="B4108" s="633" t="s">
        <v>1971</v>
      </c>
      <c r="C4108" s="95" t="s">
        <v>6355</v>
      </c>
      <c r="D4108" s="633" t="s">
        <v>6356</v>
      </c>
      <c r="E4108" s="1464" t="s">
        <v>1988</v>
      </c>
      <c r="F4108" s="1722">
        <v>1700000</v>
      </c>
      <c r="G4108" s="422" t="s">
        <v>6357</v>
      </c>
      <c r="H4108" s="633" t="s">
        <v>1976</v>
      </c>
      <c r="I4108" s="633" t="s">
        <v>1976</v>
      </c>
      <c r="J4108" s="633">
        <v>1</v>
      </c>
      <c r="K4108" s="633"/>
    </row>
    <row r="4109" spans="1:11" ht="15.75" customHeight="1">
      <c r="A4109" s="2365">
        <v>44898</v>
      </c>
      <c r="B4109" s="633" t="s">
        <v>1971</v>
      </c>
      <c r="C4109" s="2664" t="s">
        <v>6358</v>
      </c>
      <c r="D4109" s="695" t="s">
        <v>6359</v>
      </c>
      <c r="E4109" s="723" t="s">
        <v>1974</v>
      </c>
      <c r="F4109" s="2164">
        <v>1250000</v>
      </c>
      <c r="G4109" s="523" t="s">
        <v>1975</v>
      </c>
      <c r="H4109" s="633" t="s">
        <v>1991</v>
      </c>
      <c r="I4109" s="1464" t="s">
        <v>1976</v>
      </c>
      <c r="J4109" s="633">
        <v>1</v>
      </c>
      <c r="K4109" s="1464"/>
    </row>
    <row r="4110" spans="1:11" ht="15.75" customHeight="1">
      <c r="A4110" s="2365">
        <v>44929</v>
      </c>
      <c r="B4110" s="633" t="s">
        <v>1971</v>
      </c>
      <c r="C4110" s="1689" t="s">
        <v>6360</v>
      </c>
      <c r="D4110" s="1329" t="s">
        <v>4230</v>
      </c>
      <c r="E4110" s="723" t="s">
        <v>1974</v>
      </c>
      <c r="F4110" s="2165">
        <v>4000000</v>
      </c>
      <c r="G4110" s="544" t="s">
        <v>1975</v>
      </c>
      <c r="H4110" s="633" t="s">
        <v>1991</v>
      </c>
      <c r="I4110" s="676" t="s">
        <v>1976</v>
      </c>
      <c r="J4110" s="633">
        <v>1</v>
      </c>
      <c r="K4110" s="676"/>
    </row>
    <row r="4111" spans="1:11" ht="15.75" customHeight="1">
      <c r="A4111" s="2365">
        <v>44960</v>
      </c>
      <c r="B4111" s="633" t="s">
        <v>1971</v>
      </c>
      <c r="C4111" s="1689" t="s">
        <v>6361</v>
      </c>
      <c r="D4111" s="1329" t="s">
        <v>2318</v>
      </c>
      <c r="E4111" s="723" t="s">
        <v>1974</v>
      </c>
      <c r="F4111" s="2165">
        <v>1350000</v>
      </c>
      <c r="G4111" s="544" t="s">
        <v>1975</v>
      </c>
      <c r="H4111" s="633" t="s">
        <v>1991</v>
      </c>
      <c r="I4111" s="676" t="s">
        <v>1976</v>
      </c>
      <c r="J4111" s="633">
        <v>1</v>
      </c>
      <c r="K4111" s="676"/>
    </row>
    <row r="4112" spans="1:11" ht="15.75" customHeight="1">
      <c r="A4112" s="2365">
        <v>44988</v>
      </c>
      <c r="B4112" s="633" t="s">
        <v>1971</v>
      </c>
      <c r="C4112" s="95" t="s">
        <v>6362</v>
      </c>
      <c r="D4112" s="1569" t="s">
        <v>2490</v>
      </c>
      <c r="E4112" s="723" t="s">
        <v>1974</v>
      </c>
      <c r="F4112" s="1722">
        <v>2700000</v>
      </c>
      <c r="G4112" s="422" t="s">
        <v>1975</v>
      </c>
      <c r="H4112" s="633" t="s">
        <v>1976</v>
      </c>
      <c r="I4112" s="633" t="s">
        <v>1976</v>
      </c>
      <c r="J4112" s="633">
        <v>1</v>
      </c>
      <c r="K4112" s="633"/>
    </row>
    <row r="4113" spans="1:11" ht="15.75" customHeight="1">
      <c r="A4113" s="2365">
        <v>45019</v>
      </c>
      <c r="B4113" s="633" t="s">
        <v>1971</v>
      </c>
      <c r="C4113" s="2664" t="s">
        <v>6363</v>
      </c>
      <c r="D4113" s="1464" t="s">
        <v>420</v>
      </c>
      <c r="E4113" s="1464" t="s">
        <v>1974</v>
      </c>
      <c r="F4113" s="2164">
        <v>1850000</v>
      </c>
      <c r="G4113" s="1884" t="s">
        <v>3320</v>
      </c>
      <c r="H4113" s="633" t="s">
        <v>1976</v>
      </c>
      <c r="I4113" s="1464" t="s">
        <v>1976</v>
      </c>
      <c r="J4113" s="633">
        <v>1</v>
      </c>
      <c r="K4113" s="1464"/>
    </row>
    <row r="4114" spans="1:11" ht="15.75" customHeight="1">
      <c r="A4114" s="2365">
        <v>45049</v>
      </c>
      <c r="B4114" s="633" t="s">
        <v>1971</v>
      </c>
      <c r="C4114" s="635" t="s">
        <v>6364</v>
      </c>
      <c r="D4114" s="723" t="s">
        <v>420</v>
      </c>
      <c r="E4114" s="723" t="s">
        <v>2024</v>
      </c>
      <c r="F4114" s="2166">
        <v>1750000</v>
      </c>
      <c r="G4114" s="818" t="s">
        <v>6365</v>
      </c>
      <c r="H4114" s="633" t="s">
        <v>1991</v>
      </c>
      <c r="I4114" s="723" t="s">
        <v>1976</v>
      </c>
      <c r="J4114" s="633">
        <v>1</v>
      </c>
      <c r="K4114" s="723"/>
    </row>
    <row r="4115" spans="1:11" ht="15.75" customHeight="1">
      <c r="A4115" s="2365">
        <v>45080</v>
      </c>
      <c r="B4115" s="633" t="s">
        <v>1971</v>
      </c>
      <c r="C4115" s="635" t="s">
        <v>6366</v>
      </c>
      <c r="D4115" s="723" t="s">
        <v>98</v>
      </c>
      <c r="E4115" s="723" t="s">
        <v>2024</v>
      </c>
      <c r="F4115" s="2166">
        <v>2000000</v>
      </c>
      <c r="G4115" s="818" t="s">
        <v>1975</v>
      </c>
      <c r="H4115" s="633" t="s">
        <v>1991</v>
      </c>
      <c r="I4115" s="723" t="s">
        <v>1976</v>
      </c>
      <c r="J4115" s="633">
        <v>1</v>
      </c>
      <c r="K4115" s="723"/>
    </row>
    <row r="4116" spans="1:11" ht="15.75" customHeight="1">
      <c r="A4116" s="2365">
        <v>45110</v>
      </c>
      <c r="B4116" s="633" t="s">
        <v>1971</v>
      </c>
      <c r="C4116" s="635" t="s">
        <v>6367</v>
      </c>
      <c r="D4116" s="723" t="s">
        <v>2026</v>
      </c>
      <c r="E4116" s="723" t="s">
        <v>2092</v>
      </c>
      <c r="F4116" s="2166">
        <v>1200000</v>
      </c>
      <c r="G4116" s="818" t="s">
        <v>1975</v>
      </c>
      <c r="H4116" s="633" t="s">
        <v>1991</v>
      </c>
      <c r="I4116" s="723" t="s">
        <v>1976</v>
      </c>
      <c r="J4116" s="633">
        <v>1</v>
      </c>
      <c r="K4116" s="723"/>
    </row>
    <row r="4117" spans="1:11" ht="15.75" customHeight="1">
      <c r="A4117" s="2365">
        <v>45141</v>
      </c>
      <c r="B4117" s="633" t="s">
        <v>1971</v>
      </c>
      <c r="C4117" s="635" t="s">
        <v>3549</v>
      </c>
      <c r="D4117" s="723" t="s">
        <v>119</v>
      </c>
      <c r="E4117" s="723" t="s">
        <v>2024</v>
      </c>
      <c r="F4117" s="2166">
        <v>2600000</v>
      </c>
      <c r="G4117" s="818" t="s">
        <v>2847</v>
      </c>
      <c r="H4117" s="633" t="s">
        <v>1991</v>
      </c>
      <c r="I4117" s="723" t="s">
        <v>1976</v>
      </c>
      <c r="J4117" s="633">
        <v>1</v>
      </c>
      <c r="K4117" s="723"/>
    </row>
    <row r="4118" spans="1:11" ht="15.75" customHeight="1">
      <c r="A4118" s="2365">
        <v>45172</v>
      </c>
      <c r="B4118" s="633" t="s">
        <v>1971</v>
      </c>
      <c r="C4118" s="95" t="s">
        <v>6368</v>
      </c>
      <c r="D4118" s="633" t="s">
        <v>3112</v>
      </c>
      <c r="E4118" s="633" t="s">
        <v>1974</v>
      </c>
      <c r="F4118" s="1722">
        <v>2200000</v>
      </c>
      <c r="G4118" s="1884" t="s">
        <v>6369</v>
      </c>
      <c r="H4118" s="633" t="s">
        <v>1991</v>
      </c>
      <c r="I4118" s="723" t="s">
        <v>1976</v>
      </c>
      <c r="J4118" s="633">
        <v>1</v>
      </c>
      <c r="K4118" s="633"/>
    </row>
    <row r="4119" spans="1:11" ht="15.75" customHeight="1">
      <c r="A4119" s="2365">
        <v>45202</v>
      </c>
      <c r="B4119" s="633" t="s">
        <v>2004</v>
      </c>
      <c r="C4119" s="95" t="s">
        <v>6370</v>
      </c>
      <c r="D4119" s="633" t="s">
        <v>230</v>
      </c>
      <c r="E4119" s="633" t="s">
        <v>1974</v>
      </c>
      <c r="F4119" s="1888">
        <v>2000000</v>
      </c>
      <c r="G4119" s="484" t="s">
        <v>1975</v>
      </c>
      <c r="H4119" s="633" t="s">
        <v>1991</v>
      </c>
      <c r="I4119" s="723" t="s">
        <v>1976</v>
      </c>
      <c r="J4119" s="633">
        <v>1</v>
      </c>
      <c r="K4119" s="633"/>
    </row>
    <row r="4120" spans="1:11" ht="15.75" customHeight="1">
      <c r="A4120" s="2365">
        <v>45233</v>
      </c>
      <c r="B4120" s="633" t="s">
        <v>1971</v>
      </c>
      <c r="C4120" s="95" t="s">
        <v>6371</v>
      </c>
      <c r="D4120" s="633" t="s">
        <v>6372</v>
      </c>
      <c r="E4120" s="633" t="s">
        <v>1974</v>
      </c>
      <c r="F4120" s="1888">
        <v>900000</v>
      </c>
      <c r="G4120" s="484" t="s">
        <v>1975</v>
      </c>
      <c r="H4120" s="633" t="s">
        <v>1991</v>
      </c>
      <c r="I4120" s="2726" t="s">
        <v>1976</v>
      </c>
      <c r="J4120" s="633">
        <v>1</v>
      </c>
      <c r="K4120" s="633"/>
    </row>
    <row r="4121" spans="1:11" ht="15.75" customHeight="1">
      <c r="A4121" s="2243"/>
      <c r="B4121" s="1527" t="s">
        <v>1971</v>
      </c>
      <c r="C4121" s="1528" t="s">
        <v>6358</v>
      </c>
      <c r="D4121" s="1529" t="s">
        <v>6359</v>
      </c>
      <c r="E4121" s="1529" t="s">
        <v>2024</v>
      </c>
      <c r="F4121" s="1577">
        <v>240000000</v>
      </c>
      <c r="G4121" s="1530" t="s">
        <v>1975</v>
      </c>
      <c r="H4121" s="1530"/>
      <c r="I4121" s="1531"/>
      <c r="J4121" s="1532"/>
      <c r="K4121" s="1533"/>
    </row>
    <row r="4122" spans="1:11" ht="15.75" customHeight="1">
      <c r="A4122" s="2243"/>
      <c r="B4122" s="1527" t="s">
        <v>1971</v>
      </c>
      <c r="C4122" s="1528" t="s">
        <v>6373</v>
      </c>
      <c r="D4122" s="1529" t="s">
        <v>6356</v>
      </c>
      <c r="E4122" s="1529" t="s">
        <v>1988</v>
      </c>
      <c r="F4122" s="1577">
        <v>450000000</v>
      </c>
      <c r="G4122" s="1530" t="s">
        <v>6357</v>
      </c>
      <c r="H4122" s="1530"/>
      <c r="I4122" s="1531"/>
      <c r="J4122" s="1532"/>
      <c r="K4122" s="1533"/>
    </row>
    <row r="4123" spans="1:11" ht="15.75" customHeight="1">
      <c r="A4123" s="2243"/>
      <c r="B4123" s="1527" t="s">
        <v>1971</v>
      </c>
      <c r="C4123" s="1528" t="s">
        <v>6349</v>
      </c>
      <c r="D4123" s="1529" t="s">
        <v>420</v>
      </c>
      <c r="E4123" s="1529" t="s">
        <v>1974</v>
      </c>
      <c r="F4123" s="1577">
        <v>310000000</v>
      </c>
      <c r="G4123" s="1530" t="s">
        <v>6252</v>
      </c>
      <c r="H4123" s="1530"/>
      <c r="I4123" s="1531"/>
      <c r="J4123" s="1532"/>
      <c r="K4123" s="1533"/>
    </row>
    <row r="4124" spans="1:11" ht="15.75" customHeight="1">
      <c r="A4124" s="1541"/>
      <c r="B4124" s="1527" t="s">
        <v>1971</v>
      </c>
      <c r="C4124" s="1532" t="s">
        <v>6360</v>
      </c>
      <c r="D4124" s="1535" t="s">
        <v>4230</v>
      </c>
      <c r="E4124" s="1529" t="s">
        <v>2024</v>
      </c>
      <c r="F4124" s="1576">
        <v>850000000</v>
      </c>
      <c r="G4124" s="1535" t="s">
        <v>1975</v>
      </c>
      <c r="H4124" s="1530"/>
      <c r="I4124" s="1531"/>
      <c r="J4124" s="1532"/>
      <c r="K4124" s="1536"/>
    </row>
    <row r="4125" spans="1:11" ht="15.75" customHeight="1">
      <c r="A4125" s="2365"/>
      <c r="B4125" s="633"/>
      <c r="C4125" s="631"/>
      <c r="D4125" s="633"/>
      <c r="E4125" s="633"/>
      <c r="F4125" s="1131"/>
      <c r="G4125" s="680"/>
      <c r="H4125" s="633"/>
      <c r="I4125" s="633"/>
      <c r="J4125" s="633">
        <f>SUM(J4098:J4124)</f>
        <v>23</v>
      </c>
      <c r="K4125" s="633"/>
    </row>
    <row r="4126" spans="1:11" ht="15.75" customHeight="1">
      <c r="A4126" s="3340" t="s">
        <v>127</v>
      </c>
      <c r="B4126" s="3341"/>
      <c r="C4126" s="3341"/>
      <c r="D4126" s="3341"/>
      <c r="E4126" s="3341"/>
      <c r="F4126" s="3341"/>
      <c r="G4126" s="3341"/>
      <c r="H4126" s="3341"/>
      <c r="I4126" s="3341"/>
      <c r="J4126" s="3341"/>
      <c r="K4126" s="3341"/>
    </row>
    <row r="4127" spans="1:11" ht="15.75" customHeight="1">
      <c r="A4127" s="12" t="s">
        <v>1962</v>
      </c>
      <c r="B4127" s="62" t="s">
        <v>1963</v>
      </c>
      <c r="C4127" s="62" t="s">
        <v>1964</v>
      </c>
      <c r="D4127" s="62" t="s">
        <v>2340</v>
      </c>
      <c r="E4127" s="62" t="s">
        <v>153</v>
      </c>
      <c r="F4127" s="1702" t="s">
        <v>1966</v>
      </c>
      <c r="G4127" s="986" t="s">
        <v>1967</v>
      </c>
      <c r="H4127" s="62" t="s">
        <v>1968</v>
      </c>
      <c r="I4127" s="62" t="s">
        <v>1969</v>
      </c>
      <c r="J4127" s="63" t="s">
        <v>1970</v>
      </c>
      <c r="K4127" s="63" t="s">
        <v>10</v>
      </c>
    </row>
    <row r="4128" spans="1:11" ht="15.75" customHeight="1">
      <c r="A4128" s="2365">
        <v>44564</v>
      </c>
      <c r="B4128" s="633" t="s">
        <v>1971</v>
      </c>
      <c r="C4128" s="631" t="s">
        <v>6374</v>
      </c>
      <c r="D4128" s="633" t="s">
        <v>6375</v>
      </c>
      <c r="E4128" s="633" t="s">
        <v>2024</v>
      </c>
      <c r="F4128" s="1131">
        <v>1200000</v>
      </c>
      <c r="G4128" s="660" t="s">
        <v>1975</v>
      </c>
      <c r="H4128" s="633" t="s">
        <v>1991</v>
      </c>
      <c r="I4128" s="633" t="s">
        <v>1976</v>
      </c>
      <c r="J4128" s="633">
        <v>1</v>
      </c>
      <c r="K4128" s="633"/>
    </row>
    <row r="4129" spans="1:11" ht="15.75" customHeight="1">
      <c r="A4129" s="2365">
        <v>44565</v>
      </c>
      <c r="B4129" s="633" t="s">
        <v>1971</v>
      </c>
      <c r="C4129" s="631" t="s">
        <v>6376</v>
      </c>
      <c r="D4129" s="633" t="s">
        <v>6377</v>
      </c>
      <c r="E4129" s="633" t="s">
        <v>1988</v>
      </c>
      <c r="F4129" s="1131">
        <v>3000000</v>
      </c>
      <c r="G4129" s="660" t="s">
        <v>1975</v>
      </c>
      <c r="H4129" s="633" t="s">
        <v>1991</v>
      </c>
      <c r="I4129" s="633" t="s">
        <v>1976</v>
      </c>
      <c r="J4129" s="633">
        <v>1</v>
      </c>
      <c r="K4129" s="633"/>
    </row>
    <row r="4130" spans="1:11" ht="15.75" customHeight="1">
      <c r="A4130" s="2365">
        <v>44566</v>
      </c>
      <c r="B4130" s="633" t="s">
        <v>1971</v>
      </c>
      <c r="C4130" s="1700" t="s">
        <v>6378</v>
      </c>
      <c r="D4130" s="633" t="s">
        <v>6379</v>
      </c>
      <c r="E4130" s="633" t="s">
        <v>2024</v>
      </c>
      <c r="F4130" s="1722">
        <v>1300000</v>
      </c>
      <c r="G4130" s="660" t="s">
        <v>1975</v>
      </c>
      <c r="H4130" s="633" t="s">
        <v>1976</v>
      </c>
      <c r="I4130" s="633" t="s">
        <v>1976</v>
      </c>
      <c r="J4130" s="633">
        <v>1</v>
      </c>
      <c r="K4130" s="633"/>
    </row>
    <row r="4131" spans="1:11" ht="15.75" customHeight="1">
      <c r="A4131" s="2365">
        <v>44567</v>
      </c>
      <c r="B4131" s="633" t="s">
        <v>1971</v>
      </c>
      <c r="C4131" s="726" t="s">
        <v>6380</v>
      </c>
      <c r="D4131" s="633" t="s">
        <v>3220</v>
      </c>
      <c r="E4131" s="633" t="s">
        <v>2024</v>
      </c>
      <c r="F4131" s="1722">
        <v>2100000</v>
      </c>
      <c r="G4131" s="680" t="s">
        <v>6381</v>
      </c>
      <c r="H4131" s="633" t="s">
        <v>1976</v>
      </c>
      <c r="I4131" s="633" t="s">
        <v>1976</v>
      </c>
      <c r="J4131" s="633">
        <v>1</v>
      </c>
      <c r="K4131" s="633"/>
    </row>
    <row r="4132" spans="1:11" ht="15.75" customHeight="1">
      <c r="A4132" s="2365">
        <v>44568</v>
      </c>
      <c r="B4132" s="633" t="s">
        <v>1971</v>
      </c>
      <c r="C4132" s="726" t="s">
        <v>6382</v>
      </c>
      <c r="D4132" s="633" t="s">
        <v>6383</v>
      </c>
      <c r="E4132" s="633" t="s">
        <v>1974</v>
      </c>
      <c r="F4132" s="1722">
        <v>6800000</v>
      </c>
      <c r="G4132" s="680" t="s">
        <v>5488</v>
      </c>
      <c r="H4132" s="633" t="s">
        <v>1991</v>
      </c>
      <c r="I4132" s="633" t="s">
        <v>1976</v>
      </c>
      <c r="J4132" s="633">
        <v>1</v>
      </c>
      <c r="K4132" s="633"/>
    </row>
    <row r="4133" spans="1:11" ht="15.75" customHeight="1">
      <c r="A4133" s="2365">
        <v>44569</v>
      </c>
      <c r="B4133" s="1464" t="s">
        <v>1971</v>
      </c>
      <c r="C4133" s="2663" t="s">
        <v>6384</v>
      </c>
      <c r="D4133" s="1464" t="s">
        <v>3009</v>
      </c>
      <c r="E4133" s="1464" t="s">
        <v>1974</v>
      </c>
      <c r="F4133" s="2164">
        <v>9000000</v>
      </c>
      <c r="G4133" s="451" t="s">
        <v>1975</v>
      </c>
      <c r="H4133" s="633" t="s">
        <v>1991</v>
      </c>
      <c r="I4133" s="633" t="s">
        <v>1976</v>
      </c>
      <c r="J4133" s="633">
        <v>1</v>
      </c>
      <c r="K4133" s="633"/>
    </row>
    <row r="4134" spans="1:11" ht="15.75" customHeight="1">
      <c r="A4134" s="2365">
        <v>44570</v>
      </c>
      <c r="B4134" s="2041" t="s">
        <v>1971</v>
      </c>
      <c r="C4134" s="2266" t="s">
        <v>1196</v>
      </c>
      <c r="D4134" s="2269" t="s">
        <v>3112</v>
      </c>
      <c r="E4134" s="723" t="s">
        <v>2024</v>
      </c>
      <c r="F4134" s="2166">
        <v>2900000</v>
      </c>
      <c r="G4134" s="422" t="s">
        <v>6385</v>
      </c>
      <c r="H4134" s="633" t="s">
        <v>1976</v>
      </c>
      <c r="I4134" s="633" t="s">
        <v>1976</v>
      </c>
      <c r="J4134" s="633">
        <v>1</v>
      </c>
      <c r="K4134" s="633"/>
    </row>
    <row r="4135" spans="1:11" ht="15.75" customHeight="1">
      <c r="A4135" s="2365">
        <v>44571</v>
      </c>
      <c r="B4135" s="2041" t="s">
        <v>1971</v>
      </c>
      <c r="C4135" s="635" t="s">
        <v>6386</v>
      </c>
      <c r="D4135" s="723" t="s">
        <v>405</v>
      </c>
      <c r="E4135" s="723" t="s">
        <v>2024</v>
      </c>
      <c r="F4135" s="2166">
        <v>3000000</v>
      </c>
      <c r="G4135" s="422" t="s">
        <v>6387</v>
      </c>
      <c r="H4135" s="633" t="s">
        <v>1976</v>
      </c>
      <c r="I4135" s="633" t="s">
        <v>1976</v>
      </c>
      <c r="J4135" s="633">
        <v>1</v>
      </c>
      <c r="K4135" s="633"/>
    </row>
    <row r="4136" spans="1:11" ht="15.75" customHeight="1">
      <c r="A4136" s="2365">
        <v>44572</v>
      </c>
      <c r="B4136" s="2041" t="s">
        <v>1971</v>
      </c>
      <c r="C4136" s="635" t="s">
        <v>4880</v>
      </c>
      <c r="D4136" s="723" t="s">
        <v>90</v>
      </c>
      <c r="E4136" s="723" t="s">
        <v>1974</v>
      </c>
      <c r="F4136" s="2166">
        <v>2400000</v>
      </c>
      <c r="G4136" s="422" t="s">
        <v>3694</v>
      </c>
      <c r="H4136" s="633" t="s">
        <v>1991</v>
      </c>
      <c r="I4136" s="633" t="s">
        <v>1976</v>
      </c>
      <c r="J4136" s="633">
        <v>1</v>
      </c>
      <c r="K4136" s="633"/>
    </row>
    <row r="4137" spans="1:11" ht="15.75" customHeight="1">
      <c r="A4137" s="2365">
        <v>44573</v>
      </c>
      <c r="B4137" s="2041" t="s">
        <v>1971</v>
      </c>
      <c r="C4137" s="635" t="s">
        <v>6388</v>
      </c>
      <c r="D4137" s="723" t="s">
        <v>109</v>
      </c>
      <c r="E4137" s="723" t="s">
        <v>2024</v>
      </c>
      <c r="F4137" s="2166">
        <v>800000</v>
      </c>
      <c r="G4137" s="451" t="s">
        <v>1975</v>
      </c>
      <c r="H4137" s="633" t="s">
        <v>1991</v>
      </c>
      <c r="I4137" s="633" t="s">
        <v>1976</v>
      </c>
      <c r="J4137" s="633">
        <v>1</v>
      </c>
      <c r="K4137" s="633"/>
    </row>
    <row r="4138" spans="1:11" ht="15.75" customHeight="1">
      <c r="A4138" s="2365">
        <v>44574</v>
      </c>
      <c r="B4138" s="633" t="s">
        <v>1971</v>
      </c>
      <c r="C4138" s="95" t="s">
        <v>6389</v>
      </c>
      <c r="D4138" s="633" t="s">
        <v>3234</v>
      </c>
      <c r="E4138" s="1464" t="s">
        <v>1988</v>
      </c>
      <c r="F4138" s="1722">
        <v>950000</v>
      </c>
      <c r="G4138" s="451" t="s">
        <v>1975</v>
      </c>
      <c r="H4138" s="633" t="s">
        <v>1991</v>
      </c>
      <c r="I4138" s="633" t="s">
        <v>1976</v>
      </c>
      <c r="J4138" s="633">
        <v>1</v>
      </c>
      <c r="K4138" s="633"/>
    </row>
    <row r="4139" spans="1:11" ht="15.75" customHeight="1">
      <c r="A4139" s="2243"/>
      <c r="B4139" s="1527" t="s">
        <v>1971</v>
      </c>
      <c r="C4139" s="1528" t="s">
        <v>6390</v>
      </c>
      <c r="D4139" s="1529" t="s">
        <v>90</v>
      </c>
      <c r="E4139" s="1529" t="s">
        <v>2024</v>
      </c>
      <c r="F4139" s="1577">
        <v>260000000</v>
      </c>
      <c r="G4139" s="1530" t="s">
        <v>1975</v>
      </c>
      <c r="H4139" s="1530"/>
      <c r="I4139" s="1531"/>
      <c r="J4139" s="1532"/>
      <c r="K4139" s="1533"/>
    </row>
    <row r="4140" spans="1:11" ht="15.75" customHeight="1">
      <c r="A4140" s="2243"/>
      <c r="B4140" s="1527"/>
      <c r="C4140" s="1528" t="s">
        <v>6391</v>
      </c>
      <c r="D4140" s="1529" t="s">
        <v>3112</v>
      </c>
      <c r="E4140" s="1529" t="s">
        <v>2024</v>
      </c>
      <c r="F4140" s="1577">
        <v>515000000</v>
      </c>
      <c r="G4140" s="1530" t="s">
        <v>6385</v>
      </c>
      <c r="H4140" s="1530"/>
      <c r="I4140" s="1531"/>
      <c r="J4140" s="1532"/>
      <c r="K4140" s="1533"/>
    </row>
    <row r="4141" spans="1:11" ht="15.75" customHeight="1">
      <c r="A4141" s="1541"/>
      <c r="B4141" s="1527"/>
      <c r="C4141" s="1532" t="s">
        <v>6392</v>
      </c>
      <c r="D4141" s="1535" t="s">
        <v>3112</v>
      </c>
      <c r="E4141" s="1529" t="s">
        <v>2024</v>
      </c>
      <c r="F4141" s="1576">
        <v>485000000</v>
      </c>
      <c r="G4141" s="1535" t="s">
        <v>6385</v>
      </c>
      <c r="H4141" s="1530"/>
      <c r="I4141" s="1531"/>
      <c r="J4141" s="1532"/>
      <c r="K4141" s="1536"/>
    </row>
    <row r="4142" spans="1:11" s="605" customFormat="1" ht="15.75" customHeight="1">
      <c r="A4142" s="2365"/>
      <c r="B4142" s="633"/>
      <c r="C4142" s="631"/>
      <c r="D4142" s="633"/>
      <c r="E4142" s="633"/>
      <c r="F4142" s="1131"/>
      <c r="G4142" s="633"/>
      <c r="H4142" s="633"/>
      <c r="I4142" s="633"/>
      <c r="J4142" s="633">
        <f>SUM(J4128:J4138)</f>
        <v>11</v>
      </c>
      <c r="K4142" s="633"/>
    </row>
    <row r="4143" spans="1:11" ht="15.75" customHeight="1">
      <c r="A4143" s="3340" t="s">
        <v>942</v>
      </c>
      <c r="B4143" s="3341"/>
      <c r="C4143" s="3341"/>
      <c r="D4143" s="3341"/>
      <c r="E4143" s="3341"/>
      <c r="F4143" s="3341"/>
      <c r="G4143" s="3341"/>
      <c r="H4143" s="3341"/>
      <c r="I4143" s="3341"/>
      <c r="J4143" s="3341"/>
      <c r="K4143" s="3341"/>
    </row>
    <row r="4144" spans="1:11" ht="15.75" customHeight="1">
      <c r="A4144" s="12" t="s">
        <v>1962</v>
      </c>
      <c r="B4144" s="62" t="s">
        <v>1963</v>
      </c>
      <c r="C4144" s="62" t="s">
        <v>1964</v>
      </c>
      <c r="D4144" s="62" t="s">
        <v>2340</v>
      </c>
      <c r="E4144" s="62" t="s">
        <v>153</v>
      </c>
      <c r="F4144" s="1702" t="s">
        <v>1966</v>
      </c>
      <c r="G4144" s="986" t="s">
        <v>1967</v>
      </c>
      <c r="H4144" s="62" t="s">
        <v>1968</v>
      </c>
      <c r="I4144" s="62" t="s">
        <v>1969</v>
      </c>
      <c r="J4144" s="63" t="s">
        <v>1970</v>
      </c>
      <c r="K4144" s="63" t="s">
        <v>10</v>
      </c>
    </row>
    <row r="4145" spans="1:11" ht="15.75" customHeight="1">
      <c r="A4145" s="2365">
        <v>44564</v>
      </c>
      <c r="B4145" s="633" t="s">
        <v>1971</v>
      </c>
      <c r="C4145" s="2666" t="s">
        <v>6393</v>
      </c>
      <c r="D4145" s="2667" t="s">
        <v>405</v>
      </c>
      <c r="E4145" s="2667" t="s">
        <v>2024</v>
      </c>
      <c r="F4145" s="2668">
        <v>2800000</v>
      </c>
      <c r="G4145" s="2669" t="s">
        <v>6387</v>
      </c>
      <c r="H4145" s="2667" t="s">
        <v>1991</v>
      </c>
      <c r="I4145" s="2667" t="s">
        <v>1976</v>
      </c>
      <c r="J4145" s="633">
        <v>1</v>
      </c>
      <c r="K4145" s="633"/>
    </row>
    <row r="4146" spans="1:11" ht="15.75" customHeight="1">
      <c r="A4146" s="2365">
        <v>44564</v>
      </c>
      <c r="B4146" s="633" t="s">
        <v>1971</v>
      </c>
      <c r="C4146" s="2666" t="s">
        <v>6394</v>
      </c>
      <c r="D4146" s="2667" t="s">
        <v>4562</v>
      </c>
      <c r="E4146" s="2667" t="s">
        <v>1974</v>
      </c>
      <c r="F4146" s="2668">
        <v>1500000</v>
      </c>
      <c r="G4146" s="2669" t="s">
        <v>1975</v>
      </c>
      <c r="H4146" s="2667" t="s">
        <v>1976</v>
      </c>
      <c r="I4146" s="2667" t="s">
        <v>1976</v>
      </c>
      <c r="J4146" s="633">
        <v>1</v>
      </c>
      <c r="K4146" s="633"/>
    </row>
    <row r="4147" spans="1:11" ht="15.75" customHeight="1">
      <c r="A4147" s="2365">
        <v>44564</v>
      </c>
      <c r="B4147" s="633" t="s">
        <v>1971</v>
      </c>
      <c r="C4147" s="2670" t="s">
        <v>6395</v>
      </c>
      <c r="D4147" s="2667" t="s">
        <v>2256</v>
      </c>
      <c r="E4147" s="2667" t="s">
        <v>2024</v>
      </c>
      <c r="F4147" s="2671">
        <v>2400000</v>
      </c>
      <c r="G4147" s="2669" t="s">
        <v>2592</v>
      </c>
      <c r="H4147" s="2667" t="s">
        <v>1991</v>
      </c>
      <c r="I4147" s="2667" t="s">
        <v>1976</v>
      </c>
      <c r="J4147" s="633">
        <v>1</v>
      </c>
      <c r="K4147" s="633"/>
    </row>
    <row r="4148" spans="1:11" ht="15.75" customHeight="1">
      <c r="A4148" s="2365">
        <v>44564</v>
      </c>
      <c r="B4148" s="633" t="s">
        <v>1971</v>
      </c>
      <c r="C4148" s="2672" t="s">
        <v>6396</v>
      </c>
      <c r="D4148" s="2667" t="s">
        <v>90</v>
      </c>
      <c r="E4148" s="2667" t="s">
        <v>2024</v>
      </c>
      <c r="F4148" s="2671">
        <v>2800000</v>
      </c>
      <c r="G4148" s="2669" t="s">
        <v>6397</v>
      </c>
      <c r="H4148" s="2667" t="s">
        <v>1991</v>
      </c>
      <c r="I4148" s="2667" t="s">
        <v>1976</v>
      </c>
      <c r="J4148" s="633">
        <v>1</v>
      </c>
      <c r="K4148" s="633"/>
    </row>
    <row r="4149" spans="1:11" ht="15.75" customHeight="1">
      <c r="A4149" s="2365">
        <v>44564</v>
      </c>
      <c r="B4149" s="633" t="s">
        <v>1971</v>
      </c>
      <c r="C4149" s="2672" t="s">
        <v>6398</v>
      </c>
      <c r="D4149" s="2667" t="s">
        <v>2170</v>
      </c>
      <c r="E4149" s="2667" t="s">
        <v>1974</v>
      </c>
      <c r="F4149" s="2671">
        <v>1800000</v>
      </c>
      <c r="G4149" s="2669" t="s">
        <v>6399</v>
      </c>
      <c r="H4149" s="2667" t="s">
        <v>1991</v>
      </c>
      <c r="I4149" s="2667" t="s">
        <v>1976</v>
      </c>
      <c r="J4149" s="633">
        <v>1</v>
      </c>
      <c r="K4149" s="633"/>
    </row>
    <row r="4150" spans="1:11" ht="15.75" customHeight="1">
      <c r="A4150" s="2365">
        <v>44564</v>
      </c>
      <c r="B4150" s="1464" t="s">
        <v>1971</v>
      </c>
      <c r="C4150" s="2673" t="s">
        <v>6400</v>
      </c>
      <c r="D4150" s="2674" t="s">
        <v>90</v>
      </c>
      <c r="E4150" s="2674" t="s">
        <v>1974</v>
      </c>
      <c r="F4150" s="2675">
        <v>2650000</v>
      </c>
      <c r="G4150" s="2676" t="s">
        <v>3379</v>
      </c>
      <c r="H4150" s="2667" t="s">
        <v>1991</v>
      </c>
      <c r="I4150" s="2667" t="s">
        <v>1976</v>
      </c>
      <c r="J4150" s="633">
        <v>1</v>
      </c>
      <c r="K4150" s="633"/>
    </row>
    <row r="4151" spans="1:11" ht="15.75" customHeight="1">
      <c r="A4151" s="2365">
        <v>44564</v>
      </c>
      <c r="B4151" s="2041" t="s">
        <v>1971</v>
      </c>
      <c r="C4151" s="2677" t="s">
        <v>6401</v>
      </c>
      <c r="D4151" s="2678" t="s">
        <v>3469</v>
      </c>
      <c r="E4151" s="2679" t="s">
        <v>2092</v>
      </c>
      <c r="F4151" s="2680">
        <v>1950000</v>
      </c>
      <c r="G4151" s="2676" t="s">
        <v>1975</v>
      </c>
      <c r="H4151" s="2667" t="s">
        <v>1991</v>
      </c>
      <c r="I4151" s="2667" t="s">
        <v>1976</v>
      </c>
      <c r="J4151" s="633">
        <v>1</v>
      </c>
      <c r="K4151" s="633"/>
    </row>
    <row r="4152" spans="1:11" ht="15.75" customHeight="1">
      <c r="A4152" s="2365">
        <v>44564</v>
      </c>
      <c r="B4152" s="2041" t="s">
        <v>1971</v>
      </c>
      <c r="C4152" s="2681" t="s">
        <v>6402</v>
      </c>
      <c r="D4152" s="2679" t="s">
        <v>120</v>
      </c>
      <c r="E4152" s="2679" t="s">
        <v>2024</v>
      </c>
      <c r="F4152" s="2680">
        <v>1700000</v>
      </c>
      <c r="G4152" s="2676" t="s">
        <v>6403</v>
      </c>
      <c r="H4152" s="2667" t="s">
        <v>1991</v>
      </c>
      <c r="I4152" s="2667" t="s">
        <v>1976</v>
      </c>
      <c r="J4152" s="633">
        <v>1</v>
      </c>
      <c r="K4152" s="633"/>
    </row>
    <row r="4153" spans="1:11" ht="15.75" customHeight="1">
      <c r="A4153" s="2365">
        <v>44564</v>
      </c>
      <c r="B4153" s="2041" t="s">
        <v>1971</v>
      </c>
      <c r="C4153" s="2681" t="s">
        <v>6404</v>
      </c>
      <c r="D4153" s="2679" t="s">
        <v>3200</v>
      </c>
      <c r="E4153" s="2679" t="s">
        <v>1974</v>
      </c>
      <c r="F4153" s="2680">
        <v>2000000</v>
      </c>
      <c r="G4153" s="2676" t="s">
        <v>2798</v>
      </c>
      <c r="H4153" s="2667" t="s">
        <v>1991</v>
      </c>
      <c r="I4153" s="2667" t="s">
        <v>1976</v>
      </c>
      <c r="J4153" s="633">
        <v>1</v>
      </c>
      <c r="K4153" s="633"/>
    </row>
    <row r="4154" spans="1:11" ht="15.75" customHeight="1">
      <c r="A4154" s="2365">
        <v>44564</v>
      </c>
      <c r="B4154" s="2041" t="s">
        <v>1971</v>
      </c>
      <c r="C4154" s="2681" t="s">
        <v>6405</v>
      </c>
      <c r="D4154" s="2679" t="s">
        <v>101</v>
      </c>
      <c r="E4154" s="2679" t="s">
        <v>2024</v>
      </c>
      <c r="F4154" s="2680">
        <v>2000000</v>
      </c>
      <c r="G4154" s="2676" t="s">
        <v>1975</v>
      </c>
      <c r="H4154" s="2667" t="s">
        <v>1976</v>
      </c>
      <c r="I4154" s="2667" t="s">
        <v>1976</v>
      </c>
      <c r="J4154" s="633">
        <v>1</v>
      </c>
      <c r="K4154" s="633"/>
    </row>
    <row r="4155" spans="1:11" ht="15.75" customHeight="1">
      <c r="A4155" s="2365">
        <v>44564</v>
      </c>
      <c r="B4155" s="633" t="s">
        <v>1971</v>
      </c>
      <c r="C4155" s="2682" t="s">
        <v>6406</v>
      </c>
      <c r="D4155" s="2667" t="s">
        <v>1995</v>
      </c>
      <c r="E4155" s="2674" t="s">
        <v>1974</v>
      </c>
      <c r="F4155" s="2671">
        <v>2400000</v>
      </c>
      <c r="G4155" s="2676" t="s">
        <v>6407</v>
      </c>
      <c r="H4155" s="2667" t="s">
        <v>1991</v>
      </c>
      <c r="I4155" s="2667" t="s">
        <v>1976</v>
      </c>
      <c r="J4155" s="633">
        <v>1</v>
      </c>
      <c r="K4155" s="633"/>
    </row>
    <row r="4156" spans="1:11" ht="15.75" customHeight="1">
      <c r="A4156" s="2365">
        <v>44564</v>
      </c>
      <c r="B4156" s="633" t="s">
        <v>1971</v>
      </c>
      <c r="C4156" s="2683" t="s">
        <v>6408</v>
      </c>
      <c r="D4156" s="2684" t="s">
        <v>6409</v>
      </c>
      <c r="E4156" s="2679" t="s">
        <v>1974</v>
      </c>
      <c r="F4156" s="2675">
        <v>3800000</v>
      </c>
      <c r="G4156" s="2685" t="s">
        <v>3323</v>
      </c>
      <c r="H4156" s="2667" t="s">
        <v>1991</v>
      </c>
      <c r="I4156" s="2674" t="s">
        <v>1976</v>
      </c>
      <c r="J4156" s="633">
        <v>1</v>
      </c>
      <c r="K4156" s="1464"/>
    </row>
    <row r="4157" spans="1:11" ht="15.75" customHeight="1">
      <c r="A4157" s="2365">
        <v>44564</v>
      </c>
      <c r="B4157" s="633" t="s">
        <v>1971</v>
      </c>
      <c r="C4157" s="2697" t="s">
        <v>6410</v>
      </c>
      <c r="D4157" s="2698" t="s">
        <v>90</v>
      </c>
      <c r="E4157" s="2679" t="s">
        <v>1974</v>
      </c>
      <c r="F4157" s="2699">
        <v>4100000</v>
      </c>
      <c r="G4157" s="2700" t="s">
        <v>2937</v>
      </c>
      <c r="H4157" s="2667" t="s">
        <v>1976</v>
      </c>
      <c r="I4157" s="2678" t="s">
        <v>1976</v>
      </c>
      <c r="J4157" s="633">
        <v>1</v>
      </c>
      <c r="K4157" s="676"/>
    </row>
    <row r="4158" spans="1:11" ht="15.75" customHeight="1">
      <c r="A4158" s="2365">
        <v>44564</v>
      </c>
      <c r="B4158" s="633" t="s">
        <v>1971</v>
      </c>
      <c r="C4158" s="2697" t="s">
        <v>6411</v>
      </c>
      <c r="D4158" s="2698" t="s">
        <v>3009</v>
      </c>
      <c r="E4158" s="2679" t="s">
        <v>1974</v>
      </c>
      <c r="F4158" s="2699">
        <v>2300000</v>
      </c>
      <c r="G4158" s="2700" t="s">
        <v>1975</v>
      </c>
      <c r="H4158" s="2667" t="s">
        <v>1976</v>
      </c>
      <c r="I4158" s="2678" t="s">
        <v>1976</v>
      </c>
      <c r="J4158" s="633">
        <v>1</v>
      </c>
      <c r="K4158" s="676"/>
    </row>
    <row r="4159" spans="1:11" ht="15.75" customHeight="1">
      <c r="A4159" s="2365">
        <v>44564</v>
      </c>
      <c r="B4159" s="633" t="s">
        <v>1971</v>
      </c>
      <c r="C4159" s="2682" t="s">
        <v>6412</v>
      </c>
      <c r="D4159" s="2686" t="s">
        <v>2221</v>
      </c>
      <c r="E4159" s="2679" t="s">
        <v>1974</v>
      </c>
      <c r="F4159" s="2671">
        <v>2300000</v>
      </c>
      <c r="G4159" s="2676" t="s">
        <v>1810</v>
      </c>
      <c r="H4159" s="2667" t="s">
        <v>1976</v>
      </c>
      <c r="I4159" s="2667" t="s">
        <v>1976</v>
      </c>
      <c r="J4159" s="633">
        <v>1</v>
      </c>
      <c r="K4159" s="633"/>
    </row>
    <row r="4160" spans="1:11" ht="15.75" customHeight="1">
      <c r="A4160" s="2365">
        <v>44564</v>
      </c>
      <c r="B4160" s="633" t="s">
        <v>1971</v>
      </c>
      <c r="C4160" s="2683" t="s">
        <v>6413</v>
      </c>
      <c r="D4160" s="2674" t="s">
        <v>6414</v>
      </c>
      <c r="E4160" s="2674" t="s">
        <v>1974</v>
      </c>
      <c r="F4160" s="2675">
        <v>2200000</v>
      </c>
      <c r="G4160" s="2685" t="s">
        <v>2194</v>
      </c>
      <c r="H4160" s="2667" t="s">
        <v>1991</v>
      </c>
      <c r="I4160" s="2674" t="s">
        <v>1976</v>
      </c>
      <c r="J4160" s="633">
        <v>1</v>
      </c>
      <c r="K4160" s="1464"/>
    </row>
    <row r="4161" spans="1:11" ht="15.75" customHeight="1">
      <c r="A4161" s="2365">
        <v>44564</v>
      </c>
      <c r="B4161" s="633" t="s">
        <v>1971</v>
      </c>
      <c r="C4161" s="2681" t="s">
        <v>6415</v>
      </c>
      <c r="D4161" s="2679" t="s">
        <v>6239</v>
      </c>
      <c r="E4161" s="2679" t="s">
        <v>1988</v>
      </c>
      <c r="F4161" s="2680">
        <v>850000</v>
      </c>
      <c r="G4161" s="2687" t="s">
        <v>1975</v>
      </c>
      <c r="H4161" s="2667" t="s">
        <v>1991</v>
      </c>
      <c r="I4161" s="2679" t="s">
        <v>1976</v>
      </c>
      <c r="J4161" s="633">
        <v>1</v>
      </c>
      <c r="K4161" s="723"/>
    </row>
    <row r="4162" spans="1:11" ht="15.75" customHeight="1">
      <c r="A4162" s="2365">
        <v>44564</v>
      </c>
      <c r="B4162" s="633" t="s">
        <v>1971</v>
      </c>
      <c r="C4162" s="2681" t="s">
        <v>6416</v>
      </c>
      <c r="D4162" s="2679" t="s">
        <v>6417</v>
      </c>
      <c r="E4162" s="2679" t="s">
        <v>2024</v>
      </c>
      <c r="F4162" s="2680">
        <v>2250000</v>
      </c>
      <c r="G4162" s="2687" t="s">
        <v>2242</v>
      </c>
      <c r="H4162" s="2667" t="s">
        <v>1991</v>
      </c>
      <c r="I4162" s="2679" t="s">
        <v>1976</v>
      </c>
      <c r="J4162" s="633">
        <v>1</v>
      </c>
      <c r="K4162" s="723"/>
    </row>
    <row r="4163" spans="1:11" ht="15.75" customHeight="1">
      <c r="A4163" s="2365">
        <v>44564</v>
      </c>
      <c r="B4163" s="633" t="s">
        <v>1971</v>
      </c>
      <c r="C4163" s="2682" t="s">
        <v>6418</v>
      </c>
      <c r="D4163" s="2667" t="s">
        <v>3216</v>
      </c>
      <c r="E4163" s="2667" t="s">
        <v>1974</v>
      </c>
      <c r="F4163" s="2671">
        <v>5200000</v>
      </c>
      <c r="G4163" s="2685" t="s">
        <v>2210</v>
      </c>
      <c r="H4163" s="2667" t="s">
        <v>1991</v>
      </c>
      <c r="I4163" s="2679" t="s">
        <v>1976</v>
      </c>
      <c r="J4163" s="633">
        <v>1</v>
      </c>
      <c r="K4163" s="633"/>
    </row>
    <row r="4164" spans="1:11" ht="15.75" customHeight="1">
      <c r="A4164" s="2365">
        <v>44564</v>
      </c>
      <c r="B4164" s="633" t="s">
        <v>1971</v>
      </c>
      <c r="C4164" s="2682" t="s">
        <v>6419</v>
      </c>
      <c r="D4164" s="2667" t="s">
        <v>1973</v>
      </c>
      <c r="E4164" s="2667" t="s">
        <v>2024</v>
      </c>
      <c r="F4164" s="2735">
        <v>1100000</v>
      </c>
      <c r="G4164" s="2687" t="s">
        <v>3323</v>
      </c>
      <c r="H4164" s="2667" t="s">
        <v>1991</v>
      </c>
      <c r="I4164" s="2679" t="s">
        <v>1976</v>
      </c>
      <c r="J4164" s="633">
        <v>1</v>
      </c>
      <c r="K4164" s="633"/>
    </row>
    <row r="4165" spans="1:11" ht="15.75" customHeight="1">
      <c r="A4165" s="2365">
        <v>44564</v>
      </c>
      <c r="B4165" s="633" t="s">
        <v>1971</v>
      </c>
      <c r="C4165" s="2682" t="s">
        <v>6420</v>
      </c>
      <c r="D4165" s="2667" t="s">
        <v>119</v>
      </c>
      <c r="E4165" s="2667" t="s">
        <v>2024</v>
      </c>
      <c r="F4165" s="2688">
        <v>3200000</v>
      </c>
      <c r="G4165" s="2736" t="s">
        <v>1975</v>
      </c>
      <c r="H4165" s="2667" t="s">
        <v>1991</v>
      </c>
      <c r="I4165" s="2737" t="s">
        <v>1976</v>
      </c>
      <c r="J4165" s="633">
        <v>1</v>
      </c>
      <c r="K4165" s="633"/>
    </row>
    <row r="4166" spans="1:11" ht="15.75" customHeight="1">
      <c r="A4166" s="2365">
        <v>44564</v>
      </c>
      <c r="B4166" s="633" t="s">
        <v>1971</v>
      </c>
      <c r="C4166" s="2682" t="s">
        <v>1337</v>
      </c>
      <c r="D4166" s="2667" t="s">
        <v>420</v>
      </c>
      <c r="E4166" s="2667" t="s">
        <v>2024</v>
      </c>
      <c r="F4166" s="2688">
        <v>1750000</v>
      </c>
      <c r="G4166" s="2700" t="s">
        <v>1810</v>
      </c>
      <c r="H4166" s="2686" t="s">
        <v>1991</v>
      </c>
      <c r="I4166" s="2679" t="s">
        <v>1976</v>
      </c>
      <c r="J4166" s="633">
        <v>1</v>
      </c>
      <c r="K4166" s="633"/>
    </row>
    <row r="4167" spans="1:11" ht="15.75" customHeight="1">
      <c r="A4167" s="2243"/>
      <c r="B4167" s="1527" t="s">
        <v>1971</v>
      </c>
      <c r="C4167" s="2689" t="s">
        <v>6408</v>
      </c>
      <c r="D4167" s="2690" t="s">
        <v>6409</v>
      </c>
      <c r="E4167" s="2690" t="s">
        <v>2024</v>
      </c>
      <c r="F4167" s="2691">
        <v>750000000</v>
      </c>
      <c r="G4167" s="2692" t="s">
        <v>3323</v>
      </c>
      <c r="H4167" s="2692" t="s">
        <v>1991</v>
      </c>
      <c r="I4167" s="2738"/>
      <c r="J4167" s="1532"/>
      <c r="K4167" s="1533"/>
    </row>
    <row r="4168" spans="1:11" ht="15.75" customHeight="1">
      <c r="A4168" s="2243"/>
      <c r="B4168" s="1527" t="s">
        <v>1971</v>
      </c>
      <c r="C4168" s="2689" t="s">
        <v>6421</v>
      </c>
      <c r="D4168" s="2690" t="s">
        <v>2895</v>
      </c>
      <c r="E4168" s="2690" t="s">
        <v>2024</v>
      </c>
      <c r="F4168" s="2691">
        <v>900000000</v>
      </c>
      <c r="G4168" s="2692" t="s">
        <v>5168</v>
      </c>
      <c r="H4168" s="2692" t="s">
        <v>1991</v>
      </c>
      <c r="I4168" s="2693"/>
      <c r="J4168" s="1532"/>
      <c r="K4168" s="1533"/>
    </row>
    <row r="4169" spans="1:11" ht="15.75" customHeight="1">
      <c r="A4169" s="1541"/>
      <c r="B4169" s="1527" t="s">
        <v>1971</v>
      </c>
      <c r="C4169" s="2694" t="s">
        <v>6422</v>
      </c>
      <c r="D4169" s="2695" t="s">
        <v>4562</v>
      </c>
      <c r="E4169" s="2690" t="s">
        <v>2024</v>
      </c>
      <c r="F4169" s="2696">
        <v>1800000000</v>
      </c>
      <c r="G4169" s="2695" t="s">
        <v>1975</v>
      </c>
      <c r="H4169" s="2692" t="s">
        <v>1991</v>
      </c>
      <c r="I4169" s="2693"/>
      <c r="J4169" s="1532"/>
      <c r="K4169" s="1536"/>
    </row>
    <row r="4170" spans="1:11" ht="15.75" customHeight="1">
      <c r="J4170">
        <f>SUM(J4145:J4169)</f>
        <v>22</v>
      </c>
    </row>
    <row r="4172" spans="1:11" ht="15.75" customHeight="1">
      <c r="A4172" s="3342" t="s">
        <v>6423</v>
      </c>
      <c r="B4172" s="3342"/>
      <c r="C4172" s="3342"/>
      <c r="D4172" s="3342"/>
      <c r="E4172" s="3342"/>
      <c r="F4172" s="3342"/>
      <c r="G4172" s="3342"/>
      <c r="H4172" s="3342"/>
      <c r="I4172" s="3342"/>
      <c r="J4172" s="3342"/>
      <c r="K4172" s="3342"/>
    </row>
    <row r="4173" spans="1:11" ht="15.75" customHeight="1">
      <c r="A4173" s="3340" t="s">
        <v>15</v>
      </c>
      <c r="B4173" s="3341"/>
      <c r="C4173" s="3341"/>
      <c r="D4173" s="3341"/>
      <c r="E4173" s="3341"/>
      <c r="F4173" s="3341"/>
      <c r="G4173" s="3341"/>
      <c r="H4173" s="3341"/>
      <c r="I4173" s="3341"/>
      <c r="J4173" s="3341"/>
      <c r="K4173" s="3341"/>
    </row>
    <row r="4174" spans="1:11" ht="15.75" customHeight="1">
      <c r="A4174" s="12" t="s">
        <v>1962</v>
      </c>
      <c r="B4174" s="62" t="s">
        <v>1963</v>
      </c>
      <c r="C4174" s="62" t="s">
        <v>1964</v>
      </c>
      <c r="D4174" s="62" t="s">
        <v>2340</v>
      </c>
      <c r="E4174" s="62" t="s">
        <v>153</v>
      </c>
      <c r="F4174" s="1702" t="s">
        <v>1966</v>
      </c>
      <c r="G4174" s="986" t="s">
        <v>1967</v>
      </c>
      <c r="H4174" s="62" t="s">
        <v>1968</v>
      </c>
      <c r="I4174" s="62" t="s">
        <v>1969</v>
      </c>
      <c r="J4174" s="63" t="s">
        <v>1970</v>
      </c>
      <c r="K4174" s="63" t="s">
        <v>10</v>
      </c>
    </row>
    <row r="4175" spans="1:11" ht="15.75" customHeight="1">
      <c r="A4175" s="2365" t="s">
        <v>6424</v>
      </c>
      <c r="B4175" s="633" t="s">
        <v>1971</v>
      </c>
      <c r="C4175" s="631" t="s">
        <v>6425</v>
      </c>
      <c r="D4175" s="633" t="s">
        <v>2399</v>
      </c>
      <c r="E4175" s="633" t="s">
        <v>2024</v>
      </c>
      <c r="F4175" s="1131">
        <v>3600000</v>
      </c>
      <c r="G4175" s="680" t="s">
        <v>6028</v>
      </c>
      <c r="H4175" s="633" t="s">
        <v>1976</v>
      </c>
      <c r="I4175" s="633" t="s">
        <v>1976</v>
      </c>
      <c r="J4175" s="633">
        <v>1</v>
      </c>
      <c r="K4175" s="633"/>
    </row>
    <row r="4176" spans="1:11" ht="15.75" customHeight="1">
      <c r="A4176" s="2365" t="s">
        <v>6424</v>
      </c>
      <c r="B4176" s="633" t="s">
        <v>1971</v>
      </c>
      <c r="C4176" s="631" t="s">
        <v>3176</v>
      </c>
      <c r="D4176" s="633" t="s">
        <v>3961</v>
      </c>
      <c r="E4176" s="633" t="s">
        <v>1974</v>
      </c>
      <c r="F4176" s="1131">
        <v>3800000</v>
      </c>
      <c r="G4176" s="680" t="s">
        <v>1975</v>
      </c>
      <c r="H4176" s="633" t="s">
        <v>1976</v>
      </c>
      <c r="I4176" s="633" t="s">
        <v>1976</v>
      </c>
      <c r="J4176" s="633">
        <v>1</v>
      </c>
      <c r="K4176" s="633"/>
    </row>
    <row r="4177" spans="1:11" ht="15.75" customHeight="1">
      <c r="A4177" s="2365" t="s">
        <v>6424</v>
      </c>
      <c r="B4177" s="633" t="s">
        <v>1971</v>
      </c>
      <c r="C4177" s="1700" t="s">
        <v>6339</v>
      </c>
      <c r="D4177" s="633" t="s">
        <v>2399</v>
      </c>
      <c r="E4177" s="633" t="s">
        <v>2024</v>
      </c>
      <c r="F4177" s="1722">
        <v>4000000</v>
      </c>
      <c r="G4177" s="680" t="s">
        <v>6028</v>
      </c>
      <c r="H4177" s="633" t="s">
        <v>1976</v>
      </c>
      <c r="I4177" s="633" t="s">
        <v>1976</v>
      </c>
      <c r="J4177" s="633">
        <v>1</v>
      </c>
      <c r="K4177" s="633"/>
    </row>
    <row r="4178" spans="1:11" ht="15.75" customHeight="1">
      <c r="A4178" s="2365" t="s">
        <v>6424</v>
      </c>
      <c r="B4178" s="633" t="s">
        <v>1971</v>
      </c>
      <c r="C4178" s="726" t="s">
        <v>6426</v>
      </c>
      <c r="D4178" s="633" t="s">
        <v>2895</v>
      </c>
      <c r="E4178" s="633" t="s">
        <v>2024</v>
      </c>
      <c r="F4178" s="1722">
        <v>2800000</v>
      </c>
      <c r="G4178" s="680" t="s">
        <v>1975</v>
      </c>
      <c r="H4178" s="633" t="s">
        <v>1991</v>
      </c>
      <c r="I4178" s="633" t="s">
        <v>1976</v>
      </c>
      <c r="J4178" s="633">
        <v>1</v>
      </c>
      <c r="K4178" s="633"/>
    </row>
    <row r="4179" spans="1:11" ht="15.75" customHeight="1">
      <c r="A4179" s="2365" t="s">
        <v>6424</v>
      </c>
      <c r="B4179" s="633" t="s">
        <v>1971</v>
      </c>
      <c r="C4179" s="726" t="s">
        <v>6427</v>
      </c>
      <c r="D4179" s="633" t="s">
        <v>3112</v>
      </c>
      <c r="E4179" s="633" t="s">
        <v>1974</v>
      </c>
      <c r="F4179" s="1722">
        <v>4300000</v>
      </c>
      <c r="G4179" s="680" t="s">
        <v>4877</v>
      </c>
      <c r="H4179" s="633" t="s">
        <v>1991</v>
      </c>
      <c r="I4179" s="633" t="s">
        <v>1976</v>
      </c>
      <c r="J4179" s="633">
        <v>1</v>
      </c>
      <c r="K4179" s="633"/>
    </row>
    <row r="4180" spans="1:11" ht="15.75" customHeight="1">
      <c r="A4180" s="2365" t="s">
        <v>6424</v>
      </c>
      <c r="B4180" s="1464" t="s">
        <v>1971</v>
      </c>
      <c r="C4180" s="2663"/>
      <c r="D4180" s="1464"/>
      <c r="E4180" s="1464" t="s">
        <v>1974</v>
      </c>
      <c r="F4180" s="2164"/>
      <c r="G4180" s="139"/>
      <c r="H4180" s="633" t="s">
        <v>1976</v>
      </c>
      <c r="I4180" s="633" t="s">
        <v>1976</v>
      </c>
      <c r="J4180" s="633">
        <v>1</v>
      </c>
      <c r="K4180" s="633"/>
    </row>
    <row r="4181" spans="1:11" ht="15.75" customHeight="1">
      <c r="A4181" s="2243"/>
      <c r="B4181" s="1527" t="s">
        <v>1971</v>
      </c>
      <c r="C4181" s="1528" t="s">
        <v>6428</v>
      </c>
      <c r="D4181" s="1529"/>
      <c r="E4181" s="1529" t="s">
        <v>2024</v>
      </c>
      <c r="F4181" s="1577"/>
      <c r="G4181" s="1530"/>
      <c r="H4181" s="1530"/>
      <c r="I4181" s="1531"/>
      <c r="J4181" s="1542"/>
      <c r="K4181" s="1533"/>
    </row>
    <row r="4182" spans="1:11" ht="15.75" customHeight="1">
      <c r="A4182" s="2243"/>
      <c r="B4182" s="1527" t="s">
        <v>1971</v>
      </c>
      <c r="C4182" s="1528" t="s">
        <v>6429</v>
      </c>
      <c r="D4182" s="1529"/>
      <c r="E4182" s="1529" t="s">
        <v>2024</v>
      </c>
      <c r="F4182" s="1577"/>
      <c r="G4182" s="1530"/>
      <c r="H4182" s="1530"/>
      <c r="I4182" s="1531"/>
      <c r="J4182" s="1532"/>
      <c r="K4182" s="1533"/>
    </row>
    <row r="4183" spans="1:11" ht="15.75" customHeight="1">
      <c r="A4183" s="1541"/>
      <c r="B4183" s="1527" t="s">
        <v>1971</v>
      </c>
      <c r="C4183" s="1532"/>
      <c r="D4183" s="1535"/>
      <c r="E4183" s="1529" t="s">
        <v>2024</v>
      </c>
      <c r="F4183" s="1576"/>
      <c r="G4183" s="1535"/>
      <c r="H4183" s="1530"/>
      <c r="I4183" s="1531"/>
      <c r="J4183" s="1532"/>
      <c r="K4183" s="1536"/>
    </row>
    <row r="4185" spans="1:11" ht="15.75" customHeight="1">
      <c r="A4185" s="3340" t="s">
        <v>43</v>
      </c>
      <c r="B4185" s="3341"/>
      <c r="C4185" s="3341"/>
      <c r="D4185" s="3341"/>
      <c r="E4185" s="3341"/>
      <c r="F4185" s="3341"/>
      <c r="G4185" s="3341"/>
      <c r="H4185" s="3341"/>
      <c r="I4185" s="3341"/>
      <c r="J4185" s="3341"/>
      <c r="K4185" s="3341"/>
    </row>
    <row r="4186" spans="1:11" ht="15.75" customHeight="1">
      <c r="A4186" s="12" t="s">
        <v>1962</v>
      </c>
      <c r="B4186" s="62" t="s">
        <v>1963</v>
      </c>
      <c r="C4186" s="62" t="s">
        <v>1964</v>
      </c>
      <c r="D4186" s="62" t="s">
        <v>2340</v>
      </c>
      <c r="E4186" s="62" t="s">
        <v>153</v>
      </c>
      <c r="F4186" s="1702" t="s">
        <v>1966</v>
      </c>
      <c r="G4186" s="2751" t="s">
        <v>1967</v>
      </c>
      <c r="H4186" s="62" t="s">
        <v>1968</v>
      </c>
      <c r="I4186" s="62" t="s">
        <v>1969</v>
      </c>
      <c r="J4186" s="63" t="s">
        <v>1970</v>
      </c>
      <c r="K4186" s="63" t="s">
        <v>10</v>
      </c>
    </row>
    <row r="4187" spans="1:11" ht="15.75" customHeight="1">
      <c r="A4187" s="2365" t="s">
        <v>6424</v>
      </c>
      <c r="B4187" s="633" t="s">
        <v>1971</v>
      </c>
      <c r="C4187" s="662" t="s">
        <v>6430</v>
      </c>
      <c r="D4187" s="633" t="s">
        <v>3124</v>
      </c>
      <c r="E4187" s="633" t="s">
        <v>2024</v>
      </c>
      <c r="F4187" s="1131">
        <v>9800000</v>
      </c>
      <c r="G4187" s="680" t="s">
        <v>6431</v>
      </c>
      <c r="H4187" s="633" t="s">
        <v>1991</v>
      </c>
      <c r="I4187" s="633" t="s">
        <v>1976</v>
      </c>
      <c r="J4187" s="633">
        <v>1</v>
      </c>
      <c r="K4187" s="633"/>
    </row>
    <row r="4188" spans="1:11" ht="15.75" customHeight="1">
      <c r="A4188" s="2365" t="s">
        <v>6424</v>
      </c>
      <c r="B4188" s="633" t="s">
        <v>1971</v>
      </c>
      <c r="C4188" s="662" t="s">
        <v>6432</v>
      </c>
      <c r="D4188" s="633" t="s">
        <v>1973</v>
      </c>
      <c r="E4188" s="633" t="s">
        <v>1974</v>
      </c>
      <c r="F4188" s="1131">
        <v>1250000</v>
      </c>
      <c r="G4188" s="680" t="s">
        <v>2129</v>
      </c>
      <c r="H4188" s="633" t="s">
        <v>1976</v>
      </c>
      <c r="I4188" s="633" t="s">
        <v>1976</v>
      </c>
      <c r="J4188" s="633">
        <v>1</v>
      </c>
      <c r="K4188" s="633"/>
    </row>
    <row r="4189" spans="1:11" ht="15.75" customHeight="1">
      <c r="A4189" s="2365" t="s">
        <v>6424</v>
      </c>
      <c r="B4189" s="633" t="s">
        <v>1971</v>
      </c>
      <c r="C4189" s="479" t="s">
        <v>5704</v>
      </c>
      <c r="D4189" s="633" t="s">
        <v>3124</v>
      </c>
      <c r="E4189" s="633" t="s">
        <v>2024</v>
      </c>
      <c r="F4189" s="1722">
        <v>6500000</v>
      </c>
      <c r="G4189" s="680" t="s">
        <v>6431</v>
      </c>
      <c r="H4189" s="633" t="s">
        <v>1991</v>
      </c>
      <c r="I4189" s="633" t="s">
        <v>1976</v>
      </c>
      <c r="J4189" s="633">
        <v>1</v>
      </c>
      <c r="K4189" s="633"/>
    </row>
    <row r="4190" spans="1:11" ht="15.75" customHeight="1">
      <c r="A4190" s="2365" t="s">
        <v>6424</v>
      </c>
      <c r="B4190" s="633" t="s">
        <v>1971</v>
      </c>
      <c r="C4190" s="725" t="s">
        <v>6433</v>
      </c>
      <c r="D4190" s="633" t="s">
        <v>90</v>
      </c>
      <c r="E4190" s="633" t="s">
        <v>2024</v>
      </c>
      <c r="F4190" s="1722">
        <v>2900000</v>
      </c>
      <c r="G4190" s="680" t="s">
        <v>4251</v>
      </c>
      <c r="H4190" s="633" t="s">
        <v>1991</v>
      </c>
      <c r="I4190" s="633" t="s">
        <v>1976</v>
      </c>
      <c r="J4190" s="633">
        <v>1</v>
      </c>
      <c r="K4190" s="633"/>
    </row>
    <row r="4191" spans="1:11" ht="15.75" customHeight="1">
      <c r="A4191" s="2365" t="s">
        <v>6424</v>
      </c>
      <c r="B4191" s="633" t="s">
        <v>1971</v>
      </c>
      <c r="C4191" s="725" t="s">
        <v>6434</v>
      </c>
      <c r="D4191" s="633" t="s">
        <v>6435</v>
      </c>
      <c r="E4191" s="633" t="s">
        <v>1974</v>
      </c>
      <c r="F4191" s="1722">
        <v>1000000</v>
      </c>
      <c r="G4191" s="680" t="s">
        <v>3261</v>
      </c>
      <c r="H4191" s="633" t="s">
        <v>1976</v>
      </c>
      <c r="I4191" s="633" t="s">
        <v>1976</v>
      </c>
      <c r="J4191" s="633">
        <v>1</v>
      </c>
      <c r="K4191" s="633"/>
    </row>
    <row r="4192" spans="1:11" ht="15.75" customHeight="1">
      <c r="A4192" s="2365" t="s">
        <v>6424</v>
      </c>
      <c r="B4192" s="1464" t="s">
        <v>1971</v>
      </c>
      <c r="C4192" s="2456" t="s">
        <v>6436</v>
      </c>
      <c r="D4192" s="1464" t="s">
        <v>6437</v>
      </c>
      <c r="E4192" s="1464" t="s">
        <v>1974</v>
      </c>
      <c r="F4192" s="2164">
        <v>3500000</v>
      </c>
      <c r="G4192" s="139" t="s">
        <v>3379</v>
      </c>
      <c r="H4192" s="633" t="s">
        <v>1991</v>
      </c>
      <c r="I4192" s="633" t="s">
        <v>1976</v>
      </c>
      <c r="J4192" s="633">
        <v>1</v>
      </c>
      <c r="K4192" s="633"/>
    </row>
    <row r="4193" spans="1:11" ht="15.75" customHeight="1">
      <c r="A4193" s="2365" t="s">
        <v>6424</v>
      </c>
      <c r="B4193" s="2041" t="s">
        <v>1971</v>
      </c>
      <c r="C4193" s="2455" t="s">
        <v>141</v>
      </c>
      <c r="D4193" s="2269" t="s">
        <v>2256</v>
      </c>
      <c r="E4193" s="723" t="s">
        <v>2024</v>
      </c>
      <c r="F4193" s="2166">
        <v>1500000</v>
      </c>
      <c r="G4193" s="451" t="s">
        <v>1975</v>
      </c>
      <c r="H4193" s="633" t="s">
        <v>1976</v>
      </c>
      <c r="I4193" s="633" t="s">
        <v>1976</v>
      </c>
      <c r="J4193" s="633">
        <v>1</v>
      </c>
      <c r="K4193" s="633"/>
    </row>
    <row r="4194" spans="1:11" ht="15.75" customHeight="1">
      <c r="A4194" s="2365" t="s">
        <v>6424</v>
      </c>
      <c r="B4194" s="2041" t="s">
        <v>1971</v>
      </c>
      <c r="C4194" s="725" t="s">
        <v>6438</v>
      </c>
      <c r="D4194" s="723" t="s">
        <v>6354</v>
      </c>
      <c r="E4194" s="723" t="s">
        <v>2092</v>
      </c>
      <c r="F4194" s="2166">
        <v>2000000</v>
      </c>
      <c r="G4194" s="422" t="s">
        <v>3985</v>
      </c>
      <c r="H4194" s="633" t="s">
        <v>1991</v>
      </c>
      <c r="I4194" s="633" t="s">
        <v>1976</v>
      </c>
      <c r="J4194" s="633">
        <v>1</v>
      </c>
      <c r="K4194" s="633"/>
    </row>
    <row r="4195" spans="1:11" ht="15.75" customHeight="1">
      <c r="A4195" s="2365" t="s">
        <v>6424</v>
      </c>
      <c r="B4195" s="2041" t="s">
        <v>1971</v>
      </c>
      <c r="C4195" s="725" t="s">
        <v>6439</v>
      </c>
      <c r="D4195" s="723" t="s">
        <v>6440</v>
      </c>
      <c r="E4195" s="723" t="s">
        <v>1974</v>
      </c>
      <c r="F4195" s="2166">
        <v>1800000</v>
      </c>
      <c r="G4195" s="451" t="s">
        <v>1975</v>
      </c>
      <c r="H4195" s="633" t="s">
        <v>1991</v>
      </c>
      <c r="I4195" s="633" t="s">
        <v>1976</v>
      </c>
      <c r="J4195" s="633">
        <v>1</v>
      </c>
      <c r="K4195" s="633"/>
    </row>
    <row r="4196" spans="1:11" ht="15.75" customHeight="1">
      <c r="A4196" s="2365" t="s">
        <v>6424</v>
      </c>
      <c r="B4196" s="2041" t="s">
        <v>1971</v>
      </c>
      <c r="C4196" s="725" t="s">
        <v>6441</v>
      </c>
      <c r="D4196" s="723" t="s">
        <v>3200</v>
      </c>
      <c r="E4196" s="723" t="s">
        <v>2024</v>
      </c>
      <c r="F4196" s="2166">
        <v>5500000</v>
      </c>
      <c r="G4196" s="422" t="s">
        <v>6442</v>
      </c>
      <c r="H4196" s="633" t="s">
        <v>1976</v>
      </c>
      <c r="I4196" s="633" t="s">
        <v>1976</v>
      </c>
      <c r="J4196" s="633">
        <v>1</v>
      </c>
      <c r="K4196" s="633"/>
    </row>
    <row r="4197" spans="1:11" ht="15.75" customHeight="1">
      <c r="A4197" s="2365" t="s">
        <v>6424</v>
      </c>
      <c r="B4197" s="633" t="s">
        <v>1971</v>
      </c>
      <c r="C4197" s="439" t="s">
        <v>6443</v>
      </c>
      <c r="D4197" s="633" t="s">
        <v>6444</v>
      </c>
      <c r="E4197" s="1464" t="s">
        <v>756</v>
      </c>
      <c r="F4197" s="1722">
        <v>7400000</v>
      </c>
      <c r="G4197" s="422" t="s">
        <v>2235</v>
      </c>
      <c r="H4197" s="633" t="s">
        <v>1976</v>
      </c>
      <c r="I4197" s="633" t="s">
        <v>1976</v>
      </c>
      <c r="J4197" s="633">
        <v>1</v>
      </c>
      <c r="K4197" s="633"/>
    </row>
    <row r="4198" spans="1:11" ht="15.75" customHeight="1">
      <c r="A4198" s="2365" t="s">
        <v>6424</v>
      </c>
      <c r="B4198" s="633" t="s">
        <v>1971</v>
      </c>
      <c r="C4198" s="479" t="s">
        <v>6445</v>
      </c>
      <c r="D4198" s="695" t="s">
        <v>5202</v>
      </c>
      <c r="E4198" s="723" t="s">
        <v>1974</v>
      </c>
      <c r="F4198" s="2164">
        <v>2000000</v>
      </c>
      <c r="G4198" s="1884" t="s">
        <v>3128</v>
      </c>
      <c r="H4198" s="633" t="s">
        <v>1991</v>
      </c>
      <c r="I4198" s="1464" t="s">
        <v>1976</v>
      </c>
      <c r="J4198" s="633">
        <v>1</v>
      </c>
      <c r="K4198" s="1464"/>
    </row>
    <row r="4199" spans="1:11" ht="15.75" customHeight="1">
      <c r="A4199" s="2365" t="s">
        <v>6424</v>
      </c>
      <c r="B4199" s="633" t="s">
        <v>1971</v>
      </c>
      <c r="C4199" s="1690" t="s">
        <v>6446</v>
      </c>
      <c r="D4199" s="1329" t="s">
        <v>405</v>
      </c>
      <c r="E4199" s="723" t="s">
        <v>1974</v>
      </c>
      <c r="F4199" s="2165">
        <v>2500000</v>
      </c>
      <c r="G4199" s="484" t="s">
        <v>6447</v>
      </c>
      <c r="H4199" s="633" t="s">
        <v>1976</v>
      </c>
      <c r="I4199" s="676" t="s">
        <v>1976</v>
      </c>
      <c r="J4199" s="633">
        <v>1</v>
      </c>
      <c r="K4199" s="676"/>
    </row>
    <row r="4200" spans="1:11" ht="15.75" customHeight="1">
      <c r="A4200" s="2365" t="s">
        <v>6424</v>
      </c>
      <c r="B4200" s="633" t="s">
        <v>1971</v>
      </c>
      <c r="C4200" s="1690" t="s">
        <v>6448</v>
      </c>
      <c r="D4200" s="1329" t="s">
        <v>90</v>
      </c>
      <c r="E4200" s="723" t="s">
        <v>1974</v>
      </c>
      <c r="F4200" s="2165">
        <v>2200000</v>
      </c>
      <c r="G4200" s="484" t="s">
        <v>2843</v>
      </c>
      <c r="H4200" s="633" t="s">
        <v>1991</v>
      </c>
      <c r="I4200" s="676" t="s">
        <v>1976</v>
      </c>
      <c r="J4200" s="633">
        <v>1</v>
      </c>
      <c r="K4200" s="676"/>
    </row>
    <row r="4201" spans="1:11" ht="15.75" customHeight="1">
      <c r="A4201" s="2365" t="s">
        <v>6424</v>
      </c>
      <c r="B4201" s="633" t="s">
        <v>1971</v>
      </c>
      <c r="C4201" s="497" t="s">
        <v>6449</v>
      </c>
      <c r="D4201" s="2610" t="s">
        <v>5202</v>
      </c>
      <c r="E4201" s="723" t="s">
        <v>2024</v>
      </c>
      <c r="F4201" s="2739">
        <v>1900000</v>
      </c>
      <c r="G4201" s="1107" t="s">
        <v>3128</v>
      </c>
      <c r="H4201" s="633" t="s">
        <v>1991</v>
      </c>
      <c r="I4201" s="1973" t="s">
        <v>1976</v>
      </c>
      <c r="J4201" s="633">
        <v>1</v>
      </c>
      <c r="K4201" s="1973"/>
    </row>
    <row r="4202" spans="1:11" ht="15.75" customHeight="1">
      <c r="A4202" s="2365" t="s">
        <v>6424</v>
      </c>
      <c r="B4202" s="633" t="s">
        <v>1971</v>
      </c>
      <c r="C4202" s="439" t="s">
        <v>6450</v>
      </c>
      <c r="D4202" s="1569" t="s">
        <v>5202</v>
      </c>
      <c r="E4202" s="723" t="s">
        <v>1974</v>
      </c>
      <c r="F4202" s="1722">
        <v>2000000</v>
      </c>
      <c r="G4202" s="422" t="s">
        <v>3128</v>
      </c>
      <c r="H4202" s="633" t="s">
        <v>1976</v>
      </c>
      <c r="I4202" s="633" t="s">
        <v>1976</v>
      </c>
      <c r="J4202" s="633">
        <v>1</v>
      </c>
      <c r="K4202" s="633"/>
    </row>
    <row r="4203" spans="1:11" ht="15.75" customHeight="1">
      <c r="A4203" s="2365" t="s">
        <v>6424</v>
      </c>
      <c r="B4203" s="633" t="s">
        <v>1971</v>
      </c>
      <c r="C4203" s="479" t="s">
        <v>6451</v>
      </c>
      <c r="D4203" s="1464" t="s">
        <v>423</v>
      </c>
      <c r="E4203" s="1464" t="s">
        <v>1974</v>
      </c>
      <c r="F4203" s="2164">
        <v>6000000</v>
      </c>
      <c r="G4203" s="1884" t="s">
        <v>6452</v>
      </c>
      <c r="H4203" s="633" t="s">
        <v>1991</v>
      </c>
      <c r="I4203" s="1464" t="s">
        <v>1976</v>
      </c>
      <c r="J4203" s="633">
        <v>1</v>
      </c>
      <c r="K4203" s="1464"/>
    </row>
    <row r="4204" spans="1:11" ht="15.75" customHeight="1">
      <c r="A4204" s="2365" t="s">
        <v>6424</v>
      </c>
      <c r="B4204" s="633" t="s">
        <v>1971</v>
      </c>
      <c r="C4204" s="725" t="s">
        <v>6453</v>
      </c>
      <c r="D4204" s="723" t="s">
        <v>5202</v>
      </c>
      <c r="E4204" s="723" t="s">
        <v>2024</v>
      </c>
      <c r="F4204" s="2166">
        <v>1600000</v>
      </c>
      <c r="G4204" s="818" t="s">
        <v>3128</v>
      </c>
      <c r="H4204" s="633" t="s">
        <v>1991</v>
      </c>
      <c r="I4204" s="723" t="s">
        <v>1976</v>
      </c>
      <c r="J4204" s="633">
        <v>1</v>
      </c>
      <c r="K4204" s="723"/>
    </row>
    <row r="4205" spans="1:11" ht="15.75" customHeight="1">
      <c r="A4205" s="2365" t="s">
        <v>6424</v>
      </c>
      <c r="B4205" s="633" t="s">
        <v>1971</v>
      </c>
      <c r="C4205" s="725" t="s">
        <v>6454</v>
      </c>
      <c r="D4205" s="723" t="s">
        <v>6455</v>
      </c>
      <c r="E4205" s="723" t="s">
        <v>2092</v>
      </c>
      <c r="F4205" s="2166">
        <v>9000000</v>
      </c>
      <c r="G4205" s="587" t="s">
        <v>1975</v>
      </c>
      <c r="H4205" s="633" t="s">
        <v>1976</v>
      </c>
      <c r="I4205" s="723" t="s">
        <v>1976</v>
      </c>
      <c r="J4205" s="633">
        <v>1</v>
      </c>
      <c r="K4205" s="723"/>
    </row>
    <row r="4206" spans="1:11" ht="15.75" customHeight="1">
      <c r="A4206" s="2365" t="s">
        <v>6456</v>
      </c>
      <c r="B4206" s="633" t="s">
        <v>1971</v>
      </c>
      <c r="C4206" s="95" t="s">
        <v>6457</v>
      </c>
      <c r="D4206" s="633" t="s">
        <v>111</v>
      </c>
      <c r="E4206" s="633" t="s">
        <v>1974</v>
      </c>
      <c r="F4206" s="1722">
        <v>780000</v>
      </c>
      <c r="G4206" s="523" t="s">
        <v>1975</v>
      </c>
      <c r="H4206" s="633" t="s">
        <v>1991</v>
      </c>
      <c r="I4206" s="723" t="s">
        <v>1976</v>
      </c>
      <c r="J4206" s="633">
        <v>1</v>
      </c>
      <c r="K4206" s="633"/>
    </row>
    <row r="4207" spans="1:11" ht="15.75" customHeight="1">
      <c r="A4207" s="2243"/>
      <c r="B4207" s="1527" t="s">
        <v>1971</v>
      </c>
      <c r="C4207" s="1528" t="s">
        <v>6458</v>
      </c>
      <c r="D4207" s="1529"/>
      <c r="E4207" s="1529" t="s">
        <v>2024</v>
      </c>
      <c r="F4207" s="1577"/>
      <c r="G4207" s="1530"/>
      <c r="H4207" s="1530"/>
      <c r="I4207" s="1531"/>
      <c r="J4207" s="1542"/>
      <c r="K4207" s="1533"/>
    </row>
    <row r="4208" spans="1:11" ht="15.75" customHeight="1">
      <c r="A4208" s="2243"/>
      <c r="B4208" s="1527" t="s">
        <v>1971</v>
      </c>
      <c r="C4208" s="1528" t="s">
        <v>6459</v>
      </c>
      <c r="D4208" s="1529"/>
      <c r="E4208" s="1529" t="s">
        <v>2024</v>
      </c>
      <c r="F4208" s="1577"/>
      <c r="G4208" s="1530"/>
      <c r="H4208" s="1530"/>
      <c r="I4208" s="1531"/>
      <c r="J4208" s="1532"/>
      <c r="K4208" s="1533"/>
    </row>
    <row r="4209" spans="1:11" ht="15.75" customHeight="1">
      <c r="A4209" s="1541"/>
      <c r="B4209" s="1527" t="s">
        <v>1971</v>
      </c>
      <c r="C4209" s="1532" t="s">
        <v>6460</v>
      </c>
      <c r="D4209" s="1535"/>
      <c r="E4209" s="1529" t="s">
        <v>2024</v>
      </c>
      <c r="F4209" s="1576"/>
      <c r="G4209" s="1535"/>
      <c r="H4209" s="1530"/>
      <c r="I4209" s="1531"/>
      <c r="J4209" s="1532"/>
      <c r="K4209" s="1536"/>
    </row>
    <row r="4210" spans="1:11" ht="15.75" customHeight="1">
      <c r="J4210">
        <f>SUM(J4187:J4209)</f>
        <v>20</v>
      </c>
    </row>
    <row r="4211" spans="1:11" ht="15.75" customHeight="1">
      <c r="A4211" s="3340" t="s">
        <v>127</v>
      </c>
      <c r="B4211" s="3341"/>
      <c r="C4211" s="3341"/>
      <c r="D4211" s="3341"/>
      <c r="E4211" s="3341"/>
      <c r="F4211" s="3341"/>
      <c r="G4211" s="3341"/>
      <c r="H4211" s="3341"/>
      <c r="I4211" s="3341"/>
      <c r="J4211" s="3341"/>
      <c r="K4211" s="3341"/>
    </row>
    <row r="4212" spans="1:11" ht="15.75" customHeight="1">
      <c r="A4212" s="12" t="s">
        <v>1962</v>
      </c>
      <c r="B4212" s="62" t="s">
        <v>1963</v>
      </c>
      <c r="C4212" s="62" t="s">
        <v>1964</v>
      </c>
      <c r="D4212" s="62" t="s">
        <v>2340</v>
      </c>
      <c r="E4212" s="62" t="s">
        <v>153</v>
      </c>
      <c r="F4212" s="1702" t="s">
        <v>1966</v>
      </c>
      <c r="G4212" s="986" t="s">
        <v>1967</v>
      </c>
      <c r="H4212" s="62" t="s">
        <v>1968</v>
      </c>
      <c r="I4212" s="62" t="s">
        <v>1969</v>
      </c>
      <c r="J4212" s="63" t="s">
        <v>1970</v>
      </c>
      <c r="K4212" s="63" t="s">
        <v>10</v>
      </c>
    </row>
    <row r="4213" spans="1:11" ht="15.75" customHeight="1">
      <c r="A4213" s="2365" t="s">
        <v>6424</v>
      </c>
      <c r="B4213" s="633" t="s">
        <v>1971</v>
      </c>
      <c r="C4213" s="631" t="s">
        <v>6461</v>
      </c>
      <c r="D4213" s="633" t="s">
        <v>1995</v>
      </c>
      <c r="E4213" s="633" t="s">
        <v>2024</v>
      </c>
      <c r="F4213" s="1131">
        <v>2400000</v>
      </c>
      <c r="G4213" s="680" t="s">
        <v>6462</v>
      </c>
      <c r="H4213" s="633" t="s">
        <v>1991</v>
      </c>
      <c r="I4213" s="633" t="s">
        <v>1976</v>
      </c>
      <c r="J4213" s="633">
        <v>1</v>
      </c>
      <c r="K4213" s="633"/>
    </row>
    <row r="4214" spans="1:11" ht="15.75" customHeight="1">
      <c r="A4214" s="2365" t="s">
        <v>6424</v>
      </c>
      <c r="B4214" s="633" t="s">
        <v>1971</v>
      </c>
      <c r="C4214" s="631" t="s">
        <v>6463</v>
      </c>
      <c r="D4214" s="633" t="s">
        <v>3112</v>
      </c>
      <c r="E4214" s="633" t="s">
        <v>1974</v>
      </c>
      <c r="F4214" s="1131">
        <v>5500000</v>
      </c>
      <c r="G4214" s="680" t="s">
        <v>3621</v>
      </c>
      <c r="H4214" s="633" t="s">
        <v>1976</v>
      </c>
      <c r="I4214" s="633" t="s">
        <v>1976</v>
      </c>
      <c r="J4214" s="633">
        <v>1</v>
      </c>
      <c r="K4214" s="633"/>
    </row>
    <row r="4215" spans="1:11" ht="15.75" customHeight="1">
      <c r="A4215" s="2365" t="s">
        <v>6424</v>
      </c>
      <c r="B4215" s="633" t="s">
        <v>1971</v>
      </c>
      <c r="C4215" s="1700" t="s">
        <v>6464</v>
      </c>
      <c r="D4215" s="633" t="s">
        <v>3220</v>
      </c>
      <c r="E4215" s="633" t="s">
        <v>2024</v>
      </c>
      <c r="F4215" s="1722">
        <v>2000000</v>
      </c>
      <c r="G4215" s="680" t="s">
        <v>6381</v>
      </c>
      <c r="H4215" s="633" t="s">
        <v>1991</v>
      </c>
      <c r="I4215" s="633" t="s">
        <v>1976</v>
      </c>
      <c r="J4215" s="633">
        <v>1</v>
      </c>
      <c r="K4215" s="633"/>
    </row>
    <row r="4216" spans="1:11" ht="15.75" customHeight="1">
      <c r="A4216" s="2365" t="s">
        <v>6424</v>
      </c>
      <c r="B4216" s="633" t="s">
        <v>1971</v>
      </c>
      <c r="C4216" s="726" t="s">
        <v>6465</v>
      </c>
      <c r="D4216" s="633" t="s">
        <v>1995</v>
      </c>
      <c r="E4216" s="633" t="s">
        <v>2024</v>
      </c>
      <c r="F4216" s="1722">
        <v>3200000</v>
      </c>
      <c r="G4216" s="680" t="s">
        <v>1975</v>
      </c>
      <c r="H4216" s="633" t="s">
        <v>1991</v>
      </c>
      <c r="I4216" s="633" t="s">
        <v>1976</v>
      </c>
      <c r="J4216" s="633">
        <v>1</v>
      </c>
      <c r="K4216" s="633"/>
    </row>
    <row r="4217" spans="1:11" ht="15.75" customHeight="1">
      <c r="A4217" s="2365" t="s">
        <v>6424</v>
      </c>
      <c r="B4217" s="1464" t="s">
        <v>1971</v>
      </c>
      <c r="C4217" s="2074" t="s">
        <v>6466</v>
      </c>
      <c r="D4217" s="1464" t="s">
        <v>3961</v>
      </c>
      <c r="E4217" s="1464" t="s">
        <v>1974</v>
      </c>
      <c r="F4217" s="2164">
        <v>6400000</v>
      </c>
      <c r="G4217" s="2782" t="s">
        <v>1975</v>
      </c>
      <c r="H4217" s="1464" t="s">
        <v>1991</v>
      </c>
      <c r="I4217" s="1464" t="s">
        <v>1976</v>
      </c>
      <c r="J4217" s="633">
        <v>1</v>
      </c>
      <c r="K4217" s="633"/>
    </row>
    <row r="4218" spans="1:11" ht="15.75" customHeight="1">
      <c r="A4218" s="2781" t="s">
        <v>6456</v>
      </c>
      <c r="B4218" s="723" t="s">
        <v>1971</v>
      </c>
      <c r="C4218" s="726" t="s">
        <v>6467</v>
      </c>
      <c r="D4218" s="723" t="s">
        <v>2547</v>
      </c>
      <c r="E4218" s="723" t="s">
        <v>2024</v>
      </c>
      <c r="F4218" s="2166">
        <v>5000000</v>
      </c>
      <c r="G4218" s="2780" t="s">
        <v>6280</v>
      </c>
      <c r="H4218" s="723" t="s">
        <v>1991</v>
      </c>
      <c r="I4218" s="723" t="s">
        <v>1976</v>
      </c>
      <c r="J4218" s="633">
        <v>1</v>
      </c>
      <c r="K4218" s="633"/>
    </row>
    <row r="4219" spans="1:11" ht="15.75" customHeight="1">
      <c r="A4219" s="2781" t="s">
        <v>6424</v>
      </c>
      <c r="B4219" s="723" t="s">
        <v>1971</v>
      </c>
      <c r="C4219" s="635" t="s">
        <v>6468</v>
      </c>
      <c r="D4219" s="723" t="s">
        <v>6469</v>
      </c>
      <c r="E4219" s="723" t="s">
        <v>1974</v>
      </c>
      <c r="F4219" s="2166">
        <v>1900000</v>
      </c>
      <c r="G4219" s="575" t="s">
        <v>3621</v>
      </c>
      <c r="H4219" s="723" t="s">
        <v>1976</v>
      </c>
      <c r="I4219" s="723" t="s">
        <v>1976</v>
      </c>
      <c r="J4219" s="633">
        <v>1</v>
      </c>
      <c r="K4219" s="633"/>
    </row>
    <row r="4220" spans="1:11" ht="15.75" customHeight="1">
      <c r="A4220" s="2781" t="s">
        <v>6424</v>
      </c>
      <c r="B4220" s="723" t="s">
        <v>1971</v>
      </c>
      <c r="C4220" s="2266" t="s">
        <v>6470</v>
      </c>
      <c r="D4220" s="2269" t="s">
        <v>95</v>
      </c>
      <c r="E4220" s="723" t="s">
        <v>2024</v>
      </c>
      <c r="F4220" s="2166">
        <v>1900000</v>
      </c>
      <c r="G4220" s="818" t="s">
        <v>2117</v>
      </c>
      <c r="H4220" s="723" t="s">
        <v>1976</v>
      </c>
      <c r="I4220" s="723" t="s">
        <v>1976</v>
      </c>
      <c r="J4220" s="633">
        <v>1</v>
      </c>
      <c r="K4220" s="633"/>
    </row>
    <row r="4221" spans="1:11" ht="15.75" customHeight="1">
      <c r="A4221" s="2243" t="s">
        <v>6424</v>
      </c>
      <c r="B4221" s="2783" t="s">
        <v>1971</v>
      </c>
      <c r="C4221" s="2784"/>
      <c r="D4221" s="2785"/>
      <c r="E4221" s="2785"/>
      <c r="F4221" s="2786"/>
      <c r="G4221" s="2131"/>
      <c r="H4221" s="2131"/>
      <c r="I4221" s="1570"/>
      <c r="J4221" s="1542"/>
      <c r="K4221" s="1533"/>
    </row>
    <row r="4222" spans="1:11" ht="15.75" customHeight="1">
      <c r="A4222" s="2243"/>
      <c r="B4222" s="1527" t="s">
        <v>1971</v>
      </c>
      <c r="C4222" s="1528"/>
      <c r="D4222" s="1529"/>
      <c r="E4222" s="1529" t="s">
        <v>2024</v>
      </c>
      <c r="F4222" s="1577"/>
      <c r="G4222" s="1530"/>
      <c r="H4222" s="1530"/>
      <c r="I4222" s="1531"/>
      <c r="J4222" s="1532"/>
      <c r="K4222" s="1533"/>
    </row>
    <row r="4223" spans="1:11" ht="15.75" customHeight="1">
      <c r="A4223" s="1541"/>
      <c r="B4223" s="1527" t="s">
        <v>1971</v>
      </c>
      <c r="C4223" s="1532"/>
      <c r="D4223" s="1535"/>
      <c r="E4223" s="1529" t="s">
        <v>2024</v>
      </c>
      <c r="F4223" s="1576"/>
      <c r="G4223" s="1535"/>
      <c r="H4223" s="1530"/>
      <c r="I4223" s="1531"/>
      <c r="J4223" s="1532"/>
      <c r="K4223" s="1536"/>
    </row>
    <row r="4224" spans="1:11" ht="15.75" customHeight="1">
      <c r="J4224">
        <f>SUM(J4213:J4223)</f>
        <v>8</v>
      </c>
    </row>
    <row r="4225" spans="1:11" ht="15.75" customHeight="1">
      <c r="A4225" s="3340" t="s">
        <v>942</v>
      </c>
      <c r="B4225" s="3341"/>
      <c r="C4225" s="3341"/>
      <c r="D4225" s="3341"/>
      <c r="E4225" s="3341"/>
      <c r="F4225" s="3341"/>
      <c r="G4225" s="3341"/>
      <c r="H4225" s="3341"/>
      <c r="I4225" s="3341"/>
      <c r="J4225" s="3341"/>
      <c r="K4225" s="3341"/>
    </row>
    <row r="4226" spans="1:11" ht="15.75" customHeight="1">
      <c r="A4226" s="12" t="s">
        <v>1962</v>
      </c>
      <c r="B4226" s="62" t="s">
        <v>1963</v>
      </c>
      <c r="C4226" s="62" t="s">
        <v>1964</v>
      </c>
      <c r="D4226" s="62" t="s">
        <v>2340</v>
      </c>
      <c r="E4226" s="62" t="s">
        <v>153</v>
      </c>
      <c r="F4226" s="1702" t="s">
        <v>1966</v>
      </c>
      <c r="G4226" s="986" t="s">
        <v>1967</v>
      </c>
      <c r="H4226" s="62" t="s">
        <v>1968</v>
      </c>
      <c r="I4226" s="62" t="s">
        <v>1969</v>
      </c>
      <c r="J4226" s="63" t="s">
        <v>1970</v>
      </c>
      <c r="K4226" s="63" t="s">
        <v>10</v>
      </c>
    </row>
    <row r="4227" spans="1:11" ht="15.75" customHeight="1">
      <c r="A4227" s="2365" t="s">
        <v>6424</v>
      </c>
      <c r="B4227" s="633" t="s">
        <v>1971</v>
      </c>
      <c r="C4227" s="631" t="s">
        <v>6471</v>
      </c>
      <c r="D4227" s="633" t="s">
        <v>6435</v>
      </c>
      <c r="E4227" s="633" t="s">
        <v>2024</v>
      </c>
      <c r="F4227" s="1131">
        <v>1200000</v>
      </c>
      <c r="G4227" s="680" t="s">
        <v>1975</v>
      </c>
      <c r="H4227" s="633" t="s">
        <v>1991</v>
      </c>
      <c r="I4227" s="633" t="s">
        <v>1976</v>
      </c>
      <c r="J4227" s="633">
        <v>1</v>
      </c>
      <c r="K4227" s="633"/>
    </row>
    <row r="4228" spans="1:11" ht="15.75" customHeight="1">
      <c r="A4228" s="2365" t="s">
        <v>6424</v>
      </c>
      <c r="B4228" s="633" t="s">
        <v>1971</v>
      </c>
      <c r="C4228" s="631" t="s">
        <v>6472</v>
      </c>
      <c r="D4228" s="633" t="s">
        <v>90</v>
      </c>
      <c r="E4228" s="633" t="s">
        <v>1974</v>
      </c>
      <c r="F4228" s="1131">
        <v>2600000</v>
      </c>
      <c r="G4228" s="680" t="s">
        <v>2524</v>
      </c>
      <c r="H4228" s="633" t="s">
        <v>1976</v>
      </c>
      <c r="I4228" s="633" t="s">
        <v>1976</v>
      </c>
      <c r="J4228" s="633">
        <v>1</v>
      </c>
      <c r="K4228" s="633"/>
    </row>
    <row r="4229" spans="1:11" ht="15.75" customHeight="1">
      <c r="A4229" s="2365" t="s">
        <v>6424</v>
      </c>
      <c r="B4229" s="633" t="s">
        <v>1971</v>
      </c>
      <c r="C4229" s="1700" t="s">
        <v>6473</v>
      </c>
      <c r="D4229" s="633" t="s">
        <v>90</v>
      </c>
      <c r="E4229" s="633" t="s">
        <v>2024</v>
      </c>
      <c r="F4229" s="1722">
        <v>3200000</v>
      </c>
      <c r="G4229" s="680" t="s">
        <v>4340</v>
      </c>
      <c r="H4229" s="633" t="s">
        <v>1991</v>
      </c>
      <c r="I4229" s="633" t="s">
        <v>1976</v>
      </c>
      <c r="J4229" s="633">
        <v>1</v>
      </c>
      <c r="K4229" s="633"/>
    </row>
    <row r="4230" spans="1:11" ht="15.75" customHeight="1">
      <c r="A4230" s="2365" t="s">
        <v>6424</v>
      </c>
      <c r="B4230" s="633" t="s">
        <v>1971</v>
      </c>
      <c r="C4230" s="726" t="s">
        <v>6474</v>
      </c>
      <c r="D4230" s="633" t="s">
        <v>2147</v>
      </c>
      <c r="E4230" s="633" t="s">
        <v>2024</v>
      </c>
      <c r="F4230" s="1722">
        <v>3400000</v>
      </c>
      <c r="G4230" s="680" t="s">
        <v>6475</v>
      </c>
      <c r="H4230" s="633" t="s">
        <v>1991</v>
      </c>
      <c r="I4230" s="633" t="s">
        <v>1976</v>
      </c>
      <c r="J4230" s="633">
        <v>1</v>
      </c>
      <c r="K4230" s="633"/>
    </row>
    <row r="4231" spans="1:11" ht="15.75" customHeight="1">
      <c r="A4231" s="2365" t="s">
        <v>6424</v>
      </c>
      <c r="B4231" s="633" t="s">
        <v>1971</v>
      </c>
      <c r="C4231" s="726" t="s">
        <v>6476</v>
      </c>
      <c r="D4231" s="633" t="s">
        <v>6477</v>
      </c>
      <c r="E4231" s="633" t="s">
        <v>2003</v>
      </c>
      <c r="F4231" s="1722">
        <v>860000</v>
      </c>
      <c r="G4231" s="680" t="s">
        <v>1975</v>
      </c>
      <c r="H4231" s="633" t="s">
        <v>1991</v>
      </c>
      <c r="I4231" s="633" t="s">
        <v>1976</v>
      </c>
      <c r="J4231" s="633">
        <v>1</v>
      </c>
      <c r="K4231" s="633"/>
    </row>
    <row r="4232" spans="1:11" ht="15.75" customHeight="1">
      <c r="A4232" s="2365" t="s">
        <v>6424</v>
      </c>
      <c r="B4232" s="1464" t="s">
        <v>1971</v>
      </c>
      <c r="C4232" s="726" t="s">
        <v>6478</v>
      </c>
      <c r="D4232" s="633" t="s">
        <v>6477</v>
      </c>
      <c r="E4232" s="633" t="s">
        <v>2003</v>
      </c>
      <c r="F4232" s="2164">
        <v>800000</v>
      </c>
      <c r="G4232" s="139" t="s">
        <v>1975</v>
      </c>
      <c r="H4232" s="633" t="s">
        <v>1976</v>
      </c>
      <c r="I4232" s="633" t="s">
        <v>1976</v>
      </c>
      <c r="J4232" s="633">
        <v>1</v>
      </c>
      <c r="K4232" s="633"/>
    </row>
    <row r="4233" spans="1:11" ht="15.75" customHeight="1">
      <c r="A4233" s="2365" t="s">
        <v>6424</v>
      </c>
      <c r="B4233" s="2041" t="s">
        <v>1971</v>
      </c>
      <c r="C4233" s="726" t="s">
        <v>6479</v>
      </c>
      <c r="D4233" s="633" t="s">
        <v>6477</v>
      </c>
      <c r="E4233" s="633" t="s">
        <v>2003</v>
      </c>
      <c r="F4233" s="2166">
        <v>800000</v>
      </c>
      <c r="G4233" s="422" t="s">
        <v>1975</v>
      </c>
      <c r="H4233" s="633" t="s">
        <v>1976</v>
      </c>
      <c r="I4233" s="633" t="s">
        <v>1976</v>
      </c>
      <c r="J4233" s="633">
        <v>1</v>
      </c>
      <c r="K4233" s="633"/>
    </row>
    <row r="4234" spans="1:11" ht="15.75" customHeight="1">
      <c r="A4234" s="2365" t="s">
        <v>6424</v>
      </c>
      <c r="B4234" s="2041" t="s">
        <v>1971</v>
      </c>
      <c r="C4234" s="726" t="s">
        <v>6480</v>
      </c>
      <c r="D4234" s="633" t="s">
        <v>6477</v>
      </c>
      <c r="E4234" s="633" t="s">
        <v>2003</v>
      </c>
      <c r="F4234" s="2166">
        <v>800000</v>
      </c>
      <c r="G4234" s="422" t="s">
        <v>1975</v>
      </c>
      <c r="H4234" s="633" t="s">
        <v>1991</v>
      </c>
      <c r="I4234" s="633" t="s">
        <v>1976</v>
      </c>
      <c r="J4234" s="633">
        <v>1</v>
      </c>
      <c r="K4234" s="633"/>
    </row>
    <row r="4235" spans="1:11" ht="15.75" customHeight="1">
      <c r="A4235" s="2365" t="s">
        <v>6424</v>
      </c>
      <c r="B4235" s="2041" t="s">
        <v>1971</v>
      </c>
      <c r="C4235" s="635" t="s">
        <v>6481</v>
      </c>
      <c r="D4235" s="723" t="s">
        <v>2147</v>
      </c>
      <c r="E4235" s="723" t="s">
        <v>1974</v>
      </c>
      <c r="F4235" s="2166">
        <v>3500000</v>
      </c>
      <c r="G4235" s="422" t="s">
        <v>5261</v>
      </c>
      <c r="H4235" s="633" t="s">
        <v>1991</v>
      </c>
      <c r="I4235" s="633" t="s">
        <v>1976</v>
      </c>
      <c r="J4235" s="633">
        <v>1</v>
      </c>
      <c r="K4235" s="633"/>
    </row>
    <row r="4236" spans="1:11" ht="15.75" customHeight="1">
      <c r="A4236" s="2365" t="s">
        <v>6424</v>
      </c>
      <c r="B4236" s="2041" t="s">
        <v>1971</v>
      </c>
      <c r="C4236" s="635" t="s">
        <v>6482</v>
      </c>
      <c r="D4236" s="723" t="s">
        <v>3009</v>
      </c>
      <c r="E4236" s="723" t="s">
        <v>2024</v>
      </c>
      <c r="F4236" s="2166">
        <v>1500000</v>
      </c>
      <c r="G4236" s="422" t="s">
        <v>1975</v>
      </c>
      <c r="H4236" s="633" t="s">
        <v>1976</v>
      </c>
      <c r="I4236" s="633" t="s">
        <v>1976</v>
      </c>
      <c r="J4236" s="633">
        <v>1</v>
      </c>
      <c r="K4236" s="633"/>
    </row>
    <row r="4237" spans="1:11" ht="15.75" customHeight="1">
      <c r="A4237" s="2365" t="s">
        <v>6424</v>
      </c>
      <c r="B4237" s="633" t="s">
        <v>1971</v>
      </c>
      <c r="C4237" s="95" t="s">
        <v>6483</v>
      </c>
      <c r="D4237" s="633" t="s">
        <v>3773</v>
      </c>
      <c r="E4237" s="1464" t="s">
        <v>2309</v>
      </c>
      <c r="F4237" s="1722">
        <v>7500000</v>
      </c>
      <c r="G4237" s="422" t="s">
        <v>1975</v>
      </c>
      <c r="H4237" s="633" t="s">
        <v>1976</v>
      </c>
      <c r="I4237" s="633" t="s">
        <v>1976</v>
      </c>
      <c r="J4237" s="633">
        <v>1</v>
      </c>
      <c r="K4237" s="633"/>
    </row>
    <row r="4238" spans="1:11" ht="15.75" customHeight="1">
      <c r="A4238" s="2365" t="s">
        <v>6424</v>
      </c>
      <c r="B4238" s="633" t="s">
        <v>1971</v>
      </c>
      <c r="C4238" s="2664" t="s">
        <v>6484</v>
      </c>
      <c r="D4238" s="695" t="s">
        <v>6485</v>
      </c>
      <c r="E4238" s="723" t="s">
        <v>1974</v>
      </c>
      <c r="F4238" s="2164">
        <v>1800000</v>
      </c>
      <c r="G4238" s="1884" t="s">
        <v>1975</v>
      </c>
      <c r="H4238" s="633" t="s">
        <v>1991</v>
      </c>
      <c r="I4238" s="1464" t="s">
        <v>1976</v>
      </c>
      <c r="J4238" s="633">
        <v>1</v>
      </c>
      <c r="K4238" s="1464"/>
    </row>
    <row r="4239" spans="1:11" ht="15.75" customHeight="1">
      <c r="A4239" s="2243" t="s">
        <v>6424</v>
      </c>
      <c r="B4239" s="1527" t="s">
        <v>1971</v>
      </c>
      <c r="C4239" s="1528" t="s">
        <v>6481</v>
      </c>
      <c r="D4239" s="1529" t="s">
        <v>90</v>
      </c>
      <c r="E4239" s="1529" t="s">
        <v>2024</v>
      </c>
      <c r="F4239" s="1577">
        <v>630000000</v>
      </c>
      <c r="G4239" s="1530" t="s">
        <v>5261</v>
      </c>
      <c r="H4239" s="1530"/>
      <c r="I4239" s="1531"/>
      <c r="J4239" s="1542"/>
      <c r="K4239" s="1533"/>
    </row>
    <row r="4240" spans="1:11" ht="15.75" customHeight="1">
      <c r="A4240" s="2243" t="s">
        <v>6424</v>
      </c>
      <c r="B4240" s="1527" t="s">
        <v>1971</v>
      </c>
      <c r="C4240" s="1528" t="s">
        <v>6483</v>
      </c>
      <c r="D4240" s="1529" t="s">
        <v>3773</v>
      </c>
      <c r="E4240" s="1529" t="s">
        <v>2309</v>
      </c>
      <c r="F4240" s="1577">
        <v>1800000000</v>
      </c>
      <c r="G4240" s="1530" t="s">
        <v>1975</v>
      </c>
      <c r="H4240" s="1530"/>
      <c r="I4240" s="1531"/>
      <c r="J4240" s="1532"/>
      <c r="K4240" s="1533"/>
    </row>
    <row r="4241" spans="1:11" ht="15.75" customHeight="1">
      <c r="J4241">
        <f>SUM(J4227:J4240)</f>
        <v>12</v>
      </c>
    </row>
    <row r="4243" spans="1:11" ht="15.75" customHeight="1">
      <c r="A4243" s="3340" t="s">
        <v>19</v>
      </c>
      <c r="B4243" s="3341"/>
      <c r="C4243" s="3341"/>
      <c r="D4243" s="3341"/>
      <c r="E4243" s="3341"/>
      <c r="F4243" s="3341"/>
      <c r="G4243" s="3341"/>
      <c r="H4243" s="3341"/>
      <c r="I4243" s="3341"/>
      <c r="J4243" s="3341"/>
      <c r="K4243" s="3341"/>
    </row>
    <row r="4244" spans="1:11" ht="15.75" customHeight="1">
      <c r="A4244" s="12" t="s">
        <v>1962</v>
      </c>
      <c r="B4244" s="62" t="s">
        <v>1963</v>
      </c>
      <c r="C4244" s="62" t="s">
        <v>1964</v>
      </c>
      <c r="D4244" s="62" t="s">
        <v>2340</v>
      </c>
      <c r="E4244" s="62" t="s">
        <v>153</v>
      </c>
      <c r="F4244" s="1702" t="s">
        <v>1966</v>
      </c>
      <c r="G4244" s="986" t="s">
        <v>1967</v>
      </c>
      <c r="H4244" s="62" t="s">
        <v>1968</v>
      </c>
      <c r="I4244" s="62" t="s">
        <v>1969</v>
      </c>
      <c r="J4244" s="63" t="s">
        <v>1970</v>
      </c>
      <c r="K4244" s="63" t="s">
        <v>10</v>
      </c>
    </row>
    <row r="4245" spans="1:11" ht="15.75" customHeight="1">
      <c r="A4245" s="2365" t="s">
        <v>6424</v>
      </c>
      <c r="B4245" s="633" t="s">
        <v>1971</v>
      </c>
      <c r="C4245" s="631" t="s">
        <v>6486</v>
      </c>
      <c r="D4245" s="633" t="s">
        <v>2895</v>
      </c>
      <c r="E4245" s="633" t="s">
        <v>2024</v>
      </c>
      <c r="F4245" s="1131">
        <v>2800000</v>
      </c>
      <c r="G4245" s="680" t="s">
        <v>1975</v>
      </c>
      <c r="H4245" s="633" t="s">
        <v>1991</v>
      </c>
      <c r="I4245" s="633" t="s">
        <v>1976</v>
      </c>
      <c r="J4245" s="633">
        <v>1</v>
      </c>
      <c r="K4245" s="633"/>
    </row>
    <row r="4246" spans="1:11" ht="15.75" customHeight="1">
      <c r="A4246" s="2365" t="s">
        <v>6424</v>
      </c>
      <c r="B4246" s="633" t="s">
        <v>1971</v>
      </c>
      <c r="C4246" s="631" t="s">
        <v>1349</v>
      </c>
      <c r="D4246" s="633" t="s">
        <v>2408</v>
      </c>
      <c r="E4246" s="633" t="s">
        <v>1974</v>
      </c>
      <c r="F4246" s="1131">
        <v>1700000</v>
      </c>
      <c r="G4246" s="680" t="s">
        <v>1975</v>
      </c>
      <c r="H4246" s="633" t="s">
        <v>1976</v>
      </c>
      <c r="I4246" s="633" t="s">
        <v>1976</v>
      </c>
      <c r="J4246" s="633">
        <v>1</v>
      </c>
      <c r="K4246" s="633"/>
    </row>
    <row r="4247" spans="1:11" ht="24.75" customHeight="1"/>
    <row r="4248" spans="1:11" ht="15.75" customHeight="1">
      <c r="A4248" s="3342" t="s">
        <v>6487</v>
      </c>
      <c r="B4248" s="3342"/>
      <c r="C4248" s="3342"/>
      <c r="D4248" s="3342"/>
      <c r="E4248" s="3342"/>
      <c r="F4248" s="3342"/>
      <c r="G4248" s="3342"/>
      <c r="H4248" s="3342"/>
      <c r="I4248" s="3342"/>
      <c r="J4248" s="3342"/>
      <c r="K4248" s="3342"/>
    </row>
    <row r="4249" spans="1:11" ht="15.75" customHeight="1">
      <c r="A4249" s="3340" t="s">
        <v>15</v>
      </c>
      <c r="B4249" s="3341"/>
      <c r="C4249" s="3341"/>
      <c r="D4249" s="3341"/>
      <c r="E4249" s="3341"/>
      <c r="F4249" s="3341"/>
      <c r="G4249" s="3341"/>
      <c r="H4249" s="3341"/>
      <c r="I4249" s="3341"/>
      <c r="J4249" s="3341"/>
      <c r="K4249" s="3341"/>
    </row>
    <row r="4250" spans="1:11" ht="15.75" customHeight="1">
      <c r="A4250" s="12" t="s">
        <v>1962</v>
      </c>
      <c r="B4250" s="62" t="s">
        <v>1963</v>
      </c>
      <c r="C4250" s="62" t="s">
        <v>1964</v>
      </c>
      <c r="D4250" s="62" t="s">
        <v>2340</v>
      </c>
      <c r="E4250" s="62" t="s">
        <v>153</v>
      </c>
      <c r="F4250" s="1702" t="s">
        <v>1966</v>
      </c>
      <c r="G4250" s="986" t="s">
        <v>1967</v>
      </c>
      <c r="H4250" s="62" t="s">
        <v>1968</v>
      </c>
      <c r="I4250" s="939" t="s">
        <v>1969</v>
      </c>
      <c r="J4250" s="572" t="s">
        <v>1970</v>
      </c>
      <c r="K4250" s="63" t="s">
        <v>10</v>
      </c>
    </row>
    <row r="4251" spans="1:11" ht="15.75" customHeight="1">
      <c r="A4251" s="2365">
        <v>44566</v>
      </c>
      <c r="B4251" s="633" t="s">
        <v>1971</v>
      </c>
      <c r="C4251" s="439" t="s">
        <v>6488</v>
      </c>
      <c r="D4251" s="633" t="s">
        <v>405</v>
      </c>
      <c r="E4251" s="633" t="s">
        <v>1974</v>
      </c>
      <c r="F4251" s="1888">
        <v>2500000</v>
      </c>
      <c r="G4251" s="544" t="s">
        <v>1975</v>
      </c>
      <c r="H4251" s="1569" t="s">
        <v>1991</v>
      </c>
      <c r="I4251" s="723" t="s">
        <v>1976</v>
      </c>
      <c r="J4251" s="723">
        <v>1</v>
      </c>
      <c r="K4251" s="633"/>
    </row>
    <row r="4252" spans="1:11" ht="15.75" customHeight="1">
      <c r="A4252" s="2365">
        <v>44567</v>
      </c>
      <c r="B4252" s="633" t="s">
        <v>1971</v>
      </c>
      <c r="C4252" s="439" t="s">
        <v>6489</v>
      </c>
      <c r="D4252" s="633" t="s">
        <v>2876</v>
      </c>
      <c r="E4252" s="633" t="s">
        <v>1974</v>
      </c>
      <c r="F4252" s="1888">
        <v>3500000</v>
      </c>
      <c r="G4252" s="484" t="s">
        <v>2981</v>
      </c>
      <c r="H4252" s="1569" t="s">
        <v>1991</v>
      </c>
      <c r="I4252" s="723" t="s">
        <v>1976</v>
      </c>
      <c r="J4252" s="723">
        <v>1</v>
      </c>
      <c r="K4252" s="633"/>
    </row>
    <row r="4253" spans="1:11" ht="15.75" customHeight="1">
      <c r="A4253" s="2365">
        <v>44568</v>
      </c>
      <c r="B4253" s="633" t="s">
        <v>1971</v>
      </c>
      <c r="C4253" s="439" t="s">
        <v>6490</v>
      </c>
      <c r="D4253" s="633" t="s">
        <v>2895</v>
      </c>
      <c r="E4253" s="633" t="s">
        <v>1974</v>
      </c>
      <c r="F4253" s="1888">
        <v>6500000</v>
      </c>
      <c r="G4253" s="484" t="s">
        <v>2847</v>
      </c>
      <c r="H4253" s="1569" t="s">
        <v>1991</v>
      </c>
      <c r="I4253" s="723" t="s">
        <v>1976</v>
      </c>
      <c r="J4253" s="723">
        <v>1</v>
      </c>
      <c r="K4253" s="633"/>
    </row>
    <row r="4254" spans="1:11" ht="15.75" customHeight="1">
      <c r="A4254" s="2365">
        <v>44569</v>
      </c>
      <c r="B4254" s="633" t="s">
        <v>1971</v>
      </c>
      <c r="C4254" s="439" t="s">
        <v>6491</v>
      </c>
      <c r="D4254" s="633" t="s">
        <v>3112</v>
      </c>
      <c r="E4254" s="633" t="s">
        <v>1974</v>
      </c>
      <c r="F4254" s="1888">
        <v>2500000</v>
      </c>
      <c r="G4254" s="484" t="s">
        <v>2053</v>
      </c>
      <c r="H4254" s="1569" t="s">
        <v>1991</v>
      </c>
      <c r="I4254" s="723" t="s">
        <v>1976</v>
      </c>
      <c r="J4254" s="723">
        <v>1</v>
      </c>
      <c r="K4254" s="633"/>
    </row>
    <row r="4255" spans="1:11" ht="15.75" customHeight="1">
      <c r="A4255" s="2365">
        <v>44570</v>
      </c>
      <c r="B4255" s="633" t="s">
        <v>1971</v>
      </c>
      <c r="C4255" s="439" t="s">
        <v>6492</v>
      </c>
      <c r="D4255" s="633" t="s">
        <v>3124</v>
      </c>
      <c r="E4255" s="633" t="s">
        <v>1974</v>
      </c>
      <c r="F4255" s="1888">
        <v>1750000</v>
      </c>
      <c r="G4255" s="484" t="s">
        <v>6030</v>
      </c>
      <c r="H4255" s="1569" t="s">
        <v>1991</v>
      </c>
      <c r="I4255" s="723" t="s">
        <v>1976</v>
      </c>
      <c r="J4255" s="723">
        <v>1</v>
      </c>
      <c r="K4255" s="633"/>
    </row>
    <row r="4256" spans="1:11" ht="15.75" customHeight="1">
      <c r="A4256" s="2365">
        <v>44571</v>
      </c>
      <c r="B4256" s="633" t="s">
        <v>1971</v>
      </c>
      <c r="C4256" s="439" t="s">
        <v>6493</v>
      </c>
      <c r="D4256" s="633" t="s">
        <v>5333</v>
      </c>
      <c r="E4256" s="633" t="s">
        <v>1974</v>
      </c>
      <c r="F4256" s="1888">
        <v>8000000</v>
      </c>
      <c r="G4256" s="544" t="s">
        <v>1975</v>
      </c>
      <c r="H4256" s="1569" t="s">
        <v>1991</v>
      </c>
      <c r="I4256" s="723" t="s">
        <v>1976</v>
      </c>
      <c r="J4256" s="723">
        <v>1</v>
      </c>
      <c r="K4256" s="633"/>
    </row>
    <row r="4257" spans="1:11" ht="15.75" customHeight="1">
      <c r="A4257" s="2365">
        <v>44572</v>
      </c>
      <c r="B4257" s="633" t="s">
        <v>1971</v>
      </c>
      <c r="C4257" s="439" t="s">
        <v>6494</v>
      </c>
      <c r="D4257" s="633" t="s">
        <v>6495</v>
      </c>
      <c r="E4257" s="633" t="s">
        <v>1974</v>
      </c>
      <c r="F4257" s="1888">
        <v>2500000</v>
      </c>
      <c r="G4257" s="544" t="s">
        <v>1975</v>
      </c>
      <c r="H4257" s="1569" t="s">
        <v>1991</v>
      </c>
      <c r="I4257" s="723" t="s">
        <v>1976</v>
      </c>
      <c r="J4257" s="723">
        <v>1</v>
      </c>
      <c r="K4257" s="633"/>
    </row>
    <row r="4258" spans="1:11" ht="15.75" customHeight="1">
      <c r="A4258" s="2365">
        <v>44573</v>
      </c>
      <c r="B4258" s="633" t="s">
        <v>1971</v>
      </c>
      <c r="C4258" s="439" t="s">
        <v>6496</v>
      </c>
      <c r="D4258" s="633" t="s">
        <v>3124</v>
      </c>
      <c r="E4258" s="633" t="s">
        <v>1974</v>
      </c>
      <c r="F4258" s="1888">
        <v>2000000</v>
      </c>
      <c r="G4258" s="484" t="s">
        <v>6030</v>
      </c>
      <c r="H4258" s="1569" t="s">
        <v>1991</v>
      </c>
      <c r="I4258" s="723" t="s">
        <v>1976</v>
      </c>
      <c r="J4258" s="723">
        <v>1</v>
      </c>
      <c r="K4258" s="633"/>
    </row>
    <row r="4259" spans="1:11" ht="15.75" customHeight="1">
      <c r="A4259" s="2365">
        <v>44574</v>
      </c>
      <c r="B4259" s="633" t="s">
        <v>1971</v>
      </c>
      <c r="C4259" s="439" t="s">
        <v>6497</v>
      </c>
      <c r="D4259" s="633" t="s">
        <v>6498</v>
      </c>
      <c r="E4259" s="633" t="s">
        <v>756</v>
      </c>
      <c r="F4259" s="1888">
        <v>2800000</v>
      </c>
      <c r="G4259" s="544" t="s">
        <v>1975</v>
      </c>
      <c r="H4259" s="1569" t="s">
        <v>1991</v>
      </c>
      <c r="I4259" s="723" t="s">
        <v>1976</v>
      </c>
      <c r="J4259" s="723">
        <v>1</v>
      </c>
      <c r="K4259" s="633"/>
    </row>
    <row r="4260" spans="1:11" ht="15.75" customHeight="1">
      <c r="A4260" s="2365">
        <v>44575</v>
      </c>
      <c r="B4260" s="633" t="s">
        <v>1971</v>
      </c>
      <c r="C4260" s="439" t="s">
        <v>6499</v>
      </c>
      <c r="D4260" s="633" t="s">
        <v>230</v>
      </c>
      <c r="E4260" s="633" t="s">
        <v>1974</v>
      </c>
      <c r="F4260" s="1888">
        <v>3000000</v>
      </c>
      <c r="G4260" s="484" t="s">
        <v>2032</v>
      </c>
      <c r="H4260" s="1569" t="s">
        <v>1991</v>
      </c>
      <c r="I4260" s="723" t="s">
        <v>1976</v>
      </c>
      <c r="J4260" s="723">
        <v>1</v>
      </c>
      <c r="K4260" s="633"/>
    </row>
    <row r="4261" spans="1:11" ht="15.75" customHeight="1">
      <c r="A4261" s="2365">
        <v>44576</v>
      </c>
      <c r="B4261" s="633" t="s">
        <v>1971</v>
      </c>
      <c r="C4261" s="439" t="s">
        <v>6500</v>
      </c>
      <c r="D4261" s="633" t="s">
        <v>3124</v>
      </c>
      <c r="E4261" s="633" t="s">
        <v>1974</v>
      </c>
      <c r="F4261" s="1888">
        <v>1800000</v>
      </c>
      <c r="G4261" s="484" t="s">
        <v>6030</v>
      </c>
      <c r="H4261" s="1569" t="s">
        <v>1991</v>
      </c>
      <c r="I4261" s="723" t="s">
        <v>1976</v>
      </c>
      <c r="J4261" s="723">
        <v>1</v>
      </c>
      <c r="K4261" s="633"/>
    </row>
    <row r="4262" spans="1:11" ht="15.75" customHeight="1">
      <c r="A4262" s="2365">
        <v>44577</v>
      </c>
      <c r="B4262" s="633" t="s">
        <v>1971</v>
      </c>
      <c r="C4262" s="439" t="s">
        <v>6501</v>
      </c>
      <c r="D4262" s="633" t="s">
        <v>6354</v>
      </c>
      <c r="E4262" s="633" t="s">
        <v>2092</v>
      </c>
      <c r="F4262" s="1888">
        <v>1500000</v>
      </c>
      <c r="G4262" s="544" t="s">
        <v>1975</v>
      </c>
      <c r="H4262" s="1569" t="s">
        <v>1991</v>
      </c>
      <c r="I4262" s="723" t="s">
        <v>1976</v>
      </c>
      <c r="J4262" s="723">
        <v>1</v>
      </c>
      <c r="K4262" s="633"/>
    </row>
    <row r="4263" spans="1:11" ht="15.75" customHeight="1">
      <c r="A4263" s="2365">
        <v>44578</v>
      </c>
      <c r="B4263" s="633" t="s">
        <v>1971</v>
      </c>
      <c r="C4263" s="439" t="s">
        <v>6502</v>
      </c>
      <c r="D4263" s="633" t="s">
        <v>407</v>
      </c>
      <c r="E4263" s="633" t="s">
        <v>2024</v>
      </c>
      <c r="F4263" s="1888">
        <v>4500000</v>
      </c>
      <c r="G4263" s="484" t="s">
        <v>2053</v>
      </c>
      <c r="H4263" s="1569" t="s">
        <v>1991</v>
      </c>
      <c r="I4263" s="723" t="s">
        <v>1976</v>
      </c>
      <c r="J4263" s="723">
        <v>1</v>
      </c>
      <c r="K4263" s="633" t="s">
        <v>1379</v>
      </c>
    </row>
    <row r="4264" spans="1:11" ht="15.75" customHeight="1">
      <c r="A4264" s="2365">
        <v>44579</v>
      </c>
      <c r="B4264" s="633" t="s">
        <v>6503</v>
      </c>
      <c r="C4264" s="439" t="s">
        <v>5578</v>
      </c>
      <c r="D4264" s="633" t="s">
        <v>2445</v>
      </c>
      <c r="E4264" s="633" t="s">
        <v>2024</v>
      </c>
      <c r="F4264" s="1888">
        <v>2000000</v>
      </c>
      <c r="G4264" s="544" t="s">
        <v>1975</v>
      </c>
      <c r="H4264" s="1569" t="s">
        <v>1991</v>
      </c>
      <c r="I4264" s="723" t="s">
        <v>1976</v>
      </c>
      <c r="J4264" s="723">
        <v>1</v>
      </c>
      <c r="K4264" s="633" t="s">
        <v>1170</v>
      </c>
    </row>
    <row r="4265" spans="1:11" ht="15.75" customHeight="1">
      <c r="A4265" s="2365">
        <v>44580</v>
      </c>
      <c r="B4265" s="633" t="s">
        <v>2004</v>
      </c>
      <c r="C4265" s="439" t="s">
        <v>6504</v>
      </c>
      <c r="D4265" s="633" t="s">
        <v>5363</v>
      </c>
      <c r="E4265" s="633" t="s">
        <v>2423</v>
      </c>
      <c r="F4265" s="1888">
        <v>8500000</v>
      </c>
      <c r="G4265" s="544" t="s">
        <v>1975</v>
      </c>
      <c r="H4265" s="1569" t="s">
        <v>1991</v>
      </c>
      <c r="I4265" s="723" t="s">
        <v>1976</v>
      </c>
      <c r="J4265" s="723">
        <v>1</v>
      </c>
      <c r="K4265" s="633" t="s">
        <v>953</v>
      </c>
    </row>
    <row r="4266" spans="1:11" ht="15.75" customHeight="1">
      <c r="A4266" s="2365">
        <v>44581</v>
      </c>
      <c r="B4266" s="633" t="s">
        <v>1971</v>
      </c>
      <c r="C4266" s="439" t="s">
        <v>4711</v>
      </c>
      <c r="D4266" s="633" t="s">
        <v>113</v>
      </c>
      <c r="E4266" s="633" t="s">
        <v>2024</v>
      </c>
      <c r="F4266" s="1888">
        <v>3200000</v>
      </c>
      <c r="G4266" s="544" t="s">
        <v>2039</v>
      </c>
      <c r="H4266" s="1569" t="s">
        <v>1991</v>
      </c>
      <c r="I4266" s="723" t="s">
        <v>1976</v>
      </c>
      <c r="J4266" s="723">
        <v>1</v>
      </c>
      <c r="K4266" s="633" t="s">
        <v>953</v>
      </c>
    </row>
    <row r="4267" spans="1:11" ht="15.75" customHeight="1">
      <c r="A4267" s="2365">
        <v>44582</v>
      </c>
      <c r="B4267" s="633" t="s">
        <v>1971</v>
      </c>
      <c r="C4267" s="439" t="s">
        <v>6505</v>
      </c>
      <c r="D4267" s="633" t="s">
        <v>2543</v>
      </c>
      <c r="E4267" s="633" t="s">
        <v>2024</v>
      </c>
      <c r="F4267" s="1888">
        <v>10000000</v>
      </c>
      <c r="G4267" s="544" t="s">
        <v>2164</v>
      </c>
      <c r="H4267" s="1569" t="s">
        <v>1991</v>
      </c>
      <c r="I4267" s="723" t="s">
        <v>1976</v>
      </c>
      <c r="J4267" s="723">
        <v>1</v>
      </c>
      <c r="K4267" s="633" t="s">
        <v>1379</v>
      </c>
    </row>
    <row r="4268" spans="1:11" ht="15.75" customHeight="1">
      <c r="A4268" s="2365">
        <v>44583</v>
      </c>
      <c r="B4268" s="633" t="s">
        <v>2004</v>
      </c>
      <c r="C4268" s="439" t="s">
        <v>6506</v>
      </c>
      <c r="D4268" s="633" t="s">
        <v>5945</v>
      </c>
      <c r="E4268" s="633" t="s">
        <v>5560</v>
      </c>
      <c r="F4268" s="1888">
        <v>3000000</v>
      </c>
      <c r="G4268" s="544" t="s">
        <v>2039</v>
      </c>
      <c r="H4268" s="1569" t="s">
        <v>1991</v>
      </c>
      <c r="I4268" s="723" t="s">
        <v>1976</v>
      </c>
      <c r="J4268" s="723">
        <v>1</v>
      </c>
      <c r="K4268" s="633" t="s">
        <v>1170</v>
      </c>
    </row>
    <row r="4269" spans="1:11" ht="15.75" customHeight="1">
      <c r="A4269" s="2365">
        <v>44584</v>
      </c>
      <c r="B4269" s="633" t="s">
        <v>1971</v>
      </c>
      <c r="C4269" s="439" t="s">
        <v>6507</v>
      </c>
      <c r="D4269" s="633" t="s">
        <v>2512</v>
      </c>
      <c r="E4269" s="633" t="s">
        <v>1974</v>
      </c>
      <c r="F4269" s="1888">
        <v>9000000</v>
      </c>
      <c r="G4269" s="484" t="s">
        <v>2662</v>
      </c>
      <c r="H4269" s="1569" t="s">
        <v>1991</v>
      </c>
      <c r="I4269" s="723" t="s">
        <v>1976</v>
      </c>
      <c r="J4269" s="723">
        <v>1</v>
      </c>
      <c r="K4269" s="633" t="s">
        <v>1170</v>
      </c>
    </row>
    <row r="4270" spans="1:11" s="2900" customFormat="1" ht="15.75" customHeight="1">
      <c r="A4270" s="2896"/>
      <c r="B4270" s="2840" t="s">
        <v>1971</v>
      </c>
      <c r="C4270" s="2126" t="s">
        <v>6508</v>
      </c>
      <c r="D4270" s="2840" t="s">
        <v>2512</v>
      </c>
      <c r="E4270" s="2840" t="s">
        <v>1974</v>
      </c>
      <c r="F4270" s="2897">
        <v>550000000</v>
      </c>
      <c r="G4270" s="1535"/>
      <c r="H4270" s="2898" t="s">
        <v>1991</v>
      </c>
      <c r="I4270" s="2899" t="s">
        <v>1976</v>
      </c>
      <c r="J4270" s="2899"/>
      <c r="K4270" s="2840"/>
    </row>
    <row r="4271" spans="1:11" ht="15.75" customHeight="1">
      <c r="A4271" s="2243"/>
      <c r="B4271" s="1527" t="s">
        <v>1971</v>
      </c>
      <c r="C4271" s="1528" t="s">
        <v>6509</v>
      </c>
      <c r="D4271" s="1529" t="s">
        <v>3495</v>
      </c>
      <c r="E4271" s="1529" t="s">
        <v>2024</v>
      </c>
      <c r="F4271" s="1577">
        <v>480000000</v>
      </c>
      <c r="G4271" s="1530" t="s">
        <v>1975</v>
      </c>
      <c r="H4271" s="1530"/>
      <c r="I4271" s="1570"/>
      <c r="J4271" s="1542"/>
      <c r="K4271" s="1533"/>
    </row>
    <row r="4272" spans="1:11" ht="15.75" customHeight="1">
      <c r="A4272" s="2243"/>
      <c r="B4272" s="1527" t="s">
        <v>1971</v>
      </c>
      <c r="C4272" s="1528" t="s">
        <v>6493</v>
      </c>
      <c r="D4272" s="1529" t="s">
        <v>5363</v>
      </c>
      <c r="E4272" s="1529" t="s">
        <v>2024</v>
      </c>
      <c r="F4272" s="1577">
        <v>1300000000</v>
      </c>
      <c r="G4272" s="1530" t="s">
        <v>1975</v>
      </c>
      <c r="H4272" s="1530"/>
      <c r="I4272" s="1531"/>
      <c r="J4272" s="1532"/>
      <c r="K4272" s="1533"/>
    </row>
    <row r="4273" spans="1:11" ht="15.75" customHeight="1">
      <c r="J4273">
        <v>23</v>
      </c>
    </row>
    <row r="4274" spans="1:11" ht="15.75" customHeight="1">
      <c r="A4274" s="3342" t="s">
        <v>6487</v>
      </c>
      <c r="B4274" s="3342"/>
      <c r="C4274" s="3342"/>
      <c r="D4274" s="3342"/>
      <c r="E4274" s="3342"/>
      <c r="F4274" s="3342"/>
      <c r="G4274" s="3342"/>
      <c r="H4274" s="3342"/>
      <c r="I4274" s="3342"/>
      <c r="J4274" s="3342"/>
      <c r="K4274" s="3342"/>
    </row>
    <row r="4275" spans="1:11" ht="15.75" customHeight="1">
      <c r="A4275" s="3340" t="s">
        <v>43</v>
      </c>
      <c r="B4275" s="3341"/>
      <c r="C4275" s="3341"/>
      <c r="D4275" s="3341"/>
      <c r="E4275" s="3341"/>
      <c r="F4275" s="3341"/>
      <c r="G4275" s="3341"/>
      <c r="H4275" s="3341"/>
      <c r="I4275" s="3341"/>
      <c r="J4275" s="3341"/>
      <c r="K4275" s="3341"/>
    </row>
    <row r="4276" spans="1:11" ht="15.75" customHeight="1">
      <c r="A4276" s="12" t="s">
        <v>1962</v>
      </c>
      <c r="B4276" s="62" t="s">
        <v>1963</v>
      </c>
      <c r="C4276" s="62" t="s">
        <v>1964</v>
      </c>
      <c r="D4276" s="62" t="s">
        <v>2340</v>
      </c>
      <c r="E4276" s="62" t="s">
        <v>153</v>
      </c>
      <c r="F4276" s="1702" t="s">
        <v>1966</v>
      </c>
      <c r="G4276" s="986" t="s">
        <v>1967</v>
      </c>
      <c r="H4276" s="62" t="s">
        <v>1968</v>
      </c>
      <c r="I4276" s="62" t="s">
        <v>1969</v>
      </c>
      <c r="J4276" s="572" t="s">
        <v>1970</v>
      </c>
      <c r="K4276" s="63" t="s">
        <v>10</v>
      </c>
    </row>
    <row r="4277" spans="1:11" ht="15.75" customHeight="1">
      <c r="A4277" s="2365">
        <v>44566</v>
      </c>
      <c r="B4277" s="633" t="s">
        <v>1971</v>
      </c>
      <c r="C4277" s="439" t="s">
        <v>6510</v>
      </c>
      <c r="D4277" s="633" t="s">
        <v>4858</v>
      </c>
      <c r="E4277" s="633" t="s">
        <v>2092</v>
      </c>
      <c r="F4277" s="1888">
        <v>1650000</v>
      </c>
      <c r="G4277" s="544" t="s">
        <v>6511</v>
      </c>
      <c r="H4277" s="633" t="s">
        <v>1991</v>
      </c>
      <c r="I4277" s="2726" t="s">
        <v>1976</v>
      </c>
      <c r="J4277" s="723">
        <v>1</v>
      </c>
      <c r="K4277" s="633"/>
    </row>
    <row r="4278" spans="1:11" ht="15.75" customHeight="1">
      <c r="A4278" s="2365">
        <v>44567</v>
      </c>
      <c r="B4278" s="633" t="s">
        <v>1971</v>
      </c>
      <c r="C4278" s="439" t="s">
        <v>6512</v>
      </c>
      <c r="D4278" s="633" t="s">
        <v>3961</v>
      </c>
      <c r="E4278" s="633" t="s">
        <v>1974</v>
      </c>
      <c r="F4278" s="1888">
        <v>3500000</v>
      </c>
      <c r="G4278" s="484" t="s">
        <v>3985</v>
      </c>
      <c r="H4278" s="633" t="s">
        <v>1991</v>
      </c>
      <c r="I4278" s="2726" t="s">
        <v>1976</v>
      </c>
      <c r="J4278" s="723">
        <v>1</v>
      </c>
      <c r="K4278" s="633"/>
    </row>
    <row r="4279" spans="1:11" ht="15.75" customHeight="1">
      <c r="A4279" s="2365">
        <v>44568</v>
      </c>
      <c r="B4279" s="633" t="s">
        <v>1971</v>
      </c>
      <c r="C4279" s="439" t="s">
        <v>6513</v>
      </c>
      <c r="D4279" s="633" t="s">
        <v>3835</v>
      </c>
      <c r="E4279" s="633" t="s">
        <v>1974</v>
      </c>
      <c r="F4279" s="1888">
        <v>1200000</v>
      </c>
      <c r="G4279" s="484" t="s">
        <v>3261</v>
      </c>
      <c r="H4279" s="633" t="s">
        <v>1991</v>
      </c>
      <c r="I4279" s="2726" t="s">
        <v>1976</v>
      </c>
      <c r="J4279" s="723">
        <v>1</v>
      </c>
      <c r="K4279" s="633"/>
    </row>
    <row r="4280" spans="1:11" ht="15.75" customHeight="1">
      <c r="A4280" s="2365">
        <v>44569</v>
      </c>
      <c r="B4280" s="633" t="s">
        <v>1971</v>
      </c>
      <c r="C4280" s="439" t="s">
        <v>6514</v>
      </c>
      <c r="D4280" s="633" t="s">
        <v>6515</v>
      </c>
      <c r="E4280" s="633" t="s">
        <v>1974</v>
      </c>
      <c r="F4280" s="1888">
        <v>4200000</v>
      </c>
      <c r="G4280" s="484" t="s">
        <v>5336</v>
      </c>
      <c r="H4280" s="633" t="s">
        <v>1991</v>
      </c>
      <c r="I4280" s="2726" t="s">
        <v>1976</v>
      </c>
      <c r="J4280" s="723">
        <v>1</v>
      </c>
      <c r="K4280" s="633"/>
    </row>
    <row r="4281" spans="1:11" ht="15.75" customHeight="1">
      <c r="A4281" s="2365">
        <v>44570</v>
      </c>
      <c r="B4281" s="633" t="s">
        <v>1971</v>
      </c>
      <c r="C4281" s="439" t="s">
        <v>6516</v>
      </c>
      <c r="D4281" s="633" t="s">
        <v>2876</v>
      </c>
      <c r="E4281" s="633" t="s">
        <v>1974</v>
      </c>
      <c r="F4281" s="1888">
        <v>5100000</v>
      </c>
      <c r="G4281" s="544" t="s">
        <v>1975</v>
      </c>
      <c r="H4281" s="633" t="s">
        <v>1991</v>
      </c>
      <c r="I4281" s="2726" t="s">
        <v>1976</v>
      </c>
      <c r="J4281" s="723">
        <v>1</v>
      </c>
      <c r="K4281" s="633"/>
    </row>
    <row r="4282" spans="1:11" ht="15.75" customHeight="1">
      <c r="A4282" s="2365">
        <v>44571</v>
      </c>
      <c r="B4282" s="633" t="s">
        <v>1971</v>
      </c>
      <c r="C4282" s="439" t="s">
        <v>6517</v>
      </c>
      <c r="D4282" s="633" t="s">
        <v>5867</v>
      </c>
      <c r="E4282" s="633" t="s">
        <v>1974</v>
      </c>
      <c r="F4282" s="1888">
        <v>2600000</v>
      </c>
      <c r="G4282" s="484" t="s">
        <v>6518</v>
      </c>
      <c r="H4282" s="633" t="s">
        <v>1991</v>
      </c>
      <c r="I4282" s="2726" t="s">
        <v>1976</v>
      </c>
      <c r="J4282" s="723">
        <v>1</v>
      </c>
      <c r="K4282" s="633"/>
    </row>
    <row r="4283" spans="1:11" ht="15.75" customHeight="1">
      <c r="A4283" s="2365">
        <v>44572</v>
      </c>
      <c r="B4283" s="633" t="s">
        <v>1971</v>
      </c>
      <c r="C4283" s="439" t="s">
        <v>6519</v>
      </c>
      <c r="D4283" s="633" t="s">
        <v>420</v>
      </c>
      <c r="E4283" s="633" t="s">
        <v>1974</v>
      </c>
      <c r="F4283" s="1888">
        <v>1600000</v>
      </c>
      <c r="G4283" s="484" t="s">
        <v>2263</v>
      </c>
      <c r="H4283" s="633" t="s">
        <v>1991</v>
      </c>
      <c r="I4283" s="2726" t="s">
        <v>1976</v>
      </c>
      <c r="J4283" s="723">
        <v>1</v>
      </c>
      <c r="K4283" s="633"/>
    </row>
    <row r="4284" spans="1:11" ht="15.75" customHeight="1">
      <c r="A4284" s="2365">
        <v>44573</v>
      </c>
      <c r="B4284" s="633" t="s">
        <v>1971</v>
      </c>
      <c r="C4284" s="439" t="s">
        <v>6520</v>
      </c>
      <c r="D4284" s="633" t="s">
        <v>3112</v>
      </c>
      <c r="E4284" s="633" t="s">
        <v>1974</v>
      </c>
      <c r="F4284" s="1888">
        <v>3200000</v>
      </c>
      <c r="G4284" s="484" t="s">
        <v>3500</v>
      </c>
      <c r="H4284" s="633" t="s">
        <v>1991</v>
      </c>
      <c r="I4284" s="2726" t="s">
        <v>1976</v>
      </c>
      <c r="J4284" s="723">
        <v>1</v>
      </c>
      <c r="K4284" s="633"/>
    </row>
    <row r="4285" spans="1:11" ht="15.75" customHeight="1">
      <c r="A4285" s="2365">
        <v>44574</v>
      </c>
      <c r="B4285" s="633" t="s">
        <v>1971</v>
      </c>
      <c r="C4285" s="439" t="s">
        <v>6521</v>
      </c>
      <c r="D4285" s="633" t="s">
        <v>3112</v>
      </c>
      <c r="E4285" s="633" t="s">
        <v>1974</v>
      </c>
      <c r="F4285" s="1888">
        <v>2100000</v>
      </c>
      <c r="G4285" s="484" t="s">
        <v>6522</v>
      </c>
      <c r="H4285" s="633" t="s">
        <v>1991</v>
      </c>
      <c r="I4285" s="2726" t="s">
        <v>1976</v>
      </c>
      <c r="J4285" s="723">
        <v>1</v>
      </c>
      <c r="K4285" s="633"/>
    </row>
    <row r="4286" spans="1:11" ht="15.75" customHeight="1">
      <c r="A4286" s="2365">
        <v>44575</v>
      </c>
      <c r="B4286" s="633" t="s">
        <v>1971</v>
      </c>
      <c r="C4286" s="439" t="s">
        <v>6523</v>
      </c>
      <c r="D4286" s="633" t="s">
        <v>2876</v>
      </c>
      <c r="E4286" s="633" t="s">
        <v>1974</v>
      </c>
      <c r="F4286" s="1888">
        <v>3600000</v>
      </c>
      <c r="G4286" s="484" t="s">
        <v>2892</v>
      </c>
      <c r="H4286" s="633" t="s">
        <v>1991</v>
      </c>
      <c r="I4286" s="2726" t="s">
        <v>1976</v>
      </c>
      <c r="J4286" s="723">
        <v>1</v>
      </c>
      <c r="K4286" s="633"/>
    </row>
    <row r="4287" spans="1:11" ht="15.75" customHeight="1">
      <c r="A4287" s="2365">
        <v>44576</v>
      </c>
      <c r="B4287" s="633" t="s">
        <v>1971</v>
      </c>
      <c r="C4287" s="439" t="s">
        <v>6524</v>
      </c>
      <c r="D4287" s="633" t="s">
        <v>90</v>
      </c>
      <c r="E4287" s="633" t="s">
        <v>1974</v>
      </c>
      <c r="F4287" s="1888">
        <v>3000000</v>
      </c>
      <c r="G4287" s="484" t="s">
        <v>4251</v>
      </c>
      <c r="H4287" s="633" t="s">
        <v>1991</v>
      </c>
      <c r="I4287" s="2726" t="s">
        <v>1976</v>
      </c>
      <c r="J4287" s="723">
        <v>1</v>
      </c>
      <c r="K4287" s="633"/>
    </row>
    <row r="4288" spans="1:11" ht="15.75" customHeight="1">
      <c r="A4288" s="2365">
        <v>44577</v>
      </c>
      <c r="B4288" s="633" t="s">
        <v>1971</v>
      </c>
      <c r="C4288" s="439" t="s">
        <v>6525</v>
      </c>
      <c r="D4288" s="633" t="s">
        <v>3112</v>
      </c>
      <c r="E4288" s="633" t="s">
        <v>1974</v>
      </c>
      <c r="F4288" s="1888">
        <v>5700000</v>
      </c>
      <c r="G4288" s="544" t="s">
        <v>1975</v>
      </c>
      <c r="H4288" s="633" t="s">
        <v>1991</v>
      </c>
      <c r="I4288" s="2726" t="s">
        <v>1976</v>
      </c>
      <c r="J4288" s="723">
        <v>1</v>
      </c>
      <c r="K4288" s="633"/>
    </row>
    <row r="4289" spans="1:11" ht="15.75" customHeight="1">
      <c r="A4289" s="2365">
        <v>44578</v>
      </c>
      <c r="B4289" s="633" t="s">
        <v>1971</v>
      </c>
      <c r="C4289" s="439" t="s">
        <v>6526</v>
      </c>
      <c r="D4289" s="633" t="s">
        <v>2876</v>
      </c>
      <c r="E4289" s="633" t="s">
        <v>1974</v>
      </c>
      <c r="F4289" s="1888">
        <v>3800000</v>
      </c>
      <c r="G4289" s="484" t="s">
        <v>2892</v>
      </c>
      <c r="H4289" s="633" t="s">
        <v>1991</v>
      </c>
      <c r="I4289" s="2726" t="s">
        <v>1976</v>
      </c>
      <c r="J4289" s="723">
        <v>1</v>
      </c>
      <c r="K4289" s="633"/>
    </row>
    <row r="4290" spans="1:11" ht="15.75" customHeight="1">
      <c r="A4290" s="2365">
        <v>44579</v>
      </c>
      <c r="B4290" s="633" t="s">
        <v>1971</v>
      </c>
      <c r="C4290" s="439" t="s">
        <v>6527</v>
      </c>
      <c r="D4290" s="633" t="s">
        <v>3961</v>
      </c>
      <c r="E4290" s="633" t="s">
        <v>1974</v>
      </c>
      <c r="F4290" s="1888">
        <v>3600000</v>
      </c>
      <c r="G4290" s="484" t="s">
        <v>3985</v>
      </c>
      <c r="H4290" s="633" t="s">
        <v>1991</v>
      </c>
      <c r="I4290" s="2726" t="s">
        <v>1976</v>
      </c>
      <c r="J4290" s="723">
        <v>1</v>
      </c>
      <c r="K4290" s="633"/>
    </row>
    <row r="4291" spans="1:11" ht="15.75" customHeight="1">
      <c r="A4291" s="2365">
        <v>44580</v>
      </c>
      <c r="B4291" s="633" t="s">
        <v>1971</v>
      </c>
      <c r="C4291" s="439" t="s">
        <v>5850</v>
      </c>
      <c r="D4291" s="633" t="s">
        <v>3124</v>
      </c>
      <c r="E4291" s="633" t="s">
        <v>1974</v>
      </c>
      <c r="F4291" s="1888">
        <v>4800000</v>
      </c>
      <c r="G4291" s="544" t="s">
        <v>1975</v>
      </c>
      <c r="H4291" s="633" t="s">
        <v>1991</v>
      </c>
      <c r="I4291" s="2726" t="s">
        <v>1976</v>
      </c>
      <c r="J4291" s="723">
        <v>1</v>
      </c>
      <c r="K4291" s="633"/>
    </row>
    <row r="4292" spans="1:11" ht="15.75" customHeight="1">
      <c r="A4292" s="2518">
        <v>44581</v>
      </c>
      <c r="B4292" s="1464" t="s">
        <v>1971</v>
      </c>
      <c r="C4292" s="439" t="s">
        <v>6528</v>
      </c>
      <c r="D4292" s="633" t="s">
        <v>2399</v>
      </c>
      <c r="E4292" s="633" t="s">
        <v>1974</v>
      </c>
      <c r="F4292" s="1888">
        <v>3600000</v>
      </c>
      <c r="G4292" s="484" t="s">
        <v>5336</v>
      </c>
      <c r="H4292" s="633" t="s">
        <v>1991</v>
      </c>
      <c r="I4292" s="2726" t="s">
        <v>1976</v>
      </c>
      <c r="J4292" s="723">
        <v>1</v>
      </c>
      <c r="K4292" s="633"/>
    </row>
    <row r="4293" spans="1:11" ht="15.75" customHeight="1">
      <c r="A4293" s="2919">
        <v>44582</v>
      </c>
      <c r="B4293" s="723" t="s">
        <v>1971</v>
      </c>
      <c r="C4293" s="479" t="s">
        <v>6529</v>
      </c>
      <c r="D4293" s="1464" t="s">
        <v>6530</v>
      </c>
      <c r="E4293" s="1464" t="s">
        <v>1974</v>
      </c>
      <c r="F4293" s="2857">
        <v>5800000</v>
      </c>
      <c r="G4293" s="543" t="s">
        <v>6531</v>
      </c>
      <c r="H4293" s="1464" t="s">
        <v>1991</v>
      </c>
      <c r="I4293" s="2858" t="s">
        <v>1976</v>
      </c>
      <c r="J4293" s="1692">
        <v>1</v>
      </c>
      <c r="K4293" s="1464"/>
    </row>
    <row r="4294" spans="1:11" s="407" customFormat="1" ht="15.75" customHeight="1">
      <c r="A4294" s="2919">
        <v>44583</v>
      </c>
      <c r="B4294" s="723" t="s">
        <v>1971</v>
      </c>
      <c r="C4294" s="2920" t="s">
        <v>6532</v>
      </c>
      <c r="D4294" s="723" t="s">
        <v>6533</v>
      </c>
      <c r="E4294" s="723" t="s">
        <v>2024</v>
      </c>
      <c r="F4294" s="1117">
        <v>1600000</v>
      </c>
      <c r="G4294" s="544" t="s">
        <v>2039</v>
      </c>
      <c r="H4294" s="723" t="s">
        <v>1991</v>
      </c>
      <c r="I4294" s="723" t="s">
        <v>1976</v>
      </c>
      <c r="J4294" s="723">
        <v>1</v>
      </c>
      <c r="K4294" s="723"/>
    </row>
    <row r="4295" spans="1:11" ht="15.75" customHeight="1">
      <c r="A4295" s="2919">
        <v>44583</v>
      </c>
      <c r="B4295" s="723" t="s">
        <v>672</v>
      </c>
      <c r="C4295" s="479" t="s">
        <v>6534</v>
      </c>
      <c r="D4295" s="1464" t="s">
        <v>109</v>
      </c>
      <c r="E4295" s="1464" t="s">
        <v>1974</v>
      </c>
      <c r="F4295" s="2857">
        <v>1300000</v>
      </c>
      <c r="G4295" s="816" t="s">
        <v>2725</v>
      </c>
      <c r="H4295" s="1464" t="s">
        <v>1991</v>
      </c>
      <c r="I4295" s="2918" t="s">
        <v>1976</v>
      </c>
      <c r="J4295" s="2172">
        <v>1</v>
      </c>
      <c r="K4295" s="1464"/>
    </row>
    <row r="4296" spans="1:11" ht="15.75" customHeight="1">
      <c r="A4296" s="2365">
        <v>44584</v>
      </c>
      <c r="B4296" s="2172" t="s">
        <v>1971</v>
      </c>
      <c r="C4296" s="725" t="s">
        <v>6535</v>
      </c>
      <c r="D4296" s="723" t="s">
        <v>407</v>
      </c>
      <c r="E4296" s="723" t="s">
        <v>2024</v>
      </c>
      <c r="F4296" s="1117">
        <v>2300000</v>
      </c>
      <c r="G4296" s="484" t="s">
        <v>6536</v>
      </c>
      <c r="H4296" s="723" t="s">
        <v>1991</v>
      </c>
      <c r="I4296" s="2726" t="s">
        <v>1976</v>
      </c>
      <c r="J4296" s="723">
        <v>1</v>
      </c>
      <c r="K4296" s="2041"/>
    </row>
    <row r="4297" spans="1:11" ht="15.75" customHeight="1">
      <c r="A4297" s="2365">
        <v>44585</v>
      </c>
      <c r="B4297" s="723" t="s">
        <v>2004</v>
      </c>
      <c r="C4297" s="725" t="s">
        <v>6537</v>
      </c>
      <c r="D4297" s="723" t="s">
        <v>2309</v>
      </c>
      <c r="E4297" s="723" t="s">
        <v>2309</v>
      </c>
      <c r="F4297" s="1117">
        <v>1230000</v>
      </c>
      <c r="G4297" s="544" t="s">
        <v>2039</v>
      </c>
      <c r="H4297" s="723" t="s">
        <v>1991</v>
      </c>
      <c r="I4297" s="2726" t="s">
        <v>1976</v>
      </c>
      <c r="J4297" s="723">
        <v>1</v>
      </c>
      <c r="K4297" s="1689"/>
    </row>
    <row r="4298" spans="1:11" ht="15.75" customHeight="1">
      <c r="A4298" s="2243"/>
      <c r="B4298" s="2783" t="s">
        <v>1971</v>
      </c>
      <c r="C4298" s="2784" t="s">
        <v>6538</v>
      </c>
      <c r="D4298" s="2785" t="s">
        <v>1995</v>
      </c>
      <c r="E4298" s="2785" t="s">
        <v>2024</v>
      </c>
      <c r="F4298" s="2786">
        <v>560000000</v>
      </c>
      <c r="G4298" s="2131" t="s">
        <v>6518</v>
      </c>
      <c r="H4298" s="2840" t="s">
        <v>1991</v>
      </c>
      <c r="I4298" s="1570"/>
      <c r="J4298" s="1542"/>
      <c r="K4298" s="2859"/>
    </row>
    <row r="4299" spans="1:11" ht="15.75" customHeight="1">
      <c r="A4299" s="2243"/>
      <c r="B4299" s="1527" t="s">
        <v>1971</v>
      </c>
      <c r="C4299" s="1528" t="s">
        <v>6539</v>
      </c>
      <c r="D4299" s="1529" t="s">
        <v>6530</v>
      </c>
      <c r="E4299" s="1529" t="s">
        <v>2024</v>
      </c>
      <c r="F4299" s="1577">
        <v>730000000</v>
      </c>
      <c r="G4299" s="1530" t="s">
        <v>1975</v>
      </c>
      <c r="H4299" s="2840" t="s">
        <v>1991</v>
      </c>
      <c r="I4299" s="1531"/>
      <c r="J4299" s="1542"/>
      <c r="K4299" s="1533"/>
    </row>
    <row r="4300" spans="1:11" ht="15.75" customHeight="1">
      <c r="A4300" s="2243"/>
      <c r="B4300" s="742" t="s">
        <v>1971</v>
      </c>
      <c r="C4300" s="1528" t="s">
        <v>6540</v>
      </c>
      <c r="D4300" s="1529" t="s">
        <v>101</v>
      </c>
      <c r="E4300" s="1529" t="s">
        <v>2024</v>
      </c>
      <c r="F4300" s="1577">
        <v>700000000</v>
      </c>
      <c r="G4300" s="1530" t="s">
        <v>3985</v>
      </c>
      <c r="H4300" s="2840" t="s">
        <v>1991</v>
      </c>
      <c r="I4300" s="1531"/>
      <c r="J4300" s="1542"/>
      <c r="K4300" s="1533"/>
    </row>
    <row r="4301" spans="1:11" ht="15.75" customHeight="1">
      <c r="A4301" s="2243"/>
      <c r="B4301" s="742" t="s">
        <v>1971</v>
      </c>
      <c r="C4301" s="1528" t="s">
        <v>6541</v>
      </c>
      <c r="D4301" s="1529" t="s">
        <v>101</v>
      </c>
      <c r="E4301" s="1529" t="s">
        <v>2024</v>
      </c>
      <c r="F4301" s="1577">
        <v>700000000</v>
      </c>
      <c r="G4301" s="1530" t="s">
        <v>3985</v>
      </c>
      <c r="H4301" s="2840" t="s">
        <v>1991</v>
      </c>
      <c r="I4301" s="1531"/>
      <c r="J4301" s="1542"/>
      <c r="K4301" s="1533"/>
    </row>
    <row r="4302" spans="1:11" ht="15.75" customHeight="1">
      <c r="A4302" s="2243"/>
      <c r="B4302" s="742" t="s">
        <v>1971</v>
      </c>
      <c r="C4302" s="1528" t="s">
        <v>6542</v>
      </c>
      <c r="D4302" s="1529" t="s">
        <v>3009</v>
      </c>
      <c r="E4302" s="1529" t="s">
        <v>2024</v>
      </c>
      <c r="F4302" s="1577">
        <v>350000000</v>
      </c>
      <c r="G4302" s="1530" t="s">
        <v>6543</v>
      </c>
      <c r="H4302" s="2840" t="s">
        <v>1991</v>
      </c>
      <c r="I4302" s="1531"/>
      <c r="J4302" s="1542"/>
      <c r="K4302" s="1533"/>
    </row>
    <row r="4303" spans="1:11" ht="15.75" customHeight="1">
      <c r="A4303" s="2243"/>
      <c r="B4303" s="1527" t="s">
        <v>1971</v>
      </c>
      <c r="C4303" s="1528" t="s">
        <v>6544</v>
      </c>
      <c r="D4303" s="1529" t="s">
        <v>6545</v>
      </c>
      <c r="E4303" s="1529" t="s">
        <v>2024</v>
      </c>
      <c r="F4303" s="1577">
        <v>1150000000</v>
      </c>
      <c r="G4303" s="1530" t="s">
        <v>1975</v>
      </c>
      <c r="H4303" s="2840" t="s">
        <v>1991</v>
      </c>
      <c r="I4303" s="1531"/>
      <c r="J4303" s="1542"/>
      <c r="K4303" s="1533"/>
    </row>
    <row r="4304" spans="1:11" ht="15.75" customHeight="1">
      <c r="A4304" s="2243"/>
      <c r="B4304" s="1527" t="s">
        <v>1971</v>
      </c>
      <c r="C4304" s="1528" t="s">
        <v>6546</v>
      </c>
      <c r="D4304" s="1529" t="s">
        <v>6547</v>
      </c>
      <c r="E4304" s="1529" t="s">
        <v>2024</v>
      </c>
      <c r="F4304" s="1577">
        <v>1800000000</v>
      </c>
      <c r="G4304" s="1530" t="s">
        <v>1975</v>
      </c>
      <c r="H4304" s="2840" t="s">
        <v>1991</v>
      </c>
      <c r="I4304" s="1531"/>
      <c r="J4304" s="1532"/>
      <c r="K4304" s="1533"/>
    </row>
    <row r="4305" spans="1:11" ht="15.75" customHeight="1">
      <c r="J4305">
        <v>25</v>
      </c>
    </row>
    <row r="4307" spans="1:11" ht="15.75" customHeight="1">
      <c r="A4307" s="3342" t="s">
        <v>6487</v>
      </c>
      <c r="B4307" s="3342"/>
      <c r="C4307" s="3342"/>
      <c r="D4307" s="3342"/>
      <c r="E4307" s="3342"/>
      <c r="F4307" s="3342"/>
      <c r="G4307" s="3342"/>
      <c r="H4307" s="3342"/>
      <c r="I4307" s="3342"/>
      <c r="J4307" s="3342"/>
      <c r="K4307" s="3342"/>
    </row>
    <row r="4308" spans="1:11" ht="15.75" customHeight="1">
      <c r="A4308" s="3340" t="s">
        <v>942</v>
      </c>
      <c r="B4308" s="3341"/>
      <c r="C4308" s="3341"/>
      <c r="D4308" s="3341"/>
      <c r="E4308" s="3341"/>
      <c r="F4308" s="3341"/>
      <c r="G4308" s="3341"/>
      <c r="H4308" s="3341"/>
      <c r="I4308" s="3341"/>
      <c r="J4308" s="3341"/>
      <c r="K4308" s="3341"/>
    </row>
    <row r="4309" spans="1:11" ht="15.75" customHeight="1">
      <c r="A4309" s="12" t="s">
        <v>1962</v>
      </c>
      <c r="B4309" s="62" t="s">
        <v>1963</v>
      </c>
      <c r="C4309" s="62" t="s">
        <v>1964</v>
      </c>
      <c r="D4309" s="62" t="s">
        <v>2340</v>
      </c>
      <c r="E4309" s="62" t="s">
        <v>153</v>
      </c>
      <c r="F4309" s="1702" t="s">
        <v>1966</v>
      </c>
      <c r="G4309" s="986" t="s">
        <v>1967</v>
      </c>
      <c r="H4309" s="62" t="s">
        <v>1968</v>
      </c>
      <c r="I4309" s="62" t="s">
        <v>1969</v>
      </c>
      <c r="J4309" s="63" t="s">
        <v>1970</v>
      </c>
      <c r="K4309" s="63" t="s">
        <v>10</v>
      </c>
    </row>
    <row r="4310" spans="1:11" ht="15.75" customHeight="1">
      <c r="A4310" s="2365">
        <v>44566</v>
      </c>
      <c r="B4310" s="633" t="s">
        <v>1971</v>
      </c>
      <c r="C4310" s="439" t="s">
        <v>6548</v>
      </c>
      <c r="D4310" s="633" t="s">
        <v>2256</v>
      </c>
      <c r="E4310" s="633" t="s">
        <v>1974</v>
      </c>
      <c r="F4310" s="1888">
        <v>1900000</v>
      </c>
      <c r="G4310" s="484" t="s">
        <v>2592</v>
      </c>
      <c r="H4310" s="633" t="s">
        <v>1991</v>
      </c>
      <c r="I4310" s="2858" t="s">
        <v>1976</v>
      </c>
      <c r="J4310" s="1464">
        <v>1</v>
      </c>
      <c r="K4310" s="633"/>
    </row>
    <row r="4311" spans="1:11" ht="15.75" customHeight="1">
      <c r="A4311" s="2365">
        <v>44567</v>
      </c>
      <c r="B4311" s="633" t="s">
        <v>1971</v>
      </c>
      <c r="C4311" s="439" t="s">
        <v>6549</v>
      </c>
      <c r="D4311" s="633" t="s">
        <v>3112</v>
      </c>
      <c r="E4311" s="633" t="s">
        <v>1974</v>
      </c>
      <c r="F4311" s="1888">
        <v>2800000</v>
      </c>
      <c r="G4311" s="484" t="s">
        <v>4868</v>
      </c>
      <c r="H4311" s="1569" t="s">
        <v>1991</v>
      </c>
      <c r="I4311" s="723" t="s">
        <v>1976</v>
      </c>
      <c r="J4311" s="723">
        <v>1</v>
      </c>
      <c r="K4311" s="633"/>
    </row>
    <row r="4312" spans="1:11" ht="15.75" customHeight="1">
      <c r="A4312" s="2365">
        <v>44568</v>
      </c>
      <c r="B4312" s="633" t="s">
        <v>1971</v>
      </c>
      <c r="C4312" s="439" t="s">
        <v>6550</v>
      </c>
      <c r="D4312" s="633" t="s">
        <v>6551</v>
      </c>
      <c r="E4312" s="633" t="s">
        <v>1974</v>
      </c>
      <c r="F4312" s="1888">
        <v>2200000</v>
      </c>
      <c r="G4312" s="484" t="s">
        <v>2168</v>
      </c>
      <c r="H4312" s="1569" t="s">
        <v>1991</v>
      </c>
      <c r="I4312" s="723" t="s">
        <v>1976</v>
      </c>
      <c r="J4312" s="723">
        <v>1</v>
      </c>
      <c r="K4312" s="633"/>
    </row>
    <row r="4313" spans="1:11" ht="15.75" customHeight="1">
      <c r="A4313" s="2365">
        <v>44569</v>
      </c>
      <c r="B4313" s="633" t="s">
        <v>1971</v>
      </c>
      <c r="C4313" s="439" t="s">
        <v>6552</v>
      </c>
      <c r="D4313" s="633" t="s">
        <v>3112</v>
      </c>
      <c r="E4313" s="633" t="s">
        <v>1974</v>
      </c>
      <c r="F4313" s="1888">
        <v>4600000</v>
      </c>
      <c r="G4313" s="484" t="s">
        <v>2194</v>
      </c>
      <c r="H4313" s="1569" t="s">
        <v>1991</v>
      </c>
      <c r="I4313" s="723" t="s">
        <v>1976</v>
      </c>
      <c r="J4313" s="723">
        <v>1</v>
      </c>
      <c r="K4313" s="633"/>
    </row>
    <row r="4314" spans="1:11" ht="15.75" customHeight="1">
      <c r="A4314" s="2365">
        <v>44570</v>
      </c>
      <c r="B4314" s="633" t="s">
        <v>1971</v>
      </c>
      <c r="C4314" s="439" t="s">
        <v>6553</v>
      </c>
      <c r="D4314" s="633" t="s">
        <v>6554</v>
      </c>
      <c r="E4314" s="633" t="s">
        <v>5560</v>
      </c>
      <c r="F4314" s="1888">
        <v>3500000</v>
      </c>
      <c r="G4314" s="544" t="s">
        <v>1975</v>
      </c>
      <c r="H4314" s="1569" t="s">
        <v>1991</v>
      </c>
      <c r="I4314" s="723" t="s">
        <v>1976</v>
      </c>
      <c r="J4314" s="723">
        <v>1</v>
      </c>
      <c r="K4314" s="633"/>
    </row>
    <row r="4315" spans="1:11" ht="15.75" customHeight="1">
      <c r="A4315" s="2365">
        <v>44571</v>
      </c>
      <c r="B4315" s="633" t="s">
        <v>1971</v>
      </c>
      <c r="C4315" s="439" t="s">
        <v>6555</v>
      </c>
      <c r="D4315" s="633" t="s">
        <v>90</v>
      </c>
      <c r="E4315" s="633" t="s">
        <v>1974</v>
      </c>
      <c r="F4315" s="1888">
        <v>2800000</v>
      </c>
      <c r="G4315" s="544" t="s">
        <v>1975</v>
      </c>
      <c r="H4315" s="1569" t="s">
        <v>1991</v>
      </c>
      <c r="I4315" s="723" t="s">
        <v>1976</v>
      </c>
      <c r="J4315" s="723">
        <v>1</v>
      </c>
      <c r="K4315" s="633"/>
    </row>
    <row r="4316" spans="1:11" ht="15.75" customHeight="1">
      <c r="A4316" s="2365">
        <v>44572</v>
      </c>
      <c r="B4316" s="633" t="s">
        <v>1971</v>
      </c>
      <c r="C4316" s="439" t="s">
        <v>6556</v>
      </c>
      <c r="D4316" s="633" t="s">
        <v>90</v>
      </c>
      <c r="E4316" s="633" t="s">
        <v>1974</v>
      </c>
      <c r="F4316" s="1888">
        <v>2600000</v>
      </c>
      <c r="G4316" s="484" t="s">
        <v>2937</v>
      </c>
      <c r="H4316" s="1569" t="s">
        <v>1991</v>
      </c>
      <c r="I4316" s="723" t="s">
        <v>1976</v>
      </c>
      <c r="J4316" s="723">
        <v>1</v>
      </c>
      <c r="K4316" s="633"/>
    </row>
    <row r="4317" spans="1:11" ht="15.75" customHeight="1">
      <c r="A4317" s="2365">
        <v>44573</v>
      </c>
      <c r="B4317" s="633" t="s">
        <v>1971</v>
      </c>
      <c r="C4317" s="439" t="s">
        <v>6557</v>
      </c>
      <c r="D4317" s="633" t="s">
        <v>3179</v>
      </c>
      <c r="E4317" s="633" t="s">
        <v>1974</v>
      </c>
      <c r="F4317" s="1888">
        <v>2500000</v>
      </c>
      <c r="G4317" s="484" t="s">
        <v>2168</v>
      </c>
      <c r="H4317" s="1569" t="s">
        <v>1991</v>
      </c>
      <c r="I4317" s="723" t="s">
        <v>1976</v>
      </c>
      <c r="J4317" s="723">
        <v>1</v>
      </c>
      <c r="K4317" s="633"/>
    </row>
    <row r="4318" spans="1:11" ht="15.75" customHeight="1">
      <c r="A4318" s="2365">
        <v>44574</v>
      </c>
      <c r="B4318" s="633" t="s">
        <v>1971</v>
      </c>
      <c r="C4318" s="439" t="s">
        <v>6558</v>
      </c>
      <c r="D4318" s="633" t="s">
        <v>2256</v>
      </c>
      <c r="E4318" s="633" t="s">
        <v>1974</v>
      </c>
      <c r="F4318" s="1888">
        <v>1900000</v>
      </c>
      <c r="G4318" s="484" t="s">
        <v>6559</v>
      </c>
      <c r="H4318" s="1569" t="s">
        <v>1991</v>
      </c>
      <c r="I4318" s="723" t="s">
        <v>1976</v>
      </c>
      <c r="J4318" s="723">
        <v>1</v>
      </c>
      <c r="K4318" s="633"/>
    </row>
    <row r="4319" spans="1:11" ht="15.75" customHeight="1">
      <c r="A4319" s="2365">
        <v>44575</v>
      </c>
      <c r="B4319" s="633" t="s">
        <v>1971</v>
      </c>
      <c r="C4319" s="439" t="s">
        <v>6560</v>
      </c>
      <c r="D4319" s="633" t="s">
        <v>3179</v>
      </c>
      <c r="E4319" s="633" t="s">
        <v>1974</v>
      </c>
      <c r="F4319" s="1888">
        <v>2300000</v>
      </c>
      <c r="G4319" s="484" t="s">
        <v>2046</v>
      </c>
      <c r="H4319" s="1569" t="s">
        <v>1991</v>
      </c>
      <c r="I4319" s="723" t="s">
        <v>1976</v>
      </c>
      <c r="J4319" s="723">
        <v>1</v>
      </c>
      <c r="K4319" s="633"/>
    </row>
    <row r="4320" spans="1:11" ht="15.75" customHeight="1">
      <c r="A4320" s="2365">
        <v>44576</v>
      </c>
      <c r="B4320" s="633" t="s">
        <v>1971</v>
      </c>
      <c r="C4320" s="439" t="s">
        <v>6561</v>
      </c>
      <c r="D4320" s="633" t="s">
        <v>90</v>
      </c>
      <c r="E4320" s="633" t="s">
        <v>1974</v>
      </c>
      <c r="F4320" s="1888">
        <v>2600000</v>
      </c>
      <c r="G4320" s="484" t="s">
        <v>4773</v>
      </c>
      <c r="H4320" s="1569" t="s">
        <v>1991</v>
      </c>
      <c r="I4320" s="723" t="s">
        <v>1976</v>
      </c>
      <c r="J4320" s="723">
        <v>1</v>
      </c>
      <c r="K4320" s="633"/>
    </row>
    <row r="4321" spans="1:11" ht="15.75" customHeight="1">
      <c r="A4321" s="2365">
        <v>44577</v>
      </c>
      <c r="B4321" s="633" t="s">
        <v>1971</v>
      </c>
      <c r="C4321" s="439" t="s">
        <v>6562</v>
      </c>
      <c r="D4321" s="633" t="s">
        <v>3179</v>
      </c>
      <c r="E4321" s="633" t="s">
        <v>1974</v>
      </c>
      <c r="F4321" s="1888">
        <v>2300000</v>
      </c>
      <c r="G4321" s="484" t="s">
        <v>2168</v>
      </c>
      <c r="H4321" s="1569" t="s">
        <v>1991</v>
      </c>
      <c r="I4321" s="723" t="s">
        <v>1976</v>
      </c>
      <c r="J4321" s="723">
        <v>1</v>
      </c>
      <c r="K4321" s="633"/>
    </row>
    <row r="4322" spans="1:11" ht="15.75" customHeight="1">
      <c r="A4322" s="2365">
        <v>44578</v>
      </c>
      <c r="B4322" s="633" t="s">
        <v>1971</v>
      </c>
      <c r="C4322" s="439" t="s">
        <v>6563</v>
      </c>
      <c r="D4322" s="633" t="s">
        <v>3166</v>
      </c>
      <c r="E4322" s="633" t="s">
        <v>2092</v>
      </c>
      <c r="F4322" s="1888">
        <v>2400000</v>
      </c>
      <c r="G4322" s="544" t="s">
        <v>1975</v>
      </c>
      <c r="H4322" s="1569" t="s">
        <v>1991</v>
      </c>
      <c r="I4322" s="723" t="s">
        <v>1976</v>
      </c>
      <c r="J4322" s="723">
        <v>1</v>
      </c>
      <c r="K4322" s="633"/>
    </row>
    <row r="4323" spans="1:11" ht="15.75" customHeight="1">
      <c r="A4323" s="2365">
        <v>44579</v>
      </c>
      <c r="B4323" s="633" t="s">
        <v>1971</v>
      </c>
      <c r="C4323" s="439" t="s">
        <v>6564</v>
      </c>
      <c r="D4323" s="633" t="s">
        <v>3179</v>
      </c>
      <c r="E4323" s="633" t="s">
        <v>1974</v>
      </c>
      <c r="F4323" s="1888">
        <v>2200000</v>
      </c>
      <c r="G4323" s="484" t="s">
        <v>2168</v>
      </c>
      <c r="H4323" s="1569" t="s">
        <v>1991</v>
      </c>
      <c r="I4323" s="723" t="s">
        <v>1976</v>
      </c>
      <c r="J4323" s="723">
        <v>1</v>
      </c>
      <c r="K4323" s="633"/>
    </row>
    <row r="4324" spans="1:11" ht="15.75" customHeight="1">
      <c r="A4324" s="2365">
        <v>44580</v>
      </c>
      <c r="B4324" s="633" t="s">
        <v>1971</v>
      </c>
      <c r="C4324" s="439" t="s">
        <v>6565</v>
      </c>
      <c r="D4324" s="633" t="s">
        <v>3124</v>
      </c>
      <c r="E4324" s="633" t="s">
        <v>1974</v>
      </c>
      <c r="F4324" s="1888">
        <v>2100000</v>
      </c>
      <c r="G4324" s="484" t="s">
        <v>3444</v>
      </c>
      <c r="H4324" s="1569" t="s">
        <v>1991</v>
      </c>
      <c r="I4324" s="723" t="s">
        <v>1976</v>
      </c>
      <c r="J4324" s="723">
        <v>1</v>
      </c>
      <c r="K4324" s="633"/>
    </row>
    <row r="4325" spans="1:11" ht="15.75" customHeight="1">
      <c r="A4325" s="2365">
        <v>44581</v>
      </c>
      <c r="B4325" s="633" t="s">
        <v>1971</v>
      </c>
      <c r="C4325" s="439" t="s">
        <v>6566</v>
      </c>
      <c r="D4325" s="633" t="s">
        <v>3179</v>
      </c>
      <c r="E4325" s="633" t="s">
        <v>1974</v>
      </c>
      <c r="F4325" s="1888">
        <v>2100000</v>
      </c>
      <c r="G4325" s="484" t="s">
        <v>5830</v>
      </c>
      <c r="H4325" s="1569" t="s">
        <v>1991</v>
      </c>
      <c r="I4325" s="723" t="s">
        <v>1976</v>
      </c>
      <c r="J4325" s="723">
        <v>1</v>
      </c>
      <c r="K4325" s="633"/>
    </row>
    <row r="4326" spans="1:11" ht="15.75" customHeight="1">
      <c r="A4326" s="2365">
        <v>44582</v>
      </c>
      <c r="B4326" s="633" t="s">
        <v>1971</v>
      </c>
      <c r="C4326" s="439" t="s">
        <v>6567</v>
      </c>
      <c r="D4326" s="633" t="s">
        <v>4501</v>
      </c>
      <c r="E4326" s="633" t="s">
        <v>5560</v>
      </c>
      <c r="F4326" s="1888">
        <v>4000000</v>
      </c>
      <c r="G4326" s="544" t="s">
        <v>2039</v>
      </c>
      <c r="H4326" s="1569" t="s">
        <v>1991</v>
      </c>
      <c r="I4326" s="723" t="s">
        <v>1976</v>
      </c>
      <c r="J4326" s="723">
        <v>1</v>
      </c>
      <c r="K4326" s="633"/>
    </row>
    <row r="4327" spans="1:11" ht="15.75" customHeight="1">
      <c r="A4327" s="2365">
        <v>44583</v>
      </c>
      <c r="B4327" s="633" t="s">
        <v>1971</v>
      </c>
      <c r="C4327" s="439" t="s">
        <v>6568</v>
      </c>
      <c r="D4327" s="633" t="s">
        <v>98</v>
      </c>
      <c r="E4327" s="633" t="s">
        <v>1974</v>
      </c>
      <c r="F4327" s="1888">
        <v>2000000</v>
      </c>
      <c r="G4327" s="484" t="s">
        <v>3449</v>
      </c>
      <c r="H4327" s="1569" t="s">
        <v>1991</v>
      </c>
      <c r="I4327" s="723" t="s">
        <v>1976</v>
      </c>
      <c r="J4327" s="723">
        <v>1</v>
      </c>
      <c r="K4327" s="633" t="s">
        <v>1170</v>
      </c>
    </row>
    <row r="4328" spans="1:11" ht="15.75" customHeight="1">
      <c r="A4328" s="2365">
        <v>44584</v>
      </c>
      <c r="B4328" s="633" t="s">
        <v>1971</v>
      </c>
      <c r="C4328" s="439" t="s">
        <v>6569</v>
      </c>
      <c r="D4328" s="633" t="s">
        <v>113</v>
      </c>
      <c r="E4328" s="633" t="s">
        <v>2423</v>
      </c>
      <c r="F4328" s="1888">
        <v>3000000</v>
      </c>
      <c r="G4328" s="484" t="s">
        <v>2432</v>
      </c>
      <c r="H4328" s="1569" t="s">
        <v>1991</v>
      </c>
      <c r="I4328" s="723" t="s">
        <v>1976</v>
      </c>
      <c r="J4328" s="723">
        <v>1</v>
      </c>
      <c r="K4328" s="633" t="s">
        <v>953</v>
      </c>
    </row>
    <row r="4329" spans="1:11" ht="15.75" customHeight="1">
      <c r="A4329" s="2365">
        <v>44585</v>
      </c>
      <c r="B4329" s="633" t="s">
        <v>1971</v>
      </c>
      <c r="C4329" s="439" t="s">
        <v>6570</v>
      </c>
      <c r="D4329" s="633" t="s">
        <v>436</v>
      </c>
      <c r="E4329" s="633" t="s">
        <v>2024</v>
      </c>
      <c r="F4329" s="1888">
        <v>3600000</v>
      </c>
      <c r="G4329" s="484" t="s">
        <v>3434</v>
      </c>
      <c r="H4329" s="1569" t="s">
        <v>1991</v>
      </c>
      <c r="I4329" s="723" t="s">
        <v>1976</v>
      </c>
      <c r="J4329" s="723">
        <v>1</v>
      </c>
      <c r="K4329" s="633"/>
    </row>
    <row r="4330" spans="1:11" ht="15.75" customHeight="1">
      <c r="A4330" s="2365">
        <v>44585</v>
      </c>
      <c r="B4330" s="633" t="s">
        <v>1971</v>
      </c>
      <c r="C4330" s="439" t="s">
        <v>6571</v>
      </c>
      <c r="D4330" s="633" t="s">
        <v>6572</v>
      </c>
      <c r="E4330" s="633" t="s">
        <v>1974</v>
      </c>
      <c r="F4330" s="1888">
        <v>2400000</v>
      </c>
      <c r="G4330" s="484" t="s">
        <v>6193</v>
      </c>
      <c r="H4330" s="1569" t="s">
        <v>1991</v>
      </c>
      <c r="I4330" s="723" t="s">
        <v>1976</v>
      </c>
      <c r="J4330" s="723">
        <v>1</v>
      </c>
      <c r="K4330" s="633" t="s">
        <v>1170</v>
      </c>
    </row>
    <row r="4331" spans="1:11" s="2895" customFormat="1" ht="15.75" customHeight="1">
      <c r="A4331" s="2889"/>
      <c r="B4331" s="2890" t="s">
        <v>2004</v>
      </c>
      <c r="C4331" s="2860" t="s">
        <v>6573</v>
      </c>
      <c r="D4331" s="2890"/>
      <c r="E4331" s="2890" t="s">
        <v>1974</v>
      </c>
      <c r="F4331" s="2891"/>
      <c r="G4331" s="2892"/>
      <c r="H4331" s="2893" t="s">
        <v>1991</v>
      </c>
      <c r="I4331" s="2894"/>
      <c r="J4331" s="2894"/>
      <c r="K4331" s="2890"/>
    </row>
    <row r="4332" spans="1:11" ht="15.75" customHeight="1">
      <c r="A4332" s="2243"/>
      <c r="B4332" s="1527" t="s">
        <v>2004</v>
      </c>
      <c r="C4332" s="1528" t="s">
        <v>6574</v>
      </c>
      <c r="D4332" s="1529" t="s">
        <v>2490</v>
      </c>
      <c r="E4332" s="1529" t="s">
        <v>2024</v>
      </c>
      <c r="F4332" s="1577">
        <v>320000000</v>
      </c>
      <c r="G4332" s="1530" t="s">
        <v>3379</v>
      </c>
      <c r="H4332" s="1530"/>
      <c r="I4332" s="1570"/>
      <c r="J4332" s="1542"/>
      <c r="K4332" s="1533"/>
    </row>
    <row r="4333" spans="1:11" ht="15.75" customHeight="1">
      <c r="A4333" s="2243"/>
      <c r="B4333" s="1527" t="s">
        <v>2004</v>
      </c>
      <c r="C4333" s="1528" t="s">
        <v>6575</v>
      </c>
      <c r="D4333" s="1529" t="s">
        <v>2895</v>
      </c>
      <c r="E4333" s="1529" t="s">
        <v>2024</v>
      </c>
      <c r="F4333" s="1577">
        <v>850000000</v>
      </c>
      <c r="G4333" s="1530" t="s">
        <v>2798</v>
      </c>
      <c r="H4333" s="1530"/>
      <c r="I4333" s="1531"/>
      <c r="J4333" s="1532"/>
      <c r="K4333" s="1533"/>
    </row>
    <row r="4334" spans="1:11" ht="15.75" customHeight="1">
      <c r="J4334">
        <v>23</v>
      </c>
    </row>
    <row r="4336" spans="1:11" ht="15.75" customHeight="1">
      <c r="A4336" s="3342" t="s">
        <v>6487</v>
      </c>
      <c r="B4336" s="3342"/>
      <c r="C4336" s="3342"/>
      <c r="D4336" s="3342"/>
      <c r="E4336" s="3342"/>
      <c r="F4336" s="3342"/>
      <c r="G4336" s="3342"/>
      <c r="H4336" s="3342"/>
      <c r="I4336" s="3342"/>
      <c r="J4336" s="3342"/>
      <c r="K4336" s="3342"/>
    </row>
    <row r="4337" spans="1:11" ht="15.75" customHeight="1">
      <c r="A4337" s="3340" t="s">
        <v>127</v>
      </c>
      <c r="B4337" s="3341"/>
      <c r="C4337" s="3341"/>
      <c r="D4337" s="3341"/>
      <c r="E4337" s="3341"/>
      <c r="F4337" s="3341"/>
      <c r="G4337" s="3341"/>
      <c r="H4337" s="3341"/>
      <c r="I4337" s="3341"/>
      <c r="J4337" s="3341"/>
      <c r="K4337" s="3341"/>
    </row>
    <row r="4338" spans="1:11" ht="15.75" customHeight="1">
      <c r="A4338" s="12" t="s">
        <v>1962</v>
      </c>
      <c r="B4338" s="62" t="s">
        <v>1963</v>
      </c>
      <c r="C4338" s="62" t="s">
        <v>1964</v>
      </c>
      <c r="D4338" s="62" t="s">
        <v>2340</v>
      </c>
      <c r="E4338" s="62" t="s">
        <v>153</v>
      </c>
      <c r="F4338" s="1702" t="s">
        <v>1966</v>
      </c>
      <c r="G4338" s="986" t="s">
        <v>1967</v>
      </c>
      <c r="H4338" s="62" t="s">
        <v>1968</v>
      </c>
      <c r="I4338" s="939" t="s">
        <v>1969</v>
      </c>
      <c r="J4338" s="572" t="s">
        <v>1970</v>
      </c>
      <c r="K4338" s="63" t="s">
        <v>10</v>
      </c>
    </row>
    <row r="4339" spans="1:11" ht="15.75" customHeight="1">
      <c r="A4339" s="2365">
        <v>44566</v>
      </c>
      <c r="B4339" s="633" t="s">
        <v>1971</v>
      </c>
      <c r="C4339" s="95" t="s">
        <v>6576</v>
      </c>
      <c r="D4339" s="633" t="s">
        <v>405</v>
      </c>
      <c r="E4339" s="633" t="s">
        <v>1974</v>
      </c>
      <c r="F4339" s="1888">
        <v>2300000</v>
      </c>
      <c r="G4339" s="484" t="s">
        <v>3614</v>
      </c>
      <c r="H4339" s="1569" t="s">
        <v>1991</v>
      </c>
      <c r="I4339" s="723" t="s">
        <v>1976</v>
      </c>
      <c r="J4339" s="723">
        <v>1</v>
      </c>
      <c r="K4339" s="633"/>
    </row>
    <row r="4340" spans="1:11" ht="15.75" customHeight="1">
      <c r="A4340" s="2365">
        <v>44567</v>
      </c>
      <c r="B4340" s="633" t="s">
        <v>1971</v>
      </c>
      <c r="C4340" s="95" t="s">
        <v>6577</v>
      </c>
      <c r="D4340" s="633" t="s">
        <v>6495</v>
      </c>
      <c r="E4340" s="633" t="s">
        <v>1974</v>
      </c>
      <c r="F4340" s="1888">
        <v>3800000</v>
      </c>
      <c r="G4340" s="484" t="s">
        <v>3621</v>
      </c>
      <c r="H4340" s="1569" t="s">
        <v>1991</v>
      </c>
      <c r="I4340" s="723" t="s">
        <v>1976</v>
      </c>
      <c r="J4340" s="723">
        <v>1</v>
      </c>
      <c r="K4340" s="633"/>
    </row>
    <row r="4341" spans="1:11" ht="15.75" customHeight="1">
      <c r="A4341" s="2365">
        <v>44568</v>
      </c>
      <c r="B4341" s="633" t="s">
        <v>1971</v>
      </c>
      <c r="C4341" s="95" t="s">
        <v>6578</v>
      </c>
      <c r="D4341" s="633" t="s">
        <v>90</v>
      </c>
      <c r="E4341" s="633" t="s">
        <v>1974</v>
      </c>
      <c r="F4341" s="1888">
        <v>2400000</v>
      </c>
      <c r="G4341" s="484" t="s">
        <v>6280</v>
      </c>
      <c r="H4341" s="1569" t="s">
        <v>1991</v>
      </c>
      <c r="I4341" s="723" t="s">
        <v>1976</v>
      </c>
      <c r="J4341" s="723">
        <v>1</v>
      </c>
      <c r="K4341" s="633"/>
    </row>
    <row r="4342" spans="1:11" ht="15.75" customHeight="1">
      <c r="A4342" s="2365">
        <v>44569</v>
      </c>
      <c r="B4342" s="633" t="s">
        <v>1971</v>
      </c>
      <c r="C4342" s="95" t="s">
        <v>6579</v>
      </c>
      <c r="D4342" s="633" t="s">
        <v>3200</v>
      </c>
      <c r="E4342" s="633" t="s">
        <v>1974</v>
      </c>
      <c r="F4342" s="1888">
        <v>4800000</v>
      </c>
      <c r="G4342" s="484" t="s">
        <v>3621</v>
      </c>
      <c r="H4342" s="1569" t="s">
        <v>1991</v>
      </c>
      <c r="I4342" s="723" t="s">
        <v>1976</v>
      </c>
      <c r="J4342" s="723">
        <v>1</v>
      </c>
      <c r="K4342" s="633"/>
    </row>
    <row r="4343" spans="1:11" ht="15.75" customHeight="1">
      <c r="A4343" s="2365">
        <v>44570</v>
      </c>
      <c r="B4343" s="633" t="s">
        <v>1971</v>
      </c>
      <c r="C4343" s="95" t="s">
        <v>6580</v>
      </c>
      <c r="D4343" s="633" t="s">
        <v>3112</v>
      </c>
      <c r="E4343" s="633" t="s">
        <v>1974</v>
      </c>
      <c r="F4343" s="1888">
        <v>12000000</v>
      </c>
      <c r="G4343" s="484" t="s">
        <v>6581</v>
      </c>
      <c r="H4343" s="1569" t="s">
        <v>1991</v>
      </c>
      <c r="I4343" s="723" t="s">
        <v>1976</v>
      </c>
      <c r="J4343" s="723">
        <v>1</v>
      </c>
      <c r="K4343" s="633"/>
    </row>
    <row r="4344" spans="1:11" ht="15.75" customHeight="1">
      <c r="A4344" s="2243"/>
      <c r="B4344" s="1527" t="s">
        <v>1971</v>
      </c>
      <c r="C4344" s="1528" t="s">
        <v>6582</v>
      </c>
      <c r="D4344" s="1529" t="s">
        <v>423</v>
      </c>
      <c r="E4344" s="1529" t="s">
        <v>2024</v>
      </c>
      <c r="F4344" s="1577">
        <v>450000000</v>
      </c>
      <c r="G4344" s="1530" t="s">
        <v>1975</v>
      </c>
      <c r="H4344" s="1530"/>
      <c r="I4344" s="1570"/>
      <c r="J4344" s="1542"/>
      <c r="K4344" s="1533"/>
    </row>
    <row r="4345" spans="1:11" ht="15.75" customHeight="1">
      <c r="A4345" s="2243"/>
      <c r="B4345" s="1527" t="s">
        <v>1971</v>
      </c>
      <c r="C4345" s="1528"/>
      <c r="D4345" s="1529"/>
      <c r="E4345" s="1529" t="s">
        <v>2024</v>
      </c>
      <c r="F4345" s="1577"/>
      <c r="G4345" s="1530"/>
      <c r="H4345" s="1530"/>
      <c r="I4345" s="1531"/>
      <c r="J4345" s="1532"/>
      <c r="K4345" s="1533"/>
    </row>
    <row r="4346" spans="1:11" ht="15.75" customHeight="1">
      <c r="J4346">
        <v>8</v>
      </c>
    </row>
    <row r="4347" spans="1:11" ht="15.75" customHeight="1">
      <c r="A4347" s="3342" t="s">
        <v>6487</v>
      </c>
      <c r="B4347" s="3342"/>
      <c r="C4347" s="3342"/>
      <c r="D4347" s="3342"/>
      <c r="E4347" s="3342"/>
      <c r="F4347" s="3342"/>
      <c r="G4347" s="3342"/>
      <c r="H4347" s="3342"/>
      <c r="I4347" s="3342"/>
      <c r="J4347" s="3342"/>
      <c r="K4347" s="3342"/>
    </row>
    <row r="4348" spans="1:11" ht="15.75" customHeight="1">
      <c r="A4348" s="3340" t="s">
        <v>19</v>
      </c>
      <c r="B4348" s="3341"/>
      <c r="C4348" s="3341"/>
      <c r="D4348" s="3341"/>
      <c r="E4348" s="3341"/>
      <c r="F4348" s="3341"/>
      <c r="G4348" s="3341"/>
      <c r="H4348" s="3341"/>
      <c r="I4348" s="3343"/>
      <c r="J4348" s="3343"/>
      <c r="K4348" s="3341"/>
    </row>
    <row r="4349" spans="1:11" ht="15.75" customHeight="1">
      <c r="A4349" s="2518"/>
      <c r="B4349" s="1464" t="s">
        <v>1971</v>
      </c>
      <c r="C4349" s="2664" t="s">
        <v>6583</v>
      </c>
      <c r="D4349" s="1464" t="s">
        <v>98</v>
      </c>
      <c r="E4349" s="1464" t="s">
        <v>1974</v>
      </c>
      <c r="F4349" s="2857">
        <v>2800000</v>
      </c>
      <c r="G4349" s="974" t="s">
        <v>1975</v>
      </c>
      <c r="H4349" s="695" t="s">
        <v>1991</v>
      </c>
      <c r="I4349" s="723" t="s">
        <v>1976</v>
      </c>
      <c r="J4349" s="723">
        <v>1</v>
      </c>
      <c r="K4349" s="1464"/>
    </row>
    <row r="4350" spans="1:11" ht="15.75" customHeight="1">
      <c r="A4350" s="2516"/>
      <c r="B4350" s="723" t="s">
        <v>1971</v>
      </c>
      <c r="C4350" s="635" t="s">
        <v>3132</v>
      </c>
      <c r="D4350" s="723" t="s">
        <v>3124</v>
      </c>
      <c r="E4350" s="723" t="s">
        <v>1974</v>
      </c>
      <c r="F4350" s="1117">
        <v>1950000</v>
      </c>
      <c r="G4350" s="1117">
        <v>1950000</v>
      </c>
      <c r="H4350" s="723" t="s">
        <v>1991</v>
      </c>
      <c r="I4350" s="2172" t="s">
        <v>1976</v>
      </c>
      <c r="J4350" s="2172">
        <v>1</v>
      </c>
      <c r="K4350" s="723"/>
    </row>
    <row r="4351" spans="1:11" ht="15.75" customHeight="1">
      <c r="A4351" s="2516"/>
      <c r="B4351" s="723"/>
      <c r="C4351" s="723"/>
      <c r="D4351" s="723"/>
      <c r="E4351" s="723"/>
      <c r="F4351" s="1130"/>
      <c r="G4351" s="676"/>
      <c r="H4351" s="407"/>
      <c r="I4351" s="407"/>
      <c r="J4351" s="407"/>
      <c r="K4351" s="407"/>
    </row>
    <row r="4352" spans="1:11" ht="15.75" customHeight="1">
      <c r="A4352" s="407"/>
      <c r="B4352" s="407"/>
      <c r="C4352" s="407"/>
      <c r="D4352" s="407"/>
      <c r="E4352" s="407"/>
      <c r="F4352" s="1130"/>
      <c r="G4352" s="676"/>
      <c r="H4352" s="407"/>
      <c r="I4352" s="407"/>
      <c r="J4352" s="407"/>
      <c r="K4352" s="407"/>
    </row>
    <row r="4354" spans="1:11" ht="15.75" customHeight="1">
      <c r="A4354" s="3342" t="s">
        <v>6584</v>
      </c>
      <c r="B4354" s="3342"/>
      <c r="C4354" s="3342"/>
      <c r="D4354" s="3342"/>
      <c r="E4354" s="3342"/>
      <c r="F4354" s="3342"/>
      <c r="G4354" s="3342"/>
      <c r="H4354" s="3342"/>
      <c r="I4354" s="3342"/>
      <c r="J4354" s="3342"/>
      <c r="K4354" s="3342"/>
    </row>
    <row r="4355" spans="1:11" ht="15.75" customHeight="1">
      <c r="A4355" s="3340" t="s">
        <v>1</v>
      </c>
      <c r="B4355" s="3341"/>
      <c r="C4355" s="3341"/>
      <c r="D4355" s="3341"/>
      <c r="E4355" s="3341"/>
      <c r="F4355" s="3341"/>
      <c r="G4355" s="3341"/>
      <c r="H4355" s="3341"/>
      <c r="I4355" s="3341"/>
      <c r="J4355" s="3341"/>
      <c r="K4355" s="3341"/>
    </row>
    <row r="4356" spans="1:11" ht="15.75" customHeight="1">
      <c r="A4356" s="12" t="s">
        <v>1962</v>
      </c>
      <c r="B4356" s="62" t="s">
        <v>1963</v>
      </c>
      <c r="C4356" s="62" t="s">
        <v>1964</v>
      </c>
      <c r="D4356" s="62" t="s">
        <v>2340</v>
      </c>
      <c r="E4356" s="62" t="s">
        <v>153</v>
      </c>
      <c r="F4356" s="1702" t="s">
        <v>1966</v>
      </c>
      <c r="G4356" s="986" t="s">
        <v>1967</v>
      </c>
      <c r="H4356" s="62" t="s">
        <v>1968</v>
      </c>
      <c r="I4356" s="62" t="s">
        <v>1969</v>
      </c>
      <c r="J4356" s="572" t="s">
        <v>1970</v>
      </c>
      <c r="K4356" s="63" t="s">
        <v>10</v>
      </c>
    </row>
    <row r="4357" spans="1:11" ht="15.75" customHeight="1">
      <c r="A4357" s="2365"/>
      <c r="B4357" s="633" t="s">
        <v>1971</v>
      </c>
      <c r="C4357" s="439" t="s">
        <v>6585</v>
      </c>
      <c r="D4357" s="633" t="s">
        <v>2399</v>
      </c>
      <c r="E4357" s="633" t="s">
        <v>2024</v>
      </c>
      <c r="F4357" s="1888">
        <v>5000000</v>
      </c>
      <c r="G4357" s="484" t="s">
        <v>5336</v>
      </c>
      <c r="H4357" s="633" t="s">
        <v>1991</v>
      </c>
      <c r="I4357" s="2858" t="s">
        <v>1976</v>
      </c>
      <c r="J4357" s="723">
        <v>1</v>
      </c>
      <c r="K4357" s="633" t="s">
        <v>1457</v>
      </c>
    </row>
    <row r="4358" spans="1:11" ht="15.75" customHeight="1">
      <c r="A4358" s="2365"/>
      <c r="B4358" s="633" t="s">
        <v>2004</v>
      </c>
      <c r="C4358" s="439" t="s">
        <v>6586</v>
      </c>
      <c r="D4358" s="633" t="s">
        <v>2256</v>
      </c>
      <c r="E4358" s="633" t="s">
        <v>2024</v>
      </c>
      <c r="F4358" s="1888">
        <v>3300000</v>
      </c>
      <c r="G4358" s="484" t="s">
        <v>1975</v>
      </c>
      <c r="H4358" s="1569" t="s">
        <v>1991</v>
      </c>
      <c r="I4358" s="2726" t="s">
        <v>1976</v>
      </c>
      <c r="J4358" s="723">
        <v>1</v>
      </c>
      <c r="K4358" s="633" t="s">
        <v>935</v>
      </c>
    </row>
    <row r="4359" spans="1:11" ht="15.75" customHeight="1">
      <c r="A4359" s="2365"/>
      <c r="B4359" s="633" t="s">
        <v>1971</v>
      </c>
      <c r="C4359" s="439" t="s">
        <v>6587</v>
      </c>
      <c r="D4359" s="633" t="s">
        <v>2895</v>
      </c>
      <c r="E4359" s="633" t="s">
        <v>2024</v>
      </c>
      <c r="F4359" s="1888">
        <v>4000000</v>
      </c>
      <c r="G4359" s="484" t="s">
        <v>1984</v>
      </c>
      <c r="H4359" s="1569" t="s">
        <v>1991</v>
      </c>
      <c r="I4359" s="2726" t="s">
        <v>1976</v>
      </c>
      <c r="J4359" s="723">
        <v>1</v>
      </c>
      <c r="K4359" s="633" t="s">
        <v>1192</v>
      </c>
    </row>
    <row r="4360" spans="1:11" ht="15.75" customHeight="1">
      <c r="A4360" s="2365"/>
      <c r="B4360" s="633" t="s">
        <v>1971</v>
      </c>
      <c r="C4360" s="439" t="s">
        <v>6588</v>
      </c>
      <c r="D4360" s="633" t="s">
        <v>120</v>
      </c>
      <c r="E4360" s="633" t="s">
        <v>2024</v>
      </c>
      <c r="F4360" s="1888">
        <v>1800000</v>
      </c>
      <c r="G4360" s="484" t="s">
        <v>6030</v>
      </c>
      <c r="H4360" s="1569" t="s">
        <v>1991</v>
      </c>
      <c r="I4360" s="2726" t="s">
        <v>1976</v>
      </c>
      <c r="J4360" s="723">
        <v>1</v>
      </c>
      <c r="K4360" s="633" t="s">
        <v>935</v>
      </c>
    </row>
    <row r="4361" spans="1:11" ht="15.75" customHeight="1">
      <c r="A4361" s="2365"/>
      <c r="B4361" s="633" t="s">
        <v>1971</v>
      </c>
      <c r="C4361" s="439" t="s">
        <v>6428</v>
      </c>
      <c r="D4361" s="633" t="s">
        <v>226</v>
      </c>
      <c r="E4361" s="633" t="s">
        <v>2024</v>
      </c>
      <c r="F4361" s="1888">
        <v>4200000</v>
      </c>
      <c r="G4361" s="544" t="s">
        <v>2674</v>
      </c>
      <c r="H4361" s="1569" t="s">
        <v>1991</v>
      </c>
      <c r="I4361" s="2726" t="s">
        <v>1976</v>
      </c>
      <c r="J4361" s="723">
        <v>1</v>
      </c>
      <c r="K4361" s="633" t="s">
        <v>1457</v>
      </c>
    </row>
    <row r="4362" spans="1:11" ht="15.75" customHeight="1">
      <c r="A4362" s="2365"/>
      <c r="B4362" s="633" t="s">
        <v>1971</v>
      </c>
      <c r="C4362" s="439" t="s">
        <v>6589</v>
      </c>
      <c r="D4362" s="633" t="s">
        <v>226</v>
      </c>
      <c r="E4362" s="633" t="s">
        <v>2024</v>
      </c>
      <c r="F4362" s="1888">
        <v>3500000</v>
      </c>
      <c r="G4362" s="544" t="s">
        <v>5336</v>
      </c>
      <c r="H4362" s="1569" t="s">
        <v>1991</v>
      </c>
      <c r="I4362" s="2726" t="s">
        <v>1976</v>
      </c>
      <c r="J4362" s="723">
        <v>1</v>
      </c>
      <c r="K4362" s="633" t="s">
        <v>1192</v>
      </c>
    </row>
    <row r="4363" spans="1:11" ht="15.75" customHeight="1">
      <c r="A4363" s="2365"/>
      <c r="B4363" s="633" t="s">
        <v>1971</v>
      </c>
      <c r="C4363" s="439" t="s">
        <v>6590</v>
      </c>
      <c r="D4363" s="633" t="s">
        <v>109</v>
      </c>
      <c r="E4363" s="633" t="s">
        <v>2024</v>
      </c>
      <c r="F4363" s="1888">
        <v>2800000</v>
      </c>
      <c r="G4363" s="484" t="s">
        <v>1975</v>
      </c>
      <c r="H4363" s="1569" t="s">
        <v>1991</v>
      </c>
      <c r="I4363" s="2726" t="s">
        <v>1976</v>
      </c>
      <c r="J4363" s="723">
        <v>1</v>
      </c>
      <c r="K4363" s="633" t="s">
        <v>1192</v>
      </c>
    </row>
    <row r="4364" spans="1:11" ht="15.75" customHeight="1">
      <c r="A4364" s="2365"/>
      <c r="B4364" s="633" t="s">
        <v>1971</v>
      </c>
      <c r="C4364" s="439" t="s">
        <v>6591</v>
      </c>
      <c r="D4364" s="633" t="s">
        <v>3375</v>
      </c>
      <c r="E4364" s="633" t="s">
        <v>2024</v>
      </c>
      <c r="F4364" s="1888">
        <v>1500000</v>
      </c>
      <c r="G4364" s="484" t="s">
        <v>1975</v>
      </c>
      <c r="H4364" s="1569" t="s">
        <v>1991</v>
      </c>
      <c r="I4364" s="2726" t="s">
        <v>1976</v>
      </c>
      <c r="J4364" s="723">
        <v>1</v>
      </c>
      <c r="K4364" s="633" t="s">
        <v>1457</v>
      </c>
    </row>
    <row r="4365" spans="1:11" ht="15.75" customHeight="1">
      <c r="A4365" s="2365"/>
      <c r="B4365" s="633" t="s">
        <v>1971</v>
      </c>
      <c r="C4365" s="439" t="s">
        <v>5310</v>
      </c>
      <c r="D4365" s="633" t="s">
        <v>2466</v>
      </c>
      <c r="E4365" s="633" t="s">
        <v>2024</v>
      </c>
      <c r="F4365" s="1888">
        <v>2600000</v>
      </c>
      <c r="G4365" s="484" t="s">
        <v>1975</v>
      </c>
      <c r="H4365" s="1569" t="s">
        <v>1991</v>
      </c>
      <c r="I4365" s="2726" t="s">
        <v>1976</v>
      </c>
      <c r="J4365" s="723">
        <v>1</v>
      </c>
      <c r="K4365" s="633" t="s">
        <v>935</v>
      </c>
    </row>
    <row r="4366" spans="1:11" s="2895" customFormat="1" ht="15.75" customHeight="1">
      <c r="A4366" s="2889"/>
      <c r="B4366" s="2890" t="s">
        <v>1971</v>
      </c>
      <c r="C4366" s="2860" t="s">
        <v>6592</v>
      </c>
      <c r="D4366" s="2890" t="s">
        <v>3112</v>
      </c>
      <c r="E4366" s="2890" t="s">
        <v>2024</v>
      </c>
      <c r="F4366" s="2891">
        <v>850000000</v>
      </c>
      <c r="G4366" s="2892" t="s">
        <v>2053</v>
      </c>
      <c r="H4366" s="2893" t="s">
        <v>1991</v>
      </c>
      <c r="I4366" s="2894"/>
      <c r="J4366" s="3032"/>
      <c r="K4366" s="2890"/>
    </row>
    <row r="4367" spans="1:11" ht="15.75" customHeight="1">
      <c r="A4367" s="2243"/>
      <c r="B4367" s="1527" t="s">
        <v>1971</v>
      </c>
      <c r="C4367" s="1528" t="s">
        <v>6593</v>
      </c>
      <c r="D4367" s="1529" t="s">
        <v>2895</v>
      </c>
      <c r="E4367" s="1529" t="s">
        <v>2024</v>
      </c>
      <c r="F4367" s="1577">
        <v>600000000</v>
      </c>
      <c r="G4367" s="1530" t="s">
        <v>1984</v>
      </c>
      <c r="H4367" s="1530" t="s">
        <v>1976</v>
      </c>
      <c r="I4367" s="1570"/>
      <c r="J4367" s="1542"/>
      <c r="K4367" s="1533"/>
    </row>
    <row r="4368" spans="1:11" ht="15.75" customHeight="1">
      <c r="A4368" s="2243"/>
      <c r="B4368" s="1527" t="s">
        <v>1971</v>
      </c>
      <c r="C4368" s="1528" t="s">
        <v>3198</v>
      </c>
      <c r="D4368" s="1529" t="s">
        <v>2876</v>
      </c>
      <c r="E4368" s="1529" t="s">
        <v>2024</v>
      </c>
      <c r="F4368" s="1577">
        <v>500000000</v>
      </c>
      <c r="G4368" s="1530" t="s">
        <v>1975</v>
      </c>
      <c r="H4368" s="1530" t="s">
        <v>1991</v>
      </c>
      <c r="I4368" s="1531"/>
      <c r="J4368" s="1532"/>
      <c r="K4368" s="1533"/>
    </row>
    <row r="4369" spans="1:11" ht="15.75" customHeight="1">
      <c r="J4369">
        <f>SUM(J4357:J4368)</f>
        <v>9</v>
      </c>
    </row>
    <row r="4371" spans="1:11" ht="15.75" customHeight="1">
      <c r="A4371" s="3340" t="s">
        <v>46</v>
      </c>
      <c r="B4371" s="3341"/>
      <c r="C4371" s="3341"/>
      <c r="D4371" s="3341"/>
      <c r="E4371" s="3341"/>
      <c r="F4371" s="3341"/>
      <c r="G4371" s="3341"/>
      <c r="H4371" s="3341"/>
      <c r="I4371" s="3341"/>
      <c r="J4371" s="3341"/>
      <c r="K4371" s="3341"/>
    </row>
    <row r="4372" spans="1:11" ht="15.75" customHeight="1">
      <c r="A4372" s="12" t="s">
        <v>1962</v>
      </c>
      <c r="B4372" s="62" t="s">
        <v>1963</v>
      </c>
      <c r="C4372" s="62" t="s">
        <v>1964</v>
      </c>
      <c r="D4372" s="62" t="s">
        <v>2340</v>
      </c>
      <c r="E4372" s="62" t="s">
        <v>153</v>
      </c>
      <c r="F4372" s="1702" t="s">
        <v>1966</v>
      </c>
      <c r="G4372" s="986" t="s">
        <v>1967</v>
      </c>
      <c r="H4372" s="62" t="s">
        <v>1968</v>
      </c>
      <c r="I4372" s="62" t="s">
        <v>1969</v>
      </c>
      <c r="J4372" s="63" t="s">
        <v>1970</v>
      </c>
      <c r="K4372" s="63" t="s">
        <v>10</v>
      </c>
    </row>
    <row r="4373" spans="1:11" ht="15.75" customHeight="1">
      <c r="A4373" s="2365"/>
      <c r="B4373" s="633" t="s">
        <v>1971</v>
      </c>
      <c r="C4373" s="439" t="s">
        <v>6594</v>
      </c>
      <c r="D4373" s="633" t="s">
        <v>405</v>
      </c>
      <c r="E4373" s="633" t="s">
        <v>1974</v>
      </c>
      <c r="F4373" s="1888">
        <v>2800000</v>
      </c>
      <c r="G4373" s="484" t="s">
        <v>6595</v>
      </c>
      <c r="H4373" s="633" t="s">
        <v>1976</v>
      </c>
      <c r="I4373" s="2858" t="s">
        <v>1976</v>
      </c>
      <c r="J4373" s="1464">
        <v>1</v>
      </c>
      <c r="K4373" s="633" t="s">
        <v>1457</v>
      </c>
    </row>
    <row r="4374" spans="1:11" ht="15.75" customHeight="1">
      <c r="A4374" s="2365"/>
      <c r="B4374" s="633" t="s">
        <v>1971</v>
      </c>
      <c r="C4374" s="439" t="s">
        <v>6596</v>
      </c>
      <c r="D4374" s="633" t="s">
        <v>3961</v>
      </c>
      <c r="E4374" s="633" t="s">
        <v>1974</v>
      </c>
      <c r="F4374" s="1888">
        <v>10000000</v>
      </c>
      <c r="G4374" s="484" t="s">
        <v>5535</v>
      </c>
      <c r="H4374" s="1569" t="s">
        <v>1991</v>
      </c>
      <c r="I4374" s="723" t="s">
        <v>1976</v>
      </c>
      <c r="J4374" s="723"/>
      <c r="K4374" s="633"/>
    </row>
    <row r="4375" spans="1:11" ht="15.75" customHeight="1">
      <c r="A4375" s="2365"/>
      <c r="B4375" s="633" t="s">
        <v>1971</v>
      </c>
      <c r="C4375" s="439" t="s">
        <v>6597</v>
      </c>
      <c r="D4375" s="633" t="s">
        <v>90</v>
      </c>
      <c r="E4375" s="633" t="s">
        <v>1974</v>
      </c>
      <c r="F4375" s="1888">
        <v>3200000</v>
      </c>
      <c r="G4375" s="484" t="s">
        <v>4251</v>
      </c>
      <c r="H4375" s="1569" t="s">
        <v>1991</v>
      </c>
      <c r="I4375" s="723" t="s">
        <v>1976</v>
      </c>
      <c r="J4375" s="723"/>
      <c r="K4375" s="633"/>
    </row>
    <row r="4376" spans="1:11" ht="15.75" customHeight="1">
      <c r="A4376" s="2365"/>
      <c r="B4376" s="633" t="s">
        <v>1971</v>
      </c>
      <c r="C4376" s="439" t="s">
        <v>5786</v>
      </c>
      <c r="D4376" s="633" t="s">
        <v>2895</v>
      </c>
      <c r="E4376" s="633" t="s">
        <v>1974</v>
      </c>
      <c r="F4376" s="1888">
        <v>2800000</v>
      </c>
      <c r="G4376" s="484" t="s">
        <v>3082</v>
      </c>
      <c r="H4376" s="1569" t="s">
        <v>1991</v>
      </c>
      <c r="I4376" s="723" t="s">
        <v>1976</v>
      </c>
      <c r="J4376" s="723"/>
      <c r="K4376" s="633"/>
    </row>
    <row r="4377" spans="1:11" ht="15.75" customHeight="1">
      <c r="A4377" s="2365"/>
      <c r="B4377" s="633" t="s">
        <v>1971</v>
      </c>
      <c r="C4377" s="439" t="s">
        <v>6598</v>
      </c>
      <c r="D4377" s="633" t="s">
        <v>90</v>
      </c>
      <c r="E4377" s="633" t="s">
        <v>1974</v>
      </c>
      <c r="F4377" s="1888">
        <v>2500000</v>
      </c>
      <c r="G4377" s="484" t="s">
        <v>3379</v>
      </c>
      <c r="H4377" s="1569" t="s">
        <v>1991</v>
      </c>
      <c r="I4377" s="723" t="s">
        <v>1976</v>
      </c>
      <c r="J4377" s="723"/>
      <c r="K4377" s="633"/>
    </row>
    <row r="4378" spans="1:11" ht="15.75" customHeight="1">
      <c r="A4378" s="2365"/>
      <c r="B4378" s="633" t="s">
        <v>1971</v>
      </c>
      <c r="C4378" s="439" t="s">
        <v>6599</v>
      </c>
      <c r="D4378" s="633" t="s">
        <v>90</v>
      </c>
      <c r="E4378" s="633" t="s">
        <v>1974</v>
      </c>
      <c r="F4378" s="1888">
        <v>3000000</v>
      </c>
      <c r="G4378" s="484" t="s">
        <v>4773</v>
      </c>
      <c r="H4378" s="1569" t="s">
        <v>1991</v>
      </c>
      <c r="I4378" s="723" t="s">
        <v>1976</v>
      </c>
      <c r="J4378" s="723"/>
      <c r="K4378" s="633"/>
    </row>
    <row r="4379" spans="1:11" ht="15.75" customHeight="1">
      <c r="A4379" s="2365"/>
      <c r="B4379" s="633" t="s">
        <v>1971</v>
      </c>
      <c r="C4379" s="439" t="s">
        <v>1517</v>
      </c>
      <c r="D4379" s="633" t="s">
        <v>1995</v>
      </c>
      <c r="E4379" s="633" t="s">
        <v>1974</v>
      </c>
      <c r="F4379" s="1888">
        <v>2500000</v>
      </c>
      <c r="G4379" s="484" t="s">
        <v>6006</v>
      </c>
      <c r="H4379" s="1569" t="s">
        <v>1991</v>
      </c>
      <c r="I4379" s="723" t="s">
        <v>1976</v>
      </c>
      <c r="J4379" s="723"/>
      <c r="K4379" s="633"/>
    </row>
    <row r="4380" spans="1:11" ht="15.75" customHeight="1">
      <c r="A4380" s="2365"/>
      <c r="B4380" s="633" t="s">
        <v>1971</v>
      </c>
      <c r="C4380" s="439" t="s">
        <v>6600</v>
      </c>
      <c r="D4380" s="633" t="s">
        <v>2256</v>
      </c>
      <c r="E4380" s="633" t="s">
        <v>1974</v>
      </c>
      <c r="F4380" s="1888">
        <v>2200000</v>
      </c>
      <c r="G4380" s="484" t="s">
        <v>6559</v>
      </c>
      <c r="H4380" s="1569" t="s">
        <v>1991</v>
      </c>
      <c r="I4380" s="723" t="s">
        <v>1976</v>
      </c>
      <c r="J4380" s="723"/>
      <c r="K4380" s="633"/>
    </row>
    <row r="4381" spans="1:11" ht="15.75" customHeight="1">
      <c r="A4381" s="2365"/>
      <c r="B4381" s="633" t="s">
        <v>1971</v>
      </c>
      <c r="C4381" s="439" t="s">
        <v>6601</v>
      </c>
      <c r="D4381" s="633" t="s">
        <v>2221</v>
      </c>
      <c r="E4381" s="633" t="s">
        <v>1974</v>
      </c>
      <c r="F4381" s="1888">
        <v>2200000</v>
      </c>
      <c r="G4381" s="484" t="s">
        <v>2068</v>
      </c>
      <c r="H4381" s="1569" t="s">
        <v>1991</v>
      </c>
      <c r="I4381" s="723" t="s">
        <v>1976</v>
      </c>
      <c r="J4381" s="723"/>
      <c r="K4381" s="633"/>
    </row>
    <row r="4382" spans="1:11" ht="15.75" customHeight="1">
      <c r="A4382" s="2365"/>
      <c r="B4382" s="633" t="s">
        <v>1971</v>
      </c>
      <c r="C4382" s="439" t="s">
        <v>4806</v>
      </c>
      <c r="D4382" s="633" t="s">
        <v>2221</v>
      </c>
      <c r="E4382" s="633" t="s">
        <v>1974</v>
      </c>
      <c r="F4382" s="1888">
        <v>2200000</v>
      </c>
      <c r="G4382" s="484" t="s">
        <v>2068</v>
      </c>
      <c r="H4382" s="1569" t="s">
        <v>1991</v>
      </c>
      <c r="I4382" s="723" t="s">
        <v>1976</v>
      </c>
      <c r="J4382" s="723"/>
      <c r="K4382" s="633"/>
    </row>
    <row r="4383" spans="1:11" ht="15.75" customHeight="1">
      <c r="A4383" s="2365"/>
      <c r="B4383" s="633" t="s">
        <v>1971</v>
      </c>
      <c r="C4383" s="439" t="s">
        <v>6602</v>
      </c>
      <c r="D4383" s="633" t="s">
        <v>2221</v>
      </c>
      <c r="E4383" s="633" t="s">
        <v>1974</v>
      </c>
      <c r="F4383" s="1888">
        <v>3000000</v>
      </c>
      <c r="G4383" s="484" t="s">
        <v>1810</v>
      </c>
      <c r="H4383" s="1569" t="s">
        <v>1991</v>
      </c>
      <c r="I4383" s="723" t="s">
        <v>1976</v>
      </c>
      <c r="J4383" s="723"/>
      <c r="K4383" s="633"/>
    </row>
    <row r="4384" spans="1:11" ht="15.75" customHeight="1">
      <c r="A4384" s="2365"/>
      <c r="B4384" s="633" t="s">
        <v>1971</v>
      </c>
      <c r="C4384" s="439" t="s">
        <v>6603</v>
      </c>
      <c r="D4384" s="633" t="s">
        <v>1995</v>
      </c>
      <c r="E4384" s="633" t="s">
        <v>1974</v>
      </c>
      <c r="F4384" s="1888">
        <v>4800000</v>
      </c>
      <c r="G4384" s="484" t="s">
        <v>3478</v>
      </c>
      <c r="H4384" s="1569" t="s">
        <v>1991</v>
      </c>
      <c r="I4384" s="723" t="s">
        <v>1976</v>
      </c>
      <c r="J4384" s="723"/>
      <c r="K4384" s="633"/>
    </row>
    <row r="4385" spans="1:11" ht="15.75" customHeight="1">
      <c r="A4385" s="2365"/>
      <c r="B4385" s="633" t="s">
        <v>672</v>
      </c>
      <c r="C4385" s="439" t="s">
        <v>6604</v>
      </c>
      <c r="D4385" s="633" t="s">
        <v>119</v>
      </c>
      <c r="E4385" s="633" t="s">
        <v>1974</v>
      </c>
      <c r="F4385" s="1888">
        <v>3000000</v>
      </c>
      <c r="G4385" s="544" t="s">
        <v>1975</v>
      </c>
      <c r="H4385" s="1569" t="s">
        <v>1991</v>
      </c>
      <c r="I4385" s="723" t="s">
        <v>1976</v>
      </c>
      <c r="J4385" s="723"/>
      <c r="K4385" s="633"/>
    </row>
    <row r="4386" spans="1:11" ht="15.75" customHeight="1">
      <c r="A4386" s="2365"/>
      <c r="B4386" s="633" t="s">
        <v>1971</v>
      </c>
      <c r="C4386" s="439"/>
      <c r="D4386" s="633"/>
      <c r="E4386" s="633"/>
      <c r="F4386" s="1888"/>
      <c r="G4386" s="484"/>
      <c r="H4386" s="1569" t="s">
        <v>1991</v>
      </c>
      <c r="I4386" s="723" t="s">
        <v>1976</v>
      </c>
      <c r="J4386" s="723"/>
      <c r="K4386" s="633"/>
    </row>
    <row r="4387" spans="1:11" ht="15.75" customHeight="1">
      <c r="A4387" s="2365"/>
      <c r="B4387" s="633" t="s">
        <v>1971</v>
      </c>
      <c r="C4387" s="439"/>
      <c r="D4387" s="633"/>
      <c r="E4387" s="633"/>
      <c r="F4387" s="1888"/>
      <c r="G4387" s="484"/>
      <c r="H4387" s="1569" t="s">
        <v>1991</v>
      </c>
      <c r="I4387" s="723" t="s">
        <v>1976</v>
      </c>
      <c r="J4387" s="723"/>
      <c r="K4387" s="633"/>
    </row>
    <row r="4388" spans="1:11" ht="15.75" customHeight="1">
      <c r="A4388" s="2365"/>
      <c r="B4388" s="633" t="s">
        <v>1971</v>
      </c>
      <c r="C4388" s="439"/>
      <c r="D4388" s="633"/>
      <c r="E4388" s="633"/>
      <c r="F4388" s="1888"/>
      <c r="G4388" s="484"/>
      <c r="H4388" s="1569" t="s">
        <v>1991</v>
      </c>
      <c r="I4388" s="723" t="s">
        <v>1976</v>
      </c>
      <c r="J4388" s="723"/>
      <c r="K4388" s="633"/>
    </row>
    <row r="4389" spans="1:11" ht="15.75" customHeight="1">
      <c r="A4389" s="2365"/>
      <c r="B4389" s="633" t="s">
        <v>1971</v>
      </c>
      <c r="C4389" s="439"/>
      <c r="D4389" s="633"/>
      <c r="E4389" s="633"/>
      <c r="F4389" s="1888"/>
      <c r="G4389" s="544"/>
      <c r="H4389" s="1569" t="s">
        <v>1991</v>
      </c>
      <c r="I4389" s="723" t="s">
        <v>1976</v>
      </c>
      <c r="J4389" s="723"/>
      <c r="K4389" s="633"/>
    </row>
    <row r="4390" spans="1:11" ht="15.75" customHeight="1">
      <c r="A4390" s="2365"/>
      <c r="B4390" s="633" t="s">
        <v>1971</v>
      </c>
      <c r="C4390" s="439"/>
      <c r="D4390" s="633"/>
      <c r="E4390" s="633"/>
      <c r="F4390" s="1888"/>
      <c r="G4390" s="484"/>
      <c r="H4390" s="1569" t="s">
        <v>1991</v>
      </c>
      <c r="I4390" s="723" t="s">
        <v>1976</v>
      </c>
      <c r="J4390" s="723"/>
      <c r="K4390" s="633"/>
    </row>
    <row r="4391" spans="1:11" ht="15.75" customHeight="1">
      <c r="A4391" s="2365"/>
      <c r="B4391" s="633" t="s">
        <v>1971</v>
      </c>
      <c r="C4391" s="439"/>
      <c r="D4391" s="633"/>
      <c r="E4391" s="633"/>
      <c r="F4391" s="1888"/>
      <c r="G4391" s="484"/>
      <c r="H4391" s="1569" t="s">
        <v>1991</v>
      </c>
      <c r="I4391" s="723" t="s">
        <v>1976</v>
      </c>
      <c r="J4391" s="723"/>
      <c r="K4391" s="633"/>
    </row>
    <row r="4392" spans="1:11" ht="15.75" customHeight="1">
      <c r="A4392" s="2365"/>
      <c r="B4392" s="633" t="s">
        <v>1971</v>
      </c>
      <c r="C4392" s="439"/>
      <c r="D4392" s="633"/>
      <c r="E4392" s="633"/>
      <c r="F4392" s="1888"/>
      <c r="G4392" s="484"/>
      <c r="H4392" s="1569" t="s">
        <v>1991</v>
      </c>
      <c r="I4392" s="723" t="s">
        <v>1976</v>
      </c>
      <c r="J4392" s="723"/>
      <c r="K4392" s="633"/>
    </row>
    <row r="4393" spans="1:11" ht="15.75" customHeight="1">
      <c r="A4393" s="3008"/>
      <c r="B4393" s="2301" t="s">
        <v>1971</v>
      </c>
      <c r="C4393" s="2302" t="s">
        <v>6605</v>
      </c>
      <c r="D4393" s="2301" t="s">
        <v>1995</v>
      </c>
      <c r="E4393" s="2301" t="s">
        <v>1974</v>
      </c>
      <c r="F4393" s="2303" t="s">
        <v>6606</v>
      </c>
      <c r="G4393" s="2304"/>
      <c r="H4393" s="3009" t="s">
        <v>1991</v>
      </c>
      <c r="I4393" s="723" t="s">
        <v>1976</v>
      </c>
      <c r="J4393" s="723"/>
      <c r="K4393" s="633"/>
    </row>
    <row r="4394" spans="1:11" ht="15.75" customHeight="1">
      <c r="A4394" s="2889"/>
      <c r="B4394" s="2890" t="s">
        <v>2004</v>
      </c>
      <c r="C4394" s="2860" t="s">
        <v>6607</v>
      </c>
      <c r="D4394" s="2890" t="s">
        <v>3015</v>
      </c>
      <c r="E4394" s="2890" t="s">
        <v>2024</v>
      </c>
      <c r="F4394" s="2891"/>
      <c r="G4394" s="2892"/>
      <c r="H4394" s="2893" t="s">
        <v>1991</v>
      </c>
      <c r="I4394" s="2894"/>
      <c r="J4394" s="2894"/>
      <c r="K4394" s="2890"/>
    </row>
    <row r="4395" spans="1:11" ht="15.75" customHeight="1">
      <c r="A4395" s="2243"/>
      <c r="B4395" s="1527" t="s">
        <v>2004</v>
      </c>
      <c r="C4395" s="1528" t="s">
        <v>6608</v>
      </c>
      <c r="D4395" s="1529" t="s">
        <v>3015</v>
      </c>
      <c r="E4395" s="1529" t="s">
        <v>1974</v>
      </c>
      <c r="F4395" s="1577">
        <v>590000000</v>
      </c>
      <c r="G4395" s="1530"/>
      <c r="H4395" s="1530"/>
      <c r="I4395" s="1570"/>
      <c r="J4395" s="1542"/>
      <c r="K4395" s="1533"/>
    </row>
    <row r="4396" spans="1:11" ht="15.75" customHeight="1">
      <c r="A4396" s="2243"/>
      <c r="B4396" s="1527" t="s">
        <v>2004</v>
      </c>
      <c r="C4396" s="1528" t="s">
        <v>6596</v>
      </c>
      <c r="D4396" s="1529" t="s">
        <v>3961</v>
      </c>
      <c r="E4396" s="1529" t="s">
        <v>1974</v>
      </c>
      <c r="F4396" s="1577" t="s">
        <v>6609</v>
      </c>
      <c r="G4396" s="1530"/>
      <c r="H4396" s="1530"/>
      <c r="I4396" s="1531"/>
      <c r="J4396" s="1532"/>
      <c r="K4396" s="1533"/>
    </row>
    <row r="4401" spans="1:11" ht="15.75" customHeight="1">
      <c r="A4401" s="3340" t="s">
        <v>942</v>
      </c>
      <c r="B4401" s="3341"/>
      <c r="C4401" s="3341"/>
      <c r="D4401" s="3341"/>
      <c r="E4401" s="3341"/>
      <c r="F4401" s="3341"/>
      <c r="G4401" s="3341"/>
      <c r="H4401" s="3341"/>
      <c r="I4401" s="3341"/>
      <c r="J4401" s="3341"/>
      <c r="K4401" s="3341"/>
    </row>
    <row r="4402" spans="1:11" ht="15.75" customHeight="1">
      <c r="A4402" s="12" t="s">
        <v>1962</v>
      </c>
      <c r="B4402" s="62" t="s">
        <v>1963</v>
      </c>
      <c r="C4402" s="62" t="s">
        <v>1964</v>
      </c>
      <c r="D4402" s="62" t="s">
        <v>2340</v>
      </c>
      <c r="E4402" s="62" t="s">
        <v>153</v>
      </c>
      <c r="F4402" s="1702" t="s">
        <v>1966</v>
      </c>
      <c r="G4402" s="986" t="s">
        <v>1967</v>
      </c>
      <c r="H4402" s="62" t="s">
        <v>1968</v>
      </c>
      <c r="I4402" s="62" t="s">
        <v>1969</v>
      </c>
      <c r="J4402" s="572" t="s">
        <v>1970</v>
      </c>
      <c r="K4402" s="63" t="s">
        <v>10</v>
      </c>
    </row>
    <row r="4403" spans="1:11" ht="15.75" customHeight="1">
      <c r="A4403" s="2365">
        <v>44567</v>
      </c>
      <c r="B4403" s="633" t="s">
        <v>1971</v>
      </c>
      <c r="C4403" s="439" t="s">
        <v>6610</v>
      </c>
      <c r="D4403" s="633" t="s">
        <v>417</v>
      </c>
      <c r="E4403" s="633" t="s">
        <v>1974</v>
      </c>
      <c r="F4403" s="1888">
        <v>4500000</v>
      </c>
      <c r="G4403" s="484" t="s">
        <v>2114</v>
      </c>
      <c r="H4403" s="633" t="s">
        <v>1991</v>
      </c>
      <c r="I4403" s="2858" t="s">
        <v>1976</v>
      </c>
      <c r="J4403" s="723">
        <v>1</v>
      </c>
      <c r="K4403" s="633"/>
    </row>
    <row r="4404" spans="1:11" ht="15.75" customHeight="1">
      <c r="A4404" s="2365">
        <v>44568</v>
      </c>
      <c r="B4404" s="633" t="s">
        <v>1971</v>
      </c>
      <c r="C4404" s="439" t="s">
        <v>6611</v>
      </c>
      <c r="D4404" s="633" t="s">
        <v>3112</v>
      </c>
      <c r="E4404" s="633" t="s">
        <v>1974</v>
      </c>
      <c r="F4404" s="1888">
        <v>6500000</v>
      </c>
      <c r="G4404" s="484" t="s">
        <v>2671</v>
      </c>
      <c r="H4404" s="1569" t="s">
        <v>1991</v>
      </c>
      <c r="I4404" s="2726" t="s">
        <v>1976</v>
      </c>
      <c r="J4404" s="723">
        <v>1</v>
      </c>
      <c r="K4404" s="633"/>
    </row>
    <row r="4405" spans="1:11" ht="15.75" customHeight="1">
      <c r="A4405" s="2365">
        <v>44569</v>
      </c>
      <c r="B4405" s="633" t="s">
        <v>1971</v>
      </c>
      <c r="C4405" s="439" t="s">
        <v>6612</v>
      </c>
      <c r="D4405" s="633" t="s">
        <v>3124</v>
      </c>
      <c r="E4405" s="633" t="s">
        <v>1974</v>
      </c>
      <c r="F4405" s="1888">
        <v>3600000</v>
      </c>
      <c r="G4405" s="484" t="s">
        <v>3434</v>
      </c>
      <c r="H4405" s="1569" t="s">
        <v>1991</v>
      </c>
      <c r="I4405" s="2726" t="s">
        <v>1976</v>
      </c>
      <c r="J4405" s="723">
        <v>1</v>
      </c>
      <c r="K4405" s="633"/>
    </row>
    <row r="4406" spans="1:11" ht="15.75" customHeight="1">
      <c r="A4406" s="2365">
        <v>44570</v>
      </c>
      <c r="B4406" s="633" t="s">
        <v>1971</v>
      </c>
      <c r="C4406" s="439" t="s">
        <v>6613</v>
      </c>
      <c r="D4406" s="633" t="s">
        <v>5800</v>
      </c>
      <c r="E4406" s="633" t="s">
        <v>1974</v>
      </c>
      <c r="F4406" s="1888">
        <v>5300000</v>
      </c>
      <c r="G4406" s="484" t="s">
        <v>3082</v>
      </c>
      <c r="H4406" s="1569" t="s">
        <v>1991</v>
      </c>
      <c r="I4406" s="2726" t="s">
        <v>1976</v>
      </c>
      <c r="J4406" s="723">
        <v>1</v>
      </c>
      <c r="K4406" s="633"/>
    </row>
    <row r="4407" spans="1:11" ht="15.75" customHeight="1">
      <c r="A4407" s="2365">
        <v>44571</v>
      </c>
      <c r="B4407" s="633" t="s">
        <v>1971</v>
      </c>
      <c r="C4407" s="439"/>
      <c r="D4407" s="633"/>
      <c r="E4407" s="633"/>
      <c r="F4407" s="1888"/>
      <c r="G4407" s="484"/>
      <c r="H4407" s="1569" t="s">
        <v>1991</v>
      </c>
      <c r="I4407" s="2726" t="s">
        <v>1976</v>
      </c>
      <c r="J4407" s="723">
        <v>1</v>
      </c>
      <c r="K4407" s="633"/>
    </row>
    <row r="4408" spans="1:11" ht="15.75" customHeight="1">
      <c r="J4408">
        <f>SUM(J4403:J4407)</f>
        <v>5</v>
      </c>
    </row>
    <row r="4410" spans="1:11" ht="15.75" customHeight="1">
      <c r="A4410" s="3340" t="s">
        <v>1492</v>
      </c>
      <c r="B4410" s="3341"/>
      <c r="C4410" s="3341"/>
      <c r="D4410" s="3341"/>
      <c r="E4410" s="3341"/>
      <c r="F4410" s="3341"/>
      <c r="G4410" s="3341"/>
      <c r="H4410" s="3341"/>
      <c r="I4410" s="3341"/>
      <c r="J4410" s="3341"/>
      <c r="K4410" s="3341"/>
    </row>
    <row r="4411" spans="1:11" ht="15.75" customHeight="1">
      <c r="A4411" s="12" t="s">
        <v>1962</v>
      </c>
      <c r="B4411" s="62" t="s">
        <v>1963</v>
      </c>
      <c r="C4411" s="62" t="s">
        <v>1964</v>
      </c>
      <c r="D4411" s="62" t="s">
        <v>2340</v>
      </c>
      <c r="E4411" s="62" t="s">
        <v>153</v>
      </c>
      <c r="F4411" s="1702" t="s">
        <v>1966</v>
      </c>
      <c r="G4411" s="986" t="s">
        <v>1967</v>
      </c>
      <c r="H4411" s="62" t="s">
        <v>1968</v>
      </c>
      <c r="I4411" s="62" t="s">
        <v>1969</v>
      </c>
      <c r="J4411" s="63" t="s">
        <v>1970</v>
      </c>
      <c r="K4411" s="63" t="s">
        <v>10</v>
      </c>
    </row>
    <row r="4412" spans="1:11" ht="15.75" customHeight="1">
      <c r="A4412" s="2365"/>
      <c r="B4412" s="633" t="s">
        <v>1971</v>
      </c>
      <c r="C4412" s="439" t="s">
        <v>3186</v>
      </c>
      <c r="D4412" s="633" t="s">
        <v>101</v>
      </c>
      <c r="E4412" s="633" t="s">
        <v>1974</v>
      </c>
      <c r="F4412" s="1888">
        <v>2600000</v>
      </c>
      <c r="G4412" s="484" t="s">
        <v>2185</v>
      </c>
      <c r="H4412" s="633" t="s">
        <v>1991</v>
      </c>
      <c r="I4412" s="2858" t="s">
        <v>1976</v>
      </c>
      <c r="J4412" s="1464"/>
      <c r="K4412" s="633"/>
    </row>
    <row r="4413" spans="1:11" ht="15.75" customHeight="1">
      <c r="A4413" s="2365"/>
      <c r="B4413" s="633" t="s">
        <v>1971</v>
      </c>
      <c r="C4413" s="439" t="s">
        <v>6614</v>
      </c>
      <c r="D4413" s="633" t="s">
        <v>101</v>
      </c>
      <c r="E4413" s="633" t="s">
        <v>1974</v>
      </c>
      <c r="F4413" s="1888">
        <v>2400000</v>
      </c>
      <c r="G4413" s="484" t="s">
        <v>2185</v>
      </c>
      <c r="H4413" s="1569" t="s">
        <v>1991</v>
      </c>
      <c r="I4413" s="723" t="s">
        <v>1976</v>
      </c>
      <c r="J4413" s="723"/>
      <c r="K4413" s="633"/>
    </row>
    <row r="4414" spans="1:11" ht="15.75" customHeight="1">
      <c r="A4414" s="2365"/>
      <c r="B4414" s="633" t="s">
        <v>1971</v>
      </c>
      <c r="C4414" s="439" t="s">
        <v>6615</v>
      </c>
      <c r="D4414" s="633" t="s">
        <v>117</v>
      </c>
      <c r="E4414" s="633" t="s">
        <v>1974</v>
      </c>
      <c r="F4414" s="1888">
        <v>1300000</v>
      </c>
      <c r="G4414" s="484" t="s">
        <v>6616</v>
      </c>
      <c r="H4414" s="1569" t="s">
        <v>1991</v>
      </c>
      <c r="I4414" s="723" t="s">
        <v>1976</v>
      </c>
      <c r="J4414" s="723"/>
      <c r="K4414" s="633"/>
    </row>
    <row r="4415" spans="1:11" ht="15.75" customHeight="1">
      <c r="A4415" s="2365"/>
      <c r="B4415" s="633" t="s">
        <v>1971</v>
      </c>
      <c r="C4415" s="439" t="s">
        <v>6617</v>
      </c>
      <c r="D4415" s="633" t="s">
        <v>3179</v>
      </c>
      <c r="E4415" s="633" t="s">
        <v>1974</v>
      </c>
      <c r="F4415" s="1888">
        <v>3600000</v>
      </c>
      <c r="G4415" s="484" t="s">
        <v>2168</v>
      </c>
      <c r="H4415" s="1569" t="s">
        <v>1991</v>
      </c>
      <c r="I4415" s="723" t="s">
        <v>1976</v>
      </c>
      <c r="J4415" s="723"/>
      <c r="K4415" s="633"/>
    </row>
    <row r="4416" spans="1:11" ht="15.75" customHeight="1">
      <c r="A4416" s="2365"/>
      <c r="B4416" s="633" t="s">
        <v>1971</v>
      </c>
      <c r="C4416" s="439"/>
      <c r="D4416" s="633"/>
      <c r="E4416" s="633"/>
      <c r="F4416" s="1888"/>
      <c r="G4416" s="484"/>
      <c r="H4416" s="1569" t="s">
        <v>1991</v>
      </c>
      <c r="I4416" s="723" t="s">
        <v>1976</v>
      </c>
      <c r="J4416" s="723"/>
      <c r="K4416" s="633"/>
    </row>
    <row r="4419" spans="1:11" ht="15.75" customHeight="1">
      <c r="A4419" s="3340" t="s">
        <v>19</v>
      </c>
      <c r="B4419" s="3341"/>
      <c r="C4419" s="3341"/>
      <c r="D4419" s="3341"/>
      <c r="E4419" s="3341"/>
      <c r="F4419" s="3341"/>
      <c r="G4419" s="3341"/>
      <c r="H4419" s="3341"/>
      <c r="I4419" s="3341"/>
      <c r="J4419" s="3341"/>
      <c r="K4419" s="3341"/>
    </row>
    <row r="4420" spans="1:11" ht="15.75" customHeight="1">
      <c r="A4420" s="12" t="s">
        <v>1962</v>
      </c>
      <c r="B4420" s="62" t="s">
        <v>1963</v>
      </c>
      <c r="C4420" s="62" t="s">
        <v>1964</v>
      </c>
      <c r="D4420" s="62" t="s">
        <v>2340</v>
      </c>
      <c r="E4420" s="62" t="s">
        <v>153</v>
      </c>
      <c r="F4420" s="1702" t="s">
        <v>1966</v>
      </c>
      <c r="G4420" s="986" t="s">
        <v>1967</v>
      </c>
      <c r="H4420" s="62" t="s">
        <v>1968</v>
      </c>
      <c r="I4420" s="62" t="s">
        <v>1969</v>
      </c>
      <c r="J4420" s="63" t="s">
        <v>1970</v>
      </c>
      <c r="K4420" s="63" t="s">
        <v>10</v>
      </c>
    </row>
    <row r="4421" spans="1:11" ht="15.75" customHeight="1">
      <c r="A4421" s="2365"/>
      <c r="B4421" s="633" t="s">
        <v>1971</v>
      </c>
      <c r="C4421" s="439"/>
      <c r="D4421" s="633"/>
      <c r="E4421" s="633"/>
      <c r="F4421" s="1888"/>
      <c r="G4421" s="484"/>
      <c r="H4421" s="633" t="s">
        <v>1991</v>
      </c>
      <c r="I4421" s="2858" t="s">
        <v>1976</v>
      </c>
      <c r="J4421" s="1464"/>
      <c r="K4421" s="633"/>
    </row>
    <row r="4422" spans="1:11" ht="15.75" customHeight="1">
      <c r="A4422" s="2365"/>
      <c r="B4422" s="633" t="s">
        <v>1971</v>
      </c>
      <c r="C4422" s="439"/>
      <c r="D4422" s="633"/>
      <c r="E4422" s="633"/>
      <c r="F4422" s="1888"/>
      <c r="G4422" s="484"/>
      <c r="H4422" s="1569" t="s">
        <v>1991</v>
      </c>
      <c r="I4422" s="723" t="s">
        <v>1976</v>
      </c>
      <c r="J4422" s="723"/>
      <c r="K4422" s="633"/>
    </row>
    <row r="4426" spans="1:11" ht="15.75" customHeight="1">
      <c r="A4426" s="3342" t="s">
        <v>6618</v>
      </c>
      <c r="B4426" s="3342"/>
      <c r="C4426" s="3342"/>
      <c r="D4426" s="3342"/>
      <c r="E4426" s="3342"/>
      <c r="F4426" s="3342"/>
      <c r="G4426" s="3342"/>
      <c r="H4426" s="3342"/>
      <c r="I4426" s="3342"/>
      <c r="J4426" s="3342"/>
      <c r="K4426" s="3342"/>
    </row>
    <row r="4427" spans="1:11" ht="15.75" customHeight="1">
      <c r="A4427" s="3340" t="s">
        <v>1</v>
      </c>
      <c r="B4427" s="3341"/>
      <c r="C4427" s="3341"/>
      <c r="D4427" s="3341"/>
      <c r="E4427" s="3341"/>
      <c r="F4427" s="3341"/>
      <c r="G4427" s="3341"/>
      <c r="H4427" s="3341"/>
      <c r="I4427" s="3341"/>
      <c r="J4427" s="3341"/>
      <c r="K4427" s="3341"/>
    </row>
    <row r="4428" spans="1:11" ht="15.75" customHeight="1">
      <c r="A4428" s="12" t="s">
        <v>1962</v>
      </c>
      <c r="B4428" s="62" t="s">
        <v>1963</v>
      </c>
      <c r="C4428" s="62" t="s">
        <v>1964</v>
      </c>
      <c r="D4428" s="62" t="s">
        <v>2340</v>
      </c>
      <c r="E4428" s="62" t="s">
        <v>153</v>
      </c>
      <c r="F4428" s="1702" t="s">
        <v>1966</v>
      </c>
      <c r="G4428" s="986" t="s">
        <v>1967</v>
      </c>
      <c r="H4428" s="62" t="s">
        <v>1968</v>
      </c>
      <c r="I4428" s="62" t="s">
        <v>1969</v>
      </c>
      <c r="J4428" s="572" t="s">
        <v>1970</v>
      </c>
      <c r="K4428" s="63" t="s">
        <v>10</v>
      </c>
    </row>
    <row r="4429" spans="1:11" ht="15.75" customHeight="1">
      <c r="A4429" s="2365" t="s">
        <v>6619</v>
      </c>
      <c r="B4429" s="633" t="s">
        <v>1971</v>
      </c>
      <c r="C4429" s="439" t="s">
        <v>6620</v>
      </c>
      <c r="D4429" s="633" t="s">
        <v>6621</v>
      </c>
      <c r="E4429" s="633" t="s">
        <v>1974</v>
      </c>
      <c r="F4429" s="1888">
        <v>3000000</v>
      </c>
      <c r="G4429" s="484" t="s">
        <v>6028</v>
      </c>
      <c r="H4429" s="633" t="s">
        <v>1991</v>
      </c>
      <c r="I4429" s="2858" t="s">
        <v>1976</v>
      </c>
      <c r="J4429" s="723">
        <v>1</v>
      </c>
      <c r="K4429" s="633" t="s">
        <v>1170</v>
      </c>
    </row>
    <row r="4430" spans="1:11" ht="15.75" customHeight="1">
      <c r="A4430" s="2365" t="s">
        <v>6619</v>
      </c>
      <c r="B4430" s="633" t="s">
        <v>1971</v>
      </c>
      <c r="C4430" s="439" t="s">
        <v>6622</v>
      </c>
      <c r="D4430" s="633" t="s">
        <v>6623</v>
      </c>
      <c r="E4430" s="633" t="s">
        <v>6624</v>
      </c>
      <c r="F4430" s="1888">
        <v>1500000</v>
      </c>
      <c r="G4430" s="544" t="s">
        <v>2039</v>
      </c>
      <c r="H4430" s="1569" t="s">
        <v>1991</v>
      </c>
      <c r="I4430" s="723" t="s">
        <v>1976</v>
      </c>
      <c r="J4430" s="2172">
        <v>1</v>
      </c>
      <c r="K4430" s="633" t="s">
        <v>1379</v>
      </c>
    </row>
    <row r="4431" spans="1:11" ht="15.75" customHeight="1">
      <c r="A4431" s="2365" t="s">
        <v>6619</v>
      </c>
      <c r="B4431" s="633" t="s">
        <v>1971</v>
      </c>
      <c r="C4431" s="439" t="s">
        <v>2388</v>
      </c>
      <c r="D4431" s="633" t="s">
        <v>2895</v>
      </c>
      <c r="E4431" s="633" t="s">
        <v>1974</v>
      </c>
      <c r="F4431" s="1888">
        <v>3600000</v>
      </c>
      <c r="G4431" s="484" t="s">
        <v>1984</v>
      </c>
      <c r="H4431" s="1569" t="s">
        <v>1991</v>
      </c>
      <c r="I4431" s="723" t="s">
        <v>1976</v>
      </c>
      <c r="J4431" s="723">
        <v>1</v>
      </c>
      <c r="K4431" s="633" t="s">
        <v>1192</v>
      </c>
    </row>
    <row r="4432" spans="1:11" ht="15.75" customHeight="1">
      <c r="A4432" s="2365">
        <v>44749</v>
      </c>
      <c r="B4432" s="633" t="s">
        <v>1971</v>
      </c>
      <c r="C4432" s="439" t="s">
        <v>6625</v>
      </c>
      <c r="D4432" s="633" t="s">
        <v>1995</v>
      </c>
      <c r="E4432" s="633" t="s">
        <v>1974</v>
      </c>
      <c r="F4432" s="1888">
        <v>3230000</v>
      </c>
      <c r="G4432" s="484" t="s">
        <v>6626</v>
      </c>
      <c r="H4432" s="1569" t="s">
        <v>1991</v>
      </c>
      <c r="I4432" s="723" t="s">
        <v>1976</v>
      </c>
      <c r="J4432" s="723">
        <v>1</v>
      </c>
      <c r="K4432" s="633" t="s">
        <v>1170</v>
      </c>
    </row>
    <row r="4433" spans="1:11" ht="15.75" customHeight="1">
      <c r="A4433" s="2365">
        <v>44749</v>
      </c>
      <c r="B4433" s="633" t="s">
        <v>1971</v>
      </c>
      <c r="C4433" s="439" t="s">
        <v>6627</v>
      </c>
      <c r="D4433" s="633" t="s">
        <v>3112</v>
      </c>
      <c r="E4433" s="633" t="s">
        <v>1974</v>
      </c>
      <c r="F4433" s="1888">
        <v>7000000</v>
      </c>
      <c r="G4433" s="544" t="s">
        <v>2039</v>
      </c>
      <c r="H4433" s="1569" t="s">
        <v>1991</v>
      </c>
      <c r="I4433" s="723" t="s">
        <v>1976</v>
      </c>
      <c r="J4433" s="723">
        <v>1</v>
      </c>
      <c r="K4433" s="633" t="s">
        <v>1170</v>
      </c>
    </row>
    <row r="4434" spans="1:11" ht="15.75" customHeight="1">
      <c r="A4434" s="2365">
        <v>44749</v>
      </c>
      <c r="B4434" s="633" t="s">
        <v>1971</v>
      </c>
      <c r="C4434" s="439" t="s">
        <v>6628</v>
      </c>
      <c r="D4434" s="633" t="s">
        <v>2895</v>
      </c>
      <c r="E4434" s="633" t="s">
        <v>1974</v>
      </c>
      <c r="F4434" s="1888">
        <v>3500000</v>
      </c>
      <c r="G4434" s="484" t="s">
        <v>1984</v>
      </c>
      <c r="H4434" s="1569" t="s">
        <v>1991</v>
      </c>
      <c r="I4434" s="723" t="s">
        <v>1976</v>
      </c>
      <c r="J4434" s="723">
        <v>1</v>
      </c>
      <c r="K4434" s="633" t="s">
        <v>1170</v>
      </c>
    </row>
    <row r="4435" spans="1:11" ht="15.75" customHeight="1">
      <c r="A4435" s="2365">
        <v>44568</v>
      </c>
      <c r="B4435" s="633" t="s">
        <v>1971</v>
      </c>
      <c r="C4435" s="439" t="s">
        <v>6629</v>
      </c>
      <c r="D4435" s="633" t="s">
        <v>3112</v>
      </c>
      <c r="E4435" s="633" t="s">
        <v>1974</v>
      </c>
      <c r="F4435" s="1888">
        <v>4800000</v>
      </c>
      <c r="G4435" s="484" t="s">
        <v>2846</v>
      </c>
      <c r="H4435" s="1569" t="s">
        <v>1991</v>
      </c>
      <c r="I4435" s="723" t="s">
        <v>1976</v>
      </c>
      <c r="J4435" s="723">
        <v>1</v>
      </c>
      <c r="K4435" s="633" t="s">
        <v>1379</v>
      </c>
    </row>
    <row r="4436" spans="1:11" ht="15.75" customHeight="1">
      <c r="A4436" s="2365">
        <v>44749</v>
      </c>
      <c r="B4436" s="633" t="s">
        <v>672</v>
      </c>
      <c r="C4436" s="439" t="s">
        <v>6630</v>
      </c>
      <c r="D4436" s="633" t="s">
        <v>109</v>
      </c>
      <c r="E4436" s="633" t="s">
        <v>1974</v>
      </c>
      <c r="F4436" s="1888">
        <v>1200000</v>
      </c>
      <c r="G4436" s="544" t="s">
        <v>2039</v>
      </c>
      <c r="H4436" s="1569" t="s">
        <v>1991</v>
      </c>
      <c r="I4436" s="723" t="s">
        <v>1976</v>
      </c>
      <c r="J4436" s="723">
        <v>1</v>
      </c>
      <c r="K4436" s="633" t="s">
        <v>1379</v>
      </c>
    </row>
    <row r="4437" spans="1:11" ht="15.75" customHeight="1">
      <c r="A4437" s="2365">
        <v>44750</v>
      </c>
      <c r="B4437" s="633" t="s">
        <v>1971</v>
      </c>
      <c r="C4437" s="439" t="s">
        <v>2193</v>
      </c>
      <c r="D4437" s="633" t="s">
        <v>3112</v>
      </c>
      <c r="E4437" s="633" t="s">
        <v>1974</v>
      </c>
      <c r="F4437" s="1888">
        <v>6000000</v>
      </c>
      <c r="G4437" s="544" t="s">
        <v>3379</v>
      </c>
      <c r="H4437" s="1569" t="s">
        <v>1991</v>
      </c>
      <c r="I4437" s="723" t="s">
        <v>1976</v>
      </c>
      <c r="J4437" s="723">
        <v>1</v>
      </c>
      <c r="K4437" s="633" t="s">
        <v>1379</v>
      </c>
    </row>
    <row r="4438" spans="1:11" ht="15.75" customHeight="1">
      <c r="A4438" s="2365">
        <v>44750</v>
      </c>
      <c r="B4438" s="633" t="s">
        <v>1971</v>
      </c>
      <c r="C4438" s="439" t="s">
        <v>1612</v>
      </c>
      <c r="D4438" s="633" t="s">
        <v>2673</v>
      </c>
      <c r="E4438" s="633" t="s">
        <v>1974</v>
      </c>
      <c r="F4438" s="1888">
        <v>3600000</v>
      </c>
      <c r="G4438" s="544" t="s">
        <v>6028</v>
      </c>
      <c r="H4438" s="1569" t="s">
        <v>1991</v>
      </c>
      <c r="I4438" s="723" t="s">
        <v>1976</v>
      </c>
      <c r="J4438" s="723">
        <v>1</v>
      </c>
      <c r="K4438" s="633" t="s">
        <v>1170</v>
      </c>
    </row>
    <row r="4439" spans="1:11" ht="15.75" customHeight="1">
      <c r="A4439" s="2365" t="s">
        <v>6631</v>
      </c>
      <c r="B4439" s="633" t="s">
        <v>1971</v>
      </c>
      <c r="C4439" s="439" t="s">
        <v>6625</v>
      </c>
      <c r="D4439" s="633" t="s">
        <v>1995</v>
      </c>
      <c r="E4439" s="633" t="s">
        <v>1974</v>
      </c>
      <c r="F4439" s="1888">
        <v>3500000</v>
      </c>
      <c r="G4439" s="484" t="s">
        <v>6626</v>
      </c>
      <c r="H4439" s="1569" t="s">
        <v>1991</v>
      </c>
      <c r="I4439" s="723" t="s">
        <v>1976</v>
      </c>
      <c r="J4439" s="723">
        <v>1</v>
      </c>
      <c r="K4439" s="633" t="s">
        <v>1379</v>
      </c>
    </row>
    <row r="4440" spans="1:11" ht="15.75" customHeight="1">
      <c r="A4440" s="2365" t="s">
        <v>6632</v>
      </c>
      <c r="B4440" s="633" t="s">
        <v>2004</v>
      </c>
      <c r="C4440" s="439" t="s">
        <v>6633</v>
      </c>
      <c r="D4440" s="633" t="s">
        <v>5670</v>
      </c>
      <c r="E4440" s="633" t="s">
        <v>1974</v>
      </c>
      <c r="F4440" s="1888">
        <v>12000000</v>
      </c>
      <c r="G4440" s="484" t="s">
        <v>3594</v>
      </c>
      <c r="H4440" s="1569" t="s">
        <v>1991</v>
      </c>
      <c r="I4440" s="723" t="s">
        <v>1976</v>
      </c>
      <c r="J4440" s="723">
        <v>1</v>
      </c>
      <c r="K4440" s="633" t="s">
        <v>1170</v>
      </c>
    </row>
    <row r="4441" spans="1:11" ht="15.75" customHeight="1">
      <c r="A4441" s="2365" t="s">
        <v>6619</v>
      </c>
      <c r="B4441" s="633" t="s">
        <v>1971</v>
      </c>
      <c r="C4441" s="439" t="s">
        <v>6634</v>
      </c>
      <c r="D4441" s="633" t="s">
        <v>3112</v>
      </c>
      <c r="E4441" s="633" t="s">
        <v>1974</v>
      </c>
      <c r="F4441" s="1888">
        <v>4200000</v>
      </c>
      <c r="G4441" s="484" t="s">
        <v>3379</v>
      </c>
      <c r="H4441" s="1569" t="s">
        <v>1991</v>
      </c>
      <c r="I4441" s="723" t="s">
        <v>1976</v>
      </c>
      <c r="J4441" s="723">
        <v>1</v>
      </c>
      <c r="K4441" s="633" t="s">
        <v>1170</v>
      </c>
    </row>
    <row r="4442" spans="1:11" ht="15.75" customHeight="1">
      <c r="A4442" s="2889"/>
      <c r="B4442" s="2890" t="s">
        <v>2004</v>
      </c>
      <c r="C4442" s="2860"/>
      <c r="D4442" s="2890"/>
      <c r="E4442" s="2890"/>
      <c r="F4442" s="2891"/>
      <c r="G4442" s="2892"/>
      <c r="H4442" s="2893" t="s">
        <v>1991</v>
      </c>
      <c r="I4442" s="2894"/>
      <c r="J4442" s="2894"/>
      <c r="K4442" s="2890"/>
    </row>
    <row r="4443" spans="1:11" ht="15.75" customHeight="1">
      <c r="A4443" s="2243"/>
      <c r="B4443" s="1527" t="s">
        <v>2004</v>
      </c>
      <c r="C4443" s="1528"/>
      <c r="D4443" s="1529"/>
      <c r="E4443" s="1529"/>
      <c r="F4443" s="1577"/>
      <c r="G4443" s="1530"/>
      <c r="H4443" s="1530"/>
      <c r="I4443" s="1570"/>
      <c r="J4443" s="1542"/>
      <c r="K4443" s="1533"/>
    </row>
    <row r="4444" spans="1:11" ht="15.75" customHeight="1">
      <c r="A4444" s="2243"/>
      <c r="B4444" s="1527" t="s">
        <v>2004</v>
      </c>
      <c r="C4444" s="1528"/>
      <c r="D4444" s="1529"/>
      <c r="E4444" s="1529"/>
      <c r="F4444" s="1577"/>
      <c r="G4444" s="1530"/>
      <c r="H4444" s="1530"/>
      <c r="I4444" s="1531"/>
      <c r="J4444" s="1532"/>
      <c r="K4444" s="1533"/>
    </row>
    <row r="4445" spans="1:11" ht="15.75" customHeight="1">
      <c r="J4445">
        <f>SUM(J4429:J4444)</f>
        <v>13</v>
      </c>
    </row>
    <row r="4449" spans="1:11" ht="15.75" customHeight="1">
      <c r="A4449" s="3342" t="s">
        <v>6618</v>
      </c>
      <c r="B4449" s="3342"/>
      <c r="C4449" s="3342"/>
      <c r="D4449" s="3342"/>
      <c r="E4449" s="3342"/>
      <c r="F4449" s="3342"/>
      <c r="G4449" s="3342"/>
      <c r="H4449" s="3342"/>
      <c r="I4449" s="3342"/>
      <c r="J4449" s="3342"/>
      <c r="K4449" s="3342"/>
    </row>
    <row r="4450" spans="1:11" ht="15.75" customHeight="1">
      <c r="A4450" s="3340" t="s">
        <v>43</v>
      </c>
      <c r="B4450" s="3341"/>
      <c r="C4450" s="3341"/>
      <c r="D4450" s="3341"/>
      <c r="E4450" s="3341"/>
      <c r="F4450" s="3341"/>
      <c r="G4450" s="3341"/>
      <c r="H4450" s="3341"/>
      <c r="I4450" s="3341"/>
      <c r="J4450" s="3341"/>
      <c r="K4450" s="3341"/>
    </row>
    <row r="4451" spans="1:11" ht="15.75" customHeight="1">
      <c r="A4451" s="12" t="s">
        <v>1962</v>
      </c>
      <c r="B4451" s="62" t="s">
        <v>1963</v>
      </c>
      <c r="C4451" s="62" t="s">
        <v>1964</v>
      </c>
      <c r="D4451" s="62" t="s">
        <v>2340</v>
      </c>
      <c r="E4451" s="62" t="s">
        <v>153</v>
      </c>
      <c r="F4451" s="1702" t="s">
        <v>1966</v>
      </c>
      <c r="G4451" s="986" t="s">
        <v>1967</v>
      </c>
      <c r="H4451" s="62" t="s">
        <v>1968</v>
      </c>
      <c r="I4451" s="939" t="s">
        <v>1969</v>
      </c>
      <c r="J4451" s="572" t="s">
        <v>1970</v>
      </c>
      <c r="K4451" s="63" t="s">
        <v>10</v>
      </c>
    </row>
    <row r="4452" spans="1:11" ht="15.75" customHeight="1">
      <c r="A4452" s="2365" t="s">
        <v>6635</v>
      </c>
      <c r="B4452" s="633" t="s">
        <v>1971</v>
      </c>
      <c r="C4452" s="439" t="s">
        <v>6636</v>
      </c>
      <c r="D4452" s="633" t="s">
        <v>3124</v>
      </c>
      <c r="E4452" s="633" t="s">
        <v>1974</v>
      </c>
      <c r="F4452" s="1888">
        <v>5800000</v>
      </c>
      <c r="G4452" s="544" t="s">
        <v>2039</v>
      </c>
      <c r="H4452" s="1569" t="s">
        <v>1991</v>
      </c>
      <c r="I4452" s="723" t="s">
        <v>1976</v>
      </c>
      <c r="J4452" s="723">
        <v>1</v>
      </c>
      <c r="K4452" s="633" t="s">
        <v>1192</v>
      </c>
    </row>
    <row r="4453" spans="1:11" ht="15.75" customHeight="1">
      <c r="A4453" s="2365" t="s">
        <v>6619</v>
      </c>
      <c r="B4453" s="633" t="s">
        <v>1971</v>
      </c>
      <c r="C4453" s="439" t="s">
        <v>2473</v>
      </c>
      <c r="D4453" s="633" t="s">
        <v>6637</v>
      </c>
      <c r="E4453" s="633" t="s">
        <v>1974</v>
      </c>
      <c r="F4453" s="1888">
        <v>3600000</v>
      </c>
      <c r="G4453" s="484" t="s">
        <v>3985</v>
      </c>
      <c r="H4453" s="1569" t="s">
        <v>1991</v>
      </c>
      <c r="I4453" s="723" t="s">
        <v>1976</v>
      </c>
      <c r="J4453" s="723">
        <v>1</v>
      </c>
      <c r="K4453" s="633" t="s">
        <v>1192</v>
      </c>
    </row>
    <row r="4454" spans="1:11" ht="15.75" customHeight="1">
      <c r="A4454" s="2365" t="s">
        <v>6631</v>
      </c>
      <c r="B4454" s="633" t="s">
        <v>1971</v>
      </c>
      <c r="C4454" s="439" t="s">
        <v>6638</v>
      </c>
      <c r="D4454" s="633" t="s">
        <v>90</v>
      </c>
      <c r="E4454" s="633" t="s">
        <v>1974</v>
      </c>
      <c r="F4454" s="1888">
        <v>3000000</v>
      </c>
      <c r="G4454" s="484" t="s">
        <v>4251</v>
      </c>
      <c r="H4454" s="1569" t="s">
        <v>1991</v>
      </c>
      <c r="I4454" s="723" t="s">
        <v>1976</v>
      </c>
      <c r="J4454" s="723">
        <v>1</v>
      </c>
      <c r="K4454" s="633" t="s">
        <v>1170</v>
      </c>
    </row>
    <row r="4455" spans="1:11" ht="15.75" customHeight="1">
      <c r="A4455" s="2365" t="s">
        <v>6635</v>
      </c>
      <c r="B4455" s="633" t="s">
        <v>1971</v>
      </c>
      <c r="C4455" s="439" t="s">
        <v>6639</v>
      </c>
      <c r="D4455" s="633" t="s">
        <v>3770</v>
      </c>
      <c r="E4455" s="633" t="s">
        <v>756</v>
      </c>
      <c r="F4455" s="1888">
        <v>3400000</v>
      </c>
      <c r="G4455" s="484" t="s">
        <v>6640</v>
      </c>
      <c r="H4455" s="1569" t="s">
        <v>1991</v>
      </c>
      <c r="I4455" s="2172" t="s">
        <v>1976</v>
      </c>
      <c r="J4455" s="723">
        <v>1</v>
      </c>
      <c r="K4455" s="633" t="s">
        <v>1192</v>
      </c>
    </row>
    <row r="4456" spans="1:11" ht="15.75" customHeight="1">
      <c r="A4456" s="2365" t="s">
        <v>6635</v>
      </c>
      <c r="B4456" s="633" t="s">
        <v>1971</v>
      </c>
      <c r="C4456" s="439" t="s">
        <v>6641</v>
      </c>
      <c r="D4456" s="633" t="s">
        <v>6642</v>
      </c>
      <c r="E4456" s="633" t="s">
        <v>2003</v>
      </c>
      <c r="F4456" s="1888">
        <v>3500000</v>
      </c>
      <c r="G4456" s="484" t="s">
        <v>6643</v>
      </c>
      <c r="H4456" s="1569" t="s">
        <v>1991</v>
      </c>
      <c r="I4456" s="723" t="s">
        <v>1976</v>
      </c>
      <c r="J4456" s="723">
        <v>1</v>
      </c>
      <c r="K4456" s="633" t="s">
        <v>1192</v>
      </c>
    </row>
    <row r="4457" spans="1:11" ht="15.75" customHeight="1">
      <c r="A4457" s="2365" t="s">
        <v>6644</v>
      </c>
      <c r="B4457" s="633" t="s">
        <v>1971</v>
      </c>
      <c r="C4457" s="439" t="s">
        <v>6645</v>
      </c>
      <c r="D4457" s="633" t="s">
        <v>6646</v>
      </c>
      <c r="E4457" s="633" t="s">
        <v>1974</v>
      </c>
      <c r="F4457" s="1888">
        <v>3200000</v>
      </c>
      <c r="G4457" s="484" t="s">
        <v>2798</v>
      </c>
      <c r="H4457" s="1569" t="s">
        <v>1991</v>
      </c>
      <c r="I4457" s="723" t="s">
        <v>1976</v>
      </c>
      <c r="J4457" s="723">
        <v>1</v>
      </c>
      <c r="K4457" s="633" t="s">
        <v>1192</v>
      </c>
    </row>
    <row r="4458" spans="1:11" ht="15.75" customHeight="1">
      <c r="A4458" s="2365" t="s">
        <v>6631</v>
      </c>
      <c r="B4458" s="633" t="s">
        <v>1971</v>
      </c>
      <c r="C4458" s="439" t="s">
        <v>2799</v>
      </c>
      <c r="D4458" s="633" t="s">
        <v>2466</v>
      </c>
      <c r="E4458" s="633" t="s">
        <v>1974</v>
      </c>
      <c r="F4458" s="1888">
        <v>2350000</v>
      </c>
      <c r="G4458" s="484" t="s">
        <v>3493</v>
      </c>
      <c r="H4458" s="1569" t="s">
        <v>1991</v>
      </c>
      <c r="I4458" s="723" t="s">
        <v>1976</v>
      </c>
      <c r="J4458" s="723">
        <v>1</v>
      </c>
      <c r="K4458" s="633" t="s">
        <v>1192</v>
      </c>
    </row>
    <row r="4459" spans="1:11" ht="15.75" customHeight="1">
      <c r="A4459" s="2365">
        <v>44780</v>
      </c>
      <c r="B4459" s="633" t="s">
        <v>1971</v>
      </c>
      <c r="C4459" s="439" t="s">
        <v>6647</v>
      </c>
      <c r="D4459" s="633" t="s">
        <v>423</v>
      </c>
      <c r="E4459" s="633" t="s">
        <v>1974</v>
      </c>
      <c r="F4459" s="1888">
        <v>2300000</v>
      </c>
      <c r="G4459" s="484" t="s">
        <v>2306</v>
      </c>
      <c r="H4459" s="1569" t="s">
        <v>1991</v>
      </c>
      <c r="I4459" s="723" t="s">
        <v>1976</v>
      </c>
      <c r="J4459" s="723">
        <v>1</v>
      </c>
      <c r="K4459" s="633" t="s">
        <v>1192</v>
      </c>
    </row>
    <row r="4460" spans="1:11" ht="15.75" customHeight="1">
      <c r="A4460" s="2365">
        <v>44749</v>
      </c>
      <c r="B4460" s="633" t="s">
        <v>1971</v>
      </c>
      <c r="C4460" s="439" t="s">
        <v>6648</v>
      </c>
      <c r="D4460" s="633" t="s">
        <v>2913</v>
      </c>
      <c r="E4460" s="633" t="s">
        <v>1974</v>
      </c>
      <c r="F4460" s="1888">
        <v>1200000</v>
      </c>
      <c r="G4460" s="484" t="s">
        <v>3261</v>
      </c>
      <c r="H4460" s="1569" t="s">
        <v>1991</v>
      </c>
      <c r="I4460" s="723" t="s">
        <v>1976</v>
      </c>
      <c r="J4460" s="723">
        <v>1</v>
      </c>
      <c r="K4460" s="633" t="s">
        <v>1192</v>
      </c>
    </row>
    <row r="4461" spans="1:11" ht="15.75" customHeight="1">
      <c r="A4461" s="2365">
        <v>44750</v>
      </c>
      <c r="B4461" s="633" t="s">
        <v>1971</v>
      </c>
      <c r="C4461" s="439" t="s">
        <v>6649</v>
      </c>
      <c r="D4461" s="633" t="s">
        <v>420</v>
      </c>
      <c r="E4461" s="633" t="s">
        <v>1974</v>
      </c>
      <c r="F4461" s="1888">
        <v>1700000</v>
      </c>
      <c r="G4461" s="484" t="s">
        <v>2263</v>
      </c>
      <c r="H4461" s="1569" t="s">
        <v>1991</v>
      </c>
      <c r="I4461" s="723" t="s">
        <v>1976</v>
      </c>
      <c r="J4461" s="723">
        <v>1</v>
      </c>
      <c r="K4461" s="633" t="s">
        <v>1192</v>
      </c>
    </row>
    <row r="4462" spans="1:11" ht="15.75" customHeight="1">
      <c r="A4462" s="2365">
        <v>44599</v>
      </c>
      <c r="B4462" s="633" t="s">
        <v>1971</v>
      </c>
      <c r="C4462" s="439" t="s">
        <v>6650</v>
      </c>
      <c r="D4462" s="633" t="s">
        <v>420</v>
      </c>
      <c r="E4462" s="633" t="s">
        <v>1974</v>
      </c>
      <c r="F4462" s="1888">
        <v>1750000</v>
      </c>
      <c r="G4462" s="484" t="s">
        <v>1810</v>
      </c>
      <c r="H4462" s="1569" t="s">
        <v>1991</v>
      </c>
      <c r="I4462" s="723" t="s">
        <v>1976</v>
      </c>
      <c r="J4462" s="723">
        <v>1</v>
      </c>
      <c r="K4462" s="633" t="s">
        <v>1192</v>
      </c>
    </row>
    <row r="4463" spans="1:11" ht="15.75" customHeight="1">
      <c r="A4463" s="2365">
        <v>44568</v>
      </c>
      <c r="B4463" s="633" t="s">
        <v>1971</v>
      </c>
      <c r="C4463" s="439" t="s">
        <v>6651</v>
      </c>
      <c r="D4463" s="633" t="s">
        <v>423</v>
      </c>
      <c r="E4463" s="633" t="s">
        <v>1974</v>
      </c>
      <c r="F4463" s="1888">
        <v>2100000</v>
      </c>
      <c r="G4463" s="484" t="s">
        <v>2306</v>
      </c>
      <c r="H4463" s="1569" t="s">
        <v>1991</v>
      </c>
      <c r="I4463" s="723" t="s">
        <v>1976</v>
      </c>
      <c r="J4463" s="723">
        <v>1</v>
      </c>
      <c r="K4463" s="633" t="s">
        <v>1192</v>
      </c>
    </row>
    <row r="4464" spans="1:11" ht="15.75" customHeight="1">
      <c r="A4464" s="2365">
        <v>44599</v>
      </c>
      <c r="B4464" s="633" t="s">
        <v>1971</v>
      </c>
      <c r="C4464" s="439" t="s">
        <v>6652</v>
      </c>
      <c r="D4464" s="633" t="s">
        <v>2601</v>
      </c>
      <c r="E4464" s="633" t="s">
        <v>2092</v>
      </c>
      <c r="F4464" s="1888">
        <v>1350000</v>
      </c>
      <c r="G4464" s="544" t="s">
        <v>2039</v>
      </c>
      <c r="H4464" s="1569" t="s">
        <v>1991</v>
      </c>
      <c r="I4464" s="723" t="s">
        <v>1976</v>
      </c>
      <c r="J4464" s="723">
        <v>1</v>
      </c>
      <c r="K4464" s="633" t="s">
        <v>1379</v>
      </c>
    </row>
    <row r="4465" spans="1:11" ht="15.75" customHeight="1">
      <c r="A4465" s="2365">
        <v>44599</v>
      </c>
      <c r="B4465" s="633" t="s">
        <v>1971</v>
      </c>
      <c r="C4465" s="439" t="s">
        <v>6653</v>
      </c>
      <c r="D4465" s="633" t="s">
        <v>4036</v>
      </c>
      <c r="E4465" s="633" t="s">
        <v>756</v>
      </c>
      <c r="F4465" s="1888">
        <v>3700000</v>
      </c>
      <c r="G4465" s="484" t="s">
        <v>3261</v>
      </c>
      <c r="H4465" s="1569" t="s">
        <v>1991</v>
      </c>
      <c r="I4465" s="723" t="s">
        <v>1976</v>
      </c>
      <c r="J4465" s="723">
        <v>1</v>
      </c>
      <c r="K4465" s="633" t="s">
        <v>1170</v>
      </c>
    </row>
    <row r="4466" spans="1:11" ht="15.75" customHeight="1">
      <c r="A4466" s="2365">
        <v>44749</v>
      </c>
      <c r="B4466" s="633" t="s">
        <v>1971</v>
      </c>
      <c r="C4466" s="439" t="s">
        <v>6654</v>
      </c>
      <c r="D4466" s="633" t="s">
        <v>420</v>
      </c>
      <c r="E4466" s="633" t="s">
        <v>1974</v>
      </c>
      <c r="F4466" s="1888">
        <v>1750000</v>
      </c>
      <c r="G4466" s="484" t="s">
        <v>2263</v>
      </c>
      <c r="H4466" s="1569" t="s">
        <v>1991</v>
      </c>
      <c r="I4466" s="723" t="s">
        <v>1976</v>
      </c>
      <c r="J4466" s="723">
        <v>1</v>
      </c>
      <c r="K4466" s="633" t="s">
        <v>1192</v>
      </c>
    </row>
    <row r="4467" spans="1:11" ht="15.75" customHeight="1">
      <c r="A4467" s="2365" t="s">
        <v>6655</v>
      </c>
      <c r="B4467" s="633" t="s">
        <v>1971</v>
      </c>
      <c r="C4467" s="439" t="s">
        <v>4127</v>
      </c>
      <c r="D4467" s="633" t="s">
        <v>2221</v>
      </c>
      <c r="E4467" s="633" t="s">
        <v>1974</v>
      </c>
      <c r="F4467" s="1888">
        <v>2500000</v>
      </c>
      <c r="G4467" s="484" t="s">
        <v>1810</v>
      </c>
      <c r="H4467" s="1569" t="s">
        <v>1991</v>
      </c>
      <c r="I4467" s="723" t="s">
        <v>1976</v>
      </c>
      <c r="J4467" s="723">
        <v>1</v>
      </c>
      <c r="K4467" s="633" t="s">
        <v>1379</v>
      </c>
    </row>
    <row r="4468" spans="1:11" ht="15.75" customHeight="1">
      <c r="A4468" s="2365">
        <v>44749</v>
      </c>
      <c r="B4468" s="633" t="s">
        <v>1971</v>
      </c>
      <c r="C4468" s="439" t="s">
        <v>6656</v>
      </c>
      <c r="D4468" s="633" t="s">
        <v>423</v>
      </c>
      <c r="E4468" s="633" t="s">
        <v>1974</v>
      </c>
      <c r="F4468" s="1888">
        <v>3000000</v>
      </c>
      <c r="G4468" s="544" t="s">
        <v>2039</v>
      </c>
      <c r="H4468" s="1569" t="s">
        <v>1991</v>
      </c>
      <c r="I4468" s="723" t="s">
        <v>1976</v>
      </c>
      <c r="J4468" s="723">
        <v>1</v>
      </c>
      <c r="K4468" s="633" t="s">
        <v>1170</v>
      </c>
    </row>
    <row r="4469" spans="1:11" ht="15.75" customHeight="1">
      <c r="A4469" s="2365">
        <v>44749</v>
      </c>
      <c r="B4469" s="633" t="s">
        <v>1971</v>
      </c>
      <c r="C4469" s="439" t="s">
        <v>6657</v>
      </c>
      <c r="D4469" s="633" t="s">
        <v>420</v>
      </c>
      <c r="E4469" s="633" t="s">
        <v>1974</v>
      </c>
      <c r="F4469" s="1888">
        <v>1800000</v>
      </c>
      <c r="G4469" s="484" t="s">
        <v>4680</v>
      </c>
      <c r="H4469" s="1569" t="s">
        <v>1991</v>
      </c>
      <c r="I4469" s="723" t="s">
        <v>1976</v>
      </c>
      <c r="J4469" s="723">
        <v>1</v>
      </c>
      <c r="K4469" s="633" t="s">
        <v>1379</v>
      </c>
    </row>
    <row r="4470" spans="1:11" ht="15.75" customHeight="1">
      <c r="A4470" s="2365">
        <v>44749</v>
      </c>
      <c r="B4470" s="633" t="s">
        <v>1971</v>
      </c>
      <c r="C4470" s="439" t="s">
        <v>4075</v>
      </c>
      <c r="D4470" s="633" t="s">
        <v>90</v>
      </c>
      <c r="E4470" s="633" t="s">
        <v>1974</v>
      </c>
      <c r="F4470" s="1888">
        <v>3000000</v>
      </c>
      <c r="G4470" s="484" t="s">
        <v>4773</v>
      </c>
      <c r="H4470" s="1569" t="s">
        <v>1991</v>
      </c>
      <c r="I4470" s="723" t="s">
        <v>1976</v>
      </c>
      <c r="J4470" s="723">
        <v>1</v>
      </c>
      <c r="K4470" s="633" t="s">
        <v>1379</v>
      </c>
    </row>
    <row r="4471" spans="1:11" ht="15.75" customHeight="1">
      <c r="A4471" s="2365">
        <v>44872</v>
      </c>
      <c r="B4471" s="633" t="s">
        <v>1971</v>
      </c>
      <c r="C4471" s="439" t="s">
        <v>6658</v>
      </c>
      <c r="D4471" s="633" t="s">
        <v>6659</v>
      </c>
      <c r="E4471" s="633" t="s">
        <v>2362</v>
      </c>
      <c r="F4471" s="1888">
        <v>1200000</v>
      </c>
      <c r="G4471" s="484" t="s">
        <v>4243</v>
      </c>
      <c r="H4471" s="1569" t="s">
        <v>1991</v>
      </c>
      <c r="I4471" s="723" t="s">
        <v>1976</v>
      </c>
      <c r="J4471" s="723">
        <v>1</v>
      </c>
      <c r="K4471" s="633" t="s">
        <v>1379</v>
      </c>
    </row>
    <row r="4472" spans="1:11" ht="15.75" customHeight="1">
      <c r="A4472" s="2365" t="s">
        <v>6660</v>
      </c>
      <c r="B4472" s="633" t="s">
        <v>1971</v>
      </c>
      <c r="C4472" s="439" t="s">
        <v>6661</v>
      </c>
      <c r="D4472" s="633" t="s">
        <v>3469</v>
      </c>
      <c r="E4472" s="633" t="s">
        <v>2092</v>
      </c>
      <c r="F4472" s="1888">
        <v>1500000</v>
      </c>
      <c r="G4472" s="544" t="s">
        <v>2039</v>
      </c>
      <c r="H4472" s="1569" t="s">
        <v>1991</v>
      </c>
      <c r="I4472" s="723" t="s">
        <v>1976</v>
      </c>
      <c r="J4472" s="723">
        <v>1</v>
      </c>
      <c r="K4472" s="633" t="s">
        <v>1379</v>
      </c>
    </row>
    <row r="4473" spans="1:11" ht="15.75" customHeight="1">
      <c r="A4473" s="2365" t="s">
        <v>6662</v>
      </c>
      <c r="B4473" s="633" t="s">
        <v>1971</v>
      </c>
      <c r="C4473" s="439" t="s">
        <v>6663</v>
      </c>
      <c r="D4473" s="633" t="s">
        <v>1995</v>
      </c>
      <c r="E4473" s="633" t="s">
        <v>1974</v>
      </c>
      <c r="F4473" s="1888">
        <v>2500000</v>
      </c>
      <c r="G4473" s="484" t="s">
        <v>3493</v>
      </c>
      <c r="H4473" s="1569" t="s">
        <v>1991</v>
      </c>
      <c r="I4473" s="723" t="s">
        <v>1976</v>
      </c>
      <c r="J4473" s="723">
        <v>1</v>
      </c>
      <c r="K4473" s="633" t="s">
        <v>1379</v>
      </c>
    </row>
    <row r="4474" spans="1:11" ht="15.75" customHeight="1">
      <c r="A4474" s="2365" t="s">
        <v>6662</v>
      </c>
      <c r="B4474" s="633" t="s">
        <v>672</v>
      </c>
      <c r="C4474" s="439" t="s">
        <v>6664</v>
      </c>
      <c r="D4474" s="633" t="s">
        <v>2876</v>
      </c>
      <c r="E4474" s="633" t="s">
        <v>1974</v>
      </c>
      <c r="F4474" s="1888">
        <v>3000000</v>
      </c>
      <c r="G4474" s="544" t="s">
        <v>2039</v>
      </c>
      <c r="H4474" s="1569" t="s">
        <v>1991</v>
      </c>
      <c r="I4474" s="723" t="s">
        <v>1976</v>
      </c>
      <c r="J4474" s="723">
        <v>1</v>
      </c>
      <c r="K4474" s="633" t="s">
        <v>1379</v>
      </c>
    </row>
    <row r="4475" spans="1:11" ht="15.75" customHeight="1">
      <c r="A4475" s="2889"/>
      <c r="B4475" s="2890" t="s">
        <v>1971</v>
      </c>
      <c r="C4475" s="2860" t="s">
        <v>6665</v>
      </c>
      <c r="D4475" s="2890" t="s">
        <v>5903</v>
      </c>
      <c r="E4475" s="2890" t="s">
        <v>2024</v>
      </c>
      <c r="F4475" s="2891">
        <v>300000000</v>
      </c>
      <c r="G4475" s="2892" t="s">
        <v>2039</v>
      </c>
      <c r="H4475" s="2893" t="s">
        <v>1991</v>
      </c>
      <c r="I4475" s="2894"/>
      <c r="J4475" s="2894"/>
      <c r="K4475" s="2890"/>
    </row>
    <row r="4476" spans="1:11" ht="15.75" customHeight="1">
      <c r="A4476" s="2243"/>
      <c r="B4476" s="2890" t="s">
        <v>672</v>
      </c>
      <c r="C4476" s="1528" t="s">
        <v>6666</v>
      </c>
      <c r="D4476" s="1529" t="s">
        <v>3312</v>
      </c>
      <c r="E4476" s="1529" t="s">
        <v>2024</v>
      </c>
      <c r="F4476" s="1577">
        <v>265000000</v>
      </c>
      <c r="G4476" s="1530" t="s">
        <v>2039</v>
      </c>
      <c r="H4476" s="1530"/>
      <c r="I4476" s="1570"/>
      <c r="J4476" s="1542"/>
      <c r="K4476" s="1533"/>
    </row>
    <row r="4477" spans="1:11" ht="15.75" customHeight="1">
      <c r="A4477" s="2243"/>
      <c r="B4477" s="2890" t="s">
        <v>1971</v>
      </c>
      <c r="C4477" s="1528" t="s">
        <v>6667</v>
      </c>
      <c r="D4477" s="1529" t="s">
        <v>3220</v>
      </c>
      <c r="E4477" s="1529" t="s">
        <v>2024</v>
      </c>
      <c r="F4477" s="1577">
        <v>335000000</v>
      </c>
      <c r="G4477" s="1530" t="s">
        <v>2039</v>
      </c>
      <c r="H4477" s="1530"/>
      <c r="I4477" s="1531"/>
      <c r="J4477" s="1532"/>
      <c r="K4477" s="1533"/>
    </row>
    <row r="4478" spans="1:11" ht="15.75" customHeight="1">
      <c r="J4478">
        <f>SUM(J4452:J4477)</f>
        <v>23</v>
      </c>
    </row>
    <row r="4480" spans="1:11" ht="15.75" customHeight="1">
      <c r="A4480" s="3342" t="s">
        <v>6618</v>
      </c>
      <c r="B4480" s="3342"/>
      <c r="C4480" s="3342"/>
      <c r="D4480" s="3342"/>
      <c r="E4480" s="3342"/>
      <c r="F4480" s="3342"/>
      <c r="G4480" s="3342"/>
      <c r="H4480" s="3342"/>
      <c r="I4480" s="3342"/>
      <c r="J4480" s="3342"/>
      <c r="K4480" s="3342"/>
    </row>
    <row r="4481" spans="1:16384" customFormat="1" ht="15.75" customHeight="1">
      <c r="A4481" s="3340" t="s">
        <v>1533</v>
      </c>
      <c r="B4481" s="3341"/>
      <c r="C4481" s="3341"/>
      <c r="D4481" s="3341"/>
      <c r="E4481" s="3341"/>
      <c r="F4481" s="3341"/>
      <c r="G4481" s="3341"/>
      <c r="H4481" s="3341"/>
      <c r="I4481" s="3341"/>
      <c r="J4481" s="3341"/>
      <c r="K4481" s="3341"/>
    </row>
    <row r="4482" spans="1:16384" customFormat="1" ht="15.75" customHeight="1">
      <c r="A4482" s="12" t="s">
        <v>1962</v>
      </c>
      <c r="B4482" s="62" t="s">
        <v>1963</v>
      </c>
      <c r="C4482" s="62" t="s">
        <v>1964</v>
      </c>
      <c r="D4482" s="62" t="s">
        <v>2340</v>
      </c>
      <c r="E4482" s="62" t="s">
        <v>153</v>
      </c>
      <c r="F4482" s="1702" t="s">
        <v>1966</v>
      </c>
      <c r="G4482" s="986" t="s">
        <v>1967</v>
      </c>
      <c r="H4482" s="62" t="s">
        <v>1968</v>
      </c>
      <c r="I4482" s="939" t="s">
        <v>1969</v>
      </c>
      <c r="J4482" s="572" t="s">
        <v>1970</v>
      </c>
      <c r="K4482" s="63" t="s">
        <v>10</v>
      </c>
    </row>
    <row r="4483" spans="1:16384" customFormat="1" ht="15.75" customHeight="1">
      <c r="A4483" s="2365" t="s">
        <v>6619</v>
      </c>
      <c r="B4483" s="633" t="s">
        <v>1971</v>
      </c>
      <c r="C4483" s="439" t="s">
        <v>6668</v>
      </c>
      <c r="D4483" s="633" t="s">
        <v>101</v>
      </c>
      <c r="E4483" s="633" t="s">
        <v>1974</v>
      </c>
      <c r="F4483" s="1888">
        <v>2800000</v>
      </c>
      <c r="G4483" s="484" t="s">
        <v>3135</v>
      </c>
      <c r="H4483" s="1569" t="s">
        <v>1991</v>
      </c>
      <c r="I4483" s="723" t="s">
        <v>1976</v>
      </c>
      <c r="J4483" s="723">
        <v>1</v>
      </c>
      <c r="K4483" s="633" t="s">
        <v>1379</v>
      </c>
    </row>
    <row r="4484" spans="1:16384" customFormat="1" ht="15.75" customHeight="1">
      <c r="A4484" s="2365" t="s">
        <v>6619</v>
      </c>
      <c r="B4484" s="633" t="s">
        <v>1971</v>
      </c>
      <c r="C4484" s="439" t="s">
        <v>5840</v>
      </c>
      <c r="D4484" s="633" t="s">
        <v>423</v>
      </c>
      <c r="E4484" s="633" t="s">
        <v>1974</v>
      </c>
      <c r="F4484" s="1888">
        <v>2200000</v>
      </c>
      <c r="G4484" s="484" t="s">
        <v>3135</v>
      </c>
      <c r="H4484" s="1569" t="s">
        <v>1991</v>
      </c>
      <c r="I4484" s="723" t="s">
        <v>1976</v>
      </c>
      <c r="J4484" s="723">
        <v>1</v>
      </c>
      <c r="K4484" s="633" t="s">
        <v>1192</v>
      </c>
    </row>
    <row r="4485" spans="1:16384" customFormat="1" ht="15.75" customHeight="1">
      <c r="A4485" s="2365">
        <v>44872</v>
      </c>
      <c r="B4485" s="633" t="s">
        <v>1971</v>
      </c>
      <c r="C4485" s="439" t="s">
        <v>6669</v>
      </c>
      <c r="D4485" s="633" t="s">
        <v>90</v>
      </c>
      <c r="E4485" s="633" t="s">
        <v>1974</v>
      </c>
      <c r="F4485" s="1888">
        <v>2600000</v>
      </c>
      <c r="G4485" s="484" t="s">
        <v>3647</v>
      </c>
      <c r="H4485" s="1569" t="s">
        <v>1991</v>
      </c>
      <c r="I4485" s="2172" t="s">
        <v>1976</v>
      </c>
      <c r="J4485" s="723">
        <v>1</v>
      </c>
      <c r="K4485" s="633" t="s">
        <v>1170</v>
      </c>
    </row>
    <row r="4486" spans="1:16384" customFormat="1" ht="15.75" customHeight="1">
      <c r="A4486" s="2365">
        <v>44872</v>
      </c>
      <c r="B4486" s="633" t="s">
        <v>1971</v>
      </c>
      <c r="C4486" s="439" t="s">
        <v>6670</v>
      </c>
      <c r="D4486" s="633" t="s">
        <v>427</v>
      </c>
      <c r="E4486" s="633" t="s">
        <v>1974</v>
      </c>
      <c r="F4486" s="1888">
        <v>3600000</v>
      </c>
      <c r="G4486" s="484" t="s">
        <v>6671</v>
      </c>
      <c r="H4486" s="1179" t="s">
        <v>1991</v>
      </c>
      <c r="I4486" s="633" t="s">
        <v>1976</v>
      </c>
      <c r="J4486" s="723">
        <v>1</v>
      </c>
      <c r="K4486" s="633" t="s">
        <v>1379</v>
      </c>
      <c r="L4486" s="633"/>
      <c r="M4486" s="1888"/>
      <c r="N4486" s="544"/>
      <c r="O4486" s="2365"/>
      <c r="P4486" s="633"/>
      <c r="Q4486" s="439"/>
      <c r="R4486" s="633"/>
      <c r="S4486" s="633"/>
      <c r="T4486" s="1888"/>
      <c r="U4486" s="544"/>
      <c r="V4486" s="2365"/>
      <c r="W4486" s="633"/>
      <c r="X4486" s="439"/>
      <c r="Y4486" s="633"/>
      <c r="Z4486" s="633"/>
      <c r="AA4486" s="1888"/>
      <c r="AB4486" s="544"/>
      <c r="AC4486" s="2365"/>
      <c r="AD4486" s="633"/>
      <c r="AE4486" s="439"/>
      <c r="AF4486" s="633"/>
      <c r="AG4486" s="633"/>
      <c r="AH4486" s="1888"/>
      <c r="AI4486" s="544"/>
      <c r="AJ4486" s="2365"/>
      <c r="AK4486" s="633"/>
      <c r="AL4486" s="439"/>
      <c r="AM4486" s="633"/>
      <c r="AN4486" s="633"/>
      <c r="AO4486" s="1888"/>
      <c r="AP4486" s="544"/>
      <c r="AQ4486" s="2365"/>
      <c r="AR4486" s="633"/>
      <c r="AS4486" s="439"/>
      <c r="AT4486" s="633"/>
      <c r="AU4486" s="633"/>
      <c r="AV4486" s="1888"/>
      <c r="AW4486" s="544"/>
      <c r="AX4486" s="2365"/>
      <c r="AY4486" s="633"/>
      <c r="AZ4486" s="439"/>
      <c r="BA4486" s="633"/>
      <c r="BB4486" s="633"/>
      <c r="BC4486" s="1888"/>
      <c r="BD4486" s="544"/>
      <c r="BE4486" s="2365"/>
      <c r="BF4486" s="633"/>
      <c r="BG4486" s="439"/>
      <c r="BH4486" s="633"/>
      <c r="BI4486" s="633"/>
      <c r="BJ4486" s="1888"/>
      <c r="BK4486" s="544"/>
      <c r="BL4486" s="2365"/>
      <c r="BM4486" s="633"/>
      <c r="BN4486" s="439"/>
      <c r="BO4486" s="633"/>
      <c r="BP4486" s="633"/>
      <c r="BQ4486" s="1888"/>
      <c r="BR4486" s="544"/>
      <c r="BS4486" s="2365"/>
      <c r="BT4486" s="633"/>
      <c r="BU4486" s="439"/>
      <c r="BV4486" s="633"/>
      <c r="BW4486" s="633"/>
      <c r="BX4486" s="1888"/>
      <c r="BY4486" s="544"/>
      <c r="BZ4486" s="2365"/>
      <c r="CA4486" s="633"/>
      <c r="CB4486" s="439"/>
      <c r="CC4486" s="633"/>
      <c r="CD4486" s="633"/>
      <c r="CE4486" s="1888"/>
      <c r="CF4486" s="544"/>
      <c r="CG4486" s="2365"/>
      <c r="CH4486" s="633"/>
      <c r="CI4486" s="439"/>
      <c r="CJ4486" s="633"/>
      <c r="CK4486" s="633"/>
      <c r="CL4486" s="1888"/>
      <c r="CM4486" s="544"/>
      <c r="CN4486" s="2365"/>
      <c r="CO4486" s="633"/>
      <c r="CP4486" s="439"/>
      <c r="CQ4486" s="633"/>
      <c r="CR4486" s="633"/>
      <c r="CS4486" s="1888"/>
      <c r="CT4486" s="544"/>
      <c r="CU4486" s="2365"/>
      <c r="CV4486" s="633"/>
      <c r="CW4486" s="439"/>
      <c r="CX4486" s="633"/>
      <c r="CY4486" s="633"/>
      <c r="CZ4486" s="1888"/>
      <c r="DA4486" s="544"/>
      <c r="DB4486" s="2365"/>
      <c r="DC4486" s="633"/>
      <c r="DD4486" s="439"/>
      <c r="DE4486" s="633"/>
      <c r="DF4486" s="633"/>
      <c r="DG4486" s="1888"/>
      <c r="DH4486" s="544"/>
      <c r="DI4486" s="2365"/>
      <c r="DJ4486" s="633"/>
      <c r="DK4486" s="439"/>
      <c r="DL4486" s="633"/>
      <c r="DM4486" s="633"/>
      <c r="DN4486" s="1888"/>
      <c r="DO4486" s="544"/>
      <c r="DP4486" s="2365"/>
      <c r="DQ4486" s="633"/>
      <c r="DR4486" s="439"/>
      <c r="DS4486" s="633"/>
      <c r="DT4486" s="633"/>
      <c r="DU4486" s="1888"/>
      <c r="DV4486" s="544"/>
      <c r="DW4486" s="2365"/>
      <c r="DX4486" s="633"/>
      <c r="DY4486" s="439"/>
      <c r="DZ4486" s="633"/>
      <c r="EA4486" s="633"/>
      <c r="EB4486" s="1888"/>
      <c r="EC4486" s="544"/>
      <c r="ED4486" s="2365"/>
      <c r="EE4486" s="633"/>
      <c r="EF4486" s="439"/>
      <c r="EG4486" s="633"/>
      <c r="EH4486" s="633"/>
      <c r="EI4486" s="1888"/>
      <c r="EJ4486" s="544"/>
      <c r="EK4486" s="2365"/>
      <c r="EL4486" s="633"/>
      <c r="EM4486" s="439"/>
      <c r="EN4486" s="633"/>
      <c r="EO4486" s="633"/>
      <c r="EP4486" s="1888"/>
      <c r="EQ4486" s="544"/>
      <c r="ER4486" s="2365"/>
      <c r="ES4486" s="633"/>
      <c r="ET4486" s="439"/>
      <c r="EU4486" s="633"/>
      <c r="EV4486" s="633"/>
      <c r="EW4486" s="1888"/>
      <c r="EX4486" s="544"/>
      <c r="EY4486" s="2365"/>
      <c r="EZ4486" s="633"/>
      <c r="FA4486" s="439"/>
      <c r="FB4486" s="633"/>
      <c r="FC4486" s="633"/>
      <c r="FD4486" s="1888"/>
      <c r="FE4486" s="544"/>
      <c r="FF4486" s="2365"/>
      <c r="FG4486" s="633"/>
      <c r="FH4486" s="439"/>
      <c r="FI4486" s="633"/>
      <c r="FJ4486" s="633"/>
      <c r="FK4486" s="1888"/>
      <c r="FL4486" s="544"/>
      <c r="FM4486" s="2365"/>
      <c r="FN4486" s="633"/>
      <c r="FO4486" s="439"/>
      <c r="FP4486" s="633"/>
      <c r="FQ4486" s="633"/>
      <c r="FR4486" s="1888"/>
      <c r="FS4486" s="544"/>
      <c r="FT4486" s="2365"/>
      <c r="FU4486" s="633"/>
      <c r="FV4486" s="439"/>
      <c r="FW4486" s="633"/>
      <c r="FX4486" s="633"/>
      <c r="FY4486" s="1888"/>
      <c r="FZ4486" s="544"/>
      <c r="GA4486" s="2365"/>
      <c r="GB4486" s="633"/>
      <c r="GC4486" s="439"/>
      <c r="GD4486" s="633"/>
      <c r="GE4486" s="633"/>
      <c r="GF4486" s="1888"/>
      <c r="GG4486" s="544"/>
      <c r="GH4486" s="2365"/>
      <c r="GI4486" s="633"/>
      <c r="GJ4486" s="439"/>
      <c r="GK4486" s="633"/>
      <c r="GL4486" s="633"/>
      <c r="GM4486" s="1888"/>
      <c r="GN4486" s="544"/>
      <c r="GO4486" s="2365"/>
      <c r="GP4486" s="633"/>
      <c r="GQ4486" s="439"/>
      <c r="GR4486" s="633"/>
      <c r="GS4486" s="633"/>
      <c r="GT4486" s="1888"/>
      <c r="GU4486" s="544"/>
      <c r="GV4486" s="2365"/>
      <c r="GW4486" s="633"/>
      <c r="GX4486" s="439"/>
      <c r="GY4486" s="633"/>
      <c r="GZ4486" s="633"/>
      <c r="HA4486" s="1888"/>
      <c r="HB4486" s="544"/>
      <c r="HC4486" s="2365"/>
      <c r="HD4486" s="633"/>
      <c r="HE4486" s="439"/>
      <c r="HF4486" s="633"/>
      <c r="HG4486" s="633"/>
      <c r="HH4486" s="1888"/>
      <c r="HI4486" s="544"/>
      <c r="HJ4486" s="2365"/>
      <c r="HK4486" s="633"/>
      <c r="HL4486" s="439"/>
      <c r="HM4486" s="633"/>
      <c r="HN4486" s="633"/>
      <c r="HO4486" s="1888"/>
      <c r="HP4486" s="544"/>
      <c r="HQ4486" s="2365"/>
      <c r="HR4486" s="633"/>
      <c r="HS4486" s="439"/>
      <c r="HT4486" s="633"/>
      <c r="HU4486" s="633"/>
      <c r="HV4486" s="1888"/>
      <c r="HW4486" s="544"/>
      <c r="HX4486" s="2365"/>
      <c r="HY4486" s="633"/>
      <c r="HZ4486" s="439"/>
      <c r="IA4486" s="633"/>
      <c r="IB4486" s="633"/>
      <c r="IC4486" s="1888"/>
      <c r="ID4486" s="544"/>
      <c r="IE4486" s="2365"/>
      <c r="IF4486" s="633"/>
      <c r="IG4486" s="439"/>
      <c r="IH4486" s="633"/>
      <c r="II4486" s="633"/>
      <c r="IJ4486" s="1888"/>
      <c r="IK4486" s="544"/>
      <c r="IL4486" s="2365"/>
      <c r="IM4486" s="633"/>
      <c r="IN4486" s="439"/>
      <c r="IO4486" s="633"/>
      <c r="IP4486" s="633"/>
      <c r="IQ4486" s="1888"/>
      <c r="IR4486" s="544"/>
      <c r="IS4486" s="2365"/>
      <c r="IT4486" s="633"/>
      <c r="IU4486" s="439"/>
      <c r="IV4486" s="633"/>
      <c r="IW4486" s="633"/>
      <c r="IX4486" s="1888"/>
      <c r="IY4486" s="544"/>
      <c r="IZ4486" s="2365"/>
      <c r="JA4486" s="633"/>
      <c r="JB4486" s="439"/>
      <c r="JC4486" s="633"/>
      <c r="JD4486" s="633"/>
      <c r="JE4486" s="1888"/>
      <c r="JF4486" s="544"/>
      <c r="JG4486" s="2365"/>
      <c r="JH4486" s="633"/>
      <c r="JI4486" s="439"/>
      <c r="JJ4486" s="633"/>
      <c r="JK4486" s="633"/>
      <c r="JL4486" s="1888"/>
      <c r="JM4486" s="544"/>
      <c r="JN4486" s="2365"/>
      <c r="JO4486" s="633"/>
      <c r="JP4486" s="439"/>
      <c r="JQ4486" s="633"/>
      <c r="JR4486" s="633"/>
      <c r="JS4486" s="1888"/>
      <c r="JT4486" s="544"/>
      <c r="JU4486" s="2365"/>
      <c r="JV4486" s="633"/>
      <c r="JW4486" s="439"/>
      <c r="JX4486" s="633"/>
      <c r="JY4486" s="633"/>
      <c r="JZ4486" s="1888"/>
      <c r="KA4486" s="544"/>
      <c r="KB4486" s="2365"/>
      <c r="KC4486" s="633"/>
      <c r="KD4486" s="439"/>
      <c r="KE4486" s="633"/>
      <c r="KF4486" s="633"/>
      <c r="KG4486" s="1888"/>
      <c r="KH4486" s="544"/>
      <c r="KI4486" s="2365"/>
      <c r="KJ4486" s="633"/>
      <c r="KK4486" s="439"/>
      <c r="KL4486" s="633"/>
      <c r="KM4486" s="633"/>
      <c r="KN4486" s="1888"/>
      <c r="KO4486" s="544"/>
      <c r="KP4486" s="2365"/>
      <c r="KQ4486" s="633"/>
      <c r="KR4486" s="439"/>
      <c r="KS4486" s="633"/>
      <c r="KT4486" s="633"/>
      <c r="KU4486" s="1888"/>
      <c r="KV4486" s="544"/>
      <c r="KW4486" s="2365"/>
      <c r="KX4486" s="633"/>
      <c r="KY4486" s="439"/>
      <c r="KZ4486" s="633"/>
      <c r="LA4486" s="633"/>
      <c r="LB4486" s="1888"/>
      <c r="LC4486" s="544"/>
      <c r="LD4486" s="2365"/>
      <c r="LE4486" s="633"/>
      <c r="LF4486" s="439"/>
      <c r="LG4486" s="633"/>
      <c r="LH4486" s="633"/>
      <c r="LI4486" s="1888"/>
      <c r="LJ4486" s="544"/>
      <c r="LK4486" s="2365"/>
      <c r="LL4486" s="633"/>
      <c r="LM4486" s="439"/>
      <c r="LN4486" s="633"/>
      <c r="LO4486" s="633"/>
      <c r="LP4486" s="1888"/>
      <c r="LQ4486" s="544"/>
      <c r="LR4486" s="2365"/>
      <c r="LS4486" s="633"/>
      <c r="LT4486" s="439"/>
      <c r="LU4486" s="633"/>
      <c r="LV4486" s="633"/>
      <c r="LW4486" s="1888"/>
      <c r="LX4486" s="544"/>
      <c r="LY4486" s="2365"/>
      <c r="LZ4486" s="633"/>
      <c r="MA4486" s="439"/>
      <c r="MB4486" s="633"/>
      <c r="MC4486" s="633"/>
      <c r="MD4486" s="1888"/>
      <c r="ME4486" s="544"/>
      <c r="MF4486" s="2365"/>
      <c r="MG4486" s="633"/>
      <c r="MH4486" s="439"/>
      <c r="MI4486" s="633"/>
      <c r="MJ4486" s="633"/>
      <c r="MK4486" s="1888"/>
      <c r="ML4486" s="544"/>
      <c r="MM4486" s="2365"/>
      <c r="MN4486" s="633"/>
      <c r="MO4486" s="439"/>
      <c r="MP4486" s="633"/>
      <c r="MQ4486" s="633"/>
      <c r="MR4486" s="1888"/>
      <c r="MS4486" s="544"/>
      <c r="MT4486" s="2365"/>
      <c r="MU4486" s="633"/>
      <c r="MV4486" s="439"/>
      <c r="MW4486" s="633"/>
      <c r="MX4486" s="633"/>
      <c r="MY4486" s="1888"/>
      <c r="MZ4486" s="544"/>
      <c r="NA4486" s="2365"/>
      <c r="NB4486" s="633"/>
      <c r="NC4486" s="439"/>
      <c r="ND4486" s="633"/>
      <c r="NE4486" s="633"/>
      <c r="NF4486" s="1888"/>
      <c r="NG4486" s="544"/>
      <c r="NH4486" s="2365"/>
      <c r="NI4486" s="633"/>
      <c r="NJ4486" s="439"/>
      <c r="NK4486" s="633"/>
      <c r="NL4486" s="633"/>
      <c r="NM4486" s="1888"/>
      <c r="NN4486" s="544"/>
      <c r="NO4486" s="2365"/>
      <c r="NP4486" s="633"/>
      <c r="NQ4486" s="439"/>
      <c r="NR4486" s="633"/>
      <c r="NS4486" s="633"/>
      <c r="NT4486" s="1888"/>
      <c r="NU4486" s="544"/>
      <c r="NV4486" s="2365"/>
      <c r="NW4486" s="633"/>
      <c r="NX4486" s="439"/>
      <c r="NY4486" s="633"/>
      <c r="NZ4486" s="633"/>
      <c r="OA4486" s="1888"/>
      <c r="OB4486" s="544"/>
      <c r="OC4486" s="2365"/>
      <c r="OD4486" s="633"/>
      <c r="OE4486" s="439"/>
      <c r="OF4486" s="633"/>
      <c r="OG4486" s="633"/>
      <c r="OH4486" s="1888"/>
      <c r="OI4486" s="544"/>
      <c r="OJ4486" s="2365"/>
      <c r="OK4486" s="633"/>
      <c r="OL4486" s="439"/>
      <c r="OM4486" s="633"/>
      <c r="ON4486" s="633"/>
      <c r="OO4486" s="1888"/>
      <c r="OP4486" s="544"/>
      <c r="OQ4486" s="2365"/>
      <c r="OR4486" s="633"/>
      <c r="OS4486" s="439"/>
      <c r="OT4486" s="633"/>
      <c r="OU4486" s="633"/>
      <c r="OV4486" s="1888"/>
      <c r="OW4486" s="544"/>
      <c r="OX4486" s="2365"/>
      <c r="OY4486" s="633"/>
      <c r="OZ4486" s="439"/>
      <c r="PA4486" s="633"/>
      <c r="PB4486" s="633"/>
      <c r="PC4486" s="1888"/>
      <c r="PD4486" s="544"/>
      <c r="PE4486" s="2365"/>
      <c r="PF4486" s="633"/>
      <c r="PG4486" s="439"/>
      <c r="PH4486" s="633"/>
      <c r="PI4486" s="633"/>
      <c r="PJ4486" s="1888"/>
      <c r="PK4486" s="544"/>
      <c r="PL4486" s="2365"/>
      <c r="PM4486" s="633"/>
      <c r="PN4486" s="439"/>
      <c r="PO4486" s="633"/>
      <c r="PP4486" s="633"/>
      <c r="PQ4486" s="1888"/>
      <c r="PR4486" s="544"/>
      <c r="PS4486" s="2365"/>
      <c r="PT4486" s="633"/>
      <c r="PU4486" s="439"/>
      <c r="PV4486" s="633"/>
      <c r="PW4486" s="633"/>
      <c r="PX4486" s="1888"/>
      <c r="PY4486" s="544"/>
      <c r="PZ4486" s="2365"/>
      <c r="QA4486" s="633"/>
      <c r="QB4486" s="439"/>
      <c r="QC4486" s="633"/>
      <c r="QD4486" s="633"/>
      <c r="QE4486" s="1888"/>
      <c r="QF4486" s="544"/>
      <c r="QG4486" s="2365"/>
      <c r="QH4486" s="633"/>
      <c r="QI4486" s="439"/>
      <c r="QJ4486" s="633"/>
      <c r="QK4486" s="633"/>
      <c r="QL4486" s="1888"/>
      <c r="QM4486" s="544"/>
      <c r="QN4486" s="2365"/>
      <c r="QO4486" s="633"/>
      <c r="QP4486" s="439"/>
      <c r="QQ4486" s="633"/>
      <c r="QR4486" s="633"/>
      <c r="QS4486" s="1888"/>
      <c r="QT4486" s="544"/>
      <c r="QU4486" s="2365"/>
      <c r="QV4486" s="633"/>
      <c r="QW4486" s="439"/>
      <c r="QX4486" s="633"/>
      <c r="QY4486" s="633"/>
      <c r="QZ4486" s="1888"/>
      <c r="RA4486" s="544"/>
      <c r="RB4486" s="2365"/>
      <c r="RC4486" s="633"/>
      <c r="RD4486" s="439"/>
      <c r="RE4486" s="633"/>
      <c r="RF4486" s="633"/>
      <c r="RG4486" s="1888"/>
      <c r="RH4486" s="544"/>
      <c r="RI4486" s="2365"/>
      <c r="RJ4486" s="633"/>
      <c r="RK4486" s="439"/>
      <c r="RL4486" s="633"/>
      <c r="RM4486" s="633"/>
      <c r="RN4486" s="1888"/>
      <c r="RO4486" s="544"/>
      <c r="RP4486" s="2365"/>
      <c r="RQ4486" s="633"/>
      <c r="RR4486" s="439"/>
      <c r="RS4486" s="633"/>
      <c r="RT4486" s="633"/>
      <c r="RU4486" s="1888"/>
      <c r="RV4486" s="544"/>
      <c r="RW4486" s="2365"/>
      <c r="RX4486" s="633"/>
      <c r="RY4486" s="439"/>
      <c r="RZ4486" s="633"/>
      <c r="SA4486" s="633"/>
      <c r="SB4486" s="1888"/>
      <c r="SC4486" s="544"/>
      <c r="SD4486" s="2365"/>
      <c r="SE4486" s="633"/>
      <c r="SF4486" s="439"/>
      <c r="SG4486" s="633"/>
      <c r="SH4486" s="633"/>
      <c r="SI4486" s="1888"/>
      <c r="SJ4486" s="544"/>
      <c r="SK4486" s="2365"/>
      <c r="SL4486" s="633"/>
      <c r="SM4486" s="439"/>
      <c r="SN4486" s="633"/>
      <c r="SO4486" s="633"/>
      <c r="SP4486" s="1888"/>
      <c r="SQ4486" s="544"/>
      <c r="SR4486" s="2365"/>
      <c r="SS4486" s="633"/>
      <c r="ST4486" s="439"/>
      <c r="SU4486" s="633"/>
      <c r="SV4486" s="633"/>
      <c r="SW4486" s="1888"/>
      <c r="SX4486" s="544"/>
      <c r="SY4486" s="2365"/>
      <c r="SZ4486" s="633"/>
      <c r="TA4486" s="439"/>
      <c r="TB4486" s="633"/>
      <c r="TC4486" s="633"/>
      <c r="TD4486" s="1888"/>
      <c r="TE4486" s="544"/>
      <c r="TF4486" s="2365"/>
      <c r="TG4486" s="633"/>
      <c r="TH4486" s="439"/>
      <c r="TI4486" s="633"/>
      <c r="TJ4486" s="633"/>
      <c r="TK4486" s="1888"/>
      <c r="TL4486" s="544"/>
      <c r="TM4486" s="2365"/>
      <c r="TN4486" s="633"/>
      <c r="TO4486" s="439"/>
      <c r="TP4486" s="633"/>
      <c r="TQ4486" s="633"/>
      <c r="TR4486" s="1888"/>
      <c r="TS4486" s="544"/>
      <c r="TT4486" s="2365"/>
      <c r="TU4486" s="633"/>
      <c r="TV4486" s="439"/>
      <c r="TW4486" s="633"/>
      <c r="TX4486" s="633"/>
      <c r="TY4486" s="1888"/>
      <c r="TZ4486" s="544"/>
      <c r="UA4486" s="2365"/>
      <c r="UB4486" s="633"/>
      <c r="UC4486" s="439"/>
      <c r="UD4486" s="633"/>
      <c r="UE4486" s="633"/>
      <c r="UF4486" s="1888"/>
      <c r="UG4486" s="544"/>
      <c r="UH4486" s="2365"/>
      <c r="UI4486" s="633"/>
      <c r="UJ4486" s="439"/>
      <c r="UK4486" s="633"/>
      <c r="UL4486" s="633"/>
      <c r="UM4486" s="1888"/>
      <c r="UN4486" s="544"/>
      <c r="UO4486" s="2365"/>
      <c r="UP4486" s="633"/>
      <c r="UQ4486" s="439"/>
      <c r="UR4486" s="633"/>
      <c r="US4486" s="633"/>
      <c r="UT4486" s="1888"/>
      <c r="UU4486" s="544"/>
      <c r="UV4486" s="2365"/>
      <c r="UW4486" s="633"/>
      <c r="UX4486" s="439"/>
      <c r="UY4486" s="633"/>
      <c r="UZ4486" s="633"/>
      <c r="VA4486" s="1888"/>
      <c r="VB4486" s="544"/>
      <c r="VC4486" s="2365"/>
      <c r="VD4486" s="633"/>
      <c r="VE4486" s="439"/>
      <c r="VF4486" s="633"/>
      <c r="VG4486" s="633"/>
      <c r="VH4486" s="1888"/>
      <c r="VI4486" s="544"/>
      <c r="VJ4486" s="2365"/>
      <c r="VK4486" s="633"/>
      <c r="VL4486" s="439"/>
      <c r="VM4486" s="633"/>
      <c r="VN4486" s="633"/>
      <c r="VO4486" s="1888"/>
      <c r="VP4486" s="544"/>
      <c r="VQ4486" s="2365"/>
      <c r="VR4486" s="633"/>
      <c r="VS4486" s="439"/>
      <c r="VT4486" s="633"/>
      <c r="VU4486" s="633"/>
      <c r="VV4486" s="1888"/>
      <c r="VW4486" s="544"/>
      <c r="VX4486" s="2365"/>
      <c r="VY4486" s="633"/>
      <c r="VZ4486" s="439"/>
      <c r="WA4486" s="633"/>
      <c r="WB4486" s="633"/>
      <c r="WC4486" s="1888"/>
      <c r="WD4486" s="544"/>
      <c r="WE4486" s="2365"/>
      <c r="WF4486" s="633"/>
      <c r="WG4486" s="439"/>
      <c r="WH4486" s="633"/>
      <c r="WI4486" s="633"/>
      <c r="WJ4486" s="1888"/>
      <c r="WK4486" s="544"/>
      <c r="WL4486" s="2365"/>
      <c r="WM4486" s="633"/>
      <c r="WN4486" s="439"/>
      <c r="WO4486" s="633"/>
      <c r="WP4486" s="633"/>
      <c r="WQ4486" s="1888"/>
      <c r="WR4486" s="544"/>
      <c r="WS4486" s="2365"/>
      <c r="WT4486" s="633"/>
      <c r="WU4486" s="439"/>
      <c r="WV4486" s="633"/>
      <c r="WW4486" s="633"/>
      <c r="WX4486" s="1888"/>
      <c r="WY4486" s="544"/>
      <c r="WZ4486" s="2365"/>
      <c r="XA4486" s="633"/>
      <c r="XB4486" s="439"/>
      <c r="XC4486" s="633"/>
      <c r="XD4486" s="633"/>
      <c r="XE4486" s="1888"/>
      <c r="XF4486" s="544"/>
      <c r="XG4486" s="2365"/>
      <c r="XH4486" s="633"/>
      <c r="XI4486" s="439"/>
      <c r="XJ4486" s="633"/>
      <c r="XK4486" s="633"/>
      <c r="XL4486" s="1888"/>
      <c r="XM4486" s="544"/>
      <c r="XN4486" s="2365"/>
      <c r="XO4486" s="633"/>
      <c r="XP4486" s="439"/>
      <c r="XQ4486" s="633"/>
      <c r="XR4486" s="633"/>
      <c r="XS4486" s="1888"/>
      <c r="XT4486" s="544"/>
      <c r="XU4486" s="2365"/>
      <c r="XV4486" s="633"/>
      <c r="XW4486" s="439"/>
      <c r="XX4486" s="633"/>
      <c r="XY4486" s="633"/>
      <c r="XZ4486" s="1888"/>
      <c r="YA4486" s="544"/>
      <c r="YB4486" s="2365"/>
      <c r="YC4486" s="633"/>
      <c r="YD4486" s="439"/>
      <c r="YE4486" s="633"/>
      <c r="YF4486" s="633"/>
      <c r="YG4486" s="1888"/>
      <c r="YH4486" s="544"/>
      <c r="YI4486" s="2365"/>
      <c r="YJ4486" s="633"/>
      <c r="YK4486" s="439"/>
      <c r="YL4486" s="633"/>
      <c r="YM4486" s="633"/>
      <c r="YN4486" s="1888"/>
      <c r="YO4486" s="544"/>
      <c r="YP4486" s="2365"/>
      <c r="YQ4486" s="633"/>
      <c r="YR4486" s="439"/>
      <c r="YS4486" s="633"/>
      <c r="YT4486" s="633"/>
      <c r="YU4486" s="1888"/>
      <c r="YV4486" s="544"/>
      <c r="YW4486" s="2365"/>
      <c r="YX4486" s="633"/>
      <c r="YY4486" s="439"/>
      <c r="YZ4486" s="633"/>
      <c r="ZA4486" s="633"/>
      <c r="ZB4486" s="1888"/>
      <c r="ZC4486" s="544"/>
      <c r="ZD4486" s="2365"/>
      <c r="ZE4486" s="633"/>
      <c r="ZF4486" s="439"/>
      <c r="ZG4486" s="633"/>
      <c r="ZH4486" s="633"/>
      <c r="ZI4486" s="1888"/>
      <c r="ZJ4486" s="544"/>
      <c r="ZK4486" s="2365"/>
      <c r="ZL4486" s="633"/>
      <c r="ZM4486" s="439"/>
      <c r="ZN4486" s="633"/>
      <c r="ZO4486" s="633"/>
      <c r="ZP4486" s="1888"/>
      <c r="ZQ4486" s="544"/>
      <c r="ZR4486" s="2365"/>
      <c r="ZS4486" s="633"/>
      <c r="ZT4486" s="439"/>
      <c r="ZU4486" s="633"/>
      <c r="ZV4486" s="633"/>
      <c r="ZW4486" s="1888"/>
      <c r="ZX4486" s="544"/>
      <c r="ZY4486" s="2365"/>
      <c r="ZZ4486" s="633"/>
      <c r="AAA4486" s="439"/>
      <c r="AAB4486" s="633"/>
      <c r="AAC4486" s="633"/>
      <c r="AAD4486" s="1888"/>
      <c r="AAE4486" s="544"/>
      <c r="AAF4486" s="2365"/>
      <c r="AAG4486" s="633"/>
      <c r="AAH4486" s="439"/>
      <c r="AAI4486" s="633"/>
      <c r="AAJ4486" s="633"/>
      <c r="AAK4486" s="1888"/>
      <c r="AAL4486" s="544"/>
      <c r="AAM4486" s="2365"/>
      <c r="AAN4486" s="633"/>
      <c r="AAO4486" s="439"/>
      <c r="AAP4486" s="633"/>
      <c r="AAQ4486" s="633"/>
      <c r="AAR4486" s="1888"/>
      <c r="AAS4486" s="544"/>
      <c r="AAT4486" s="2365"/>
      <c r="AAU4486" s="633"/>
      <c r="AAV4486" s="439"/>
      <c r="AAW4486" s="633"/>
      <c r="AAX4486" s="633"/>
      <c r="AAY4486" s="1888"/>
      <c r="AAZ4486" s="544"/>
      <c r="ABA4486" s="2365"/>
      <c r="ABB4486" s="633"/>
      <c r="ABC4486" s="439"/>
      <c r="ABD4486" s="633"/>
      <c r="ABE4486" s="633"/>
      <c r="ABF4486" s="1888"/>
      <c r="ABG4486" s="544"/>
      <c r="ABH4486" s="2365"/>
      <c r="ABI4486" s="633"/>
      <c r="ABJ4486" s="439"/>
      <c r="ABK4486" s="633"/>
      <c r="ABL4486" s="633"/>
      <c r="ABM4486" s="1888"/>
      <c r="ABN4486" s="544"/>
      <c r="ABO4486" s="2365"/>
      <c r="ABP4486" s="633"/>
      <c r="ABQ4486" s="439"/>
      <c r="ABR4486" s="633"/>
      <c r="ABS4486" s="633"/>
      <c r="ABT4486" s="1888"/>
      <c r="ABU4486" s="544"/>
      <c r="ABV4486" s="2365"/>
      <c r="ABW4486" s="633"/>
      <c r="ABX4486" s="439"/>
      <c r="ABY4486" s="633"/>
      <c r="ABZ4486" s="633"/>
      <c r="ACA4486" s="1888"/>
      <c r="ACB4486" s="544"/>
      <c r="ACC4486" s="2365"/>
      <c r="ACD4486" s="633"/>
      <c r="ACE4486" s="439"/>
      <c r="ACF4486" s="633"/>
      <c r="ACG4486" s="633"/>
      <c r="ACH4486" s="1888"/>
      <c r="ACI4486" s="544"/>
      <c r="ACJ4486" s="2365"/>
      <c r="ACK4486" s="633"/>
      <c r="ACL4486" s="439"/>
      <c r="ACM4486" s="633"/>
      <c r="ACN4486" s="633"/>
      <c r="ACO4486" s="1888"/>
      <c r="ACP4486" s="544"/>
      <c r="ACQ4486" s="2365"/>
      <c r="ACR4486" s="633"/>
      <c r="ACS4486" s="439"/>
      <c r="ACT4486" s="633"/>
      <c r="ACU4486" s="633"/>
      <c r="ACV4486" s="1888"/>
      <c r="ACW4486" s="544"/>
      <c r="ACX4486" s="2365"/>
      <c r="ACY4486" s="633"/>
      <c r="ACZ4486" s="439"/>
      <c r="ADA4486" s="633"/>
      <c r="ADB4486" s="633"/>
      <c r="ADC4486" s="1888"/>
      <c r="ADD4486" s="544"/>
      <c r="ADE4486" s="2365"/>
      <c r="ADF4486" s="633"/>
      <c r="ADG4486" s="439"/>
      <c r="ADH4486" s="633"/>
      <c r="ADI4486" s="633"/>
      <c r="ADJ4486" s="1888"/>
      <c r="ADK4486" s="544"/>
      <c r="ADL4486" s="2365"/>
      <c r="ADM4486" s="633"/>
      <c r="ADN4486" s="439"/>
      <c r="ADO4486" s="633"/>
      <c r="ADP4486" s="633"/>
      <c r="ADQ4486" s="1888"/>
      <c r="ADR4486" s="544"/>
      <c r="ADS4486" s="2365"/>
      <c r="ADT4486" s="633"/>
      <c r="ADU4486" s="439"/>
      <c r="ADV4486" s="633"/>
      <c r="ADW4486" s="633"/>
      <c r="ADX4486" s="1888"/>
      <c r="ADY4486" s="544"/>
      <c r="ADZ4486" s="2365"/>
      <c r="AEA4486" s="633"/>
      <c r="AEB4486" s="439"/>
      <c r="AEC4486" s="633"/>
      <c r="AED4486" s="633"/>
      <c r="AEE4486" s="1888"/>
      <c r="AEF4486" s="544"/>
      <c r="AEG4486" s="2365"/>
      <c r="AEH4486" s="633"/>
      <c r="AEI4486" s="439"/>
      <c r="AEJ4486" s="633"/>
      <c r="AEK4486" s="633"/>
      <c r="AEL4486" s="1888"/>
      <c r="AEM4486" s="544"/>
      <c r="AEN4486" s="2365"/>
      <c r="AEO4486" s="633"/>
      <c r="AEP4486" s="439"/>
      <c r="AEQ4486" s="633"/>
      <c r="AER4486" s="633"/>
      <c r="AES4486" s="1888"/>
      <c r="AET4486" s="544"/>
      <c r="AEU4486" s="2365"/>
      <c r="AEV4486" s="633"/>
      <c r="AEW4486" s="439"/>
      <c r="AEX4486" s="633"/>
      <c r="AEY4486" s="633"/>
      <c r="AEZ4486" s="1888"/>
      <c r="AFA4486" s="544"/>
      <c r="AFB4486" s="2365"/>
      <c r="AFC4486" s="633"/>
      <c r="AFD4486" s="439"/>
      <c r="AFE4486" s="633"/>
      <c r="AFF4486" s="633"/>
      <c r="AFG4486" s="1888"/>
      <c r="AFH4486" s="544"/>
      <c r="AFI4486" s="2365"/>
      <c r="AFJ4486" s="633"/>
      <c r="AFK4486" s="439"/>
      <c r="AFL4486" s="633"/>
      <c r="AFM4486" s="633"/>
      <c r="AFN4486" s="1888"/>
      <c r="AFO4486" s="544"/>
      <c r="AFP4486" s="2365"/>
      <c r="AFQ4486" s="633"/>
      <c r="AFR4486" s="439"/>
      <c r="AFS4486" s="633"/>
      <c r="AFT4486" s="633"/>
      <c r="AFU4486" s="1888"/>
      <c r="AFV4486" s="544"/>
      <c r="AFW4486" s="2365"/>
      <c r="AFX4486" s="633"/>
      <c r="AFY4486" s="439"/>
      <c r="AFZ4486" s="633"/>
      <c r="AGA4486" s="633"/>
      <c r="AGB4486" s="1888"/>
      <c r="AGC4486" s="544"/>
      <c r="AGD4486" s="2365"/>
      <c r="AGE4486" s="633"/>
      <c r="AGF4486" s="439"/>
      <c r="AGG4486" s="633"/>
      <c r="AGH4486" s="633"/>
      <c r="AGI4486" s="1888"/>
      <c r="AGJ4486" s="544"/>
      <c r="AGK4486" s="2365"/>
      <c r="AGL4486" s="633"/>
      <c r="AGM4486" s="439"/>
      <c r="AGN4486" s="633"/>
      <c r="AGO4486" s="633"/>
      <c r="AGP4486" s="1888"/>
      <c r="AGQ4486" s="544"/>
      <c r="AGR4486" s="2365"/>
      <c r="AGS4486" s="633"/>
      <c r="AGT4486" s="439"/>
      <c r="AGU4486" s="633"/>
      <c r="AGV4486" s="633"/>
      <c r="AGW4486" s="1888"/>
      <c r="AGX4486" s="544"/>
      <c r="AGY4486" s="2365"/>
      <c r="AGZ4486" s="633"/>
      <c r="AHA4486" s="439"/>
      <c r="AHB4486" s="633"/>
      <c r="AHC4486" s="633"/>
      <c r="AHD4486" s="1888"/>
      <c r="AHE4486" s="544"/>
      <c r="AHF4486" s="2365"/>
      <c r="AHG4486" s="633"/>
      <c r="AHH4486" s="439"/>
      <c r="AHI4486" s="633"/>
      <c r="AHJ4486" s="633"/>
      <c r="AHK4486" s="1888"/>
      <c r="AHL4486" s="544"/>
      <c r="AHM4486" s="2365"/>
      <c r="AHN4486" s="633"/>
      <c r="AHO4486" s="439"/>
      <c r="AHP4486" s="633"/>
      <c r="AHQ4486" s="633"/>
      <c r="AHR4486" s="1888"/>
      <c r="AHS4486" s="544"/>
      <c r="AHT4486" s="2365"/>
      <c r="AHU4486" s="633"/>
      <c r="AHV4486" s="439"/>
      <c r="AHW4486" s="633"/>
      <c r="AHX4486" s="633"/>
      <c r="AHY4486" s="1888"/>
      <c r="AHZ4486" s="544"/>
      <c r="AIA4486" s="2365"/>
      <c r="AIB4486" s="633"/>
      <c r="AIC4486" s="439"/>
      <c r="AID4486" s="633"/>
      <c r="AIE4486" s="633"/>
      <c r="AIF4486" s="1888"/>
      <c r="AIG4486" s="544"/>
      <c r="AIH4486" s="2365"/>
      <c r="AII4486" s="633"/>
      <c r="AIJ4486" s="439"/>
      <c r="AIK4486" s="633"/>
      <c r="AIL4486" s="633"/>
      <c r="AIM4486" s="1888"/>
      <c r="AIN4486" s="544"/>
      <c r="AIO4486" s="2365"/>
      <c r="AIP4486" s="633"/>
      <c r="AIQ4486" s="439"/>
      <c r="AIR4486" s="633"/>
      <c r="AIS4486" s="633"/>
      <c r="AIT4486" s="1888"/>
      <c r="AIU4486" s="544"/>
      <c r="AIV4486" s="2365"/>
      <c r="AIW4486" s="633"/>
      <c r="AIX4486" s="439"/>
      <c r="AIY4486" s="633"/>
      <c r="AIZ4486" s="633"/>
      <c r="AJA4486" s="1888"/>
      <c r="AJB4486" s="544"/>
      <c r="AJC4486" s="2365"/>
      <c r="AJD4486" s="633"/>
      <c r="AJE4486" s="439"/>
      <c r="AJF4486" s="633"/>
      <c r="AJG4486" s="633"/>
      <c r="AJH4486" s="1888"/>
      <c r="AJI4486" s="544"/>
      <c r="AJJ4486" s="2365"/>
      <c r="AJK4486" s="633"/>
      <c r="AJL4486" s="439"/>
      <c r="AJM4486" s="633"/>
      <c r="AJN4486" s="633"/>
      <c r="AJO4486" s="1888"/>
      <c r="AJP4486" s="544"/>
      <c r="AJQ4486" s="2365"/>
      <c r="AJR4486" s="633"/>
      <c r="AJS4486" s="439"/>
      <c r="AJT4486" s="633"/>
      <c r="AJU4486" s="633"/>
      <c r="AJV4486" s="1888"/>
      <c r="AJW4486" s="544"/>
      <c r="AJX4486" s="2365"/>
      <c r="AJY4486" s="633"/>
      <c r="AJZ4486" s="439"/>
      <c r="AKA4486" s="633"/>
      <c r="AKB4486" s="633"/>
      <c r="AKC4486" s="1888"/>
      <c r="AKD4486" s="544"/>
      <c r="AKE4486" s="2365"/>
      <c r="AKF4486" s="633"/>
      <c r="AKG4486" s="439"/>
      <c r="AKH4486" s="633"/>
      <c r="AKI4486" s="633"/>
      <c r="AKJ4486" s="1888"/>
      <c r="AKK4486" s="544"/>
      <c r="AKL4486" s="2365"/>
      <c r="AKM4486" s="633"/>
      <c r="AKN4486" s="439"/>
      <c r="AKO4486" s="633"/>
      <c r="AKP4486" s="633"/>
      <c r="AKQ4486" s="1888"/>
      <c r="AKR4486" s="544"/>
      <c r="AKS4486" s="2365"/>
      <c r="AKT4486" s="633"/>
      <c r="AKU4486" s="439"/>
      <c r="AKV4486" s="633"/>
      <c r="AKW4486" s="633"/>
      <c r="AKX4486" s="1888"/>
      <c r="AKY4486" s="544"/>
      <c r="AKZ4486" s="2365"/>
      <c r="ALA4486" s="633"/>
      <c r="ALB4486" s="439"/>
      <c r="ALC4486" s="633"/>
      <c r="ALD4486" s="633"/>
      <c r="ALE4486" s="1888"/>
      <c r="ALF4486" s="544"/>
      <c r="ALG4486" s="2365"/>
      <c r="ALH4486" s="633"/>
      <c r="ALI4486" s="439"/>
      <c r="ALJ4486" s="633"/>
      <c r="ALK4486" s="633"/>
      <c r="ALL4486" s="1888"/>
      <c r="ALM4486" s="544"/>
      <c r="ALN4486" s="2365"/>
      <c r="ALO4486" s="633"/>
      <c r="ALP4486" s="439"/>
      <c r="ALQ4486" s="633"/>
      <c r="ALR4486" s="633"/>
      <c r="ALS4486" s="1888"/>
      <c r="ALT4486" s="544"/>
      <c r="ALU4486" s="2365"/>
      <c r="ALV4486" s="633"/>
      <c r="ALW4486" s="439"/>
      <c r="ALX4486" s="633"/>
      <c r="ALY4486" s="633"/>
      <c r="ALZ4486" s="1888"/>
      <c r="AMA4486" s="544"/>
      <c r="AMB4486" s="2365"/>
      <c r="AMC4486" s="633"/>
      <c r="AMD4486" s="439"/>
      <c r="AME4486" s="633"/>
      <c r="AMF4486" s="633"/>
      <c r="AMG4486" s="1888"/>
      <c r="AMH4486" s="544"/>
      <c r="AMI4486" s="2365"/>
      <c r="AMJ4486" s="633"/>
      <c r="AMK4486" s="439"/>
      <c r="AML4486" s="633"/>
      <c r="AMM4486" s="633"/>
      <c r="AMN4486" s="1888"/>
      <c r="AMO4486" s="544"/>
      <c r="AMP4486" s="2365"/>
      <c r="AMQ4486" s="633"/>
      <c r="AMR4486" s="439"/>
      <c r="AMS4486" s="633"/>
      <c r="AMT4486" s="633"/>
      <c r="AMU4486" s="1888"/>
      <c r="AMV4486" s="544"/>
      <c r="AMW4486" s="2365"/>
      <c r="AMX4486" s="633"/>
      <c r="AMY4486" s="439"/>
      <c r="AMZ4486" s="633"/>
      <c r="ANA4486" s="633"/>
      <c r="ANB4486" s="1888"/>
      <c r="ANC4486" s="544"/>
      <c r="AND4486" s="2365"/>
      <c r="ANE4486" s="633"/>
      <c r="ANF4486" s="439"/>
      <c r="ANG4486" s="633"/>
      <c r="ANH4486" s="633"/>
      <c r="ANI4486" s="1888"/>
      <c r="ANJ4486" s="544"/>
      <c r="ANK4486" s="2365"/>
      <c r="ANL4486" s="633"/>
      <c r="ANM4486" s="439"/>
      <c r="ANN4486" s="633"/>
      <c r="ANO4486" s="633"/>
      <c r="ANP4486" s="1888"/>
      <c r="ANQ4486" s="544"/>
      <c r="ANR4486" s="2365"/>
      <c r="ANS4486" s="633"/>
      <c r="ANT4486" s="439"/>
      <c r="ANU4486" s="633"/>
      <c r="ANV4486" s="633"/>
      <c r="ANW4486" s="1888"/>
      <c r="ANX4486" s="544"/>
      <c r="ANY4486" s="2365"/>
      <c r="ANZ4486" s="633"/>
      <c r="AOA4486" s="439"/>
      <c r="AOB4486" s="633"/>
      <c r="AOC4486" s="633"/>
      <c r="AOD4486" s="1888"/>
      <c r="AOE4486" s="544"/>
      <c r="AOF4486" s="2365"/>
      <c r="AOG4486" s="633"/>
      <c r="AOH4486" s="439"/>
      <c r="AOI4486" s="633"/>
      <c r="AOJ4486" s="633"/>
      <c r="AOK4486" s="1888"/>
      <c r="AOL4486" s="544"/>
      <c r="AOM4486" s="2365"/>
      <c r="AON4486" s="633"/>
      <c r="AOO4486" s="439"/>
      <c r="AOP4486" s="633"/>
      <c r="AOQ4486" s="633"/>
      <c r="AOR4486" s="1888"/>
      <c r="AOS4486" s="544"/>
      <c r="AOT4486" s="2365"/>
      <c r="AOU4486" s="633"/>
      <c r="AOV4486" s="439"/>
      <c r="AOW4486" s="633"/>
      <c r="AOX4486" s="633"/>
      <c r="AOY4486" s="1888"/>
      <c r="AOZ4486" s="544"/>
      <c r="APA4486" s="2365"/>
      <c r="APB4486" s="633"/>
      <c r="APC4486" s="439"/>
      <c r="APD4486" s="633"/>
      <c r="APE4486" s="633"/>
      <c r="APF4486" s="1888"/>
      <c r="APG4486" s="544"/>
      <c r="APH4486" s="2365"/>
      <c r="API4486" s="633"/>
      <c r="APJ4486" s="439"/>
      <c r="APK4486" s="633"/>
      <c r="APL4486" s="633"/>
      <c r="APM4486" s="1888"/>
      <c r="APN4486" s="544"/>
      <c r="APO4486" s="2365"/>
      <c r="APP4486" s="633"/>
      <c r="APQ4486" s="439"/>
      <c r="APR4486" s="633"/>
      <c r="APS4486" s="633"/>
      <c r="APT4486" s="1888"/>
      <c r="APU4486" s="544"/>
      <c r="APV4486" s="2365"/>
      <c r="APW4486" s="633"/>
      <c r="APX4486" s="439"/>
      <c r="APY4486" s="633"/>
      <c r="APZ4486" s="633"/>
      <c r="AQA4486" s="1888"/>
      <c r="AQB4486" s="544"/>
      <c r="AQC4486" s="2365"/>
      <c r="AQD4486" s="633"/>
      <c r="AQE4486" s="439"/>
      <c r="AQF4486" s="633"/>
      <c r="AQG4486" s="633"/>
      <c r="AQH4486" s="1888"/>
      <c r="AQI4486" s="544"/>
      <c r="AQJ4486" s="2365"/>
      <c r="AQK4486" s="633"/>
      <c r="AQL4486" s="439"/>
      <c r="AQM4486" s="633"/>
      <c r="AQN4486" s="633"/>
      <c r="AQO4486" s="1888"/>
      <c r="AQP4486" s="544"/>
      <c r="AQQ4486" s="2365"/>
      <c r="AQR4486" s="633"/>
      <c r="AQS4486" s="439"/>
      <c r="AQT4486" s="633"/>
      <c r="AQU4486" s="633"/>
      <c r="AQV4486" s="1888"/>
      <c r="AQW4486" s="544"/>
      <c r="AQX4486" s="2365"/>
      <c r="AQY4486" s="633"/>
      <c r="AQZ4486" s="439"/>
      <c r="ARA4486" s="633"/>
      <c r="ARB4486" s="633"/>
      <c r="ARC4486" s="1888"/>
      <c r="ARD4486" s="544"/>
      <c r="ARE4486" s="2365"/>
      <c r="ARF4486" s="633"/>
      <c r="ARG4486" s="439"/>
      <c r="ARH4486" s="633"/>
      <c r="ARI4486" s="633"/>
      <c r="ARJ4486" s="1888"/>
      <c r="ARK4486" s="544"/>
      <c r="ARL4486" s="2365"/>
      <c r="ARM4486" s="633"/>
      <c r="ARN4486" s="439"/>
      <c r="ARO4486" s="633"/>
      <c r="ARP4486" s="633"/>
      <c r="ARQ4486" s="1888"/>
      <c r="ARR4486" s="544"/>
      <c r="ARS4486" s="2365"/>
      <c r="ART4486" s="633"/>
      <c r="ARU4486" s="439"/>
      <c r="ARV4486" s="633"/>
      <c r="ARW4486" s="633"/>
      <c r="ARX4486" s="1888"/>
      <c r="ARY4486" s="544"/>
      <c r="ARZ4486" s="2365"/>
      <c r="ASA4486" s="633"/>
      <c r="ASB4486" s="439"/>
      <c r="ASC4486" s="633"/>
      <c r="ASD4486" s="633"/>
      <c r="ASE4486" s="1888"/>
      <c r="ASF4486" s="544"/>
      <c r="ASG4486" s="2365"/>
      <c r="ASH4486" s="633"/>
      <c r="ASI4486" s="439"/>
      <c r="ASJ4486" s="633"/>
      <c r="ASK4486" s="633"/>
      <c r="ASL4486" s="1888"/>
      <c r="ASM4486" s="544"/>
      <c r="ASN4486" s="2365"/>
      <c r="ASO4486" s="633"/>
      <c r="ASP4486" s="439"/>
      <c r="ASQ4486" s="633"/>
      <c r="ASR4486" s="633"/>
      <c r="ASS4486" s="1888"/>
      <c r="AST4486" s="544"/>
      <c r="ASU4486" s="2365"/>
      <c r="ASV4486" s="633"/>
      <c r="ASW4486" s="439"/>
      <c r="ASX4486" s="633"/>
      <c r="ASY4486" s="633"/>
      <c r="ASZ4486" s="1888"/>
      <c r="ATA4486" s="544"/>
      <c r="ATB4486" s="2365"/>
      <c r="ATC4486" s="633"/>
      <c r="ATD4486" s="439"/>
      <c r="ATE4486" s="633"/>
      <c r="ATF4486" s="633"/>
      <c r="ATG4486" s="1888"/>
      <c r="ATH4486" s="544"/>
      <c r="ATI4486" s="2365"/>
      <c r="ATJ4486" s="633"/>
      <c r="ATK4486" s="439"/>
      <c r="ATL4486" s="633"/>
      <c r="ATM4486" s="633"/>
      <c r="ATN4486" s="1888"/>
      <c r="ATO4486" s="544"/>
      <c r="ATP4486" s="2365"/>
      <c r="ATQ4486" s="633"/>
      <c r="ATR4486" s="439"/>
      <c r="ATS4486" s="633"/>
      <c r="ATT4486" s="633"/>
      <c r="ATU4486" s="1888"/>
      <c r="ATV4486" s="544"/>
      <c r="ATW4486" s="2365"/>
      <c r="ATX4486" s="633"/>
      <c r="ATY4486" s="439"/>
      <c r="ATZ4486" s="633"/>
      <c r="AUA4486" s="633"/>
      <c r="AUB4486" s="1888"/>
      <c r="AUC4486" s="544"/>
      <c r="AUD4486" s="2365"/>
      <c r="AUE4486" s="633"/>
      <c r="AUF4486" s="439"/>
      <c r="AUG4486" s="633"/>
      <c r="AUH4486" s="633"/>
      <c r="AUI4486" s="1888"/>
      <c r="AUJ4486" s="544"/>
      <c r="AUK4486" s="2365"/>
      <c r="AUL4486" s="633"/>
      <c r="AUM4486" s="439"/>
      <c r="AUN4486" s="633"/>
      <c r="AUO4486" s="633"/>
      <c r="AUP4486" s="1888"/>
      <c r="AUQ4486" s="544"/>
      <c r="AUR4486" s="2365"/>
      <c r="AUS4486" s="633"/>
      <c r="AUT4486" s="439"/>
      <c r="AUU4486" s="633"/>
      <c r="AUV4486" s="633"/>
      <c r="AUW4486" s="1888"/>
      <c r="AUX4486" s="544"/>
      <c r="AUY4486" s="2365"/>
      <c r="AUZ4486" s="633"/>
      <c r="AVA4486" s="439"/>
      <c r="AVB4486" s="633"/>
      <c r="AVC4486" s="633"/>
      <c r="AVD4486" s="1888"/>
      <c r="AVE4486" s="544"/>
      <c r="AVF4486" s="2365"/>
      <c r="AVG4486" s="633"/>
      <c r="AVH4486" s="439"/>
      <c r="AVI4486" s="633"/>
      <c r="AVJ4486" s="633"/>
      <c r="AVK4486" s="1888"/>
      <c r="AVL4486" s="544"/>
      <c r="AVM4486" s="2365"/>
      <c r="AVN4486" s="633"/>
      <c r="AVO4486" s="439"/>
      <c r="AVP4486" s="633"/>
      <c r="AVQ4486" s="633"/>
      <c r="AVR4486" s="1888"/>
      <c r="AVS4486" s="544"/>
      <c r="AVT4486" s="2365"/>
      <c r="AVU4486" s="633"/>
      <c r="AVV4486" s="439"/>
      <c r="AVW4486" s="633"/>
      <c r="AVX4486" s="633"/>
      <c r="AVY4486" s="1888"/>
      <c r="AVZ4486" s="544"/>
      <c r="AWA4486" s="2365"/>
      <c r="AWB4486" s="633"/>
      <c r="AWC4486" s="439"/>
      <c r="AWD4486" s="633"/>
      <c r="AWE4486" s="633"/>
      <c r="AWF4486" s="1888"/>
      <c r="AWG4486" s="544"/>
      <c r="AWH4486" s="2365"/>
      <c r="AWI4486" s="633"/>
      <c r="AWJ4486" s="439"/>
      <c r="AWK4486" s="633"/>
      <c r="AWL4486" s="633"/>
      <c r="AWM4486" s="1888"/>
      <c r="AWN4486" s="544"/>
      <c r="AWO4486" s="2365"/>
      <c r="AWP4486" s="633"/>
      <c r="AWQ4486" s="439"/>
      <c r="AWR4486" s="633"/>
      <c r="AWS4486" s="633"/>
      <c r="AWT4486" s="1888"/>
      <c r="AWU4486" s="544"/>
      <c r="AWV4486" s="2365"/>
      <c r="AWW4486" s="633"/>
      <c r="AWX4486" s="439"/>
      <c r="AWY4486" s="633"/>
      <c r="AWZ4486" s="633"/>
      <c r="AXA4486" s="1888"/>
      <c r="AXB4486" s="544"/>
      <c r="AXC4486" s="2365"/>
      <c r="AXD4486" s="633"/>
      <c r="AXE4486" s="439"/>
      <c r="AXF4486" s="633"/>
      <c r="AXG4486" s="633"/>
      <c r="AXH4486" s="1888"/>
      <c r="AXI4486" s="544"/>
      <c r="AXJ4486" s="2365"/>
      <c r="AXK4486" s="633"/>
      <c r="AXL4486" s="439"/>
      <c r="AXM4486" s="633"/>
      <c r="AXN4486" s="633"/>
      <c r="AXO4486" s="1888"/>
      <c r="AXP4486" s="544"/>
      <c r="AXQ4486" s="2365"/>
      <c r="AXR4486" s="633"/>
      <c r="AXS4486" s="439"/>
      <c r="AXT4486" s="633"/>
      <c r="AXU4486" s="633"/>
      <c r="AXV4486" s="1888"/>
      <c r="AXW4486" s="544"/>
      <c r="AXX4486" s="2365"/>
      <c r="AXY4486" s="633"/>
      <c r="AXZ4486" s="439"/>
      <c r="AYA4486" s="633"/>
      <c r="AYB4486" s="633"/>
      <c r="AYC4486" s="1888"/>
      <c r="AYD4486" s="544"/>
      <c r="AYE4486" s="2365"/>
      <c r="AYF4486" s="633"/>
      <c r="AYG4486" s="439"/>
      <c r="AYH4486" s="633"/>
      <c r="AYI4486" s="633"/>
      <c r="AYJ4486" s="1888"/>
      <c r="AYK4486" s="544"/>
      <c r="AYL4486" s="2365"/>
      <c r="AYM4486" s="633"/>
      <c r="AYN4486" s="439"/>
      <c r="AYO4486" s="633"/>
      <c r="AYP4486" s="633"/>
      <c r="AYQ4486" s="1888"/>
      <c r="AYR4486" s="544"/>
      <c r="AYS4486" s="2365"/>
      <c r="AYT4486" s="633"/>
      <c r="AYU4486" s="439"/>
      <c r="AYV4486" s="633"/>
      <c r="AYW4486" s="633"/>
      <c r="AYX4486" s="1888"/>
      <c r="AYY4486" s="544"/>
      <c r="AYZ4486" s="2365"/>
      <c r="AZA4486" s="633"/>
      <c r="AZB4486" s="439"/>
      <c r="AZC4486" s="633"/>
      <c r="AZD4486" s="633"/>
      <c r="AZE4486" s="1888"/>
      <c r="AZF4486" s="544"/>
      <c r="AZG4486" s="2365"/>
      <c r="AZH4486" s="633"/>
      <c r="AZI4486" s="439"/>
      <c r="AZJ4486" s="633"/>
      <c r="AZK4486" s="633"/>
      <c r="AZL4486" s="1888"/>
      <c r="AZM4486" s="544"/>
      <c r="AZN4486" s="2365"/>
      <c r="AZO4486" s="633"/>
      <c r="AZP4486" s="439"/>
      <c r="AZQ4486" s="633"/>
      <c r="AZR4486" s="633"/>
      <c r="AZS4486" s="1888"/>
      <c r="AZT4486" s="544"/>
      <c r="AZU4486" s="2365"/>
      <c r="AZV4486" s="633"/>
      <c r="AZW4486" s="439"/>
      <c r="AZX4486" s="633"/>
      <c r="AZY4486" s="633"/>
      <c r="AZZ4486" s="1888"/>
      <c r="BAA4486" s="544"/>
      <c r="BAB4486" s="2365"/>
      <c r="BAC4486" s="633"/>
      <c r="BAD4486" s="439"/>
      <c r="BAE4486" s="633"/>
      <c r="BAF4486" s="633"/>
      <c r="BAG4486" s="1888"/>
      <c r="BAH4486" s="544"/>
      <c r="BAI4486" s="2365"/>
      <c r="BAJ4486" s="633"/>
      <c r="BAK4486" s="439"/>
      <c r="BAL4486" s="633"/>
      <c r="BAM4486" s="633"/>
      <c r="BAN4486" s="1888"/>
      <c r="BAO4486" s="544"/>
      <c r="BAP4486" s="2365"/>
      <c r="BAQ4486" s="633"/>
      <c r="BAR4486" s="439"/>
      <c r="BAS4486" s="633"/>
      <c r="BAT4486" s="633"/>
      <c r="BAU4486" s="1888"/>
      <c r="BAV4486" s="544"/>
      <c r="BAW4486" s="2365"/>
      <c r="BAX4486" s="633"/>
      <c r="BAY4486" s="439"/>
      <c r="BAZ4486" s="633"/>
      <c r="BBA4486" s="633"/>
      <c r="BBB4486" s="1888"/>
      <c r="BBC4486" s="544"/>
      <c r="BBD4486" s="2365"/>
      <c r="BBE4486" s="633"/>
      <c r="BBF4486" s="439"/>
      <c r="BBG4486" s="633"/>
      <c r="BBH4486" s="633"/>
      <c r="BBI4486" s="1888"/>
      <c r="BBJ4486" s="544"/>
      <c r="BBK4486" s="2365"/>
      <c r="BBL4486" s="633"/>
      <c r="BBM4486" s="439"/>
      <c r="BBN4486" s="633"/>
      <c r="BBO4486" s="633"/>
      <c r="BBP4486" s="1888"/>
      <c r="BBQ4486" s="544"/>
      <c r="BBR4486" s="2365"/>
      <c r="BBS4486" s="633"/>
      <c r="BBT4486" s="439"/>
      <c r="BBU4486" s="633"/>
      <c r="BBV4486" s="633"/>
      <c r="BBW4486" s="1888"/>
      <c r="BBX4486" s="544"/>
      <c r="BBY4486" s="2365"/>
      <c r="BBZ4486" s="633"/>
      <c r="BCA4486" s="439"/>
      <c r="BCB4486" s="633"/>
      <c r="BCC4486" s="633"/>
      <c r="BCD4486" s="1888"/>
      <c r="BCE4486" s="544"/>
      <c r="BCF4486" s="2365"/>
      <c r="BCG4486" s="633"/>
      <c r="BCH4486" s="439"/>
      <c r="BCI4486" s="633"/>
      <c r="BCJ4486" s="633"/>
      <c r="BCK4486" s="1888"/>
      <c r="BCL4486" s="544"/>
      <c r="BCM4486" s="2365"/>
      <c r="BCN4486" s="633"/>
      <c r="BCO4486" s="439"/>
      <c r="BCP4486" s="633"/>
      <c r="BCQ4486" s="633"/>
      <c r="BCR4486" s="1888"/>
      <c r="BCS4486" s="544"/>
      <c r="BCT4486" s="2365"/>
      <c r="BCU4486" s="633"/>
      <c r="BCV4486" s="439"/>
      <c r="BCW4486" s="633"/>
      <c r="BCX4486" s="633"/>
      <c r="BCY4486" s="1888"/>
      <c r="BCZ4486" s="544"/>
      <c r="BDA4486" s="2365"/>
      <c r="BDB4486" s="633"/>
      <c r="BDC4486" s="439"/>
      <c r="BDD4486" s="633"/>
      <c r="BDE4486" s="633"/>
      <c r="BDF4486" s="1888"/>
      <c r="BDG4486" s="544"/>
      <c r="BDH4486" s="2365"/>
      <c r="BDI4486" s="633"/>
      <c r="BDJ4486" s="439"/>
      <c r="BDK4486" s="633"/>
      <c r="BDL4486" s="633"/>
      <c r="BDM4486" s="1888"/>
      <c r="BDN4486" s="544"/>
      <c r="BDO4486" s="2365"/>
      <c r="BDP4486" s="633"/>
      <c r="BDQ4486" s="439"/>
      <c r="BDR4486" s="633"/>
      <c r="BDS4486" s="633"/>
      <c r="BDT4486" s="1888"/>
      <c r="BDU4486" s="544"/>
      <c r="BDV4486" s="2365"/>
      <c r="BDW4486" s="633"/>
      <c r="BDX4486" s="439"/>
      <c r="BDY4486" s="633"/>
      <c r="BDZ4486" s="633"/>
      <c r="BEA4486" s="1888"/>
      <c r="BEB4486" s="544"/>
      <c r="BEC4486" s="2365"/>
      <c r="BED4486" s="633"/>
      <c r="BEE4486" s="439"/>
      <c r="BEF4486" s="633"/>
      <c r="BEG4486" s="633"/>
      <c r="BEH4486" s="1888"/>
      <c r="BEI4486" s="544"/>
      <c r="BEJ4486" s="2365"/>
      <c r="BEK4486" s="633"/>
      <c r="BEL4486" s="439"/>
      <c r="BEM4486" s="633"/>
      <c r="BEN4486" s="633"/>
      <c r="BEO4486" s="1888"/>
      <c r="BEP4486" s="544"/>
      <c r="BEQ4486" s="2365"/>
      <c r="BER4486" s="633"/>
      <c r="BES4486" s="439"/>
      <c r="BET4486" s="633"/>
      <c r="BEU4486" s="633"/>
      <c r="BEV4486" s="1888"/>
      <c r="BEW4486" s="544"/>
      <c r="BEX4486" s="2365"/>
      <c r="BEY4486" s="633"/>
      <c r="BEZ4486" s="439"/>
      <c r="BFA4486" s="633"/>
      <c r="BFB4486" s="633"/>
      <c r="BFC4486" s="1888"/>
      <c r="BFD4486" s="544"/>
      <c r="BFE4486" s="2365"/>
      <c r="BFF4486" s="633"/>
      <c r="BFG4486" s="439"/>
      <c r="BFH4486" s="633"/>
      <c r="BFI4486" s="633"/>
      <c r="BFJ4486" s="1888"/>
      <c r="BFK4486" s="544"/>
      <c r="BFL4486" s="2365"/>
      <c r="BFM4486" s="633"/>
      <c r="BFN4486" s="439"/>
      <c r="BFO4486" s="633"/>
      <c r="BFP4486" s="633"/>
      <c r="BFQ4486" s="1888"/>
      <c r="BFR4486" s="544"/>
      <c r="BFS4486" s="2365"/>
      <c r="BFT4486" s="633"/>
      <c r="BFU4486" s="439"/>
      <c r="BFV4486" s="633"/>
      <c r="BFW4486" s="633"/>
      <c r="BFX4486" s="1888"/>
      <c r="BFY4486" s="544"/>
      <c r="BFZ4486" s="2365"/>
      <c r="BGA4486" s="633"/>
      <c r="BGB4486" s="439"/>
      <c r="BGC4486" s="633"/>
      <c r="BGD4486" s="633"/>
      <c r="BGE4486" s="1888"/>
      <c r="BGF4486" s="544"/>
      <c r="BGG4486" s="2365"/>
      <c r="BGH4486" s="633"/>
      <c r="BGI4486" s="439"/>
      <c r="BGJ4486" s="633"/>
      <c r="BGK4486" s="633"/>
      <c r="BGL4486" s="1888"/>
      <c r="BGM4486" s="544"/>
      <c r="BGN4486" s="2365"/>
      <c r="BGO4486" s="633"/>
      <c r="BGP4486" s="439"/>
      <c r="BGQ4486" s="633"/>
      <c r="BGR4486" s="633"/>
      <c r="BGS4486" s="1888"/>
      <c r="BGT4486" s="544"/>
      <c r="BGU4486" s="2365"/>
      <c r="BGV4486" s="633"/>
      <c r="BGW4486" s="439"/>
      <c r="BGX4486" s="633"/>
      <c r="BGY4486" s="633"/>
      <c r="BGZ4486" s="1888"/>
      <c r="BHA4486" s="544"/>
      <c r="BHB4486" s="2365"/>
      <c r="BHC4486" s="633"/>
      <c r="BHD4486" s="439"/>
      <c r="BHE4486" s="633"/>
      <c r="BHF4486" s="633"/>
      <c r="BHG4486" s="1888"/>
      <c r="BHH4486" s="544"/>
      <c r="BHI4486" s="2365"/>
      <c r="BHJ4486" s="633"/>
      <c r="BHK4486" s="439"/>
      <c r="BHL4486" s="633"/>
      <c r="BHM4486" s="633"/>
      <c r="BHN4486" s="1888"/>
      <c r="BHO4486" s="544"/>
      <c r="BHP4486" s="2365"/>
      <c r="BHQ4486" s="633"/>
      <c r="BHR4486" s="439"/>
      <c r="BHS4486" s="633"/>
      <c r="BHT4486" s="633"/>
      <c r="BHU4486" s="1888"/>
      <c r="BHV4486" s="544"/>
      <c r="BHW4486" s="2365"/>
      <c r="BHX4486" s="633"/>
      <c r="BHY4486" s="439"/>
      <c r="BHZ4486" s="633"/>
      <c r="BIA4486" s="633"/>
      <c r="BIB4486" s="1888"/>
      <c r="BIC4486" s="544"/>
      <c r="BID4486" s="2365"/>
      <c r="BIE4486" s="633"/>
      <c r="BIF4486" s="439"/>
      <c r="BIG4486" s="633"/>
      <c r="BIH4486" s="633"/>
      <c r="BII4486" s="1888"/>
      <c r="BIJ4486" s="544"/>
      <c r="BIK4486" s="2365"/>
      <c r="BIL4486" s="633"/>
      <c r="BIM4486" s="439"/>
      <c r="BIN4486" s="633"/>
      <c r="BIO4486" s="633"/>
      <c r="BIP4486" s="1888"/>
      <c r="BIQ4486" s="544"/>
      <c r="BIR4486" s="2365"/>
      <c r="BIS4486" s="633"/>
      <c r="BIT4486" s="439"/>
      <c r="BIU4486" s="633"/>
      <c r="BIV4486" s="633"/>
      <c r="BIW4486" s="1888"/>
      <c r="BIX4486" s="544"/>
      <c r="BIY4486" s="2365"/>
      <c r="BIZ4486" s="633"/>
      <c r="BJA4486" s="439"/>
      <c r="BJB4486" s="633"/>
      <c r="BJC4486" s="633"/>
      <c r="BJD4486" s="1888"/>
      <c r="BJE4486" s="544"/>
      <c r="BJF4486" s="2365"/>
      <c r="BJG4486" s="633"/>
      <c r="BJH4486" s="439"/>
      <c r="BJI4486" s="633"/>
      <c r="BJJ4486" s="633"/>
      <c r="BJK4486" s="1888"/>
      <c r="BJL4486" s="544"/>
      <c r="BJM4486" s="2365"/>
      <c r="BJN4486" s="633"/>
      <c r="BJO4486" s="439"/>
      <c r="BJP4486" s="633"/>
      <c r="BJQ4486" s="633"/>
      <c r="BJR4486" s="1888"/>
      <c r="BJS4486" s="544"/>
      <c r="BJT4486" s="2365"/>
      <c r="BJU4486" s="633"/>
      <c r="BJV4486" s="439"/>
      <c r="BJW4486" s="633"/>
      <c r="BJX4486" s="633"/>
      <c r="BJY4486" s="1888"/>
      <c r="BJZ4486" s="544"/>
      <c r="BKA4486" s="2365"/>
      <c r="BKB4486" s="633"/>
      <c r="BKC4486" s="439"/>
      <c r="BKD4486" s="633"/>
      <c r="BKE4486" s="633"/>
      <c r="BKF4486" s="1888"/>
      <c r="BKG4486" s="544"/>
      <c r="BKH4486" s="2365"/>
      <c r="BKI4486" s="633"/>
      <c r="BKJ4486" s="439"/>
      <c r="BKK4486" s="633"/>
      <c r="BKL4486" s="633"/>
      <c r="BKM4486" s="1888"/>
      <c r="BKN4486" s="544"/>
      <c r="BKO4486" s="2365"/>
      <c r="BKP4486" s="633"/>
      <c r="BKQ4486" s="439"/>
      <c r="BKR4486" s="633"/>
      <c r="BKS4486" s="633"/>
      <c r="BKT4486" s="1888"/>
      <c r="BKU4486" s="544"/>
      <c r="BKV4486" s="2365"/>
      <c r="BKW4486" s="633"/>
      <c r="BKX4486" s="439"/>
      <c r="BKY4486" s="633"/>
      <c r="BKZ4486" s="633"/>
      <c r="BLA4486" s="1888"/>
      <c r="BLB4486" s="544"/>
      <c r="BLC4486" s="2365"/>
      <c r="BLD4486" s="633"/>
      <c r="BLE4486" s="439"/>
      <c r="BLF4486" s="633"/>
      <c r="BLG4486" s="633"/>
      <c r="BLH4486" s="1888"/>
      <c r="BLI4486" s="544"/>
      <c r="BLJ4486" s="2365"/>
      <c r="BLK4486" s="633"/>
      <c r="BLL4486" s="439"/>
      <c r="BLM4486" s="633"/>
      <c r="BLN4486" s="633"/>
      <c r="BLO4486" s="1888"/>
      <c r="BLP4486" s="544"/>
      <c r="BLQ4486" s="2365"/>
      <c r="BLR4486" s="633"/>
      <c r="BLS4486" s="439"/>
      <c r="BLT4486" s="633"/>
      <c r="BLU4486" s="633"/>
      <c r="BLV4486" s="1888"/>
      <c r="BLW4486" s="544"/>
      <c r="BLX4486" s="2365"/>
      <c r="BLY4486" s="633"/>
      <c r="BLZ4486" s="439"/>
      <c r="BMA4486" s="633"/>
      <c r="BMB4486" s="633"/>
      <c r="BMC4486" s="1888"/>
      <c r="BMD4486" s="544"/>
      <c r="BME4486" s="2365"/>
      <c r="BMF4486" s="633"/>
      <c r="BMG4486" s="439"/>
      <c r="BMH4486" s="633"/>
      <c r="BMI4486" s="633"/>
      <c r="BMJ4486" s="1888"/>
      <c r="BMK4486" s="544"/>
      <c r="BML4486" s="2365"/>
      <c r="BMM4486" s="633"/>
      <c r="BMN4486" s="439"/>
      <c r="BMO4486" s="633"/>
      <c r="BMP4486" s="633"/>
      <c r="BMQ4486" s="1888"/>
      <c r="BMR4486" s="544"/>
      <c r="BMS4486" s="2365"/>
      <c r="BMT4486" s="633"/>
      <c r="BMU4486" s="439"/>
      <c r="BMV4486" s="633"/>
      <c r="BMW4486" s="633"/>
      <c r="BMX4486" s="1888"/>
      <c r="BMY4486" s="544"/>
      <c r="BMZ4486" s="2365"/>
      <c r="BNA4486" s="633"/>
      <c r="BNB4486" s="439"/>
      <c r="BNC4486" s="633"/>
      <c r="BND4486" s="633"/>
      <c r="BNE4486" s="1888"/>
      <c r="BNF4486" s="544"/>
      <c r="BNG4486" s="2365"/>
      <c r="BNH4486" s="633"/>
      <c r="BNI4486" s="439"/>
      <c r="BNJ4486" s="633"/>
      <c r="BNK4486" s="633"/>
      <c r="BNL4486" s="1888"/>
      <c r="BNM4486" s="544"/>
      <c r="BNN4486" s="2365"/>
      <c r="BNO4486" s="633"/>
      <c r="BNP4486" s="439"/>
      <c r="BNQ4486" s="633"/>
      <c r="BNR4486" s="633"/>
      <c r="BNS4486" s="1888"/>
      <c r="BNT4486" s="544"/>
      <c r="BNU4486" s="2365"/>
      <c r="BNV4486" s="633"/>
      <c r="BNW4486" s="439"/>
      <c r="BNX4486" s="633"/>
      <c r="BNY4486" s="633"/>
      <c r="BNZ4486" s="1888"/>
      <c r="BOA4486" s="544"/>
      <c r="BOB4486" s="2365"/>
      <c r="BOC4486" s="633"/>
      <c r="BOD4486" s="439"/>
      <c r="BOE4486" s="633"/>
      <c r="BOF4486" s="633"/>
      <c r="BOG4486" s="1888"/>
      <c r="BOH4486" s="544"/>
      <c r="BOI4486" s="2365"/>
      <c r="BOJ4486" s="633"/>
      <c r="BOK4486" s="439"/>
      <c r="BOL4486" s="633"/>
      <c r="BOM4486" s="633"/>
      <c r="BON4486" s="1888"/>
      <c r="BOO4486" s="544"/>
      <c r="BOP4486" s="2365"/>
      <c r="BOQ4486" s="633"/>
      <c r="BOR4486" s="439"/>
      <c r="BOS4486" s="633"/>
      <c r="BOT4486" s="633"/>
      <c r="BOU4486" s="1888"/>
      <c r="BOV4486" s="544"/>
      <c r="BOW4486" s="2365"/>
      <c r="BOX4486" s="633"/>
      <c r="BOY4486" s="439"/>
      <c r="BOZ4486" s="633"/>
      <c r="BPA4486" s="633"/>
      <c r="BPB4486" s="1888"/>
      <c r="BPC4486" s="544"/>
      <c r="BPD4486" s="2365"/>
      <c r="BPE4486" s="633"/>
      <c r="BPF4486" s="439"/>
      <c r="BPG4486" s="633"/>
      <c r="BPH4486" s="633"/>
      <c r="BPI4486" s="1888"/>
      <c r="BPJ4486" s="544"/>
      <c r="BPK4486" s="2365"/>
      <c r="BPL4486" s="633"/>
      <c r="BPM4486" s="439"/>
      <c r="BPN4486" s="633"/>
      <c r="BPO4486" s="633"/>
      <c r="BPP4486" s="1888"/>
      <c r="BPQ4486" s="544"/>
      <c r="BPR4486" s="2365"/>
      <c r="BPS4486" s="633"/>
      <c r="BPT4486" s="439"/>
      <c r="BPU4486" s="633"/>
      <c r="BPV4486" s="633"/>
      <c r="BPW4486" s="1888"/>
      <c r="BPX4486" s="544"/>
      <c r="BPY4486" s="2365"/>
      <c r="BPZ4486" s="633"/>
      <c r="BQA4486" s="439"/>
      <c r="BQB4486" s="633"/>
      <c r="BQC4486" s="633"/>
      <c r="BQD4486" s="1888"/>
      <c r="BQE4486" s="544"/>
      <c r="BQF4486" s="2365"/>
      <c r="BQG4486" s="633"/>
      <c r="BQH4486" s="439"/>
      <c r="BQI4486" s="633"/>
      <c r="BQJ4486" s="633"/>
      <c r="BQK4486" s="1888"/>
      <c r="BQL4486" s="544"/>
      <c r="BQM4486" s="2365"/>
      <c r="BQN4486" s="633"/>
      <c r="BQO4486" s="439"/>
      <c r="BQP4486" s="633"/>
      <c r="BQQ4486" s="633"/>
      <c r="BQR4486" s="1888"/>
      <c r="BQS4486" s="544"/>
      <c r="BQT4486" s="2365"/>
      <c r="BQU4486" s="633"/>
      <c r="BQV4486" s="439"/>
      <c r="BQW4486" s="633"/>
      <c r="BQX4486" s="633"/>
      <c r="BQY4486" s="1888"/>
      <c r="BQZ4486" s="544"/>
      <c r="BRA4486" s="2365"/>
      <c r="BRB4486" s="633"/>
      <c r="BRC4486" s="439"/>
      <c r="BRD4486" s="633"/>
      <c r="BRE4486" s="633"/>
      <c r="BRF4486" s="1888"/>
      <c r="BRG4486" s="544"/>
      <c r="BRH4486" s="2365"/>
      <c r="BRI4486" s="633"/>
      <c r="BRJ4486" s="439"/>
      <c r="BRK4486" s="633"/>
      <c r="BRL4486" s="633"/>
      <c r="BRM4486" s="1888"/>
      <c r="BRN4486" s="544"/>
      <c r="BRO4486" s="2365"/>
      <c r="BRP4486" s="633"/>
      <c r="BRQ4486" s="439"/>
      <c r="BRR4486" s="633"/>
      <c r="BRS4486" s="633"/>
      <c r="BRT4486" s="1888"/>
      <c r="BRU4486" s="544"/>
      <c r="BRV4486" s="2365"/>
      <c r="BRW4486" s="633"/>
      <c r="BRX4486" s="439"/>
      <c r="BRY4486" s="633"/>
      <c r="BRZ4486" s="633"/>
      <c r="BSA4486" s="1888"/>
      <c r="BSB4486" s="544"/>
      <c r="BSC4486" s="2365"/>
      <c r="BSD4486" s="633"/>
      <c r="BSE4486" s="439"/>
      <c r="BSF4486" s="633"/>
      <c r="BSG4486" s="633"/>
      <c r="BSH4486" s="1888"/>
      <c r="BSI4486" s="544"/>
      <c r="BSJ4486" s="2365"/>
      <c r="BSK4486" s="633"/>
      <c r="BSL4486" s="439"/>
      <c r="BSM4486" s="633"/>
      <c r="BSN4486" s="633"/>
      <c r="BSO4486" s="1888"/>
      <c r="BSP4486" s="544"/>
      <c r="BSQ4486" s="2365"/>
      <c r="BSR4486" s="633"/>
      <c r="BSS4486" s="439"/>
      <c r="BST4486" s="633"/>
      <c r="BSU4486" s="633"/>
      <c r="BSV4486" s="1888"/>
      <c r="BSW4486" s="544"/>
      <c r="BSX4486" s="2365"/>
      <c r="BSY4486" s="633"/>
      <c r="BSZ4486" s="439"/>
      <c r="BTA4486" s="633"/>
      <c r="BTB4486" s="633"/>
      <c r="BTC4486" s="1888"/>
      <c r="BTD4486" s="544"/>
      <c r="BTE4486" s="2365"/>
      <c r="BTF4486" s="633"/>
      <c r="BTG4486" s="439"/>
      <c r="BTH4486" s="633"/>
      <c r="BTI4486" s="633"/>
      <c r="BTJ4486" s="1888"/>
      <c r="BTK4486" s="544"/>
      <c r="BTL4486" s="2365"/>
      <c r="BTM4486" s="633"/>
      <c r="BTN4486" s="439"/>
      <c r="BTO4486" s="633"/>
      <c r="BTP4486" s="633"/>
      <c r="BTQ4486" s="1888"/>
      <c r="BTR4486" s="544"/>
      <c r="BTS4486" s="2365"/>
      <c r="BTT4486" s="633"/>
      <c r="BTU4486" s="439"/>
      <c r="BTV4486" s="633"/>
      <c r="BTW4486" s="633"/>
      <c r="BTX4486" s="1888"/>
      <c r="BTY4486" s="544"/>
      <c r="BTZ4486" s="2365"/>
      <c r="BUA4486" s="633"/>
      <c r="BUB4486" s="439"/>
      <c r="BUC4486" s="633"/>
      <c r="BUD4486" s="633"/>
      <c r="BUE4486" s="1888"/>
      <c r="BUF4486" s="544"/>
      <c r="BUG4486" s="2365"/>
      <c r="BUH4486" s="633"/>
      <c r="BUI4486" s="439"/>
      <c r="BUJ4486" s="633"/>
      <c r="BUK4486" s="633"/>
      <c r="BUL4486" s="1888"/>
      <c r="BUM4486" s="544"/>
      <c r="BUN4486" s="2365"/>
      <c r="BUO4486" s="633"/>
      <c r="BUP4486" s="439"/>
      <c r="BUQ4486" s="633"/>
      <c r="BUR4486" s="633"/>
      <c r="BUS4486" s="1888"/>
      <c r="BUT4486" s="544"/>
      <c r="BUU4486" s="2365"/>
      <c r="BUV4486" s="633"/>
      <c r="BUW4486" s="439"/>
      <c r="BUX4486" s="633"/>
      <c r="BUY4486" s="633"/>
      <c r="BUZ4486" s="1888"/>
      <c r="BVA4486" s="544"/>
      <c r="BVB4486" s="2365"/>
      <c r="BVC4486" s="633"/>
      <c r="BVD4486" s="439"/>
      <c r="BVE4486" s="633"/>
      <c r="BVF4486" s="633"/>
      <c r="BVG4486" s="1888"/>
      <c r="BVH4486" s="544"/>
      <c r="BVI4486" s="2365"/>
      <c r="BVJ4486" s="633"/>
      <c r="BVK4486" s="439"/>
      <c r="BVL4486" s="633"/>
      <c r="BVM4486" s="633"/>
      <c r="BVN4486" s="1888"/>
      <c r="BVO4486" s="544"/>
      <c r="BVP4486" s="2365"/>
      <c r="BVQ4486" s="633"/>
      <c r="BVR4486" s="439"/>
      <c r="BVS4486" s="633"/>
      <c r="BVT4486" s="633"/>
      <c r="BVU4486" s="1888"/>
      <c r="BVV4486" s="544"/>
      <c r="BVW4486" s="2365"/>
      <c r="BVX4486" s="633"/>
      <c r="BVY4486" s="439"/>
      <c r="BVZ4486" s="633"/>
      <c r="BWA4486" s="633"/>
      <c r="BWB4486" s="1888"/>
      <c r="BWC4486" s="544"/>
      <c r="BWD4486" s="2365"/>
      <c r="BWE4486" s="633"/>
      <c r="BWF4486" s="439"/>
      <c r="BWG4486" s="633"/>
      <c r="BWH4486" s="633"/>
      <c r="BWI4486" s="1888"/>
      <c r="BWJ4486" s="544"/>
      <c r="BWK4486" s="2365"/>
      <c r="BWL4486" s="633"/>
      <c r="BWM4486" s="439"/>
      <c r="BWN4486" s="633"/>
      <c r="BWO4486" s="633"/>
      <c r="BWP4486" s="1888"/>
      <c r="BWQ4486" s="544"/>
      <c r="BWR4486" s="2365"/>
      <c r="BWS4486" s="633"/>
      <c r="BWT4486" s="439"/>
      <c r="BWU4486" s="633"/>
      <c r="BWV4486" s="633"/>
      <c r="BWW4486" s="1888"/>
      <c r="BWX4486" s="544"/>
      <c r="BWY4486" s="2365"/>
      <c r="BWZ4486" s="633"/>
      <c r="BXA4486" s="439"/>
      <c r="BXB4486" s="633"/>
      <c r="BXC4486" s="633"/>
      <c r="BXD4486" s="1888"/>
      <c r="BXE4486" s="544"/>
      <c r="BXF4486" s="2365"/>
      <c r="BXG4486" s="633"/>
      <c r="BXH4486" s="439"/>
      <c r="BXI4486" s="633"/>
      <c r="BXJ4486" s="633"/>
      <c r="BXK4486" s="1888"/>
      <c r="BXL4486" s="544"/>
      <c r="BXM4486" s="2365"/>
      <c r="BXN4486" s="633"/>
      <c r="BXO4486" s="439"/>
      <c r="BXP4486" s="633"/>
      <c r="BXQ4486" s="633"/>
      <c r="BXR4486" s="1888"/>
      <c r="BXS4486" s="544"/>
      <c r="BXT4486" s="2365"/>
      <c r="BXU4486" s="633"/>
      <c r="BXV4486" s="439"/>
      <c r="BXW4486" s="633"/>
      <c r="BXX4486" s="633"/>
      <c r="BXY4486" s="1888"/>
      <c r="BXZ4486" s="544"/>
      <c r="BYA4486" s="2365"/>
      <c r="BYB4486" s="633"/>
      <c r="BYC4486" s="439"/>
      <c r="BYD4486" s="633"/>
      <c r="BYE4486" s="633"/>
      <c r="BYF4486" s="1888"/>
      <c r="BYG4486" s="544"/>
      <c r="BYH4486" s="2365"/>
      <c r="BYI4486" s="633"/>
      <c r="BYJ4486" s="439"/>
      <c r="BYK4486" s="633"/>
      <c r="BYL4486" s="633"/>
      <c r="BYM4486" s="1888"/>
      <c r="BYN4486" s="544"/>
      <c r="BYO4486" s="2365"/>
      <c r="BYP4486" s="633"/>
      <c r="BYQ4486" s="439"/>
      <c r="BYR4486" s="633"/>
      <c r="BYS4486" s="633"/>
      <c r="BYT4486" s="1888"/>
      <c r="BYU4486" s="544"/>
      <c r="BYV4486" s="2365"/>
      <c r="BYW4486" s="633"/>
      <c r="BYX4486" s="439"/>
      <c r="BYY4486" s="633"/>
      <c r="BYZ4486" s="633"/>
      <c r="BZA4486" s="1888"/>
      <c r="BZB4486" s="544"/>
      <c r="BZC4486" s="2365"/>
      <c r="BZD4486" s="633"/>
      <c r="BZE4486" s="439"/>
      <c r="BZF4486" s="633"/>
      <c r="BZG4486" s="633"/>
      <c r="BZH4486" s="1888"/>
      <c r="BZI4486" s="544"/>
      <c r="BZJ4486" s="2365"/>
      <c r="BZK4486" s="633"/>
      <c r="BZL4486" s="439"/>
      <c r="BZM4486" s="633"/>
      <c r="BZN4486" s="633"/>
      <c r="BZO4486" s="1888"/>
      <c r="BZP4486" s="544"/>
      <c r="BZQ4486" s="2365"/>
      <c r="BZR4486" s="633"/>
      <c r="BZS4486" s="439"/>
      <c r="BZT4486" s="633"/>
      <c r="BZU4486" s="633"/>
      <c r="BZV4486" s="1888"/>
      <c r="BZW4486" s="544"/>
      <c r="BZX4486" s="2365"/>
      <c r="BZY4486" s="633"/>
      <c r="BZZ4486" s="439"/>
      <c r="CAA4486" s="633"/>
      <c r="CAB4486" s="633"/>
      <c r="CAC4486" s="1888"/>
      <c r="CAD4486" s="544"/>
      <c r="CAE4486" s="2365"/>
      <c r="CAF4486" s="633"/>
      <c r="CAG4486" s="439"/>
      <c r="CAH4486" s="633"/>
      <c r="CAI4486" s="633"/>
      <c r="CAJ4486" s="1888"/>
      <c r="CAK4486" s="544"/>
      <c r="CAL4486" s="2365"/>
      <c r="CAM4486" s="633"/>
      <c r="CAN4486" s="439"/>
      <c r="CAO4486" s="633"/>
      <c r="CAP4486" s="633"/>
      <c r="CAQ4486" s="1888"/>
      <c r="CAR4486" s="544"/>
      <c r="CAS4486" s="2365"/>
      <c r="CAT4486" s="633"/>
      <c r="CAU4486" s="439"/>
      <c r="CAV4486" s="633"/>
      <c r="CAW4486" s="633"/>
      <c r="CAX4486" s="1888"/>
      <c r="CAY4486" s="544"/>
      <c r="CAZ4486" s="2365"/>
      <c r="CBA4486" s="633"/>
      <c r="CBB4486" s="439"/>
      <c r="CBC4486" s="633"/>
      <c r="CBD4486" s="633"/>
      <c r="CBE4486" s="1888"/>
      <c r="CBF4486" s="544"/>
      <c r="CBG4486" s="2365"/>
      <c r="CBH4486" s="633"/>
      <c r="CBI4486" s="439"/>
      <c r="CBJ4486" s="633"/>
      <c r="CBK4486" s="633"/>
      <c r="CBL4486" s="1888"/>
      <c r="CBM4486" s="544"/>
      <c r="CBN4486" s="2365"/>
      <c r="CBO4486" s="633"/>
      <c r="CBP4486" s="439"/>
      <c r="CBQ4486" s="633"/>
      <c r="CBR4486" s="633"/>
      <c r="CBS4486" s="1888"/>
      <c r="CBT4486" s="544"/>
      <c r="CBU4486" s="2365"/>
      <c r="CBV4486" s="633"/>
      <c r="CBW4486" s="439"/>
      <c r="CBX4486" s="633"/>
      <c r="CBY4486" s="633"/>
      <c r="CBZ4486" s="1888"/>
      <c r="CCA4486" s="544"/>
      <c r="CCB4486" s="2365"/>
      <c r="CCC4486" s="633"/>
      <c r="CCD4486" s="439"/>
      <c r="CCE4486" s="633"/>
      <c r="CCF4486" s="633"/>
      <c r="CCG4486" s="1888"/>
      <c r="CCH4486" s="544"/>
      <c r="CCI4486" s="2365"/>
      <c r="CCJ4486" s="633"/>
      <c r="CCK4486" s="439"/>
      <c r="CCL4486" s="633"/>
      <c r="CCM4486" s="633"/>
      <c r="CCN4486" s="1888"/>
      <c r="CCO4486" s="544"/>
      <c r="CCP4486" s="2365"/>
      <c r="CCQ4486" s="633"/>
      <c r="CCR4486" s="439"/>
      <c r="CCS4486" s="633"/>
      <c r="CCT4486" s="633"/>
      <c r="CCU4486" s="1888"/>
      <c r="CCV4486" s="544"/>
      <c r="CCW4486" s="2365"/>
      <c r="CCX4486" s="633"/>
      <c r="CCY4486" s="439"/>
      <c r="CCZ4486" s="633"/>
      <c r="CDA4486" s="633"/>
      <c r="CDB4486" s="1888"/>
      <c r="CDC4486" s="544"/>
      <c r="CDD4486" s="2365"/>
      <c r="CDE4486" s="633"/>
      <c r="CDF4486" s="439"/>
      <c r="CDG4486" s="633"/>
      <c r="CDH4486" s="633"/>
      <c r="CDI4486" s="1888"/>
      <c r="CDJ4486" s="544"/>
      <c r="CDK4486" s="2365"/>
      <c r="CDL4486" s="633"/>
      <c r="CDM4486" s="439"/>
      <c r="CDN4486" s="633"/>
      <c r="CDO4486" s="633"/>
      <c r="CDP4486" s="1888"/>
      <c r="CDQ4486" s="544"/>
      <c r="CDR4486" s="2365"/>
      <c r="CDS4486" s="633"/>
      <c r="CDT4486" s="439"/>
      <c r="CDU4486" s="633"/>
      <c r="CDV4486" s="633"/>
      <c r="CDW4486" s="1888"/>
      <c r="CDX4486" s="544"/>
      <c r="CDY4486" s="2365"/>
      <c r="CDZ4486" s="633"/>
      <c r="CEA4486" s="439"/>
      <c r="CEB4486" s="633"/>
      <c r="CEC4486" s="633"/>
      <c r="CED4486" s="1888"/>
      <c r="CEE4486" s="544"/>
      <c r="CEF4486" s="2365"/>
      <c r="CEG4486" s="633"/>
      <c r="CEH4486" s="439"/>
      <c r="CEI4486" s="633"/>
      <c r="CEJ4486" s="633"/>
      <c r="CEK4486" s="1888"/>
      <c r="CEL4486" s="544"/>
      <c r="CEM4486" s="2365"/>
      <c r="CEN4486" s="633"/>
      <c r="CEO4486" s="439"/>
      <c r="CEP4486" s="633"/>
      <c r="CEQ4486" s="633"/>
      <c r="CER4486" s="1888"/>
      <c r="CES4486" s="544"/>
      <c r="CET4486" s="2365"/>
      <c r="CEU4486" s="633"/>
      <c r="CEV4486" s="439"/>
      <c r="CEW4486" s="633"/>
      <c r="CEX4486" s="633"/>
      <c r="CEY4486" s="1888"/>
      <c r="CEZ4486" s="544"/>
      <c r="CFA4486" s="2365"/>
      <c r="CFB4486" s="633"/>
      <c r="CFC4486" s="439"/>
      <c r="CFD4486" s="633"/>
      <c r="CFE4486" s="633"/>
      <c r="CFF4486" s="1888"/>
      <c r="CFG4486" s="544"/>
      <c r="CFH4486" s="2365"/>
      <c r="CFI4486" s="633"/>
      <c r="CFJ4486" s="439"/>
      <c r="CFK4486" s="633"/>
      <c r="CFL4486" s="633"/>
      <c r="CFM4486" s="1888"/>
      <c r="CFN4486" s="544"/>
      <c r="CFO4486" s="2365"/>
      <c r="CFP4486" s="633"/>
      <c r="CFQ4486" s="439"/>
      <c r="CFR4486" s="633"/>
      <c r="CFS4486" s="633"/>
      <c r="CFT4486" s="1888"/>
      <c r="CFU4486" s="544"/>
      <c r="CFV4486" s="2365"/>
      <c r="CFW4486" s="633"/>
      <c r="CFX4486" s="439"/>
      <c r="CFY4486" s="633"/>
      <c r="CFZ4486" s="633"/>
      <c r="CGA4486" s="1888"/>
      <c r="CGB4486" s="544"/>
      <c r="CGC4486" s="2365"/>
      <c r="CGD4486" s="633"/>
      <c r="CGE4486" s="439"/>
      <c r="CGF4486" s="633"/>
      <c r="CGG4486" s="633"/>
      <c r="CGH4486" s="1888"/>
      <c r="CGI4486" s="544"/>
      <c r="CGJ4486" s="2365"/>
      <c r="CGK4486" s="633"/>
      <c r="CGL4486" s="439"/>
      <c r="CGM4486" s="633"/>
      <c r="CGN4486" s="633"/>
      <c r="CGO4486" s="1888"/>
      <c r="CGP4486" s="544"/>
      <c r="CGQ4486" s="2365"/>
      <c r="CGR4486" s="633"/>
      <c r="CGS4486" s="439"/>
      <c r="CGT4486" s="633"/>
      <c r="CGU4486" s="633"/>
      <c r="CGV4486" s="1888"/>
      <c r="CGW4486" s="544"/>
      <c r="CGX4486" s="2365"/>
      <c r="CGY4486" s="633"/>
      <c r="CGZ4486" s="439"/>
      <c r="CHA4486" s="633"/>
      <c r="CHB4486" s="633"/>
      <c r="CHC4486" s="1888"/>
      <c r="CHD4486" s="544"/>
      <c r="CHE4486" s="2365"/>
      <c r="CHF4486" s="633"/>
      <c r="CHG4486" s="439"/>
      <c r="CHH4486" s="633"/>
      <c r="CHI4486" s="633"/>
      <c r="CHJ4486" s="1888"/>
      <c r="CHK4486" s="544"/>
      <c r="CHL4486" s="2365"/>
      <c r="CHM4486" s="633"/>
      <c r="CHN4486" s="439"/>
      <c r="CHO4486" s="633"/>
      <c r="CHP4486" s="633"/>
      <c r="CHQ4486" s="1888"/>
      <c r="CHR4486" s="544"/>
      <c r="CHS4486" s="2365"/>
      <c r="CHT4486" s="633"/>
      <c r="CHU4486" s="439"/>
      <c r="CHV4486" s="633"/>
      <c r="CHW4486" s="633"/>
      <c r="CHX4486" s="1888"/>
      <c r="CHY4486" s="544"/>
      <c r="CHZ4486" s="2365"/>
      <c r="CIA4486" s="633"/>
      <c r="CIB4486" s="439"/>
      <c r="CIC4486" s="633"/>
      <c r="CID4486" s="633"/>
      <c r="CIE4486" s="1888"/>
      <c r="CIF4486" s="544"/>
      <c r="CIG4486" s="2365"/>
      <c r="CIH4486" s="633"/>
      <c r="CII4486" s="439"/>
      <c r="CIJ4486" s="633"/>
      <c r="CIK4486" s="633"/>
      <c r="CIL4486" s="1888"/>
      <c r="CIM4486" s="544"/>
      <c r="CIN4486" s="2365"/>
      <c r="CIO4486" s="633"/>
      <c r="CIP4486" s="439"/>
      <c r="CIQ4486" s="633"/>
      <c r="CIR4486" s="633"/>
      <c r="CIS4486" s="1888"/>
      <c r="CIT4486" s="544"/>
      <c r="CIU4486" s="2365"/>
      <c r="CIV4486" s="633"/>
      <c r="CIW4486" s="439"/>
      <c r="CIX4486" s="633"/>
      <c r="CIY4486" s="633"/>
      <c r="CIZ4486" s="1888"/>
      <c r="CJA4486" s="544"/>
      <c r="CJB4486" s="2365"/>
      <c r="CJC4486" s="633"/>
      <c r="CJD4486" s="439"/>
      <c r="CJE4486" s="633"/>
      <c r="CJF4486" s="633"/>
      <c r="CJG4486" s="1888"/>
      <c r="CJH4486" s="544"/>
      <c r="CJI4486" s="2365"/>
      <c r="CJJ4486" s="633"/>
      <c r="CJK4486" s="439"/>
      <c r="CJL4486" s="633"/>
      <c r="CJM4486" s="633"/>
      <c r="CJN4486" s="1888"/>
      <c r="CJO4486" s="544"/>
      <c r="CJP4486" s="2365"/>
      <c r="CJQ4486" s="633"/>
      <c r="CJR4486" s="439"/>
      <c r="CJS4486" s="633"/>
      <c r="CJT4486" s="633"/>
      <c r="CJU4486" s="1888"/>
      <c r="CJV4486" s="544"/>
      <c r="CJW4486" s="2365"/>
      <c r="CJX4486" s="633"/>
      <c r="CJY4486" s="439"/>
      <c r="CJZ4486" s="633"/>
      <c r="CKA4486" s="633"/>
      <c r="CKB4486" s="1888"/>
      <c r="CKC4486" s="544"/>
      <c r="CKD4486" s="2365"/>
      <c r="CKE4486" s="633"/>
      <c r="CKF4486" s="439"/>
      <c r="CKG4486" s="633"/>
      <c r="CKH4486" s="633"/>
      <c r="CKI4486" s="1888"/>
      <c r="CKJ4486" s="544"/>
      <c r="CKK4486" s="2365"/>
      <c r="CKL4486" s="633"/>
      <c r="CKM4486" s="439"/>
      <c r="CKN4486" s="633"/>
      <c r="CKO4486" s="633"/>
      <c r="CKP4486" s="1888"/>
      <c r="CKQ4486" s="544"/>
      <c r="CKR4486" s="2365"/>
      <c r="CKS4486" s="633"/>
      <c r="CKT4486" s="439"/>
      <c r="CKU4486" s="633"/>
      <c r="CKV4486" s="633"/>
      <c r="CKW4486" s="1888"/>
      <c r="CKX4486" s="544"/>
      <c r="CKY4486" s="2365"/>
      <c r="CKZ4486" s="633"/>
      <c r="CLA4486" s="439"/>
      <c r="CLB4486" s="633"/>
      <c r="CLC4486" s="633"/>
      <c r="CLD4486" s="1888"/>
      <c r="CLE4486" s="544"/>
      <c r="CLF4486" s="2365"/>
      <c r="CLG4486" s="633"/>
      <c r="CLH4486" s="439"/>
      <c r="CLI4486" s="633"/>
      <c r="CLJ4486" s="633"/>
      <c r="CLK4486" s="1888"/>
      <c r="CLL4486" s="544"/>
      <c r="CLM4486" s="2365"/>
      <c r="CLN4486" s="633"/>
      <c r="CLO4486" s="439"/>
      <c r="CLP4486" s="633"/>
      <c r="CLQ4486" s="633"/>
      <c r="CLR4486" s="1888"/>
      <c r="CLS4486" s="544"/>
      <c r="CLT4486" s="2365"/>
      <c r="CLU4486" s="633"/>
      <c r="CLV4486" s="439"/>
      <c r="CLW4486" s="633"/>
      <c r="CLX4486" s="633"/>
      <c r="CLY4486" s="1888"/>
      <c r="CLZ4486" s="544"/>
      <c r="CMA4486" s="2365"/>
      <c r="CMB4486" s="633"/>
      <c r="CMC4486" s="439"/>
      <c r="CMD4486" s="633"/>
      <c r="CME4486" s="633"/>
      <c r="CMF4486" s="1888"/>
      <c r="CMG4486" s="544"/>
      <c r="CMH4486" s="2365"/>
      <c r="CMI4486" s="633"/>
      <c r="CMJ4486" s="439"/>
      <c r="CMK4486" s="633"/>
      <c r="CML4486" s="633"/>
      <c r="CMM4486" s="1888"/>
      <c r="CMN4486" s="544"/>
      <c r="CMO4486" s="2365"/>
      <c r="CMP4486" s="633"/>
      <c r="CMQ4486" s="439"/>
      <c r="CMR4486" s="633"/>
      <c r="CMS4486" s="633"/>
      <c r="CMT4486" s="1888"/>
      <c r="CMU4486" s="544"/>
      <c r="CMV4486" s="2365"/>
      <c r="CMW4486" s="633"/>
      <c r="CMX4486" s="439"/>
      <c r="CMY4486" s="633"/>
      <c r="CMZ4486" s="633"/>
      <c r="CNA4486" s="1888"/>
      <c r="CNB4486" s="544"/>
      <c r="CNC4486" s="2365"/>
      <c r="CND4486" s="633"/>
      <c r="CNE4486" s="439"/>
      <c r="CNF4486" s="633"/>
      <c r="CNG4486" s="633"/>
      <c r="CNH4486" s="1888"/>
      <c r="CNI4486" s="544"/>
      <c r="CNJ4486" s="2365"/>
      <c r="CNK4486" s="633"/>
      <c r="CNL4486" s="439"/>
      <c r="CNM4486" s="633"/>
      <c r="CNN4486" s="633"/>
      <c r="CNO4486" s="1888"/>
      <c r="CNP4486" s="544"/>
      <c r="CNQ4486" s="2365"/>
      <c r="CNR4486" s="633"/>
      <c r="CNS4486" s="439"/>
      <c r="CNT4486" s="633"/>
      <c r="CNU4486" s="633"/>
      <c r="CNV4486" s="1888"/>
      <c r="CNW4486" s="544"/>
      <c r="CNX4486" s="2365"/>
      <c r="CNY4486" s="633"/>
      <c r="CNZ4486" s="439"/>
      <c r="COA4486" s="633"/>
      <c r="COB4486" s="633"/>
      <c r="COC4486" s="1888"/>
      <c r="COD4486" s="544"/>
      <c r="COE4486" s="2365"/>
      <c r="COF4486" s="633"/>
      <c r="COG4486" s="439"/>
      <c r="COH4486" s="633"/>
      <c r="COI4486" s="633"/>
      <c r="COJ4486" s="1888"/>
      <c r="COK4486" s="544"/>
      <c r="COL4486" s="2365"/>
      <c r="COM4486" s="633"/>
      <c r="CON4486" s="439"/>
      <c r="COO4486" s="633"/>
      <c r="COP4486" s="633"/>
      <c r="COQ4486" s="1888"/>
      <c r="COR4486" s="544"/>
      <c r="COS4486" s="2365"/>
      <c r="COT4486" s="633"/>
      <c r="COU4486" s="439"/>
      <c r="COV4486" s="633"/>
      <c r="COW4486" s="633"/>
      <c r="COX4486" s="1888"/>
      <c r="COY4486" s="544"/>
      <c r="COZ4486" s="2365"/>
      <c r="CPA4486" s="633"/>
      <c r="CPB4486" s="439"/>
      <c r="CPC4486" s="633"/>
      <c r="CPD4486" s="633"/>
      <c r="CPE4486" s="1888"/>
      <c r="CPF4486" s="544"/>
      <c r="CPG4486" s="2365"/>
      <c r="CPH4486" s="633"/>
      <c r="CPI4486" s="439"/>
      <c r="CPJ4486" s="633"/>
      <c r="CPK4486" s="633"/>
      <c r="CPL4486" s="1888"/>
      <c r="CPM4486" s="544"/>
      <c r="CPN4486" s="2365"/>
      <c r="CPO4486" s="633"/>
      <c r="CPP4486" s="439"/>
      <c r="CPQ4486" s="633"/>
      <c r="CPR4486" s="633"/>
      <c r="CPS4486" s="1888"/>
      <c r="CPT4486" s="544"/>
      <c r="CPU4486" s="2365"/>
      <c r="CPV4486" s="633"/>
      <c r="CPW4486" s="439"/>
      <c r="CPX4486" s="633"/>
      <c r="CPY4486" s="633"/>
      <c r="CPZ4486" s="1888"/>
      <c r="CQA4486" s="544"/>
      <c r="CQB4486" s="2365"/>
      <c r="CQC4486" s="633"/>
      <c r="CQD4486" s="439"/>
      <c r="CQE4486" s="633"/>
      <c r="CQF4486" s="633"/>
      <c r="CQG4486" s="1888"/>
      <c r="CQH4486" s="544"/>
      <c r="CQI4486" s="2365"/>
      <c r="CQJ4486" s="633"/>
      <c r="CQK4486" s="439"/>
      <c r="CQL4486" s="633"/>
      <c r="CQM4486" s="633"/>
      <c r="CQN4486" s="1888"/>
      <c r="CQO4486" s="544"/>
      <c r="CQP4486" s="2365"/>
      <c r="CQQ4486" s="633"/>
      <c r="CQR4486" s="439"/>
      <c r="CQS4486" s="633"/>
      <c r="CQT4486" s="633"/>
      <c r="CQU4486" s="1888"/>
      <c r="CQV4486" s="544"/>
      <c r="CQW4486" s="2365"/>
      <c r="CQX4486" s="633"/>
      <c r="CQY4486" s="439"/>
      <c r="CQZ4486" s="633"/>
      <c r="CRA4486" s="633"/>
      <c r="CRB4486" s="1888"/>
      <c r="CRC4486" s="544"/>
      <c r="CRD4486" s="2365"/>
      <c r="CRE4486" s="633"/>
      <c r="CRF4486" s="439"/>
      <c r="CRG4486" s="633"/>
      <c r="CRH4486" s="633"/>
      <c r="CRI4486" s="1888"/>
      <c r="CRJ4486" s="544"/>
      <c r="CRK4486" s="2365"/>
      <c r="CRL4486" s="633"/>
      <c r="CRM4486" s="439"/>
      <c r="CRN4486" s="633"/>
      <c r="CRO4486" s="633"/>
      <c r="CRP4486" s="1888"/>
      <c r="CRQ4486" s="544"/>
      <c r="CRR4486" s="2365"/>
      <c r="CRS4486" s="633"/>
      <c r="CRT4486" s="439"/>
      <c r="CRU4486" s="633"/>
      <c r="CRV4486" s="633"/>
      <c r="CRW4486" s="1888"/>
      <c r="CRX4486" s="544"/>
      <c r="CRY4486" s="2365"/>
      <c r="CRZ4486" s="633"/>
      <c r="CSA4486" s="439"/>
      <c r="CSB4486" s="633"/>
      <c r="CSC4486" s="633"/>
      <c r="CSD4486" s="1888"/>
      <c r="CSE4486" s="544"/>
      <c r="CSF4486" s="2365"/>
      <c r="CSG4486" s="633"/>
      <c r="CSH4486" s="439"/>
      <c r="CSI4486" s="633"/>
      <c r="CSJ4486" s="633"/>
      <c r="CSK4486" s="1888"/>
      <c r="CSL4486" s="544"/>
      <c r="CSM4486" s="2365"/>
      <c r="CSN4486" s="633"/>
      <c r="CSO4486" s="439"/>
      <c r="CSP4486" s="633"/>
      <c r="CSQ4486" s="633"/>
      <c r="CSR4486" s="1888"/>
      <c r="CSS4486" s="544"/>
      <c r="CST4486" s="2365"/>
      <c r="CSU4486" s="633"/>
      <c r="CSV4486" s="439"/>
      <c r="CSW4486" s="633"/>
      <c r="CSX4486" s="633"/>
      <c r="CSY4486" s="1888"/>
      <c r="CSZ4486" s="544"/>
      <c r="CTA4486" s="2365"/>
      <c r="CTB4486" s="633"/>
      <c r="CTC4486" s="439"/>
      <c r="CTD4486" s="633"/>
      <c r="CTE4486" s="633"/>
      <c r="CTF4486" s="1888"/>
      <c r="CTG4486" s="544"/>
      <c r="CTH4486" s="2365"/>
      <c r="CTI4486" s="633"/>
      <c r="CTJ4486" s="439"/>
      <c r="CTK4486" s="633"/>
      <c r="CTL4486" s="633"/>
      <c r="CTM4486" s="1888"/>
      <c r="CTN4486" s="544"/>
      <c r="CTO4486" s="2365"/>
      <c r="CTP4486" s="633"/>
      <c r="CTQ4486" s="439"/>
      <c r="CTR4486" s="633"/>
      <c r="CTS4486" s="633"/>
      <c r="CTT4486" s="1888"/>
      <c r="CTU4486" s="544"/>
      <c r="CTV4486" s="2365"/>
      <c r="CTW4486" s="633"/>
      <c r="CTX4486" s="439"/>
      <c r="CTY4486" s="633"/>
      <c r="CTZ4486" s="633"/>
      <c r="CUA4486" s="1888"/>
      <c r="CUB4486" s="544"/>
      <c r="CUC4486" s="2365"/>
      <c r="CUD4486" s="633"/>
      <c r="CUE4486" s="439"/>
      <c r="CUF4486" s="633"/>
      <c r="CUG4486" s="633"/>
      <c r="CUH4486" s="1888"/>
      <c r="CUI4486" s="544"/>
      <c r="CUJ4486" s="2365"/>
      <c r="CUK4486" s="633"/>
      <c r="CUL4486" s="439"/>
      <c r="CUM4486" s="633"/>
      <c r="CUN4486" s="633"/>
      <c r="CUO4486" s="1888"/>
      <c r="CUP4486" s="544"/>
      <c r="CUQ4486" s="2365"/>
      <c r="CUR4486" s="633"/>
      <c r="CUS4486" s="439"/>
      <c r="CUT4486" s="633"/>
      <c r="CUU4486" s="633"/>
      <c r="CUV4486" s="1888"/>
      <c r="CUW4486" s="544"/>
      <c r="CUX4486" s="2365"/>
      <c r="CUY4486" s="633"/>
      <c r="CUZ4486" s="439"/>
      <c r="CVA4486" s="633"/>
      <c r="CVB4486" s="633"/>
      <c r="CVC4486" s="1888"/>
      <c r="CVD4486" s="544"/>
      <c r="CVE4486" s="2365"/>
      <c r="CVF4486" s="633"/>
      <c r="CVG4486" s="439"/>
      <c r="CVH4486" s="633"/>
      <c r="CVI4486" s="633"/>
      <c r="CVJ4486" s="1888"/>
      <c r="CVK4486" s="544"/>
      <c r="CVL4486" s="2365"/>
      <c r="CVM4486" s="633"/>
      <c r="CVN4486" s="439"/>
      <c r="CVO4486" s="633"/>
      <c r="CVP4486" s="633"/>
      <c r="CVQ4486" s="1888"/>
      <c r="CVR4486" s="544"/>
      <c r="CVS4486" s="2365"/>
      <c r="CVT4486" s="633"/>
      <c r="CVU4486" s="439"/>
      <c r="CVV4486" s="633"/>
      <c r="CVW4486" s="633"/>
      <c r="CVX4486" s="1888"/>
      <c r="CVY4486" s="544"/>
      <c r="CVZ4486" s="2365"/>
      <c r="CWA4486" s="633"/>
      <c r="CWB4486" s="439"/>
      <c r="CWC4486" s="633"/>
      <c r="CWD4486" s="633"/>
      <c r="CWE4486" s="1888"/>
      <c r="CWF4486" s="544"/>
      <c r="CWG4486" s="2365"/>
      <c r="CWH4486" s="633"/>
      <c r="CWI4486" s="439"/>
      <c r="CWJ4486" s="633"/>
      <c r="CWK4486" s="633"/>
      <c r="CWL4486" s="1888"/>
      <c r="CWM4486" s="544"/>
      <c r="CWN4486" s="2365"/>
      <c r="CWO4486" s="633"/>
      <c r="CWP4486" s="439"/>
      <c r="CWQ4486" s="633"/>
      <c r="CWR4486" s="633"/>
      <c r="CWS4486" s="1888"/>
      <c r="CWT4486" s="544"/>
      <c r="CWU4486" s="2365"/>
      <c r="CWV4486" s="633"/>
      <c r="CWW4486" s="439"/>
      <c r="CWX4486" s="633"/>
      <c r="CWY4486" s="633"/>
      <c r="CWZ4486" s="1888"/>
      <c r="CXA4486" s="544"/>
      <c r="CXB4486" s="2365"/>
      <c r="CXC4486" s="633"/>
      <c r="CXD4486" s="439"/>
      <c r="CXE4486" s="633"/>
      <c r="CXF4486" s="633"/>
      <c r="CXG4486" s="1888"/>
      <c r="CXH4486" s="544"/>
      <c r="CXI4486" s="2365"/>
      <c r="CXJ4486" s="633"/>
      <c r="CXK4486" s="439"/>
      <c r="CXL4486" s="633"/>
      <c r="CXM4486" s="633"/>
      <c r="CXN4486" s="1888"/>
      <c r="CXO4486" s="544"/>
      <c r="CXP4486" s="2365"/>
      <c r="CXQ4486" s="633"/>
      <c r="CXR4486" s="439"/>
      <c r="CXS4486" s="633"/>
      <c r="CXT4486" s="633"/>
      <c r="CXU4486" s="1888"/>
      <c r="CXV4486" s="544"/>
      <c r="CXW4486" s="2365"/>
      <c r="CXX4486" s="633"/>
      <c r="CXY4486" s="439"/>
      <c r="CXZ4486" s="633"/>
      <c r="CYA4486" s="633"/>
      <c r="CYB4486" s="1888"/>
      <c r="CYC4486" s="544"/>
      <c r="CYD4486" s="2365"/>
      <c r="CYE4486" s="633"/>
      <c r="CYF4486" s="439"/>
      <c r="CYG4486" s="633"/>
      <c r="CYH4486" s="633"/>
      <c r="CYI4486" s="1888"/>
      <c r="CYJ4486" s="544"/>
      <c r="CYK4486" s="2365"/>
      <c r="CYL4486" s="633"/>
      <c r="CYM4486" s="439"/>
      <c r="CYN4486" s="633"/>
      <c r="CYO4486" s="633"/>
      <c r="CYP4486" s="1888"/>
      <c r="CYQ4486" s="544"/>
      <c r="CYR4486" s="2365"/>
      <c r="CYS4486" s="633"/>
      <c r="CYT4486" s="439"/>
      <c r="CYU4486" s="633"/>
      <c r="CYV4486" s="633"/>
      <c r="CYW4486" s="1888"/>
      <c r="CYX4486" s="544"/>
      <c r="CYY4486" s="2365"/>
      <c r="CYZ4486" s="633"/>
      <c r="CZA4486" s="439"/>
      <c r="CZB4486" s="633"/>
      <c r="CZC4486" s="633"/>
      <c r="CZD4486" s="1888"/>
      <c r="CZE4486" s="544"/>
      <c r="CZF4486" s="2365"/>
      <c r="CZG4486" s="633"/>
      <c r="CZH4486" s="439"/>
      <c r="CZI4486" s="633"/>
      <c r="CZJ4486" s="633"/>
      <c r="CZK4486" s="1888"/>
      <c r="CZL4486" s="544"/>
      <c r="CZM4486" s="2365"/>
      <c r="CZN4486" s="633"/>
      <c r="CZO4486" s="439"/>
      <c r="CZP4486" s="633"/>
      <c r="CZQ4486" s="633"/>
      <c r="CZR4486" s="1888"/>
      <c r="CZS4486" s="544"/>
      <c r="CZT4486" s="2365"/>
      <c r="CZU4486" s="633"/>
      <c r="CZV4486" s="439"/>
      <c r="CZW4486" s="633"/>
      <c r="CZX4486" s="633"/>
      <c r="CZY4486" s="1888"/>
      <c r="CZZ4486" s="544"/>
      <c r="DAA4486" s="2365"/>
      <c r="DAB4486" s="633"/>
      <c r="DAC4486" s="439"/>
      <c r="DAD4486" s="633"/>
      <c r="DAE4486" s="633"/>
      <c r="DAF4486" s="1888"/>
      <c r="DAG4486" s="544"/>
      <c r="DAH4486" s="2365"/>
      <c r="DAI4486" s="633"/>
      <c r="DAJ4486" s="439"/>
      <c r="DAK4486" s="633"/>
      <c r="DAL4486" s="633"/>
      <c r="DAM4486" s="1888"/>
      <c r="DAN4486" s="544"/>
      <c r="DAO4486" s="2365"/>
      <c r="DAP4486" s="633"/>
      <c r="DAQ4486" s="439"/>
      <c r="DAR4486" s="633"/>
      <c r="DAS4486" s="633"/>
      <c r="DAT4486" s="1888"/>
      <c r="DAU4486" s="544"/>
      <c r="DAV4486" s="2365"/>
      <c r="DAW4486" s="633"/>
      <c r="DAX4486" s="439"/>
      <c r="DAY4486" s="633"/>
      <c r="DAZ4486" s="633"/>
      <c r="DBA4486" s="1888"/>
      <c r="DBB4486" s="544"/>
      <c r="DBC4486" s="2365"/>
      <c r="DBD4486" s="633"/>
      <c r="DBE4486" s="439"/>
      <c r="DBF4486" s="633"/>
      <c r="DBG4486" s="633"/>
      <c r="DBH4486" s="1888"/>
      <c r="DBI4486" s="544"/>
      <c r="DBJ4486" s="2365"/>
      <c r="DBK4486" s="633"/>
      <c r="DBL4486" s="439"/>
      <c r="DBM4486" s="633"/>
      <c r="DBN4486" s="633"/>
      <c r="DBO4486" s="1888"/>
      <c r="DBP4486" s="544"/>
      <c r="DBQ4486" s="2365"/>
      <c r="DBR4486" s="633"/>
      <c r="DBS4486" s="439"/>
      <c r="DBT4486" s="633"/>
      <c r="DBU4486" s="633"/>
      <c r="DBV4486" s="1888"/>
      <c r="DBW4486" s="544"/>
      <c r="DBX4486" s="2365"/>
      <c r="DBY4486" s="633"/>
      <c r="DBZ4486" s="439"/>
      <c r="DCA4486" s="633"/>
      <c r="DCB4486" s="633"/>
      <c r="DCC4486" s="1888"/>
      <c r="DCD4486" s="544"/>
      <c r="DCE4486" s="2365"/>
      <c r="DCF4486" s="633"/>
      <c r="DCG4486" s="439"/>
      <c r="DCH4486" s="633"/>
      <c r="DCI4486" s="633"/>
      <c r="DCJ4486" s="1888"/>
      <c r="DCK4486" s="544"/>
      <c r="DCL4486" s="2365"/>
      <c r="DCM4486" s="633"/>
      <c r="DCN4486" s="439"/>
      <c r="DCO4486" s="633"/>
      <c r="DCP4486" s="633"/>
      <c r="DCQ4486" s="1888"/>
      <c r="DCR4486" s="544"/>
      <c r="DCS4486" s="2365"/>
      <c r="DCT4486" s="633"/>
      <c r="DCU4486" s="439"/>
      <c r="DCV4486" s="633"/>
      <c r="DCW4486" s="633"/>
      <c r="DCX4486" s="1888"/>
      <c r="DCY4486" s="544"/>
      <c r="DCZ4486" s="2365"/>
      <c r="DDA4486" s="633"/>
      <c r="DDB4486" s="439"/>
      <c r="DDC4486" s="633"/>
      <c r="DDD4486" s="633"/>
      <c r="DDE4486" s="1888"/>
      <c r="DDF4486" s="544"/>
      <c r="DDG4486" s="2365"/>
      <c r="DDH4486" s="633"/>
      <c r="DDI4486" s="439"/>
      <c r="DDJ4486" s="633"/>
      <c r="DDK4486" s="633"/>
      <c r="DDL4486" s="1888"/>
      <c r="DDM4486" s="544"/>
      <c r="DDN4486" s="2365"/>
      <c r="DDO4486" s="633"/>
      <c r="DDP4486" s="439"/>
      <c r="DDQ4486" s="633"/>
      <c r="DDR4486" s="633"/>
      <c r="DDS4486" s="1888"/>
      <c r="DDT4486" s="544"/>
      <c r="DDU4486" s="2365"/>
      <c r="DDV4486" s="633"/>
      <c r="DDW4486" s="439"/>
      <c r="DDX4486" s="633"/>
      <c r="DDY4486" s="633"/>
      <c r="DDZ4486" s="1888"/>
      <c r="DEA4486" s="544"/>
      <c r="DEB4486" s="2365"/>
      <c r="DEC4486" s="633"/>
      <c r="DED4486" s="439"/>
      <c r="DEE4486" s="633"/>
      <c r="DEF4486" s="633"/>
      <c r="DEG4486" s="1888"/>
      <c r="DEH4486" s="544"/>
      <c r="DEI4486" s="2365"/>
      <c r="DEJ4486" s="633"/>
      <c r="DEK4486" s="439"/>
      <c r="DEL4486" s="633"/>
      <c r="DEM4486" s="633"/>
      <c r="DEN4486" s="1888"/>
      <c r="DEO4486" s="544"/>
      <c r="DEP4486" s="2365"/>
      <c r="DEQ4486" s="633"/>
      <c r="DER4486" s="439"/>
      <c r="DES4486" s="633"/>
      <c r="DET4486" s="633"/>
      <c r="DEU4486" s="1888"/>
      <c r="DEV4486" s="544"/>
      <c r="DEW4486" s="2365"/>
      <c r="DEX4486" s="633"/>
      <c r="DEY4486" s="439"/>
      <c r="DEZ4486" s="633"/>
      <c r="DFA4486" s="633"/>
      <c r="DFB4486" s="1888"/>
      <c r="DFC4486" s="544"/>
      <c r="DFD4486" s="2365"/>
      <c r="DFE4486" s="633"/>
      <c r="DFF4486" s="439"/>
      <c r="DFG4486" s="633"/>
      <c r="DFH4486" s="633"/>
      <c r="DFI4486" s="1888"/>
      <c r="DFJ4486" s="544"/>
      <c r="DFK4486" s="2365"/>
      <c r="DFL4486" s="633"/>
      <c r="DFM4486" s="439"/>
      <c r="DFN4486" s="633"/>
      <c r="DFO4486" s="633"/>
      <c r="DFP4486" s="1888"/>
      <c r="DFQ4486" s="544"/>
      <c r="DFR4486" s="2365"/>
      <c r="DFS4486" s="633"/>
      <c r="DFT4486" s="439"/>
      <c r="DFU4486" s="633"/>
      <c r="DFV4486" s="633"/>
      <c r="DFW4486" s="1888"/>
      <c r="DFX4486" s="544"/>
      <c r="DFY4486" s="2365"/>
      <c r="DFZ4486" s="633"/>
      <c r="DGA4486" s="439"/>
      <c r="DGB4486" s="633"/>
      <c r="DGC4486" s="633"/>
      <c r="DGD4486" s="1888"/>
      <c r="DGE4486" s="544"/>
      <c r="DGF4486" s="2365"/>
      <c r="DGG4486" s="633"/>
      <c r="DGH4486" s="439"/>
      <c r="DGI4486" s="633"/>
      <c r="DGJ4486" s="633"/>
      <c r="DGK4486" s="1888"/>
      <c r="DGL4486" s="544"/>
      <c r="DGM4486" s="2365"/>
      <c r="DGN4486" s="633"/>
      <c r="DGO4486" s="439"/>
      <c r="DGP4486" s="633"/>
      <c r="DGQ4486" s="633"/>
      <c r="DGR4486" s="1888"/>
      <c r="DGS4486" s="544"/>
      <c r="DGT4486" s="2365"/>
      <c r="DGU4486" s="633"/>
      <c r="DGV4486" s="439"/>
      <c r="DGW4486" s="633"/>
      <c r="DGX4486" s="633"/>
      <c r="DGY4486" s="1888"/>
      <c r="DGZ4486" s="544"/>
      <c r="DHA4486" s="2365"/>
      <c r="DHB4486" s="633"/>
      <c r="DHC4486" s="439"/>
      <c r="DHD4486" s="633"/>
      <c r="DHE4486" s="633"/>
      <c r="DHF4486" s="1888"/>
      <c r="DHG4486" s="544"/>
      <c r="DHH4486" s="2365"/>
      <c r="DHI4486" s="633"/>
      <c r="DHJ4486" s="439"/>
      <c r="DHK4486" s="633"/>
      <c r="DHL4486" s="633"/>
      <c r="DHM4486" s="1888"/>
      <c r="DHN4486" s="544"/>
      <c r="DHO4486" s="2365"/>
      <c r="DHP4486" s="633"/>
      <c r="DHQ4486" s="439"/>
      <c r="DHR4486" s="633"/>
      <c r="DHS4486" s="633"/>
      <c r="DHT4486" s="1888"/>
      <c r="DHU4486" s="544"/>
      <c r="DHV4486" s="2365"/>
      <c r="DHW4486" s="633"/>
      <c r="DHX4486" s="439"/>
      <c r="DHY4486" s="633"/>
      <c r="DHZ4486" s="633"/>
      <c r="DIA4486" s="1888"/>
      <c r="DIB4486" s="544"/>
      <c r="DIC4486" s="2365"/>
      <c r="DID4486" s="633"/>
      <c r="DIE4486" s="439"/>
      <c r="DIF4486" s="633"/>
      <c r="DIG4486" s="633"/>
      <c r="DIH4486" s="1888"/>
      <c r="DII4486" s="544"/>
      <c r="DIJ4486" s="2365"/>
      <c r="DIK4486" s="633"/>
      <c r="DIL4486" s="439"/>
      <c r="DIM4486" s="633"/>
      <c r="DIN4486" s="633"/>
      <c r="DIO4486" s="1888"/>
      <c r="DIP4486" s="544"/>
      <c r="DIQ4486" s="2365"/>
      <c r="DIR4486" s="633"/>
      <c r="DIS4486" s="439"/>
      <c r="DIT4486" s="633"/>
      <c r="DIU4486" s="633"/>
      <c r="DIV4486" s="1888"/>
      <c r="DIW4486" s="544"/>
      <c r="DIX4486" s="2365"/>
      <c r="DIY4486" s="633"/>
      <c r="DIZ4486" s="439"/>
      <c r="DJA4486" s="633"/>
      <c r="DJB4486" s="633"/>
      <c r="DJC4486" s="1888"/>
      <c r="DJD4486" s="544"/>
      <c r="DJE4486" s="2365"/>
      <c r="DJF4486" s="633"/>
      <c r="DJG4486" s="439"/>
      <c r="DJH4486" s="633"/>
      <c r="DJI4486" s="633"/>
      <c r="DJJ4486" s="1888"/>
      <c r="DJK4486" s="544"/>
      <c r="DJL4486" s="2365"/>
      <c r="DJM4486" s="633"/>
      <c r="DJN4486" s="439"/>
      <c r="DJO4486" s="633"/>
      <c r="DJP4486" s="633"/>
      <c r="DJQ4486" s="1888"/>
      <c r="DJR4486" s="544"/>
      <c r="DJS4486" s="2365"/>
      <c r="DJT4486" s="633"/>
      <c r="DJU4486" s="439"/>
      <c r="DJV4486" s="633"/>
      <c r="DJW4486" s="633"/>
      <c r="DJX4486" s="1888"/>
      <c r="DJY4486" s="544"/>
      <c r="DJZ4486" s="2365"/>
      <c r="DKA4486" s="633"/>
      <c r="DKB4486" s="439"/>
      <c r="DKC4486" s="633"/>
      <c r="DKD4486" s="633"/>
      <c r="DKE4486" s="1888"/>
      <c r="DKF4486" s="544"/>
      <c r="DKG4486" s="2365"/>
      <c r="DKH4486" s="633"/>
      <c r="DKI4486" s="439"/>
      <c r="DKJ4486" s="633"/>
      <c r="DKK4486" s="633"/>
      <c r="DKL4486" s="1888"/>
      <c r="DKM4486" s="544"/>
      <c r="DKN4486" s="2365"/>
      <c r="DKO4486" s="633"/>
      <c r="DKP4486" s="439"/>
      <c r="DKQ4486" s="633"/>
      <c r="DKR4486" s="633"/>
      <c r="DKS4486" s="1888"/>
      <c r="DKT4486" s="544"/>
      <c r="DKU4486" s="2365"/>
      <c r="DKV4486" s="633"/>
      <c r="DKW4486" s="439"/>
      <c r="DKX4486" s="633"/>
      <c r="DKY4486" s="633"/>
      <c r="DKZ4486" s="1888"/>
      <c r="DLA4486" s="544"/>
      <c r="DLB4486" s="2365"/>
      <c r="DLC4486" s="633"/>
      <c r="DLD4486" s="439"/>
      <c r="DLE4486" s="633"/>
      <c r="DLF4486" s="633"/>
      <c r="DLG4486" s="1888"/>
      <c r="DLH4486" s="544"/>
      <c r="DLI4486" s="2365"/>
      <c r="DLJ4486" s="633"/>
      <c r="DLK4486" s="439"/>
      <c r="DLL4486" s="633"/>
      <c r="DLM4486" s="633"/>
      <c r="DLN4486" s="1888"/>
      <c r="DLO4486" s="544"/>
      <c r="DLP4486" s="2365"/>
      <c r="DLQ4486" s="633"/>
      <c r="DLR4486" s="439"/>
      <c r="DLS4486" s="633"/>
      <c r="DLT4486" s="633"/>
      <c r="DLU4486" s="1888"/>
      <c r="DLV4486" s="544"/>
      <c r="DLW4486" s="2365"/>
      <c r="DLX4486" s="633"/>
      <c r="DLY4486" s="439"/>
      <c r="DLZ4486" s="633"/>
      <c r="DMA4486" s="633"/>
      <c r="DMB4486" s="1888"/>
      <c r="DMC4486" s="544"/>
      <c r="DMD4486" s="2365"/>
      <c r="DME4486" s="633"/>
      <c r="DMF4486" s="439"/>
      <c r="DMG4486" s="633"/>
      <c r="DMH4486" s="633"/>
      <c r="DMI4486" s="1888"/>
      <c r="DMJ4486" s="544"/>
      <c r="DMK4486" s="2365"/>
      <c r="DML4486" s="633"/>
      <c r="DMM4486" s="439"/>
      <c r="DMN4486" s="633"/>
      <c r="DMO4486" s="633"/>
      <c r="DMP4486" s="1888"/>
      <c r="DMQ4486" s="544"/>
      <c r="DMR4486" s="2365"/>
      <c r="DMS4486" s="633"/>
      <c r="DMT4486" s="439"/>
      <c r="DMU4486" s="633"/>
      <c r="DMV4486" s="633"/>
      <c r="DMW4486" s="1888"/>
      <c r="DMX4486" s="544"/>
      <c r="DMY4486" s="2365"/>
      <c r="DMZ4486" s="633"/>
      <c r="DNA4486" s="439"/>
      <c r="DNB4486" s="633"/>
      <c r="DNC4486" s="633"/>
      <c r="DND4486" s="1888"/>
      <c r="DNE4486" s="544"/>
      <c r="DNF4486" s="2365"/>
      <c r="DNG4486" s="633"/>
      <c r="DNH4486" s="439"/>
      <c r="DNI4486" s="633"/>
      <c r="DNJ4486" s="633"/>
      <c r="DNK4486" s="1888"/>
      <c r="DNL4486" s="544"/>
      <c r="DNM4486" s="2365"/>
      <c r="DNN4486" s="633"/>
      <c r="DNO4486" s="439"/>
      <c r="DNP4486" s="633"/>
      <c r="DNQ4486" s="633"/>
      <c r="DNR4486" s="1888"/>
      <c r="DNS4486" s="544"/>
      <c r="DNT4486" s="2365"/>
      <c r="DNU4486" s="633"/>
      <c r="DNV4486" s="439"/>
      <c r="DNW4486" s="633"/>
      <c r="DNX4486" s="633"/>
      <c r="DNY4486" s="1888"/>
      <c r="DNZ4486" s="544"/>
      <c r="DOA4486" s="2365"/>
      <c r="DOB4486" s="633"/>
      <c r="DOC4486" s="439"/>
      <c r="DOD4486" s="633"/>
      <c r="DOE4486" s="633"/>
      <c r="DOF4486" s="1888"/>
      <c r="DOG4486" s="544"/>
      <c r="DOH4486" s="2365"/>
      <c r="DOI4486" s="633"/>
      <c r="DOJ4486" s="439"/>
      <c r="DOK4486" s="633"/>
      <c r="DOL4486" s="633"/>
      <c r="DOM4486" s="1888"/>
      <c r="DON4486" s="544"/>
      <c r="DOO4486" s="2365"/>
      <c r="DOP4486" s="633"/>
      <c r="DOQ4486" s="439"/>
      <c r="DOR4486" s="633"/>
      <c r="DOS4486" s="633"/>
      <c r="DOT4486" s="1888"/>
      <c r="DOU4486" s="544"/>
      <c r="DOV4486" s="2365"/>
      <c r="DOW4486" s="633"/>
      <c r="DOX4486" s="439"/>
      <c r="DOY4486" s="633"/>
      <c r="DOZ4486" s="633"/>
      <c r="DPA4486" s="1888"/>
      <c r="DPB4486" s="544"/>
      <c r="DPC4486" s="2365"/>
      <c r="DPD4486" s="633"/>
      <c r="DPE4486" s="439"/>
      <c r="DPF4486" s="633"/>
      <c r="DPG4486" s="633"/>
      <c r="DPH4486" s="1888"/>
      <c r="DPI4486" s="544"/>
      <c r="DPJ4486" s="2365"/>
      <c r="DPK4486" s="633"/>
      <c r="DPL4486" s="439"/>
      <c r="DPM4486" s="633"/>
      <c r="DPN4486" s="633"/>
      <c r="DPO4486" s="1888"/>
      <c r="DPP4486" s="544"/>
      <c r="DPQ4486" s="2365"/>
      <c r="DPR4486" s="633"/>
      <c r="DPS4486" s="439"/>
      <c r="DPT4486" s="633"/>
      <c r="DPU4486" s="633"/>
      <c r="DPV4486" s="1888"/>
      <c r="DPW4486" s="544"/>
      <c r="DPX4486" s="2365"/>
      <c r="DPY4486" s="633"/>
      <c r="DPZ4486" s="439"/>
      <c r="DQA4486" s="633"/>
      <c r="DQB4486" s="633"/>
      <c r="DQC4486" s="1888"/>
      <c r="DQD4486" s="544"/>
      <c r="DQE4486" s="2365"/>
      <c r="DQF4486" s="633"/>
      <c r="DQG4486" s="439"/>
      <c r="DQH4486" s="633"/>
      <c r="DQI4486" s="633"/>
      <c r="DQJ4486" s="1888"/>
      <c r="DQK4486" s="544"/>
      <c r="DQL4486" s="2365"/>
      <c r="DQM4486" s="633"/>
      <c r="DQN4486" s="439"/>
      <c r="DQO4486" s="633"/>
      <c r="DQP4486" s="633"/>
      <c r="DQQ4486" s="1888"/>
      <c r="DQR4486" s="544"/>
      <c r="DQS4486" s="2365"/>
      <c r="DQT4486" s="633"/>
      <c r="DQU4486" s="439"/>
      <c r="DQV4486" s="633"/>
      <c r="DQW4486" s="633"/>
      <c r="DQX4486" s="1888"/>
      <c r="DQY4486" s="544"/>
      <c r="DQZ4486" s="2365"/>
      <c r="DRA4486" s="633"/>
      <c r="DRB4486" s="439"/>
      <c r="DRC4486" s="633"/>
      <c r="DRD4486" s="633"/>
      <c r="DRE4486" s="1888"/>
      <c r="DRF4486" s="544"/>
      <c r="DRG4486" s="2365"/>
      <c r="DRH4486" s="633"/>
      <c r="DRI4486" s="439"/>
      <c r="DRJ4486" s="633"/>
      <c r="DRK4486" s="633"/>
      <c r="DRL4486" s="1888"/>
      <c r="DRM4486" s="544"/>
      <c r="DRN4486" s="2365"/>
      <c r="DRO4486" s="633"/>
      <c r="DRP4486" s="439"/>
      <c r="DRQ4486" s="633"/>
      <c r="DRR4486" s="633"/>
      <c r="DRS4486" s="1888"/>
      <c r="DRT4486" s="544"/>
      <c r="DRU4486" s="2365"/>
      <c r="DRV4486" s="633"/>
      <c r="DRW4486" s="439"/>
      <c r="DRX4486" s="633"/>
      <c r="DRY4486" s="633"/>
      <c r="DRZ4486" s="1888"/>
      <c r="DSA4486" s="544"/>
      <c r="DSB4486" s="2365"/>
      <c r="DSC4486" s="633"/>
      <c r="DSD4486" s="439"/>
      <c r="DSE4486" s="633"/>
      <c r="DSF4486" s="633"/>
      <c r="DSG4486" s="1888"/>
      <c r="DSH4486" s="544"/>
      <c r="DSI4486" s="2365"/>
      <c r="DSJ4486" s="633"/>
      <c r="DSK4486" s="439"/>
      <c r="DSL4486" s="633"/>
      <c r="DSM4486" s="633"/>
      <c r="DSN4486" s="1888"/>
      <c r="DSO4486" s="544"/>
      <c r="DSP4486" s="2365"/>
      <c r="DSQ4486" s="633"/>
      <c r="DSR4486" s="439"/>
      <c r="DSS4486" s="633"/>
      <c r="DST4486" s="633"/>
      <c r="DSU4486" s="1888"/>
      <c r="DSV4486" s="544"/>
      <c r="DSW4486" s="2365"/>
      <c r="DSX4486" s="633"/>
      <c r="DSY4486" s="439"/>
      <c r="DSZ4486" s="633"/>
      <c r="DTA4486" s="633"/>
      <c r="DTB4486" s="1888"/>
      <c r="DTC4486" s="544"/>
      <c r="DTD4486" s="2365"/>
      <c r="DTE4486" s="633"/>
      <c r="DTF4486" s="439"/>
      <c r="DTG4486" s="633"/>
      <c r="DTH4486" s="633"/>
      <c r="DTI4486" s="1888"/>
      <c r="DTJ4486" s="544"/>
      <c r="DTK4486" s="2365"/>
      <c r="DTL4486" s="633"/>
      <c r="DTM4486" s="439"/>
      <c r="DTN4486" s="633"/>
      <c r="DTO4486" s="633"/>
      <c r="DTP4486" s="1888"/>
      <c r="DTQ4486" s="544"/>
      <c r="DTR4486" s="2365"/>
      <c r="DTS4486" s="633"/>
      <c r="DTT4486" s="439"/>
      <c r="DTU4486" s="633"/>
      <c r="DTV4486" s="633"/>
      <c r="DTW4486" s="1888"/>
      <c r="DTX4486" s="544"/>
      <c r="DTY4486" s="2365"/>
      <c r="DTZ4486" s="633"/>
      <c r="DUA4486" s="439"/>
      <c r="DUB4486" s="633"/>
      <c r="DUC4486" s="633"/>
      <c r="DUD4486" s="1888"/>
      <c r="DUE4486" s="544"/>
      <c r="DUF4486" s="2365"/>
      <c r="DUG4486" s="633"/>
      <c r="DUH4486" s="439"/>
      <c r="DUI4486" s="633"/>
      <c r="DUJ4486" s="633"/>
      <c r="DUK4486" s="1888"/>
      <c r="DUL4486" s="544"/>
      <c r="DUM4486" s="2365"/>
      <c r="DUN4486" s="633"/>
      <c r="DUO4486" s="439"/>
      <c r="DUP4486" s="633"/>
      <c r="DUQ4486" s="633"/>
      <c r="DUR4486" s="1888"/>
      <c r="DUS4486" s="544"/>
      <c r="DUT4486" s="2365"/>
      <c r="DUU4486" s="633"/>
      <c r="DUV4486" s="439"/>
      <c r="DUW4486" s="633"/>
      <c r="DUX4486" s="633"/>
      <c r="DUY4486" s="1888"/>
      <c r="DUZ4486" s="544"/>
      <c r="DVA4486" s="2365"/>
      <c r="DVB4486" s="633"/>
      <c r="DVC4486" s="439"/>
      <c r="DVD4486" s="633"/>
      <c r="DVE4486" s="633"/>
      <c r="DVF4486" s="1888"/>
      <c r="DVG4486" s="544"/>
      <c r="DVH4486" s="2365"/>
      <c r="DVI4486" s="633"/>
      <c r="DVJ4486" s="439"/>
      <c r="DVK4486" s="633"/>
      <c r="DVL4486" s="633"/>
      <c r="DVM4486" s="1888"/>
      <c r="DVN4486" s="544"/>
      <c r="DVO4486" s="2365"/>
      <c r="DVP4486" s="633"/>
      <c r="DVQ4486" s="439"/>
      <c r="DVR4486" s="633"/>
      <c r="DVS4486" s="633"/>
      <c r="DVT4486" s="1888"/>
      <c r="DVU4486" s="544"/>
      <c r="DVV4486" s="2365"/>
      <c r="DVW4486" s="633"/>
      <c r="DVX4486" s="439"/>
      <c r="DVY4486" s="633"/>
      <c r="DVZ4486" s="633"/>
      <c r="DWA4486" s="1888"/>
      <c r="DWB4486" s="544"/>
      <c r="DWC4486" s="2365"/>
      <c r="DWD4486" s="633"/>
      <c r="DWE4486" s="439"/>
      <c r="DWF4486" s="633"/>
      <c r="DWG4486" s="633"/>
      <c r="DWH4486" s="1888"/>
      <c r="DWI4486" s="544"/>
      <c r="DWJ4486" s="2365"/>
      <c r="DWK4486" s="633"/>
      <c r="DWL4486" s="439"/>
      <c r="DWM4486" s="633"/>
      <c r="DWN4486" s="633"/>
      <c r="DWO4486" s="1888"/>
      <c r="DWP4486" s="544"/>
      <c r="DWQ4486" s="2365"/>
      <c r="DWR4486" s="633"/>
      <c r="DWS4486" s="439"/>
      <c r="DWT4486" s="633"/>
      <c r="DWU4486" s="633"/>
      <c r="DWV4486" s="1888"/>
      <c r="DWW4486" s="544"/>
      <c r="DWX4486" s="2365"/>
      <c r="DWY4486" s="633"/>
      <c r="DWZ4486" s="439"/>
      <c r="DXA4486" s="633"/>
      <c r="DXB4486" s="633"/>
      <c r="DXC4486" s="1888"/>
      <c r="DXD4486" s="544"/>
      <c r="DXE4486" s="2365"/>
      <c r="DXF4486" s="633"/>
      <c r="DXG4486" s="439"/>
      <c r="DXH4486" s="633"/>
      <c r="DXI4486" s="633"/>
      <c r="DXJ4486" s="1888"/>
      <c r="DXK4486" s="544"/>
      <c r="DXL4486" s="2365"/>
      <c r="DXM4486" s="633"/>
      <c r="DXN4486" s="439"/>
      <c r="DXO4486" s="633"/>
      <c r="DXP4486" s="633"/>
      <c r="DXQ4486" s="1888"/>
      <c r="DXR4486" s="544"/>
      <c r="DXS4486" s="2365"/>
      <c r="DXT4486" s="633"/>
      <c r="DXU4486" s="439"/>
      <c r="DXV4486" s="633"/>
      <c r="DXW4486" s="633"/>
      <c r="DXX4486" s="1888"/>
      <c r="DXY4486" s="544"/>
      <c r="DXZ4486" s="2365"/>
      <c r="DYA4486" s="633"/>
      <c r="DYB4486" s="439"/>
      <c r="DYC4486" s="633"/>
      <c r="DYD4486" s="633"/>
      <c r="DYE4486" s="1888"/>
      <c r="DYF4486" s="544"/>
      <c r="DYG4486" s="2365"/>
      <c r="DYH4486" s="633"/>
      <c r="DYI4486" s="439"/>
      <c r="DYJ4486" s="633"/>
      <c r="DYK4486" s="633"/>
      <c r="DYL4486" s="1888"/>
      <c r="DYM4486" s="544"/>
      <c r="DYN4486" s="2365"/>
      <c r="DYO4486" s="633"/>
      <c r="DYP4486" s="439"/>
      <c r="DYQ4486" s="633"/>
      <c r="DYR4486" s="633"/>
      <c r="DYS4486" s="1888"/>
      <c r="DYT4486" s="544"/>
      <c r="DYU4486" s="2365"/>
      <c r="DYV4486" s="633"/>
      <c r="DYW4486" s="439"/>
      <c r="DYX4486" s="633"/>
      <c r="DYY4486" s="633"/>
      <c r="DYZ4486" s="1888"/>
      <c r="DZA4486" s="544"/>
      <c r="DZB4486" s="2365"/>
      <c r="DZC4486" s="633"/>
      <c r="DZD4486" s="439"/>
      <c r="DZE4486" s="633"/>
      <c r="DZF4486" s="633"/>
      <c r="DZG4486" s="1888"/>
      <c r="DZH4486" s="544"/>
      <c r="DZI4486" s="2365"/>
      <c r="DZJ4486" s="633"/>
      <c r="DZK4486" s="439"/>
      <c r="DZL4486" s="633"/>
      <c r="DZM4486" s="633"/>
      <c r="DZN4486" s="1888"/>
      <c r="DZO4486" s="544"/>
      <c r="DZP4486" s="2365"/>
      <c r="DZQ4486" s="633"/>
      <c r="DZR4486" s="439"/>
      <c r="DZS4486" s="633"/>
      <c r="DZT4486" s="633"/>
      <c r="DZU4486" s="1888"/>
      <c r="DZV4486" s="544"/>
      <c r="DZW4486" s="2365"/>
      <c r="DZX4486" s="633"/>
      <c r="DZY4486" s="439"/>
      <c r="DZZ4486" s="633"/>
      <c r="EAA4486" s="633"/>
      <c r="EAB4486" s="1888"/>
      <c r="EAC4486" s="544"/>
      <c r="EAD4486" s="2365"/>
      <c r="EAE4486" s="633"/>
      <c r="EAF4486" s="439"/>
      <c r="EAG4486" s="633"/>
      <c r="EAH4486" s="633"/>
      <c r="EAI4486" s="1888"/>
      <c r="EAJ4486" s="544"/>
      <c r="EAK4486" s="2365"/>
      <c r="EAL4486" s="633"/>
      <c r="EAM4486" s="439"/>
      <c r="EAN4486" s="633"/>
      <c r="EAO4486" s="633"/>
      <c r="EAP4486" s="1888"/>
      <c r="EAQ4486" s="544"/>
      <c r="EAR4486" s="2365"/>
      <c r="EAS4486" s="633"/>
      <c r="EAT4486" s="439"/>
      <c r="EAU4486" s="633"/>
      <c r="EAV4486" s="633"/>
      <c r="EAW4486" s="1888"/>
      <c r="EAX4486" s="544"/>
      <c r="EAY4486" s="2365"/>
      <c r="EAZ4486" s="633"/>
      <c r="EBA4486" s="439"/>
      <c r="EBB4486" s="633"/>
      <c r="EBC4486" s="633"/>
      <c r="EBD4486" s="1888"/>
      <c r="EBE4486" s="544"/>
      <c r="EBF4486" s="2365"/>
      <c r="EBG4486" s="633"/>
      <c r="EBH4486" s="439"/>
      <c r="EBI4486" s="633"/>
      <c r="EBJ4486" s="633"/>
      <c r="EBK4486" s="1888"/>
      <c r="EBL4486" s="544"/>
      <c r="EBM4486" s="2365"/>
      <c r="EBN4486" s="633"/>
      <c r="EBO4486" s="439"/>
      <c r="EBP4486" s="633"/>
      <c r="EBQ4486" s="633"/>
      <c r="EBR4486" s="1888"/>
      <c r="EBS4486" s="544"/>
      <c r="EBT4486" s="2365"/>
      <c r="EBU4486" s="633"/>
      <c r="EBV4486" s="439"/>
      <c r="EBW4486" s="633"/>
      <c r="EBX4486" s="633"/>
      <c r="EBY4486" s="1888"/>
      <c r="EBZ4486" s="544"/>
      <c r="ECA4486" s="2365"/>
      <c r="ECB4486" s="633"/>
      <c r="ECC4486" s="439"/>
      <c r="ECD4486" s="633"/>
      <c r="ECE4486" s="633"/>
      <c r="ECF4486" s="1888"/>
      <c r="ECG4486" s="544"/>
      <c r="ECH4486" s="2365"/>
      <c r="ECI4486" s="633"/>
      <c r="ECJ4486" s="439"/>
      <c r="ECK4486" s="633"/>
      <c r="ECL4486" s="633"/>
      <c r="ECM4486" s="1888"/>
      <c r="ECN4486" s="544"/>
      <c r="ECO4486" s="2365"/>
      <c r="ECP4486" s="633"/>
      <c r="ECQ4486" s="439"/>
      <c r="ECR4486" s="633"/>
      <c r="ECS4486" s="633"/>
      <c r="ECT4486" s="1888"/>
      <c r="ECU4486" s="544"/>
      <c r="ECV4486" s="2365"/>
      <c r="ECW4486" s="633"/>
      <c r="ECX4486" s="439"/>
      <c r="ECY4486" s="633"/>
      <c r="ECZ4486" s="633"/>
      <c r="EDA4486" s="1888"/>
      <c r="EDB4486" s="544"/>
      <c r="EDC4486" s="2365"/>
      <c r="EDD4486" s="633"/>
      <c r="EDE4486" s="439"/>
      <c r="EDF4486" s="633"/>
      <c r="EDG4486" s="633"/>
      <c r="EDH4486" s="1888"/>
      <c r="EDI4486" s="544"/>
      <c r="EDJ4486" s="2365"/>
      <c r="EDK4486" s="633"/>
      <c r="EDL4486" s="439"/>
      <c r="EDM4486" s="633"/>
      <c r="EDN4486" s="633"/>
      <c r="EDO4486" s="1888"/>
      <c r="EDP4486" s="544"/>
      <c r="EDQ4486" s="2365"/>
      <c r="EDR4486" s="633"/>
      <c r="EDS4486" s="439"/>
      <c r="EDT4486" s="633"/>
      <c r="EDU4486" s="633"/>
      <c r="EDV4486" s="1888"/>
      <c r="EDW4486" s="544"/>
      <c r="EDX4486" s="2365"/>
      <c r="EDY4486" s="633"/>
      <c r="EDZ4486" s="439"/>
      <c r="EEA4486" s="633"/>
      <c r="EEB4486" s="633"/>
      <c r="EEC4486" s="1888"/>
      <c r="EED4486" s="544"/>
      <c r="EEE4486" s="2365"/>
      <c r="EEF4486" s="633"/>
      <c r="EEG4486" s="439"/>
      <c r="EEH4486" s="633"/>
      <c r="EEI4486" s="633"/>
      <c r="EEJ4486" s="1888"/>
      <c r="EEK4486" s="544"/>
      <c r="EEL4486" s="2365"/>
      <c r="EEM4486" s="633"/>
      <c r="EEN4486" s="439"/>
      <c r="EEO4486" s="633"/>
      <c r="EEP4486" s="633"/>
      <c r="EEQ4486" s="1888"/>
      <c r="EER4486" s="544"/>
      <c r="EES4486" s="2365"/>
      <c r="EET4486" s="633"/>
      <c r="EEU4486" s="439"/>
      <c r="EEV4486" s="633"/>
      <c r="EEW4486" s="633"/>
      <c r="EEX4486" s="1888"/>
      <c r="EEY4486" s="544"/>
      <c r="EEZ4486" s="2365"/>
      <c r="EFA4486" s="633"/>
      <c r="EFB4486" s="439"/>
      <c r="EFC4486" s="633"/>
      <c r="EFD4486" s="633"/>
      <c r="EFE4486" s="1888"/>
      <c r="EFF4486" s="544"/>
      <c r="EFG4486" s="2365"/>
      <c r="EFH4486" s="633"/>
      <c r="EFI4486" s="439"/>
      <c r="EFJ4486" s="633"/>
      <c r="EFK4486" s="633"/>
      <c r="EFL4486" s="1888"/>
      <c r="EFM4486" s="544"/>
      <c r="EFN4486" s="2365"/>
      <c r="EFO4486" s="633"/>
      <c r="EFP4486" s="439"/>
      <c r="EFQ4486" s="633"/>
      <c r="EFR4486" s="633"/>
      <c r="EFS4486" s="1888"/>
      <c r="EFT4486" s="544"/>
      <c r="EFU4486" s="2365"/>
      <c r="EFV4486" s="633"/>
      <c r="EFW4486" s="439"/>
      <c r="EFX4486" s="633"/>
      <c r="EFY4486" s="633"/>
      <c r="EFZ4486" s="1888"/>
      <c r="EGA4486" s="544"/>
      <c r="EGB4486" s="2365"/>
      <c r="EGC4486" s="633"/>
      <c r="EGD4486" s="439"/>
      <c r="EGE4486" s="633"/>
      <c r="EGF4486" s="633"/>
      <c r="EGG4486" s="1888"/>
      <c r="EGH4486" s="544"/>
      <c r="EGI4486" s="2365"/>
      <c r="EGJ4486" s="633"/>
      <c r="EGK4486" s="439"/>
      <c r="EGL4486" s="633"/>
      <c r="EGM4486" s="633"/>
      <c r="EGN4486" s="1888"/>
      <c r="EGO4486" s="544"/>
      <c r="EGP4486" s="2365"/>
      <c r="EGQ4486" s="633"/>
      <c r="EGR4486" s="439"/>
      <c r="EGS4486" s="633"/>
      <c r="EGT4486" s="633"/>
      <c r="EGU4486" s="1888"/>
      <c r="EGV4486" s="544"/>
      <c r="EGW4486" s="2365"/>
      <c r="EGX4486" s="633"/>
      <c r="EGY4486" s="439"/>
      <c r="EGZ4486" s="633"/>
      <c r="EHA4486" s="633"/>
      <c r="EHB4486" s="1888"/>
      <c r="EHC4486" s="544"/>
      <c r="EHD4486" s="2365"/>
      <c r="EHE4486" s="633"/>
      <c r="EHF4486" s="439"/>
      <c r="EHG4486" s="633"/>
      <c r="EHH4486" s="633"/>
      <c r="EHI4486" s="1888"/>
      <c r="EHJ4486" s="544"/>
      <c r="EHK4486" s="2365"/>
      <c r="EHL4486" s="633"/>
      <c r="EHM4486" s="439"/>
      <c r="EHN4486" s="633"/>
      <c r="EHO4486" s="633"/>
      <c r="EHP4486" s="1888"/>
      <c r="EHQ4486" s="544"/>
      <c r="EHR4486" s="2365"/>
      <c r="EHS4486" s="633"/>
      <c r="EHT4486" s="439"/>
      <c r="EHU4486" s="633"/>
      <c r="EHV4486" s="633"/>
      <c r="EHW4486" s="1888"/>
      <c r="EHX4486" s="544"/>
      <c r="EHY4486" s="2365"/>
      <c r="EHZ4486" s="633"/>
      <c r="EIA4486" s="439"/>
      <c r="EIB4486" s="633"/>
      <c r="EIC4486" s="633"/>
      <c r="EID4486" s="1888"/>
      <c r="EIE4486" s="544"/>
      <c r="EIF4486" s="2365"/>
      <c r="EIG4486" s="633"/>
      <c r="EIH4486" s="439"/>
      <c r="EII4486" s="633"/>
      <c r="EIJ4486" s="633"/>
      <c r="EIK4486" s="1888"/>
      <c r="EIL4486" s="544"/>
      <c r="EIM4486" s="2365"/>
      <c r="EIN4486" s="633"/>
      <c r="EIO4486" s="439"/>
      <c r="EIP4486" s="633"/>
      <c r="EIQ4486" s="633"/>
      <c r="EIR4486" s="1888"/>
      <c r="EIS4486" s="544"/>
      <c r="EIT4486" s="2365"/>
      <c r="EIU4486" s="633"/>
      <c r="EIV4486" s="439"/>
      <c r="EIW4486" s="633"/>
      <c r="EIX4486" s="633"/>
      <c r="EIY4486" s="1888"/>
      <c r="EIZ4486" s="544"/>
      <c r="EJA4486" s="2365"/>
      <c r="EJB4486" s="633"/>
      <c r="EJC4486" s="439"/>
      <c r="EJD4486" s="633"/>
      <c r="EJE4486" s="633"/>
      <c r="EJF4486" s="1888"/>
      <c r="EJG4486" s="544"/>
      <c r="EJH4486" s="2365"/>
      <c r="EJI4486" s="633"/>
      <c r="EJJ4486" s="439"/>
      <c r="EJK4486" s="633"/>
      <c r="EJL4486" s="633"/>
      <c r="EJM4486" s="1888"/>
      <c r="EJN4486" s="544"/>
      <c r="EJO4486" s="2365"/>
      <c r="EJP4486" s="633"/>
      <c r="EJQ4486" s="439"/>
      <c r="EJR4486" s="633"/>
      <c r="EJS4486" s="633"/>
      <c r="EJT4486" s="1888"/>
      <c r="EJU4486" s="544"/>
      <c r="EJV4486" s="2365"/>
      <c r="EJW4486" s="633"/>
      <c r="EJX4486" s="439"/>
      <c r="EJY4486" s="633"/>
      <c r="EJZ4486" s="633"/>
      <c r="EKA4486" s="1888"/>
      <c r="EKB4486" s="544"/>
      <c r="EKC4486" s="2365"/>
      <c r="EKD4486" s="633"/>
      <c r="EKE4486" s="439"/>
      <c r="EKF4486" s="633"/>
      <c r="EKG4486" s="633"/>
      <c r="EKH4486" s="1888"/>
      <c r="EKI4486" s="544"/>
      <c r="EKJ4486" s="2365"/>
      <c r="EKK4486" s="633"/>
      <c r="EKL4486" s="439"/>
      <c r="EKM4486" s="633"/>
      <c r="EKN4486" s="633"/>
      <c r="EKO4486" s="1888"/>
      <c r="EKP4486" s="544"/>
      <c r="EKQ4486" s="2365"/>
      <c r="EKR4486" s="633"/>
      <c r="EKS4486" s="439"/>
      <c r="EKT4486" s="633"/>
      <c r="EKU4486" s="633"/>
      <c r="EKV4486" s="1888"/>
      <c r="EKW4486" s="544"/>
      <c r="EKX4486" s="2365"/>
      <c r="EKY4486" s="633"/>
      <c r="EKZ4486" s="439"/>
      <c r="ELA4486" s="633"/>
      <c r="ELB4486" s="633"/>
      <c r="ELC4486" s="1888"/>
      <c r="ELD4486" s="544"/>
      <c r="ELE4486" s="2365"/>
      <c r="ELF4486" s="633"/>
      <c r="ELG4486" s="439"/>
      <c r="ELH4486" s="633"/>
      <c r="ELI4486" s="633"/>
      <c r="ELJ4486" s="1888"/>
      <c r="ELK4486" s="544"/>
      <c r="ELL4486" s="2365"/>
      <c r="ELM4486" s="633"/>
      <c r="ELN4486" s="439"/>
      <c r="ELO4486" s="633"/>
      <c r="ELP4486" s="633"/>
      <c r="ELQ4486" s="1888"/>
      <c r="ELR4486" s="544"/>
      <c r="ELS4486" s="2365"/>
      <c r="ELT4486" s="633"/>
      <c r="ELU4486" s="439"/>
      <c r="ELV4486" s="633"/>
      <c r="ELW4486" s="633"/>
      <c r="ELX4486" s="1888"/>
      <c r="ELY4486" s="544"/>
      <c r="ELZ4486" s="2365"/>
      <c r="EMA4486" s="633"/>
      <c r="EMB4486" s="439"/>
      <c r="EMC4486" s="633"/>
      <c r="EMD4486" s="633"/>
      <c r="EME4486" s="1888"/>
      <c r="EMF4486" s="544"/>
      <c r="EMG4486" s="2365"/>
      <c r="EMH4486" s="633"/>
      <c r="EMI4486" s="439"/>
      <c r="EMJ4486" s="633"/>
      <c r="EMK4486" s="633"/>
      <c r="EML4486" s="1888"/>
      <c r="EMM4486" s="544"/>
      <c r="EMN4486" s="2365"/>
      <c r="EMO4486" s="633"/>
      <c r="EMP4486" s="439"/>
      <c r="EMQ4486" s="633"/>
      <c r="EMR4486" s="633"/>
      <c r="EMS4486" s="1888"/>
      <c r="EMT4486" s="544"/>
      <c r="EMU4486" s="2365"/>
      <c r="EMV4486" s="633"/>
      <c r="EMW4486" s="439"/>
      <c r="EMX4486" s="633"/>
      <c r="EMY4486" s="633"/>
      <c r="EMZ4486" s="1888"/>
      <c r="ENA4486" s="544"/>
      <c r="ENB4486" s="2365"/>
      <c r="ENC4486" s="633"/>
      <c r="END4486" s="439"/>
      <c r="ENE4486" s="633"/>
      <c r="ENF4486" s="633"/>
      <c r="ENG4486" s="1888"/>
      <c r="ENH4486" s="544"/>
      <c r="ENI4486" s="2365"/>
      <c r="ENJ4486" s="633"/>
      <c r="ENK4486" s="439"/>
      <c r="ENL4486" s="633"/>
      <c r="ENM4486" s="633"/>
      <c r="ENN4486" s="1888"/>
      <c r="ENO4486" s="544"/>
      <c r="ENP4486" s="2365"/>
      <c r="ENQ4486" s="633"/>
      <c r="ENR4486" s="439"/>
      <c r="ENS4486" s="633"/>
      <c r="ENT4486" s="633"/>
      <c r="ENU4486" s="1888"/>
      <c r="ENV4486" s="544"/>
      <c r="ENW4486" s="2365"/>
      <c r="ENX4486" s="633"/>
      <c r="ENY4486" s="439"/>
      <c r="ENZ4486" s="633"/>
      <c r="EOA4486" s="633"/>
      <c r="EOB4486" s="1888"/>
      <c r="EOC4486" s="544"/>
      <c r="EOD4486" s="2365"/>
      <c r="EOE4486" s="633"/>
      <c r="EOF4486" s="439"/>
      <c r="EOG4486" s="633"/>
      <c r="EOH4486" s="633"/>
      <c r="EOI4486" s="1888"/>
      <c r="EOJ4486" s="544"/>
      <c r="EOK4486" s="2365"/>
      <c r="EOL4486" s="633"/>
      <c r="EOM4486" s="439"/>
      <c r="EON4486" s="633"/>
      <c r="EOO4486" s="633"/>
      <c r="EOP4486" s="1888"/>
      <c r="EOQ4486" s="544"/>
      <c r="EOR4486" s="2365"/>
      <c r="EOS4486" s="633"/>
      <c r="EOT4486" s="439"/>
      <c r="EOU4486" s="633"/>
      <c r="EOV4486" s="633"/>
      <c r="EOW4486" s="1888"/>
      <c r="EOX4486" s="544"/>
      <c r="EOY4486" s="2365"/>
      <c r="EOZ4486" s="633"/>
      <c r="EPA4486" s="439"/>
      <c r="EPB4486" s="633"/>
      <c r="EPC4486" s="633"/>
      <c r="EPD4486" s="1888"/>
      <c r="EPE4486" s="544"/>
      <c r="EPF4486" s="2365"/>
      <c r="EPG4486" s="633"/>
      <c r="EPH4486" s="439"/>
      <c r="EPI4486" s="633"/>
      <c r="EPJ4486" s="633"/>
      <c r="EPK4486" s="1888"/>
      <c r="EPL4486" s="544"/>
      <c r="EPM4486" s="2365"/>
      <c r="EPN4486" s="633"/>
      <c r="EPO4486" s="439"/>
      <c r="EPP4486" s="633"/>
      <c r="EPQ4486" s="633"/>
      <c r="EPR4486" s="1888"/>
      <c r="EPS4486" s="544"/>
      <c r="EPT4486" s="2365"/>
      <c r="EPU4486" s="633"/>
      <c r="EPV4486" s="439"/>
      <c r="EPW4486" s="633"/>
      <c r="EPX4486" s="633"/>
      <c r="EPY4486" s="1888"/>
      <c r="EPZ4486" s="544"/>
      <c r="EQA4486" s="2365"/>
      <c r="EQB4486" s="633"/>
      <c r="EQC4486" s="439"/>
      <c r="EQD4486" s="633"/>
      <c r="EQE4486" s="633"/>
      <c r="EQF4486" s="1888"/>
      <c r="EQG4486" s="544"/>
      <c r="EQH4486" s="2365"/>
      <c r="EQI4486" s="633"/>
      <c r="EQJ4486" s="439"/>
      <c r="EQK4486" s="633"/>
      <c r="EQL4486" s="633"/>
      <c r="EQM4486" s="1888"/>
      <c r="EQN4486" s="544"/>
      <c r="EQO4486" s="2365"/>
      <c r="EQP4486" s="633"/>
      <c r="EQQ4486" s="439"/>
      <c r="EQR4486" s="633"/>
      <c r="EQS4486" s="633"/>
      <c r="EQT4486" s="1888"/>
      <c r="EQU4486" s="544"/>
      <c r="EQV4486" s="2365"/>
      <c r="EQW4486" s="633"/>
      <c r="EQX4486" s="439"/>
      <c r="EQY4486" s="633"/>
      <c r="EQZ4486" s="633"/>
      <c r="ERA4486" s="1888"/>
      <c r="ERB4486" s="544"/>
      <c r="ERC4486" s="2365"/>
      <c r="ERD4486" s="633"/>
      <c r="ERE4486" s="439"/>
      <c r="ERF4486" s="633"/>
      <c r="ERG4486" s="633"/>
      <c r="ERH4486" s="1888"/>
      <c r="ERI4486" s="544"/>
      <c r="ERJ4486" s="2365"/>
      <c r="ERK4486" s="633"/>
      <c r="ERL4486" s="439"/>
      <c r="ERM4486" s="633"/>
      <c r="ERN4486" s="633"/>
      <c r="ERO4486" s="1888"/>
      <c r="ERP4486" s="544"/>
      <c r="ERQ4486" s="2365"/>
      <c r="ERR4486" s="633"/>
      <c r="ERS4486" s="439"/>
      <c r="ERT4486" s="633"/>
      <c r="ERU4486" s="633"/>
      <c r="ERV4486" s="1888"/>
      <c r="ERW4486" s="544"/>
      <c r="ERX4486" s="2365"/>
      <c r="ERY4486" s="633"/>
      <c r="ERZ4486" s="439"/>
      <c r="ESA4486" s="633"/>
      <c r="ESB4486" s="633"/>
      <c r="ESC4486" s="1888"/>
      <c r="ESD4486" s="544"/>
      <c r="ESE4486" s="2365"/>
      <c r="ESF4486" s="633"/>
      <c r="ESG4486" s="439"/>
      <c r="ESH4486" s="633"/>
      <c r="ESI4486" s="633"/>
      <c r="ESJ4486" s="1888"/>
      <c r="ESK4486" s="544"/>
      <c r="ESL4486" s="2365"/>
      <c r="ESM4486" s="633"/>
      <c r="ESN4486" s="439"/>
      <c r="ESO4486" s="633"/>
      <c r="ESP4486" s="633"/>
      <c r="ESQ4486" s="1888"/>
      <c r="ESR4486" s="544"/>
      <c r="ESS4486" s="2365"/>
      <c r="EST4486" s="633"/>
      <c r="ESU4486" s="439"/>
      <c r="ESV4486" s="633"/>
      <c r="ESW4486" s="633"/>
      <c r="ESX4486" s="1888"/>
      <c r="ESY4486" s="544"/>
      <c r="ESZ4486" s="2365"/>
      <c r="ETA4486" s="633"/>
      <c r="ETB4486" s="439"/>
      <c r="ETC4486" s="633"/>
      <c r="ETD4486" s="633"/>
      <c r="ETE4486" s="1888"/>
      <c r="ETF4486" s="544"/>
      <c r="ETG4486" s="2365"/>
      <c r="ETH4486" s="633"/>
      <c r="ETI4486" s="439"/>
      <c r="ETJ4486" s="633"/>
      <c r="ETK4486" s="633"/>
      <c r="ETL4486" s="1888"/>
      <c r="ETM4486" s="544"/>
      <c r="ETN4486" s="2365"/>
      <c r="ETO4486" s="633"/>
      <c r="ETP4486" s="439"/>
      <c r="ETQ4486" s="633"/>
      <c r="ETR4486" s="633"/>
      <c r="ETS4486" s="1888"/>
      <c r="ETT4486" s="544"/>
      <c r="ETU4486" s="2365"/>
      <c r="ETV4486" s="633"/>
      <c r="ETW4486" s="439"/>
      <c r="ETX4486" s="633"/>
      <c r="ETY4486" s="633"/>
      <c r="ETZ4486" s="1888"/>
      <c r="EUA4486" s="544"/>
      <c r="EUB4486" s="2365"/>
      <c r="EUC4486" s="633"/>
      <c r="EUD4486" s="439"/>
      <c r="EUE4486" s="633"/>
      <c r="EUF4486" s="633"/>
      <c r="EUG4486" s="1888"/>
      <c r="EUH4486" s="544"/>
      <c r="EUI4486" s="2365"/>
      <c r="EUJ4486" s="633"/>
      <c r="EUK4486" s="439"/>
      <c r="EUL4486" s="633"/>
      <c r="EUM4486" s="633"/>
      <c r="EUN4486" s="1888"/>
      <c r="EUO4486" s="544"/>
      <c r="EUP4486" s="2365"/>
      <c r="EUQ4486" s="633"/>
      <c r="EUR4486" s="439"/>
      <c r="EUS4486" s="633"/>
      <c r="EUT4486" s="633"/>
      <c r="EUU4486" s="1888"/>
      <c r="EUV4486" s="544"/>
      <c r="EUW4486" s="2365"/>
      <c r="EUX4486" s="633"/>
      <c r="EUY4486" s="439"/>
      <c r="EUZ4486" s="633"/>
      <c r="EVA4486" s="633"/>
      <c r="EVB4486" s="1888"/>
      <c r="EVC4486" s="544"/>
      <c r="EVD4486" s="2365"/>
      <c r="EVE4486" s="633"/>
      <c r="EVF4486" s="439"/>
      <c r="EVG4486" s="633"/>
      <c r="EVH4486" s="633"/>
      <c r="EVI4486" s="1888"/>
      <c r="EVJ4486" s="544"/>
      <c r="EVK4486" s="2365"/>
      <c r="EVL4486" s="633"/>
      <c r="EVM4486" s="439"/>
      <c r="EVN4486" s="633"/>
      <c r="EVO4486" s="633"/>
      <c r="EVP4486" s="1888"/>
      <c r="EVQ4486" s="544"/>
      <c r="EVR4486" s="2365"/>
      <c r="EVS4486" s="633"/>
      <c r="EVT4486" s="439"/>
      <c r="EVU4486" s="633"/>
      <c r="EVV4486" s="633"/>
      <c r="EVW4486" s="1888"/>
      <c r="EVX4486" s="544"/>
      <c r="EVY4486" s="2365"/>
      <c r="EVZ4486" s="633"/>
      <c r="EWA4486" s="439"/>
      <c r="EWB4486" s="633"/>
      <c r="EWC4486" s="633"/>
      <c r="EWD4486" s="1888"/>
      <c r="EWE4486" s="544"/>
      <c r="EWF4486" s="2365"/>
      <c r="EWG4486" s="633"/>
      <c r="EWH4486" s="439"/>
      <c r="EWI4486" s="633"/>
      <c r="EWJ4486" s="633"/>
      <c r="EWK4486" s="1888"/>
      <c r="EWL4486" s="544"/>
      <c r="EWM4486" s="2365"/>
      <c r="EWN4486" s="633"/>
      <c r="EWO4486" s="439"/>
      <c r="EWP4486" s="633"/>
      <c r="EWQ4486" s="633"/>
      <c r="EWR4486" s="1888"/>
      <c r="EWS4486" s="544"/>
      <c r="EWT4486" s="2365"/>
      <c r="EWU4486" s="633"/>
      <c r="EWV4486" s="439"/>
      <c r="EWW4486" s="633"/>
      <c r="EWX4486" s="633"/>
      <c r="EWY4486" s="1888"/>
      <c r="EWZ4486" s="544"/>
      <c r="EXA4486" s="2365"/>
      <c r="EXB4486" s="633"/>
      <c r="EXC4486" s="439"/>
      <c r="EXD4486" s="633"/>
      <c r="EXE4486" s="633"/>
      <c r="EXF4486" s="1888"/>
      <c r="EXG4486" s="544"/>
      <c r="EXH4486" s="2365"/>
      <c r="EXI4486" s="633"/>
      <c r="EXJ4486" s="439"/>
      <c r="EXK4486" s="633"/>
      <c r="EXL4486" s="633"/>
      <c r="EXM4486" s="1888"/>
      <c r="EXN4486" s="544"/>
      <c r="EXO4486" s="2365"/>
      <c r="EXP4486" s="633"/>
      <c r="EXQ4486" s="439"/>
      <c r="EXR4486" s="633"/>
      <c r="EXS4486" s="633"/>
      <c r="EXT4486" s="1888"/>
      <c r="EXU4486" s="544"/>
      <c r="EXV4486" s="2365"/>
      <c r="EXW4486" s="633"/>
      <c r="EXX4486" s="439"/>
      <c r="EXY4486" s="633"/>
      <c r="EXZ4486" s="633"/>
      <c r="EYA4486" s="1888"/>
      <c r="EYB4486" s="544"/>
      <c r="EYC4486" s="2365"/>
      <c r="EYD4486" s="633"/>
      <c r="EYE4486" s="439"/>
      <c r="EYF4486" s="633"/>
      <c r="EYG4486" s="633"/>
      <c r="EYH4486" s="1888"/>
      <c r="EYI4486" s="544"/>
      <c r="EYJ4486" s="2365"/>
      <c r="EYK4486" s="633"/>
      <c r="EYL4486" s="439"/>
      <c r="EYM4486" s="633"/>
      <c r="EYN4486" s="633"/>
      <c r="EYO4486" s="1888"/>
      <c r="EYP4486" s="544"/>
      <c r="EYQ4486" s="2365"/>
      <c r="EYR4486" s="633"/>
      <c r="EYS4486" s="439"/>
      <c r="EYT4486" s="633"/>
      <c r="EYU4486" s="633"/>
      <c r="EYV4486" s="1888"/>
      <c r="EYW4486" s="544"/>
      <c r="EYX4486" s="2365"/>
      <c r="EYY4486" s="633"/>
      <c r="EYZ4486" s="439"/>
      <c r="EZA4486" s="633"/>
      <c r="EZB4486" s="633"/>
      <c r="EZC4486" s="1888"/>
      <c r="EZD4486" s="544"/>
      <c r="EZE4486" s="2365"/>
      <c r="EZF4486" s="633"/>
      <c r="EZG4486" s="439"/>
      <c r="EZH4486" s="633"/>
      <c r="EZI4486" s="633"/>
      <c r="EZJ4486" s="1888"/>
      <c r="EZK4486" s="544"/>
      <c r="EZL4486" s="2365"/>
      <c r="EZM4486" s="633"/>
      <c r="EZN4486" s="439"/>
      <c r="EZO4486" s="633"/>
      <c r="EZP4486" s="633"/>
      <c r="EZQ4486" s="1888"/>
      <c r="EZR4486" s="544"/>
      <c r="EZS4486" s="2365"/>
      <c r="EZT4486" s="633"/>
      <c r="EZU4486" s="439"/>
      <c r="EZV4486" s="633"/>
      <c r="EZW4486" s="633"/>
      <c r="EZX4486" s="1888"/>
      <c r="EZY4486" s="544"/>
      <c r="EZZ4486" s="2365"/>
      <c r="FAA4486" s="633"/>
      <c r="FAB4486" s="439"/>
      <c r="FAC4486" s="633"/>
      <c r="FAD4486" s="633"/>
      <c r="FAE4486" s="1888"/>
      <c r="FAF4486" s="544"/>
      <c r="FAG4486" s="2365"/>
      <c r="FAH4486" s="633"/>
      <c r="FAI4486" s="439"/>
      <c r="FAJ4486" s="633"/>
      <c r="FAK4486" s="633"/>
      <c r="FAL4486" s="1888"/>
      <c r="FAM4486" s="544"/>
      <c r="FAN4486" s="2365"/>
      <c r="FAO4486" s="633"/>
      <c r="FAP4486" s="439"/>
      <c r="FAQ4486" s="633"/>
      <c r="FAR4486" s="633"/>
      <c r="FAS4486" s="1888"/>
      <c r="FAT4486" s="544"/>
      <c r="FAU4486" s="2365"/>
      <c r="FAV4486" s="633"/>
      <c r="FAW4486" s="439"/>
      <c r="FAX4486" s="633"/>
      <c r="FAY4486" s="633"/>
      <c r="FAZ4486" s="1888"/>
      <c r="FBA4486" s="544"/>
      <c r="FBB4486" s="2365"/>
      <c r="FBC4486" s="633"/>
      <c r="FBD4486" s="439"/>
      <c r="FBE4486" s="633"/>
      <c r="FBF4486" s="633"/>
      <c r="FBG4486" s="1888"/>
      <c r="FBH4486" s="544"/>
      <c r="FBI4486" s="2365"/>
      <c r="FBJ4486" s="633"/>
      <c r="FBK4486" s="439"/>
      <c r="FBL4486" s="633"/>
      <c r="FBM4486" s="633"/>
      <c r="FBN4486" s="1888"/>
      <c r="FBO4486" s="544"/>
      <c r="FBP4486" s="2365"/>
      <c r="FBQ4486" s="633"/>
      <c r="FBR4486" s="439"/>
      <c r="FBS4486" s="633"/>
      <c r="FBT4486" s="633"/>
      <c r="FBU4486" s="1888"/>
      <c r="FBV4486" s="544"/>
      <c r="FBW4486" s="2365"/>
      <c r="FBX4486" s="633"/>
      <c r="FBY4486" s="439"/>
      <c r="FBZ4486" s="633"/>
      <c r="FCA4486" s="633"/>
      <c r="FCB4486" s="1888"/>
      <c r="FCC4486" s="544"/>
      <c r="FCD4486" s="2365"/>
      <c r="FCE4486" s="633"/>
      <c r="FCF4486" s="439"/>
      <c r="FCG4486" s="633"/>
      <c r="FCH4486" s="633"/>
      <c r="FCI4486" s="1888"/>
      <c r="FCJ4486" s="544"/>
      <c r="FCK4486" s="2365"/>
      <c r="FCL4486" s="633"/>
      <c r="FCM4486" s="439"/>
      <c r="FCN4486" s="633"/>
      <c r="FCO4486" s="633"/>
      <c r="FCP4486" s="1888"/>
      <c r="FCQ4486" s="544"/>
      <c r="FCR4486" s="2365"/>
      <c r="FCS4486" s="633"/>
      <c r="FCT4486" s="439"/>
      <c r="FCU4486" s="633"/>
      <c r="FCV4486" s="633"/>
      <c r="FCW4486" s="1888"/>
      <c r="FCX4486" s="544"/>
      <c r="FCY4486" s="2365"/>
      <c r="FCZ4486" s="633"/>
      <c r="FDA4486" s="439"/>
      <c r="FDB4486" s="633"/>
      <c r="FDC4486" s="633"/>
      <c r="FDD4486" s="1888"/>
      <c r="FDE4486" s="544"/>
      <c r="FDF4486" s="2365"/>
      <c r="FDG4486" s="633"/>
      <c r="FDH4486" s="439"/>
      <c r="FDI4486" s="633"/>
      <c r="FDJ4486" s="633"/>
      <c r="FDK4486" s="1888"/>
      <c r="FDL4486" s="544"/>
      <c r="FDM4486" s="2365"/>
      <c r="FDN4486" s="633"/>
      <c r="FDO4486" s="439"/>
      <c r="FDP4486" s="633"/>
      <c r="FDQ4486" s="633"/>
      <c r="FDR4486" s="1888"/>
      <c r="FDS4486" s="544"/>
      <c r="FDT4486" s="2365"/>
      <c r="FDU4486" s="633"/>
      <c r="FDV4486" s="439"/>
      <c r="FDW4486" s="633"/>
      <c r="FDX4486" s="633"/>
      <c r="FDY4486" s="1888"/>
      <c r="FDZ4486" s="544"/>
      <c r="FEA4486" s="2365"/>
      <c r="FEB4486" s="633"/>
      <c r="FEC4486" s="439"/>
      <c r="FED4486" s="633"/>
      <c r="FEE4486" s="633"/>
      <c r="FEF4486" s="1888"/>
      <c r="FEG4486" s="544"/>
      <c r="FEH4486" s="2365"/>
      <c r="FEI4486" s="633"/>
      <c r="FEJ4486" s="439"/>
      <c r="FEK4486" s="633"/>
      <c r="FEL4486" s="633"/>
      <c r="FEM4486" s="1888"/>
      <c r="FEN4486" s="544"/>
      <c r="FEO4486" s="2365"/>
      <c r="FEP4486" s="633"/>
      <c r="FEQ4486" s="439"/>
      <c r="FER4486" s="633"/>
      <c r="FES4486" s="633"/>
      <c r="FET4486" s="1888"/>
      <c r="FEU4486" s="544"/>
      <c r="FEV4486" s="2365"/>
      <c r="FEW4486" s="633"/>
      <c r="FEX4486" s="439"/>
      <c r="FEY4486" s="633"/>
      <c r="FEZ4486" s="633"/>
      <c r="FFA4486" s="1888"/>
      <c r="FFB4486" s="544"/>
      <c r="FFC4486" s="2365"/>
      <c r="FFD4486" s="633"/>
      <c r="FFE4486" s="439"/>
      <c r="FFF4486" s="633"/>
      <c r="FFG4486" s="633"/>
      <c r="FFH4486" s="1888"/>
      <c r="FFI4486" s="544"/>
      <c r="FFJ4486" s="2365"/>
      <c r="FFK4486" s="633"/>
      <c r="FFL4486" s="439"/>
      <c r="FFM4486" s="633"/>
      <c r="FFN4486" s="633"/>
      <c r="FFO4486" s="1888"/>
      <c r="FFP4486" s="544"/>
      <c r="FFQ4486" s="2365"/>
      <c r="FFR4486" s="633"/>
      <c r="FFS4486" s="439"/>
      <c r="FFT4486" s="633"/>
      <c r="FFU4486" s="633"/>
      <c r="FFV4486" s="1888"/>
      <c r="FFW4486" s="544"/>
      <c r="FFX4486" s="2365"/>
      <c r="FFY4486" s="633"/>
      <c r="FFZ4486" s="439"/>
      <c r="FGA4486" s="633"/>
      <c r="FGB4486" s="633"/>
      <c r="FGC4486" s="1888"/>
      <c r="FGD4486" s="544"/>
      <c r="FGE4486" s="2365"/>
      <c r="FGF4486" s="633"/>
      <c r="FGG4486" s="439"/>
      <c r="FGH4486" s="633"/>
      <c r="FGI4486" s="633"/>
      <c r="FGJ4486" s="1888"/>
      <c r="FGK4486" s="544"/>
      <c r="FGL4486" s="2365"/>
      <c r="FGM4486" s="633"/>
      <c r="FGN4486" s="439"/>
      <c r="FGO4486" s="633"/>
      <c r="FGP4486" s="633"/>
      <c r="FGQ4486" s="1888"/>
      <c r="FGR4486" s="544"/>
      <c r="FGS4486" s="2365"/>
      <c r="FGT4486" s="633"/>
      <c r="FGU4486" s="439"/>
      <c r="FGV4486" s="633"/>
      <c r="FGW4486" s="633"/>
      <c r="FGX4486" s="1888"/>
      <c r="FGY4486" s="544"/>
      <c r="FGZ4486" s="2365"/>
      <c r="FHA4486" s="633"/>
      <c r="FHB4486" s="439"/>
      <c r="FHC4486" s="633"/>
      <c r="FHD4486" s="633"/>
      <c r="FHE4486" s="1888"/>
      <c r="FHF4486" s="544"/>
      <c r="FHG4486" s="2365"/>
      <c r="FHH4486" s="633"/>
      <c r="FHI4486" s="439"/>
      <c r="FHJ4486" s="633"/>
      <c r="FHK4486" s="633"/>
      <c r="FHL4486" s="1888"/>
      <c r="FHM4486" s="544"/>
      <c r="FHN4486" s="2365"/>
      <c r="FHO4486" s="633"/>
      <c r="FHP4486" s="439"/>
      <c r="FHQ4486" s="633"/>
      <c r="FHR4486" s="633"/>
      <c r="FHS4486" s="1888"/>
      <c r="FHT4486" s="544"/>
      <c r="FHU4486" s="2365"/>
      <c r="FHV4486" s="633"/>
      <c r="FHW4486" s="439"/>
      <c r="FHX4486" s="633"/>
      <c r="FHY4486" s="633"/>
      <c r="FHZ4486" s="1888"/>
      <c r="FIA4486" s="544"/>
      <c r="FIB4486" s="2365"/>
      <c r="FIC4486" s="633"/>
      <c r="FID4486" s="439"/>
      <c r="FIE4486" s="633"/>
      <c r="FIF4486" s="633"/>
      <c r="FIG4486" s="1888"/>
      <c r="FIH4486" s="544"/>
      <c r="FII4486" s="2365"/>
      <c r="FIJ4486" s="633"/>
      <c r="FIK4486" s="439"/>
      <c r="FIL4486" s="633"/>
      <c r="FIM4486" s="633"/>
      <c r="FIN4486" s="1888"/>
      <c r="FIO4486" s="544"/>
      <c r="FIP4486" s="2365"/>
      <c r="FIQ4486" s="633"/>
      <c r="FIR4486" s="439"/>
      <c r="FIS4486" s="633"/>
      <c r="FIT4486" s="633"/>
      <c r="FIU4486" s="1888"/>
      <c r="FIV4486" s="544"/>
      <c r="FIW4486" s="2365"/>
      <c r="FIX4486" s="633"/>
      <c r="FIY4486" s="439"/>
      <c r="FIZ4486" s="633"/>
      <c r="FJA4486" s="633"/>
      <c r="FJB4486" s="1888"/>
      <c r="FJC4486" s="544"/>
      <c r="FJD4486" s="2365"/>
      <c r="FJE4486" s="633"/>
      <c r="FJF4486" s="439"/>
      <c r="FJG4486" s="633"/>
      <c r="FJH4486" s="633"/>
      <c r="FJI4486" s="1888"/>
      <c r="FJJ4486" s="544"/>
      <c r="FJK4486" s="2365"/>
      <c r="FJL4486" s="633"/>
      <c r="FJM4486" s="439"/>
      <c r="FJN4486" s="633"/>
      <c r="FJO4486" s="633"/>
      <c r="FJP4486" s="1888"/>
      <c r="FJQ4486" s="544"/>
      <c r="FJR4486" s="2365"/>
      <c r="FJS4486" s="633"/>
      <c r="FJT4486" s="439"/>
      <c r="FJU4486" s="633"/>
      <c r="FJV4486" s="633"/>
      <c r="FJW4486" s="1888"/>
      <c r="FJX4486" s="544"/>
      <c r="FJY4486" s="2365"/>
      <c r="FJZ4486" s="633"/>
      <c r="FKA4486" s="439"/>
      <c r="FKB4486" s="633"/>
      <c r="FKC4486" s="633"/>
      <c r="FKD4486" s="1888"/>
      <c r="FKE4486" s="544"/>
      <c r="FKF4486" s="2365"/>
      <c r="FKG4486" s="633"/>
      <c r="FKH4486" s="439"/>
      <c r="FKI4486" s="633"/>
      <c r="FKJ4486" s="633"/>
      <c r="FKK4486" s="1888"/>
      <c r="FKL4486" s="544"/>
      <c r="FKM4486" s="2365"/>
      <c r="FKN4486" s="633"/>
      <c r="FKO4486" s="439"/>
      <c r="FKP4486" s="633"/>
      <c r="FKQ4486" s="633"/>
      <c r="FKR4486" s="1888"/>
      <c r="FKS4486" s="544"/>
      <c r="FKT4486" s="2365"/>
      <c r="FKU4486" s="633"/>
      <c r="FKV4486" s="439"/>
      <c r="FKW4486" s="633"/>
      <c r="FKX4486" s="633"/>
      <c r="FKY4486" s="1888"/>
      <c r="FKZ4486" s="544"/>
      <c r="FLA4486" s="2365"/>
      <c r="FLB4486" s="633"/>
      <c r="FLC4486" s="439"/>
      <c r="FLD4486" s="633"/>
      <c r="FLE4486" s="633"/>
      <c r="FLF4486" s="1888"/>
      <c r="FLG4486" s="544"/>
      <c r="FLH4486" s="2365"/>
      <c r="FLI4486" s="633"/>
      <c r="FLJ4486" s="439"/>
      <c r="FLK4486" s="633"/>
      <c r="FLL4486" s="633"/>
      <c r="FLM4486" s="1888"/>
      <c r="FLN4486" s="544"/>
      <c r="FLO4486" s="2365"/>
      <c r="FLP4486" s="633"/>
      <c r="FLQ4486" s="439"/>
      <c r="FLR4486" s="633"/>
      <c r="FLS4486" s="633"/>
      <c r="FLT4486" s="1888"/>
      <c r="FLU4486" s="544"/>
      <c r="FLV4486" s="2365"/>
      <c r="FLW4486" s="633"/>
      <c r="FLX4486" s="439"/>
      <c r="FLY4486" s="633"/>
      <c r="FLZ4486" s="633"/>
      <c r="FMA4486" s="1888"/>
      <c r="FMB4486" s="544"/>
      <c r="FMC4486" s="2365"/>
      <c r="FMD4486" s="633"/>
      <c r="FME4486" s="439"/>
      <c r="FMF4486" s="633"/>
      <c r="FMG4486" s="633"/>
      <c r="FMH4486" s="1888"/>
      <c r="FMI4486" s="544"/>
      <c r="FMJ4486" s="2365"/>
      <c r="FMK4486" s="633"/>
      <c r="FML4486" s="439"/>
      <c r="FMM4486" s="633"/>
      <c r="FMN4486" s="633"/>
      <c r="FMO4486" s="1888"/>
      <c r="FMP4486" s="544"/>
      <c r="FMQ4486" s="2365"/>
      <c r="FMR4486" s="633"/>
      <c r="FMS4486" s="439"/>
      <c r="FMT4486" s="633"/>
      <c r="FMU4486" s="633"/>
      <c r="FMV4486" s="1888"/>
      <c r="FMW4486" s="544"/>
      <c r="FMX4486" s="2365"/>
      <c r="FMY4486" s="633"/>
      <c r="FMZ4486" s="439"/>
      <c r="FNA4486" s="633"/>
      <c r="FNB4486" s="633"/>
      <c r="FNC4486" s="1888"/>
      <c r="FND4486" s="544"/>
      <c r="FNE4486" s="2365"/>
      <c r="FNF4486" s="633"/>
      <c r="FNG4486" s="439"/>
      <c r="FNH4486" s="633"/>
      <c r="FNI4486" s="633"/>
      <c r="FNJ4486" s="1888"/>
      <c r="FNK4486" s="544"/>
      <c r="FNL4486" s="2365"/>
      <c r="FNM4486" s="633"/>
      <c r="FNN4486" s="439"/>
      <c r="FNO4486" s="633"/>
      <c r="FNP4486" s="633"/>
      <c r="FNQ4486" s="1888"/>
      <c r="FNR4486" s="544"/>
      <c r="FNS4486" s="2365"/>
      <c r="FNT4486" s="633"/>
      <c r="FNU4486" s="439"/>
      <c r="FNV4486" s="633"/>
      <c r="FNW4486" s="633"/>
      <c r="FNX4486" s="1888"/>
      <c r="FNY4486" s="544"/>
      <c r="FNZ4486" s="2365"/>
      <c r="FOA4486" s="633"/>
      <c r="FOB4486" s="439"/>
      <c r="FOC4486" s="633"/>
      <c r="FOD4486" s="633"/>
      <c r="FOE4486" s="1888"/>
      <c r="FOF4486" s="544"/>
      <c r="FOG4486" s="2365"/>
      <c r="FOH4486" s="633"/>
      <c r="FOI4486" s="439"/>
      <c r="FOJ4486" s="633"/>
      <c r="FOK4486" s="633"/>
      <c r="FOL4486" s="1888"/>
      <c r="FOM4486" s="544"/>
      <c r="FON4486" s="2365"/>
      <c r="FOO4486" s="633"/>
      <c r="FOP4486" s="439"/>
      <c r="FOQ4486" s="633"/>
      <c r="FOR4486" s="633"/>
      <c r="FOS4486" s="1888"/>
      <c r="FOT4486" s="544"/>
      <c r="FOU4486" s="2365"/>
      <c r="FOV4486" s="633"/>
      <c r="FOW4486" s="439"/>
      <c r="FOX4486" s="633"/>
      <c r="FOY4486" s="633"/>
      <c r="FOZ4486" s="1888"/>
      <c r="FPA4486" s="544"/>
      <c r="FPB4486" s="2365"/>
      <c r="FPC4486" s="633"/>
      <c r="FPD4486" s="439"/>
      <c r="FPE4486" s="633"/>
      <c r="FPF4486" s="633"/>
      <c r="FPG4486" s="1888"/>
      <c r="FPH4486" s="544"/>
      <c r="FPI4486" s="2365"/>
      <c r="FPJ4486" s="633"/>
      <c r="FPK4486" s="439"/>
      <c r="FPL4486" s="633"/>
      <c r="FPM4486" s="633"/>
      <c r="FPN4486" s="1888"/>
      <c r="FPO4486" s="544"/>
      <c r="FPP4486" s="2365"/>
      <c r="FPQ4486" s="633"/>
      <c r="FPR4486" s="439"/>
      <c r="FPS4486" s="633"/>
      <c r="FPT4486" s="633"/>
      <c r="FPU4486" s="1888"/>
      <c r="FPV4486" s="544"/>
      <c r="FPW4486" s="2365"/>
      <c r="FPX4486" s="633"/>
      <c r="FPY4486" s="439"/>
      <c r="FPZ4486" s="633"/>
      <c r="FQA4486" s="633"/>
      <c r="FQB4486" s="1888"/>
      <c r="FQC4486" s="544"/>
      <c r="FQD4486" s="2365"/>
      <c r="FQE4486" s="633"/>
      <c r="FQF4486" s="439"/>
      <c r="FQG4486" s="633"/>
      <c r="FQH4486" s="633"/>
      <c r="FQI4486" s="1888"/>
      <c r="FQJ4486" s="544"/>
      <c r="FQK4486" s="2365"/>
      <c r="FQL4486" s="633"/>
      <c r="FQM4486" s="439"/>
      <c r="FQN4486" s="633"/>
      <c r="FQO4486" s="633"/>
      <c r="FQP4486" s="1888"/>
      <c r="FQQ4486" s="544"/>
      <c r="FQR4486" s="2365"/>
      <c r="FQS4486" s="633"/>
      <c r="FQT4486" s="439"/>
      <c r="FQU4486" s="633"/>
      <c r="FQV4486" s="633"/>
      <c r="FQW4486" s="1888"/>
      <c r="FQX4486" s="544"/>
      <c r="FQY4486" s="2365"/>
      <c r="FQZ4486" s="633"/>
      <c r="FRA4486" s="439"/>
      <c r="FRB4486" s="633"/>
      <c r="FRC4486" s="633"/>
      <c r="FRD4486" s="1888"/>
      <c r="FRE4486" s="544"/>
      <c r="FRF4486" s="2365"/>
      <c r="FRG4486" s="633"/>
      <c r="FRH4486" s="439"/>
      <c r="FRI4486" s="633"/>
      <c r="FRJ4486" s="633"/>
      <c r="FRK4486" s="1888"/>
      <c r="FRL4486" s="544"/>
      <c r="FRM4486" s="2365"/>
      <c r="FRN4486" s="633"/>
      <c r="FRO4486" s="439"/>
      <c r="FRP4486" s="633"/>
      <c r="FRQ4486" s="633"/>
      <c r="FRR4486" s="1888"/>
      <c r="FRS4486" s="544"/>
      <c r="FRT4486" s="2365"/>
      <c r="FRU4486" s="633"/>
      <c r="FRV4486" s="439"/>
      <c r="FRW4486" s="633"/>
      <c r="FRX4486" s="633"/>
      <c r="FRY4486" s="1888"/>
      <c r="FRZ4486" s="544"/>
      <c r="FSA4486" s="2365"/>
      <c r="FSB4486" s="633"/>
      <c r="FSC4486" s="439"/>
      <c r="FSD4486" s="633"/>
      <c r="FSE4486" s="633"/>
      <c r="FSF4486" s="1888"/>
      <c r="FSG4486" s="544"/>
      <c r="FSH4486" s="2365"/>
      <c r="FSI4486" s="633"/>
      <c r="FSJ4486" s="439"/>
      <c r="FSK4486" s="633"/>
      <c r="FSL4486" s="633"/>
      <c r="FSM4486" s="1888"/>
      <c r="FSN4486" s="544"/>
      <c r="FSO4486" s="2365"/>
      <c r="FSP4486" s="633"/>
      <c r="FSQ4486" s="439"/>
      <c r="FSR4486" s="633"/>
      <c r="FSS4486" s="633"/>
      <c r="FST4486" s="1888"/>
      <c r="FSU4486" s="544"/>
      <c r="FSV4486" s="2365"/>
      <c r="FSW4486" s="633"/>
      <c r="FSX4486" s="439"/>
      <c r="FSY4486" s="633"/>
      <c r="FSZ4486" s="633"/>
      <c r="FTA4486" s="1888"/>
      <c r="FTB4486" s="544"/>
      <c r="FTC4486" s="2365"/>
      <c r="FTD4486" s="633"/>
      <c r="FTE4486" s="439"/>
      <c r="FTF4486" s="633"/>
      <c r="FTG4486" s="633"/>
      <c r="FTH4486" s="1888"/>
      <c r="FTI4486" s="544"/>
      <c r="FTJ4486" s="2365"/>
      <c r="FTK4486" s="633"/>
      <c r="FTL4486" s="439"/>
      <c r="FTM4486" s="633"/>
      <c r="FTN4486" s="633"/>
      <c r="FTO4486" s="1888"/>
      <c r="FTP4486" s="544"/>
      <c r="FTQ4486" s="2365"/>
      <c r="FTR4486" s="633"/>
      <c r="FTS4486" s="439"/>
      <c r="FTT4486" s="633"/>
      <c r="FTU4486" s="633"/>
      <c r="FTV4486" s="1888"/>
      <c r="FTW4486" s="544"/>
      <c r="FTX4486" s="2365"/>
      <c r="FTY4486" s="633"/>
      <c r="FTZ4486" s="439"/>
      <c r="FUA4486" s="633"/>
      <c r="FUB4486" s="633"/>
      <c r="FUC4486" s="1888"/>
      <c r="FUD4486" s="544"/>
      <c r="FUE4486" s="2365"/>
      <c r="FUF4486" s="633"/>
      <c r="FUG4486" s="439"/>
      <c r="FUH4486" s="633"/>
      <c r="FUI4486" s="633"/>
      <c r="FUJ4486" s="1888"/>
      <c r="FUK4486" s="544"/>
      <c r="FUL4486" s="2365"/>
      <c r="FUM4486" s="633"/>
      <c r="FUN4486" s="439"/>
      <c r="FUO4486" s="633"/>
      <c r="FUP4486" s="633"/>
      <c r="FUQ4486" s="1888"/>
      <c r="FUR4486" s="544"/>
      <c r="FUS4486" s="2365"/>
      <c r="FUT4486" s="633"/>
      <c r="FUU4486" s="439"/>
      <c r="FUV4486" s="633"/>
      <c r="FUW4486" s="633"/>
      <c r="FUX4486" s="1888"/>
      <c r="FUY4486" s="544"/>
      <c r="FUZ4486" s="2365"/>
      <c r="FVA4486" s="633"/>
      <c r="FVB4486" s="439"/>
      <c r="FVC4486" s="633"/>
      <c r="FVD4486" s="633"/>
      <c r="FVE4486" s="1888"/>
      <c r="FVF4486" s="544"/>
      <c r="FVG4486" s="2365"/>
      <c r="FVH4486" s="633"/>
      <c r="FVI4486" s="439"/>
      <c r="FVJ4486" s="633"/>
      <c r="FVK4486" s="633"/>
      <c r="FVL4486" s="1888"/>
      <c r="FVM4486" s="544"/>
      <c r="FVN4486" s="2365"/>
      <c r="FVO4486" s="633"/>
      <c r="FVP4486" s="439"/>
      <c r="FVQ4486" s="633"/>
      <c r="FVR4486" s="633"/>
      <c r="FVS4486" s="1888"/>
      <c r="FVT4486" s="544"/>
      <c r="FVU4486" s="2365"/>
      <c r="FVV4486" s="633"/>
      <c r="FVW4486" s="439"/>
      <c r="FVX4486" s="633"/>
      <c r="FVY4486" s="633"/>
      <c r="FVZ4486" s="1888"/>
      <c r="FWA4486" s="544"/>
      <c r="FWB4486" s="2365"/>
      <c r="FWC4486" s="633"/>
      <c r="FWD4486" s="439"/>
      <c r="FWE4486" s="633"/>
      <c r="FWF4486" s="633"/>
      <c r="FWG4486" s="1888"/>
      <c r="FWH4486" s="544"/>
      <c r="FWI4486" s="2365"/>
      <c r="FWJ4486" s="633"/>
      <c r="FWK4486" s="439"/>
      <c r="FWL4486" s="633"/>
      <c r="FWM4486" s="633"/>
      <c r="FWN4486" s="1888"/>
      <c r="FWO4486" s="544"/>
      <c r="FWP4486" s="2365"/>
      <c r="FWQ4486" s="633"/>
      <c r="FWR4486" s="439"/>
      <c r="FWS4486" s="633"/>
      <c r="FWT4486" s="633"/>
      <c r="FWU4486" s="1888"/>
      <c r="FWV4486" s="544"/>
      <c r="FWW4486" s="2365"/>
      <c r="FWX4486" s="633"/>
      <c r="FWY4486" s="439"/>
      <c r="FWZ4486" s="633"/>
      <c r="FXA4486" s="633"/>
      <c r="FXB4486" s="1888"/>
      <c r="FXC4486" s="544"/>
      <c r="FXD4486" s="2365"/>
      <c r="FXE4486" s="633"/>
      <c r="FXF4486" s="439"/>
      <c r="FXG4486" s="633"/>
      <c r="FXH4486" s="633"/>
      <c r="FXI4486" s="1888"/>
      <c r="FXJ4486" s="544"/>
      <c r="FXK4486" s="2365"/>
      <c r="FXL4486" s="633"/>
      <c r="FXM4486" s="439"/>
      <c r="FXN4486" s="633"/>
      <c r="FXO4486" s="633"/>
      <c r="FXP4486" s="1888"/>
      <c r="FXQ4486" s="544"/>
      <c r="FXR4486" s="2365"/>
      <c r="FXS4486" s="633"/>
      <c r="FXT4486" s="439"/>
      <c r="FXU4486" s="633"/>
      <c r="FXV4486" s="633"/>
      <c r="FXW4486" s="1888"/>
      <c r="FXX4486" s="544"/>
      <c r="FXY4486" s="2365"/>
      <c r="FXZ4486" s="633"/>
      <c r="FYA4486" s="439"/>
      <c r="FYB4486" s="633"/>
      <c r="FYC4486" s="633"/>
      <c r="FYD4486" s="1888"/>
      <c r="FYE4486" s="544"/>
      <c r="FYF4486" s="2365"/>
      <c r="FYG4486" s="633"/>
      <c r="FYH4486" s="439"/>
      <c r="FYI4486" s="633"/>
      <c r="FYJ4486" s="633"/>
      <c r="FYK4486" s="1888"/>
      <c r="FYL4486" s="544"/>
      <c r="FYM4486" s="2365"/>
      <c r="FYN4486" s="633"/>
      <c r="FYO4486" s="439"/>
      <c r="FYP4486" s="633"/>
      <c r="FYQ4486" s="633"/>
      <c r="FYR4486" s="1888"/>
      <c r="FYS4486" s="544"/>
      <c r="FYT4486" s="2365"/>
      <c r="FYU4486" s="633"/>
      <c r="FYV4486" s="439"/>
      <c r="FYW4486" s="633"/>
      <c r="FYX4486" s="633"/>
      <c r="FYY4486" s="1888"/>
      <c r="FYZ4486" s="544"/>
      <c r="FZA4486" s="2365"/>
      <c r="FZB4486" s="633"/>
      <c r="FZC4486" s="439"/>
      <c r="FZD4486" s="633"/>
      <c r="FZE4486" s="633"/>
      <c r="FZF4486" s="1888"/>
      <c r="FZG4486" s="544"/>
      <c r="FZH4486" s="2365"/>
      <c r="FZI4486" s="633"/>
      <c r="FZJ4486" s="439"/>
      <c r="FZK4486" s="633"/>
      <c r="FZL4486" s="633"/>
      <c r="FZM4486" s="1888"/>
      <c r="FZN4486" s="544"/>
      <c r="FZO4486" s="2365"/>
      <c r="FZP4486" s="633"/>
      <c r="FZQ4486" s="439"/>
      <c r="FZR4486" s="633"/>
      <c r="FZS4486" s="633"/>
      <c r="FZT4486" s="1888"/>
      <c r="FZU4486" s="544"/>
      <c r="FZV4486" s="2365"/>
      <c r="FZW4486" s="633"/>
      <c r="FZX4486" s="439"/>
      <c r="FZY4486" s="633"/>
      <c r="FZZ4486" s="633"/>
      <c r="GAA4486" s="1888"/>
      <c r="GAB4486" s="544"/>
      <c r="GAC4486" s="2365"/>
      <c r="GAD4486" s="633"/>
      <c r="GAE4486" s="439"/>
      <c r="GAF4486" s="633"/>
      <c r="GAG4486" s="633"/>
      <c r="GAH4486" s="1888"/>
      <c r="GAI4486" s="544"/>
      <c r="GAJ4486" s="2365"/>
      <c r="GAK4486" s="633"/>
      <c r="GAL4486" s="439"/>
      <c r="GAM4486" s="633"/>
      <c r="GAN4486" s="633"/>
      <c r="GAO4486" s="1888"/>
      <c r="GAP4486" s="544"/>
      <c r="GAQ4486" s="2365"/>
      <c r="GAR4486" s="633"/>
      <c r="GAS4486" s="439"/>
      <c r="GAT4486" s="633"/>
      <c r="GAU4486" s="633"/>
      <c r="GAV4486" s="1888"/>
      <c r="GAW4486" s="544"/>
      <c r="GAX4486" s="2365"/>
      <c r="GAY4486" s="633"/>
      <c r="GAZ4486" s="439"/>
      <c r="GBA4486" s="633"/>
      <c r="GBB4486" s="633"/>
      <c r="GBC4486" s="1888"/>
      <c r="GBD4486" s="544"/>
      <c r="GBE4486" s="2365"/>
      <c r="GBF4486" s="633"/>
      <c r="GBG4486" s="439"/>
      <c r="GBH4486" s="633"/>
      <c r="GBI4486" s="633"/>
      <c r="GBJ4486" s="1888"/>
      <c r="GBK4486" s="544"/>
      <c r="GBL4486" s="2365"/>
      <c r="GBM4486" s="633"/>
      <c r="GBN4486" s="439"/>
      <c r="GBO4486" s="633"/>
      <c r="GBP4486" s="633"/>
      <c r="GBQ4486" s="1888"/>
      <c r="GBR4486" s="544"/>
      <c r="GBS4486" s="2365"/>
      <c r="GBT4486" s="633"/>
      <c r="GBU4486" s="439"/>
      <c r="GBV4486" s="633"/>
      <c r="GBW4486" s="633"/>
      <c r="GBX4486" s="1888"/>
      <c r="GBY4486" s="544"/>
      <c r="GBZ4486" s="2365"/>
      <c r="GCA4486" s="633"/>
      <c r="GCB4486" s="439"/>
      <c r="GCC4486" s="633"/>
      <c r="GCD4486" s="633"/>
      <c r="GCE4486" s="1888"/>
      <c r="GCF4486" s="544"/>
      <c r="GCG4486" s="2365"/>
      <c r="GCH4486" s="633"/>
      <c r="GCI4486" s="439"/>
      <c r="GCJ4486" s="633"/>
      <c r="GCK4486" s="633"/>
      <c r="GCL4486" s="1888"/>
      <c r="GCM4486" s="544"/>
      <c r="GCN4486" s="2365"/>
      <c r="GCO4486" s="633"/>
      <c r="GCP4486" s="439"/>
      <c r="GCQ4486" s="633"/>
      <c r="GCR4486" s="633"/>
      <c r="GCS4486" s="1888"/>
      <c r="GCT4486" s="544"/>
      <c r="GCU4486" s="2365"/>
      <c r="GCV4486" s="633"/>
      <c r="GCW4486" s="439"/>
      <c r="GCX4486" s="633"/>
      <c r="GCY4486" s="633"/>
      <c r="GCZ4486" s="1888"/>
      <c r="GDA4486" s="544"/>
      <c r="GDB4486" s="2365"/>
      <c r="GDC4486" s="633"/>
      <c r="GDD4486" s="439"/>
      <c r="GDE4486" s="633"/>
      <c r="GDF4486" s="633"/>
      <c r="GDG4486" s="1888"/>
      <c r="GDH4486" s="544"/>
      <c r="GDI4486" s="2365"/>
      <c r="GDJ4486" s="633"/>
      <c r="GDK4486" s="439"/>
      <c r="GDL4486" s="633"/>
      <c r="GDM4486" s="633"/>
      <c r="GDN4486" s="1888"/>
      <c r="GDO4486" s="544"/>
      <c r="GDP4486" s="2365"/>
      <c r="GDQ4486" s="633"/>
      <c r="GDR4486" s="439"/>
      <c r="GDS4486" s="633"/>
      <c r="GDT4486" s="633"/>
      <c r="GDU4486" s="1888"/>
      <c r="GDV4486" s="544"/>
      <c r="GDW4486" s="2365"/>
      <c r="GDX4486" s="633"/>
      <c r="GDY4486" s="439"/>
      <c r="GDZ4486" s="633"/>
      <c r="GEA4486" s="633"/>
      <c r="GEB4486" s="1888"/>
      <c r="GEC4486" s="544"/>
      <c r="GED4486" s="2365"/>
      <c r="GEE4486" s="633"/>
      <c r="GEF4486" s="439"/>
      <c r="GEG4486" s="633"/>
      <c r="GEH4486" s="633"/>
      <c r="GEI4486" s="1888"/>
      <c r="GEJ4486" s="544"/>
      <c r="GEK4486" s="2365"/>
      <c r="GEL4486" s="633"/>
      <c r="GEM4486" s="439"/>
      <c r="GEN4486" s="633"/>
      <c r="GEO4486" s="633"/>
      <c r="GEP4486" s="1888"/>
      <c r="GEQ4486" s="544"/>
      <c r="GER4486" s="2365"/>
      <c r="GES4486" s="633"/>
      <c r="GET4486" s="439"/>
      <c r="GEU4486" s="633"/>
      <c r="GEV4486" s="633"/>
      <c r="GEW4486" s="1888"/>
      <c r="GEX4486" s="544"/>
      <c r="GEY4486" s="2365"/>
      <c r="GEZ4486" s="633"/>
      <c r="GFA4486" s="439"/>
      <c r="GFB4486" s="633"/>
      <c r="GFC4486" s="633"/>
      <c r="GFD4486" s="1888"/>
      <c r="GFE4486" s="544"/>
      <c r="GFF4486" s="2365"/>
      <c r="GFG4486" s="633"/>
      <c r="GFH4486" s="439"/>
      <c r="GFI4486" s="633"/>
      <c r="GFJ4486" s="633"/>
      <c r="GFK4486" s="1888"/>
      <c r="GFL4486" s="544"/>
      <c r="GFM4486" s="2365"/>
      <c r="GFN4486" s="633"/>
      <c r="GFO4486" s="439"/>
      <c r="GFP4486" s="633"/>
      <c r="GFQ4486" s="633"/>
      <c r="GFR4486" s="1888"/>
      <c r="GFS4486" s="544"/>
      <c r="GFT4486" s="2365"/>
      <c r="GFU4486" s="633"/>
      <c r="GFV4486" s="439"/>
      <c r="GFW4486" s="633"/>
      <c r="GFX4486" s="633"/>
      <c r="GFY4486" s="1888"/>
      <c r="GFZ4486" s="544"/>
      <c r="GGA4486" s="2365"/>
      <c r="GGB4486" s="633"/>
      <c r="GGC4486" s="439"/>
      <c r="GGD4486" s="633"/>
      <c r="GGE4486" s="633"/>
      <c r="GGF4486" s="1888"/>
      <c r="GGG4486" s="544"/>
      <c r="GGH4486" s="2365"/>
      <c r="GGI4486" s="633"/>
      <c r="GGJ4486" s="439"/>
      <c r="GGK4486" s="633"/>
      <c r="GGL4486" s="633"/>
      <c r="GGM4486" s="1888"/>
      <c r="GGN4486" s="544"/>
      <c r="GGO4486" s="2365"/>
      <c r="GGP4486" s="633"/>
      <c r="GGQ4486" s="439"/>
      <c r="GGR4486" s="633"/>
      <c r="GGS4486" s="633"/>
      <c r="GGT4486" s="1888"/>
      <c r="GGU4486" s="544"/>
      <c r="GGV4486" s="2365"/>
      <c r="GGW4486" s="633"/>
      <c r="GGX4486" s="439"/>
      <c r="GGY4486" s="633"/>
      <c r="GGZ4486" s="633"/>
      <c r="GHA4486" s="1888"/>
      <c r="GHB4486" s="544"/>
      <c r="GHC4486" s="2365"/>
      <c r="GHD4486" s="633"/>
      <c r="GHE4486" s="439"/>
      <c r="GHF4486" s="633"/>
      <c r="GHG4486" s="633"/>
      <c r="GHH4486" s="1888"/>
      <c r="GHI4486" s="544"/>
      <c r="GHJ4486" s="2365"/>
      <c r="GHK4486" s="633"/>
      <c r="GHL4486" s="439"/>
      <c r="GHM4486" s="633"/>
      <c r="GHN4486" s="633"/>
      <c r="GHO4486" s="1888"/>
      <c r="GHP4486" s="544"/>
      <c r="GHQ4486" s="2365"/>
      <c r="GHR4486" s="633"/>
      <c r="GHS4486" s="439"/>
      <c r="GHT4486" s="633"/>
      <c r="GHU4486" s="633"/>
      <c r="GHV4486" s="1888"/>
      <c r="GHW4486" s="544"/>
      <c r="GHX4486" s="2365"/>
      <c r="GHY4486" s="633"/>
      <c r="GHZ4486" s="439"/>
      <c r="GIA4486" s="633"/>
      <c r="GIB4486" s="633"/>
      <c r="GIC4486" s="1888"/>
      <c r="GID4486" s="544"/>
      <c r="GIE4486" s="2365"/>
      <c r="GIF4486" s="633"/>
      <c r="GIG4486" s="439"/>
      <c r="GIH4486" s="633"/>
      <c r="GII4486" s="633"/>
      <c r="GIJ4486" s="1888"/>
      <c r="GIK4486" s="544"/>
      <c r="GIL4486" s="2365"/>
      <c r="GIM4486" s="633"/>
      <c r="GIN4486" s="439"/>
      <c r="GIO4486" s="633"/>
      <c r="GIP4486" s="633"/>
      <c r="GIQ4486" s="1888"/>
      <c r="GIR4486" s="544"/>
      <c r="GIS4486" s="2365"/>
      <c r="GIT4486" s="633"/>
      <c r="GIU4486" s="439"/>
      <c r="GIV4486" s="633"/>
      <c r="GIW4486" s="633"/>
      <c r="GIX4486" s="1888"/>
      <c r="GIY4486" s="544"/>
      <c r="GIZ4486" s="2365"/>
      <c r="GJA4486" s="633"/>
      <c r="GJB4486" s="439"/>
      <c r="GJC4486" s="633"/>
      <c r="GJD4486" s="633"/>
      <c r="GJE4486" s="1888"/>
      <c r="GJF4486" s="544"/>
      <c r="GJG4486" s="2365"/>
      <c r="GJH4486" s="633"/>
      <c r="GJI4486" s="439"/>
      <c r="GJJ4486" s="633"/>
      <c r="GJK4486" s="633"/>
      <c r="GJL4486" s="1888"/>
      <c r="GJM4486" s="544"/>
      <c r="GJN4486" s="2365"/>
      <c r="GJO4486" s="633"/>
      <c r="GJP4486" s="439"/>
      <c r="GJQ4486" s="633"/>
      <c r="GJR4486" s="633"/>
      <c r="GJS4486" s="1888"/>
      <c r="GJT4486" s="544"/>
      <c r="GJU4486" s="2365"/>
      <c r="GJV4486" s="633"/>
      <c r="GJW4486" s="439"/>
      <c r="GJX4486" s="633"/>
      <c r="GJY4486" s="633"/>
      <c r="GJZ4486" s="1888"/>
      <c r="GKA4486" s="544"/>
      <c r="GKB4486" s="2365"/>
      <c r="GKC4486" s="633"/>
      <c r="GKD4486" s="439"/>
      <c r="GKE4486" s="633"/>
      <c r="GKF4486" s="633"/>
      <c r="GKG4486" s="1888"/>
      <c r="GKH4486" s="544"/>
      <c r="GKI4486" s="2365"/>
      <c r="GKJ4486" s="633"/>
      <c r="GKK4486" s="439"/>
      <c r="GKL4486" s="633"/>
      <c r="GKM4486" s="633"/>
      <c r="GKN4486" s="1888"/>
      <c r="GKO4486" s="544"/>
      <c r="GKP4486" s="2365"/>
      <c r="GKQ4486" s="633"/>
      <c r="GKR4486" s="439"/>
      <c r="GKS4486" s="633"/>
      <c r="GKT4486" s="633"/>
      <c r="GKU4486" s="1888"/>
      <c r="GKV4486" s="544"/>
      <c r="GKW4486" s="2365"/>
      <c r="GKX4486" s="633"/>
      <c r="GKY4486" s="439"/>
      <c r="GKZ4486" s="633"/>
      <c r="GLA4486" s="633"/>
      <c r="GLB4486" s="1888"/>
      <c r="GLC4486" s="544"/>
      <c r="GLD4486" s="2365"/>
      <c r="GLE4486" s="633"/>
      <c r="GLF4486" s="439"/>
      <c r="GLG4486" s="633"/>
      <c r="GLH4486" s="633"/>
      <c r="GLI4486" s="1888"/>
      <c r="GLJ4486" s="544"/>
      <c r="GLK4486" s="2365"/>
      <c r="GLL4486" s="633"/>
      <c r="GLM4486" s="439"/>
      <c r="GLN4486" s="633"/>
      <c r="GLO4486" s="633"/>
      <c r="GLP4486" s="1888"/>
      <c r="GLQ4486" s="544"/>
      <c r="GLR4486" s="2365"/>
      <c r="GLS4486" s="633"/>
      <c r="GLT4486" s="439"/>
      <c r="GLU4486" s="633"/>
      <c r="GLV4486" s="633"/>
      <c r="GLW4486" s="1888"/>
      <c r="GLX4486" s="544"/>
      <c r="GLY4486" s="2365"/>
      <c r="GLZ4486" s="633"/>
      <c r="GMA4486" s="439"/>
      <c r="GMB4486" s="633"/>
      <c r="GMC4486" s="633"/>
      <c r="GMD4486" s="1888"/>
      <c r="GME4486" s="544"/>
      <c r="GMF4486" s="2365"/>
      <c r="GMG4486" s="633"/>
      <c r="GMH4486" s="439"/>
      <c r="GMI4486" s="633"/>
      <c r="GMJ4486" s="633"/>
      <c r="GMK4486" s="1888"/>
      <c r="GML4486" s="544"/>
      <c r="GMM4486" s="2365"/>
      <c r="GMN4486" s="633"/>
      <c r="GMO4486" s="439"/>
      <c r="GMP4486" s="633"/>
      <c r="GMQ4486" s="633"/>
      <c r="GMR4486" s="1888"/>
      <c r="GMS4486" s="544"/>
      <c r="GMT4486" s="2365"/>
      <c r="GMU4486" s="633"/>
      <c r="GMV4486" s="439"/>
      <c r="GMW4486" s="633"/>
      <c r="GMX4486" s="633"/>
      <c r="GMY4486" s="1888"/>
      <c r="GMZ4486" s="544"/>
      <c r="GNA4486" s="2365"/>
      <c r="GNB4486" s="633"/>
      <c r="GNC4486" s="439"/>
      <c r="GND4486" s="633"/>
      <c r="GNE4486" s="633"/>
      <c r="GNF4486" s="1888"/>
      <c r="GNG4486" s="544"/>
      <c r="GNH4486" s="2365"/>
      <c r="GNI4486" s="633"/>
      <c r="GNJ4486" s="439"/>
      <c r="GNK4486" s="633"/>
      <c r="GNL4486" s="633"/>
      <c r="GNM4486" s="1888"/>
      <c r="GNN4486" s="544"/>
      <c r="GNO4486" s="2365"/>
      <c r="GNP4486" s="633"/>
      <c r="GNQ4486" s="439"/>
      <c r="GNR4486" s="633"/>
      <c r="GNS4486" s="633"/>
      <c r="GNT4486" s="1888"/>
      <c r="GNU4486" s="544"/>
      <c r="GNV4486" s="2365"/>
      <c r="GNW4486" s="633"/>
      <c r="GNX4486" s="439"/>
      <c r="GNY4486" s="633"/>
      <c r="GNZ4486" s="633"/>
      <c r="GOA4486" s="1888"/>
      <c r="GOB4486" s="544"/>
      <c r="GOC4486" s="2365"/>
      <c r="GOD4486" s="633"/>
      <c r="GOE4486" s="439"/>
      <c r="GOF4486" s="633"/>
      <c r="GOG4486" s="633"/>
      <c r="GOH4486" s="1888"/>
      <c r="GOI4486" s="544"/>
      <c r="GOJ4486" s="2365"/>
      <c r="GOK4486" s="633"/>
      <c r="GOL4486" s="439"/>
      <c r="GOM4486" s="633"/>
      <c r="GON4486" s="633"/>
      <c r="GOO4486" s="1888"/>
      <c r="GOP4486" s="544"/>
      <c r="GOQ4486" s="2365"/>
      <c r="GOR4486" s="633"/>
      <c r="GOS4486" s="439"/>
      <c r="GOT4486" s="633"/>
      <c r="GOU4486" s="633"/>
      <c r="GOV4486" s="1888"/>
      <c r="GOW4486" s="544"/>
      <c r="GOX4486" s="2365"/>
      <c r="GOY4486" s="633"/>
      <c r="GOZ4486" s="439"/>
      <c r="GPA4486" s="633"/>
      <c r="GPB4486" s="633"/>
      <c r="GPC4486" s="1888"/>
      <c r="GPD4486" s="544"/>
      <c r="GPE4486" s="2365"/>
      <c r="GPF4486" s="633"/>
      <c r="GPG4486" s="439"/>
      <c r="GPH4486" s="633"/>
      <c r="GPI4486" s="633"/>
      <c r="GPJ4486" s="1888"/>
      <c r="GPK4486" s="544"/>
      <c r="GPL4486" s="2365"/>
      <c r="GPM4486" s="633"/>
      <c r="GPN4486" s="439"/>
      <c r="GPO4486" s="633"/>
      <c r="GPP4486" s="633"/>
      <c r="GPQ4486" s="1888"/>
      <c r="GPR4486" s="544"/>
      <c r="GPS4486" s="2365"/>
      <c r="GPT4486" s="633"/>
      <c r="GPU4486" s="439"/>
      <c r="GPV4486" s="633"/>
      <c r="GPW4486" s="633"/>
      <c r="GPX4486" s="1888"/>
      <c r="GPY4486" s="544"/>
      <c r="GPZ4486" s="2365"/>
      <c r="GQA4486" s="633"/>
      <c r="GQB4486" s="439"/>
      <c r="GQC4486" s="633"/>
      <c r="GQD4486" s="633"/>
      <c r="GQE4486" s="1888"/>
      <c r="GQF4486" s="544"/>
      <c r="GQG4486" s="2365"/>
      <c r="GQH4486" s="633"/>
      <c r="GQI4486" s="439"/>
      <c r="GQJ4486" s="633"/>
      <c r="GQK4486" s="633"/>
      <c r="GQL4486" s="1888"/>
      <c r="GQM4486" s="544"/>
      <c r="GQN4486" s="2365"/>
      <c r="GQO4486" s="633"/>
      <c r="GQP4486" s="439"/>
      <c r="GQQ4486" s="633"/>
      <c r="GQR4486" s="633"/>
      <c r="GQS4486" s="1888"/>
      <c r="GQT4486" s="544"/>
      <c r="GQU4486" s="2365"/>
      <c r="GQV4486" s="633"/>
      <c r="GQW4486" s="439"/>
      <c r="GQX4486" s="633"/>
      <c r="GQY4486" s="633"/>
      <c r="GQZ4486" s="1888"/>
      <c r="GRA4486" s="544"/>
      <c r="GRB4486" s="2365"/>
      <c r="GRC4486" s="633"/>
      <c r="GRD4486" s="439"/>
      <c r="GRE4486" s="633"/>
      <c r="GRF4486" s="633"/>
      <c r="GRG4486" s="1888"/>
      <c r="GRH4486" s="544"/>
      <c r="GRI4486" s="2365"/>
      <c r="GRJ4486" s="633"/>
      <c r="GRK4486" s="439"/>
      <c r="GRL4486" s="633"/>
      <c r="GRM4486" s="633"/>
      <c r="GRN4486" s="1888"/>
      <c r="GRO4486" s="544"/>
      <c r="GRP4486" s="2365"/>
      <c r="GRQ4486" s="633"/>
      <c r="GRR4486" s="439"/>
      <c r="GRS4486" s="633"/>
      <c r="GRT4486" s="633"/>
      <c r="GRU4486" s="1888"/>
      <c r="GRV4486" s="544"/>
      <c r="GRW4486" s="2365"/>
      <c r="GRX4486" s="633"/>
      <c r="GRY4486" s="439"/>
      <c r="GRZ4486" s="633"/>
      <c r="GSA4486" s="633"/>
      <c r="GSB4486" s="1888"/>
      <c r="GSC4486" s="544"/>
      <c r="GSD4486" s="2365"/>
      <c r="GSE4486" s="633"/>
      <c r="GSF4486" s="439"/>
      <c r="GSG4486" s="633"/>
      <c r="GSH4486" s="633"/>
      <c r="GSI4486" s="1888"/>
      <c r="GSJ4486" s="544"/>
      <c r="GSK4486" s="2365"/>
      <c r="GSL4486" s="633"/>
      <c r="GSM4486" s="439"/>
      <c r="GSN4486" s="633"/>
      <c r="GSO4486" s="633"/>
      <c r="GSP4486" s="1888"/>
      <c r="GSQ4486" s="544"/>
      <c r="GSR4486" s="2365"/>
      <c r="GSS4486" s="633"/>
      <c r="GST4486" s="439"/>
      <c r="GSU4486" s="633"/>
      <c r="GSV4486" s="633"/>
      <c r="GSW4486" s="1888"/>
      <c r="GSX4486" s="544"/>
      <c r="GSY4486" s="2365"/>
      <c r="GSZ4486" s="633"/>
      <c r="GTA4486" s="439"/>
      <c r="GTB4486" s="633"/>
      <c r="GTC4486" s="633"/>
      <c r="GTD4486" s="1888"/>
      <c r="GTE4486" s="544"/>
      <c r="GTF4486" s="2365"/>
      <c r="GTG4486" s="633"/>
      <c r="GTH4486" s="439"/>
      <c r="GTI4486" s="633"/>
      <c r="GTJ4486" s="633"/>
      <c r="GTK4486" s="1888"/>
      <c r="GTL4486" s="544"/>
      <c r="GTM4486" s="2365"/>
      <c r="GTN4486" s="633"/>
      <c r="GTO4486" s="439"/>
      <c r="GTP4486" s="633"/>
      <c r="GTQ4486" s="633"/>
      <c r="GTR4486" s="1888"/>
      <c r="GTS4486" s="544"/>
      <c r="GTT4486" s="2365"/>
      <c r="GTU4486" s="633"/>
      <c r="GTV4486" s="439"/>
      <c r="GTW4486" s="633"/>
      <c r="GTX4486" s="633"/>
      <c r="GTY4486" s="1888"/>
      <c r="GTZ4486" s="544"/>
      <c r="GUA4486" s="2365"/>
      <c r="GUB4486" s="633"/>
      <c r="GUC4486" s="439"/>
      <c r="GUD4486" s="633"/>
      <c r="GUE4486" s="633"/>
      <c r="GUF4486" s="1888"/>
      <c r="GUG4486" s="544"/>
      <c r="GUH4486" s="2365"/>
      <c r="GUI4486" s="633"/>
      <c r="GUJ4486" s="439"/>
      <c r="GUK4486" s="633"/>
      <c r="GUL4486" s="633"/>
      <c r="GUM4486" s="1888"/>
      <c r="GUN4486" s="544"/>
      <c r="GUO4486" s="2365"/>
      <c r="GUP4486" s="633"/>
      <c r="GUQ4486" s="439"/>
      <c r="GUR4486" s="633"/>
      <c r="GUS4486" s="633"/>
      <c r="GUT4486" s="1888"/>
      <c r="GUU4486" s="544"/>
      <c r="GUV4486" s="2365"/>
      <c r="GUW4486" s="633"/>
      <c r="GUX4486" s="439"/>
      <c r="GUY4486" s="633"/>
      <c r="GUZ4486" s="633"/>
      <c r="GVA4486" s="1888"/>
      <c r="GVB4486" s="544"/>
      <c r="GVC4486" s="2365"/>
      <c r="GVD4486" s="633"/>
      <c r="GVE4486" s="439"/>
      <c r="GVF4486" s="633"/>
      <c r="GVG4486" s="633"/>
      <c r="GVH4486" s="1888"/>
      <c r="GVI4486" s="544"/>
      <c r="GVJ4486" s="2365"/>
      <c r="GVK4486" s="633"/>
      <c r="GVL4486" s="439"/>
      <c r="GVM4486" s="633"/>
      <c r="GVN4486" s="633"/>
      <c r="GVO4486" s="1888"/>
      <c r="GVP4486" s="544"/>
      <c r="GVQ4486" s="2365"/>
      <c r="GVR4486" s="633"/>
      <c r="GVS4486" s="439"/>
      <c r="GVT4486" s="633"/>
      <c r="GVU4486" s="633"/>
      <c r="GVV4486" s="1888"/>
      <c r="GVW4486" s="544"/>
      <c r="GVX4486" s="2365"/>
      <c r="GVY4486" s="633"/>
      <c r="GVZ4486" s="439"/>
      <c r="GWA4486" s="633"/>
      <c r="GWB4486" s="633"/>
      <c r="GWC4486" s="1888"/>
      <c r="GWD4486" s="544"/>
      <c r="GWE4486" s="2365"/>
      <c r="GWF4486" s="633"/>
      <c r="GWG4486" s="439"/>
      <c r="GWH4486" s="633"/>
      <c r="GWI4486" s="633"/>
      <c r="GWJ4486" s="1888"/>
      <c r="GWK4486" s="544"/>
      <c r="GWL4486" s="2365"/>
      <c r="GWM4486" s="633"/>
      <c r="GWN4486" s="439"/>
      <c r="GWO4486" s="633"/>
      <c r="GWP4486" s="633"/>
      <c r="GWQ4486" s="1888"/>
      <c r="GWR4486" s="544"/>
      <c r="GWS4486" s="2365"/>
      <c r="GWT4486" s="633"/>
      <c r="GWU4486" s="439"/>
      <c r="GWV4486" s="633"/>
      <c r="GWW4486" s="633"/>
      <c r="GWX4486" s="1888"/>
      <c r="GWY4486" s="544"/>
      <c r="GWZ4486" s="2365"/>
      <c r="GXA4486" s="633"/>
      <c r="GXB4486" s="439"/>
      <c r="GXC4486" s="633"/>
      <c r="GXD4486" s="633"/>
      <c r="GXE4486" s="1888"/>
      <c r="GXF4486" s="544"/>
      <c r="GXG4486" s="2365"/>
      <c r="GXH4486" s="633"/>
      <c r="GXI4486" s="439"/>
      <c r="GXJ4486" s="633"/>
      <c r="GXK4486" s="633"/>
      <c r="GXL4486" s="1888"/>
      <c r="GXM4486" s="544"/>
      <c r="GXN4486" s="2365"/>
      <c r="GXO4486" s="633"/>
      <c r="GXP4486" s="439"/>
      <c r="GXQ4486" s="633"/>
      <c r="GXR4486" s="633"/>
      <c r="GXS4486" s="1888"/>
      <c r="GXT4486" s="544"/>
      <c r="GXU4486" s="2365"/>
      <c r="GXV4486" s="633"/>
      <c r="GXW4486" s="439"/>
      <c r="GXX4486" s="633"/>
      <c r="GXY4486" s="633"/>
      <c r="GXZ4486" s="1888"/>
      <c r="GYA4486" s="544"/>
      <c r="GYB4486" s="2365"/>
      <c r="GYC4486" s="633"/>
      <c r="GYD4486" s="439"/>
      <c r="GYE4486" s="633"/>
      <c r="GYF4486" s="633"/>
      <c r="GYG4486" s="1888"/>
      <c r="GYH4486" s="544"/>
      <c r="GYI4486" s="2365"/>
      <c r="GYJ4486" s="633"/>
      <c r="GYK4486" s="439"/>
      <c r="GYL4486" s="633"/>
      <c r="GYM4486" s="633"/>
      <c r="GYN4486" s="1888"/>
      <c r="GYO4486" s="544"/>
      <c r="GYP4486" s="2365"/>
      <c r="GYQ4486" s="633"/>
      <c r="GYR4486" s="439"/>
      <c r="GYS4486" s="633"/>
      <c r="GYT4486" s="633"/>
      <c r="GYU4486" s="1888"/>
      <c r="GYV4486" s="544"/>
      <c r="GYW4486" s="2365"/>
      <c r="GYX4486" s="633"/>
      <c r="GYY4486" s="439"/>
      <c r="GYZ4486" s="633"/>
      <c r="GZA4486" s="633"/>
      <c r="GZB4486" s="1888"/>
      <c r="GZC4486" s="544"/>
      <c r="GZD4486" s="2365"/>
      <c r="GZE4486" s="633"/>
      <c r="GZF4486" s="439"/>
      <c r="GZG4486" s="633"/>
      <c r="GZH4486" s="633"/>
      <c r="GZI4486" s="1888"/>
      <c r="GZJ4486" s="544"/>
      <c r="GZK4486" s="2365"/>
      <c r="GZL4486" s="633"/>
      <c r="GZM4486" s="439"/>
      <c r="GZN4486" s="633"/>
      <c r="GZO4486" s="633"/>
      <c r="GZP4486" s="1888"/>
      <c r="GZQ4486" s="544"/>
      <c r="GZR4486" s="2365"/>
      <c r="GZS4486" s="633"/>
      <c r="GZT4486" s="439"/>
      <c r="GZU4486" s="633"/>
      <c r="GZV4486" s="633"/>
      <c r="GZW4486" s="1888"/>
      <c r="GZX4486" s="544"/>
      <c r="GZY4486" s="2365"/>
      <c r="GZZ4486" s="633"/>
      <c r="HAA4486" s="439"/>
      <c r="HAB4486" s="633"/>
      <c r="HAC4486" s="633"/>
      <c r="HAD4486" s="1888"/>
      <c r="HAE4486" s="544"/>
      <c r="HAF4486" s="2365"/>
      <c r="HAG4486" s="633"/>
      <c r="HAH4486" s="439"/>
      <c r="HAI4486" s="633"/>
      <c r="HAJ4486" s="633"/>
      <c r="HAK4486" s="1888"/>
      <c r="HAL4486" s="544"/>
      <c r="HAM4486" s="2365"/>
      <c r="HAN4486" s="633"/>
      <c r="HAO4486" s="439"/>
      <c r="HAP4486" s="633"/>
      <c r="HAQ4486" s="633"/>
      <c r="HAR4486" s="1888"/>
      <c r="HAS4486" s="544"/>
      <c r="HAT4486" s="2365"/>
      <c r="HAU4486" s="633"/>
      <c r="HAV4486" s="439"/>
      <c r="HAW4486" s="633"/>
      <c r="HAX4486" s="633"/>
      <c r="HAY4486" s="1888"/>
      <c r="HAZ4486" s="544"/>
      <c r="HBA4486" s="2365"/>
      <c r="HBB4486" s="633"/>
      <c r="HBC4486" s="439"/>
      <c r="HBD4486" s="633"/>
      <c r="HBE4486" s="633"/>
      <c r="HBF4486" s="1888"/>
      <c r="HBG4486" s="544"/>
      <c r="HBH4486" s="2365"/>
      <c r="HBI4486" s="633"/>
      <c r="HBJ4486" s="439"/>
      <c r="HBK4486" s="633"/>
      <c r="HBL4486" s="633"/>
      <c r="HBM4486" s="1888"/>
      <c r="HBN4486" s="544"/>
      <c r="HBO4486" s="2365"/>
      <c r="HBP4486" s="633"/>
      <c r="HBQ4486" s="439"/>
      <c r="HBR4486" s="633"/>
      <c r="HBS4486" s="633"/>
      <c r="HBT4486" s="1888"/>
      <c r="HBU4486" s="544"/>
      <c r="HBV4486" s="2365"/>
      <c r="HBW4486" s="633"/>
      <c r="HBX4486" s="439"/>
      <c r="HBY4486" s="633"/>
      <c r="HBZ4486" s="633"/>
      <c r="HCA4486" s="1888"/>
      <c r="HCB4486" s="544"/>
      <c r="HCC4486" s="2365"/>
      <c r="HCD4486" s="633"/>
      <c r="HCE4486" s="439"/>
      <c r="HCF4486" s="633"/>
      <c r="HCG4486" s="633"/>
      <c r="HCH4486" s="1888"/>
      <c r="HCI4486" s="544"/>
      <c r="HCJ4486" s="2365"/>
      <c r="HCK4486" s="633"/>
      <c r="HCL4486" s="439"/>
      <c r="HCM4486" s="633"/>
      <c r="HCN4486" s="633"/>
      <c r="HCO4486" s="1888"/>
      <c r="HCP4486" s="544"/>
      <c r="HCQ4486" s="2365"/>
      <c r="HCR4486" s="633"/>
      <c r="HCS4486" s="439"/>
      <c r="HCT4486" s="633"/>
      <c r="HCU4486" s="633"/>
      <c r="HCV4486" s="1888"/>
      <c r="HCW4486" s="544"/>
      <c r="HCX4486" s="2365"/>
      <c r="HCY4486" s="633"/>
      <c r="HCZ4486" s="439"/>
      <c r="HDA4486" s="633"/>
      <c r="HDB4486" s="633"/>
      <c r="HDC4486" s="1888"/>
      <c r="HDD4486" s="544"/>
      <c r="HDE4486" s="2365"/>
      <c r="HDF4486" s="633"/>
      <c r="HDG4486" s="439"/>
      <c r="HDH4486" s="633"/>
      <c r="HDI4486" s="633"/>
      <c r="HDJ4486" s="1888"/>
      <c r="HDK4486" s="544"/>
      <c r="HDL4486" s="2365"/>
      <c r="HDM4486" s="633"/>
      <c r="HDN4486" s="439"/>
      <c r="HDO4486" s="633"/>
      <c r="HDP4486" s="633"/>
      <c r="HDQ4486" s="1888"/>
      <c r="HDR4486" s="544"/>
      <c r="HDS4486" s="2365"/>
      <c r="HDT4486" s="633"/>
      <c r="HDU4486" s="439"/>
      <c r="HDV4486" s="633"/>
      <c r="HDW4486" s="633"/>
      <c r="HDX4486" s="1888"/>
      <c r="HDY4486" s="544"/>
      <c r="HDZ4486" s="2365"/>
      <c r="HEA4486" s="633"/>
      <c r="HEB4486" s="439"/>
      <c r="HEC4486" s="633"/>
      <c r="HED4486" s="633"/>
      <c r="HEE4486" s="1888"/>
      <c r="HEF4486" s="544"/>
      <c r="HEG4486" s="2365"/>
      <c r="HEH4486" s="633"/>
      <c r="HEI4486" s="439"/>
      <c r="HEJ4486" s="633"/>
      <c r="HEK4486" s="633"/>
      <c r="HEL4486" s="1888"/>
      <c r="HEM4486" s="544"/>
      <c r="HEN4486" s="2365"/>
      <c r="HEO4486" s="633"/>
      <c r="HEP4486" s="439"/>
      <c r="HEQ4486" s="633"/>
      <c r="HER4486" s="633"/>
      <c r="HES4486" s="1888"/>
      <c r="HET4486" s="544"/>
      <c r="HEU4486" s="2365"/>
      <c r="HEV4486" s="633"/>
      <c r="HEW4486" s="439"/>
      <c r="HEX4486" s="633"/>
      <c r="HEY4486" s="633"/>
      <c r="HEZ4486" s="1888"/>
      <c r="HFA4486" s="544"/>
      <c r="HFB4486" s="2365"/>
      <c r="HFC4486" s="633"/>
      <c r="HFD4486" s="439"/>
      <c r="HFE4486" s="633"/>
      <c r="HFF4486" s="633"/>
      <c r="HFG4486" s="1888"/>
      <c r="HFH4486" s="544"/>
      <c r="HFI4486" s="2365"/>
      <c r="HFJ4486" s="633"/>
      <c r="HFK4486" s="439"/>
      <c r="HFL4486" s="633"/>
      <c r="HFM4486" s="633"/>
      <c r="HFN4486" s="1888"/>
      <c r="HFO4486" s="544"/>
      <c r="HFP4486" s="2365"/>
      <c r="HFQ4486" s="633"/>
      <c r="HFR4486" s="439"/>
      <c r="HFS4486" s="633"/>
      <c r="HFT4486" s="633"/>
      <c r="HFU4486" s="1888"/>
      <c r="HFV4486" s="544"/>
      <c r="HFW4486" s="2365"/>
      <c r="HFX4486" s="633"/>
      <c r="HFY4486" s="439"/>
      <c r="HFZ4486" s="633"/>
      <c r="HGA4486" s="633"/>
      <c r="HGB4486" s="1888"/>
      <c r="HGC4486" s="544"/>
      <c r="HGD4486" s="2365"/>
      <c r="HGE4486" s="633"/>
      <c r="HGF4486" s="439"/>
      <c r="HGG4486" s="633"/>
      <c r="HGH4486" s="633"/>
      <c r="HGI4486" s="1888"/>
      <c r="HGJ4486" s="544"/>
      <c r="HGK4486" s="2365"/>
      <c r="HGL4486" s="633"/>
      <c r="HGM4486" s="439"/>
      <c r="HGN4486" s="633"/>
      <c r="HGO4486" s="633"/>
      <c r="HGP4486" s="1888"/>
      <c r="HGQ4486" s="544"/>
      <c r="HGR4486" s="2365"/>
      <c r="HGS4486" s="633"/>
      <c r="HGT4486" s="439"/>
      <c r="HGU4486" s="633"/>
      <c r="HGV4486" s="633"/>
      <c r="HGW4486" s="1888"/>
      <c r="HGX4486" s="544"/>
      <c r="HGY4486" s="2365"/>
      <c r="HGZ4486" s="633"/>
      <c r="HHA4486" s="439"/>
      <c r="HHB4486" s="633"/>
      <c r="HHC4486" s="633"/>
      <c r="HHD4486" s="1888"/>
      <c r="HHE4486" s="544"/>
      <c r="HHF4486" s="2365"/>
      <c r="HHG4486" s="633"/>
      <c r="HHH4486" s="439"/>
      <c r="HHI4486" s="633"/>
      <c r="HHJ4486" s="633"/>
      <c r="HHK4486" s="1888"/>
      <c r="HHL4486" s="544"/>
      <c r="HHM4486" s="2365"/>
      <c r="HHN4486" s="633"/>
      <c r="HHO4486" s="439"/>
      <c r="HHP4486" s="633"/>
      <c r="HHQ4486" s="633"/>
      <c r="HHR4486" s="1888"/>
      <c r="HHS4486" s="544"/>
      <c r="HHT4486" s="2365"/>
      <c r="HHU4486" s="633"/>
      <c r="HHV4486" s="439"/>
      <c r="HHW4486" s="633"/>
      <c r="HHX4486" s="633"/>
      <c r="HHY4486" s="1888"/>
      <c r="HHZ4486" s="544"/>
      <c r="HIA4486" s="2365"/>
      <c r="HIB4486" s="633"/>
      <c r="HIC4486" s="439"/>
      <c r="HID4486" s="633"/>
      <c r="HIE4486" s="633"/>
      <c r="HIF4486" s="1888"/>
      <c r="HIG4486" s="544"/>
      <c r="HIH4486" s="2365"/>
      <c r="HII4486" s="633"/>
      <c r="HIJ4486" s="439"/>
      <c r="HIK4486" s="633"/>
      <c r="HIL4486" s="633"/>
      <c r="HIM4486" s="1888"/>
      <c r="HIN4486" s="544"/>
      <c r="HIO4486" s="2365"/>
      <c r="HIP4486" s="633"/>
      <c r="HIQ4486" s="439"/>
      <c r="HIR4486" s="633"/>
      <c r="HIS4486" s="633"/>
      <c r="HIT4486" s="1888"/>
      <c r="HIU4486" s="544"/>
      <c r="HIV4486" s="2365"/>
      <c r="HIW4486" s="633"/>
      <c r="HIX4486" s="439"/>
      <c r="HIY4486" s="633"/>
      <c r="HIZ4486" s="633"/>
      <c r="HJA4486" s="1888"/>
      <c r="HJB4486" s="544"/>
      <c r="HJC4486" s="2365"/>
      <c r="HJD4486" s="633"/>
      <c r="HJE4486" s="439"/>
      <c r="HJF4486" s="633"/>
      <c r="HJG4486" s="633"/>
      <c r="HJH4486" s="1888"/>
      <c r="HJI4486" s="544"/>
      <c r="HJJ4486" s="2365"/>
      <c r="HJK4486" s="633"/>
      <c r="HJL4486" s="439"/>
      <c r="HJM4486" s="633"/>
      <c r="HJN4486" s="633"/>
      <c r="HJO4486" s="1888"/>
      <c r="HJP4486" s="544"/>
      <c r="HJQ4486" s="2365"/>
      <c r="HJR4486" s="633"/>
      <c r="HJS4486" s="439"/>
      <c r="HJT4486" s="633"/>
      <c r="HJU4486" s="633"/>
      <c r="HJV4486" s="1888"/>
      <c r="HJW4486" s="544"/>
      <c r="HJX4486" s="2365"/>
      <c r="HJY4486" s="633"/>
      <c r="HJZ4486" s="439"/>
      <c r="HKA4486" s="633"/>
      <c r="HKB4486" s="633"/>
      <c r="HKC4486" s="1888"/>
      <c r="HKD4486" s="544"/>
      <c r="HKE4486" s="2365"/>
      <c r="HKF4486" s="633"/>
      <c r="HKG4486" s="439"/>
      <c r="HKH4486" s="633"/>
      <c r="HKI4486" s="633"/>
      <c r="HKJ4486" s="1888"/>
      <c r="HKK4486" s="544"/>
      <c r="HKL4486" s="2365"/>
      <c r="HKM4486" s="633"/>
      <c r="HKN4486" s="439"/>
      <c r="HKO4486" s="633"/>
      <c r="HKP4486" s="633"/>
      <c r="HKQ4486" s="1888"/>
      <c r="HKR4486" s="544"/>
      <c r="HKS4486" s="2365"/>
      <c r="HKT4486" s="633"/>
      <c r="HKU4486" s="439"/>
      <c r="HKV4486" s="633"/>
      <c r="HKW4486" s="633"/>
      <c r="HKX4486" s="1888"/>
      <c r="HKY4486" s="544"/>
      <c r="HKZ4486" s="2365"/>
      <c r="HLA4486" s="633"/>
      <c r="HLB4486" s="439"/>
      <c r="HLC4486" s="633"/>
      <c r="HLD4486" s="633"/>
      <c r="HLE4486" s="1888"/>
      <c r="HLF4486" s="544"/>
      <c r="HLG4486" s="2365"/>
      <c r="HLH4486" s="633"/>
      <c r="HLI4486" s="439"/>
      <c r="HLJ4486" s="633"/>
      <c r="HLK4486" s="633"/>
      <c r="HLL4486" s="1888"/>
      <c r="HLM4486" s="544"/>
      <c r="HLN4486" s="2365"/>
      <c r="HLO4486" s="633"/>
      <c r="HLP4486" s="439"/>
      <c r="HLQ4486" s="633"/>
      <c r="HLR4486" s="633"/>
      <c r="HLS4486" s="1888"/>
      <c r="HLT4486" s="544"/>
      <c r="HLU4486" s="2365"/>
      <c r="HLV4486" s="633"/>
      <c r="HLW4486" s="439"/>
      <c r="HLX4486" s="633"/>
      <c r="HLY4486" s="633"/>
      <c r="HLZ4486" s="1888"/>
      <c r="HMA4486" s="544"/>
      <c r="HMB4486" s="2365"/>
      <c r="HMC4486" s="633"/>
      <c r="HMD4486" s="439"/>
      <c r="HME4486" s="633"/>
      <c r="HMF4486" s="633"/>
      <c r="HMG4486" s="1888"/>
      <c r="HMH4486" s="544"/>
      <c r="HMI4486" s="2365"/>
      <c r="HMJ4486" s="633"/>
      <c r="HMK4486" s="439"/>
      <c r="HML4486" s="633"/>
      <c r="HMM4486" s="633"/>
      <c r="HMN4486" s="1888"/>
      <c r="HMO4486" s="544"/>
      <c r="HMP4486" s="2365"/>
      <c r="HMQ4486" s="633"/>
      <c r="HMR4486" s="439"/>
      <c r="HMS4486" s="633"/>
      <c r="HMT4486" s="633"/>
      <c r="HMU4486" s="1888"/>
      <c r="HMV4486" s="544"/>
      <c r="HMW4486" s="2365"/>
      <c r="HMX4486" s="633"/>
      <c r="HMY4486" s="439"/>
      <c r="HMZ4486" s="633"/>
      <c r="HNA4486" s="633"/>
      <c r="HNB4486" s="1888"/>
      <c r="HNC4486" s="544"/>
      <c r="HND4486" s="2365"/>
      <c r="HNE4486" s="633"/>
      <c r="HNF4486" s="439"/>
      <c r="HNG4486" s="633"/>
      <c r="HNH4486" s="633"/>
      <c r="HNI4486" s="1888"/>
      <c r="HNJ4486" s="544"/>
      <c r="HNK4486" s="2365"/>
      <c r="HNL4486" s="633"/>
      <c r="HNM4486" s="439"/>
      <c r="HNN4486" s="633"/>
      <c r="HNO4486" s="633"/>
      <c r="HNP4486" s="1888"/>
      <c r="HNQ4486" s="544"/>
      <c r="HNR4486" s="2365"/>
      <c r="HNS4486" s="633"/>
      <c r="HNT4486" s="439"/>
      <c r="HNU4486" s="633"/>
      <c r="HNV4486" s="633"/>
      <c r="HNW4486" s="1888"/>
      <c r="HNX4486" s="544"/>
      <c r="HNY4486" s="2365"/>
      <c r="HNZ4486" s="633"/>
      <c r="HOA4486" s="439"/>
      <c r="HOB4486" s="633"/>
      <c r="HOC4486" s="633"/>
      <c r="HOD4486" s="1888"/>
      <c r="HOE4486" s="544"/>
      <c r="HOF4486" s="2365"/>
      <c r="HOG4486" s="633"/>
      <c r="HOH4486" s="439"/>
      <c r="HOI4486" s="633"/>
      <c r="HOJ4486" s="633"/>
      <c r="HOK4486" s="1888"/>
      <c r="HOL4486" s="544"/>
      <c r="HOM4486" s="2365"/>
      <c r="HON4486" s="633"/>
      <c r="HOO4486" s="439"/>
      <c r="HOP4486" s="633"/>
      <c r="HOQ4486" s="633"/>
      <c r="HOR4486" s="1888"/>
      <c r="HOS4486" s="544"/>
      <c r="HOT4486" s="2365"/>
      <c r="HOU4486" s="633"/>
      <c r="HOV4486" s="439"/>
      <c r="HOW4486" s="633"/>
      <c r="HOX4486" s="633"/>
      <c r="HOY4486" s="1888"/>
      <c r="HOZ4486" s="544"/>
      <c r="HPA4486" s="2365"/>
      <c r="HPB4486" s="633"/>
      <c r="HPC4486" s="439"/>
      <c r="HPD4486" s="633"/>
      <c r="HPE4486" s="633"/>
      <c r="HPF4486" s="1888"/>
      <c r="HPG4486" s="544"/>
      <c r="HPH4486" s="2365"/>
      <c r="HPI4486" s="633"/>
      <c r="HPJ4486" s="439"/>
      <c r="HPK4486" s="633"/>
      <c r="HPL4486" s="633"/>
      <c r="HPM4486" s="1888"/>
      <c r="HPN4486" s="544"/>
      <c r="HPO4486" s="2365"/>
      <c r="HPP4486" s="633"/>
      <c r="HPQ4486" s="439"/>
      <c r="HPR4486" s="633"/>
      <c r="HPS4486" s="633"/>
      <c r="HPT4486" s="1888"/>
      <c r="HPU4486" s="544"/>
      <c r="HPV4486" s="2365"/>
      <c r="HPW4486" s="633"/>
      <c r="HPX4486" s="439"/>
      <c r="HPY4486" s="633"/>
      <c r="HPZ4486" s="633"/>
      <c r="HQA4486" s="1888"/>
      <c r="HQB4486" s="544"/>
      <c r="HQC4486" s="2365"/>
      <c r="HQD4486" s="633"/>
      <c r="HQE4486" s="439"/>
      <c r="HQF4486" s="633"/>
      <c r="HQG4486" s="633"/>
      <c r="HQH4486" s="1888"/>
      <c r="HQI4486" s="544"/>
      <c r="HQJ4486" s="2365"/>
      <c r="HQK4486" s="633"/>
      <c r="HQL4486" s="439"/>
      <c r="HQM4486" s="633"/>
      <c r="HQN4486" s="633"/>
      <c r="HQO4486" s="1888"/>
      <c r="HQP4486" s="544"/>
      <c r="HQQ4486" s="2365"/>
      <c r="HQR4486" s="633"/>
      <c r="HQS4486" s="439"/>
      <c r="HQT4486" s="633"/>
      <c r="HQU4486" s="633"/>
      <c r="HQV4486" s="1888"/>
      <c r="HQW4486" s="544"/>
      <c r="HQX4486" s="2365"/>
      <c r="HQY4486" s="633"/>
      <c r="HQZ4486" s="439"/>
      <c r="HRA4486" s="633"/>
      <c r="HRB4486" s="633"/>
      <c r="HRC4486" s="1888"/>
      <c r="HRD4486" s="544"/>
      <c r="HRE4486" s="2365"/>
      <c r="HRF4486" s="633"/>
      <c r="HRG4486" s="439"/>
      <c r="HRH4486" s="633"/>
      <c r="HRI4486" s="633"/>
      <c r="HRJ4486" s="1888"/>
      <c r="HRK4486" s="544"/>
      <c r="HRL4486" s="2365"/>
      <c r="HRM4486" s="633"/>
      <c r="HRN4486" s="439"/>
      <c r="HRO4486" s="633"/>
      <c r="HRP4486" s="633"/>
      <c r="HRQ4486" s="1888"/>
      <c r="HRR4486" s="544"/>
      <c r="HRS4486" s="2365"/>
      <c r="HRT4486" s="633"/>
      <c r="HRU4486" s="439"/>
      <c r="HRV4486" s="633"/>
      <c r="HRW4486" s="633"/>
      <c r="HRX4486" s="1888"/>
      <c r="HRY4486" s="544"/>
      <c r="HRZ4486" s="2365"/>
      <c r="HSA4486" s="633"/>
      <c r="HSB4486" s="439"/>
      <c r="HSC4486" s="633"/>
      <c r="HSD4486" s="633"/>
      <c r="HSE4486" s="1888"/>
      <c r="HSF4486" s="544"/>
      <c r="HSG4486" s="2365"/>
      <c r="HSH4486" s="633"/>
      <c r="HSI4486" s="439"/>
      <c r="HSJ4486" s="633"/>
      <c r="HSK4486" s="633"/>
      <c r="HSL4486" s="1888"/>
      <c r="HSM4486" s="544"/>
      <c r="HSN4486" s="2365"/>
      <c r="HSO4486" s="633"/>
      <c r="HSP4486" s="439"/>
      <c r="HSQ4486" s="633"/>
      <c r="HSR4486" s="633"/>
      <c r="HSS4486" s="1888"/>
      <c r="HST4486" s="544"/>
      <c r="HSU4486" s="2365"/>
      <c r="HSV4486" s="633"/>
      <c r="HSW4486" s="439"/>
      <c r="HSX4486" s="633"/>
      <c r="HSY4486" s="633"/>
      <c r="HSZ4486" s="1888"/>
      <c r="HTA4486" s="544"/>
      <c r="HTB4486" s="2365"/>
      <c r="HTC4486" s="633"/>
      <c r="HTD4486" s="439"/>
      <c r="HTE4486" s="633"/>
      <c r="HTF4486" s="633"/>
      <c r="HTG4486" s="1888"/>
      <c r="HTH4486" s="544"/>
      <c r="HTI4486" s="2365"/>
      <c r="HTJ4486" s="633"/>
      <c r="HTK4486" s="439"/>
      <c r="HTL4486" s="633"/>
      <c r="HTM4486" s="633"/>
      <c r="HTN4486" s="1888"/>
      <c r="HTO4486" s="544"/>
      <c r="HTP4486" s="2365"/>
      <c r="HTQ4486" s="633"/>
      <c r="HTR4486" s="439"/>
      <c r="HTS4486" s="633"/>
      <c r="HTT4486" s="633"/>
      <c r="HTU4486" s="1888"/>
      <c r="HTV4486" s="544"/>
      <c r="HTW4486" s="2365"/>
      <c r="HTX4486" s="633"/>
      <c r="HTY4486" s="439"/>
      <c r="HTZ4486" s="633"/>
      <c r="HUA4486" s="633"/>
      <c r="HUB4486" s="1888"/>
      <c r="HUC4486" s="544"/>
      <c r="HUD4486" s="2365"/>
      <c r="HUE4486" s="633"/>
      <c r="HUF4486" s="439"/>
      <c r="HUG4486" s="633"/>
      <c r="HUH4486" s="633"/>
      <c r="HUI4486" s="1888"/>
      <c r="HUJ4486" s="544"/>
      <c r="HUK4486" s="2365"/>
      <c r="HUL4486" s="633"/>
      <c r="HUM4486" s="439"/>
      <c r="HUN4486" s="633"/>
      <c r="HUO4486" s="633"/>
      <c r="HUP4486" s="1888"/>
      <c r="HUQ4486" s="544"/>
      <c r="HUR4486" s="2365"/>
      <c r="HUS4486" s="633"/>
      <c r="HUT4486" s="439"/>
      <c r="HUU4486" s="633"/>
      <c r="HUV4486" s="633"/>
      <c r="HUW4486" s="1888"/>
      <c r="HUX4486" s="544"/>
      <c r="HUY4486" s="2365"/>
      <c r="HUZ4486" s="633"/>
      <c r="HVA4486" s="439"/>
      <c r="HVB4486" s="633"/>
      <c r="HVC4486" s="633"/>
      <c r="HVD4486" s="1888"/>
      <c r="HVE4486" s="544"/>
      <c r="HVF4486" s="2365"/>
      <c r="HVG4486" s="633"/>
      <c r="HVH4486" s="439"/>
      <c r="HVI4486" s="633"/>
      <c r="HVJ4486" s="633"/>
      <c r="HVK4486" s="1888"/>
      <c r="HVL4486" s="544"/>
      <c r="HVM4486" s="2365"/>
      <c r="HVN4486" s="633"/>
      <c r="HVO4486" s="439"/>
      <c r="HVP4486" s="633"/>
      <c r="HVQ4486" s="633"/>
      <c r="HVR4486" s="1888"/>
      <c r="HVS4486" s="544"/>
      <c r="HVT4486" s="2365"/>
      <c r="HVU4486" s="633"/>
      <c r="HVV4486" s="439"/>
      <c r="HVW4486" s="633"/>
      <c r="HVX4486" s="633"/>
      <c r="HVY4486" s="1888"/>
      <c r="HVZ4486" s="544"/>
      <c r="HWA4486" s="2365"/>
      <c r="HWB4486" s="633"/>
      <c r="HWC4486" s="439"/>
      <c r="HWD4486" s="633"/>
      <c r="HWE4486" s="633"/>
      <c r="HWF4486" s="1888"/>
      <c r="HWG4486" s="544"/>
      <c r="HWH4486" s="2365"/>
      <c r="HWI4486" s="633"/>
      <c r="HWJ4486" s="439"/>
      <c r="HWK4486" s="633"/>
      <c r="HWL4486" s="633"/>
      <c r="HWM4486" s="1888"/>
      <c r="HWN4486" s="544"/>
      <c r="HWO4486" s="2365"/>
      <c r="HWP4486" s="633"/>
      <c r="HWQ4486" s="439"/>
      <c r="HWR4486" s="633"/>
      <c r="HWS4486" s="633"/>
      <c r="HWT4486" s="1888"/>
      <c r="HWU4486" s="544"/>
      <c r="HWV4486" s="2365"/>
      <c r="HWW4486" s="633"/>
      <c r="HWX4486" s="439"/>
      <c r="HWY4486" s="633"/>
      <c r="HWZ4486" s="633"/>
      <c r="HXA4486" s="1888"/>
      <c r="HXB4486" s="544"/>
      <c r="HXC4486" s="2365"/>
      <c r="HXD4486" s="633"/>
      <c r="HXE4486" s="439"/>
      <c r="HXF4486" s="633"/>
      <c r="HXG4486" s="633"/>
      <c r="HXH4486" s="1888"/>
      <c r="HXI4486" s="544"/>
      <c r="HXJ4486" s="2365"/>
      <c r="HXK4486" s="633"/>
      <c r="HXL4486" s="439"/>
      <c r="HXM4486" s="633"/>
      <c r="HXN4486" s="633"/>
      <c r="HXO4486" s="1888"/>
      <c r="HXP4486" s="544"/>
      <c r="HXQ4486" s="2365"/>
      <c r="HXR4486" s="633"/>
      <c r="HXS4486" s="439"/>
      <c r="HXT4486" s="633"/>
      <c r="HXU4486" s="633"/>
      <c r="HXV4486" s="1888"/>
      <c r="HXW4486" s="544"/>
      <c r="HXX4486" s="2365"/>
      <c r="HXY4486" s="633"/>
      <c r="HXZ4486" s="439"/>
      <c r="HYA4486" s="633"/>
      <c r="HYB4486" s="633"/>
      <c r="HYC4486" s="1888"/>
      <c r="HYD4486" s="544"/>
      <c r="HYE4486" s="2365"/>
      <c r="HYF4486" s="633"/>
      <c r="HYG4486" s="439"/>
      <c r="HYH4486" s="633"/>
      <c r="HYI4486" s="633"/>
      <c r="HYJ4486" s="1888"/>
      <c r="HYK4486" s="544"/>
      <c r="HYL4486" s="2365"/>
      <c r="HYM4486" s="633"/>
      <c r="HYN4486" s="439"/>
      <c r="HYO4486" s="633"/>
      <c r="HYP4486" s="633"/>
      <c r="HYQ4486" s="1888"/>
      <c r="HYR4486" s="544"/>
      <c r="HYS4486" s="2365"/>
      <c r="HYT4486" s="633"/>
      <c r="HYU4486" s="439"/>
      <c r="HYV4486" s="633"/>
      <c r="HYW4486" s="633"/>
      <c r="HYX4486" s="1888"/>
      <c r="HYY4486" s="544"/>
      <c r="HYZ4486" s="2365"/>
      <c r="HZA4486" s="633"/>
      <c r="HZB4486" s="439"/>
      <c r="HZC4486" s="633"/>
      <c r="HZD4486" s="633"/>
      <c r="HZE4486" s="1888"/>
      <c r="HZF4486" s="544"/>
      <c r="HZG4486" s="2365"/>
      <c r="HZH4486" s="633"/>
      <c r="HZI4486" s="439"/>
      <c r="HZJ4486" s="633"/>
      <c r="HZK4486" s="633"/>
      <c r="HZL4486" s="1888"/>
      <c r="HZM4486" s="544"/>
      <c r="HZN4486" s="2365"/>
      <c r="HZO4486" s="633"/>
      <c r="HZP4486" s="439"/>
      <c r="HZQ4486" s="633"/>
      <c r="HZR4486" s="633"/>
      <c r="HZS4486" s="1888"/>
      <c r="HZT4486" s="544"/>
      <c r="HZU4486" s="2365"/>
      <c r="HZV4486" s="633"/>
      <c r="HZW4486" s="439"/>
      <c r="HZX4486" s="633"/>
      <c r="HZY4486" s="633"/>
      <c r="HZZ4486" s="1888"/>
      <c r="IAA4486" s="544"/>
      <c r="IAB4486" s="2365"/>
      <c r="IAC4486" s="633"/>
      <c r="IAD4486" s="439"/>
      <c r="IAE4486" s="633"/>
      <c r="IAF4486" s="633"/>
      <c r="IAG4486" s="1888"/>
      <c r="IAH4486" s="544"/>
      <c r="IAI4486" s="2365"/>
      <c r="IAJ4486" s="633"/>
      <c r="IAK4486" s="439"/>
      <c r="IAL4486" s="633"/>
      <c r="IAM4486" s="633"/>
      <c r="IAN4486" s="1888"/>
      <c r="IAO4486" s="544"/>
      <c r="IAP4486" s="2365"/>
      <c r="IAQ4486" s="633"/>
      <c r="IAR4486" s="439"/>
      <c r="IAS4486" s="633"/>
      <c r="IAT4486" s="633"/>
      <c r="IAU4486" s="1888"/>
      <c r="IAV4486" s="544"/>
      <c r="IAW4486" s="2365"/>
      <c r="IAX4486" s="633"/>
      <c r="IAY4486" s="439"/>
      <c r="IAZ4486" s="633"/>
      <c r="IBA4486" s="633"/>
      <c r="IBB4486" s="1888"/>
      <c r="IBC4486" s="544"/>
      <c r="IBD4486" s="2365"/>
      <c r="IBE4486" s="633"/>
      <c r="IBF4486" s="439"/>
      <c r="IBG4486" s="633"/>
      <c r="IBH4486" s="633"/>
      <c r="IBI4486" s="1888"/>
      <c r="IBJ4486" s="544"/>
      <c r="IBK4486" s="2365"/>
      <c r="IBL4486" s="633"/>
      <c r="IBM4486" s="439"/>
      <c r="IBN4486" s="633"/>
      <c r="IBO4486" s="633"/>
      <c r="IBP4486" s="1888"/>
      <c r="IBQ4486" s="544"/>
      <c r="IBR4486" s="2365"/>
      <c r="IBS4486" s="633"/>
      <c r="IBT4486" s="439"/>
      <c r="IBU4486" s="633"/>
      <c r="IBV4486" s="633"/>
      <c r="IBW4486" s="1888"/>
      <c r="IBX4486" s="544"/>
      <c r="IBY4486" s="2365"/>
      <c r="IBZ4486" s="633"/>
      <c r="ICA4486" s="439"/>
      <c r="ICB4486" s="633"/>
      <c r="ICC4486" s="633"/>
      <c r="ICD4486" s="1888"/>
      <c r="ICE4486" s="544"/>
      <c r="ICF4486" s="2365"/>
      <c r="ICG4486" s="633"/>
      <c r="ICH4486" s="439"/>
      <c r="ICI4486" s="633"/>
      <c r="ICJ4486" s="633"/>
      <c r="ICK4486" s="1888"/>
      <c r="ICL4486" s="544"/>
      <c r="ICM4486" s="2365"/>
      <c r="ICN4486" s="633"/>
      <c r="ICO4486" s="439"/>
      <c r="ICP4486" s="633"/>
      <c r="ICQ4486" s="633"/>
      <c r="ICR4486" s="1888"/>
      <c r="ICS4486" s="544"/>
      <c r="ICT4486" s="2365"/>
      <c r="ICU4486" s="633"/>
      <c r="ICV4486" s="439"/>
      <c r="ICW4486" s="633"/>
      <c r="ICX4486" s="633"/>
      <c r="ICY4486" s="1888"/>
      <c r="ICZ4486" s="544"/>
      <c r="IDA4486" s="2365"/>
      <c r="IDB4486" s="633"/>
      <c r="IDC4486" s="439"/>
      <c r="IDD4486" s="633"/>
      <c r="IDE4486" s="633"/>
      <c r="IDF4486" s="1888"/>
      <c r="IDG4486" s="544"/>
      <c r="IDH4486" s="2365"/>
      <c r="IDI4486" s="633"/>
      <c r="IDJ4486" s="439"/>
      <c r="IDK4486" s="633"/>
      <c r="IDL4486" s="633"/>
      <c r="IDM4486" s="1888"/>
      <c r="IDN4486" s="544"/>
      <c r="IDO4486" s="2365"/>
      <c r="IDP4486" s="633"/>
      <c r="IDQ4486" s="439"/>
      <c r="IDR4486" s="633"/>
      <c r="IDS4486" s="633"/>
      <c r="IDT4486" s="1888"/>
      <c r="IDU4486" s="544"/>
      <c r="IDV4486" s="2365"/>
      <c r="IDW4486" s="633"/>
      <c r="IDX4486" s="439"/>
      <c r="IDY4486" s="633"/>
      <c r="IDZ4486" s="633"/>
      <c r="IEA4486" s="1888"/>
      <c r="IEB4486" s="544"/>
      <c r="IEC4486" s="2365"/>
      <c r="IED4486" s="633"/>
      <c r="IEE4486" s="439"/>
      <c r="IEF4486" s="633"/>
      <c r="IEG4486" s="633"/>
      <c r="IEH4486" s="1888"/>
      <c r="IEI4486" s="544"/>
      <c r="IEJ4486" s="2365"/>
      <c r="IEK4486" s="633"/>
      <c r="IEL4486" s="439"/>
      <c r="IEM4486" s="633"/>
      <c r="IEN4486" s="633"/>
      <c r="IEO4486" s="1888"/>
      <c r="IEP4486" s="544"/>
      <c r="IEQ4486" s="2365"/>
      <c r="IER4486" s="633"/>
      <c r="IES4486" s="439"/>
      <c r="IET4486" s="633"/>
      <c r="IEU4486" s="633"/>
      <c r="IEV4486" s="1888"/>
      <c r="IEW4486" s="544"/>
      <c r="IEX4486" s="2365"/>
      <c r="IEY4486" s="633"/>
      <c r="IEZ4486" s="439"/>
      <c r="IFA4486" s="633"/>
      <c r="IFB4486" s="633"/>
      <c r="IFC4486" s="1888"/>
      <c r="IFD4486" s="544"/>
      <c r="IFE4486" s="2365"/>
      <c r="IFF4486" s="633"/>
      <c r="IFG4486" s="439"/>
      <c r="IFH4486" s="633"/>
      <c r="IFI4486" s="633"/>
      <c r="IFJ4486" s="1888"/>
      <c r="IFK4486" s="544"/>
      <c r="IFL4486" s="2365"/>
      <c r="IFM4486" s="633"/>
      <c r="IFN4486" s="439"/>
      <c r="IFO4486" s="633"/>
      <c r="IFP4486" s="633"/>
      <c r="IFQ4486" s="1888"/>
      <c r="IFR4486" s="544"/>
      <c r="IFS4486" s="2365"/>
      <c r="IFT4486" s="633"/>
      <c r="IFU4486" s="439"/>
      <c r="IFV4486" s="633"/>
      <c r="IFW4486" s="633"/>
      <c r="IFX4486" s="1888"/>
      <c r="IFY4486" s="544"/>
      <c r="IFZ4486" s="2365"/>
      <c r="IGA4486" s="633"/>
      <c r="IGB4486" s="439"/>
      <c r="IGC4486" s="633"/>
      <c r="IGD4486" s="633"/>
      <c r="IGE4486" s="1888"/>
      <c r="IGF4486" s="544"/>
      <c r="IGG4486" s="2365"/>
      <c r="IGH4486" s="633"/>
      <c r="IGI4486" s="439"/>
      <c r="IGJ4486" s="633"/>
      <c r="IGK4486" s="633"/>
      <c r="IGL4486" s="1888"/>
      <c r="IGM4486" s="544"/>
      <c r="IGN4486" s="2365"/>
      <c r="IGO4486" s="633"/>
      <c r="IGP4486" s="439"/>
      <c r="IGQ4486" s="633"/>
      <c r="IGR4486" s="633"/>
      <c r="IGS4486" s="1888"/>
      <c r="IGT4486" s="544"/>
      <c r="IGU4486" s="2365"/>
      <c r="IGV4486" s="633"/>
      <c r="IGW4486" s="439"/>
      <c r="IGX4486" s="633"/>
      <c r="IGY4486" s="633"/>
      <c r="IGZ4486" s="1888"/>
      <c r="IHA4486" s="544"/>
      <c r="IHB4486" s="2365"/>
      <c r="IHC4486" s="633"/>
      <c r="IHD4486" s="439"/>
      <c r="IHE4486" s="633"/>
      <c r="IHF4486" s="633"/>
      <c r="IHG4486" s="1888"/>
      <c r="IHH4486" s="544"/>
      <c r="IHI4486" s="2365"/>
      <c r="IHJ4486" s="633"/>
      <c r="IHK4486" s="439"/>
      <c r="IHL4486" s="633"/>
      <c r="IHM4486" s="633"/>
      <c r="IHN4486" s="1888"/>
      <c r="IHO4486" s="544"/>
      <c r="IHP4486" s="2365"/>
      <c r="IHQ4486" s="633"/>
      <c r="IHR4486" s="439"/>
      <c r="IHS4486" s="633"/>
      <c r="IHT4486" s="633"/>
      <c r="IHU4486" s="1888"/>
      <c r="IHV4486" s="544"/>
      <c r="IHW4486" s="2365"/>
      <c r="IHX4486" s="633"/>
      <c r="IHY4486" s="439"/>
      <c r="IHZ4486" s="633"/>
      <c r="IIA4486" s="633"/>
      <c r="IIB4486" s="1888"/>
      <c r="IIC4486" s="544"/>
      <c r="IID4486" s="2365"/>
      <c r="IIE4486" s="633"/>
      <c r="IIF4486" s="439"/>
      <c r="IIG4486" s="633"/>
      <c r="IIH4486" s="633"/>
      <c r="III4486" s="1888"/>
      <c r="IIJ4486" s="544"/>
      <c r="IIK4486" s="2365"/>
      <c r="IIL4486" s="633"/>
      <c r="IIM4486" s="439"/>
      <c r="IIN4486" s="633"/>
      <c r="IIO4486" s="633"/>
      <c r="IIP4486" s="1888"/>
      <c r="IIQ4486" s="544"/>
      <c r="IIR4486" s="2365"/>
      <c r="IIS4486" s="633"/>
      <c r="IIT4486" s="439"/>
      <c r="IIU4486" s="633"/>
      <c r="IIV4486" s="633"/>
      <c r="IIW4486" s="1888"/>
      <c r="IIX4486" s="544"/>
      <c r="IIY4486" s="2365"/>
      <c r="IIZ4486" s="633"/>
      <c r="IJA4486" s="439"/>
      <c r="IJB4486" s="633"/>
      <c r="IJC4486" s="633"/>
      <c r="IJD4486" s="1888"/>
      <c r="IJE4486" s="544"/>
      <c r="IJF4486" s="2365"/>
      <c r="IJG4486" s="633"/>
      <c r="IJH4486" s="439"/>
      <c r="IJI4486" s="633"/>
      <c r="IJJ4486" s="633"/>
      <c r="IJK4486" s="1888"/>
      <c r="IJL4486" s="544"/>
      <c r="IJM4486" s="2365"/>
      <c r="IJN4486" s="633"/>
      <c r="IJO4486" s="439"/>
      <c r="IJP4486" s="633"/>
      <c r="IJQ4486" s="633"/>
      <c r="IJR4486" s="1888"/>
      <c r="IJS4486" s="544"/>
      <c r="IJT4486" s="2365"/>
      <c r="IJU4486" s="633"/>
      <c r="IJV4486" s="439"/>
      <c r="IJW4486" s="633"/>
      <c r="IJX4486" s="633"/>
      <c r="IJY4486" s="1888"/>
      <c r="IJZ4486" s="544"/>
      <c r="IKA4486" s="2365"/>
      <c r="IKB4486" s="633"/>
      <c r="IKC4486" s="439"/>
      <c r="IKD4486" s="633"/>
      <c r="IKE4486" s="633"/>
      <c r="IKF4486" s="1888"/>
      <c r="IKG4486" s="544"/>
      <c r="IKH4486" s="2365"/>
      <c r="IKI4486" s="633"/>
      <c r="IKJ4486" s="439"/>
      <c r="IKK4486" s="633"/>
      <c r="IKL4486" s="633"/>
      <c r="IKM4486" s="1888"/>
      <c r="IKN4486" s="544"/>
      <c r="IKO4486" s="2365"/>
      <c r="IKP4486" s="633"/>
      <c r="IKQ4486" s="439"/>
      <c r="IKR4486" s="633"/>
      <c r="IKS4486" s="633"/>
      <c r="IKT4486" s="1888"/>
      <c r="IKU4486" s="544"/>
      <c r="IKV4486" s="2365"/>
      <c r="IKW4486" s="633"/>
      <c r="IKX4486" s="439"/>
      <c r="IKY4486" s="633"/>
      <c r="IKZ4486" s="633"/>
      <c r="ILA4486" s="1888"/>
      <c r="ILB4486" s="544"/>
      <c r="ILC4486" s="2365"/>
      <c r="ILD4486" s="633"/>
      <c r="ILE4486" s="439"/>
      <c r="ILF4486" s="633"/>
      <c r="ILG4486" s="633"/>
      <c r="ILH4486" s="1888"/>
      <c r="ILI4486" s="544"/>
      <c r="ILJ4486" s="2365"/>
      <c r="ILK4486" s="633"/>
      <c r="ILL4486" s="439"/>
      <c r="ILM4486" s="633"/>
      <c r="ILN4486" s="633"/>
      <c r="ILO4486" s="1888"/>
      <c r="ILP4486" s="544"/>
      <c r="ILQ4486" s="2365"/>
      <c r="ILR4486" s="633"/>
      <c r="ILS4486" s="439"/>
      <c r="ILT4486" s="633"/>
      <c r="ILU4486" s="633"/>
      <c r="ILV4486" s="1888"/>
      <c r="ILW4486" s="544"/>
      <c r="ILX4486" s="2365"/>
      <c r="ILY4486" s="633"/>
      <c r="ILZ4486" s="439"/>
      <c r="IMA4486" s="633"/>
      <c r="IMB4486" s="633"/>
      <c r="IMC4486" s="1888"/>
      <c r="IMD4486" s="544"/>
      <c r="IME4486" s="2365"/>
      <c r="IMF4486" s="633"/>
      <c r="IMG4486" s="439"/>
      <c r="IMH4486" s="633"/>
      <c r="IMI4486" s="633"/>
      <c r="IMJ4486" s="1888"/>
      <c r="IMK4486" s="544"/>
      <c r="IML4486" s="2365"/>
      <c r="IMM4486" s="633"/>
      <c r="IMN4486" s="439"/>
      <c r="IMO4486" s="633"/>
      <c r="IMP4486" s="633"/>
      <c r="IMQ4486" s="1888"/>
      <c r="IMR4486" s="544"/>
      <c r="IMS4486" s="2365"/>
      <c r="IMT4486" s="633"/>
      <c r="IMU4486" s="439"/>
      <c r="IMV4486" s="633"/>
      <c r="IMW4486" s="633"/>
      <c r="IMX4486" s="1888"/>
      <c r="IMY4486" s="544"/>
      <c r="IMZ4486" s="2365"/>
      <c r="INA4486" s="633"/>
      <c r="INB4486" s="439"/>
      <c r="INC4486" s="633"/>
      <c r="IND4486" s="633"/>
      <c r="INE4486" s="1888"/>
      <c r="INF4486" s="544"/>
      <c r="ING4486" s="2365"/>
      <c r="INH4486" s="633"/>
      <c r="INI4486" s="439"/>
      <c r="INJ4486" s="633"/>
      <c r="INK4486" s="633"/>
      <c r="INL4486" s="1888"/>
      <c r="INM4486" s="544"/>
      <c r="INN4486" s="2365"/>
      <c r="INO4486" s="633"/>
      <c r="INP4486" s="439"/>
      <c r="INQ4486" s="633"/>
      <c r="INR4486" s="633"/>
      <c r="INS4486" s="1888"/>
      <c r="INT4486" s="544"/>
      <c r="INU4486" s="2365"/>
      <c r="INV4486" s="633"/>
      <c r="INW4486" s="439"/>
      <c r="INX4486" s="633"/>
      <c r="INY4486" s="633"/>
      <c r="INZ4486" s="1888"/>
      <c r="IOA4486" s="544"/>
      <c r="IOB4486" s="2365"/>
      <c r="IOC4486" s="633"/>
      <c r="IOD4486" s="439"/>
      <c r="IOE4486" s="633"/>
      <c r="IOF4486" s="633"/>
      <c r="IOG4486" s="1888"/>
      <c r="IOH4486" s="544"/>
      <c r="IOI4486" s="2365"/>
      <c r="IOJ4486" s="633"/>
      <c r="IOK4486" s="439"/>
      <c r="IOL4486" s="633"/>
      <c r="IOM4486" s="633"/>
      <c r="ION4486" s="1888"/>
      <c r="IOO4486" s="544"/>
      <c r="IOP4486" s="2365"/>
      <c r="IOQ4486" s="633"/>
      <c r="IOR4486" s="439"/>
      <c r="IOS4486" s="633"/>
      <c r="IOT4486" s="633"/>
      <c r="IOU4486" s="1888"/>
      <c r="IOV4486" s="544"/>
      <c r="IOW4486" s="2365"/>
      <c r="IOX4486" s="633"/>
      <c r="IOY4486" s="439"/>
      <c r="IOZ4486" s="633"/>
      <c r="IPA4486" s="633"/>
      <c r="IPB4486" s="1888"/>
      <c r="IPC4486" s="544"/>
      <c r="IPD4486" s="2365"/>
      <c r="IPE4486" s="633"/>
      <c r="IPF4486" s="439"/>
      <c r="IPG4486" s="633"/>
      <c r="IPH4486" s="633"/>
      <c r="IPI4486" s="1888"/>
      <c r="IPJ4486" s="544"/>
      <c r="IPK4486" s="2365"/>
      <c r="IPL4486" s="633"/>
      <c r="IPM4486" s="439"/>
      <c r="IPN4486" s="633"/>
      <c r="IPO4486" s="633"/>
      <c r="IPP4486" s="1888"/>
      <c r="IPQ4486" s="544"/>
      <c r="IPR4486" s="2365"/>
      <c r="IPS4486" s="633"/>
      <c r="IPT4486" s="439"/>
      <c r="IPU4486" s="633"/>
      <c r="IPV4486" s="633"/>
      <c r="IPW4486" s="1888"/>
      <c r="IPX4486" s="544"/>
      <c r="IPY4486" s="2365"/>
      <c r="IPZ4486" s="633"/>
      <c r="IQA4486" s="439"/>
      <c r="IQB4486" s="633"/>
      <c r="IQC4486" s="633"/>
      <c r="IQD4486" s="1888"/>
      <c r="IQE4486" s="544"/>
      <c r="IQF4486" s="2365"/>
      <c r="IQG4486" s="633"/>
      <c r="IQH4486" s="439"/>
      <c r="IQI4486" s="633"/>
      <c r="IQJ4486" s="633"/>
      <c r="IQK4486" s="1888"/>
      <c r="IQL4486" s="544"/>
      <c r="IQM4486" s="2365"/>
      <c r="IQN4486" s="633"/>
      <c r="IQO4486" s="439"/>
      <c r="IQP4486" s="633"/>
      <c r="IQQ4486" s="633"/>
      <c r="IQR4486" s="1888"/>
      <c r="IQS4486" s="544"/>
      <c r="IQT4486" s="2365"/>
      <c r="IQU4486" s="633"/>
      <c r="IQV4486" s="439"/>
      <c r="IQW4486" s="633"/>
      <c r="IQX4486" s="633"/>
      <c r="IQY4486" s="1888"/>
      <c r="IQZ4486" s="544"/>
      <c r="IRA4486" s="2365"/>
      <c r="IRB4486" s="633"/>
      <c r="IRC4486" s="439"/>
      <c r="IRD4486" s="633"/>
      <c r="IRE4486" s="633"/>
      <c r="IRF4486" s="1888"/>
      <c r="IRG4486" s="544"/>
      <c r="IRH4486" s="2365"/>
      <c r="IRI4486" s="633"/>
      <c r="IRJ4486" s="439"/>
      <c r="IRK4486" s="633"/>
      <c r="IRL4486" s="633"/>
      <c r="IRM4486" s="1888"/>
      <c r="IRN4486" s="544"/>
      <c r="IRO4486" s="2365"/>
      <c r="IRP4486" s="633"/>
      <c r="IRQ4486" s="439"/>
      <c r="IRR4486" s="633"/>
      <c r="IRS4486" s="633"/>
      <c r="IRT4486" s="1888"/>
      <c r="IRU4486" s="544"/>
      <c r="IRV4486" s="2365"/>
      <c r="IRW4486" s="633"/>
      <c r="IRX4486" s="439"/>
      <c r="IRY4486" s="633"/>
      <c r="IRZ4486" s="633"/>
      <c r="ISA4486" s="1888"/>
      <c r="ISB4486" s="544"/>
      <c r="ISC4486" s="2365"/>
      <c r="ISD4486" s="633"/>
      <c r="ISE4486" s="439"/>
      <c r="ISF4486" s="633"/>
      <c r="ISG4486" s="633"/>
      <c r="ISH4486" s="1888"/>
      <c r="ISI4486" s="544"/>
      <c r="ISJ4486" s="2365"/>
      <c r="ISK4486" s="633"/>
      <c r="ISL4486" s="439"/>
      <c r="ISM4486" s="633"/>
      <c r="ISN4486" s="633"/>
      <c r="ISO4486" s="1888"/>
      <c r="ISP4486" s="544"/>
      <c r="ISQ4486" s="2365"/>
      <c r="ISR4486" s="633"/>
      <c r="ISS4486" s="439"/>
      <c r="IST4486" s="633"/>
      <c r="ISU4486" s="633"/>
      <c r="ISV4486" s="1888"/>
      <c r="ISW4486" s="544"/>
      <c r="ISX4486" s="2365"/>
      <c r="ISY4486" s="633"/>
      <c r="ISZ4486" s="439"/>
      <c r="ITA4486" s="633"/>
      <c r="ITB4486" s="633"/>
      <c r="ITC4486" s="1888"/>
      <c r="ITD4486" s="544"/>
      <c r="ITE4486" s="2365"/>
      <c r="ITF4486" s="633"/>
      <c r="ITG4486" s="439"/>
      <c r="ITH4486" s="633"/>
      <c r="ITI4486" s="633"/>
      <c r="ITJ4486" s="1888"/>
      <c r="ITK4486" s="544"/>
      <c r="ITL4486" s="2365"/>
      <c r="ITM4486" s="633"/>
      <c r="ITN4486" s="439"/>
      <c r="ITO4486" s="633"/>
      <c r="ITP4486" s="633"/>
      <c r="ITQ4486" s="1888"/>
      <c r="ITR4486" s="544"/>
      <c r="ITS4486" s="2365"/>
      <c r="ITT4486" s="633"/>
      <c r="ITU4486" s="439"/>
      <c r="ITV4486" s="633"/>
      <c r="ITW4486" s="633"/>
      <c r="ITX4486" s="1888"/>
      <c r="ITY4486" s="544"/>
      <c r="ITZ4486" s="2365"/>
      <c r="IUA4486" s="633"/>
      <c r="IUB4486" s="439"/>
      <c r="IUC4486" s="633"/>
      <c r="IUD4486" s="633"/>
      <c r="IUE4486" s="1888"/>
      <c r="IUF4486" s="544"/>
      <c r="IUG4486" s="2365"/>
      <c r="IUH4486" s="633"/>
      <c r="IUI4486" s="439"/>
      <c r="IUJ4486" s="633"/>
      <c r="IUK4486" s="633"/>
      <c r="IUL4486" s="1888"/>
      <c r="IUM4486" s="544"/>
      <c r="IUN4486" s="2365"/>
      <c r="IUO4486" s="633"/>
      <c r="IUP4486" s="439"/>
      <c r="IUQ4486" s="633"/>
      <c r="IUR4486" s="633"/>
      <c r="IUS4486" s="1888"/>
      <c r="IUT4486" s="544"/>
      <c r="IUU4486" s="2365"/>
      <c r="IUV4486" s="633"/>
      <c r="IUW4486" s="439"/>
      <c r="IUX4486" s="633"/>
      <c r="IUY4486" s="633"/>
      <c r="IUZ4486" s="1888"/>
      <c r="IVA4486" s="544"/>
      <c r="IVB4486" s="2365"/>
      <c r="IVC4486" s="633"/>
      <c r="IVD4486" s="439"/>
      <c r="IVE4486" s="633"/>
      <c r="IVF4486" s="633"/>
      <c r="IVG4486" s="1888"/>
      <c r="IVH4486" s="544"/>
      <c r="IVI4486" s="2365"/>
      <c r="IVJ4486" s="633"/>
      <c r="IVK4486" s="439"/>
      <c r="IVL4486" s="633"/>
      <c r="IVM4486" s="633"/>
      <c r="IVN4486" s="1888"/>
      <c r="IVO4486" s="544"/>
      <c r="IVP4486" s="2365"/>
      <c r="IVQ4486" s="633"/>
      <c r="IVR4486" s="439"/>
      <c r="IVS4486" s="633"/>
      <c r="IVT4486" s="633"/>
      <c r="IVU4486" s="1888"/>
      <c r="IVV4486" s="544"/>
      <c r="IVW4486" s="2365"/>
      <c r="IVX4486" s="633"/>
      <c r="IVY4486" s="439"/>
      <c r="IVZ4486" s="633"/>
      <c r="IWA4486" s="633"/>
      <c r="IWB4486" s="1888"/>
      <c r="IWC4486" s="544"/>
      <c r="IWD4486" s="2365"/>
      <c r="IWE4486" s="633"/>
      <c r="IWF4486" s="439"/>
      <c r="IWG4486" s="633"/>
      <c r="IWH4486" s="633"/>
      <c r="IWI4486" s="1888"/>
      <c r="IWJ4486" s="544"/>
      <c r="IWK4486" s="2365"/>
      <c r="IWL4486" s="633"/>
      <c r="IWM4486" s="439"/>
      <c r="IWN4486" s="633"/>
      <c r="IWO4486" s="633"/>
      <c r="IWP4486" s="1888"/>
      <c r="IWQ4486" s="544"/>
      <c r="IWR4486" s="2365"/>
      <c r="IWS4486" s="633"/>
      <c r="IWT4486" s="439"/>
      <c r="IWU4486" s="633"/>
      <c r="IWV4486" s="633"/>
      <c r="IWW4486" s="1888"/>
      <c r="IWX4486" s="544"/>
      <c r="IWY4486" s="2365"/>
      <c r="IWZ4486" s="633"/>
      <c r="IXA4486" s="439"/>
      <c r="IXB4486" s="633"/>
      <c r="IXC4486" s="633"/>
      <c r="IXD4486" s="1888"/>
      <c r="IXE4486" s="544"/>
      <c r="IXF4486" s="2365"/>
      <c r="IXG4486" s="633"/>
      <c r="IXH4486" s="439"/>
      <c r="IXI4486" s="633"/>
      <c r="IXJ4486" s="633"/>
      <c r="IXK4486" s="1888"/>
      <c r="IXL4486" s="544"/>
      <c r="IXM4486" s="2365"/>
      <c r="IXN4486" s="633"/>
      <c r="IXO4486" s="439"/>
      <c r="IXP4486" s="633"/>
      <c r="IXQ4486" s="633"/>
      <c r="IXR4486" s="1888"/>
      <c r="IXS4486" s="544"/>
      <c r="IXT4486" s="2365"/>
      <c r="IXU4486" s="633"/>
      <c r="IXV4486" s="439"/>
      <c r="IXW4486" s="633"/>
      <c r="IXX4486" s="633"/>
      <c r="IXY4486" s="1888"/>
      <c r="IXZ4486" s="544"/>
      <c r="IYA4486" s="2365"/>
      <c r="IYB4486" s="633"/>
      <c r="IYC4486" s="439"/>
      <c r="IYD4486" s="633"/>
      <c r="IYE4486" s="633"/>
      <c r="IYF4486" s="1888"/>
      <c r="IYG4486" s="544"/>
      <c r="IYH4486" s="2365"/>
      <c r="IYI4486" s="633"/>
      <c r="IYJ4486" s="439"/>
      <c r="IYK4486" s="633"/>
      <c r="IYL4486" s="633"/>
      <c r="IYM4486" s="1888"/>
      <c r="IYN4486" s="544"/>
      <c r="IYO4486" s="2365"/>
      <c r="IYP4486" s="633"/>
      <c r="IYQ4486" s="439"/>
      <c r="IYR4486" s="633"/>
      <c r="IYS4486" s="633"/>
      <c r="IYT4486" s="1888"/>
      <c r="IYU4486" s="544"/>
      <c r="IYV4486" s="2365"/>
      <c r="IYW4486" s="633"/>
      <c r="IYX4486" s="439"/>
      <c r="IYY4486" s="633"/>
      <c r="IYZ4486" s="633"/>
      <c r="IZA4486" s="1888"/>
      <c r="IZB4486" s="544"/>
      <c r="IZC4486" s="2365"/>
      <c r="IZD4486" s="633"/>
      <c r="IZE4486" s="439"/>
      <c r="IZF4486" s="633"/>
      <c r="IZG4486" s="633"/>
      <c r="IZH4486" s="1888"/>
      <c r="IZI4486" s="544"/>
      <c r="IZJ4486" s="2365"/>
      <c r="IZK4486" s="633"/>
      <c r="IZL4486" s="439"/>
      <c r="IZM4486" s="633"/>
      <c r="IZN4486" s="633"/>
      <c r="IZO4486" s="1888"/>
      <c r="IZP4486" s="544"/>
      <c r="IZQ4486" s="2365"/>
      <c r="IZR4486" s="633"/>
      <c r="IZS4486" s="439"/>
      <c r="IZT4486" s="633"/>
      <c r="IZU4486" s="633"/>
      <c r="IZV4486" s="1888"/>
      <c r="IZW4486" s="544"/>
      <c r="IZX4486" s="2365"/>
      <c r="IZY4486" s="633"/>
      <c r="IZZ4486" s="439"/>
      <c r="JAA4486" s="633"/>
      <c r="JAB4486" s="633"/>
      <c r="JAC4486" s="1888"/>
      <c r="JAD4486" s="544"/>
      <c r="JAE4486" s="2365"/>
      <c r="JAF4486" s="633"/>
      <c r="JAG4486" s="439"/>
      <c r="JAH4486" s="633"/>
      <c r="JAI4486" s="633"/>
      <c r="JAJ4486" s="1888"/>
      <c r="JAK4486" s="544"/>
      <c r="JAL4486" s="2365"/>
      <c r="JAM4486" s="633"/>
      <c r="JAN4486" s="439"/>
      <c r="JAO4486" s="633"/>
      <c r="JAP4486" s="633"/>
      <c r="JAQ4486" s="1888"/>
      <c r="JAR4486" s="544"/>
      <c r="JAS4486" s="2365"/>
      <c r="JAT4486" s="633"/>
      <c r="JAU4486" s="439"/>
      <c r="JAV4486" s="633"/>
      <c r="JAW4486" s="633"/>
      <c r="JAX4486" s="1888"/>
      <c r="JAY4486" s="544"/>
      <c r="JAZ4486" s="2365"/>
      <c r="JBA4486" s="633"/>
      <c r="JBB4486" s="439"/>
      <c r="JBC4486" s="633"/>
      <c r="JBD4486" s="633"/>
      <c r="JBE4486" s="1888"/>
      <c r="JBF4486" s="544"/>
      <c r="JBG4486" s="2365"/>
      <c r="JBH4486" s="633"/>
      <c r="JBI4486" s="439"/>
      <c r="JBJ4486" s="633"/>
      <c r="JBK4486" s="633"/>
      <c r="JBL4486" s="1888"/>
      <c r="JBM4486" s="544"/>
      <c r="JBN4486" s="2365"/>
      <c r="JBO4486" s="633"/>
      <c r="JBP4486" s="439"/>
      <c r="JBQ4486" s="633"/>
      <c r="JBR4486" s="633"/>
      <c r="JBS4486" s="1888"/>
      <c r="JBT4486" s="544"/>
      <c r="JBU4486" s="2365"/>
      <c r="JBV4486" s="633"/>
      <c r="JBW4486" s="439"/>
      <c r="JBX4486" s="633"/>
      <c r="JBY4486" s="633"/>
      <c r="JBZ4486" s="1888"/>
      <c r="JCA4486" s="544"/>
      <c r="JCB4486" s="2365"/>
      <c r="JCC4486" s="633"/>
      <c r="JCD4486" s="439"/>
      <c r="JCE4486" s="633"/>
      <c r="JCF4486" s="633"/>
      <c r="JCG4486" s="1888"/>
      <c r="JCH4486" s="544"/>
      <c r="JCI4486" s="2365"/>
      <c r="JCJ4486" s="633"/>
      <c r="JCK4486" s="439"/>
      <c r="JCL4486" s="633"/>
      <c r="JCM4486" s="633"/>
      <c r="JCN4486" s="1888"/>
      <c r="JCO4486" s="544"/>
      <c r="JCP4486" s="2365"/>
      <c r="JCQ4486" s="633"/>
      <c r="JCR4486" s="439"/>
      <c r="JCS4486" s="633"/>
      <c r="JCT4486" s="633"/>
      <c r="JCU4486" s="1888"/>
      <c r="JCV4486" s="544"/>
      <c r="JCW4486" s="2365"/>
      <c r="JCX4486" s="633"/>
      <c r="JCY4486" s="439"/>
      <c r="JCZ4486" s="633"/>
      <c r="JDA4486" s="633"/>
      <c r="JDB4486" s="1888"/>
      <c r="JDC4486" s="544"/>
      <c r="JDD4486" s="2365"/>
      <c r="JDE4486" s="633"/>
      <c r="JDF4486" s="439"/>
      <c r="JDG4486" s="633"/>
      <c r="JDH4486" s="633"/>
      <c r="JDI4486" s="1888"/>
      <c r="JDJ4486" s="544"/>
      <c r="JDK4486" s="2365"/>
      <c r="JDL4486" s="633"/>
      <c r="JDM4486" s="439"/>
      <c r="JDN4486" s="633"/>
      <c r="JDO4486" s="633"/>
      <c r="JDP4486" s="1888"/>
      <c r="JDQ4486" s="544"/>
      <c r="JDR4486" s="2365"/>
      <c r="JDS4486" s="633"/>
      <c r="JDT4486" s="439"/>
      <c r="JDU4486" s="633"/>
      <c r="JDV4486" s="633"/>
      <c r="JDW4486" s="1888"/>
      <c r="JDX4486" s="544"/>
      <c r="JDY4486" s="2365"/>
      <c r="JDZ4486" s="633"/>
      <c r="JEA4486" s="439"/>
      <c r="JEB4486" s="633"/>
      <c r="JEC4486" s="633"/>
      <c r="JED4486" s="1888"/>
      <c r="JEE4486" s="544"/>
      <c r="JEF4486" s="2365"/>
      <c r="JEG4486" s="633"/>
      <c r="JEH4486" s="439"/>
      <c r="JEI4486" s="633"/>
      <c r="JEJ4486" s="633"/>
      <c r="JEK4486" s="1888"/>
      <c r="JEL4486" s="544"/>
      <c r="JEM4486" s="2365"/>
      <c r="JEN4486" s="633"/>
      <c r="JEO4486" s="439"/>
      <c r="JEP4486" s="633"/>
      <c r="JEQ4486" s="633"/>
      <c r="JER4486" s="1888"/>
      <c r="JES4486" s="544"/>
      <c r="JET4486" s="2365"/>
      <c r="JEU4486" s="633"/>
      <c r="JEV4486" s="439"/>
      <c r="JEW4486" s="633"/>
      <c r="JEX4486" s="633"/>
      <c r="JEY4486" s="1888"/>
      <c r="JEZ4486" s="544"/>
      <c r="JFA4486" s="2365"/>
      <c r="JFB4486" s="633"/>
      <c r="JFC4486" s="439"/>
      <c r="JFD4486" s="633"/>
      <c r="JFE4486" s="633"/>
      <c r="JFF4486" s="1888"/>
      <c r="JFG4486" s="544"/>
      <c r="JFH4486" s="2365"/>
      <c r="JFI4486" s="633"/>
      <c r="JFJ4486" s="439"/>
      <c r="JFK4486" s="633"/>
      <c r="JFL4486" s="633"/>
      <c r="JFM4486" s="1888"/>
      <c r="JFN4486" s="544"/>
      <c r="JFO4486" s="2365"/>
      <c r="JFP4486" s="633"/>
      <c r="JFQ4486" s="439"/>
      <c r="JFR4486" s="633"/>
      <c r="JFS4486" s="633"/>
      <c r="JFT4486" s="1888"/>
      <c r="JFU4486" s="544"/>
      <c r="JFV4486" s="2365"/>
      <c r="JFW4486" s="633"/>
      <c r="JFX4486" s="439"/>
      <c r="JFY4486" s="633"/>
      <c r="JFZ4486" s="633"/>
      <c r="JGA4486" s="1888"/>
      <c r="JGB4486" s="544"/>
      <c r="JGC4486" s="2365"/>
      <c r="JGD4486" s="633"/>
      <c r="JGE4486" s="439"/>
      <c r="JGF4486" s="633"/>
      <c r="JGG4486" s="633"/>
      <c r="JGH4486" s="1888"/>
      <c r="JGI4486" s="544"/>
      <c r="JGJ4486" s="2365"/>
      <c r="JGK4486" s="633"/>
      <c r="JGL4486" s="439"/>
      <c r="JGM4486" s="633"/>
      <c r="JGN4486" s="633"/>
      <c r="JGO4486" s="1888"/>
      <c r="JGP4486" s="544"/>
      <c r="JGQ4486" s="2365"/>
      <c r="JGR4486" s="633"/>
      <c r="JGS4486" s="439"/>
      <c r="JGT4486" s="633"/>
      <c r="JGU4486" s="633"/>
      <c r="JGV4486" s="1888"/>
      <c r="JGW4486" s="544"/>
      <c r="JGX4486" s="2365"/>
      <c r="JGY4486" s="633"/>
      <c r="JGZ4486" s="439"/>
      <c r="JHA4486" s="633"/>
      <c r="JHB4486" s="633"/>
      <c r="JHC4486" s="1888"/>
      <c r="JHD4486" s="544"/>
      <c r="JHE4486" s="2365"/>
      <c r="JHF4486" s="633"/>
      <c r="JHG4486" s="439"/>
      <c r="JHH4486" s="633"/>
      <c r="JHI4486" s="633"/>
      <c r="JHJ4486" s="1888"/>
      <c r="JHK4486" s="544"/>
      <c r="JHL4486" s="2365"/>
      <c r="JHM4486" s="633"/>
      <c r="JHN4486" s="439"/>
      <c r="JHO4486" s="633"/>
      <c r="JHP4486" s="633"/>
      <c r="JHQ4486" s="1888"/>
      <c r="JHR4486" s="544"/>
      <c r="JHS4486" s="2365"/>
      <c r="JHT4486" s="633"/>
      <c r="JHU4486" s="439"/>
      <c r="JHV4486" s="633"/>
      <c r="JHW4486" s="633"/>
      <c r="JHX4486" s="1888"/>
      <c r="JHY4486" s="544"/>
      <c r="JHZ4486" s="2365"/>
      <c r="JIA4486" s="633"/>
      <c r="JIB4486" s="439"/>
      <c r="JIC4486" s="633"/>
      <c r="JID4486" s="633"/>
      <c r="JIE4486" s="1888"/>
      <c r="JIF4486" s="544"/>
      <c r="JIG4486" s="2365"/>
      <c r="JIH4486" s="633"/>
      <c r="JII4486" s="439"/>
      <c r="JIJ4486" s="633"/>
      <c r="JIK4486" s="633"/>
      <c r="JIL4486" s="1888"/>
      <c r="JIM4486" s="544"/>
      <c r="JIN4486" s="2365"/>
      <c r="JIO4486" s="633"/>
      <c r="JIP4486" s="439"/>
      <c r="JIQ4486" s="633"/>
      <c r="JIR4486" s="633"/>
      <c r="JIS4486" s="1888"/>
      <c r="JIT4486" s="544"/>
      <c r="JIU4486" s="2365"/>
      <c r="JIV4486" s="633"/>
      <c r="JIW4486" s="439"/>
      <c r="JIX4486" s="633"/>
      <c r="JIY4486" s="633"/>
      <c r="JIZ4486" s="1888"/>
      <c r="JJA4486" s="544"/>
      <c r="JJB4486" s="2365"/>
      <c r="JJC4486" s="633"/>
      <c r="JJD4486" s="439"/>
      <c r="JJE4486" s="633"/>
      <c r="JJF4486" s="633"/>
      <c r="JJG4486" s="1888"/>
      <c r="JJH4486" s="544"/>
      <c r="JJI4486" s="2365"/>
      <c r="JJJ4486" s="633"/>
      <c r="JJK4486" s="439"/>
      <c r="JJL4486" s="633"/>
      <c r="JJM4486" s="633"/>
      <c r="JJN4486" s="1888"/>
      <c r="JJO4486" s="544"/>
      <c r="JJP4486" s="2365"/>
      <c r="JJQ4486" s="633"/>
      <c r="JJR4486" s="439"/>
      <c r="JJS4486" s="633"/>
      <c r="JJT4486" s="633"/>
      <c r="JJU4486" s="1888"/>
      <c r="JJV4486" s="544"/>
      <c r="JJW4486" s="2365"/>
      <c r="JJX4486" s="633"/>
      <c r="JJY4486" s="439"/>
      <c r="JJZ4486" s="633"/>
      <c r="JKA4486" s="633"/>
      <c r="JKB4486" s="1888"/>
      <c r="JKC4486" s="544"/>
      <c r="JKD4486" s="2365"/>
      <c r="JKE4486" s="633"/>
      <c r="JKF4486" s="439"/>
      <c r="JKG4486" s="633"/>
      <c r="JKH4486" s="633"/>
      <c r="JKI4486" s="1888"/>
      <c r="JKJ4486" s="544"/>
      <c r="JKK4486" s="2365"/>
      <c r="JKL4486" s="633"/>
      <c r="JKM4486" s="439"/>
      <c r="JKN4486" s="633"/>
      <c r="JKO4486" s="633"/>
      <c r="JKP4486" s="1888"/>
      <c r="JKQ4486" s="544"/>
      <c r="JKR4486" s="2365"/>
      <c r="JKS4486" s="633"/>
      <c r="JKT4486" s="439"/>
      <c r="JKU4486" s="633"/>
      <c r="JKV4486" s="633"/>
      <c r="JKW4486" s="1888"/>
      <c r="JKX4486" s="544"/>
      <c r="JKY4486" s="2365"/>
      <c r="JKZ4486" s="633"/>
      <c r="JLA4486" s="439"/>
      <c r="JLB4486" s="633"/>
      <c r="JLC4486" s="633"/>
      <c r="JLD4486" s="1888"/>
      <c r="JLE4486" s="544"/>
      <c r="JLF4486" s="2365"/>
      <c r="JLG4486" s="633"/>
      <c r="JLH4486" s="439"/>
      <c r="JLI4486" s="633"/>
      <c r="JLJ4486" s="633"/>
      <c r="JLK4486" s="1888"/>
      <c r="JLL4486" s="544"/>
      <c r="JLM4486" s="2365"/>
      <c r="JLN4486" s="633"/>
      <c r="JLO4486" s="439"/>
      <c r="JLP4486" s="633"/>
      <c r="JLQ4486" s="633"/>
      <c r="JLR4486" s="1888"/>
      <c r="JLS4486" s="544"/>
      <c r="JLT4486" s="2365"/>
      <c r="JLU4486" s="633"/>
      <c r="JLV4486" s="439"/>
      <c r="JLW4486" s="633"/>
      <c r="JLX4486" s="633"/>
      <c r="JLY4486" s="1888"/>
      <c r="JLZ4486" s="544"/>
      <c r="JMA4486" s="2365"/>
      <c r="JMB4486" s="633"/>
      <c r="JMC4486" s="439"/>
      <c r="JMD4486" s="633"/>
      <c r="JME4486" s="633"/>
      <c r="JMF4486" s="1888"/>
      <c r="JMG4486" s="544"/>
      <c r="JMH4486" s="2365"/>
      <c r="JMI4486" s="633"/>
      <c r="JMJ4486" s="439"/>
      <c r="JMK4486" s="633"/>
      <c r="JML4486" s="633"/>
      <c r="JMM4486" s="1888"/>
      <c r="JMN4486" s="544"/>
      <c r="JMO4486" s="2365"/>
      <c r="JMP4486" s="633"/>
      <c r="JMQ4486" s="439"/>
      <c r="JMR4486" s="633"/>
      <c r="JMS4486" s="633"/>
      <c r="JMT4486" s="1888"/>
      <c r="JMU4486" s="544"/>
      <c r="JMV4486" s="2365"/>
      <c r="JMW4486" s="633"/>
      <c r="JMX4486" s="439"/>
      <c r="JMY4486" s="633"/>
      <c r="JMZ4486" s="633"/>
      <c r="JNA4486" s="1888"/>
      <c r="JNB4486" s="544"/>
      <c r="JNC4486" s="2365"/>
      <c r="JND4486" s="633"/>
      <c r="JNE4486" s="439"/>
      <c r="JNF4486" s="633"/>
      <c r="JNG4486" s="633"/>
      <c r="JNH4486" s="1888"/>
      <c r="JNI4486" s="544"/>
      <c r="JNJ4486" s="2365"/>
      <c r="JNK4486" s="633"/>
      <c r="JNL4486" s="439"/>
      <c r="JNM4486" s="633"/>
      <c r="JNN4486" s="633"/>
      <c r="JNO4486" s="1888"/>
      <c r="JNP4486" s="544"/>
      <c r="JNQ4486" s="2365"/>
      <c r="JNR4486" s="633"/>
      <c r="JNS4486" s="439"/>
      <c r="JNT4486" s="633"/>
      <c r="JNU4486" s="633"/>
      <c r="JNV4486" s="1888"/>
      <c r="JNW4486" s="544"/>
      <c r="JNX4486" s="2365"/>
      <c r="JNY4486" s="633"/>
      <c r="JNZ4486" s="439"/>
      <c r="JOA4486" s="633"/>
      <c r="JOB4486" s="633"/>
      <c r="JOC4486" s="1888"/>
      <c r="JOD4486" s="544"/>
      <c r="JOE4486" s="2365"/>
      <c r="JOF4486" s="633"/>
      <c r="JOG4486" s="439"/>
      <c r="JOH4486" s="633"/>
      <c r="JOI4486" s="633"/>
      <c r="JOJ4486" s="1888"/>
      <c r="JOK4486" s="544"/>
      <c r="JOL4486" s="2365"/>
      <c r="JOM4486" s="633"/>
      <c r="JON4486" s="439"/>
      <c r="JOO4486" s="633"/>
      <c r="JOP4486" s="633"/>
      <c r="JOQ4486" s="1888"/>
      <c r="JOR4486" s="544"/>
      <c r="JOS4486" s="2365"/>
      <c r="JOT4486" s="633"/>
      <c r="JOU4486" s="439"/>
      <c r="JOV4486" s="633"/>
      <c r="JOW4486" s="633"/>
      <c r="JOX4486" s="1888"/>
      <c r="JOY4486" s="544"/>
      <c r="JOZ4486" s="2365"/>
      <c r="JPA4486" s="633"/>
      <c r="JPB4486" s="439"/>
      <c r="JPC4486" s="633"/>
      <c r="JPD4486" s="633"/>
      <c r="JPE4486" s="1888"/>
      <c r="JPF4486" s="544"/>
      <c r="JPG4486" s="2365"/>
      <c r="JPH4486" s="633"/>
      <c r="JPI4486" s="439"/>
      <c r="JPJ4486" s="633"/>
      <c r="JPK4486" s="633"/>
      <c r="JPL4486" s="1888"/>
      <c r="JPM4486" s="544"/>
      <c r="JPN4486" s="2365"/>
      <c r="JPO4486" s="633"/>
      <c r="JPP4486" s="439"/>
      <c r="JPQ4486" s="633"/>
      <c r="JPR4486" s="633"/>
      <c r="JPS4486" s="1888"/>
      <c r="JPT4486" s="544"/>
      <c r="JPU4486" s="2365"/>
      <c r="JPV4486" s="633"/>
      <c r="JPW4486" s="439"/>
      <c r="JPX4486" s="633"/>
      <c r="JPY4486" s="633"/>
      <c r="JPZ4486" s="1888"/>
      <c r="JQA4486" s="544"/>
      <c r="JQB4486" s="2365"/>
      <c r="JQC4486" s="633"/>
      <c r="JQD4486" s="439"/>
      <c r="JQE4486" s="633"/>
      <c r="JQF4486" s="633"/>
      <c r="JQG4486" s="1888"/>
      <c r="JQH4486" s="544"/>
      <c r="JQI4486" s="2365"/>
      <c r="JQJ4486" s="633"/>
      <c r="JQK4486" s="439"/>
      <c r="JQL4486" s="633"/>
      <c r="JQM4486" s="633"/>
      <c r="JQN4486" s="1888"/>
      <c r="JQO4486" s="544"/>
      <c r="JQP4486" s="2365"/>
      <c r="JQQ4486" s="633"/>
      <c r="JQR4486" s="439"/>
      <c r="JQS4486" s="633"/>
      <c r="JQT4486" s="633"/>
      <c r="JQU4486" s="1888"/>
      <c r="JQV4486" s="544"/>
      <c r="JQW4486" s="2365"/>
      <c r="JQX4486" s="633"/>
      <c r="JQY4486" s="439"/>
      <c r="JQZ4486" s="633"/>
      <c r="JRA4486" s="633"/>
      <c r="JRB4486" s="1888"/>
      <c r="JRC4486" s="544"/>
      <c r="JRD4486" s="2365"/>
      <c r="JRE4486" s="633"/>
      <c r="JRF4486" s="439"/>
      <c r="JRG4486" s="633"/>
      <c r="JRH4486" s="633"/>
      <c r="JRI4486" s="1888"/>
      <c r="JRJ4486" s="544"/>
      <c r="JRK4486" s="2365"/>
      <c r="JRL4486" s="633"/>
      <c r="JRM4486" s="439"/>
      <c r="JRN4486" s="633"/>
      <c r="JRO4486" s="633"/>
      <c r="JRP4486" s="1888"/>
      <c r="JRQ4486" s="544"/>
      <c r="JRR4486" s="2365"/>
      <c r="JRS4486" s="633"/>
      <c r="JRT4486" s="439"/>
      <c r="JRU4486" s="633"/>
      <c r="JRV4486" s="633"/>
      <c r="JRW4486" s="1888"/>
      <c r="JRX4486" s="544"/>
      <c r="JRY4486" s="2365"/>
      <c r="JRZ4486" s="633"/>
      <c r="JSA4486" s="439"/>
      <c r="JSB4486" s="633"/>
      <c r="JSC4486" s="633"/>
      <c r="JSD4486" s="1888"/>
      <c r="JSE4486" s="544"/>
      <c r="JSF4486" s="2365"/>
      <c r="JSG4486" s="633"/>
      <c r="JSH4486" s="439"/>
      <c r="JSI4486" s="633"/>
      <c r="JSJ4486" s="633"/>
      <c r="JSK4486" s="1888"/>
      <c r="JSL4486" s="544"/>
      <c r="JSM4486" s="2365"/>
      <c r="JSN4486" s="633"/>
      <c r="JSO4486" s="439"/>
      <c r="JSP4486" s="633"/>
      <c r="JSQ4486" s="633"/>
      <c r="JSR4486" s="1888"/>
      <c r="JSS4486" s="544"/>
      <c r="JST4486" s="2365"/>
      <c r="JSU4486" s="633"/>
      <c r="JSV4486" s="439"/>
      <c r="JSW4486" s="633"/>
      <c r="JSX4486" s="633"/>
      <c r="JSY4486" s="1888"/>
      <c r="JSZ4486" s="544"/>
      <c r="JTA4486" s="2365"/>
      <c r="JTB4486" s="633"/>
      <c r="JTC4486" s="439"/>
      <c r="JTD4486" s="633"/>
      <c r="JTE4486" s="633"/>
      <c r="JTF4486" s="1888"/>
      <c r="JTG4486" s="544"/>
      <c r="JTH4486" s="2365"/>
      <c r="JTI4486" s="633"/>
      <c r="JTJ4486" s="439"/>
      <c r="JTK4486" s="633"/>
      <c r="JTL4486" s="633"/>
      <c r="JTM4486" s="1888"/>
      <c r="JTN4486" s="544"/>
      <c r="JTO4486" s="2365"/>
      <c r="JTP4486" s="633"/>
      <c r="JTQ4486" s="439"/>
      <c r="JTR4486" s="633"/>
      <c r="JTS4486" s="633"/>
      <c r="JTT4486" s="1888"/>
      <c r="JTU4486" s="544"/>
      <c r="JTV4486" s="2365"/>
      <c r="JTW4486" s="633"/>
      <c r="JTX4486" s="439"/>
      <c r="JTY4486" s="633"/>
      <c r="JTZ4486" s="633"/>
      <c r="JUA4486" s="1888"/>
      <c r="JUB4486" s="544"/>
      <c r="JUC4486" s="2365"/>
      <c r="JUD4486" s="633"/>
      <c r="JUE4486" s="439"/>
      <c r="JUF4486" s="633"/>
      <c r="JUG4486" s="633"/>
      <c r="JUH4486" s="1888"/>
      <c r="JUI4486" s="544"/>
      <c r="JUJ4486" s="2365"/>
      <c r="JUK4486" s="633"/>
      <c r="JUL4486" s="439"/>
      <c r="JUM4486" s="633"/>
      <c r="JUN4486" s="633"/>
      <c r="JUO4486" s="1888"/>
      <c r="JUP4486" s="544"/>
      <c r="JUQ4486" s="2365"/>
      <c r="JUR4486" s="633"/>
      <c r="JUS4486" s="439"/>
      <c r="JUT4486" s="633"/>
      <c r="JUU4486" s="633"/>
      <c r="JUV4486" s="1888"/>
      <c r="JUW4486" s="544"/>
      <c r="JUX4486" s="2365"/>
      <c r="JUY4486" s="633"/>
      <c r="JUZ4486" s="439"/>
      <c r="JVA4486" s="633"/>
      <c r="JVB4486" s="633"/>
      <c r="JVC4486" s="1888"/>
      <c r="JVD4486" s="544"/>
      <c r="JVE4486" s="2365"/>
      <c r="JVF4486" s="633"/>
      <c r="JVG4486" s="439"/>
      <c r="JVH4486" s="633"/>
      <c r="JVI4486" s="633"/>
      <c r="JVJ4486" s="1888"/>
      <c r="JVK4486" s="544"/>
      <c r="JVL4486" s="2365"/>
      <c r="JVM4486" s="633"/>
      <c r="JVN4486" s="439"/>
      <c r="JVO4486" s="633"/>
      <c r="JVP4486" s="633"/>
      <c r="JVQ4486" s="1888"/>
      <c r="JVR4486" s="544"/>
      <c r="JVS4486" s="2365"/>
      <c r="JVT4486" s="633"/>
      <c r="JVU4486" s="439"/>
      <c r="JVV4486" s="633"/>
      <c r="JVW4486" s="633"/>
      <c r="JVX4486" s="1888"/>
      <c r="JVY4486" s="544"/>
      <c r="JVZ4486" s="2365"/>
      <c r="JWA4486" s="633"/>
      <c r="JWB4486" s="439"/>
      <c r="JWC4486" s="633"/>
      <c r="JWD4486" s="633"/>
      <c r="JWE4486" s="1888"/>
      <c r="JWF4486" s="544"/>
      <c r="JWG4486" s="2365"/>
      <c r="JWH4486" s="633"/>
      <c r="JWI4486" s="439"/>
      <c r="JWJ4486" s="633"/>
      <c r="JWK4486" s="633"/>
      <c r="JWL4486" s="1888"/>
      <c r="JWM4486" s="544"/>
      <c r="JWN4486" s="2365"/>
      <c r="JWO4486" s="633"/>
      <c r="JWP4486" s="439"/>
      <c r="JWQ4486" s="633"/>
      <c r="JWR4486" s="633"/>
      <c r="JWS4486" s="1888"/>
      <c r="JWT4486" s="544"/>
      <c r="JWU4486" s="2365"/>
      <c r="JWV4486" s="633"/>
      <c r="JWW4486" s="439"/>
      <c r="JWX4486" s="633"/>
      <c r="JWY4486" s="633"/>
      <c r="JWZ4486" s="1888"/>
      <c r="JXA4486" s="544"/>
      <c r="JXB4486" s="2365"/>
      <c r="JXC4486" s="633"/>
      <c r="JXD4486" s="439"/>
      <c r="JXE4486" s="633"/>
      <c r="JXF4486" s="633"/>
      <c r="JXG4486" s="1888"/>
      <c r="JXH4486" s="544"/>
      <c r="JXI4486" s="2365"/>
      <c r="JXJ4486" s="633"/>
      <c r="JXK4486" s="439"/>
      <c r="JXL4486" s="633"/>
      <c r="JXM4486" s="633"/>
      <c r="JXN4486" s="1888"/>
      <c r="JXO4486" s="544"/>
      <c r="JXP4486" s="2365"/>
      <c r="JXQ4486" s="633"/>
      <c r="JXR4486" s="439"/>
      <c r="JXS4486" s="633"/>
      <c r="JXT4486" s="633"/>
      <c r="JXU4486" s="1888"/>
      <c r="JXV4486" s="544"/>
      <c r="JXW4486" s="2365"/>
      <c r="JXX4486" s="633"/>
      <c r="JXY4486" s="439"/>
      <c r="JXZ4486" s="633"/>
      <c r="JYA4486" s="633"/>
      <c r="JYB4486" s="1888"/>
      <c r="JYC4486" s="544"/>
      <c r="JYD4486" s="2365"/>
      <c r="JYE4486" s="633"/>
      <c r="JYF4486" s="439"/>
      <c r="JYG4486" s="633"/>
      <c r="JYH4486" s="633"/>
      <c r="JYI4486" s="1888"/>
      <c r="JYJ4486" s="544"/>
      <c r="JYK4486" s="2365"/>
      <c r="JYL4486" s="633"/>
      <c r="JYM4486" s="439"/>
      <c r="JYN4486" s="633"/>
      <c r="JYO4486" s="633"/>
      <c r="JYP4486" s="1888"/>
      <c r="JYQ4486" s="544"/>
      <c r="JYR4486" s="2365"/>
      <c r="JYS4486" s="633"/>
      <c r="JYT4486" s="439"/>
      <c r="JYU4486" s="633"/>
      <c r="JYV4486" s="633"/>
      <c r="JYW4486" s="1888"/>
      <c r="JYX4486" s="544"/>
      <c r="JYY4486" s="2365"/>
      <c r="JYZ4486" s="633"/>
      <c r="JZA4486" s="439"/>
      <c r="JZB4486" s="633"/>
      <c r="JZC4486" s="633"/>
      <c r="JZD4486" s="1888"/>
      <c r="JZE4486" s="544"/>
      <c r="JZF4486" s="2365"/>
      <c r="JZG4486" s="633"/>
      <c r="JZH4486" s="439"/>
      <c r="JZI4486" s="633"/>
      <c r="JZJ4486" s="633"/>
      <c r="JZK4486" s="1888"/>
      <c r="JZL4486" s="544"/>
      <c r="JZM4486" s="2365"/>
      <c r="JZN4486" s="633"/>
      <c r="JZO4486" s="439"/>
      <c r="JZP4486" s="633"/>
      <c r="JZQ4486" s="633"/>
      <c r="JZR4486" s="1888"/>
      <c r="JZS4486" s="544"/>
      <c r="JZT4486" s="2365"/>
      <c r="JZU4486" s="633"/>
      <c r="JZV4486" s="439"/>
      <c r="JZW4486" s="633"/>
      <c r="JZX4486" s="633"/>
      <c r="JZY4486" s="1888"/>
      <c r="JZZ4486" s="544"/>
      <c r="KAA4486" s="2365"/>
      <c r="KAB4486" s="633"/>
      <c r="KAC4486" s="439"/>
      <c r="KAD4486" s="633"/>
      <c r="KAE4486" s="633"/>
      <c r="KAF4486" s="1888"/>
      <c r="KAG4486" s="544"/>
      <c r="KAH4486" s="2365"/>
      <c r="KAI4486" s="633"/>
      <c r="KAJ4486" s="439"/>
      <c r="KAK4486" s="633"/>
      <c r="KAL4486" s="633"/>
      <c r="KAM4486" s="1888"/>
      <c r="KAN4486" s="544"/>
      <c r="KAO4486" s="2365"/>
      <c r="KAP4486" s="633"/>
      <c r="KAQ4486" s="439"/>
      <c r="KAR4486" s="633"/>
      <c r="KAS4486" s="633"/>
      <c r="KAT4486" s="1888"/>
      <c r="KAU4486" s="544"/>
      <c r="KAV4486" s="2365"/>
      <c r="KAW4486" s="633"/>
      <c r="KAX4486" s="439"/>
      <c r="KAY4486" s="633"/>
      <c r="KAZ4486" s="633"/>
      <c r="KBA4486" s="1888"/>
      <c r="KBB4486" s="544"/>
      <c r="KBC4486" s="2365"/>
      <c r="KBD4486" s="633"/>
      <c r="KBE4486" s="439"/>
      <c r="KBF4486" s="633"/>
      <c r="KBG4486" s="633"/>
      <c r="KBH4486" s="1888"/>
      <c r="KBI4486" s="544"/>
      <c r="KBJ4486" s="2365"/>
      <c r="KBK4486" s="633"/>
      <c r="KBL4486" s="439"/>
      <c r="KBM4486" s="633"/>
      <c r="KBN4486" s="633"/>
      <c r="KBO4486" s="1888"/>
      <c r="KBP4486" s="544"/>
      <c r="KBQ4486" s="2365"/>
      <c r="KBR4486" s="633"/>
      <c r="KBS4486" s="439"/>
      <c r="KBT4486" s="633"/>
      <c r="KBU4486" s="633"/>
      <c r="KBV4486" s="1888"/>
      <c r="KBW4486" s="544"/>
      <c r="KBX4486" s="2365"/>
      <c r="KBY4486" s="633"/>
      <c r="KBZ4486" s="439"/>
      <c r="KCA4486" s="633"/>
      <c r="KCB4486" s="633"/>
      <c r="KCC4486" s="1888"/>
      <c r="KCD4486" s="544"/>
      <c r="KCE4486" s="2365"/>
      <c r="KCF4486" s="633"/>
      <c r="KCG4486" s="439"/>
      <c r="KCH4486" s="633"/>
      <c r="KCI4486" s="633"/>
      <c r="KCJ4486" s="1888"/>
      <c r="KCK4486" s="544"/>
      <c r="KCL4486" s="2365"/>
      <c r="KCM4486" s="633"/>
      <c r="KCN4486" s="439"/>
      <c r="KCO4486" s="633"/>
      <c r="KCP4486" s="633"/>
      <c r="KCQ4486" s="1888"/>
      <c r="KCR4486" s="544"/>
      <c r="KCS4486" s="2365"/>
      <c r="KCT4486" s="633"/>
      <c r="KCU4486" s="439"/>
      <c r="KCV4486" s="633"/>
      <c r="KCW4486" s="633"/>
      <c r="KCX4486" s="1888"/>
      <c r="KCY4486" s="544"/>
      <c r="KCZ4486" s="2365"/>
      <c r="KDA4486" s="633"/>
      <c r="KDB4486" s="439"/>
      <c r="KDC4486" s="633"/>
      <c r="KDD4486" s="633"/>
      <c r="KDE4486" s="1888"/>
      <c r="KDF4486" s="544"/>
      <c r="KDG4486" s="2365"/>
      <c r="KDH4486" s="633"/>
      <c r="KDI4486" s="439"/>
      <c r="KDJ4486" s="633"/>
      <c r="KDK4486" s="633"/>
      <c r="KDL4486" s="1888"/>
      <c r="KDM4486" s="544"/>
      <c r="KDN4486" s="2365"/>
      <c r="KDO4486" s="633"/>
      <c r="KDP4486" s="439"/>
      <c r="KDQ4486" s="633"/>
      <c r="KDR4486" s="633"/>
      <c r="KDS4486" s="1888"/>
      <c r="KDT4486" s="544"/>
      <c r="KDU4486" s="2365"/>
      <c r="KDV4486" s="633"/>
      <c r="KDW4486" s="439"/>
      <c r="KDX4486" s="633"/>
      <c r="KDY4486" s="633"/>
      <c r="KDZ4486" s="1888"/>
      <c r="KEA4486" s="544"/>
      <c r="KEB4486" s="2365"/>
      <c r="KEC4486" s="633"/>
      <c r="KED4486" s="439"/>
      <c r="KEE4486" s="633"/>
      <c r="KEF4486" s="633"/>
      <c r="KEG4486" s="1888"/>
      <c r="KEH4486" s="544"/>
      <c r="KEI4486" s="2365"/>
      <c r="KEJ4486" s="633"/>
      <c r="KEK4486" s="439"/>
      <c r="KEL4486" s="633"/>
      <c r="KEM4486" s="633"/>
      <c r="KEN4486" s="1888"/>
      <c r="KEO4486" s="544"/>
      <c r="KEP4486" s="2365"/>
      <c r="KEQ4486" s="633"/>
      <c r="KER4486" s="439"/>
      <c r="KES4486" s="633"/>
      <c r="KET4486" s="633"/>
      <c r="KEU4486" s="1888"/>
      <c r="KEV4486" s="544"/>
      <c r="KEW4486" s="2365"/>
      <c r="KEX4486" s="633"/>
      <c r="KEY4486" s="439"/>
      <c r="KEZ4486" s="633"/>
      <c r="KFA4486" s="633"/>
      <c r="KFB4486" s="1888"/>
      <c r="KFC4486" s="544"/>
      <c r="KFD4486" s="2365"/>
      <c r="KFE4486" s="633"/>
      <c r="KFF4486" s="439"/>
      <c r="KFG4486" s="633"/>
      <c r="KFH4486" s="633"/>
      <c r="KFI4486" s="1888"/>
      <c r="KFJ4486" s="544"/>
      <c r="KFK4486" s="2365"/>
      <c r="KFL4486" s="633"/>
      <c r="KFM4486" s="439"/>
      <c r="KFN4486" s="633"/>
      <c r="KFO4486" s="633"/>
      <c r="KFP4486" s="1888"/>
      <c r="KFQ4486" s="544"/>
      <c r="KFR4486" s="2365"/>
      <c r="KFS4486" s="633"/>
      <c r="KFT4486" s="439"/>
      <c r="KFU4486" s="633"/>
      <c r="KFV4486" s="633"/>
      <c r="KFW4486" s="1888"/>
      <c r="KFX4486" s="544"/>
      <c r="KFY4486" s="2365"/>
      <c r="KFZ4486" s="633"/>
      <c r="KGA4486" s="439"/>
      <c r="KGB4486" s="633"/>
      <c r="KGC4486" s="633"/>
      <c r="KGD4486" s="1888"/>
      <c r="KGE4486" s="544"/>
      <c r="KGF4486" s="2365"/>
      <c r="KGG4486" s="633"/>
      <c r="KGH4486" s="439"/>
      <c r="KGI4486" s="633"/>
      <c r="KGJ4486" s="633"/>
      <c r="KGK4486" s="1888"/>
      <c r="KGL4486" s="544"/>
      <c r="KGM4486" s="2365"/>
      <c r="KGN4486" s="633"/>
      <c r="KGO4486" s="439"/>
      <c r="KGP4486" s="633"/>
      <c r="KGQ4486" s="633"/>
      <c r="KGR4486" s="1888"/>
      <c r="KGS4486" s="544"/>
      <c r="KGT4486" s="2365"/>
      <c r="KGU4486" s="633"/>
      <c r="KGV4486" s="439"/>
      <c r="KGW4486" s="633"/>
      <c r="KGX4486" s="633"/>
      <c r="KGY4486" s="1888"/>
      <c r="KGZ4486" s="544"/>
      <c r="KHA4486" s="2365"/>
      <c r="KHB4486" s="633"/>
      <c r="KHC4486" s="439"/>
      <c r="KHD4486" s="633"/>
      <c r="KHE4486" s="633"/>
      <c r="KHF4486" s="1888"/>
      <c r="KHG4486" s="544"/>
      <c r="KHH4486" s="2365"/>
      <c r="KHI4486" s="633"/>
      <c r="KHJ4486" s="439"/>
      <c r="KHK4486" s="633"/>
      <c r="KHL4486" s="633"/>
      <c r="KHM4486" s="1888"/>
      <c r="KHN4486" s="544"/>
      <c r="KHO4486" s="2365"/>
      <c r="KHP4486" s="633"/>
      <c r="KHQ4486" s="439"/>
      <c r="KHR4486" s="633"/>
      <c r="KHS4486" s="633"/>
      <c r="KHT4486" s="1888"/>
      <c r="KHU4486" s="544"/>
      <c r="KHV4486" s="2365"/>
      <c r="KHW4486" s="633"/>
      <c r="KHX4486" s="439"/>
      <c r="KHY4486" s="633"/>
      <c r="KHZ4486" s="633"/>
      <c r="KIA4486" s="1888"/>
      <c r="KIB4486" s="544"/>
      <c r="KIC4486" s="2365"/>
      <c r="KID4486" s="633"/>
      <c r="KIE4486" s="439"/>
      <c r="KIF4486" s="633"/>
      <c r="KIG4486" s="633"/>
      <c r="KIH4486" s="1888"/>
      <c r="KII4486" s="544"/>
      <c r="KIJ4486" s="2365"/>
      <c r="KIK4486" s="633"/>
      <c r="KIL4486" s="439"/>
      <c r="KIM4486" s="633"/>
      <c r="KIN4486" s="633"/>
      <c r="KIO4486" s="1888"/>
      <c r="KIP4486" s="544"/>
      <c r="KIQ4486" s="2365"/>
      <c r="KIR4486" s="633"/>
      <c r="KIS4486" s="439"/>
      <c r="KIT4486" s="633"/>
      <c r="KIU4486" s="633"/>
      <c r="KIV4486" s="1888"/>
      <c r="KIW4486" s="544"/>
      <c r="KIX4486" s="2365"/>
      <c r="KIY4486" s="633"/>
      <c r="KIZ4486" s="439"/>
      <c r="KJA4486" s="633"/>
      <c r="KJB4486" s="633"/>
      <c r="KJC4486" s="1888"/>
      <c r="KJD4486" s="544"/>
      <c r="KJE4486" s="2365"/>
      <c r="KJF4486" s="633"/>
      <c r="KJG4486" s="439"/>
      <c r="KJH4486" s="633"/>
      <c r="KJI4486" s="633"/>
      <c r="KJJ4486" s="1888"/>
      <c r="KJK4486" s="544"/>
      <c r="KJL4486" s="2365"/>
      <c r="KJM4486" s="633"/>
      <c r="KJN4486" s="439"/>
      <c r="KJO4486" s="633"/>
      <c r="KJP4486" s="633"/>
      <c r="KJQ4486" s="1888"/>
      <c r="KJR4486" s="544"/>
      <c r="KJS4486" s="2365"/>
      <c r="KJT4486" s="633"/>
      <c r="KJU4486" s="439"/>
      <c r="KJV4486" s="633"/>
      <c r="KJW4486" s="633"/>
      <c r="KJX4486" s="1888"/>
      <c r="KJY4486" s="544"/>
      <c r="KJZ4486" s="2365"/>
      <c r="KKA4486" s="633"/>
      <c r="KKB4486" s="439"/>
      <c r="KKC4486" s="633"/>
      <c r="KKD4486" s="633"/>
      <c r="KKE4486" s="1888"/>
      <c r="KKF4486" s="544"/>
      <c r="KKG4486" s="2365"/>
      <c r="KKH4486" s="633"/>
      <c r="KKI4486" s="439"/>
      <c r="KKJ4486" s="633"/>
      <c r="KKK4486" s="633"/>
      <c r="KKL4486" s="1888"/>
      <c r="KKM4486" s="544"/>
      <c r="KKN4486" s="2365"/>
      <c r="KKO4486" s="633"/>
      <c r="KKP4486" s="439"/>
      <c r="KKQ4486" s="633"/>
      <c r="KKR4486" s="633"/>
      <c r="KKS4486" s="1888"/>
      <c r="KKT4486" s="544"/>
      <c r="KKU4486" s="2365"/>
      <c r="KKV4486" s="633"/>
      <c r="KKW4486" s="439"/>
      <c r="KKX4486" s="633"/>
      <c r="KKY4486" s="633"/>
      <c r="KKZ4486" s="1888"/>
      <c r="KLA4486" s="544"/>
      <c r="KLB4486" s="2365"/>
      <c r="KLC4486" s="633"/>
      <c r="KLD4486" s="439"/>
      <c r="KLE4486" s="633"/>
      <c r="KLF4486" s="633"/>
      <c r="KLG4486" s="1888"/>
      <c r="KLH4486" s="544"/>
      <c r="KLI4486" s="2365"/>
      <c r="KLJ4486" s="633"/>
      <c r="KLK4486" s="439"/>
      <c r="KLL4486" s="633"/>
      <c r="KLM4486" s="633"/>
      <c r="KLN4486" s="1888"/>
      <c r="KLO4486" s="544"/>
      <c r="KLP4486" s="2365"/>
      <c r="KLQ4486" s="633"/>
      <c r="KLR4486" s="439"/>
      <c r="KLS4486" s="633"/>
      <c r="KLT4486" s="633"/>
      <c r="KLU4486" s="1888"/>
      <c r="KLV4486" s="544"/>
      <c r="KLW4486" s="2365"/>
      <c r="KLX4486" s="633"/>
      <c r="KLY4486" s="439"/>
      <c r="KLZ4486" s="633"/>
      <c r="KMA4486" s="633"/>
      <c r="KMB4486" s="1888"/>
      <c r="KMC4486" s="544"/>
      <c r="KMD4486" s="2365"/>
      <c r="KME4486" s="633"/>
      <c r="KMF4486" s="439"/>
      <c r="KMG4486" s="633"/>
      <c r="KMH4486" s="633"/>
      <c r="KMI4486" s="1888"/>
      <c r="KMJ4486" s="544"/>
      <c r="KMK4486" s="2365"/>
      <c r="KML4486" s="633"/>
      <c r="KMM4486" s="439"/>
      <c r="KMN4486" s="633"/>
      <c r="KMO4486" s="633"/>
      <c r="KMP4486" s="1888"/>
      <c r="KMQ4486" s="544"/>
      <c r="KMR4486" s="2365"/>
      <c r="KMS4486" s="633"/>
      <c r="KMT4486" s="439"/>
      <c r="KMU4486" s="633"/>
      <c r="KMV4486" s="633"/>
      <c r="KMW4486" s="1888"/>
      <c r="KMX4486" s="544"/>
      <c r="KMY4486" s="2365"/>
      <c r="KMZ4486" s="633"/>
      <c r="KNA4486" s="439"/>
      <c r="KNB4486" s="633"/>
      <c r="KNC4486" s="633"/>
      <c r="KND4486" s="1888"/>
      <c r="KNE4486" s="544"/>
      <c r="KNF4486" s="2365"/>
      <c r="KNG4486" s="633"/>
      <c r="KNH4486" s="439"/>
      <c r="KNI4486" s="633"/>
      <c r="KNJ4486" s="633"/>
      <c r="KNK4486" s="1888"/>
      <c r="KNL4486" s="544"/>
      <c r="KNM4486" s="2365"/>
      <c r="KNN4486" s="633"/>
      <c r="KNO4486" s="439"/>
      <c r="KNP4486" s="633"/>
      <c r="KNQ4486" s="633"/>
      <c r="KNR4486" s="1888"/>
      <c r="KNS4486" s="544"/>
      <c r="KNT4486" s="2365"/>
      <c r="KNU4486" s="633"/>
      <c r="KNV4486" s="439"/>
      <c r="KNW4486" s="633"/>
      <c r="KNX4486" s="633"/>
      <c r="KNY4486" s="1888"/>
      <c r="KNZ4486" s="544"/>
      <c r="KOA4486" s="2365"/>
      <c r="KOB4486" s="633"/>
      <c r="KOC4486" s="439"/>
      <c r="KOD4486" s="633"/>
      <c r="KOE4486" s="633"/>
      <c r="KOF4486" s="1888"/>
      <c r="KOG4486" s="544"/>
      <c r="KOH4486" s="2365"/>
      <c r="KOI4486" s="633"/>
      <c r="KOJ4486" s="439"/>
      <c r="KOK4486" s="633"/>
      <c r="KOL4486" s="633"/>
      <c r="KOM4486" s="1888"/>
      <c r="KON4486" s="544"/>
      <c r="KOO4486" s="2365"/>
      <c r="KOP4486" s="633"/>
      <c r="KOQ4486" s="439"/>
      <c r="KOR4486" s="633"/>
      <c r="KOS4486" s="633"/>
      <c r="KOT4486" s="1888"/>
      <c r="KOU4486" s="544"/>
      <c r="KOV4486" s="2365"/>
      <c r="KOW4486" s="633"/>
      <c r="KOX4486" s="439"/>
      <c r="KOY4486" s="633"/>
      <c r="KOZ4486" s="633"/>
      <c r="KPA4486" s="1888"/>
      <c r="KPB4486" s="544"/>
      <c r="KPC4486" s="2365"/>
      <c r="KPD4486" s="633"/>
      <c r="KPE4486" s="439"/>
      <c r="KPF4486" s="633"/>
      <c r="KPG4486" s="633"/>
      <c r="KPH4486" s="1888"/>
      <c r="KPI4486" s="544"/>
      <c r="KPJ4486" s="2365"/>
      <c r="KPK4486" s="633"/>
      <c r="KPL4486" s="439"/>
      <c r="KPM4486" s="633"/>
      <c r="KPN4486" s="633"/>
      <c r="KPO4486" s="1888"/>
      <c r="KPP4486" s="544"/>
      <c r="KPQ4486" s="2365"/>
      <c r="KPR4486" s="633"/>
      <c r="KPS4486" s="439"/>
      <c r="KPT4486" s="633"/>
      <c r="KPU4486" s="633"/>
      <c r="KPV4486" s="1888"/>
      <c r="KPW4486" s="544"/>
      <c r="KPX4486" s="2365"/>
      <c r="KPY4486" s="633"/>
      <c r="KPZ4486" s="439"/>
      <c r="KQA4486" s="633"/>
      <c r="KQB4486" s="633"/>
      <c r="KQC4486" s="1888"/>
      <c r="KQD4486" s="544"/>
      <c r="KQE4486" s="2365"/>
      <c r="KQF4486" s="633"/>
      <c r="KQG4486" s="439"/>
      <c r="KQH4486" s="633"/>
      <c r="KQI4486" s="633"/>
      <c r="KQJ4486" s="1888"/>
      <c r="KQK4486" s="544"/>
      <c r="KQL4486" s="2365"/>
      <c r="KQM4486" s="633"/>
      <c r="KQN4486" s="439"/>
      <c r="KQO4486" s="633"/>
      <c r="KQP4486" s="633"/>
      <c r="KQQ4486" s="1888"/>
      <c r="KQR4486" s="544"/>
      <c r="KQS4486" s="2365"/>
      <c r="KQT4486" s="633"/>
      <c r="KQU4486" s="439"/>
      <c r="KQV4486" s="633"/>
      <c r="KQW4486" s="633"/>
      <c r="KQX4486" s="1888"/>
      <c r="KQY4486" s="544"/>
      <c r="KQZ4486" s="2365"/>
      <c r="KRA4486" s="633"/>
      <c r="KRB4486" s="439"/>
      <c r="KRC4486" s="633"/>
      <c r="KRD4486" s="633"/>
      <c r="KRE4486" s="1888"/>
      <c r="KRF4486" s="544"/>
      <c r="KRG4486" s="2365"/>
      <c r="KRH4486" s="633"/>
      <c r="KRI4486" s="439"/>
      <c r="KRJ4486" s="633"/>
      <c r="KRK4486" s="633"/>
      <c r="KRL4486" s="1888"/>
      <c r="KRM4486" s="544"/>
      <c r="KRN4486" s="2365"/>
      <c r="KRO4486" s="633"/>
      <c r="KRP4486" s="439"/>
      <c r="KRQ4486" s="633"/>
      <c r="KRR4486" s="633"/>
      <c r="KRS4486" s="1888"/>
      <c r="KRT4486" s="544"/>
      <c r="KRU4486" s="2365"/>
      <c r="KRV4486" s="633"/>
      <c r="KRW4486" s="439"/>
      <c r="KRX4486" s="633"/>
      <c r="KRY4486" s="633"/>
      <c r="KRZ4486" s="1888"/>
      <c r="KSA4486" s="544"/>
      <c r="KSB4486" s="2365"/>
      <c r="KSC4486" s="633"/>
      <c r="KSD4486" s="439"/>
      <c r="KSE4486" s="633"/>
      <c r="KSF4486" s="633"/>
      <c r="KSG4486" s="1888"/>
      <c r="KSH4486" s="544"/>
      <c r="KSI4486" s="2365"/>
      <c r="KSJ4486" s="633"/>
      <c r="KSK4486" s="439"/>
      <c r="KSL4486" s="633"/>
      <c r="KSM4486" s="633"/>
      <c r="KSN4486" s="1888"/>
      <c r="KSO4486" s="544"/>
      <c r="KSP4486" s="2365"/>
      <c r="KSQ4486" s="633"/>
      <c r="KSR4486" s="439"/>
      <c r="KSS4486" s="633"/>
      <c r="KST4486" s="633"/>
      <c r="KSU4486" s="1888"/>
      <c r="KSV4486" s="544"/>
      <c r="KSW4486" s="2365"/>
      <c r="KSX4486" s="633"/>
      <c r="KSY4486" s="439"/>
      <c r="KSZ4486" s="633"/>
      <c r="KTA4486" s="633"/>
      <c r="KTB4486" s="1888"/>
      <c r="KTC4486" s="544"/>
      <c r="KTD4486" s="2365"/>
      <c r="KTE4486" s="633"/>
      <c r="KTF4486" s="439"/>
      <c r="KTG4486" s="633"/>
      <c r="KTH4486" s="633"/>
      <c r="KTI4486" s="1888"/>
      <c r="KTJ4486" s="544"/>
      <c r="KTK4486" s="2365"/>
      <c r="KTL4486" s="633"/>
      <c r="KTM4486" s="439"/>
      <c r="KTN4486" s="633"/>
      <c r="KTO4486" s="633"/>
      <c r="KTP4486" s="1888"/>
      <c r="KTQ4486" s="544"/>
      <c r="KTR4486" s="2365"/>
      <c r="KTS4486" s="633"/>
      <c r="KTT4486" s="439"/>
      <c r="KTU4486" s="633"/>
      <c r="KTV4486" s="633"/>
      <c r="KTW4486" s="1888"/>
      <c r="KTX4486" s="544"/>
      <c r="KTY4486" s="2365"/>
      <c r="KTZ4486" s="633"/>
      <c r="KUA4486" s="439"/>
      <c r="KUB4486" s="633"/>
      <c r="KUC4486" s="633"/>
      <c r="KUD4486" s="1888"/>
      <c r="KUE4486" s="544"/>
      <c r="KUF4486" s="2365"/>
      <c r="KUG4486" s="633"/>
      <c r="KUH4486" s="439"/>
      <c r="KUI4486" s="633"/>
      <c r="KUJ4486" s="633"/>
      <c r="KUK4486" s="1888"/>
      <c r="KUL4486" s="544"/>
      <c r="KUM4486" s="2365"/>
      <c r="KUN4486" s="633"/>
      <c r="KUO4486" s="439"/>
      <c r="KUP4486" s="633"/>
      <c r="KUQ4486" s="633"/>
      <c r="KUR4486" s="1888"/>
      <c r="KUS4486" s="544"/>
      <c r="KUT4486" s="2365"/>
      <c r="KUU4486" s="633"/>
      <c r="KUV4486" s="439"/>
      <c r="KUW4486" s="633"/>
      <c r="KUX4486" s="633"/>
      <c r="KUY4486" s="1888"/>
      <c r="KUZ4486" s="544"/>
      <c r="KVA4486" s="2365"/>
      <c r="KVB4486" s="633"/>
      <c r="KVC4486" s="439"/>
      <c r="KVD4486" s="633"/>
      <c r="KVE4486" s="633"/>
      <c r="KVF4486" s="1888"/>
      <c r="KVG4486" s="544"/>
      <c r="KVH4486" s="2365"/>
      <c r="KVI4486" s="633"/>
      <c r="KVJ4486" s="439"/>
      <c r="KVK4486" s="633"/>
      <c r="KVL4486" s="633"/>
      <c r="KVM4486" s="1888"/>
      <c r="KVN4486" s="544"/>
      <c r="KVO4486" s="2365"/>
      <c r="KVP4486" s="633"/>
      <c r="KVQ4486" s="439"/>
      <c r="KVR4486" s="633"/>
      <c r="KVS4486" s="633"/>
      <c r="KVT4486" s="1888"/>
      <c r="KVU4486" s="544"/>
      <c r="KVV4486" s="2365"/>
      <c r="KVW4486" s="633"/>
      <c r="KVX4486" s="439"/>
      <c r="KVY4486" s="633"/>
      <c r="KVZ4486" s="633"/>
      <c r="KWA4486" s="1888"/>
      <c r="KWB4486" s="544"/>
      <c r="KWC4486" s="2365"/>
      <c r="KWD4486" s="633"/>
      <c r="KWE4486" s="439"/>
      <c r="KWF4486" s="633"/>
      <c r="KWG4486" s="633"/>
      <c r="KWH4486" s="1888"/>
      <c r="KWI4486" s="544"/>
      <c r="KWJ4486" s="2365"/>
      <c r="KWK4486" s="633"/>
      <c r="KWL4486" s="439"/>
      <c r="KWM4486" s="633"/>
      <c r="KWN4486" s="633"/>
      <c r="KWO4486" s="1888"/>
      <c r="KWP4486" s="544"/>
      <c r="KWQ4486" s="2365"/>
      <c r="KWR4486" s="633"/>
      <c r="KWS4486" s="439"/>
      <c r="KWT4486" s="633"/>
      <c r="KWU4486" s="633"/>
      <c r="KWV4486" s="1888"/>
      <c r="KWW4486" s="544"/>
      <c r="KWX4486" s="2365"/>
      <c r="KWY4486" s="633"/>
      <c r="KWZ4486" s="439"/>
      <c r="KXA4486" s="633"/>
      <c r="KXB4486" s="633"/>
      <c r="KXC4486" s="1888"/>
      <c r="KXD4486" s="544"/>
      <c r="KXE4486" s="2365"/>
      <c r="KXF4486" s="633"/>
      <c r="KXG4486" s="439"/>
      <c r="KXH4486" s="633"/>
      <c r="KXI4486" s="633"/>
      <c r="KXJ4486" s="1888"/>
      <c r="KXK4486" s="544"/>
      <c r="KXL4486" s="2365"/>
      <c r="KXM4486" s="633"/>
      <c r="KXN4486" s="439"/>
      <c r="KXO4486" s="633"/>
      <c r="KXP4486" s="633"/>
      <c r="KXQ4486" s="1888"/>
      <c r="KXR4486" s="544"/>
      <c r="KXS4486" s="2365"/>
      <c r="KXT4486" s="633"/>
      <c r="KXU4486" s="439"/>
      <c r="KXV4486" s="633"/>
      <c r="KXW4486" s="633"/>
      <c r="KXX4486" s="1888"/>
      <c r="KXY4486" s="544"/>
      <c r="KXZ4486" s="2365"/>
      <c r="KYA4486" s="633"/>
      <c r="KYB4486" s="439"/>
      <c r="KYC4486" s="633"/>
      <c r="KYD4486" s="633"/>
      <c r="KYE4486" s="1888"/>
      <c r="KYF4486" s="544"/>
      <c r="KYG4486" s="2365"/>
      <c r="KYH4486" s="633"/>
      <c r="KYI4486" s="439"/>
      <c r="KYJ4486" s="633"/>
      <c r="KYK4486" s="633"/>
      <c r="KYL4486" s="1888"/>
      <c r="KYM4486" s="544"/>
      <c r="KYN4486" s="2365"/>
      <c r="KYO4486" s="633"/>
      <c r="KYP4486" s="439"/>
      <c r="KYQ4486" s="633"/>
      <c r="KYR4486" s="633"/>
      <c r="KYS4486" s="1888"/>
      <c r="KYT4486" s="544"/>
      <c r="KYU4486" s="2365"/>
      <c r="KYV4486" s="633"/>
      <c r="KYW4486" s="439"/>
      <c r="KYX4486" s="633"/>
      <c r="KYY4486" s="633"/>
      <c r="KYZ4486" s="1888"/>
      <c r="KZA4486" s="544"/>
      <c r="KZB4486" s="2365"/>
      <c r="KZC4486" s="633"/>
      <c r="KZD4486" s="439"/>
      <c r="KZE4486" s="633"/>
      <c r="KZF4486" s="633"/>
      <c r="KZG4486" s="1888"/>
      <c r="KZH4486" s="544"/>
      <c r="KZI4486" s="2365"/>
      <c r="KZJ4486" s="633"/>
      <c r="KZK4486" s="439"/>
      <c r="KZL4486" s="633"/>
      <c r="KZM4486" s="633"/>
      <c r="KZN4486" s="1888"/>
      <c r="KZO4486" s="544"/>
      <c r="KZP4486" s="2365"/>
      <c r="KZQ4486" s="633"/>
      <c r="KZR4486" s="439"/>
      <c r="KZS4486" s="633"/>
      <c r="KZT4486" s="633"/>
      <c r="KZU4486" s="1888"/>
      <c r="KZV4486" s="544"/>
      <c r="KZW4486" s="2365"/>
      <c r="KZX4486" s="633"/>
      <c r="KZY4486" s="439"/>
      <c r="KZZ4486" s="633"/>
      <c r="LAA4486" s="633"/>
      <c r="LAB4486" s="1888"/>
      <c r="LAC4486" s="544"/>
      <c r="LAD4486" s="2365"/>
      <c r="LAE4486" s="633"/>
      <c r="LAF4486" s="439"/>
      <c r="LAG4486" s="633"/>
      <c r="LAH4486" s="633"/>
      <c r="LAI4486" s="1888"/>
      <c r="LAJ4486" s="544"/>
      <c r="LAK4486" s="2365"/>
      <c r="LAL4486" s="633"/>
      <c r="LAM4486" s="439"/>
      <c r="LAN4486" s="633"/>
      <c r="LAO4486" s="633"/>
      <c r="LAP4486" s="1888"/>
      <c r="LAQ4486" s="544"/>
      <c r="LAR4486" s="2365"/>
      <c r="LAS4486" s="633"/>
      <c r="LAT4486" s="439"/>
      <c r="LAU4486" s="633"/>
      <c r="LAV4486" s="633"/>
      <c r="LAW4486" s="1888"/>
      <c r="LAX4486" s="544"/>
      <c r="LAY4486" s="2365"/>
      <c r="LAZ4486" s="633"/>
      <c r="LBA4486" s="439"/>
      <c r="LBB4486" s="633"/>
      <c r="LBC4486" s="633"/>
      <c r="LBD4486" s="1888"/>
      <c r="LBE4486" s="544"/>
      <c r="LBF4486" s="2365"/>
      <c r="LBG4486" s="633"/>
      <c r="LBH4486" s="439"/>
      <c r="LBI4486" s="633"/>
      <c r="LBJ4486" s="633"/>
      <c r="LBK4486" s="1888"/>
      <c r="LBL4486" s="544"/>
      <c r="LBM4486" s="2365"/>
      <c r="LBN4486" s="633"/>
      <c r="LBO4486" s="439"/>
      <c r="LBP4486" s="633"/>
      <c r="LBQ4486" s="633"/>
      <c r="LBR4486" s="1888"/>
      <c r="LBS4486" s="544"/>
      <c r="LBT4486" s="2365"/>
      <c r="LBU4486" s="633"/>
      <c r="LBV4486" s="439"/>
      <c r="LBW4486" s="633"/>
      <c r="LBX4486" s="633"/>
      <c r="LBY4486" s="1888"/>
      <c r="LBZ4486" s="544"/>
      <c r="LCA4486" s="2365"/>
      <c r="LCB4486" s="633"/>
      <c r="LCC4486" s="439"/>
      <c r="LCD4486" s="633"/>
      <c r="LCE4486" s="633"/>
      <c r="LCF4486" s="1888"/>
      <c r="LCG4486" s="544"/>
      <c r="LCH4486" s="2365"/>
      <c r="LCI4486" s="633"/>
      <c r="LCJ4486" s="439"/>
      <c r="LCK4486" s="633"/>
      <c r="LCL4486" s="633"/>
      <c r="LCM4486" s="1888"/>
      <c r="LCN4486" s="544"/>
      <c r="LCO4486" s="2365"/>
      <c r="LCP4486" s="633"/>
      <c r="LCQ4486" s="439"/>
      <c r="LCR4486" s="633"/>
      <c r="LCS4486" s="633"/>
      <c r="LCT4486" s="1888"/>
      <c r="LCU4486" s="544"/>
      <c r="LCV4486" s="2365"/>
      <c r="LCW4486" s="633"/>
      <c r="LCX4486" s="439"/>
      <c r="LCY4486" s="633"/>
      <c r="LCZ4486" s="633"/>
      <c r="LDA4486" s="1888"/>
      <c r="LDB4486" s="544"/>
      <c r="LDC4486" s="2365"/>
      <c r="LDD4486" s="633"/>
      <c r="LDE4486" s="439"/>
      <c r="LDF4486" s="633"/>
      <c r="LDG4486" s="633"/>
      <c r="LDH4486" s="1888"/>
      <c r="LDI4486" s="544"/>
      <c r="LDJ4486" s="2365"/>
      <c r="LDK4486" s="633"/>
      <c r="LDL4486" s="439"/>
      <c r="LDM4486" s="633"/>
      <c r="LDN4486" s="633"/>
      <c r="LDO4486" s="1888"/>
      <c r="LDP4486" s="544"/>
      <c r="LDQ4486" s="2365"/>
      <c r="LDR4486" s="633"/>
      <c r="LDS4486" s="439"/>
      <c r="LDT4486" s="633"/>
      <c r="LDU4486" s="633"/>
      <c r="LDV4486" s="1888"/>
      <c r="LDW4486" s="544"/>
      <c r="LDX4486" s="2365"/>
      <c r="LDY4486" s="633"/>
      <c r="LDZ4486" s="439"/>
      <c r="LEA4486" s="633"/>
      <c r="LEB4486" s="633"/>
      <c r="LEC4486" s="1888"/>
      <c r="LED4486" s="544"/>
      <c r="LEE4486" s="2365"/>
      <c r="LEF4486" s="633"/>
      <c r="LEG4486" s="439"/>
      <c r="LEH4486" s="633"/>
      <c r="LEI4486" s="633"/>
      <c r="LEJ4486" s="1888"/>
      <c r="LEK4486" s="544"/>
      <c r="LEL4486" s="2365"/>
      <c r="LEM4486" s="633"/>
      <c r="LEN4486" s="439"/>
      <c r="LEO4486" s="633"/>
      <c r="LEP4486" s="633"/>
      <c r="LEQ4486" s="1888"/>
      <c r="LER4486" s="544"/>
      <c r="LES4486" s="2365"/>
      <c r="LET4486" s="633"/>
      <c r="LEU4486" s="439"/>
      <c r="LEV4486" s="633"/>
      <c r="LEW4486" s="633"/>
      <c r="LEX4486" s="1888"/>
      <c r="LEY4486" s="544"/>
      <c r="LEZ4486" s="2365"/>
      <c r="LFA4486" s="633"/>
      <c r="LFB4486" s="439"/>
      <c r="LFC4486" s="633"/>
      <c r="LFD4486" s="633"/>
      <c r="LFE4486" s="1888"/>
      <c r="LFF4486" s="544"/>
      <c r="LFG4486" s="2365"/>
      <c r="LFH4486" s="633"/>
      <c r="LFI4486" s="439"/>
      <c r="LFJ4486" s="633"/>
      <c r="LFK4486" s="633"/>
      <c r="LFL4486" s="1888"/>
      <c r="LFM4486" s="544"/>
      <c r="LFN4486" s="2365"/>
      <c r="LFO4486" s="633"/>
      <c r="LFP4486" s="439"/>
      <c r="LFQ4486" s="633"/>
      <c r="LFR4486" s="633"/>
      <c r="LFS4486" s="1888"/>
      <c r="LFT4486" s="544"/>
      <c r="LFU4486" s="2365"/>
      <c r="LFV4486" s="633"/>
      <c r="LFW4486" s="439"/>
      <c r="LFX4486" s="633"/>
      <c r="LFY4486" s="633"/>
      <c r="LFZ4486" s="1888"/>
      <c r="LGA4486" s="544"/>
      <c r="LGB4486" s="2365"/>
      <c r="LGC4486" s="633"/>
      <c r="LGD4486" s="439"/>
      <c r="LGE4486" s="633"/>
      <c r="LGF4486" s="633"/>
      <c r="LGG4486" s="1888"/>
      <c r="LGH4486" s="544"/>
      <c r="LGI4486" s="2365"/>
      <c r="LGJ4486" s="633"/>
      <c r="LGK4486" s="439"/>
      <c r="LGL4486" s="633"/>
      <c r="LGM4486" s="633"/>
      <c r="LGN4486" s="1888"/>
      <c r="LGO4486" s="544"/>
      <c r="LGP4486" s="2365"/>
      <c r="LGQ4486" s="633"/>
      <c r="LGR4486" s="439"/>
      <c r="LGS4486" s="633"/>
      <c r="LGT4486" s="633"/>
      <c r="LGU4486" s="1888"/>
      <c r="LGV4486" s="544"/>
      <c r="LGW4486" s="2365"/>
      <c r="LGX4486" s="633"/>
      <c r="LGY4486" s="439"/>
      <c r="LGZ4486" s="633"/>
      <c r="LHA4486" s="633"/>
      <c r="LHB4486" s="1888"/>
      <c r="LHC4486" s="544"/>
      <c r="LHD4486" s="2365"/>
      <c r="LHE4486" s="633"/>
      <c r="LHF4486" s="439"/>
      <c r="LHG4486" s="633"/>
      <c r="LHH4486" s="633"/>
      <c r="LHI4486" s="1888"/>
      <c r="LHJ4486" s="544"/>
      <c r="LHK4486" s="2365"/>
      <c r="LHL4486" s="633"/>
      <c r="LHM4486" s="439"/>
      <c r="LHN4486" s="633"/>
      <c r="LHO4486" s="633"/>
      <c r="LHP4486" s="1888"/>
      <c r="LHQ4486" s="544"/>
      <c r="LHR4486" s="2365"/>
      <c r="LHS4486" s="633"/>
      <c r="LHT4486" s="439"/>
      <c r="LHU4486" s="633"/>
      <c r="LHV4486" s="633"/>
      <c r="LHW4486" s="1888"/>
      <c r="LHX4486" s="544"/>
      <c r="LHY4486" s="2365"/>
      <c r="LHZ4486" s="633"/>
      <c r="LIA4486" s="439"/>
      <c r="LIB4486" s="633"/>
      <c r="LIC4486" s="633"/>
      <c r="LID4486" s="1888"/>
      <c r="LIE4486" s="544"/>
      <c r="LIF4486" s="2365"/>
      <c r="LIG4486" s="633"/>
      <c r="LIH4486" s="439"/>
      <c r="LII4486" s="633"/>
      <c r="LIJ4486" s="633"/>
      <c r="LIK4486" s="1888"/>
      <c r="LIL4486" s="544"/>
      <c r="LIM4486" s="2365"/>
      <c r="LIN4486" s="633"/>
      <c r="LIO4486" s="439"/>
      <c r="LIP4486" s="633"/>
      <c r="LIQ4486" s="633"/>
      <c r="LIR4486" s="1888"/>
      <c r="LIS4486" s="544"/>
      <c r="LIT4486" s="2365"/>
      <c r="LIU4486" s="633"/>
      <c r="LIV4486" s="439"/>
      <c r="LIW4486" s="633"/>
      <c r="LIX4486" s="633"/>
      <c r="LIY4486" s="1888"/>
      <c r="LIZ4486" s="544"/>
      <c r="LJA4486" s="2365"/>
      <c r="LJB4486" s="633"/>
      <c r="LJC4486" s="439"/>
      <c r="LJD4486" s="633"/>
      <c r="LJE4486" s="633"/>
      <c r="LJF4486" s="1888"/>
      <c r="LJG4486" s="544"/>
      <c r="LJH4486" s="2365"/>
      <c r="LJI4486" s="633"/>
      <c r="LJJ4486" s="439"/>
      <c r="LJK4486" s="633"/>
      <c r="LJL4486" s="633"/>
      <c r="LJM4486" s="1888"/>
      <c r="LJN4486" s="544"/>
      <c r="LJO4486" s="2365"/>
      <c r="LJP4486" s="633"/>
      <c r="LJQ4486" s="439"/>
      <c r="LJR4486" s="633"/>
      <c r="LJS4486" s="633"/>
      <c r="LJT4486" s="1888"/>
      <c r="LJU4486" s="544"/>
      <c r="LJV4486" s="2365"/>
      <c r="LJW4486" s="633"/>
      <c r="LJX4486" s="439"/>
      <c r="LJY4486" s="633"/>
      <c r="LJZ4486" s="633"/>
      <c r="LKA4486" s="1888"/>
      <c r="LKB4486" s="544"/>
      <c r="LKC4486" s="2365"/>
      <c r="LKD4486" s="633"/>
      <c r="LKE4486" s="439"/>
      <c r="LKF4486" s="633"/>
      <c r="LKG4486" s="633"/>
      <c r="LKH4486" s="1888"/>
      <c r="LKI4486" s="544"/>
      <c r="LKJ4486" s="2365"/>
      <c r="LKK4486" s="633"/>
      <c r="LKL4486" s="439"/>
      <c r="LKM4486" s="633"/>
      <c r="LKN4486" s="633"/>
      <c r="LKO4486" s="1888"/>
      <c r="LKP4486" s="544"/>
      <c r="LKQ4486" s="2365"/>
      <c r="LKR4486" s="633"/>
      <c r="LKS4486" s="439"/>
      <c r="LKT4486" s="633"/>
      <c r="LKU4486" s="633"/>
      <c r="LKV4486" s="1888"/>
      <c r="LKW4486" s="544"/>
      <c r="LKX4486" s="2365"/>
      <c r="LKY4486" s="633"/>
      <c r="LKZ4486" s="439"/>
      <c r="LLA4486" s="633"/>
      <c r="LLB4486" s="633"/>
      <c r="LLC4486" s="1888"/>
      <c r="LLD4486" s="544"/>
      <c r="LLE4486" s="2365"/>
      <c r="LLF4486" s="633"/>
      <c r="LLG4486" s="439"/>
      <c r="LLH4486" s="633"/>
      <c r="LLI4486" s="633"/>
      <c r="LLJ4486" s="1888"/>
      <c r="LLK4486" s="544"/>
      <c r="LLL4486" s="2365"/>
      <c r="LLM4486" s="633"/>
      <c r="LLN4486" s="439"/>
      <c r="LLO4486" s="633"/>
      <c r="LLP4486" s="633"/>
      <c r="LLQ4486" s="1888"/>
      <c r="LLR4486" s="544"/>
      <c r="LLS4486" s="2365"/>
      <c r="LLT4486" s="633"/>
      <c r="LLU4486" s="439"/>
      <c r="LLV4486" s="633"/>
      <c r="LLW4486" s="633"/>
      <c r="LLX4486" s="1888"/>
      <c r="LLY4486" s="544"/>
      <c r="LLZ4486" s="2365"/>
      <c r="LMA4486" s="633"/>
      <c r="LMB4486" s="439"/>
      <c r="LMC4486" s="633"/>
      <c r="LMD4486" s="633"/>
      <c r="LME4486" s="1888"/>
      <c r="LMF4486" s="544"/>
      <c r="LMG4486" s="2365"/>
      <c r="LMH4486" s="633"/>
      <c r="LMI4486" s="439"/>
      <c r="LMJ4486" s="633"/>
      <c r="LMK4486" s="633"/>
      <c r="LML4486" s="1888"/>
      <c r="LMM4486" s="544"/>
      <c r="LMN4486" s="2365"/>
      <c r="LMO4486" s="633"/>
      <c r="LMP4486" s="439"/>
      <c r="LMQ4486" s="633"/>
      <c r="LMR4486" s="633"/>
      <c r="LMS4486" s="1888"/>
      <c r="LMT4486" s="544"/>
      <c r="LMU4486" s="2365"/>
      <c r="LMV4486" s="633"/>
      <c r="LMW4486" s="439"/>
      <c r="LMX4486" s="633"/>
      <c r="LMY4486" s="633"/>
      <c r="LMZ4486" s="1888"/>
      <c r="LNA4486" s="544"/>
      <c r="LNB4486" s="2365"/>
      <c r="LNC4486" s="633"/>
      <c r="LND4486" s="439"/>
      <c r="LNE4486" s="633"/>
      <c r="LNF4486" s="633"/>
      <c r="LNG4486" s="1888"/>
      <c r="LNH4486" s="544"/>
      <c r="LNI4486" s="2365"/>
      <c r="LNJ4486" s="633"/>
      <c r="LNK4486" s="439"/>
      <c r="LNL4486" s="633"/>
      <c r="LNM4486" s="633"/>
      <c r="LNN4486" s="1888"/>
      <c r="LNO4486" s="544"/>
      <c r="LNP4486" s="2365"/>
      <c r="LNQ4486" s="633"/>
      <c r="LNR4486" s="439"/>
      <c r="LNS4486" s="633"/>
      <c r="LNT4486" s="633"/>
      <c r="LNU4486" s="1888"/>
      <c r="LNV4486" s="544"/>
      <c r="LNW4486" s="2365"/>
      <c r="LNX4486" s="633"/>
      <c r="LNY4486" s="439"/>
      <c r="LNZ4486" s="633"/>
      <c r="LOA4486" s="633"/>
      <c r="LOB4486" s="1888"/>
      <c r="LOC4486" s="544"/>
      <c r="LOD4486" s="2365"/>
      <c r="LOE4486" s="633"/>
      <c r="LOF4486" s="439"/>
      <c r="LOG4486" s="633"/>
      <c r="LOH4486" s="633"/>
      <c r="LOI4486" s="1888"/>
      <c r="LOJ4486" s="544"/>
      <c r="LOK4486" s="2365"/>
      <c r="LOL4486" s="633"/>
      <c r="LOM4486" s="439"/>
      <c r="LON4486" s="633"/>
      <c r="LOO4486" s="633"/>
      <c r="LOP4486" s="1888"/>
      <c r="LOQ4486" s="544"/>
      <c r="LOR4486" s="2365"/>
      <c r="LOS4486" s="633"/>
      <c r="LOT4486" s="439"/>
      <c r="LOU4486" s="633"/>
      <c r="LOV4486" s="633"/>
      <c r="LOW4486" s="1888"/>
      <c r="LOX4486" s="544"/>
      <c r="LOY4486" s="2365"/>
      <c r="LOZ4486" s="633"/>
      <c r="LPA4486" s="439"/>
      <c r="LPB4486" s="633"/>
      <c r="LPC4486" s="633"/>
      <c r="LPD4486" s="1888"/>
      <c r="LPE4486" s="544"/>
      <c r="LPF4486" s="2365"/>
      <c r="LPG4486" s="633"/>
      <c r="LPH4486" s="439"/>
      <c r="LPI4486" s="633"/>
      <c r="LPJ4486" s="633"/>
      <c r="LPK4486" s="1888"/>
      <c r="LPL4486" s="544"/>
      <c r="LPM4486" s="2365"/>
      <c r="LPN4486" s="633"/>
      <c r="LPO4486" s="439"/>
      <c r="LPP4486" s="633"/>
      <c r="LPQ4486" s="633"/>
      <c r="LPR4486" s="1888"/>
      <c r="LPS4486" s="544"/>
      <c r="LPT4486" s="2365"/>
      <c r="LPU4486" s="633"/>
      <c r="LPV4486" s="439"/>
      <c r="LPW4486" s="633"/>
      <c r="LPX4486" s="633"/>
      <c r="LPY4486" s="1888"/>
      <c r="LPZ4486" s="544"/>
      <c r="LQA4486" s="2365"/>
      <c r="LQB4486" s="633"/>
      <c r="LQC4486" s="439"/>
      <c r="LQD4486" s="633"/>
      <c r="LQE4486" s="633"/>
      <c r="LQF4486" s="1888"/>
      <c r="LQG4486" s="544"/>
      <c r="LQH4486" s="2365"/>
      <c r="LQI4486" s="633"/>
      <c r="LQJ4486" s="439"/>
      <c r="LQK4486" s="633"/>
      <c r="LQL4486" s="633"/>
      <c r="LQM4486" s="1888"/>
      <c r="LQN4486" s="544"/>
      <c r="LQO4486" s="2365"/>
      <c r="LQP4486" s="633"/>
      <c r="LQQ4486" s="439"/>
      <c r="LQR4486" s="633"/>
      <c r="LQS4486" s="633"/>
      <c r="LQT4486" s="1888"/>
      <c r="LQU4486" s="544"/>
      <c r="LQV4486" s="2365"/>
      <c r="LQW4486" s="633"/>
      <c r="LQX4486" s="439"/>
      <c r="LQY4486" s="633"/>
      <c r="LQZ4486" s="633"/>
      <c r="LRA4486" s="1888"/>
      <c r="LRB4486" s="544"/>
      <c r="LRC4486" s="2365"/>
      <c r="LRD4486" s="633"/>
      <c r="LRE4486" s="439"/>
      <c r="LRF4486" s="633"/>
      <c r="LRG4486" s="633"/>
      <c r="LRH4486" s="1888"/>
      <c r="LRI4486" s="544"/>
      <c r="LRJ4486" s="2365"/>
      <c r="LRK4486" s="633"/>
      <c r="LRL4486" s="439"/>
      <c r="LRM4486" s="633"/>
      <c r="LRN4486" s="633"/>
      <c r="LRO4486" s="1888"/>
      <c r="LRP4486" s="544"/>
      <c r="LRQ4486" s="2365"/>
      <c r="LRR4486" s="633"/>
      <c r="LRS4486" s="439"/>
      <c r="LRT4486" s="633"/>
      <c r="LRU4486" s="633"/>
      <c r="LRV4486" s="1888"/>
      <c r="LRW4486" s="544"/>
      <c r="LRX4486" s="2365"/>
      <c r="LRY4486" s="633"/>
      <c r="LRZ4486" s="439"/>
      <c r="LSA4486" s="633"/>
      <c r="LSB4486" s="633"/>
      <c r="LSC4486" s="1888"/>
      <c r="LSD4486" s="544"/>
      <c r="LSE4486" s="2365"/>
      <c r="LSF4486" s="633"/>
      <c r="LSG4486" s="439"/>
      <c r="LSH4486" s="633"/>
      <c r="LSI4486" s="633"/>
      <c r="LSJ4486" s="1888"/>
      <c r="LSK4486" s="544"/>
      <c r="LSL4486" s="2365"/>
      <c r="LSM4486" s="633"/>
      <c r="LSN4486" s="439"/>
      <c r="LSO4486" s="633"/>
      <c r="LSP4486" s="633"/>
      <c r="LSQ4486" s="1888"/>
      <c r="LSR4486" s="544"/>
      <c r="LSS4486" s="2365"/>
      <c r="LST4486" s="633"/>
      <c r="LSU4486" s="439"/>
      <c r="LSV4486" s="633"/>
      <c r="LSW4486" s="633"/>
      <c r="LSX4486" s="1888"/>
      <c r="LSY4486" s="544"/>
      <c r="LSZ4486" s="2365"/>
      <c r="LTA4486" s="633"/>
      <c r="LTB4486" s="439"/>
      <c r="LTC4486" s="633"/>
      <c r="LTD4486" s="633"/>
      <c r="LTE4486" s="1888"/>
      <c r="LTF4486" s="544"/>
      <c r="LTG4486" s="2365"/>
      <c r="LTH4486" s="633"/>
      <c r="LTI4486" s="439"/>
      <c r="LTJ4486" s="633"/>
      <c r="LTK4486" s="633"/>
      <c r="LTL4486" s="1888"/>
      <c r="LTM4486" s="544"/>
      <c r="LTN4486" s="2365"/>
      <c r="LTO4486" s="633"/>
      <c r="LTP4486" s="439"/>
      <c r="LTQ4486" s="633"/>
      <c r="LTR4486" s="633"/>
      <c r="LTS4486" s="1888"/>
      <c r="LTT4486" s="544"/>
      <c r="LTU4486" s="2365"/>
      <c r="LTV4486" s="633"/>
      <c r="LTW4486" s="439"/>
      <c r="LTX4486" s="633"/>
      <c r="LTY4486" s="633"/>
      <c r="LTZ4486" s="1888"/>
      <c r="LUA4486" s="544"/>
      <c r="LUB4486" s="2365"/>
      <c r="LUC4486" s="633"/>
      <c r="LUD4486" s="439"/>
      <c r="LUE4486" s="633"/>
      <c r="LUF4486" s="633"/>
      <c r="LUG4486" s="1888"/>
      <c r="LUH4486" s="544"/>
      <c r="LUI4486" s="2365"/>
      <c r="LUJ4486" s="633"/>
      <c r="LUK4486" s="439"/>
      <c r="LUL4486" s="633"/>
      <c r="LUM4486" s="633"/>
      <c r="LUN4486" s="1888"/>
      <c r="LUO4486" s="544"/>
      <c r="LUP4486" s="2365"/>
      <c r="LUQ4486" s="633"/>
      <c r="LUR4486" s="439"/>
      <c r="LUS4486" s="633"/>
      <c r="LUT4486" s="633"/>
      <c r="LUU4486" s="1888"/>
      <c r="LUV4486" s="544"/>
      <c r="LUW4486" s="2365"/>
      <c r="LUX4486" s="633"/>
      <c r="LUY4486" s="439"/>
      <c r="LUZ4486" s="633"/>
      <c r="LVA4486" s="633"/>
      <c r="LVB4486" s="1888"/>
      <c r="LVC4486" s="544"/>
      <c r="LVD4486" s="2365"/>
      <c r="LVE4486" s="633"/>
      <c r="LVF4486" s="439"/>
      <c r="LVG4486" s="633"/>
      <c r="LVH4486" s="633"/>
      <c r="LVI4486" s="1888"/>
      <c r="LVJ4486" s="544"/>
      <c r="LVK4486" s="2365"/>
      <c r="LVL4486" s="633"/>
      <c r="LVM4486" s="439"/>
      <c r="LVN4486" s="633"/>
      <c r="LVO4486" s="633"/>
      <c r="LVP4486" s="1888"/>
      <c r="LVQ4486" s="544"/>
      <c r="LVR4486" s="2365"/>
      <c r="LVS4486" s="633"/>
      <c r="LVT4486" s="439"/>
      <c r="LVU4486" s="633"/>
      <c r="LVV4486" s="633"/>
      <c r="LVW4486" s="1888"/>
      <c r="LVX4486" s="544"/>
      <c r="LVY4486" s="2365"/>
      <c r="LVZ4486" s="633"/>
      <c r="LWA4486" s="439"/>
      <c r="LWB4486" s="633"/>
      <c r="LWC4486" s="633"/>
      <c r="LWD4486" s="1888"/>
      <c r="LWE4486" s="544"/>
      <c r="LWF4486" s="2365"/>
      <c r="LWG4486" s="633"/>
      <c r="LWH4486" s="439"/>
      <c r="LWI4486" s="633"/>
      <c r="LWJ4486" s="633"/>
      <c r="LWK4486" s="1888"/>
      <c r="LWL4486" s="544"/>
      <c r="LWM4486" s="2365"/>
      <c r="LWN4486" s="633"/>
      <c r="LWO4486" s="439"/>
      <c r="LWP4486" s="633"/>
      <c r="LWQ4486" s="633"/>
      <c r="LWR4486" s="1888"/>
      <c r="LWS4486" s="544"/>
      <c r="LWT4486" s="2365"/>
      <c r="LWU4486" s="633"/>
      <c r="LWV4486" s="439"/>
      <c r="LWW4486" s="633"/>
      <c r="LWX4486" s="633"/>
      <c r="LWY4486" s="1888"/>
      <c r="LWZ4486" s="544"/>
      <c r="LXA4486" s="2365"/>
      <c r="LXB4486" s="633"/>
      <c r="LXC4486" s="439"/>
      <c r="LXD4486" s="633"/>
      <c r="LXE4486" s="633"/>
      <c r="LXF4486" s="1888"/>
      <c r="LXG4486" s="544"/>
      <c r="LXH4486" s="2365"/>
      <c r="LXI4486" s="633"/>
      <c r="LXJ4486" s="439"/>
      <c r="LXK4486" s="633"/>
      <c r="LXL4486" s="633"/>
      <c r="LXM4486" s="1888"/>
      <c r="LXN4486" s="544"/>
      <c r="LXO4486" s="2365"/>
      <c r="LXP4486" s="633"/>
      <c r="LXQ4486" s="439"/>
      <c r="LXR4486" s="633"/>
      <c r="LXS4486" s="633"/>
      <c r="LXT4486" s="1888"/>
      <c r="LXU4486" s="544"/>
      <c r="LXV4486" s="2365"/>
      <c r="LXW4486" s="633"/>
      <c r="LXX4486" s="439"/>
      <c r="LXY4486" s="633"/>
      <c r="LXZ4486" s="633"/>
      <c r="LYA4486" s="1888"/>
      <c r="LYB4486" s="544"/>
      <c r="LYC4486" s="2365"/>
      <c r="LYD4486" s="633"/>
      <c r="LYE4486" s="439"/>
      <c r="LYF4486" s="633"/>
      <c r="LYG4486" s="633"/>
      <c r="LYH4486" s="1888"/>
      <c r="LYI4486" s="544"/>
      <c r="LYJ4486" s="2365"/>
      <c r="LYK4486" s="633"/>
      <c r="LYL4486" s="439"/>
      <c r="LYM4486" s="633"/>
      <c r="LYN4486" s="633"/>
      <c r="LYO4486" s="1888"/>
      <c r="LYP4486" s="544"/>
      <c r="LYQ4486" s="2365"/>
      <c r="LYR4486" s="633"/>
      <c r="LYS4486" s="439"/>
      <c r="LYT4486" s="633"/>
      <c r="LYU4486" s="633"/>
      <c r="LYV4486" s="1888"/>
      <c r="LYW4486" s="544"/>
      <c r="LYX4486" s="2365"/>
      <c r="LYY4486" s="633"/>
      <c r="LYZ4486" s="439"/>
      <c r="LZA4486" s="633"/>
      <c r="LZB4486" s="633"/>
      <c r="LZC4486" s="1888"/>
      <c r="LZD4486" s="544"/>
      <c r="LZE4486" s="2365"/>
      <c r="LZF4486" s="633"/>
      <c r="LZG4486" s="439"/>
      <c r="LZH4486" s="633"/>
      <c r="LZI4486" s="633"/>
      <c r="LZJ4486" s="1888"/>
      <c r="LZK4486" s="544"/>
      <c r="LZL4486" s="2365"/>
      <c r="LZM4486" s="633"/>
      <c r="LZN4486" s="439"/>
      <c r="LZO4486" s="633"/>
      <c r="LZP4486" s="633"/>
      <c r="LZQ4486" s="1888"/>
      <c r="LZR4486" s="544"/>
      <c r="LZS4486" s="2365"/>
      <c r="LZT4486" s="633"/>
      <c r="LZU4486" s="439"/>
      <c r="LZV4486" s="633"/>
      <c r="LZW4486" s="633"/>
      <c r="LZX4486" s="1888"/>
      <c r="LZY4486" s="544"/>
      <c r="LZZ4486" s="2365"/>
      <c r="MAA4486" s="633"/>
      <c r="MAB4486" s="439"/>
      <c r="MAC4486" s="633"/>
      <c r="MAD4486" s="633"/>
      <c r="MAE4486" s="1888"/>
      <c r="MAF4486" s="544"/>
      <c r="MAG4486" s="2365"/>
      <c r="MAH4486" s="633"/>
      <c r="MAI4486" s="439"/>
      <c r="MAJ4486" s="633"/>
      <c r="MAK4486" s="633"/>
      <c r="MAL4486" s="1888"/>
      <c r="MAM4486" s="544"/>
      <c r="MAN4486" s="2365"/>
      <c r="MAO4486" s="633"/>
      <c r="MAP4486" s="439"/>
      <c r="MAQ4486" s="633"/>
      <c r="MAR4486" s="633"/>
      <c r="MAS4486" s="1888"/>
      <c r="MAT4486" s="544"/>
      <c r="MAU4486" s="2365"/>
      <c r="MAV4486" s="633"/>
      <c r="MAW4486" s="439"/>
      <c r="MAX4486" s="633"/>
      <c r="MAY4486" s="633"/>
      <c r="MAZ4486" s="1888"/>
      <c r="MBA4486" s="544"/>
      <c r="MBB4486" s="2365"/>
      <c r="MBC4486" s="633"/>
      <c r="MBD4486" s="439"/>
      <c r="MBE4486" s="633"/>
      <c r="MBF4486" s="633"/>
      <c r="MBG4486" s="1888"/>
      <c r="MBH4486" s="544"/>
      <c r="MBI4486" s="2365"/>
      <c r="MBJ4486" s="633"/>
      <c r="MBK4486" s="439"/>
      <c r="MBL4486" s="633"/>
      <c r="MBM4486" s="633"/>
      <c r="MBN4486" s="1888"/>
      <c r="MBO4486" s="544"/>
      <c r="MBP4486" s="2365"/>
      <c r="MBQ4486" s="633"/>
      <c r="MBR4486" s="439"/>
      <c r="MBS4486" s="633"/>
      <c r="MBT4486" s="633"/>
      <c r="MBU4486" s="1888"/>
      <c r="MBV4486" s="544"/>
      <c r="MBW4486" s="2365"/>
      <c r="MBX4486" s="633"/>
      <c r="MBY4486" s="439"/>
      <c r="MBZ4486" s="633"/>
      <c r="MCA4486" s="633"/>
      <c r="MCB4486" s="1888"/>
      <c r="MCC4486" s="544"/>
      <c r="MCD4486" s="2365"/>
      <c r="MCE4486" s="633"/>
      <c r="MCF4486" s="439"/>
      <c r="MCG4486" s="633"/>
      <c r="MCH4486" s="633"/>
      <c r="MCI4486" s="1888"/>
      <c r="MCJ4486" s="544"/>
      <c r="MCK4486" s="2365"/>
      <c r="MCL4486" s="633"/>
      <c r="MCM4486" s="439"/>
      <c r="MCN4486" s="633"/>
      <c r="MCO4486" s="633"/>
      <c r="MCP4486" s="1888"/>
      <c r="MCQ4486" s="544"/>
      <c r="MCR4486" s="2365"/>
      <c r="MCS4486" s="633"/>
      <c r="MCT4486" s="439"/>
      <c r="MCU4486" s="633"/>
      <c r="MCV4486" s="633"/>
      <c r="MCW4486" s="1888"/>
      <c r="MCX4486" s="544"/>
      <c r="MCY4486" s="2365"/>
      <c r="MCZ4486" s="633"/>
      <c r="MDA4486" s="439"/>
      <c r="MDB4486" s="633"/>
      <c r="MDC4486" s="633"/>
      <c r="MDD4486" s="1888"/>
      <c r="MDE4486" s="544"/>
      <c r="MDF4486" s="2365"/>
      <c r="MDG4486" s="633"/>
      <c r="MDH4486" s="439"/>
      <c r="MDI4486" s="633"/>
      <c r="MDJ4486" s="633"/>
      <c r="MDK4486" s="1888"/>
      <c r="MDL4486" s="544"/>
      <c r="MDM4486" s="2365"/>
      <c r="MDN4486" s="633"/>
      <c r="MDO4486" s="439"/>
      <c r="MDP4486" s="633"/>
      <c r="MDQ4486" s="633"/>
      <c r="MDR4486" s="1888"/>
      <c r="MDS4486" s="544"/>
      <c r="MDT4486" s="2365"/>
      <c r="MDU4486" s="633"/>
      <c r="MDV4486" s="439"/>
      <c r="MDW4486" s="633"/>
      <c r="MDX4486" s="633"/>
      <c r="MDY4486" s="1888"/>
      <c r="MDZ4486" s="544"/>
      <c r="MEA4486" s="2365"/>
      <c r="MEB4486" s="633"/>
      <c r="MEC4486" s="439"/>
      <c r="MED4486" s="633"/>
      <c r="MEE4486" s="633"/>
      <c r="MEF4486" s="1888"/>
      <c r="MEG4486" s="544"/>
      <c r="MEH4486" s="2365"/>
      <c r="MEI4486" s="633"/>
      <c r="MEJ4486" s="439"/>
      <c r="MEK4486" s="633"/>
      <c r="MEL4486" s="633"/>
      <c r="MEM4486" s="1888"/>
      <c r="MEN4486" s="544"/>
      <c r="MEO4486" s="2365"/>
      <c r="MEP4486" s="633"/>
      <c r="MEQ4486" s="439"/>
      <c r="MER4486" s="633"/>
      <c r="MES4486" s="633"/>
      <c r="MET4486" s="1888"/>
      <c r="MEU4486" s="544"/>
      <c r="MEV4486" s="2365"/>
      <c r="MEW4486" s="633"/>
      <c r="MEX4486" s="439"/>
      <c r="MEY4486" s="633"/>
      <c r="MEZ4486" s="633"/>
      <c r="MFA4486" s="1888"/>
      <c r="MFB4486" s="544"/>
      <c r="MFC4486" s="2365"/>
      <c r="MFD4486" s="633"/>
      <c r="MFE4486" s="439"/>
      <c r="MFF4486" s="633"/>
      <c r="MFG4486" s="633"/>
      <c r="MFH4486" s="1888"/>
      <c r="MFI4486" s="544"/>
      <c r="MFJ4486" s="2365"/>
      <c r="MFK4486" s="633"/>
      <c r="MFL4486" s="439"/>
      <c r="MFM4486" s="633"/>
      <c r="MFN4486" s="633"/>
      <c r="MFO4486" s="1888"/>
      <c r="MFP4486" s="544"/>
      <c r="MFQ4486" s="2365"/>
      <c r="MFR4486" s="633"/>
      <c r="MFS4486" s="439"/>
      <c r="MFT4486" s="633"/>
      <c r="MFU4486" s="633"/>
      <c r="MFV4486" s="1888"/>
      <c r="MFW4486" s="544"/>
      <c r="MFX4486" s="2365"/>
      <c r="MFY4486" s="633"/>
      <c r="MFZ4486" s="439"/>
      <c r="MGA4486" s="633"/>
      <c r="MGB4486" s="633"/>
      <c r="MGC4486" s="1888"/>
      <c r="MGD4486" s="544"/>
      <c r="MGE4486" s="2365"/>
      <c r="MGF4486" s="633"/>
      <c r="MGG4486" s="439"/>
      <c r="MGH4486" s="633"/>
      <c r="MGI4486" s="633"/>
      <c r="MGJ4486" s="1888"/>
      <c r="MGK4486" s="544"/>
      <c r="MGL4486" s="2365"/>
      <c r="MGM4486" s="633"/>
      <c r="MGN4486" s="439"/>
      <c r="MGO4486" s="633"/>
      <c r="MGP4486" s="633"/>
      <c r="MGQ4486" s="1888"/>
      <c r="MGR4486" s="544"/>
      <c r="MGS4486" s="2365"/>
      <c r="MGT4486" s="633"/>
      <c r="MGU4486" s="439"/>
      <c r="MGV4486" s="633"/>
      <c r="MGW4486" s="633"/>
      <c r="MGX4486" s="1888"/>
      <c r="MGY4486" s="544"/>
      <c r="MGZ4486" s="2365"/>
      <c r="MHA4486" s="633"/>
      <c r="MHB4486" s="439"/>
      <c r="MHC4486" s="633"/>
      <c r="MHD4486" s="633"/>
      <c r="MHE4486" s="1888"/>
      <c r="MHF4486" s="544"/>
      <c r="MHG4486" s="2365"/>
      <c r="MHH4486" s="633"/>
      <c r="MHI4486" s="439"/>
      <c r="MHJ4486" s="633"/>
      <c r="MHK4486" s="633"/>
      <c r="MHL4486" s="1888"/>
      <c r="MHM4486" s="544"/>
      <c r="MHN4486" s="2365"/>
      <c r="MHO4486" s="633"/>
      <c r="MHP4486" s="439"/>
      <c r="MHQ4486" s="633"/>
      <c r="MHR4486" s="633"/>
      <c r="MHS4486" s="1888"/>
      <c r="MHT4486" s="544"/>
      <c r="MHU4486" s="2365"/>
      <c r="MHV4486" s="633"/>
      <c r="MHW4486" s="439"/>
      <c r="MHX4486" s="633"/>
      <c r="MHY4486" s="633"/>
      <c r="MHZ4486" s="1888"/>
      <c r="MIA4486" s="544"/>
      <c r="MIB4486" s="2365"/>
      <c r="MIC4486" s="633"/>
      <c r="MID4486" s="439"/>
      <c r="MIE4486" s="633"/>
      <c r="MIF4486" s="633"/>
      <c r="MIG4486" s="1888"/>
      <c r="MIH4486" s="544"/>
      <c r="MII4486" s="2365"/>
      <c r="MIJ4486" s="633"/>
      <c r="MIK4486" s="439"/>
      <c r="MIL4486" s="633"/>
      <c r="MIM4486" s="633"/>
      <c r="MIN4486" s="1888"/>
      <c r="MIO4486" s="544"/>
      <c r="MIP4486" s="2365"/>
      <c r="MIQ4486" s="633"/>
      <c r="MIR4486" s="439"/>
      <c r="MIS4486" s="633"/>
      <c r="MIT4486" s="633"/>
      <c r="MIU4486" s="1888"/>
      <c r="MIV4486" s="544"/>
      <c r="MIW4486" s="2365"/>
      <c r="MIX4486" s="633"/>
      <c r="MIY4486" s="439"/>
      <c r="MIZ4486" s="633"/>
      <c r="MJA4486" s="633"/>
      <c r="MJB4486" s="1888"/>
      <c r="MJC4486" s="544"/>
      <c r="MJD4486" s="2365"/>
      <c r="MJE4486" s="633"/>
      <c r="MJF4486" s="439"/>
      <c r="MJG4486" s="633"/>
      <c r="MJH4486" s="633"/>
      <c r="MJI4486" s="1888"/>
      <c r="MJJ4486" s="544"/>
      <c r="MJK4486" s="2365"/>
      <c r="MJL4486" s="633"/>
      <c r="MJM4486" s="439"/>
      <c r="MJN4486" s="633"/>
      <c r="MJO4486" s="633"/>
      <c r="MJP4486" s="1888"/>
      <c r="MJQ4486" s="544"/>
      <c r="MJR4486" s="2365"/>
      <c r="MJS4486" s="633"/>
      <c r="MJT4486" s="439"/>
      <c r="MJU4486" s="633"/>
      <c r="MJV4486" s="633"/>
      <c r="MJW4486" s="1888"/>
      <c r="MJX4486" s="544"/>
      <c r="MJY4486" s="2365"/>
      <c r="MJZ4486" s="633"/>
      <c r="MKA4486" s="439"/>
      <c r="MKB4486" s="633"/>
      <c r="MKC4486" s="633"/>
      <c r="MKD4486" s="1888"/>
      <c r="MKE4486" s="544"/>
      <c r="MKF4486" s="2365"/>
      <c r="MKG4486" s="633"/>
      <c r="MKH4486" s="439"/>
      <c r="MKI4486" s="633"/>
      <c r="MKJ4486" s="633"/>
      <c r="MKK4486" s="1888"/>
      <c r="MKL4486" s="544"/>
      <c r="MKM4486" s="2365"/>
      <c r="MKN4486" s="633"/>
      <c r="MKO4486" s="439"/>
      <c r="MKP4486" s="633"/>
      <c r="MKQ4486" s="633"/>
      <c r="MKR4486" s="1888"/>
      <c r="MKS4486" s="544"/>
      <c r="MKT4486" s="2365"/>
      <c r="MKU4486" s="633"/>
      <c r="MKV4486" s="439"/>
      <c r="MKW4486" s="633"/>
      <c r="MKX4486" s="633"/>
      <c r="MKY4486" s="1888"/>
      <c r="MKZ4486" s="544"/>
      <c r="MLA4486" s="2365"/>
      <c r="MLB4486" s="633"/>
      <c r="MLC4486" s="439"/>
      <c r="MLD4486" s="633"/>
      <c r="MLE4486" s="633"/>
      <c r="MLF4486" s="1888"/>
      <c r="MLG4486" s="544"/>
      <c r="MLH4486" s="2365"/>
      <c r="MLI4486" s="633"/>
      <c r="MLJ4486" s="439"/>
      <c r="MLK4486" s="633"/>
      <c r="MLL4486" s="633"/>
      <c r="MLM4486" s="1888"/>
      <c r="MLN4486" s="544"/>
      <c r="MLO4486" s="2365"/>
      <c r="MLP4486" s="633"/>
      <c r="MLQ4486" s="439"/>
      <c r="MLR4486" s="633"/>
      <c r="MLS4486" s="633"/>
      <c r="MLT4486" s="1888"/>
      <c r="MLU4486" s="544"/>
      <c r="MLV4486" s="2365"/>
      <c r="MLW4486" s="633"/>
      <c r="MLX4486" s="439"/>
      <c r="MLY4486" s="633"/>
      <c r="MLZ4486" s="633"/>
      <c r="MMA4486" s="1888"/>
      <c r="MMB4486" s="544"/>
      <c r="MMC4486" s="2365"/>
      <c r="MMD4486" s="633"/>
      <c r="MME4486" s="439"/>
      <c r="MMF4486" s="633"/>
      <c r="MMG4486" s="633"/>
      <c r="MMH4486" s="1888"/>
      <c r="MMI4486" s="544"/>
      <c r="MMJ4486" s="2365"/>
      <c r="MMK4486" s="633"/>
      <c r="MML4486" s="439"/>
      <c r="MMM4486" s="633"/>
      <c r="MMN4486" s="633"/>
      <c r="MMO4486" s="1888"/>
      <c r="MMP4486" s="544"/>
      <c r="MMQ4486" s="2365"/>
      <c r="MMR4486" s="633"/>
      <c r="MMS4486" s="439"/>
      <c r="MMT4486" s="633"/>
      <c r="MMU4486" s="633"/>
      <c r="MMV4486" s="1888"/>
      <c r="MMW4486" s="544"/>
      <c r="MMX4486" s="2365"/>
      <c r="MMY4486" s="633"/>
      <c r="MMZ4486" s="439"/>
      <c r="MNA4486" s="633"/>
      <c r="MNB4486" s="633"/>
      <c r="MNC4486" s="1888"/>
      <c r="MND4486" s="544"/>
      <c r="MNE4486" s="2365"/>
      <c r="MNF4486" s="633"/>
      <c r="MNG4486" s="439"/>
      <c r="MNH4486" s="633"/>
      <c r="MNI4486" s="633"/>
      <c r="MNJ4486" s="1888"/>
      <c r="MNK4486" s="544"/>
      <c r="MNL4486" s="2365"/>
      <c r="MNM4486" s="633"/>
      <c r="MNN4486" s="439"/>
      <c r="MNO4486" s="633"/>
      <c r="MNP4486" s="633"/>
      <c r="MNQ4486" s="1888"/>
      <c r="MNR4486" s="544"/>
      <c r="MNS4486" s="2365"/>
      <c r="MNT4486" s="633"/>
      <c r="MNU4486" s="439"/>
      <c r="MNV4486" s="633"/>
      <c r="MNW4486" s="633"/>
      <c r="MNX4486" s="1888"/>
      <c r="MNY4486" s="544"/>
      <c r="MNZ4486" s="2365"/>
      <c r="MOA4486" s="633"/>
      <c r="MOB4486" s="439"/>
      <c r="MOC4486" s="633"/>
      <c r="MOD4486" s="633"/>
      <c r="MOE4486" s="1888"/>
      <c r="MOF4486" s="544"/>
      <c r="MOG4486" s="2365"/>
      <c r="MOH4486" s="633"/>
      <c r="MOI4486" s="439"/>
      <c r="MOJ4486" s="633"/>
      <c r="MOK4486" s="633"/>
      <c r="MOL4486" s="1888"/>
      <c r="MOM4486" s="544"/>
      <c r="MON4486" s="2365"/>
      <c r="MOO4486" s="633"/>
      <c r="MOP4486" s="439"/>
      <c r="MOQ4486" s="633"/>
      <c r="MOR4486" s="633"/>
      <c r="MOS4486" s="1888"/>
      <c r="MOT4486" s="544"/>
      <c r="MOU4486" s="2365"/>
      <c r="MOV4486" s="633"/>
      <c r="MOW4486" s="439"/>
      <c r="MOX4486" s="633"/>
      <c r="MOY4486" s="633"/>
      <c r="MOZ4486" s="1888"/>
      <c r="MPA4486" s="544"/>
      <c r="MPB4486" s="2365"/>
      <c r="MPC4486" s="633"/>
      <c r="MPD4486" s="439"/>
      <c r="MPE4486" s="633"/>
      <c r="MPF4486" s="633"/>
      <c r="MPG4486" s="1888"/>
      <c r="MPH4486" s="544"/>
      <c r="MPI4486" s="2365"/>
      <c r="MPJ4486" s="633"/>
      <c r="MPK4486" s="439"/>
      <c r="MPL4486" s="633"/>
      <c r="MPM4486" s="633"/>
      <c r="MPN4486" s="1888"/>
      <c r="MPO4486" s="544"/>
      <c r="MPP4486" s="2365"/>
      <c r="MPQ4486" s="633"/>
      <c r="MPR4486" s="439"/>
      <c r="MPS4486" s="633"/>
      <c r="MPT4486" s="633"/>
      <c r="MPU4486" s="1888"/>
      <c r="MPV4486" s="544"/>
      <c r="MPW4486" s="2365"/>
      <c r="MPX4486" s="633"/>
      <c r="MPY4486" s="439"/>
      <c r="MPZ4486" s="633"/>
      <c r="MQA4486" s="633"/>
      <c r="MQB4486" s="1888"/>
      <c r="MQC4486" s="544"/>
      <c r="MQD4486" s="2365"/>
      <c r="MQE4486" s="633"/>
      <c r="MQF4486" s="439"/>
      <c r="MQG4486" s="633"/>
      <c r="MQH4486" s="633"/>
      <c r="MQI4486" s="1888"/>
      <c r="MQJ4486" s="544"/>
      <c r="MQK4486" s="2365"/>
      <c r="MQL4486" s="633"/>
      <c r="MQM4486" s="439"/>
      <c r="MQN4486" s="633"/>
      <c r="MQO4486" s="633"/>
      <c r="MQP4486" s="1888"/>
      <c r="MQQ4486" s="544"/>
      <c r="MQR4486" s="2365"/>
      <c r="MQS4486" s="633"/>
      <c r="MQT4486" s="439"/>
      <c r="MQU4486" s="633"/>
      <c r="MQV4486" s="633"/>
      <c r="MQW4486" s="1888"/>
      <c r="MQX4486" s="544"/>
      <c r="MQY4486" s="2365"/>
      <c r="MQZ4486" s="633"/>
      <c r="MRA4486" s="439"/>
      <c r="MRB4486" s="633"/>
      <c r="MRC4486" s="633"/>
      <c r="MRD4486" s="1888"/>
      <c r="MRE4486" s="544"/>
      <c r="MRF4486" s="2365"/>
      <c r="MRG4486" s="633"/>
      <c r="MRH4486" s="439"/>
      <c r="MRI4486" s="633"/>
      <c r="MRJ4486" s="633"/>
      <c r="MRK4486" s="1888"/>
      <c r="MRL4486" s="544"/>
      <c r="MRM4486" s="2365"/>
      <c r="MRN4486" s="633"/>
      <c r="MRO4486" s="439"/>
      <c r="MRP4486" s="633"/>
      <c r="MRQ4486" s="633"/>
      <c r="MRR4486" s="1888"/>
      <c r="MRS4486" s="544"/>
      <c r="MRT4486" s="2365"/>
      <c r="MRU4486" s="633"/>
      <c r="MRV4486" s="439"/>
      <c r="MRW4486" s="633"/>
      <c r="MRX4486" s="633"/>
      <c r="MRY4486" s="1888"/>
      <c r="MRZ4486" s="544"/>
      <c r="MSA4486" s="2365"/>
      <c r="MSB4486" s="633"/>
      <c r="MSC4486" s="439"/>
      <c r="MSD4486" s="633"/>
      <c r="MSE4486" s="633"/>
      <c r="MSF4486" s="1888"/>
      <c r="MSG4486" s="544"/>
      <c r="MSH4486" s="2365"/>
      <c r="MSI4486" s="633"/>
      <c r="MSJ4486" s="439"/>
      <c r="MSK4486" s="633"/>
      <c r="MSL4486" s="633"/>
      <c r="MSM4486" s="1888"/>
      <c r="MSN4486" s="544"/>
      <c r="MSO4486" s="2365"/>
      <c r="MSP4486" s="633"/>
      <c r="MSQ4486" s="439"/>
      <c r="MSR4486" s="633"/>
      <c r="MSS4486" s="633"/>
      <c r="MST4486" s="1888"/>
      <c r="MSU4486" s="544"/>
      <c r="MSV4486" s="2365"/>
      <c r="MSW4486" s="633"/>
      <c r="MSX4486" s="439"/>
      <c r="MSY4486" s="633"/>
      <c r="MSZ4486" s="633"/>
      <c r="MTA4486" s="1888"/>
      <c r="MTB4486" s="544"/>
      <c r="MTC4486" s="2365"/>
      <c r="MTD4486" s="633"/>
      <c r="MTE4486" s="439"/>
      <c r="MTF4486" s="633"/>
      <c r="MTG4486" s="633"/>
      <c r="MTH4486" s="1888"/>
      <c r="MTI4486" s="544"/>
      <c r="MTJ4486" s="2365"/>
      <c r="MTK4486" s="633"/>
      <c r="MTL4486" s="439"/>
      <c r="MTM4486" s="633"/>
      <c r="MTN4486" s="633"/>
      <c r="MTO4486" s="1888"/>
      <c r="MTP4486" s="544"/>
      <c r="MTQ4486" s="2365"/>
      <c r="MTR4486" s="633"/>
      <c r="MTS4486" s="439"/>
      <c r="MTT4486" s="633"/>
      <c r="MTU4486" s="633"/>
      <c r="MTV4486" s="1888"/>
      <c r="MTW4486" s="544"/>
      <c r="MTX4486" s="2365"/>
      <c r="MTY4486" s="633"/>
      <c r="MTZ4486" s="439"/>
      <c r="MUA4486" s="633"/>
      <c r="MUB4486" s="633"/>
      <c r="MUC4486" s="1888"/>
      <c r="MUD4486" s="544"/>
      <c r="MUE4486" s="2365"/>
      <c r="MUF4486" s="633"/>
      <c r="MUG4486" s="439"/>
      <c r="MUH4486" s="633"/>
      <c r="MUI4486" s="633"/>
      <c r="MUJ4486" s="1888"/>
      <c r="MUK4486" s="544"/>
      <c r="MUL4486" s="2365"/>
      <c r="MUM4486" s="633"/>
      <c r="MUN4486" s="439"/>
      <c r="MUO4486" s="633"/>
      <c r="MUP4486" s="633"/>
      <c r="MUQ4486" s="1888"/>
      <c r="MUR4486" s="544"/>
      <c r="MUS4486" s="2365"/>
      <c r="MUT4486" s="633"/>
      <c r="MUU4486" s="439"/>
      <c r="MUV4486" s="633"/>
      <c r="MUW4486" s="633"/>
      <c r="MUX4486" s="1888"/>
      <c r="MUY4486" s="544"/>
      <c r="MUZ4486" s="2365"/>
      <c r="MVA4486" s="633"/>
      <c r="MVB4486" s="439"/>
      <c r="MVC4486" s="633"/>
      <c r="MVD4486" s="633"/>
      <c r="MVE4486" s="1888"/>
      <c r="MVF4486" s="544"/>
      <c r="MVG4486" s="2365"/>
      <c r="MVH4486" s="633"/>
      <c r="MVI4486" s="439"/>
      <c r="MVJ4486" s="633"/>
      <c r="MVK4486" s="633"/>
      <c r="MVL4486" s="1888"/>
      <c r="MVM4486" s="544"/>
      <c r="MVN4486" s="2365"/>
      <c r="MVO4486" s="633"/>
      <c r="MVP4486" s="439"/>
      <c r="MVQ4486" s="633"/>
      <c r="MVR4486" s="633"/>
      <c r="MVS4486" s="1888"/>
      <c r="MVT4486" s="544"/>
      <c r="MVU4486" s="2365"/>
      <c r="MVV4486" s="633"/>
      <c r="MVW4486" s="439"/>
      <c r="MVX4486" s="633"/>
      <c r="MVY4486" s="633"/>
      <c r="MVZ4486" s="1888"/>
      <c r="MWA4486" s="544"/>
      <c r="MWB4486" s="2365"/>
      <c r="MWC4486" s="633"/>
      <c r="MWD4486" s="439"/>
      <c r="MWE4486" s="633"/>
      <c r="MWF4486" s="633"/>
      <c r="MWG4486" s="1888"/>
      <c r="MWH4486" s="544"/>
      <c r="MWI4486" s="2365"/>
      <c r="MWJ4486" s="633"/>
      <c r="MWK4486" s="439"/>
      <c r="MWL4486" s="633"/>
      <c r="MWM4486" s="633"/>
      <c r="MWN4486" s="1888"/>
      <c r="MWO4486" s="544"/>
      <c r="MWP4486" s="2365"/>
      <c r="MWQ4486" s="633"/>
      <c r="MWR4486" s="439"/>
      <c r="MWS4486" s="633"/>
      <c r="MWT4486" s="633"/>
      <c r="MWU4486" s="1888"/>
      <c r="MWV4486" s="544"/>
      <c r="MWW4486" s="2365"/>
      <c r="MWX4486" s="633"/>
      <c r="MWY4486" s="439"/>
      <c r="MWZ4486" s="633"/>
      <c r="MXA4486" s="633"/>
      <c r="MXB4486" s="1888"/>
      <c r="MXC4486" s="544"/>
      <c r="MXD4486" s="2365"/>
      <c r="MXE4486" s="633"/>
      <c r="MXF4486" s="439"/>
      <c r="MXG4486" s="633"/>
      <c r="MXH4486" s="633"/>
      <c r="MXI4486" s="1888"/>
      <c r="MXJ4486" s="544"/>
      <c r="MXK4486" s="2365"/>
      <c r="MXL4486" s="633"/>
      <c r="MXM4486" s="439"/>
      <c r="MXN4486" s="633"/>
      <c r="MXO4486" s="633"/>
      <c r="MXP4486" s="1888"/>
      <c r="MXQ4486" s="544"/>
      <c r="MXR4486" s="2365"/>
      <c r="MXS4486" s="633"/>
      <c r="MXT4486" s="439"/>
      <c r="MXU4486" s="633"/>
      <c r="MXV4486" s="633"/>
      <c r="MXW4486" s="1888"/>
      <c r="MXX4486" s="544"/>
      <c r="MXY4486" s="2365"/>
      <c r="MXZ4486" s="633"/>
      <c r="MYA4486" s="439"/>
      <c r="MYB4486" s="633"/>
      <c r="MYC4486" s="633"/>
      <c r="MYD4486" s="1888"/>
      <c r="MYE4486" s="544"/>
      <c r="MYF4486" s="2365"/>
      <c r="MYG4486" s="633"/>
      <c r="MYH4486" s="439"/>
      <c r="MYI4486" s="633"/>
      <c r="MYJ4486" s="633"/>
      <c r="MYK4486" s="1888"/>
      <c r="MYL4486" s="544"/>
      <c r="MYM4486" s="2365"/>
      <c r="MYN4486" s="633"/>
      <c r="MYO4486" s="439"/>
      <c r="MYP4486" s="633"/>
      <c r="MYQ4486" s="633"/>
      <c r="MYR4486" s="1888"/>
      <c r="MYS4486" s="544"/>
      <c r="MYT4486" s="2365"/>
      <c r="MYU4486" s="633"/>
      <c r="MYV4486" s="439"/>
      <c r="MYW4486" s="633"/>
      <c r="MYX4486" s="633"/>
      <c r="MYY4486" s="1888"/>
      <c r="MYZ4486" s="544"/>
      <c r="MZA4486" s="2365"/>
      <c r="MZB4486" s="633"/>
      <c r="MZC4486" s="439"/>
      <c r="MZD4486" s="633"/>
      <c r="MZE4486" s="633"/>
      <c r="MZF4486" s="1888"/>
      <c r="MZG4486" s="544"/>
      <c r="MZH4486" s="2365"/>
      <c r="MZI4486" s="633"/>
      <c r="MZJ4486" s="439"/>
      <c r="MZK4486" s="633"/>
      <c r="MZL4486" s="633"/>
      <c r="MZM4486" s="1888"/>
      <c r="MZN4486" s="544"/>
      <c r="MZO4486" s="2365"/>
      <c r="MZP4486" s="633"/>
      <c r="MZQ4486" s="439"/>
      <c r="MZR4486" s="633"/>
      <c r="MZS4486" s="633"/>
      <c r="MZT4486" s="1888"/>
      <c r="MZU4486" s="544"/>
      <c r="MZV4486" s="2365"/>
      <c r="MZW4486" s="633"/>
      <c r="MZX4486" s="439"/>
      <c r="MZY4486" s="633"/>
      <c r="MZZ4486" s="633"/>
      <c r="NAA4486" s="1888"/>
      <c r="NAB4486" s="544"/>
      <c r="NAC4486" s="2365"/>
      <c r="NAD4486" s="633"/>
      <c r="NAE4486" s="439"/>
      <c r="NAF4486" s="633"/>
      <c r="NAG4486" s="633"/>
      <c r="NAH4486" s="1888"/>
      <c r="NAI4486" s="544"/>
      <c r="NAJ4486" s="2365"/>
      <c r="NAK4486" s="633"/>
      <c r="NAL4486" s="439"/>
      <c r="NAM4486" s="633"/>
      <c r="NAN4486" s="633"/>
      <c r="NAO4486" s="1888"/>
      <c r="NAP4486" s="544"/>
      <c r="NAQ4486" s="2365"/>
      <c r="NAR4486" s="633"/>
      <c r="NAS4486" s="439"/>
      <c r="NAT4486" s="633"/>
      <c r="NAU4486" s="633"/>
      <c r="NAV4486" s="1888"/>
      <c r="NAW4486" s="544"/>
      <c r="NAX4486" s="2365"/>
      <c r="NAY4486" s="633"/>
      <c r="NAZ4486" s="439"/>
      <c r="NBA4486" s="633"/>
      <c r="NBB4486" s="633"/>
      <c r="NBC4486" s="1888"/>
      <c r="NBD4486" s="544"/>
      <c r="NBE4486" s="2365"/>
      <c r="NBF4486" s="633"/>
      <c r="NBG4486" s="439"/>
      <c r="NBH4486" s="633"/>
      <c r="NBI4486" s="633"/>
      <c r="NBJ4486" s="1888"/>
      <c r="NBK4486" s="544"/>
      <c r="NBL4486" s="2365"/>
      <c r="NBM4486" s="633"/>
      <c r="NBN4486" s="439"/>
      <c r="NBO4486" s="633"/>
      <c r="NBP4486" s="633"/>
      <c r="NBQ4486" s="1888"/>
      <c r="NBR4486" s="544"/>
      <c r="NBS4486" s="2365"/>
      <c r="NBT4486" s="633"/>
      <c r="NBU4486" s="439"/>
      <c r="NBV4486" s="633"/>
      <c r="NBW4486" s="633"/>
      <c r="NBX4486" s="1888"/>
      <c r="NBY4486" s="544"/>
      <c r="NBZ4486" s="2365"/>
      <c r="NCA4486" s="633"/>
      <c r="NCB4486" s="439"/>
      <c r="NCC4486" s="633"/>
      <c r="NCD4486" s="633"/>
      <c r="NCE4486" s="1888"/>
      <c r="NCF4486" s="544"/>
      <c r="NCG4486" s="2365"/>
      <c r="NCH4486" s="633"/>
      <c r="NCI4486" s="439"/>
      <c r="NCJ4486" s="633"/>
      <c r="NCK4486" s="633"/>
      <c r="NCL4486" s="1888"/>
      <c r="NCM4486" s="544"/>
      <c r="NCN4486" s="2365"/>
      <c r="NCO4486" s="633"/>
      <c r="NCP4486" s="439"/>
      <c r="NCQ4486" s="633"/>
      <c r="NCR4486" s="633"/>
      <c r="NCS4486" s="1888"/>
      <c r="NCT4486" s="544"/>
      <c r="NCU4486" s="2365"/>
      <c r="NCV4486" s="633"/>
      <c r="NCW4486" s="439"/>
      <c r="NCX4486" s="633"/>
      <c r="NCY4486" s="633"/>
      <c r="NCZ4486" s="1888"/>
      <c r="NDA4486" s="544"/>
      <c r="NDB4486" s="2365"/>
      <c r="NDC4486" s="633"/>
      <c r="NDD4486" s="439"/>
      <c r="NDE4486" s="633"/>
      <c r="NDF4486" s="633"/>
      <c r="NDG4486" s="1888"/>
      <c r="NDH4486" s="544"/>
      <c r="NDI4486" s="2365"/>
      <c r="NDJ4486" s="633"/>
      <c r="NDK4486" s="439"/>
      <c r="NDL4486" s="633"/>
      <c r="NDM4486" s="633"/>
      <c r="NDN4486" s="1888"/>
      <c r="NDO4486" s="544"/>
      <c r="NDP4486" s="2365"/>
      <c r="NDQ4486" s="633"/>
      <c r="NDR4486" s="439"/>
      <c r="NDS4486" s="633"/>
      <c r="NDT4486" s="633"/>
      <c r="NDU4486" s="1888"/>
      <c r="NDV4486" s="544"/>
      <c r="NDW4486" s="2365"/>
      <c r="NDX4486" s="633"/>
      <c r="NDY4486" s="439"/>
      <c r="NDZ4486" s="633"/>
      <c r="NEA4486" s="633"/>
      <c r="NEB4486" s="1888"/>
      <c r="NEC4486" s="544"/>
      <c r="NED4486" s="2365"/>
      <c r="NEE4486" s="633"/>
      <c r="NEF4486" s="439"/>
      <c r="NEG4486" s="633"/>
      <c r="NEH4486" s="633"/>
      <c r="NEI4486" s="1888"/>
      <c r="NEJ4486" s="544"/>
      <c r="NEK4486" s="2365"/>
      <c r="NEL4486" s="633"/>
      <c r="NEM4486" s="439"/>
      <c r="NEN4486" s="633"/>
      <c r="NEO4486" s="633"/>
      <c r="NEP4486" s="1888"/>
      <c r="NEQ4486" s="544"/>
      <c r="NER4486" s="2365"/>
      <c r="NES4486" s="633"/>
      <c r="NET4486" s="439"/>
      <c r="NEU4486" s="633"/>
      <c r="NEV4486" s="633"/>
      <c r="NEW4486" s="1888"/>
      <c r="NEX4486" s="544"/>
      <c r="NEY4486" s="2365"/>
      <c r="NEZ4486" s="633"/>
      <c r="NFA4486" s="439"/>
      <c r="NFB4486" s="633"/>
      <c r="NFC4486" s="633"/>
      <c r="NFD4486" s="1888"/>
      <c r="NFE4486" s="544"/>
      <c r="NFF4486" s="2365"/>
      <c r="NFG4486" s="633"/>
      <c r="NFH4486" s="439"/>
      <c r="NFI4486" s="633"/>
      <c r="NFJ4486" s="633"/>
      <c r="NFK4486" s="1888"/>
      <c r="NFL4486" s="544"/>
      <c r="NFM4486" s="2365"/>
      <c r="NFN4486" s="633"/>
      <c r="NFO4486" s="439"/>
      <c r="NFP4486" s="633"/>
      <c r="NFQ4486" s="633"/>
      <c r="NFR4486" s="1888"/>
      <c r="NFS4486" s="544"/>
      <c r="NFT4486" s="2365"/>
      <c r="NFU4486" s="633"/>
      <c r="NFV4486" s="439"/>
      <c r="NFW4486" s="633"/>
      <c r="NFX4486" s="633"/>
      <c r="NFY4486" s="1888"/>
      <c r="NFZ4486" s="544"/>
      <c r="NGA4486" s="2365"/>
      <c r="NGB4486" s="633"/>
      <c r="NGC4486" s="439"/>
      <c r="NGD4486" s="633"/>
      <c r="NGE4486" s="633"/>
      <c r="NGF4486" s="1888"/>
      <c r="NGG4486" s="544"/>
      <c r="NGH4486" s="2365"/>
      <c r="NGI4486" s="633"/>
      <c r="NGJ4486" s="439"/>
      <c r="NGK4486" s="633"/>
      <c r="NGL4486" s="633"/>
      <c r="NGM4486" s="1888"/>
      <c r="NGN4486" s="544"/>
      <c r="NGO4486" s="2365"/>
      <c r="NGP4486" s="633"/>
      <c r="NGQ4486" s="439"/>
      <c r="NGR4486" s="633"/>
      <c r="NGS4486" s="633"/>
      <c r="NGT4486" s="1888"/>
      <c r="NGU4486" s="544"/>
      <c r="NGV4486" s="2365"/>
      <c r="NGW4486" s="633"/>
      <c r="NGX4486" s="439"/>
      <c r="NGY4486" s="633"/>
      <c r="NGZ4486" s="633"/>
      <c r="NHA4486" s="1888"/>
      <c r="NHB4486" s="544"/>
      <c r="NHC4486" s="2365"/>
      <c r="NHD4486" s="633"/>
      <c r="NHE4486" s="439"/>
      <c r="NHF4486" s="633"/>
      <c r="NHG4486" s="633"/>
      <c r="NHH4486" s="1888"/>
      <c r="NHI4486" s="544"/>
      <c r="NHJ4486" s="2365"/>
      <c r="NHK4486" s="633"/>
      <c r="NHL4486" s="439"/>
      <c r="NHM4486" s="633"/>
      <c r="NHN4486" s="633"/>
      <c r="NHO4486" s="1888"/>
      <c r="NHP4486" s="544"/>
      <c r="NHQ4486" s="2365"/>
      <c r="NHR4486" s="633"/>
      <c r="NHS4486" s="439"/>
      <c r="NHT4486" s="633"/>
      <c r="NHU4486" s="633"/>
      <c r="NHV4486" s="1888"/>
      <c r="NHW4486" s="544"/>
      <c r="NHX4486" s="2365"/>
      <c r="NHY4486" s="633"/>
      <c r="NHZ4486" s="439"/>
      <c r="NIA4486" s="633"/>
      <c r="NIB4486" s="633"/>
      <c r="NIC4486" s="1888"/>
      <c r="NID4486" s="544"/>
      <c r="NIE4486" s="2365"/>
      <c r="NIF4486" s="633"/>
      <c r="NIG4486" s="439"/>
      <c r="NIH4486" s="633"/>
      <c r="NII4486" s="633"/>
      <c r="NIJ4486" s="1888"/>
      <c r="NIK4486" s="544"/>
      <c r="NIL4486" s="2365"/>
      <c r="NIM4486" s="633"/>
      <c r="NIN4486" s="439"/>
      <c r="NIO4486" s="633"/>
      <c r="NIP4486" s="633"/>
      <c r="NIQ4486" s="1888"/>
      <c r="NIR4486" s="544"/>
      <c r="NIS4486" s="2365"/>
      <c r="NIT4486" s="633"/>
      <c r="NIU4486" s="439"/>
      <c r="NIV4486" s="633"/>
      <c r="NIW4486" s="633"/>
      <c r="NIX4486" s="1888"/>
      <c r="NIY4486" s="544"/>
      <c r="NIZ4486" s="2365"/>
      <c r="NJA4486" s="633"/>
      <c r="NJB4486" s="439"/>
      <c r="NJC4486" s="633"/>
      <c r="NJD4486" s="633"/>
      <c r="NJE4486" s="1888"/>
      <c r="NJF4486" s="544"/>
      <c r="NJG4486" s="2365"/>
      <c r="NJH4486" s="633"/>
      <c r="NJI4486" s="439"/>
      <c r="NJJ4486" s="633"/>
      <c r="NJK4486" s="633"/>
      <c r="NJL4486" s="1888"/>
      <c r="NJM4486" s="544"/>
      <c r="NJN4486" s="2365"/>
      <c r="NJO4486" s="633"/>
      <c r="NJP4486" s="439"/>
      <c r="NJQ4486" s="633"/>
      <c r="NJR4486" s="633"/>
      <c r="NJS4486" s="1888"/>
      <c r="NJT4486" s="544"/>
      <c r="NJU4486" s="2365"/>
      <c r="NJV4486" s="633"/>
      <c r="NJW4486" s="439"/>
      <c r="NJX4486" s="633"/>
      <c r="NJY4486" s="633"/>
      <c r="NJZ4486" s="1888"/>
      <c r="NKA4486" s="544"/>
      <c r="NKB4486" s="2365"/>
      <c r="NKC4486" s="633"/>
      <c r="NKD4486" s="439"/>
      <c r="NKE4486" s="633"/>
      <c r="NKF4486" s="633"/>
      <c r="NKG4486" s="1888"/>
      <c r="NKH4486" s="544"/>
      <c r="NKI4486" s="2365"/>
      <c r="NKJ4486" s="633"/>
      <c r="NKK4486" s="439"/>
      <c r="NKL4486" s="633"/>
      <c r="NKM4486" s="633"/>
      <c r="NKN4486" s="1888"/>
      <c r="NKO4486" s="544"/>
      <c r="NKP4486" s="2365"/>
      <c r="NKQ4486" s="633"/>
      <c r="NKR4486" s="439"/>
      <c r="NKS4486" s="633"/>
      <c r="NKT4486" s="633"/>
      <c r="NKU4486" s="1888"/>
      <c r="NKV4486" s="544"/>
      <c r="NKW4486" s="2365"/>
      <c r="NKX4486" s="633"/>
      <c r="NKY4486" s="439"/>
      <c r="NKZ4486" s="633"/>
      <c r="NLA4486" s="633"/>
      <c r="NLB4486" s="1888"/>
      <c r="NLC4486" s="544"/>
      <c r="NLD4486" s="2365"/>
      <c r="NLE4486" s="633"/>
      <c r="NLF4486" s="439"/>
      <c r="NLG4486" s="633"/>
      <c r="NLH4486" s="633"/>
      <c r="NLI4486" s="1888"/>
      <c r="NLJ4486" s="544"/>
      <c r="NLK4486" s="2365"/>
      <c r="NLL4486" s="633"/>
      <c r="NLM4486" s="439"/>
      <c r="NLN4486" s="633"/>
      <c r="NLO4486" s="633"/>
      <c r="NLP4486" s="1888"/>
      <c r="NLQ4486" s="544"/>
      <c r="NLR4486" s="2365"/>
      <c r="NLS4486" s="633"/>
      <c r="NLT4486" s="439"/>
      <c r="NLU4486" s="633"/>
      <c r="NLV4486" s="633"/>
      <c r="NLW4486" s="1888"/>
      <c r="NLX4486" s="544"/>
      <c r="NLY4486" s="2365"/>
      <c r="NLZ4486" s="633"/>
      <c r="NMA4486" s="439"/>
      <c r="NMB4486" s="633"/>
      <c r="NMC4486" s="633"/>
      <c r="NMD4486" s="1888"/>
      <c r="NME4486" s="544"/>
      <c r="NMF4486" s="2365"/>
      <c r="NMG4486" s="633"/>
      <c r="NMH4486" s="439"/>
      <c r="NMI4486" s="633"/>
      <c r="NMJ4486" s="633"/>
      <c r="NMK4486" s="1888"/>
      <c r="NML4486" s="544"/>
      <c r="NMM4486" s="2365"/>
      <c r="NMN4486" s="633"/>
      <c r="NMO4486" s="439"/>
      <c r="NMP4486" s="633"/>
      <c r="NMQ4486" s="633"/>
      <c r="NMR4486" s="1888"/>
      <c r="NMS4486" s="544"/>
      <c r="NMT4486" s="2365"/>
      <c r="NMU4486" s="633"/>
      <c r="NMV4486" s="439"/>
      <c r="NMW4486" s="633"/>
      <c r="NMX4486" s="633"/>
      <c r="NMY4486" s="1888"/>
      <c r="NMZ4486" s="544"/>
      <c r="NNA4486" s="2365"/>
      <c r="NNB4486" s="633"/>
      <c r="NNC4486" s="439"/>
      <c r="NND4486" s="633"/>
      <c r="NNE4486" s="633"/>
      <c r="NNF4486" s="1888"/>
      <c r="NNG4486" s="544"/>
      <c r="NNH4486" s="2365"/>
      <c r="NNI4486" s="633"/>
      <c r="NNJ4486" s="439"/>
      <c r="NNK4486" s="633"/>
      <c r="NNL4486" s="633"/>
      <c r="NNM4486" s="1888"/>
      <c r="NNN4486" s="544"/>
      <c r="NNO4486" s="2365"/>
      <c r="NNP4486" s="633"/>
      <c r="NNQ4486" s="439"/>
      <c r="NNR4486" s="633"/>
      <c r="NNS4486" s="633"/>
      <c r="NNT4486" s="1888"/>
      <c r="NNU4486" s="544"/>
      <c r="NNV4486" s="2365"/>
      <c r="NNW4486" s="633"/>
      <c r="NNX4486" s="439"/>
      <c r="NNY4486" s="633"/>
      <c r="NNZ4486" s="633"/>
      <c r="NOA4486" s="1888"/>
      <c r="NOB4486" s="544"/>
      <c r="NOC4486" s="2365"/>
      <c r="NOD4486" s="633"/>
      <c r="NOE4486" s="439"/>
      <c r="NOF4486" s="633"/>
      <c r="NOG4486" s="633"/>
      <c r="NOH4486" s="1888"/>
      <c r="NOI4486" s="544"/>
      <c r="NOJ4486" s="2365"/>
      <c r="NOK4486" s="633"/>
      <c r="NOL4486" s="439"/>
      <c r="NOM4486" s="633"/>
      <c r="NON4486" s="633"/>
      <c r="NOO4486" s="1888"/>
      <c r="NOP4486" s="544"/>
      <c r="NOQ4486" s="2365"/>
      <c r="NOR4486" s="633"/>
      <c r="NOS4486" s="439"/>
      <c r="NOT4486" s="633"/>
      <c r="NOU4486" s="633"/>
      <c r="NOV4486" s="1888"/>
      <c r="NOW4486" s="544"/>
      <c r="NOX4486" s="2365"/>
      <c r="NOY4486" s="633"/>
      <c r="NOZ4486" s="439"/>
      <c r="NPA4486" s="633"/>
      <c r="NPB4486" s="633"/>
      <c r="NPC4486" s="1888"/>
      <c r="NPD4486" s="544"/>
      <c r="NPE4486" s="2365"/>
      <c r="NPF4486" s="633"/>
      <c r="NPG4486" s="439"/>
      <c r="NPH4486" s="633"/>
      <c r="NPI4486" s="633"/>
      <c r="NPJ4486" s="1888"/>
      <c r="NPK4486" s="544"/>
      <c r="NPL4486" s="2365"/>
      <c r="NPM4486" s="633"/>
      <c r="NPN4486" s="439"/>
      <c r="NPO4486" s="633"/>
      <c r="NPP4486" s="633"/>
      <c r="NPQ4486" s="1888"/>
      <c r="NPR4486" s="544"/>
      <c r="NPS4486" s="2365"/>
      <c r="NPT4486" s="633"/>
      <c r="NPU4486" s="439"/>
      <c r="NPV4486" s="633"/>
      <c r="NPW4486" s="633"/>
      <c r="NPX4486" s="1888"/>
      <c r="NPY4486" s="544"/>
      <c r="NPZ4486" s="2365"/>
      <c r="NQA4486" s="633"/>
      <c r="NQB4486" s="439"/>
      <c r="NQC4486" s="633"/>
      <c r="NQD4486" s="633"/>
      <c r="NQE4486" s="1888"/>
      <c r="NQF4486" s="544"/>
      <c r="NQG4486" s="2365"/>
      <c r="NQH4486" s="633"/>
      <c r="NQI4486" s="439"/>
      <c r="NQJ4486" s="633"/>
      <c r="NQK4486" s="633"/>
      <c r="NQL4486" s="1888"/>
      <c r="NQM4486" s="544"/>
      <c r="NQN4486" s="2365"/>
      <c r="NQO4486" s="633"/>
      <c r="NQP4486" s="439"/>
      <c r="NQQ4486" s="633"/>
      <c r="NQR4486" s="633"/>
      <c r="NQS4486" s="1888"/>
      <c r="NQT4486" s="544"/>
      <c r="NQU4486" s="2365"/>
      <c r="NQV4486" s="633"/>
      <c r="NQW4486" s="439"/>
      <c r="NQX4486" s="633"/>
      <c r="NQY4486" s="633"/>
      <c r="NQZ4486" s="1888"/>
      <c r="NRA4486" s="544"/>
      <c r="NRB4486" s="2365"/>
      <c r="NRC4486" s="633"/>
      <c r="NRD4486" s="439"/>
      <c r="NRE4486" s="633"/>
      <c r="NRF4486" s="633"/>
      <c r="NRG4486" s="1888"/>
      <c r="NRH4486" s="544"/>
      <c r="NRI4486" s="2365"/>
      <c r="NRJ4486" s="633"/>
      <c r="NRK4486" s="439"/>
      <c r="NRL4486" s="633"/>
      <c r="NRM4486" s="633"/>
      <c r="NRN4486" s="1888"/>
      <c r="NRO4486" s="544"/>
      <c r="NRP4486" s="2365"/>
      <c r="NRQ4486" s="633"/>
      <c r="NRR4486" s="439"/>
      <c r="NRS4486" s="633"/>
      <c r="NRT4486" s="633"/>
      <c r="NRU4486" s="1888"/>
      <c r="NRV4486" s="544"/>
      <c r="NRW4486" s="2365"/>
      <c r="NRX4486" s="633"/>
      <c r="NRY4486" s="439"/>
      <c r="NRZ4486" s="633"/>
      <c r="NSA4486" s="633"/>
      <c r="NSB4486" s="1888"/>
      <c r="NSC4486" s="544"/>
      <c r="NSD4486" s="2365"/>
      <c r="NSE4486" s="633"/>
      <c r="NSF4486" s="439"/>
      <c r="NSG4486" s="633"/>
      <c r="NSH4486" s="633"/>
      <c r="NSI4486" s="1888"/>
      <c r="NSJ4486" s="544"/>
      <c r="NSK4486" s="2365"/>
      <c r="NSL4486" s="633"/>
      <c r="NSM4486" s="439"/>
      <c r="NSN4486" s="633"/>
      <c r="NSO4486" s="633"/>
      <c r="NSP4486" s="1888"/>
      <c r="NSQ4486" s="544"/>
      <c r="NSR4486" s="2365"/>
      <c r="NSS4486" s="633"/>
      <c r="NST4486" s="439"/>
      <c r="NSU4486" s="633"/>
      <c r="NSV4486" s="633"/>
      <c r="NSW4486" s="1888"/>
      <c r="NSX4486" s="544"/>
      <c r="NSY4486" s="2365"/>
      <c r="NSZ4486" s="633"/>
      <c r="NTA4486" s="439"/>
      <c r="NTB4486" s="633"/>
      <c r="NTC4486" s="633"/>
      <c r="NTD4486" s="1888"/>
      <c r="NTE4486" s="544"/>
      <c r="NTF4486" s="2365"/>
      <c r="NTG4486" s="633"/>
      <c r="NTH4486" s="439"/>
      <c r="NTI4486" s="633"/>
      <c r="NTJ4486" s="633"/>
      <c r="NTK4486" s="1888"/>
      <c r="NTL4486" s="544"/>
      <c r="NTM4486" s="2365"/>
      <c r="NTN4486" s="633"/>
      <c r="NTO4486" s="439"/>
      <c r="NTP4486" s="633"/>
      <c r="NTQ4486" s="633"/>
      <c r="NTR4486" s="1888"/>
      <c r="NTS4486" s="544"/>
      <c r="NTT4486" s="2365"/>
      <c r="NTU4486" s="633"/>
      <c r="NTV4486" s="439"/>
      <c r="NTW4486" s="633"/>
      <c r="NTX4486" s="633"/>
      <c r="NTY4486" s="1888"/>
      <c r="NTZ4486" s="544"/>
      <c r="NUA4486" s="2365"/>
      <c r="NUB4486" s="633"/>
      <c r="NUC4486" s="439"/>
      <c r="NUD4486" s="633"/>
      <c r="NUE4486" s="633"/>
      <c r="NUF4486" s="1888"/>
      <c r="NUG4486" s="544"/>
      <c r="NUH4486" s="2365"/>
      <c r="NUI4486" s="633"/>
      <c r="NUJ4486" s="439"/>
      <c r="NUK4486" s="633"/>
      <c r="NUL4486" s="633"/>
      <c r="NUM4486" s="1888"/>
      <c r="NUN4486" s="544"/>
      <c r="NUO4486" s="2365"/>
      <c r="NUP4486" s="633"/>
      <c r="NUQ4486" s="439"/>
      <c r="NUR4486" s="633"/>
      <c r="NUS4486" s="633"/>
      <c r="NUT4486" s="1888"/>
      <c r="NUU4486" s="544"/>
      <c r="NUV4486" s="2365"/>
      <c r="NUW4486" s="633"/>
      <c r="NUX4486" s="439"/>
      <c r="NUY4486" s="633"/>
      <c r="NUZ4486" s="633"/>
      <c r="NVA4486" s="1888"/>
      <c r="NVB4486" s="544"/>
      <c r="NVC4486" s="2365"/>
      <c r="NVD4486" s="633"/>
      <c r="NVE4486" s="439"/>
      <c r="NVF4486" s="633"/>
      <c r="NVG4486" s="633"/>
      <c r="NVH4486" s="1888"/>
      <c r="NVI4486" s="544"/>
      <c r="NVJ4486" s="2365"/>
      <c r="NVK4486" s="633"/>
      <c r="NVL4486" s="439"/>
      <c r="NVM4486" s="633"/>
      <c r="NVN4486" s="633"/>
      <c r="NVO4486" s="1888"/>
      <c r="NVP4486" s="544"/>
      <c r="NVQ4486" s="2365"/>
      <c r="NVR4486" s="633"/>
      <c r="NVS4486" s="439"/>
      <c r="NVT4486" s="633"/>
      <c r="NVU4486" s="633"/>
      <c r="NVV4486" s="1888"/>
      <c r="NVW4486" s="544"/>
      <c r="NVX4486" s="2365"/>
      <c r="NVY4486" s="633"/>
      <c r="NVZ4486" s="439"/>
      <c r="NWA4486" s="633"/>
      <c r="NWB4486" s="633"/>
      <c r="NWC4486" s="1888"/>
      <c r="NWD4486" s="544"/>
      <c r="NWE4486" s="2365"/>
      <c r="NWF4486" s="633"/>
      <c r="NWG4486" s="439"/>
      <c r="NWH4486" s="633"/>
      <c r="NWI4486" s="633"/>
      <c r="NWJ4486" s="1888"/>
      <c r="NWK4486" s="544"/>
      <c r="NWL4486" s="2365"/>
      <c r="NWM4486" s="633"/>
      <c r="NWN4486" s="439"/>
      <c r="NWO4486" s="633"/>
      <c r="NWP4486" s="633"/>
      <c r="NWQ4486" s="1888"/>
      <c r="NWR4486" s="544"/>
      <c r="NWS4486" s="2365"/>
      <c r="NWT4486" s="633"/>
      <c r="NWU4486" s="439"/>
      <c r="NWV4486" s="633"/>
      <c r="NWW4486" s="633"/>
      <c r="NWX4486" s="1888"/>
      <c r="NWY4486" s="544"/>
      <c r="NWZ4486" s="2365"/>
      <c r="NXA4486" s="633"/>
      <c r="NXB4486" s="439"/>
      <c r="NXC4486" s="633"/>
      <c r="NXD4486" s="633"/>
      <c r="NXE4486" s="1888"/>
      <c r="NXF4486" s="544"/>
      <c r="NXG4486" s="2365"/>
      <c r="NXH4486" s="633"/>
      <c r="NXI4486" s="439"/>
      <c r="NXJ4486" s="633"/>
      <c r="NXK4486" s="633"/>
      <c r="NXL4486" s="1888"/>
      <c r="NXM4486" s="544"/>
      <c r="NXN4486" s="2365"/>
      <c r="NXO4486" s="633"/>
      <c r="NXP4486" s="439"/>
      <c r="NXQ4486" s="633"/>
      <c r="NXR4486" s="633"/>
      <c r="NXS4486" s="1888"/>
      <c r="NXT4486" s="544"/>
      <c r="NXU4486" s="2365"/>
      <c r="NXV4486" s="633"/>
      <c r="NXW4486" s="439"/>
      <c r="NXX4486" s="633"/>
      <c r="NXY4486" s="633"/>
      <c r="NXZ4486" s="1888"/>
      <c r="NYA4486" s="544"/>
      <c r="NYB4486" s="2365"/>
      <c r="NYC4486" s="633"/>
      <c r="NYD4486" s="439"/>
      <c r="NYE4486" s="633"/>
      <c r="NYF4486" s="633"/>
      <c r="NYG4486" s="1888"/>
      <c r="NYH4486" s="544"/>
      <c r="NYI4486" s="2365"/>
      <c r="NYJ4486" s="633"/>
      <c r="NYK4486" s="439"/>
      <c r="NYL4486" s="633"/>
      <c r="NYM4486" s="633"/>
      <c r="NYN4486" s="1888"/>
      <c r="NYO4486" s="544"/>
      <c r="NYP4486" s="2365"/>
      <c r="NYQ4486" s="633"/>
      <c r="NYR4486" s="439"/>
      <c r="NYS4486" s="633"/>
      <c r="NYT4486" s="633"/>
      <c r="NYU4486" s="1888"/>
      <c r="NYV4486" s="544"/>
      <c r="NYW4486" s="2365"/>
      <c r="NYX4486" s="633"/>
      <c r="NYY4486" s="439"/>
      <c r="NYZ4486" s="633"/>
      <c r="NZA4486" s="633"/>
      <c r="NZB4486" s="1888"/>
      <c r="NZC4486" s="544"/>
      <c r="NZD4486" s="2365"/>
      <c r="NZE4486" s="633"/>
      <c r="NZF4486" s="439"/>
      <c r="NZG4486" s="633"/>
      <c r="NZH4486" s="633"/>
      <c r="NZI4486" s="1888"/>
      <c r="NZJ4486" s="544"/>
      <c r="NZK4486" s="2365"/>
      <c r="NZL4486" s="633"/>
      <c r="NZM4486" s="439"/>
      <c r="NZN4486" s="633"/>
      <c r="NZO4486" s="633"/>
      <c r="NZP4486" s="1888"/>
      <c r="NZQ4486" s="544"/>
      <c r="NZR4486" s="2365"/>
      <c r="NZS4486" s="633"/>
      <c r="NZT4486" s="439"/>
      <c r="NZU4486" s="633"/>
      <c r="NZV4486" s="633"/>
      <c r="NZW4486" s="1888"/>
      <c r="NZX4486" s="544"/>
      <c r="NZY4486" s="2365"/>
      <c r="NZZ4486" s="633"/>
      <c r="OAA4486" s="439"/>
      <c r="OAB4486" s="633"/>
      <c r="OAC4486" s="633"/>
      <c r="OAD4486" s="1888"/>
      <c r="OAE4486" s="544"/>
      <c r="OAF4486" s="2365"/>
      <c r="OAG4486" s="633"/>
      <c r="OAH4486" s="439"/>
      <c r="OAI4486" s="633"/>
      <c r="OAJ4486" s="633"/>
      <c r="OAK4486" s="1888"/>
      <c r="OAL4486" s="544"/>
      <c r="OAM4486" s="2365"/>
      <c r="OAN4486" s="633"/>
      <c r="OAO4486" s="439"/>
      <c r="OAP4486" s="633"/>
      <c r="OAQ4486" s="633"/>
      <c r="OAR4486" s="1888"/>
      <c r="OAS4486" s="544"/>
      <c r="OAT4486" s="2365"/>
      <c r="OAU4486" s="633"/>
      <c r="OAV4486" s="439"/>
      <c r="OAW4486" s="633"/>
      <c r="OAX4486" s="633"/>
      <c r="OAY4486" s="1888"/>
      <c r="OAZ4486" s="544"/>
      <c r="OBA4486" s="2365"/>
      <c r="OBB4486" s="633"/>
      <c r="OBC4486" s="439"/>
      <c r="OBD4486" s="633"/>
      <c r="OBE4486" s="633"/>
      <c r="OBF4486" s="1888"/>
      <c r="OBG4486" s="544"/>
      <c r="OBH4486" s="2365"/>
      <c r="OBI4486" s="633"/>
      <c r="OBJ4486" s="439"/>
      <c r="OBK4486" s="633"/>
      <c r="OBL4486" s="633"/>
      <c r="OBM4486" s="1888"/>
      <c r="OBN4486" s="544"/>
      <c r="OBO4486" s="2365"/>
      <c r="OBP4486" s="633"/>
      <c r="OBQ4486" s="439"/>
      <c r="OBR4486" s="633"/>
      <c r="OBS4486" s="633"/>
      <c r="OBT4486" s="1888"/>
      <c r="OBU4486" s="544"/>
      <c r="OBV4486" s="2365"/>
      <c r="OBW4486" s="633"/>
      <c r="OBX4486" s="439"/>
      <c r="OBY4486" s="633"/>
      <c r="OBZ4486" s="633"/>
      <c r="OCA4486" s="1888"/>
      <c r="OCB4486" s="544"/>
      <c r="OCC4486" s="2365"/>
      <c r="OCD4486" s="633"/>
      <c r="OCE4486" s="439"/>
      <c r="OCF4486" s="633"/>
      <c r="OCG4486" s="633"/>
      <c r="OCH4486" s="1888"/>
      <c r="OCI4486" s="544"/>
      <c r="OCJ4486" s="2365"/>
      <c r="OCK4486" s="633"/>
      <c r="OCL4486" s="439"/>
      <c r="OCM4486" s="633"/>
      <c r="OCN4486" s="633"/>
      <c r="OCO4486" s="1888"/>
      <c r="OCP4486" s="544"/>
      <c r="OCQ4486" s="2365"/>
      <c r="OCR4486" s="633"/>
      <c r="OCS4486" s="439"/>
      <c r="OCT4486" s="633"/>
      <c r="OCU4486" s="633"/>
      <c r="OCV4486" s="1888"/>
      <c r="OCW4486" s="544"/>
      <c r="OCX4486" s="2365"/>
      <c r="OCY4486" s="633"/>
      <c r="OCZ4486" s="439"/>
      <c r="ODA4486" s="633"/>
      <c r="ODB4486" s="633"/>
      <c r="ODC4486" s="1888"/>
      <c r="ODD4486" s="544"/>
      <c r="ODE4486" s="2365"/>
      <c r="ODF4486" s="633"/>
      <c r="ODG4486" s="439"/>
      <c r="ODH4486" s="633"/>
      <c r="ODI4486" s="633"/>
      <c r="ODJ4486" s="1888"/>
      <c r="ODK4486" s="544"/>
      <c r="ODL4486" s="2365"/>
      <c r="ODM4486" s="633"/>
      <c r="ODN4486" s="439"/>
      <c r="ODO4486" s="633"/>
      <c r="ODP4486" s="633"/>
      <c r="ODQ4486" s="1888"/>
      <c r="ODR4486" s="544"/>
      <c r="ODS4486" s="2365"/>
      <c r="ODT4486" s="633"/>
      <c r="ODU4486" s="439"/>
      <c r="ODV4486" s="633"/>
      <c r="ODW4486" s="633"/>
      <c r="ODX4486" s="1888"/>
      <c r="ODY4486" s="544"/>
      <c r="ODZ4486" s="2365"/>
      <c r="OEA4486" s="633"/>
      <c r="OEB4486" s="439"/>
      <c r="OEC4486" s="633"/>
      <c r="OED4486" s="633"/>
      <c r="OEE4486" s="1888"/>
      <c r="OEF4486" s="544"/>
      <c r="OEG4486" s="2365"/>
      <c r="OEH4486" s="633"/>
      <c r="OEI4486" s="439"/>
      <c r="OEJ4486" s="633"/>
      <c r="OEK4486" s="633"/>
      <c r="OEL4486" s="1888"/>
      <c r="OEM4486" s="544"/>
      <c r="OEN4486" s="2365"/>
      <c r="OEO4486" s="633"/>
      <c r="OEP4486" s="439"/>
      <c r="OEQ4486" s="633"/>
      <c r="OER4486" s="633"/>
      <c r="OES4486" s="1888"/>
      <c r="OET4486" s="544"/>
      <c r="OEU4486" s="2365"/>
      <c r="OEV4486" s="633"/>
      <c r="OEW4486" s="439"/>
      <c r="OEX4486" s="633"/>
      <c r="OEY4486" s="633"/>
      <c r="OEZ4486" s="1888"/>
      <c r="OFA4486" s="544"/>
      <c r="OFB4486" s="2365"/>
      <c r="OFC4486" s="633"/>
      <c r="OFD4486" s="439"/>
      <c r="OFE4486" s="633"/>
      <c r="OFF4486" s="633"/>
      <c r="OFG4486" s="1888"/>
      <c r="OFH4486" s="544"/>
      <c r="OFI4486" s="2365"/>
      <c r="OFJ4486" s="633"/>
      <c r="OFK4486" s="439"/>
      <c r="OFL4486" s="633"/>
      <c r="OFM4486" s="633"/>
      <c r="OFN4486" s="1888"/>
      <c r="OFO4486" s="544"/>
      <c r="OFP4486" s="2365"/>
      <c r="OFQ4486" s="633"/>
      <c r="OFR4486" s="439"/>
      <c r="OFS4486" s="633"/>
      <c r="OFT4486" s="633"/>
      <c r="OFU4486" s="1888"/>
      <c r="OFV4486" s="544"/>
      <c r="OFW4486" s="2365"/>
      <c r="OFX4486" s="633"/>
      <c r="OFY4486" s="439"/>
      <c r="OFZ4486" s="633"/>
      <c r="OGA4486" s="633"/>
      <c r="OGB4486" s="1888"/>
      <c r="OGC4486" s="544"/>
      <c r="OGD4486" s="2365"/>
      <c r="OGE4486" s="633"/>
      <c r="OGF4486" s="439"/>
      <c r="OGG4486" s="633"/>
      <c r="OGH4486" s="633"/>
      <c r="OGI4486" s="1888"/>
      <c r="OGJ4486" s="544"/>
      <c r="OGK4486" s="2365"/>
      <c r="OGL4486" s="633"/>
      <c r="OGM4486" s="439"/>
      <c r="OGN4486" s="633"/>
      <c r="OGO4486" s="633"/>
      <c r="OGP4486" s="1888"/>
      <c r="OGQ4486" s="544"/>
      <c r="OGR4486" s="2365"/>
      <c r="OGS4486" s="633"/>
      <c r="OGT4486" s="439"/>
      <c r="OGU4486" s="633"/>
      <c r="OGV4486" s="633"/>
      <c r="OGW4486" s="1888"/>
      <c r="OGX4486" s="544"/>
      <c r="OGY4486" s="2365"/>
      <c r="OGZ4486" s="633"/>
      <c r="OHA4486" s="439"/>
      <c r="OHB4486" s="633"/>
      <c r="OHC4486" s="633"/>
      <c r="OHD4486" s="1888"/>
      <c r="OHE4486" s="544"/>
      <c r="OHF4486" s="2365"/>
      <c r="OHG4486" s="633"/>
      <c r="OHH4486" s="439"/>
      <c r="OHI4486" s="633"/>
      <c r="OHJ4486" s="633"/>
      <c r="OHK4486" s="1888"/>
      <c r="OHL4486" s="544"/>
      <c r="OHM4486" s="2365"/>
      <c r="OHN4486" s="633"/>
      <c r="OHO4486" s="439"/>
      <c r="OHP4486" s="633"/>
      <c r="OHQ4486" s="633"/>
      <c r="OHR4486" s="1888"/>
      <c r="OHS4486" s="544"/>
      <c r="OHT4486" s="2365"/>
      <c r="OHU4486" s="633"/>
      <c r="OHV4486" s="439"/>
      <c r="OHW4486" s="633"/>
      <c r="OHX4486" s="633"/>
      <c r="OHY4486" s="1888"/>
      <c r="OHZ4486" s="544"/>
      <c r="OIA4486" s="2365"/>
      <c r="OIB4486" s="633"/>
      <c r="OIC4486" s="439"/>
      <c r="OID4486" s="633"/>
      <c r="OIE4486" s="633"/>
      <c r="OIF4486" s="1888"/>
      <c r="OIG4486" s="544"/>
      <c r="OIH4486" s="2365"/>
      <c r="OII4486" s="633"/>
      <c r="OIJ4486" s="439"/>
      <c r="OIK4486" s="633"/>
      <c r="OIL4486" s="633"/>
      <c r="OIM4486" s="1888"/>
      <c r="OIN4486" s="544"/>
      <c r="OIO4486" s="2365"/>
      <c r="OIP4486" s="633"/>
      <c r="OIQ4486" s="439"/>
      <c r="OIR4486" s="633"/>
      <c r="OIS4486" s="633"/>
      <c r="OIT4486" s="1888"/>
      <c r="OIU4486" s="544"/>
      <c r="OIV4486" s="2365"/>
      <c r="OIW4486" s="633"/>
      <c r="OIX4486" s="439"/>
      <c r="OIY4486" s="633"/>
      <c r="OIZ4486" s="633"/>
      <c r="OJA4486" s="1888"/>
      <c r="OJB4486" s="544"/>
      <c r="OJC4486" s="2365"/>
      <c r="OJD4486" s="633"/>
      <c r="OJE4486" s="439"/>
      <c r="OJF4486" s="633"/>
      <c r="OJG4486" s="633"/>
      <c r="OJH4486" s="1888"/>
      <c r="OJI4486" s="544"/>
      <c r="OJJ4486" s="2365"/>
      <c r="OJK4486" s="633"/>
      <c r="OJL4486" s="439"/>
      <c r="OJM4486" s="633"/>
      <c r="OJN4486" s="633"/>
      <c r="OJO4486" s="1888"/>
      <c r="OJP4486" s="544"/>
      <c r="OJQ4486" s="2365"/>
      <c r="OJR4486" s="633"/>
      <c r="OJS4486" s="439"/>
      <c r="OJT4486" s="633"/>
      <c r="OJU4486" s="633"/>
      <c r="OJV4486" s="1888"/>
      <c r="OJW4486" s="544"/>
      <c r="OJX4486" s="2365"/>
      <c r="OJY4486" s="633"/>
      <c r="OJZ4486" s="439"/>
      <c r="OKA4486" s="633"/>
      <c r="OKB4486" s="633"/>
      <c r="OKC4486" s="1888"/>
      <c r="OKD4486" s="544"/>
      <c r="OKE4486" s="2365"/>
      <c r="OKF4486" s="633"/>
      <c r="OKG4486" s="439"/>
      <c r="OKH4486" s="633"/>
      <c r="OKI4486" s="633"/>
      <c r="OKJ4486" s="1888"/>
      <c r="OKK4486" s="544"/>
      <c r="OKL4486" s="2365"/>
      <c r="OKM4486" s="633"/>
      <c r="OKN4486" s="439"/>
      <c r="OKO4486" s="633"/>
      <c r="OKP4486" s="633"/>
      <c r="OKQ4486" s="1888"/>
      <c r="OKR4486" s="544"/>
      <c r="OKS4486" s="2365"/>
      <c r="OKT4486" s="633"/>
      <c r="OKU4486" s="439"/>
      <c r="OKV4486" s="633"/>
      <c r="OKW4486" s="633"/>
      <c r="OKX4486" s="1888"/>
      <c r="OKY4486" s="544"/>
      <c r="OKZ4486" s="2365"/>
      <c r="OLA4486" s="633"/>
      <c r="OLB4486" s="439"/>
      <c r="OLC4486" s="633"/>
      <c r="OLD4486" s="633"/>
      <c r="OLE4486" s="1888"/>
      <c r="OLF4486" s="544"/>
      <c r="OLG4486" s="2365"/>
      <c r="OLH4486" s="633"/>
      <c r="OLI4486" s="439"/>
      <c r="OLJ4486" s="633"/>
      <c r="OLK4486" s="633"/>
      <c r="OLL4486" s="1888"/>
      <c r="OLM4486" s="544"/>
      <c r="OLN4486" s="2365"/>
      <c r="OLO4486" s="633"/>
      <c r="OLP4486" s="439"/>
      <c r="OLQ4486" s="633"/>
      <c r="OLR4486" s="633"/>
      <c r="OLS4486" s="1888"/>
      <c r="OLT4486" s="544"/>
      <c r="OLU4486" s="2365"/>
      <c r="OLV4486" s="633"/>
      <c r="OLW4486" s="439"/>
      <c r="OLX4486" s="633"/>
      <c r="OLY4486" s="633"/>
      <c r="OLZ4486" s="1888"/>
      <c r="OMA4486" s="544"/>
      <c r="OMB4486" s="2365"/>
      <c r="OMC4486" s="633"/>
      <c r="OMD4486" s="439"/>
      <c r="OME4486" s="633"/>
      <c r="OMF4486" s="633"/>
      <c r="OMG4486" s="1888"/>
      <c r="OMH4486" s="544"/>
      <c r="OMI4486" s="2365"/>
      <c r="OMJ4486" s="633"/>
      <c r="OMK4486" s="439"/>
      <c r="OML4486" s="633"/>
      <c r="OMM4486" s="633"/>
      <c r="OMN4486" s="1888"/>
      <c r="OMO4486" s="544"/>
      <c r="OMP4486" s="2365"/>
      <c r="OMQ4486" s="633"/>
      <c r="OMR4486" s="439"/>
      <c r="OMS4486" s="633"/>
      <c r="OMT4486" s="633"/>
      <c r="OMU4486" s="1888"/>
      <c r="OMV4486" s="544"/>
      <c r="OMW4486" s="2365"/>
      <c r="OMX4486" s="633"/>
      <c r="OMY4486" s="439"/>
      <c r="OMZ4486" s="633"/>
      <c r="ONA4486" s="633"/>
      <c r="ONB4486" s="1888"/>
      <c r="ONC4486" s="544"/>
      <c r="OND4486" s="2365"/>
      <c r="ONE4486" s="633"/>
      <c r="ONF4486" s="439"/>
      <c r="ONG4486" s="633"/>
      <c r="ONH4486" s="633"/>
      <c r="ONI4486" s="1888"/>
      <c r="ONJ4486" s="544"/>
      <c r="ONK4486" s="2365"/>
      <c r="ONL4486" s="633"/>
      <c r="ONM4486" s="439"/>
      <c r="ONN4486" s="633"/>
      <c r="ONO4486" s="633"/>
      <c r="ONP4486" s="1888"/>
      <c r="ONQ4486" s="544"/>
      <c r="ONR4486" s="2365"/>
      <c r="ONS4486" s="633"/>
      <c r="ONT4486" s="439"/>
      <c r="ONU4486" s="633"/>
      <c r="ONV4486" s="633"/>
      <c r="ONW4486" s="1888"/>
      <c r="ONX4486" s="544"/>
      <c r="ONY4486" s="2365"/>
      <c r="ONZ4486" s="633"/>
      <c r="OOA4486" s="439"/>
      <c r="OOB4486" s="633"/>
      <c r="OOC4486" s="633"/>
      <c r="OOD4486" s="1888"/>
      <c r="OOE4486" s="544"/>
      <c r="OOF4486" s="2365"/>
      <c r="OOG4486" s="633"/>
      <c r="OOH4486" s="439"/>
      <c r="OOI4486" s="633"/>
      <c r="OOJ4486" s="633"/>
      <c r="OOK4486" s="1888"/>
      <c r="OOL4486" s="544"/>
      <c r="OOM4486" s="2365"/>
      <c r="OON4486" s="633"/>
      <c r="OOO4486" s="439"/>
      <c r="OOP4486" s="633"/>
      <c r="OOQ4486" s="633"/>
      <c r="OOR4486" s="1888"/>
      <c r="OOS4486" s="544"/>
      <c r="OOT4486" s="2365"/>
      <c r="OOU4486" s="633"/>
      <c r="OOV4486" s="439"/>
      <c r="OOW4486" s="633"/>
      <c r="OOX4486" s="633"/>
      <c r="OOY4486" s="1888"/>
      <c r="OOZ4486" s="544"/>
      <c r="OPA4486" s="2365"/>
      <c r="OPB4486" s="633"/>
      <c r="OPC4486" s="439"/>
      <c r="OPD4486" s="633"/>
      <c r="OPE4486" s="633"/>
      <c r="OPF4486" s="1888"/>
      <c r="OPG4486" s="544"/>
      <c r="OPH4486" s="2365"/>
      <c r="OPI4486" s="633"/>
      <c r="OPJ4486" s="439"/>
      <c r="OPK4486" s="633"/>
      <c r="OPL4486" s="633"/>
      <c r="OPM4486" s="1888"/>
      <c r="OPN4486" s="544"/>
      <c r="OPO4486" s="2365"/>
      <c r="OPP4486" s="633"/>
      <c r="OPQ4486" s="439"/>
      <c r="OPR4486" s="633"/>
      <c r="OPS4486" s="633"/>
      <c r="OPT4486" s="1888"/>
      <c r="OPU4486" s="544"/>
      <c r="OPV4486" s="2365"/>
      <c r="OPW4486" s="633"/>
      <c r="OPX4486" s="439"/>
      <c r="OPY4486" s="633"/>
      <c r="OPZ4486" s="633"/>
      <c r="OQA4486" s="1888"/>
      <c r="OQB4486" s="544"/>
      <c r="OQC4486" s="2365"/>
      <c r="OQD4486" s="633"/>
      <c r="OQE4486" s="439"/>
      <c r="OQF4486" s="633"/>
      <c r="OQG4486" s="633"/>
      <c r="OQH4486" s="1888"/>
      <c r="OQI4486" s="544"/>
      <c r="OQJ4486" s="2365"/>
      <c r="OQK4486" s="633"/>
      <c r="OQL4486" s="439"/>
      <c r="OQM4486" s="633"/>
      <c r="OQN4486" s="633"/>
      <c r="OQO4486" s="1888"/>
      <c r="OQP4486" s="544"/>
      <c r="OQQ4486" s="2365"/>
      <c r="OQR4486" s="633"/>
      <c r="OQS4486" s="439"/>
      <c r="OQT4486" s="633"/>
      <c r="OQU4486" s="633"/>
      <c r="OQV4486" s="1888"/>
      <c r="OQW4486" s="544"/>
      <c r="OQX4486" s="2365"/>
      <c r="OQY4486" s="633"/>
      <c r="OQZ4486" s="439"/>
      <c r="ORA4486" s="633"/>
      <c r="ORB4486" s="633"/>
      <c r="ORC4486" s="1888"/>
      <c r="ORD4486" s="544"/>
      <c r="ORE4486" s="2365"/>
      <c r="ORF4486" s="633"/>
      <c r="ORG4486" s="439"/>
      <c r="ORH4486" s="633"/>
      <c r="ORI4486" s="633"/>
      <c r="ORJ4486" s="1888"/>
      <c r="ORK4486" s="544"/>
      <c r="ORL4486" s="2365"/>
      <c r="ORM4486" s="633"/>
      <c r="ORN4486" s="439"/>
      <c r="ORO4486" s="633"/>
      <c r="ORP4486" s="633"/>
      <c r="ORQ4486" s="1888"/>
      <c r="ORR4486" s="544"/>
      <c r="ORS4486" s="2365"/>
      <c r="ORT4486" s="633"/>
      <c r="ORU4486" s="439"/>
      <c r="ORV4486" s="633"/>
      <c r="ORW4486" s="633"/>
      <c r="ORX4486" s="1888"/>
      <c r="ORY4486" s="544"/>
      <c r="ORZ4486" s="2365"/>
      <c r="OSA4486" s="633"/>
      <c r="OSB4486" s="439"/>
      <c r="OSC4486" s="633"/>
      <c r="OSD4486" s="633"/>
      <c r="OSE4486" s="1888"/>
      <c r="OSF4486" s="544"/>
      <c r="OSG4486" s="2365"/>
      <c r="OSH4486" s="633"/>
      <c r="OSI4486" s="439"/>
      <c r="OSJ4486" s="633"/>
      <c r="OSK4486" s="633"/>
      <c r="OSL4486" s="1888"/>
      <c r="OSM4486" s="544"/>
      <c r="OSN4486" s="2365"/>
      <c r="OSO4486" s="633"/>
      <c r="OSP4486" s="439"/>
      <c r="OSQ4486" s="633"/>
      <c r="OSR4486" s="633"/>
      <c r="OSS4486" s="1888"/>
      <c r="OST4486" s="544"/>
      <c r="OSU4486" s="2365"/>
      <c r="OSV4486" s="633"/>
      <c r="OSW4486" s="439"/>
      <c r="OSX4486" s="633"/>
      <c r="OSY4486" s="633"/>
      <c r="OSZ4486" s="1888"/>
      <c r="OTA4486" s="544"/>
      <c r="OTB4486" s="2365"/>
      <c r="OTC4486" s="633"/>
      <c r="OTD4486" s="439"/>
      <c r="OTE4486" s="633"/>
      <c r="OTF4486" s="633"/>
      <c r="OTG4486" s="1888"/>
      <c r="OTH4486" s="544"/>
      <c r="OTI4486" s="2365"/>
      <c r="OTJ4486" s="633"/>
      <c r="OTK4486" s="439"/>
      <c r="OTL4486" s="633"/>
      <c r="OTM4486" s="633"/>
      <c r="OTN4486" s="1888"/>
      <c r="OTO4486" s="544"/>
      <c r="OTP4486" s="2365"/>
      <c r="OTQ4486" s="633"/>
      <c r="OTR4486" s="439"/>
      <c r="OTS4486" s="633"/>
      <c r="OTT4486" s="633"/>
      <c r="OTU4486" s="1888"/>
      <c r="OTV4486" s="544"/>
      <c r="OTW4486" s="2365"/>
      <c r="OTX4486" s="633"/>
      <c r="OTY4486" s="439"/>
      <c r="OTZ4486" s="633"/>
      <c r="OUA4486" s="633"/>
      <c r="OUB4486" s="1888"/>
      <c r="OUC4486" s="544"/>
      <c r="OUD4486" s="2365"/>
      <c r="OUE4486" s="633"/>
      <c r="OUF4486" s="439"/>
      <c r="OUG4486" s="633"/>
      <c r="OUH4486" s="633"/>
      <c r="OUI4486" s="1888"/>
      <c r="OUJ4486" s="544"/>
      <c r="OUK4486" s="2365"/>
      <c r="OUL4486" s="633"/>
      <c r="OUM4486" s="439"/>
      <c r="OUN4486" s="633"/>
      <c r="OUO4486" s="633"/>
      <c r="OUP4486" s="1888"/>
      <c r="OUQ4486" s="544"/>
      <c r="OUR4486" s="2365"/>
      <c r="OUS4486" s="633"/>
      <c r="OUT4486" s="439"/>
      <c r="OUU4486" s="633"/>
      <c r="OUV4486" s="633"/>
      <c r="OUW4486" s="1888"/>
      <c r="OUX4486" s="544"/>
      <c r="OUY4486" s="2365"/>
      <c r="OUZ4486" s="633"/>
      <c r="OVA4486" s="439"/>
      <c r="OVB4486" s="633"/>
      <c r="OVC4486" s="633"/>
      <c r="OVD4486" s="1888"/>
      <c r="OVE4486" s="544"/>
      <c r="OVF4486" s="2365"/>
      <c r="OVG4486" s="633"/>
      <c r="OVH4486" s="439"/>
      <c r="OVI4486" s="633"/>
      <c r="OVJ4486" s="633"/>
      <c r="OVK4486" s="1888"/>
      <c r="OVL4486" s="544"/>
      <c r="OVM4486" s="2365"/>
      <c r="OVN4486" s="633"/>
      <c r="OVO4486" s="439"/>
      <c r="OVP4486" s="633"/>
      <c r="OVQ4486" s="633"/>
      <c r="OVR4486" s="1888"/>
      <c r="OVS4486" s="544"/>
      <c r="OVT4486" s="2365"/>
      <c r="OVU4486" s="633"/>
      <c r="OVV4486" s="439"/>
      <c r="OVW4486" s="633"/>
      <c r="OVX4486" s="633"/>
      <c r="OVY4486" s="1888"/>
      <c r="OVZ4486" s="544"/>
      <c r="OWA4486" s="2365"/>
      <c r="OWB4486" s="633"/>
      <c r="OWC4486" s="439"/>
      <c r="OWD4486" s="633"/>
      <c r="OWE4486" s="633"/>
      <c r="OWF4486" s="1888"/>
      <c r="OWG4486" s="544"/>
      <c r="OWH4486" s="2365"/>
      <c r="OWI4486" s="633"/>
      <c r="OWJ4486" s="439"/>
      <c r="OWK4486" s="633"/>
      <c r="OWL4486" s="633"/>
      <c r="OWM4486" s="1888"/>
      <c r="OWN4486" s="544"/>
      <c r="OWO4486" s="2365"/>
      <c r="OWP4486" s="633"/>
      <c r="OWQ4486" s="439"/>
      <c r="OWR4486" s="633"/>
      <c r="OWS4486" s="633"/>
      <c r="OWT4486" s="1888"/>
      <c r="OWU4486" s="544"/>
      <c r="OWV4486" s="2365"/>
      <c r="OWW4486" s="633"/>
      <c r="OWX4486" s="439"/>
      <c r="OWY4486" s="633"/>
      <c r="OWZ4486" s="633"/>
      <c r="OXA4486" s="1888"/>
      <c r="OXB4486" s="544"/>
      <c r="OXC4486" s="2365"/>
      <c r="OXD4486" s="633"/>
      <c r="OXE4486" s="439"/>
      <c r="OXF4486" s="633"/>
      <c r="OXG4486" s="633"/>
      <c r="OXH4486" s="1888"/>
      <c r="OXI4486" s="544"/>
      <c r="OXJ4486" s="2365"/>
      <c r="OXK4486" s="633"/>
      <c r="OXL4486" s="439"/>
      <c r="OXM4486" s="633"/>
      <c r="OXN4486" s="633"/>
      <c r="OXO4486" s="1888"/>
      <c r="OXP4486" s="544"/>
      <c r="OXQ4486" s="2365"/>
      <c r="OXR4486" s="633"/>
      <c r="OXS4486" s="439"/>
      <c r="OXT4486" s="633"/>
      <c r="OXU4486" s="633"/>
      <c r="OXV4486" s="1888"/>
      <c r="OXW4486" s="544"/>
      <c r="OXX4486" s="2365"/>
      <c r="OXY4486" s="633"/>
      <c r="OXZ4486" s="439"/>
      <c r="OYA4486" s="633"/>
      <c r="OYB4486" s="633"/>
      <c r="OYC4486" s="1888"/>
      <c r="OYD4486" s="544"/>
      <c r="OYE4486" s="2365"/>
      <c r="OYF4486" s="633"/>
      <c r="OYG4486" s="439"/>
      <c r="OYH4486" s="633"/>
      <c r="OYI4486" s="633"/>
      <c r="OYJ4486" s="1888"/>
      <c r="OYK4486" s="544"/>
      <c r="OYL4486" s="2365"/>
      <c r="OYM4486" s="633"/>
      <c r="OYN4486" s="439"/>
      <c r="OYO4486" s="633"/>
      <c r="OYP4486" s="633"/>
      <c r="OYQ4486" s="1888"/>
      <c r="OYR4486" s="544"/>
      <c r="OYS4486" s="2365"/>
      <c r="OYT4486" s="633"/>
      <c r="OYU4486" s="439"/>
      <c r="OYV4486" s="633"/>
      <c r="OYW4486" s="633"/>
      <c r="OYX4486" s="1888"/>
      <c r="OYY4486" s="544"/>
      <c r="OYZ4486" s="2365"/>
      <c r="OZA4486" s="633"/>
      <c r="OZB4486" s="439"/>
      <c r="OZC4486" s="633"/>
      <c r="OZD4486" s="633"/>
      <c r="OZE4486" s="1888"/>
      <c r="OZF4486" s="544"/>
      <c r="OZG4486" s="2365"/>
      <c r="OZH4486" s="633"/>
      <c r="OZI4486" s="439"/>
      <c r="OZJ4486" s="633"/>
      <c r="OZK4486" s="633"/>
      <c r="OZL4486" s="1888"/>
      <c r="OZM4486" s="544"/>
      <c r="OZN4486" s="2365"/>
      <c r="OZO4486" s="633"/>
      <c r="OZP4486" s="439"/>
      <c r="OZQ4486" s="633"/>
      <c r="OZR4486" s="633"/>
      <c r="OZS4486" s="1888"/>
      <c r="OZT4486" s="544"/>
      <c r="OZU4486" s="2365"/>
      <c r="OZV4486" s="633"/>
      <c r="OZW4486" s="439"/>
      <c r="OZX4486" s="633"/>
      <c r="OZY4486" s="633"/>
      <c r="OZZ4486" s="1888"/>
      <c r="PAA4486" s="544"/>
      <c r="PAB4486" s="2365"/>
      <c r="PAC4486" s="633"/>
      <c r="PAD4486" s="439"/>
      <c r="PAE4486" s="633"/>
      <c r="PAF4486" s="633"/>
      <c r="PAG4486" s="1888"/>
      <c r="PAH4486" s="544"/>
      <c r="PAI4486" s="2365"/>
      <c r="PAJ4486" s="633"/>
      <c r="PAK4486" s="439"/>
      <c r="PAL4486" s="633"/>
      <c r="PAM4486" s="633"/>
      <c r="PAN4486" s="1888"/>
      <c r="PAO4486" s="544"/>
      <c r="PAP4486" s="2365"/>
      <c r="PAQ4486" s="633"/>
      <c r="PAR4486" s="439"/>
      <c r="PAS4486" s="633"/>
      <c r="PAT4486" s="633"/>
      <c r="PAU4486" s="1888"/>
      <c r="PAV4486" s="544"/>
      <c r="PAW4486" s="2365"/>
      <c r="PAX4486" s="633"/>
      <c r="PAY4486" s="439"/>
      <c r="PAZ4486" s="633"/>
      <c r="PBA4486" s="633"/>
      <c r="PBB4486" s="1888"/>
      <c r="PBC4486" s="544"/>
      <c r="PBD4486" s="2365"/>
      <c r="PBE4486" s="633"/>
      <c r="PBF4486" s="439"/>
      <c r="PBG4486" s="633"/>
      <c r="PBH4486" s="633"/>
      <c r="PBI4486" s="1888"/>
      <c r="PBJ4486" s="544"/>
      <c r="PBK4486" s="2365"/>
      <c r="PBL4486" s="633"/>
      <c r="PBM4486" s="439"/>
      <c r="PBN4486" s="633"/>
      <c r="PBO4486" s="633"/>
      <c r="PBP4486" s="1888"/>
      <c r="PBQ4486" s="544"/>
      <c r="PBR4486" s="2365"/>
      <c r="PBS4486" s="633"/>
      <c r="PBT4486" s="439"/>
      <c r="PBU4486" s="633"/>
      <c r="PBV4486" s="633"/>
      <c r="PBW4486" s="1888"/>
      <c r="PBX4486" s="544"/>
      <c r="PBY4486" s="2365"/>
      <c r="PBZ4486" s="633"/>
      <c r="PCA4486" s="439"/>
      <c r="PCB4486" s="633"/>
      <c r="PCC4486" s="633"/>
      <c r="PCD4486" s="1888"/>
      <c r="PCE4486" s="544"/>
      <c r="PCF4486" s="2365"/>
      <c r="PCG4486" s="633"/>
      <c r="PCH4486" s="439"/>
      <c r="PCI4486" s="633"/>
      <c r="PCJ4486" s="633"/>
      <c r="PCK4486" s="1888"/>
      <c r="PCL4486" s="544"/>
      <c r="PCM4486" s="2365"/>
      <c r="PCN4486" s="633"/>
      <c r="PCO4486" s="439"/>
      <c r="PCP4486" s="633"/>
      <c r="PCQ4486" s="633"/>
      <c r="PCR4486" s="1888"/>
      <c r="PCS4486" s="544"/>
      <c r="PCT4486" s="2365"/>
      <c r="PCU4486" s="633"/>
      <c r="PCV4486" s="439"/>
      <c r="PCW4486" s="633"/>
      <c r="PCX4486" s="633"/>
      <c r="PCY4486" s="1888"/>
      <c r="PCZ4486" s="544"/>
      <c r="PDA4486" s="2365"/>
      <c r="PDB4486" s="633"/>
      <c r="PDC4486" s="439"/>
      <c r="PDD4486" s="633"/>
      <c r="PDE4486" s="633"/>
      <c r="PDF4486" s="1888"/>
      <c r="PDG4486" s="544"/>
      <c r="PDH4486" s="2365"/>
      <c r="PDI4486" s="633"/>
      <c r="PDJ4486" s="439"/>
      <c r="PDK4486" s="633"/>
      <c r="PDL4486" s="633"/>
      <c r="PDM4486" s="1888"/>
      <c r="PDN4486" s="544"/>
      <c r="PDO4486" s="2365"/>
      <c r="PDP4486" s="633"/>
      <c r="PDQ4486" s="439"/>
      <c r="PDR4486" s="633"/>
      <c r="PDS4486" s="633"/>
      <c r="PDT4486" s="1888"/>
      <c r="PDU4486" s="544"/>
      <c r="PDV4486" s="2365"/>
      <c r="PDW4486" s="633"/>
      <c r="PDX4486" s="439"/>
      <c r="PDY4486" s="633"/>
      <c r="PDZ4486" s="633"/>
      <c r="PEA4486" s="1888"/>
      <c r="PEB4486" s="544"/>
      <c r="PEC4486" s="2365"/>
      <c r="PED4486" s="633"/>
      <c r="PEE4486" s="439"/>
      <c r="PEF4486" s="633"/>
      <c r="PEG4486" s="633"/>
      <c r="PEH4486" s="1888"/>
      <c r="PEI4486" s="544"/>
      <c r="PEJ4486" s="2365"/>
      <c r="PEK4486" s="633"/>
      <c r="PEL4486" s="439"/>
      <c r="PEM4486" s="633"/>
      <c r="PEN4486" s="633"/>
      <c r="PEO4486" s="1888"/>
      <c r="PEP4486" s="544"/>
      <c r="PEQ4486" s="2365"/>
      <c r="PER4486" s="633"/>
      <c r="PES4486" s="439"/>
      <c r="PET4486" s="633"/>
      <c r="PEU4486" s="633"/>
      <c r="PEV4486" s="1888"/>
      <c r="PEW4486" s="544"/>
      <c r="PEX4486" s="2365"/>
      <c r="PEY4486" s="633"/>
      <c r="PEZ4486" s="439"/>
      <c r="PFA4486" s="633"/>
      <c r="PFB4486" s="633"/>
      <c r="PFC4486" s="1888"/>
      <c r="PFD4486" s="544"/>
      <c r="PFE4486" s="2365"/>
      <c r="PFF4486" s="633"/>
      <c r="PFG4486" s="439"/>
      <c r="PFH4486" s="633"/>
      <c r="PFI4486" s="633"/>
      <c r="PFJ4486" s="1888"/>
      <c r="PFK4486" s="544"/>
      <c r="PFL4486" s="2365"/>
      <c r="PFM4486" s="633"/>
      <c r="PFN4486" s="439"/>
      <c r="PFO4486" s="633"/>
      <c r="PFP4486" s="633"/>
      <c r="PFQ4486" s="1888"/>
      <c r="PFR4486" s="544"/>
      <c r="PFS4486" s="2365"/>
      <c r="PFT4486" s="633"/>
      <c r="PFU4486" s="439"/>
      <c r="PFV4486" s="633"/>
      <c r="PFW4486" s="633"/>
      <c r="PFX4486" s="1888"/>
      <c r="PFY4486" s="544"/>
      <c r="PFZ4486" s="2365"/>
      <c r="PGA4486" s="633"/>
      <c r="PGB4486" s="439"/>
      <c r="PGC4486" s="633"/>
      <c r="PGD4486" s="633"/>
      <c r="PGE4486" s="1888"/>
      <c r="PGF4486" s="544"/>
      <c r="PGG4486" s="2365"/>
      <c r="PGH4486" s="633"/>
      <c r="PGI4486" s="439"/>
      <c r="PGJ4486" s="633"/>
      <c r="PGK4486" s="633"/>
      <c r="PGL4486" s="1888"/>
      <c r="PGM4486" s="544"/>
      <c r="PGN4486" s="2365"/>
      <c r="PGO4486" s="633"/>
      <c r="PGP4486" s="439"/>
      <c r="PGQ4486" s="633"/>
      <c r="PGR4486" s="633"/>
      <c r="PGS4486" s="1888"/>
      <c r="PGT4486" s="544"/>
      <c r="PGU4486" s="2365"/>
      <c r="PGV4486" s="633"/>
      <c r="PGW4486" s="439"/>
      <c r="PGX4486" s="633"/>
      <c r="PGY4486" s="633"/>
      <c r="PGZ4486" s="1888"/>
      <c r="PHA4486" s="544"/>
      <c r="PHB4486" s="2365"/>
      <c r="PHC4486" s="633"/>
      <c r="PHD4486" s="439"/>
      <c r="PHE4486" s="633"/>
      <c r="PHF4486" s="633"/>
      <c r="PHG4486" s="1888"/>
      <c r="PHH4486" s="544"/>
      <c r="PHI4486" s="2365"/>
      <c r="PHJ4486" s="633"/>
      <c r="PHK4486" s="439"/>
      <c r="PHL4486" s="633"/>
      <c r="PHM4486" s="633"/>
      <c r="PHN4486" s="1888"/>
      <c r="PHO4486" s="544"/>
      <c r="PHP4486" s="2365"/>
      <c r="PHQ4486" s="633"/>
      <c r="PHR4486" s="439"/>
      <c r="PHS4486" s="633"/>
      <c r="PHT4486" s="633"/>
      <c r="PHU4486" s="1888"/>
      <c r="PHV4486" s="544"/>
      <c r="PHW4486" s="2365"/>
      <c r="PHX4486" s="633"/>
      <c r="PHY4486" s="439"/>
      <c r="PHZ4486" s="633"/>
      <c r="PIA4486" s="633"/>
      <c r="PIB4486" s="1888"/>
      <c r="PIC4486" s="544"/>
      <c r="PID4486" s="2365"/>
      <c r="PIE4486" s="633"/>
      <c r="PIF4486" s="439"/>
      <c r="PIG4486" s="633"/>
      <c r="PIH4486" s="633"/>
      <c r="PII4486" s="1888"/>
      <c r="PIJ4486" s="544"/>
      <c r="PIK4486" s="2365"/>
      <c r="PIL4486" s="633"/>
      <c r="PIM4486" s="439"/>
      <c r="PIN4486" s="633"/>
      <c r="PIO4486" s="633"/>
      <c r="PIP4486" s="1888"/>
      <c r="PIQ4486" s="544"/>
      <c r="PIR4486" s="2365"/>
      <c r="PIS4486" s="633"/>
      <c r="PIT4486" s="439"/>
      <c r="PIU4486" s="633"/>
      <c r="PIV4486" s="633"/>
      <c r="PIW4486" s="1888"/>
      <c r="PIX4486" s="544"/>
      <c r="PIY4486" s="2365"/>
      <c r="PIZ4486" s="633"/>
      <c r="PJA4486" s="439"/>
      <c r="PJB4486" s="633"/>
      <c r="PJC4486" s="633"/>
      <c r="PJD4486" s="1888"/>
      <c r="PJE4486" s="544"/>
      <c r="PJF4486" s="2365"/>
      <c r="PJG4486" s="633"/>
      <c r="PJH4486" s="439"/>
      <c r="PJI4486" s="633"/>
      <c r="PJJ4486" s="633"/>
      <c r="PJK4486" s="1888"/>
      <c r="PJL4486" s="544"/>
      <c r="PJM4486" s="2365"/>
      <c r="PJN4486" s="633"/>
      <c r="PJO4486" s="439"/>
      <c r="PJP4486" s="633"/>
      <c r="PJQ4486" s="633"/>
      <c r="PJR4486" s="1888"/>
      <c r="PJS4486" s="544"/>
      <c r="PJT4486" s="2365"/>
      <c r="PJU4486" s="633"/>
      <c r="PJV4486" s="439"/>
      <c r="PJW4486" s="633"/>
      <c r="PJX4486" s="633"/>
      <c r="PJY4486" s="1888"/>
      <c r="PJZ4486" s="544"/>
      <c r="PKA4486" s="2365"/>
      <c r="PKB4486" s="633"/>
      <c r="PKC4486" s="439"/>
      <c r="PKD4486" s="633"/>
      <c r="PKE4486" s="633"/>
      <c r="PKF4486" s="1888"/>
      <c r="PKG4486" s="544"/>
      <c r="PKH4486" s="2365"/>
      <c r="PKI4486" s="633"/>
      <c r="PKJ4486" s="439"/>
      <c r="PKK4486" s="633"/>
      <c r="PKL4486" s="633"/>
      <c r="PKM4486" s="1888"/>
      <c r="PKN4486" s="544"/>
      <c r="PKO4486" s="2365"/>
      <c r="PKP4486" s="633"/>
      <c r="PKQ4486" s="439"/>
      <c r="PKR4486" s="633"/>
      <c r="PKS4486" s="633"/>
      <c r="PKT4486" s="1888"/>
      <c r="PKU4486" s="544"/>
      <c r="PKV4486" s="2365"/>
      <c r="PKW4486" s="633"/>
      <c r="PKX4486" s="439"/>
      <c r="PKY4486" s="633"/>
      <c r="PKZ4486" s="633"/>
      <c r="PLA4486" s="1888"/>
      <c r="PLB4486" s="544"/>
      <c r="PLC4486" s="2365"/>
      <c r="PLD4486" s="633"/>
      <c r="PLE4486" s="439"/>
      <c r="PLF4486" s="633"/>
      <c r="PLG4486" s="633"/>
      <c r="PLH4486" s="1888"/>
      <c r="PLI4486" s="544"/>
      <c r="PLJ4486" s="2365"/>
      <c r="PLK4486" s="633"/>
      <c r="PLL4486" s="439"/>
      <c r="PLM4486" s="633"/>
      <c r="PLN4486" s="633"/>
      <c r="PLO4486" s="1888"/>
      <c r="PLP4486" s="544"/>
      <c r="PLQ4486" s="2365"/>
      <c r="PLR4486" s="633"/>
      <c r="PLS4486" s="439"/>
      <c r="PLT4486" s="633"/>
      <c r="PLU4486" s="633"/>
      <c r="PLV4486" s="1888"/>
      <c r="PLW4486" s="544"/>
      <c r="PLX4486" s="2365"/>
      <c r="PLY4486" s="633"/>
      <c r="PLZ4486" s="439"/>
      <c r="PMA4486" s="633"/>
      <c r="PMB4486" s="633"/>
      <c r="PMC4486" s="1888"/>
      <c r="PMD4486" s="544"/>
      <c r="PME4486" s="2365"/>
      <c r="PMF4486" s="633"/>
      <c r="PMG4486" s="439"/>
      <c r="PMH4486" s="633"/>
      <c r="PMI4486" s="633"/>
      <c r="PMJ4486" s="1888"/>
      <c r="PMK4486" s="544"/>
      <c r="PML4486" s="2365"/>
      <c r="PMM4486" s="633"/>
      <c r="PMN4486" s="439"/>
      <c r="PMO4486" s="633"/>
      <c r="PMP4486" s="633"/>
      <c r="PMQ4486" s="1888"/>
      <c r="PMR4486" s="544"/>
      <c r="PMS4486" s="2365"/>
      <c r="PMT4486" s="633"/>
      <c r="PMU4486" s="439"/>
      <c r="PMV4486" s="633"/>
      <c r="PMW4486" s="633"/>
      <c r="PMX4486" s="1888"/>
      <c r="PMY4486" s="544"/>
      <c r="PMZ4486" s="2365"/>
      <c r="PNA4486" s="633"/>
      <c r="PNB4486" s="439"/>
      <c r="PNC4486" s="633"/>
      <c r="PND4486" s="633"/>
      <c r="PNE4486" s="1888"/>
      <c r="PNF4486" s="544"/>
      <c r="PNG4486" s="2365"/>
      <c r="PNH4486" s="633"/>
      <c r="PNI4486" s="439"/>
      <c r="PNJ4486" s="633"/>
      <c r="PNK4486" s="633"/>
      <c r="PNL4486" s="1888"/>
      <c r="PNM4486" s="544"/>
      <c r="PNN4486" s="2365"/>
      <c r="PNO4486" s="633"/>
      <c r="PNP4486" s="439"/>
      <c r="PNQ4486" s="633"/>
      <c r="PNR4486" s="633"/>
      <c r="PNS4486" s="1888"/>
      <c r="PNT4486" s="544"/>
      <c r="PNU4486" s="2365"/>
      <c r="PNV4486" s="633"/>
      <c r="PNW4486" s="439"/>
      <c r="PNX4486" s="633"/>
      <c r="PNY4486" s="633"/>
      <c r="PNZ4486" s="1888"/>
      <c r="POA4486" s="544"/>
      <c r="POB4486" s="2365"/>
      <c r="POC4486" s="633"/>
      <c r="POD4486" s="439"/>
      <c r="POE4486" s="633"/>
      <c r="POF4486" s="633"/>
      <c r="POG4486" s="1888"/>
      <c r="POH4486" s="544"/>
      <c r="POI4486" s="2365"/>
      <c r="POJ4486" s="633"/>
      <c r="POK4486" s="439"/>
      <c r="POL4486" s="633"/>
      <c r="POM4486" s="633"/>
      <c r="PON4486" s="1888"/>
      <c r="POO4486" s="544"/>
      <c r="POP4486" s="2365"/>
      <c r="POQ4486" s="633"/>
      <c r="POR4486" s="439"/>
      <c r="POS4486" s="633"/>
      <c r="POT4486" s="633"/>
      <c r="POU4486" s="1888"/>
      <c r="POV4486" s="544"/>
      <c r="POW4486" s="2365"/>
      <c r="POX4486" s="633"/>
      <c r="POY4486" s="439"/>
      <c r="POZ4486" s="633"/>
      <c r="PPA4486" s="633"/>
      <c r="PPB4486" s="1888"/>
      <c r="PPC4486" s="544"/>
      <c r="PPD4486" s="2365"/>
      <c r="PPE4486" s="633"/>
      <c r="PPF4486" s="439"/>
      <c r="PPG4486" s="633"/>
      <c r="PPH4486" s="633"/>
      <c r="PPI4486" s="1888"/>
      <c r="PPJ4486" s="544"/>
      <c r="PPK4486" s="2365"/>
      <c r="PPL4486" s="633"/>
      <c r="PPM4486" s="439"/>
      <c r="PPN4486" s="633"/>
      <c r="PPO4486" s="633"/>
      <c r="PPP4486" s="1888"/>
      <c r="PPQ4486" s="544"/>
      <c r="PPR4486" s="2365"/>
      <c r="PPS4486" s="633"/>
      <c r="PPT4486" s="439"/>
      <c r="PPU4486" s="633"/>
      <c r="PPV4486" s="633"/>
      <c r="PPW4486" s="1888"/>
      <c r="PPX4486" s="544"/>
      <c r="PPY4486" s="2365"/>
      <c r="PPZ4486" s="633"/>
      <c r="PQA4486" s="439"/>
      <c r="PQB4486" s="633"/>
      <c r="PQC4486" s="633"/>
      <c r="PQD4486" s="1888"/>
      <c r="PQE4486" s="544"/>
      <c r="PQF4486" s="2365"/>
      <c r="PQG4486" s="633"/>
      <c r="PQH4486" s="439"/>
      <c r="PQI4486" s="633"/>
      <c r="PQJ4486" s="633"/>
      <c r="PQK4486" s="1888"/>
      <c r="PQL4486" s="544"/>
      <c r="PQM4486" s="2365"/>
      <c r="PQN4486" s="633"/>
      <c r="PQO4486" s="439"/>
      <c r="PQP4486" s="633"/>
      <c r="PQQ4486" s="633"/>
      <c r="PQR4486" s="1888"/>
      <c r="PQS4486" s="544"/>
      <c r="PQT4486" s="2365"/>
      <c r="PQU4486" s="633"/>
      <c r="PQV4486" s="439"/>
      <c r="PQW4486" s="633"/>
      <c r="PQX4486" s="633"/>
      <c r="PQY4486" s="1888"/>
      <c r="PQZ4486" s="544"/>
      <c r="PRA4486" s="2365"/>
      <c r="PRB4486" s="633"/>
      <c r="PRC4486" s="439"/>
      <c r="PRD4486" s="633"/>
      <c r="PRE4486" s="633"/>
      <c r="PRF4486" s="1888"/>
      <c r="PRG4486" s="544"/>
      <c r="PRH4486" s="2365"/>
      <c r="PRI4486" s="633"/>
      <c r="PRJ4486" s="439"/>
      <c r="PRK4486" s="633"/>
      <c r="PRL4486" s="633"/>
      <c r="PRM4486" s="1888"/>
      <c r="PRN4486" s="544"/>
      <c r="PRO4486" s="2365"/>
      <c r="PRP4486" s="633"/>
      <c r="PRQ4486" s="439"/>
      <c r="PRR4486" s="633"/>
      <c r="PRS4486" s="633"/>
      <c r="PRT4486" s="1888"/>
      <c r="PRU4486" s="544"/>
      <c r="PRV4486" s="2365"/>
      <c r="PRW4486" s="633"/>
      <c r="PRX4486" s="439"/>
      <c r="PRY4486" s="633"/>
      <c r="PRZ4486" s="633"/>
      <c r="PSA4486" s="1888"/>
      <c r="PSB4486" s="544"/>
      <c r="PSC4486" s="2365"/>
      <c r="PSD4486" s="633"/>
      <c r="PSE4486" s="439"/>
      <c r="PSF4486" s="633"/>
      <c r="PSG4486" s="633"/>
      <c r="PSH4486" s="1888"/>
      <c r="PSI4486" s="544"/>
      <c r="PSJ4486" s="2365"/>
      <c r="PSK4486" s="633"/>
      <c r="PSL4486" s="439"/>
      <c r="PSM4486" s="633"/>
      <c r="PSN4486" s="633"/>
      <c r="PSO4486" s="1888"/>
      <c r="PSP4486" s="544"/>
      <c r="PSQ4486" s="2365"/>
      <c r="PSR4486" s="633"/>
      <c r="PSS4486" s="439"/>
      <c r="PST4486" s="633"/>
      <c r="PSU4486" s="633"/>
      <c r="PSV4486" s="1888"/>
      <c r="PSW4486" s="544"/>
      <c r="PSX4486" s="2365"/>
      <c r="PSY4486" s="633"/>
      <c r="PSZ4486" s="439"/>
      <c r="PTA4486" s="633"/>
      <c r="PTB4486" s="633"/>
      <c r="PTC4486" s="1888"/>
      <c r="PTD4486" s="544"/>
      <c r="PTE4486" s="2365"/>
      <c r="PTF4486" s="633"/>
      <c r="PTG4486" s="439"/>
      <c r="PTH4486" s="633"/>
      <c r="PTI4486" s="633"/>
      <c r="PTJ4486" s="1888"/>
      <c r="PTK4486" s="544"/>
      <c r="PTL4486" s="2365"/>
      <c r="PTM4486" s="633"/>
      <c r="PTN4486" s="439"/>
      <c r="PTO4486" s="633"/>
      <c r="PTP4486" s="633"/>
      <c r="PTQ4486" s="1888"/>
      <c r="PTR4486" s="544"/>
      <c r="PTS4486" s="2365"/>
      <c r="PTT4486" s="633"/>
      <c r="PTU4486" s="439"/>
      <c r="PTV4486" s="633"/>
      <c r="PTW4486" s="633"/>
      <c r="PTX4486" s="1888"/>
      <c r="PTY4486" s="544"/>
      <c r="PTZ4486" s="2365"/>
      <c r="PUA4486" s="633"/>
      <c r="PUB4486" s="439"/>
      <c r="PUC4486" s="633"/>
      <c r="PUD4486" s="633"/>
      <c r="PUE4486" s="1888"/>
      <c r="PUF4486" s="544"/>
      <c r="PUG4486" s="2365"/>
      <c r="PUH4486" s="633"/>
      <c r="PUI4486" s="439"/>
      <c r="PUJ4486" s="633"/>
      <c r="PUK4486" s="633"/>
      <c r="PUL4486" s="1888"/>
      <c r="PUM4486" s="544"/>
      <c r="PUN4486" s="2365"/>
      <c r="PUO4486" s="633"/>
      <c r="PUP4486" s="439"/>
      <c r="PUQ4486" s="633"/>
      <c r="PUR4486" s="633"/>
      <c r="PUS4486" s="1888"/>
      <c r="PUT4486" s="544"/>
      <c r="PUU4486" s="2365"/>
      <c r="PUV4486" s="633"/>
      <c r="PUW4486" s="439"/>
      <c r="PUX4486" s="633"/>
      <c r="PUY4486" s="633"/>
      <c r="PUZ4486" s="1888"/>
      <c r="PVA4486" s="544"/>
      <c r="PVB4486" s="2365"/>
      <c r="PVC4486" s="633"/>
      <c r="PVD4486" s="439"/>
      <c r="PVE4486" s="633"/>
      <c r="PVF4486" s="633"/>
      <c r="PVG4486" s="1888"/>
      <c r="PVH4486" s="544"/>
      <c r="PVI4486" s="2365"/>
      <c r="PVJ4486" s="633"/>
      <c r="PVK4486" s="439"/>
      <c r="PVL4486" s="633"/>
      <c r="PVM4486" s="633"/>
      <c r="PVN4486" s="1888"/>
      <c r="PVO4486" s="544"/>
      <c r="PVP4486" s="2365"/>
      <c r="PVQ4486" s="633"/>
      <c r="PVR4486" s="439"/>
      <c r="PVS4486" s="633"/>
      <c r="PVT4486" s="633"/>
      <c r="PVU4486" s="1888"/>
      <c r="PVV4486" s="544"/>
      <c r="PVW4486" s="2365"/>
      <c r="PVX4486" s="633"/>
      <c r="PVY4486" s="439"/>
      <c r="PVZ4486" s="633"/>
      <c r="PWA4486" s="633"/>
      <c r="PWB4486" s="1888"/>
      <c r="PWC4486" s="544"/>
      <c r="PWD4486" s="2365"/>
      <c r="PWE4486" s="633"/>
      <c r="PWF4486" s="439"/>
      <c r="PWG4486" s="633"/>
      <c r="PWH4486" s="633"/>
      <c r="PWI4486" s="1888"/>
      <c r="PWJ4486" s="544"/>
      <c r="PWK4486" s="2365"/>
      <c r="PWL4486" s="633"/>
      <c r="PWM4486" s="439"/>
      <c r="PWN4486" s="633"/>
      <c r="PWO4486" s="633"/>
      <c r="PWP4486" s="1888"/>
      <c r="PWQ4486" s="544"/>
      <c r="PWR4486" s="2365"/>
      <c r="PWS4486" s="633"/>
      <c r="PWT4486" s="439"/>
      <c r="PWU4486" s="633"/>
      <c r="PWV4486" s="633"/>
      <c r="PWW4486" s="1888"/>
      <c r="PWX4486" s="544"/>
      <c r="PWY4486" s="2365"/>
      <c r="PWZ4486" s="633"/>
      <c r="PXA4486" s="439"/>
      <c r="PXB4486" s="633"/>
      <c r="PXC4486" s="633"/>
      <c r="PXD4486" s="1888"/>
      <c r="PXE4486" s="544"/>
      <c r="PXF4486" s="2365"/>
      <c r="PXG4486" s="633"/>
      <c r="PXH4486" s="439"/>
      <c r="PXI4486" s="633"/>
      <c r="PXJ4486" s="633"/>
      <c r="PXK4486" s="1888"/>
      <c r="PXL4486" s="544"/>
      <c r="PXM4486" s="2365"/>
      <c r="PXN4486" s="633"/>
      <c r="PXO4486" s="439"/>
      <c r="PXP4486" s="633"/>
      <c r="PXQ4486" s="633"/>
      <c r="PXR4486" s="1888"/>
      <c r="PXS4486" s="544"/>
      <c r="PXT4486" s="2365"/>
      <c r="PXU4486" s="633"/>
      <c r="PXV4486" s="439"/>
      <c r="PXW4486" s="633"/>
      <c r="PXX4486" s="633"/>
      <c r="PXY4486" s="1888"/>
      <c r="PXZ4486" s="544"/>
      <c r="PYA4486" s="2365"/>
      <c r="PYB4486" s="633"/>
      <c r="PYC4486" s="439"/>
      <c r="PYD4486" s="633"/>
      <c r="PYE4486" s="633"/>
      <c r="PYF4486" s="1888"/>
      <c r="PYG4486" s="544"/>
      <c r="PYH4486" s="2365"/>
      <c r="PYI4486" s="633"/>
      <c r="PYJ4486" s="439"/>
      <c r="PYK4486" s="633"/>
      <c r="PYL4486" s="633"/>
      <c r="PYM4486" s="1888"/>
      <c r="PYN4486" s="544"/>
      <c r="PYO4486" s="2365"/>
      <c r="PYP4486" s="633"/>
      <c r="PYQ4486" s="439"/>
      <c r="PYR4486" s="633"/>
      <c r="PYS4486" s="633"/>
      <c r="PYT4486" s="1888"/>
      <c r="PYU4486" s="544"/>
      <c r="PYV4486" s="2365"/>
      <c r="PYW4486" s="633"/>
      <c r="PYX4486" s="439"/>
      <c r="PYY4486" s="633"/>
      <c r="PYZ4486" s="633"/>
      <c r="PZA4486" s="1888"/>
      <c r="PZB4486" s="544"/>
      <c r="PZC4486" s="2365"/>
      <c r="PZD4486" s="633"/>
      <c r="PZE4486" s="439"/>
      <c r="PZF4486" s="633"/>
      <c r="PZG4486" s="633"/>
      <c r="PZH4486" s="1888"/>
      <c r="PZI4486" s="544"/>
      <c r="PZJ4486" s="2365"/>
      <c r="PZK4486" s="633"/>
      <c r="PZL4486" s="439"/>
      <c r="PZM4486" s="633"/>
      <c r="PZN4486" s="633"/>
      <c r="PZO4486" s="1888"/>
      <c r="PZP4486" s="544"/>
      <c r="PZQ4486" s="2365"/>
      <c r="PZR4486" s="633"/>
      <c r="PZS4486" s="439"/>
      <c r="PZT4486" s="633"/>
      <c r="PZU4486" s="633"/>
      <c r="PZV4486" s="1888"/>
      <c r="PZW4486" s="544"/>
      <c r="PZX4486" s="2365"/>
      <c r="PZY4486" s="633"/>
      <c r="PZZ4486" s="439"/>
      <c r="QAA4486" s="633"/>
      <c r="QAB4486" s="633"/>
      <c r="QAC4486" s="1888"/>
      <c r="QAD4486" s="544"/>
      <c r="QAE4486" s="2365"/>
      <c r="QAF4486" s="633"/>
      <c r="QAG4486" s="439"/>
      <c r="QAH4486" s="633"/>
      <c r="QAI4486" s="633"/>
      <c r="QAJ4486" s="1888"/>
      <c r="QAK4486" s="544"/>
      <c r="QAL4486" s="2365"/>
      <c r="QAM4486" s="633"/>
      <c r="QAN4486" s="439"/>
      <c r="QAO4486" s="633"/>
      <c r="QAP4486" s="633"/>
      <c r="QAQ4486" s="1888"/>
      <c r="QAR4486" s="544"/>
      <c r="QAS4486" s="2365"/>
      <c r="QAT4486" s="633"/>
      <c r="QAU4486" s="439"/>
      <c r="QAV4486" s="633"/>
      <c r="QAW4486" s="633"/>
      <c r="QAX4486" s="1888"/>
      <c r="QAY4486" s="544"/>
      <c r="QAZ4486" s="2365"/>
      <c r="QBA4486" s="633"/>
      <c r="QBB4486" s="439"/>
      <c r="QBC4486" s="633"/>
      <c r="QBD4486" s="633"/>
      <c r="QBE4486" s="1888"/>
      <c r="QBF4486" s="544"/>
      <c r="QBG4486" s="2365"/>
      <c r="QBH4486" s="633"/>
      <c r="QBI4486" s="439"/>
      <c r="QBJ4486" s="633"/>
      <c r="QBK4486" s="633"/>
      <c r="QBL4486" s="1888"/>
      <c r="QBM4486" s="544"/>
      <c r="QBN4486" s="2365"/>
      <c r="QBO4486" s="633"/>
      <c r="QBP4486" s="439"/>
      <c r="QBQ4486" s="633"/>
      <c r="QBR4486" s="633"/>
      <c r="QBS4486" s="1888"/>
      <c r="QBT4486" s="544"/>
      <c r="QBU4486" s="2365"/>
      <c r="QBV4486" s="633"/>
      <c r="QBW4486" s="439"/>
      <c r="QBX4486" s="633"/>
      <c r="QBY4486" s="633"/>
      <c r="QBZ4486" s="1888"/>
      <c r="QCA4486" s="544"/>
      <c r="QCB4486" s="2365"/>
      <c r="QCC4486" s="633"/>
      <c r="QCD4486" s="439"/>
      <c r="QCE4486" s="633"/>
      <c r="QCF4486" s="633"/>
      <c r="QCG4486" s="1888"/>
      <c r="QCH4486" s="544"/>
      <c r="QCI4486" s="2365"/>
      <c r="QCJ4486" s="633"/>
      <c r="QCK4486" s="439"/>
      <c r="QCL4486" s="633"/>
      <c r="QCM4486" s="633"/>
      <c r="QCN4486" s="1888"/>
      <c r="QCO4486" s="544"/>
      <c r="QCP4486" s="2365"/>
      <c r="QCQ4486" s="633"/>
      <c r="QCR4486" s="439"/>
      <c r="QCS4486" s="633"/>
      <c r="QCT4486" s="633"/>
      <c r="QCU4486" s="1888"/>
      <c r="QCV4486" s="544"/>
      <c r="QCW4486" s="2365"/>
      <c r="QCX4486" s="633"/>
      <c r="QCY4486" s="439"/>
      <c r="QCZ4486" s="633"/>
      <c r="QDA4486" s="633"/>
      <c r="QDB4486" s="1888"/>
      <c r="QDC4486" s="544"/>
      <c r="QDD4486" s="2365"/>
      <c r="QDE4486" s="633"/>
      <c r="QDF4486" s="439"/>
      <c r="QDG4486" s="633"/>
      <c r="QDH4486" s="633"/>
      <c r="QDI4486" s="1888"/>
      <c r="QDJ4486" s="544"/>
      <c r="QDK4486" s="2365"/>
      <c r="QDL4486" s="633"/>
      <c r="QDM4486" s="439"/>
      <c r="QDN4486" s="633"/>
      <c r="QDO4486" s="633"/>
      <c r="QDP4486" s="1888"/>
      <c r="QDQ4486" s="544"/>
      <c r="QDR4486" s="2365"/>
      <c r="QDS4486" s="633"/>
      <c r="QDT4486" s="439"/>
      <c r="QDU4486" s="633"/>
      <c r="QDV4486" s="633"/>
      <c r="QDW4486" s="1888"/>
      <c r="QDX4486" s="544"/>
      <c r="QDY4486" s="2365"/>
      <c r="QDZ4486" s="633"/>
      <c r="QEA4486" s="439"/>
      <c r="QEB4486" s="633"/>
      <c r="QEC4486" s="633"/>
      <c r="QED4486" s="1888"/>
      <c r="QEE4486" s="544"/>
      <c r="QEF4486" s="2365"/>
      <c r="QEG4486" s="633"/>
      <c r="QEH4486" s="439"/>
      <c r="QEI4486" s="633"/>
      <c r="QEJ4486" s="633"/>
      <c r="QEK4486" s="1888"/>
      <c r="QEL4486" s="544"/>
      <c r="QEM4486" s="2365"/>
      <c r="QEN4486" s="633"/>
      <c r="QEO4486" s="439"/>
      <c r="QEP4486" s="633"/>
      <c r="QEQ4486" s="633"/>
      <c r="QER4486" s="1888"/>
      <c r="QES4486" s="544"/>
      <c r="QET4486" s="2365"/>
      <c r="QEU4486" s="633"/>
      <c r="QEV4486" s="439"/>
      <c r="QEW4486" s="633"/>
      <c r="QEX4486" s="633"/>
      <c r="QEY4486" s="1888"/>
      <c r="QEZ4486" s="544"/>
      <c r="QFA4486" s="2365"/>
      <c r="QFB4486" s="633"/>
      <c r="QFC4486" s="439"/>
      <c r="QFD4486" s="633"/>
      <c r="QFE4486" s="633"/>
      <c r="QFF4486" s="1888"/>
      <c r="QFG4486" s="544"/>
      <c r="QFH4486" s="2365"/>
      <c r="QFI4486" s="633"/>
      <c r="QFJ4486" s="439"/>
      <c r="QFK4486" s="633"/>
      <c r="QFL4486" s="633"/>
      <c r="QFM4486" s="1888"/>
      <c r="QFN4486" s="544"/>
      <c r="QFO4486" s="2365"/>
      <c r="QFP4486" s="633"/>
      <c r="QFQ4486" s="439"/>
      <c r="QFR4486" s="633"/>
      <c r="QFS4486" s="633"/>
      <c r="QFT4486" s="1888"/>
      <c r="QFU4486" s="544"/>
      <c r="QFV4486" s="2365"/>
      <c r="QFW4486" s="633"/>
      <c r="QFX4486" s="439"/>
      <c r="QFY4486" s="633"/>
      <c r="QFZ4486" s="633"/>
      <c r="QGA4486" s="1888"/>
      <c r="QGB4486" s="544"/>
      <c r="QGC4486" s="2365"/>
      <c r="QGD4486" s="633"/>
      <c r="QGE4486" s="439"/>
      <c r="QGF4486" s="633"/>
      <c r="QGG4486" s="633"/>
      <c r="QGH4486" s="1888"/>
      <c r="QGI4486" s="544"/>
      <c r="QGJ4486" s="2365"/>
      <c r="QGK4486" s="633"/>
      <c r="QGL4486" s="439"/>
      <c r="QGM4486" s="633"/>
      <c r="QGN4486" s="633"/>
      <c r="QGO4486" s="1888"/>
      <c r="QGP4486" s="544"/>
      <c r="QGQ4486" s="2365"/>
      <c r="QGR4486" s="633"/>
      <c r="QGS4486" s="439"/>
      <c r="QGT4486" s="633"/>
      <c r="QGU4486" s="633"/>
      <c r="QGV4486" s="1888"/>
      <c r="QGW4486" s="544"/>
      <c r="QGX4486" s="2365"/>
      <c r="QGY4486" s="633"/>
      <c r="QGZ4486" s="439"/>
      <c r="QHA4486" s="633"/>
      <c r="QHB4486" s="633"/>
      <c r="QHC4486" s="1888"/>
      <c r="QHD4486" s="544"/>
      <c r="QHE4486" s="2365"/>
      <c r="QHF4486" s="633"/>
      <c r="QHG4486" s="439"/>
      <c r="QHH4486" s="633"/>
      <c r="QHI4486" s="633"/>
      <c r="QHJ4486" s="1888"/>
      <c r="QHK4486" s="544"/>
      <c r="QHL4486" s="2365"/>
      <c r="QHM4486" s="633"/>
      <c r="QHN4486" s="439"/>
      <c r="QHO4486" s="633"/>
      <c r="QHP4486" s="633"/>
      <c r="QHQ4486" s="1888"/>
      <c r="QHR4486" s="544"/>
      <c r="QHS4486" s="2365"/>
      <c r="QHT4486" s="633"/>
      <c r="QHU4486" s="439"/>
      <c r="QHV4486" s="633"/>
      <c r="QHW4486" s="633"/>
      <c r="QHX4486" s="1888"/>
      <c r="QHY4486" s="544"/>
      <c r="QHZ4486" s="2365"/>
      <c r="QIA4486" s="633"/>
      <c r="QIB4486" s="439"/>
      <c r="QIC4486" s="633"/>
      <c r="QID4486" s="633"/>
      <c r="QIE4486" s="1888"/>
      <c r="QIF4486" s="544"/>
      <c r="QIG4486" s="2365"/>
      <c r="QIH4486" s="633"/>
      <c r="QII4486" s="439"/>
      <c r="QIJ4486" s="633"/>
      <c r="QIK4486" s="633"/>
      <c r="QIL4486" s="1888"/>
      <c r="QIM4486" s="544"/>
      <c r="QIN4486" s="2365"/>
      <c r="QIO4486" s="633"/>
      <c r="QIP4486" s="439"/>
      <c r="QIQ4486" s="633"/>
      <c r="QIR4486" s="633"/>
      <c r="QIS4486" s="1888"/>
      <c r="QIT4486" s="544"/>
      <c r="QIU4486" s="2365"/>
      <c r="QIV4486" s="633"/>
      <c r="QIW4486" s="439"/>
      <c r="QIX4486" s="633"/>
      <c r="QIY4486" s="633"/>
      <c r="QIZ4486" s="1888"/>
      <c r="QJA4486" s="544"/>
      <c r="QJB4486" s="2365"/>
      <c r="QJC4486" s="633"/>
      <c r="QJD4486" s="439"/>
      <c r="QJE4486" s="633"/>
      <c r="QJF4486" s="633"/>
      <c r="QJG4486" s="1888"/>
      <c r="QJH4486" s="544"/>
      <c r="QJI4486" s="2365"/>
      <c r="QJJ4486" s="633"/>
      <c r="QJK4486" s="439"/>
      <c r="QJL4486" s="633"/>
      <c r="QJM4486" s="633"/>
      <c r="QJN4486" s="1888"/>
      <c r="QJO4486" s="544"/>
      <c r="QJP4486" s="2365"/>
      <c r="QJQ4486" s="633"/>
      <c r="QJR4486" s="439"/>
      <c r="QJS4486" s="633"/>
      <c r="QJT4486" s="633"/>
      <c r="QJU4486" s="1888"/>
      <c r="QJV4486" s="544"/>
      <c r="QJW4486" s="2365"/>
      <c r="QJX4486" s="633"/>
      <c r="QJY4486" s="439"/>
      <c r="QJZ4486" s="633"/>
      <c r="QKA4486" s="633"/>
      <c r="QKB4486" s="1888"/>
      <c r="QKC4486" s="544"/>
      <c r="QKD4486" s="2365"/>
      <c r="QKE4486" s="633"/>
      <c r="QKF4486" s="439"/>
      <c r="QKG4486" s="633"/>
      <c r="QKH4486" s="633"/>
      <c r="QKI4486" s="1888"/>
      <c r="QKJ4486" s="544"/>
      <c r="QKK4486" s="2365"/>
      <c r="QKL4486" s="633"/>
      <c r="QKM4486" s="439"/>
      <c r="QKN4486" s="633"/>
      <c r="QKO4486" s="633"/>
      <c r="QKP4486" s="1888"/>
      <c r="QKQ4486" s="544"/>
      <c r="QKR4486" s="2365"/>
      <c r="QKS4486" s="633"/>
      <c r="QKT4486" s="439"/>
      <c r="QKU4486" s="633"/>
      <c r="QKV4486" s="633"/>
      <c r="QKW4486" s="1888"/>
      <c r="QKX4486" s="544"/>
      <c r="QKY4486" s="2365"/>
      <c r="QKZ4486" s="633"/>
      <c r="QLA4486" s="439"/>
      <c r="QLB4486" s="633"/>
      <c r="QLC4486" s="633"/>
      <c r="QLD4486" s="1888"/>
      <c r="QLE4486" s="544"/>
      <c r="QLF4486" s="2365"/>
      <c r="QLG4486" s="633"/>
      <c r="QLH4486" s="439"/>
      <c r="QLI4486" s="633"/>
      <c r="QLJ4486" s="633"/>
      <c r="QLK4486" s="1888"/>
      <c r="QLL4486" s="544"/>
      <c r="QLM4486" s="2365"/>
      <c r="QLN4486" s="633"/>
      <c r="QLO4486" s="439"/>
      <c r="QLP4486" s="633"/>
      <c r="QLQ4486" s="633"/>
      <c r="QLR4486" s="1888"/>
      <c r="QLS4486" s="544"/>
      <c r="QLT4486" s="2365"/>
      <c r="QLU4486" s="633"/>
      <c r="QLV4486" s="439"/>
      <c r="QLW4486" s="633"/>
      <c r="QLX4486" s="633"/>
      <c r="QLY4486" s="1888"/>
      <c r="QLZ4486" s="544"/>
      <c r="QMA4486" s="2365"/>
      <c r="QMB4486" s="633"/>
      <c r="QMC4486" s="439"/>
      <c r="QMD4486" s="633"/>
      <c r="QME4486" s="633"/>
      <c r="QMF4486" s="1888"/>
      <c r="QMG4486" s="544"/>
      <c r="QMH4486" s="2365"/>
      <c r="QMI4486" s="633"/>
      <c r="QMJ4486" s="439"/>
      <c r="QMK4486" s="633"/>
      <c r="QML4486" s="633"/>
      <c r="QMM4486" s="1888"/>
      <c r="QMN4486" s="544"/>
      <c r="QMO4486" s="2365"/>
      <c r="QMP4486" s="633"/>
      <c r="QMQ4486" s="439"/>
      <c r="QMR4486" s="633"/>
      <c r="QMS4486" s="633"/>
      <c r="QMT4486" s="1888"/>
      <c r="QMU4486" s="544"/>
      <c r="QMV4486" s="2365"/>
      <c r="QMW4486" s="633"/>
      <c r="QMX4486" s="439"/>
      <c r="QMY4486" s="633"/>
      <c r="QMZ4486" s="633"/>
      <c r="QNA4486" s="1888"/>
      <c r="QNB4486" s="544"/>
      <c r="QNC4486" s="2365"/>
      <c r="QND4486" s="633"/>
      <c r="QNE4486" s="439"/>
      <c r="QNF4486" s="633"/>
      <c r="QNG4486" s="633"/>
      <c r="QNH4486" s="1888"/>
      <c r="QNI4486" s="544"/>
      <c r="QNJ4486" s="2365"/>
      <c r="QNK4486" s="633"/>
      <c r="QNL4486" s="439"/>
      <c r="QNM4486" s="633"/>
      <c r="QNN4486" s="633"/>
      <c r="QNO4486" s="1888"/>
      <c r="QNP4486" s="544"/>
      <c r="QNQ4486" s="2365"/>
      <c r="QNR4486" s="633"/>
      <c r="QNS4486" s="439"/>
      <c r="QNT4486" s="633"/>
      <c r="QNU4486" s="633"/>
      <c r="QNV4486" s="1888"/>
      <c r="QNW4486" s="544"/>
      <c r="QNX4486" s="2365"/>
      <c r="QNY4486" s="633"/>
      <c r="QNZ4486" s="439"/>
      <c r="QOA4486" s="633"/>
      <c r="QOB4486" s="633"/>
      <c r="QOC4486" s="1888"/>
      <c r="QOD4486" s="544"/>
      <c r="QOE4486" s="2365"/>
      <c r="QOF4486" s="633"/>
      <c r="QOG4486" s="439"/>
      <c r="QOH4486" s="633"/>
      <c r="QOI4486" s="633"/>
      <c r="QOJ4486" s="1888"/>
      <c r="QOK4486" s="544"/>
      <c r="QOL4486" s="2365"/>
      <c r="QOM4486" s="633"/>
      <c r="QON4486" s="439"/>
      <c r="QOO4486" s="633"/>
      <c r="QOP4486" s="633"/>
      <c r="QOQ4486" s="1888"/>
      <c r="QOR4486" s="544"/>
      <c r="QOS4486" s="2365"/>
      <c r="QOT4486" s="633"/>
      <c r="QOU4486" s="439"/>
      <c r="QOV4486" s="633"/>
      <c r="QOW4486" s="633"/>
      <c r="QOX4486" s="1888"/>
      <c r="QOY4486" s="544"/>
      <c r="QOZ4486" s="2365"/>
      <c r="QPA4486" s="633"/>
      <c r="QPB4486" s="439"/>
      <c r="QPC4486" s="633"/>
      <c r="QPD4486" s="633"/>
      <c r="QPE4486" s="1888"/>
      <c r="QPF4486" s="544"/>
      <c r="QPG4486" s="2365"/>
      <c r="QPH4486" s="633"/>
      <c r="QPI4486" s="439"/>
      <c r="QPJ4486" s="633"/>
      <c r="QPK4486" s="633"/>
      <c r="QPL4486" s="1888"/>
      <c r="QPM4486" s="544"/>
      <c r="QPN4486" s="2365"/>
      <c r="QPO4486" s="633"/>
      <c r="QPP4486" s="439"/>
      <c r="QPQ4486" s="633"/>
      <c r="QPR4486" s="633"/>
      <c r="QPS4486" s="1888"/>
      <c r="QPT4486" s="544"/>
      <c r="QPU4486" s="2365"/>
      <c r="QPV4486" s="633"/>
      <c r="QPW4486" s="439"/>
      <c r="QPX4486" s="633"/>
      <c r="QPY4486" s="633"/>
      <c r="QPZ4486" s="1888"/>
      <c r="QQA4486" s="544"/>
      <c r="QQB4486" s="2365"/>
      <c r="QQC4486" s="633"/>
      <c r="QQD4486" s="439"/>
      <c r="QQE4486" s="633"/>
      <c r="QQF4486" s="633"/>
      <c r="QQG4486" s="1888"/>
      <c r="QQH4486" s="544"/>
      <c r="QQI4486" s="2365"/>
      <c r="QQJ4486" s="633"/>
      <c r="QQK4486" s="439"/>
      <c r="QQL4486" s="633"/>
      <c r="QQM4486" s="633"/>
      <c r="QQN4486" s="1888"/>
      <c r="QQO4486" s="544"/>
      <c r="QQP4486" s="2365"/>
      <c r="QQQ4486" s="633"/>
      <c r="QQR4486" s="439"/>
      <c r="QQS4486" s="633"/>
      <c r="QQT4486" s="633"/>
      <c r="QQU4486" s="1888"/>
      <c r="QQV4486" s="544"/>
      <c r="QQW4486" s="2365"/>
      <c r="QQX4486" s="633"/>
      <c r="QQY4486" s="439"/>
      <c r="QQZ4486" s="633"/>
      <c r="QRA4486" s="633"/>
      <c r="QRB4486" s="1888"/>
      <c r="QRC4486" s="544"/>
      <c r="QRD4486" s="2365"/>
      <c r="QRE4486" s="633"/>
      <c r="QRF4486" s="439"/>
      <c r="QRG4486" s="633"/>
      <c r="QRH4486" s="633"/>
      <c r="QRI4486" s="1888"/>
      <c r="QRJ4486" s="544"/>
      <c r="QRK4486" s="2365"/>
      <c r="QRL4486" s="633"/>
      <c r="QRM4486" s="439"/>
      <c r="QRN4486" s="633"/>
      <c r="QRO4486" s="633"/>
      <c r="QRP4486" s="1888"/>
      <c r="QRQ4486" s="544"/>
      <c r="QRR4486" s="2365"/>
      <c r="QRS4486" s="633"/>
      <c r="QRT4486" s="439"/>
      <c r="QRU4486" s="633"/>
      <c r="QRV4486" s="633"/>
      <c r="QRW4486" s="1888"/>
      <c r="QRX4486" s="544"/>
      <c r="QRY4486" s="2365"/>
      <c r="QRZ4486" s="633"/>
      <c r="QSA4486" s="439"/>
      <c r="QSB4486" s="633"/>
      <c r="QSC4486" s="633"/>
      <c r="QSD4486" s="1888"/>
      <c r="QSE4486" s="544"/>
      <c r="QSF4486" s="2365"/>
      <c r="QSG4486" s="633"/>
      <c r="QSH4486" s="439"/>
      <c r="QSI4486" s="633"/>
      <c r="QSJ4486" s="633"/>
      <c r="QSK4486" s="1888"/>
      <c r="QSL4486" s="544"/>
      <c r="QSM4486" s="2365"/>
      <c r="QSN4486" s="633"/>
      <c r="QSO4486" s="439"/>
      <c r="QSP4486" s="633"/>
      <c r="QSQ4486" s="633"/>
      <c r="QSR4486" s="1888"/>
      <c r="QSS4486" s="544"/>
      <c r="QST4486" s="2365"/>
      <c r="QSU4486" s="633"/>
      <c r="QSV4486" s="439"/>
      <c r="QSW4486" s="633"/>
      <c r="QSX4486" s="633"/>
      <c r="QSY4486" s="1888"/>
      <c r="QSZ4486" s="544"/>
      <c r="QTA4486" s="2365"/>
      <c r="QTB4486" s="633"/>
      <c r="QTC4486" s="439"/>
      <c r="QTD4486" s="633"/>
      <c r="QTE4486" s="633"/>
      <c r="QTF4486" s="1888"/>
      <c r="QTG4486" s="544"/>
      <c r="QTH4486" s="2365"/>
      <c r="QTI4486" s="633"/>
      <c r="QTJ4486" s="439"/>
      <c r="QTK4486" s="633"/>
      <c r="QTL4486" s="633"/>
      <c r="QTM4486" s="1888"/>
      <c r="QTN4486" s="544"/>
      <c r="QTO4486" s="2365"/>
      <c r="QTP4486" s="633"/>
      <c r="QTQ4486" s="439"/>
      <c r="QTR4486" s="633"/>
      <c r="QTS4486" s="633"/>
      <c r="QTT4486" s="1888"/>
      <c r="QTU4486" s="544"/>
      <c r="QTV4486" s="2365"/>
      <c r="QTW4486" s="633"/>
      <c r="QTX4486" s="439"/>
      <c r="QTY4486" s="633"/>
      <c r="QTZ4486" s="633"/>
      <c r="QUA4486" s="1888"/>
      <c r="QUB4486" s="544"/>
      <c r="QUC4486" s="2365"/>
      <c r="QUD4486" s="633"/>
      <c r="QUE4486" s="439"/>
      <c r="QUF4486" s="633"/>
      <c r="QUG4486" s="633"/>
      <c r="QUH4486" s="1888"/>
      <c r="QUI4486" s="544"/>
      <c r="QUJ4486" s="2365"/>
      <c r="QUK4486" s="633"/>
      <c r="QUL4486" s="439"/>
      <c r="QUM4486" s="633"/>
      <c r="QUN4486" s="633"/>
      <c r="QUO4486" s="1888"/>
      <c r="QUP4486" s="544"/>
      <c r="QUQ4486" s="2365"/>
      <c r="QUR4486" s="633"/>
      <c r="QUS4486" s="439"/>
      <c r="QUT4486" s="633"/>
      <c r="QUU4486" s="633"/>
      <c r="QUV4486" s="1888"/>
      <c r="QUW4486" s="544"/>
      <c r="QUX4486" s="2365"/>
      <c r="QUY4486" s="633"/>
      <c r="QUZ4486" s="439"/>
      <c r="QVA4486" s="633"/>
      <c r="QVB4486" s="633"/>
      <c r="QVC4486" s="1888"/>
      <c r="QVD4486" s="544"/>
      <c r="QVE4486" s="2365"/>
      <c r="QVF4486" s="633"/>
      <c r="QVG4486" s="439"/>
      <c r="QVH4486" s="633"/>
      <c r="QVI4486" s="633"/>
      <c r="QVJ4486" s="1888"/>
      <c r="QVK4486" s="544"/>
      <c r="QVL4486" s="2365"/>
      <c r="QVM4486" s="633"/>
      <c r="QVN4486" s="439"/>
      <c r="QVO4486" s="633"/>
      <c r="QVP4486" s="633"/>
      <c r="QVQ4486" s="1888"/>
      <c r="QVR4486" s="544"/>
      <c r="QVS4486" s="2365"/>
      <c r="QVT4486" s="633"/>
      <c r="QVU4486" s="439"/>
      <c r="QVV4486" s="633"/>
      <c r="QVW4486" s="633"/>
      <c r="QVX4486" s="1888"/>
      <c r="QVY4486" s="544"/>
      <c r="QVZ4486" s="2365"/>
      <c r="QWA4486" s="633"/>
      <c r="QWB4486" s="439"/>
      <c r="QWC4486" s="633"/>
      <c r="QWD4486" s="633"/>
      <c r="QWE4486" s="1888"/>
      <c r="QWF4486" s="544"/>
      <c r="QWG4486" s="2365"/>
      <c r="QWH4486" s="633"/>
      <c r="QWI4486" s="439"/>
      <c r="QWJ4486" s="633"/>
      <c r="QWK4486" s="633"/>
      <c r="QWL4486" s="1888"/>
      <c r="QWM4486" s="544"/>
      <c r="QWN4486" s="2365"/>
      <c r="QWO4486" s="633"/>
      <c r="QWP4486" s="439"/>
      <c r="QWQ4486" s="633"/>
      <c r="QWR4486" s="633"/>
      <c r="QWS4486" s="1888"/>
      <c r="QWT4486" s="544"/>
      <c r="QWU4486" s="2365"/>
      <c r="QWV4486" s="633"/>
      <c r="QWW4486" s="439"/>
      <c r="QWX4486" s="633"/>
      <c r="QWY4486" s="633"/>
      <c r="QWZ4486" s="1888"/>
      <c r="QXA4486" s="544"/>
      <c r="QXB4486" s="2365"/>
      <c r="QXC4486" s="633"/>
      <c r="QXD4486" s="439"/>
      <c r="QXE4486" s="633"/>
      <c r="QXF4486" s="633"/>
      <c r="QXG4486" s="1888"/>
      <c r="QXH4486" s="544"/>
      <c r="QXI4486" s="2365"/>
      <c r="QXJ4486" s="633"/>
      <c r="QXK4486" s="439"/>
      <c r="QXL4486" s="633"/>
      <c r="QXM4486" s="633"/>
      <c r="QXN4486" s="1888"/>
      <c r="QXO4486" s="544"/>
      <c r="QXP4486" s="2365"/>
      <c r="QXQ4486" s="633"/>
      <c r="QXR4486" s="439"/>
      <c r="QXS4486" s="633"/>
      <c r="QXT4486" s="633"/>
      <c r="QXU4486" s="1888"/>
      <c r="QXV4486" s="544"/>
      <c r="QXW4486" s="2365"/>
      <c r="QXX4486" s="633"/>
      <c r="QXY4486" s="439"/>
      <c r="QXZ4486" s="633"/>
      <c r="QYA4486" s="633"/>
      <c r="QYB4486" s="1888"/>
      <c r="QYC4486" s="544"/>
      <c r="QYD4486" s="2365"/>
      <c r="QYE4486" s="633"/>
      <c r="QYF4486" s="439"/>
      <c r="QYG4486" s="633"/>
      <c r="QYH4486" s="633"/>
      <c r="QYI4486" s="1888"/>
      <c r="QYJ4486" s="544"/>
      <c r="QYK4486" s="2365"/>
      <c r="QYL4486" s="633"/>
      <c r="QYM4486" s="439"/>
      <c r="QYN4486" s="633"/>
      <c r="QYO4486" s="633"/>
      <c r="QYP4486" s="1888"/>
      <c r="QYQ4486" s="544"/>
      <c r="QYR4486" s="2365"/>
      <c r="QYS4486" s="633"/>
      <c r="QYT4486" s="439"/>
      <c r="QYU4486" s="633"/>
      <c r="QYV4486" s="633"/>
      <c r="QYW4486" s="1888"/>
      <c r="QYX4486" s="544"/>
      <c r="QYY4486" s="2365"/>
      <c r="QYZ4486" s="633"/>
      <c r="QZA4486" s="439"/>
      <c r="QZB4486" s="633"/>
      <c r="QZC4486" s="633"/>
      <c r="QZD4486" s="1888"/>
      <c r="QZE4486" s="544"/>
      <c r="QZF4486" s="2365"/>
      <c r="QZG4486" s="633"/>
      <c r="QZH4486" s="439"/>
      <c r="QZI4486" s="633"/>
      <c r="QZJ4486" s="633"/>
      <c r="QZK4486" s="1888"/>
      <c r="QZL4486" s="544"/>
      <c r="QZM4486" s="2365"/>
      <c r="QZN4486" s="633"/>
      <c r="QZO4486" s="439"/>
      <c r="QZP4486" s="633"/>
      <c r="QZQ4486" s="633"/>
      <c r="QZR4486" s="1888"/>
      <c r="QZS4486" s="544"/>
      <c r="QZT4486" s="2365"/>
      <c r="QZU4486" s="633"/>
      <c r="QZV4486" s="439"/>
      <c r="QZW4486" s="633"/>
      <c r="QZX4486" s="633"/>
      <c r="QZY4486" s="1888"/>
      <c r="QZZ4486" s="544"/>
      <c r="RAA4486" s="2365"/>
      <c r="RAB4486" s="633"/>
      <c r="RAC4486" s="439"/>
      <c r="RAD4486" s="633"/>
      <c r="RAE4486" s="633"/>
      <c r="RAF4486" s="1888"/>
      <c r="RAG4486" s="544"/>
      <c r="RAH4486" s="2365"/>
      <c r="RAI4486" s="633"/>
      <c r="RAJ4486" s="439"/>
      <c r="RAK4486" s="633"/>
      <c r="RAL4486" s="633"/>
      <c r="RAM4486" s="1888"/>
      <c r="RAN4486" s="544"/>
      <c r="RAO4486" s="2365"/>
      <c r="RAP4486" s="633"/>
      <c r="RAQ4486" s="439"/>
      <c r="RAR4486" s="633"/>
      <c r="RAS4486" s="633"/>
      <c r="RAT4486" s="1888"/>
      <c r="RAU4486" s="544"/>
      <c r="RAV4486" s="2365"/>
      <c r="RAW4486" s="633"/>
      <c r="RAX4486" s="439"/>
      <c r="RAY4486" s="633"/>
      <c r="RAZ4486" s="633"/>
      <c r="RBA4486" s="1888"/>
      <c r="RBB4486" s="544"/>
      <c r="RBC4486" s="2365"/>
      <c r="RBD4486" s="633"/>
      <c r="RBE4486" s="439"/>
      <c r="RBF4486" s="633"/>
      <c r="RBG4486" s="633"/>
      <c r="RBH4486" s="1888"/>
      <c r="RBI4486" s="544"/>
      <c r="RBJ4486" s="2365"/>
      <c r="RBK4486" s="633"/>
      <c r="RBL4486" s="439"/>
      <c r="RBM4486" s="633"/>
      <c r="RBN4486" s="633"/>
      <c r="RBO4486" s="1888"/>
      <c r="RBP4486" s="544"/>
      <c r="RBQ4486" s="2365"/>
      <c r="RBR4486" s="633"/>
      <c r="RBS4486" s="439"/>
      <c r="RBT4486" s="633"/>
      <c r="RBU4486" s="633"/>
      <c r="RBV4486" s="1888"/>
      <c r="RBW4486" s="544"/>
      <c r="RBX4486" s="2365"/>
      <c r="RBY4486" s="633"/>
      <c r="RBZ4486" s="439"/>
      <c r="RCA4486" s="633"/>
      <c r="RCB4486" s="633"/>
      <c r="RCC4486" s="1888"/>
      <c r="RCD4486" s="544"/>
      <c r="RCE4486" s="2365"/>
      <c r="RCF4486" s="633"/>
      <c r="RCG4486" s="439"/>
      <c r="RCH4486" s="633"/>
      <c r="RCI4486" s="633"/>
      <c r="RCJ4486" s="1888"/>
      <c r="RCK4486" s="544"/>
      <c r="RCL4486" s="2365"/>
      <c r="RCM4486" s="633"/>
      <c r="RCN4486" s="439"/>
      <c r="RCO4486" s="633"/>
      <c r="RCP4486" s="633"/>
      <c r="RCQ4486" s="1888"/>
      <c r="RCR4486" s="544"/>
      <c r="RCS4486" s="2365"/>
      <c r="RCT4486" s="633"/>
      <c r="RCU4486" s="439"/>
      <c r="RCV4486" s="633"/>
      <c r="RCW4486" s="633"/>
      <c r="RCX4486" s="1888"/>
      <c r="RCY4486" s="544"/>
      <c r="RCZ4486" s="2365"/>
      <c r="RDA4486" s="633"/>
      <c r="RDB4486" s="439"/>
      <c r="RDC4486" s="633"/>
      <c r="RDD4486" s="633"/>
      <c r="RDE4486" s="1888"/>
      <c r="RDF4486" s="544"/>
      <c r="RDG4486" s="2365"/>
      <c r="RDH4486" s="633"/>
      <c r="RDI4486" s="439"/>
      <c r="RDJ4486" s="633"/>
      <c r="RDK4486" s="633"/>
      <c r="RDL4486" s="1888"/>
      <c r="RDM4486" s="544"/>
      <c r="RDN4486" s="2365"/>
      <c r="RDO4486" s="633"/>
      <c r="RDP4486" s="439"/>
      <c r="RDQ4486" s="633"/>
      <c r="RDR4486" s="633"/>
      <c r="RDS4486" s="1888"/>
      <c r="RDT4486" s="544"/>
      <c r="RDU4486" s="2365"/>
      <c r="RDV4486" s="633"/>
      <c r="RDW4486" s="439"/>
      <c r="RDX4486" s="633"/>
      <c r="RDY4486" s="633"/>
      <c r="RDZ4486" s="1888"/>
      <c r="REA4486" s="544"/>
      <c r="REB4486" s="2365"/>
      <c r="REC4486" s="633"/>
      <c r="RED4486" s="439"/>
      <c r="REE4486" s="633"/>
      <c r="REF4486" s="633"/>
      <c r="REG4486" s="1888"/>
      <c r="REH4486" s="544"/>
      <c r="REI4486" s="2365"/>
      <c r="REJ4486" s="633"/>
      <c r="REK4486" s="439"/>
      <c r="REL4486" s="633"/>
      <c r="REM4486" s="633"/>
      <c r="REN4486" s="1888"/>
      <c r="REO4486" s="544"/>
      <c r="REP4486" s="2365"/>
      <c r="REQ4486" s="633"/>
      <c r="RER4486" s="439"/>
      <c r="RES4486" s="633"/>
      <c r="RET4486" s="633"/>
      <c r="REU4486" s="1888"/>
      <c r="REV4486" s="544"/>
      <c r="REW4486" s="2365"/>
      <c r="REX4486" s="633"/>
      <c r="REY4486" s="439"/>
      <c r="REZ4486" s="633"/>
      <c r="RFA4486" s="633"/>
      <c r="RFB4486" s="1888"/>
      <c r="RFC4486" s="544"/>
      <c r="RFD4486" s="2365"/>
      <c r="RFE4486" s="633"/>
      <c r="RFF4486" s="439"/>
      <c r="RFG4486" s="633"/>
      <c r="RFH4486" s="633"/>
      <c r="RFI4486" s="1888"/>
      <c r="RFJ4486" s="544"/>
      <c r="RFK4486" s="2365"/>
      <c r="RFL4486" s="633"/>
      <c r="RFM4486" s="439"/>
      <c r="RFN4486" s="633"/>
      <c r="RFO4486" s="633"/>
      <c r="RFP4486" s="1888"/>
      <c r="RFQ4486" s="544"/>
      <c r="RFR4486" s="2365"/>
      <c r="RFS4486" s="633"/>
      <c r="RFT4486" s="439"/>
      <c r="RFU4486" s="633"/>
      <c r="RFV4486" s="633"/>
      <c r="RFW4486" s="1888"/>
      <c r="RFX4486" s="544"/>
      <c r="RFY4486" s="2365"/>
      <c r="RFZ4486" s="633"/>
      <c r="RGA4486" s="439"/>
      <c r="RGB4486" s="633"/>
      <c r="RGC4486" s="633"/>
      <c r="RGD4486" s="1888"/>
      <c r="RGE4486" s="544"/>
      <c r="RGF4486" s="2365"/>
      <c r="RGG4486" s="633"/>
      <c r="RGH4486" s="439"/>
      <c r="RGI4486" s="633"/>
      <c r="RGJ4486" s="633"/>
      <c r="RGK4486" s="1888"/>
      <c r="RGL4486" s="544"/>
      <c r="RGM4486" s="2365"/>
      <c r="RGN4486" s="633"/>
      <c r="RGO4486" s="439"/>
      <c r="RGP4486" s="633"/>
      <c r="RGQ4486" s="633"/>
      <c r="RGR4486" s="1888"/>
      <c r="RGS4486" s="544"/>
      <c r="RGT4486" s="2365"/>
      <c r="RGU4486" s="633"/>
      <c r="RGV4486" s="439"/>
      <c r="RGW4486" s="633"/>
      <c r="RGX4486" s="633"/>
      <c r="RGY4486" s="1888"/>
      <c r="RGZ4486" s="544"/>
      <c r="RHA4486" s="2365"/>
      <c r="RHB4486" s="633"/>
      <c r="RHC4486" s="439"/>
      <c r="RHD4486" s="633"/>
      <c r="RHE4486" s="633"/>
      <c r="RHF4486" s="1888"/>
      <c r="RHG4486" s="544"/>
      <c r="RHH4486" s="2365"/>
      <c r="RHI4486" s="633"/>
      <c r="RHJ4486" s="439"/>
      <c r="RHK4486" s="633"/>
      <c r="RHL4486" s="633"/>
      <c r="RHM4486" s="1888"/>
      <c r="RHN4486" s="544"/>
      <c r="RHO4486" s="2365"/>
      <c r="RHP4486" s="633"/>
      <c r="RHQ4486" s="439"/>
      <c r="RHR4486" s="633"/>
      <c r="RHS4486" s="633"/>
      <c r="RHT4486" s="1888"/>
      <c r="RHU4486" s="544"/>
      <c r="RHV4486" s="2365"/>
      <c r="RHW4486" s="633"/>
      <c r="RHX4486" s="439"/>
      <c r="RHY4486" s="633"/>
      <c r="RHZ4486" s="633"/>
      <c r="RIA4486" s="1888"/>
      <c r="RIB4486" s="544"/>
      <c r="RIC4486" s="2365"/>
      <c r="RID4486" s="633"/>
      <c r="RIE4486" s="439"/>
      <c r="RIF4486" s="633"/>
      <c r="RIG4486" s="633"/>
      <c r="RIH4486" s="1888"/>
      <c r="RII4486" s="544"/>
      <c r="RIJ4486" s="2365"/>
      <c r="RIK4486" s="633"/>
      <c r="RIL4486" s="439"/>
      <c r="RIM4486" s="633"/>
      <c r="RIN4486" s="633"/>
      <c r="RIO4486" s="1888"/>
      <c r="RIP4486" s="544"/>
      <c r="RIQ4486" s="2365"/>
      <c r="RIR4486" s="633"/>
      <c r="RIS4486" s="439"/>
      <c r="RIT4486" s="633"/>
      <c r="RIU4486" s="633"/>
      <c r="RIV4486" s="1888"/>
      <c r="RIW4486" s="544"/>
      <c r="RIX4486" s="2365"/>
      <c r="RIY4486" s="633"/>
      <c r="RIZ4486" s="439"/>
      <c r="RJA4486" s="633"/>
      <c r="RJB4486" s="633"/>
      <c r="RJC4486" s="1888"/>
      <c r="RJD4486" s="544"/>
      <c r="RJE4486" s="2365"/>
      <c r="RJF4486" s="633"/>
      <c r="RJG4486" s="439"/>
      <c r="RJH4486" s="633"/>
      <c r="RJI4486" s="633"/>
      <c r="RJJ4486" s="1888"/>
      <c r="RJK4486" s="544"/>
      <c r="RJL4486" s="2365"/>
      <c r="RJM4486" s="633"/>
      <c r="RJN4486" s="439"/>
      <c r="RJO4486" s="633"/>
      <c r="RJP4486" s="633"/>
      <c r="RJQ4486" s="1888"/>
      <c r="RJR4486" s="544"/>
      <c r="RJS4486" s="2365"/>
      <c r="RJT4486" s="633"/>
      <c r="RJU4486" s="439"/>
      <c r="RJV4486" s="633"/>
      <c r="RJW4486" s="633"/>
      <c r="RJX4486" s="1888"/>
      <c r="RJY4486" s="544"/>
      <c r="RJZ4486" s="2365"/>
      <c r="RKA4486" s="633"/>
      <c r="RKB4486" s="439"/>
      <c r="RKC4486" s="633"/>
      <c r="RKD4486" s="633"/>
      <c r="RKE4486" s="1888"/>
      <c r="RKF4486" s="544"/>
      <c r="RKG4486" s="2365"/>
      <c r="RKH4486" s="633"/>
      <c r="RKI4486" s="439"/>
      <c r="RKJ4486" s="633"/>
      <c r="RKK4486" s="633"/>
      <c r="RKL4486" s="1888"/>
      <c r="RKM4486" s="544"/>
      <c r="RKN4486" s="2365"/>
      <c r="RKO4486" s="633"/>
      <c r="RKP4486" s="439"/>
      <c r="RKQ4486" s="633"/>
      <c r="RKR4486" s="633"/>
      <c r="RKS4486" s="1888"/>
      <c r="RKT4486" s="544"/>
      <c r="RKU4486" s="2365"/>
      <c r="RKV4486" s="633"/>
      <c r="RKW4486" s="439"/>
      <c r="RKX4486" s="633"/>
      <c r="RKY4486" s="633"/>
      <c r="RKZ4486" s="1888"/>
      <c r="RLA4486" s="544"/>
      <c r="RLB4486" s="2365"/>
      <c r="RLC4486" s="633"/>
      <c r="RLD4486" s="439"/>
      <c r="RLE4486" s="633"/>
      <c r="RLF4486" s="633"/>
      <c r="RLG4486" s="1888"/>
      <c r="RLH4486" s="544"/>
      <c r="RLI4486" s="2365"/>
      <c r="RLJ4486" s="633"/>
      <c r="RLK4486" s="439"/>
      <c r="RLL4486" s="633"/>
      <c r="RLM4486" s="633"/>
      <c r="RLN4486" s="1888"/>
      <c r="RLO4486" s="544"/>
      <c r="RLP4486" s="2365"/>
      <c r="RLQ4486" s="633"/>
      <c r="RLR4486" s="439"/>
      <c r="RLS4486" s="633"/>
      <c r="RLT4486" s="633"/>
      <c r="RLU4486" s="1888"/>
      <c r="RLV4486" s="544"/>
      <c r="RLW4486" s="2365"/>
      <c r="RLX4486" s="633"/>
      <c r="RLY4486" s="439"/>
      <c r="RLZ4486" s="633"/>
      <c r="RMA4486" s="633"/>
      <c r="RMB4486" s="1888"/>
      <c r="RMC4486" s="544"/>
      <c r="RMD4486" s="2365"/>
      <c r="RME4486" s="633"/>
      <c r="RMF4486" s="439"/>
      <c r="RMG4486" s="633"/>
      <c r="RMH4486" s="633"/>
      <c r="RMI4486" s="1888"/>
      <c r="RMJ4486" s="544"/>
      <c r="RMK4486" s="2365"/>
      <c r="RML4486" s="633"/>
      <c r="RMM4486" s="439"/>
      <c r="RMN4486" s="633"/>
      <c r="RMO4486" s="633"/>
      <c r="RMP4486" s="1888"/>
      <c r="RMQ4486" s="544"/>
      <c r="RMR4486" s="2365"/>
      <c r="RMS4486" s="633"/>
      <c r="RMT4486" s="439"/>
      <c r="RMU4486" s="633"/>
      <c r="RMV4486" s="633"/>
      <c r="RMW4486" s="1888"/>
      <c r="RMX4486" s="544"/>
      <c r="RMY4486" s="2365"/>
      <c r="RMZ4486" s="633"/>
      <c r="RNA4486" s="439"/>
      <c r="RNB4486" s="633"/>
      <c r="RNC4486" s="633"/>
      <c r="RND4486" s="1888"/>
      <c r="RNE4486" s="544"/>
      <c r="RNF4486" s="2365"/>
      <c r="RNG4486" s="633"/>
      <c r="RNH4486" s="439"/>
      <c r="RNI4486" s="633"/>
      <c r="RNJ4486" s="633"/>
      <c r="RNK4486" s="1888"/>
      <c r="RNL4486" s="544"/>
      <c r="RNM4486" s="2365"/>
      <c r="RNN4486" s="633"/>
      <c r="RNO4486" s="439"/>
      <c r="RNP4486" s="633"/>
      <c r="RNQ4486" s="633"/>
      <c r="RNR4486" s="1888"/>
      <c r="RNS4486" s="544"/>
      <c r="RNT4486" s="2365"/>
      <c r="RNU4486" s="633"/>
      <c r="RNV4486" s="439"/>
      <c r="RNW4486" s="633"/>
      <c r="RNX4486" s="633"/>
      <c r="RNY4486" s="1888"/>
      <c r="RNZ4486" s="544"/>
      <c r="ROA4486" s="2365"/>
      <c r="ROB4486" s="633"/>
      <c r="ROC4486" s="439"/>
      <c r="ROD4486" s="633"/>
      <c r="ROE4486" s="633"/>
      <c r="ROF4486" s="1888"/>
      <c r="ROG4486" s="544"/>
      <c r="ROH4486" s="2365"/>
      <c r="ROI4486" s="633"/>
      <c r="ROJ4486" s="439"/>
      <c r="ROK4486" s="633"/>
      <c r="ROL4486" s="633"/>
      <c r="ROM4486" s="1888"/>
      <c r="RON4486" s="544"/>
      <c r="ROO4486" s="2365"/>
      <c r="ROP4486" s="633"/>
      <c r="ROQ4486" s="439"/>
      <c r="ROR4486" s="633"/>
      <c r="ROS4486" s="633"/>
      <c r="ROT4486" s="1888"/>
      <c r="ROU4486" s="544"/>
      <c r="ROV4486" s="2365"/>
      <c r="ROW4486" s="633"/>
      <c r="ROX4486" s="439"/>
      <c r="ROY4486" s="633"/>
      <c r="ROZ4486" s="633"/>
      <c r="RPA4486" s="1888"/>
      <c r="RPB4486" s="544"/>
      <c r="RPC4486" s="2365"/>
      <c r="RPD4486" s="633"/>
      <c r="RPE4486" s="439"/>
      <c r="RPF4486" s="633"/>
      <c r="RPG4486" s="633"/>
      <c r="RPH4486" s="1888"/>
      <c r="RPI4486" s="544"/>
      <c r="RPJ4486" s="2365"/>
      <c r="RPK4486" s="633"/>
      <c r="RPL4486" s="439"/>
      <c r="RPM4486" s="633"/>
      <c r="RPN4486" s="633"/>
      <c r="RPO4486" s="1888"/>
      <c r="RPP4486" s="544"/>
      <c r="RPQ4486" s="2365"/>
      <c r="RPR4486" s="633"/>
      <c r="RPS4486" s="439"/>
      <c r="RPT4486" s="633"/>
      <c r="RPU4486" s="633"/>
      <c r="RPV4486" s="1888"/>
      <c r="RPW4486" s="544"/>
      <c r="RPX4486" s="2365"/>
      <c r="RPY4486" s="633"/>
      <c r="RPZ4486" s="439"/>
      <c r="RQA4486" s="633"/>
      <c r="RQB4486" s="633"/>
      <c r="RQC4486" s="1888"/>
      <c r="RQD4486" s="544"/>
      <c r="RQE4486" s="2365"/>
      <c r="RQF4486" s="633"/>
      <c r="RQG4486" s="439"/>
      <c r="RQH4486" s="633"/>
      <c r="RQI4486" s="633"/>
      <c r="RQJ4486" s="1888"/>
      <c r="RQK4486" s="544"/>
      <c r="RQL4486" s="2365"/>
      <c r="RQM4486" s="633"/>
      <c r="RQN4486" s="439"/>
      <c r="RQO4486" s="633"/>
      <c r="RQP4486" s="633"/>
      <c r="RQQ4486" s="1888"/>
      <c r="RQR4486" s="544"/>
      <c r="RQS4486" s="2365"/>
      <c r="RQT4486" s="633"/>
      <c r="RQU4486" s="439"/>
      <c r="RQV4486" s="633"/>
      <c r="RQW4486" s="633"/>
      <c r="RQX4486" s="1888"/>
      <c r="RQY4486" s="544"/>
      <c r="RQZ4486" s="2365"/>
      <c r="RRA4486" s="633"/>
      <c r="RRB4486" s="439"/>
      <c r="RRC4486" s="633"/>
      <c r="RRD4486" s="633"/>
      <c r="RRE4486" s="1888"/>
      <c r="RRF4486" s="544"/>
      <c r="RRG4486" s="2365"/>
      <c r="RRH4486" s="633"/>
      <c r="RRI4486" s="439"/>
      <c r="RRJ4486" s="633"/>
      <c r="RRK4486" s="633"/>
      <c r="RRL4486" s="1888"/>
      <c r="RRM4486" s="544"/>
      <c r="RRN4486" s="2365"/>
      <c r="RRO4486" s="633"/>
      <c r="RRP4486" s="439"/>
      <c r="RRQ4486" s="633"/>
      <c r="RRR4486" s="633"/>
      <c r="RRS4486" s="1888"/>
      <c r="RRT4486" s="544"/>
      <c r="RRU4486" s="2365"/>
      <c r="RRV4486" s="633"/>
      <c r="RRW4486" s="439"/>
      <c r="RRX4486" s="633"/>
      <c r="RRY4486" s="633"/>
      <c r="RRZ4486" s="1888"/>
      <c r="RSA4486" s="544"/>
      <c r="RSB4486" s="2365"/>
      <c r="RSC4486" s="633"/>
      <c r="RSD4486" s="439"/>
      <c r="RSE4486" s="633"/>
      <c r="RSF4486" s="633"/>
      <c r="RSG4486" s="1888"/>
      <c r="RSH4486" s="544"/>
      <c r="RSI4486" s="2365"/>
      <c r="RSJ4486" s="633"/>
      <c r="RSK4486" s="439"/>
      <c r="RSL4486" s="633"/>
      <c r="RSM4486" s="633"/>
      <c r="RSN4486" s="1888"/>
      <c r="RSO4486" s="544"/>
      <c r="RSP4486" s="2365"/>
      <c r="RSQ4486" s="633"/>
      <c r="RSR4486" s="439"/>
      <c r="RSS4486" s="633"/>
      <c r="RST4486" s="633"/>
      <c r="RSU4486" s="1888"/>
      <c r="RSV4486" s="544"/>
      <c r="RSW4486" s="2365"/>
      <c r="RSX4486" s="633"/>
      <c r="RSY4486" s="439"/>
      <c r="RSZ4486" s="633"/>
      <c r="RTA4486" s="633"/>
      <c r="RTB4486" s="1888"/>
      <c r="RTC4486" s="544"/>
      <c r="RTD4486" s="2365"/>
      <c r="RTE4486" s="633"/>
      <c r="RTF4486" s="439"/>
      <c r="RTG4486" s="633"/>
      <c r="RTH4486" s="633"/>
      <c r="RTI4486" s="1888"/>
      <c r="RTJ4486" s="544"/>
      <c r="RTK4486" s="2365"/>
      <c r="RTL4486" s="633"/>
      <c r="RTM4486" s="439"/>
      <c r="RTN4486" s="633"/>
      <c r="RTO4486" s="633"/>
      <c r="RTP4486" s="1888"/>
      <c r="RTQ4486" s="544"/>
      <c r="RTR4486" s="2365"/>
      <c r="RTS4486" s="633"/>
      <c r="RTT4486" s="439"/>
      <c r="RTU4486" s="633"/>
      <c r="RTV4486" s="633"/>
      <c r="RTW4486" s="1888"/>
      <c r="RTX4486" s="544"/>
      <c r="RTY4486" s="2365"/>
      <c r="RTZ4486" s="633"/>
      <c r="RUA4486" s="439"/>
      <c r="RUB4486" s="633"/>
      <c r="RUC4486" s="633"/>
      <c r="RUD4486" s="1888"/>
      <c r="RUE4486" s="544"/>
      <c r="RUF4486" s="2365"/>
      <c r="RUG4486" s="633"/>
      <c r="RUH4486" s="439"/>
      <c r="RUI4486" s="633"/>
      <c r="RUJ4486" s="633"/>
      <c r="RUK4486" s="1888"/>
      <c r="RUL4486" s="544"/>
      <c r="RUM4486" s="2365"/>
      <c r="RUN4486" s="633"/>
      <c r="RUO4486" s="439"/>
      <c r="RUP4486" s="633"/>
      <c r="RUQ4486" s="633"/>
      <c r="RUR4486" s="1888"/>
      <c r="RUS4486" s="544"/>
      <c r="RUT4486" s="2365"/>
      <c r="RUU4486" s="633"/>
      <c r="RUV4486" s="439"/>
      <c r="RUW4486" s="633"/>
      <c r="RUX4486" s="633"/>
      <c r="RUY4486" s="1888"/>
      <c r="RUZ4486" s="544"/>
      <c r="RVA4486" s="2365"/>
      <c r="RVB4486" s="633"/>
      <c r="RVC4486" s="439"/>
      <c r="RVD4486" s="633"/>
      <c r="RVE4486" s="633"/>
      <c r="RVF4486" s="1888"/>
      <c r="RVG4486" s="544"/>
      <c r="RVH4486" s="2365"/>
      <c r="RVI4486" s="633"/>
      <c r="RVJ4486" s="439"/>
      <c r="RVK4486" s="633"/>
      <c r="RVL4486" s="633"/>
      <c r="RVM4486" s="1888"/>
      <c r="RVN4486" s="544"/>
      <c r="RVO4486" s="2365"/>
      <c r="RVP4486" s="633"/>
      <c r="RVQ4486" s="439"/>
      <c r="RVR4486" s="633"/>
      <c r="RVS4486" s="633"/>
      <c r="RVT4486" s="1888"/>
      <c r="RVU4486" s="544"/>
      <c r="RVV4486" s="2365"/>
      <c r="RVW4486" s="633"/>
      <c r="RVX4486" s="439"/>
      <c r="RVY4486" s="633"/>
      <c r="RVZ4486" s="633"/>
      <c r="RWA4486" s="1888"/>
      <c r="RWB4486" s="544"/>
      <c r="RWC4486" s="2365"/>
      <c r="RWD4486" s="633"/>
      <c r="RWE4486" s="439"/>
      <c r="RWF4486" s="633"/>
      <c r="RWG4486" s="633"/>
      <c r="RWH4486" s="1888"/>
      <c r="RWI4486" s="544"/>
      <c r="RWJ4486" s="2365"/>
      <c r="RWK4486" s="633"/>
      <c r="RWL4486" s="439"/>
      <c r="RWM4486" s="633"/>
      <c r="RWN4486" s="633"/>
      <c r="RWO4486" s="1888"/>
      <c r="RWP4486" s="544"/>
      <c r="RWQ4486" s="2365"/>
      <c r="RWR4486" s="633"/>
      <c r="RWS4486" s="439"/>
      <c r="RWT4486" s="633"/>
      <c r="RWU4486" s="633"/>
      <c r="RWV4486" s="1888"/>
      <c r="RWW4486" s="544"/>
      <c r="RWX4486" s="2365"/>
      <c r="RWY4486" s="633"/>
      <c r="RWZ4486" s="439"/>
      <c r="RXA4486" s="633"/>
      <c r="RXB4486" s="633"/>
      <c r="RXC4486" s="1888"/>
      <c r="RXD4486" s="544"/>
      <c r="RXE4486" s="2365"/>
      <c r="RXF4486" s="633"/>
      <c r="RXG4486" s="439"/>
      <c r="RXH4486" s="633"/>
      <c r="RXI4486" s="633"/>
      <c r="RXJ4486" s="1888"/>
      <c r="RXK4486" s="544"/>
      <c r="RXL4486" s="2365"/>
      <c r="RXM4486" s="633"/>
      <c r="RXN4486" s="439"/>
      <c r="RXO4486" s="633"/>
      <c r="RXP4486" s="633"/>
      <c r="RXQ4486" s="1888"/>
      <c r="RXR4486" s="544"/>
      <c r="RXS4486" s="2365"/>
      <c r="RXT4486" s="633"/>
      <c r="RXU4486" s="439"/>
      <c r="RXV4486" s="633"/>
      <c r="RXW4486" s="633"/>
      <c r="RXX4486" s="1888"/>
      <c r="RXY4486" s="544"/>
      <c r="RXZ4486" s="2365"/>
      <c r="RYA4486" s="633"/>
      <c r="RYB4486" s="439"/>
      <c r="RYC4486" s="633"/>
      <c r="RYD4486" s="633"/>
      <c r="RYE4486" s="1888"/>
      <c r="RYF4486" s="544"/>
      <c r="RYG4486" s="2365"/>
      <c r="RYH4486" s="633"/>
      <c r="RYI4486" s="439"/>
      <c r="RYJ4486" s="633"/>
      <c r="RYK4486" s="633"/>
      <c r="RYL4486" s="1888"/>
      <c r="RYM4486" s="544"/>
      <c r="RYN4486" s="2365"/>
      <c r="RYO4486" s="633"/>
      <c r="RYP4486" s="439"/>
      <c r="RYQ4486" s="633"/>
      <c r="RYR4486" s="633"/>
      <c r="RYS4486" s="1888"/>
      <c r="RYT4486" s="544"/>
      <c r="RYU4486" s="2365"/>
      <c r="RYV4486" s="633"/>
      <c r="RYW4486" s="439"/>
      <c r="RYX4486" s="633"/>
      <c r="RYY4486" s="633"/>
      <c r="RYZ4486" s="1888"/>
      <c r="RZA4486" s="544"/>
      <c r="RZB4486" s="2365"/>
      <c r="RZC4486" s="633"/>
      <c r="RZD4486" s="439"/>
      <c r="RZE4486" s="633"/>
      <c r="RZF4486" s="633"/>
      <c r="RZG4486" s="1888"/>
      <c r="RZH4486" s="544"/>
      <c r="RZI4486" s="2365"/>
      <c r="RZJ4486" s="633"/>
      <c r="RZK4486" s="439"/>
      <c r="RZL4486" s="633"/>
      <c r="RZM4486" s="633"/>
      <c r="RZN4486" s="1888"/>
      <c r="RZO4486" s="544"/>
      <c r="RZP4486" s="2365"/>
      <c r="RZQ4486" s="633"/>
      <c r="RZR4486" s="439"/>
      <c r="RZS4486" s="633"/>
      <c r="RZT4486" s="633"/>
      <c r="RZU4486" s="1888"/>
      <c r="RZV4486" s="544"/>
      <c r="RZW4486" s="2365"/>
      <c r="RZX4486" s="633"/>
      <c r="RZY4486" s="439"/>
      <c r="RZZ4486" s="633"/>
      <c r="SAA4486" s="633"/>
      <c r="SAB4486" s="1888"/>
      <c r="SAC4486" s="544"/>
      <c r="SAD4486" s="2365"/>
      <c r="SAE4486" s="633"/>
      <c r="SAF4486" s="439"/>
      <c r="SAG4486" s="633"/>
      <c r="SAH4486" s="633"/>
      <c r="SAI4486" s="1888"/>
      <c r="SAJ4486" s="544"/>
      <c r="SAK4486" s="2365"/>
      <c r="SAL4486" s="633"/>
      <c r="SAM4486" s="439"/>
      <c r="SAN4486" s="633"/>
      <c r="SAO4486" s="633"/>
      <c r="SAP4486" s="1888"/>
      <c r="SAQ4486" s="544"/>
      <c r="SAR4486" s="2365"/>
      <c r="SAS4486" s="633"/>
      <c r="SAT4486" s="439"/>
      <c r="SAU4486" s="633"/>
      <c r="SAV4486" s="633"/>
      <c r="SAW4486" s="1888"/>
      <c r="SAX4486" s="544"/>
      <c r="SAY4486" s="2365"/>
      <c r="SAZ4486" s="633"/>
      <c r="SBA4486" s="439"/>
      <c r="SBB4486" s="633"/>
      <c r="SBC4486" s="633"/>
      <c r="SBD4486" s="1888"/>
      <c r="SBE4486" s="544"/>
      <c r="SBF4486" s="2365"/>
      <c r="SBG4486" s="633"/>
      <c r="SBH4486" s="439"/>
      <c r="SBI4486" s="633"/>
      <c r="SBJ4486" s="633"/>
      <c r="SBK4486" s="1888"/>
      <c r="SBL4486" s="544"/>
      <c r="SBM4486" s="2365"/>
      <c r="SBN4486" s="633"/>
      <c r="SBO4486" s="439"/>
      <c r="SBP4486" s="633"/>
      <c r="SBQ4486" s="633"/>
      <c r="SBR4486" s="1888"/>
      <c r="SBS4486" s="544"/>
      <c r="SBT4486" s="2365"/>
      <c r="SBU4486" s="633"/>
      <c r="SBV4486" s="439"/>
      <c r="SBW4486" s="633"/>
      <c r="SBX4486" s="633"/>
      <c r="SBY4486" s="1888"/>
      <c r="SBZ4486" s="544"/>
      <c r="SCA4486" s="2365"/>
      <c r="SCB4486" s="633"/>
      <c r="SCC4486" s="439"/>
      <c r="SCD4486" s="633"/>
      <c r="SCE4486" s="633"/>
      <c r="SCF4486" s="1888"/>
      <c r="SCG4486" s="544"/>
      <c r="SCH4486" s="2365"/>
      <c r="SCI4486" s="633"/>
      <c r="SCJ4486" s="439"/>
      <c r="SCK4486" s="633"/>
      <c r="SCL4486" s="633"/>
      <c r="SCM4486" s="1888"/>
      <c r="SCN4486" s="544"/>
      <c r="SCO4486" s="2365"/>
      <c r="SCP4486" s="633"/>
      <c r="SCQ4486" s="439"/>
      <c r="SCR4486" s="633"/>
      <c r="SCS4486" s="633"/>
      <c r="SCT4486" s="1888"/>
      <c r="SCU4486" s="544"/>
      <c r="SCV4486" s="2365"/>
      <c r="SCW4486" s="633"/>
      <c r="SCX4486" s="439"/>
      <c r="SCY4486" s="633"/>
      <c r="SCZ4486" s="633"/>
      <c r="SDA4486" s="1888"/>
      <c r="SDB4486" s="544"/>
      <c r="SDC4486" s="2365"/>
      <c r="SDD4486" s="633"/>
      <c r="SDE4486" s="439"/>
      <c r="SDF4486" s="633"/>
      <c r="SDG4486" s="633"/>
      <c r="SDH4486" s="1888"/>
      <c r="SDI4486" s="544"/>
      <c r="SDJ4486" s="2365"/>
      <c r="SDK4486" s="633"/>
      <c r="SDL4486" s="439"/>
      <c r="SDM4486" s="633"/>
      <c r="SDN4486" s="633"/>
      <c r="SDO4486" s="1888"/>
      <c r="SDP4486" s="544"/>
      <c r="SDQ4486" s="2365"/>
      <c r="SDR4486" s="633"/>
      <c r="SDS4486" s="439"/>
      <c r="SDT4486" s="633"/>
      <c r="SDU4486" s="633"/>
      <c r="SDV4486" s="1888"/>
      <c r="SDW4486" s="544"/>
      <c r="SDX4486" s="2365"/>
      <c r="SDY4486" s="633"/>
      <c r="SDZ4486" s="439"/>
      <c r="SEA4486" s="633"/>
      <c r="SEB4486" s="633"/>
      <c r="SEC4486" s="1888"/>
      <c r="SED4486" s="544"/>
      <c r="SEE4486" s="2365"/>
      <c r="SEF4486" s="633"/>
      <c r="SEG4486" s="439"/>
      <c r="SEH4486" s="633"/>
      <c r="SEI4486" s="633"/>
      <c r="SEJ4486" s="1888"/>
      <c r="SEK4486" s="544"/>
      <c r="SEL4486" s="2365"/>
      <c r="SEM4486" s="633"/>
      <c r="SEN4486" s="439"/>
      <c r="SEO4486" s="633"/>
      <c r="SEP4486" s="633"/>
      <c r="SEQ4486" s="1888"/>
      <c r="SER4486" s="544"/>
      <c r="SES4486" s="2365"/>
      <c r="SET4486" s="633"/>
      <c r="SEU4486" s="439"/>
      <c r="SEV4486" s="633"/>
      <c r="SEW4486" s="633"/>
      <c r="SEX4486" s="1888"/>
      <c r="SEY4486" s="544"/>
      <c r="SEZ4486" s="2365"/>
      <c r="SFA4486" s="633"/>
      <c r="SFB4486" s="439"/>
      <c r="SFC4486" s="633"/>
      <c r="SFD4486" s="633"/>
      <c r="SFE4486" s="1888"/>
      <c r="SFF4486" s="544"/>
      <c r="SFG4486" s="2365"/>
      <c r="SFH4486" s="633"/>
      <c r="SFI4486" s="439"/>
      <c r="SFJ4486" s="633"/>
      <c r="SFK4486" s="633"/>
      <c r="SFL4486" s="1888"/>
      <c r="SFM4486" s="544"/>
      <c r="SFN4486" s="2365"/>
      <c r="SFO4486" s="633"/>
      <c r="SFP4486" s="439"/>
      <c r="SFQ4486" s="633"/>
      <c r="SFR4486" s="633"/>
      <c r="SFS4486" s="1888"/>
      <c r="SFT4486" s="544"/>
      <c r="SFU4486" s="2365"/>
      <c r="SFV4486" s="633"/>
      <c r="SFW4486" s="439"/>
      <c r="SFX4486" s="633"/>
      <c r="SFY4486" s="633"/>
      <c r="SFZ4486" s="1888"/>
      <c r="SGA4486" s="544"/>
      <c r="SGB4486" s="2365"/>
      <c r="SGC4486" s="633"/>
      <c r="SGD4486" s="439"/>
      <c r="SGE4486" s="633"/>
      <c r="SGF4486" s="633"/>
      <c r="SGG4486" s="1888"/>
      <c r="SGH4486" s="544"/>
      <c r="SGI4486" s="2365"/>
      <c r="SGJ4486" s="633"/>
      <c r="SGK4486" s="439"/>
      <c r="SGL4486" s="633"/>
      <c r="SGM4486" s="633"/>
      <c r="SGN4486" s="1888"/>
      <c r="SGO4486" s="544"/>
      <c r="SGP4486" s="2365"/>
      <c r="SGQ4486" s="633"/>
      <c r="SGR4486" s="439"/>
      <c r="SGS4486" s="633"/>
      <c r="SGT4486" s="633"/>
      <c r="SGU4486" s="1888"/>
      <c r="SGV4486" s="544"/>
      <c r="SGW4486" s="2365"/>
      <c r="SGX4486" s="633"/>
      <c r="SGY4486" s="439"/>
      <c r="SGZ4486" s="633"/>
      <c r="SHA4486" s="633"/>
      <c r="SHB4486" s="1888"/>
      <c r="SHC4486" s="544"/>
      <c r="SHD4486" s="2365"/>
      <c r="SHE4486" s="633"/>
      <c r="SHF4486" s="439"/>
      <c r="SHG4486" s="633"/>
      <c r="SHH4486" s="633"/>
      <c r="SHI4486" s="1888"/>
      <c r="SHJ4486" s="544"/>
      <c r="SHK4486" s="2365"/>
      <c r="SHL4486" s="633"/>
      <c r="SHM4486" s="439"/>
      <c r="SHN4486" s="633"/>
      <c r="SHO4486" s="633"/>
      <c r="SHP4486" s="1888"/>
      <c r="SHQ4486" s="544"/>
      <c r="SHR4486" s="2365"/>
      <c r="SHS4486" s="633"/>
      <c r="SHT4486" s="439"/>
      <c r="SHU4486" s="633"/>
      <c r="SHV4486" s="633"/>
      <c r="SHW4486" s="1888"/>
      <c r="SHX4486" s="544"/>
      <c r="SHY4486" s="2365"/>
      <c r="SHZ4486" s="633"/>
      <c r="SIA4486" s="439"/>
      <c r="SIB4486" s="633"/>
      <c r="SIC4486" s="633"/>
      <c r="SID4486" s="1888"/>
      <c r="SIE4486" s="544"/>
      <c r="SIF4486" s="2365"/>
      <c r="SIG4486" s="633"/>
      <c r="SIH4486" s="439"/>
      <c r="SII4486" s="633"/>
      <c r="SIJ4486" s="633"/>
      <c r="SIK4486" s="1888"/>
      <c r="SIL4486" s="544"/>
      <c r="SIM4486" s="2365"/>
      <c r="SIN4486" s="633"/>
      <c r="SIO4486" s="439"/>
      <c r="SIP4486" s="633"/>
      <c r="SIQ4486" s="633"/>
      <c r="SIR4486" s="1888"/>
      <c r="SIS4486" s="544"/>
      <c r="SIT4486" s="2365"/>
      <c r="SIU4486" s="633"/>
      <c r="SIV4486" s="439"/>
      <c r="SIW4486" s="633"/>
      <c r="SIX4486" s="633"/>
      <c r="SIY4486" s="1888"/>
      <c r="SIZ4486" s="544"/>
      <c r="SJA4486" s="2365"/>
      <c r="SJB4486" s="633"/>
      <c r="SJC4486" s="439"/>
      <c r="SJD4486" s="633"/>
      <c r="SJE4486" s="633"/>
      <c r="SJF4486" s="1888"/>
      <c r="SJG4486" s="544"/>
      <c r="SJH4486" s="2365"/>
      <c r="SJI4486" s="633"/>
      <c r="SJJ4486" s="439"/>
      <c r="SJK4486" s="633"/>
      <c r="SJL4486" s="633"/>
      <c r="SJM4486" s="1888"/>
      <c r="SJN4486" s="544"/>
      <c r="SJO4486" s="2365"/>
      <c r="SJP4486" s="633"/>
      <c r="SJQ4486" s="439"/>
      <c r="SJR4486" s="633"/>
      <c r="SJS4486" s="633"/>
      <c r="SJT4486" s="1888"/>
      <c r="SJU4486" s="544"/>
      <c r="SJV4486" s="2365"/>
      <c r="SJW4486" s="633"/>
      <c r="SJX4486" s="439"/>
      <c r="SJY4486" s="633"/>
      <c r="SJZ4486" s="633"/>
      <c r="SKA4486" s="1888"/>
      <c r="SKB4486" s="544"/>
      <c r="SKC4486" s="2365"/>
      <c r="SKD4486" s="633"/>
      <c r="SKE4486" s="439"/>
      <c r="SKF4486" s="633"/>
      <c r="SKG4486" s="633"/>
      <c r="SKH4486" s="1888"/>
      <c r="SKI4486" s="544"/>
      <c r="SKJ4486" s="2365"/>
      <c r="SKK4486" s="633"/>
      <c r="SKL4486" s="439"/>
      <c r="SKM4486" s="633"/>
      <c r="SKN4486" s="633"/>
      <c r="SKO4486" s="1888"/>
      <c r="SKP4486" s="544"/>
      <c r="SKQ4486" s="2365"/>
      <c r="SKR4486" s="633"/>
      <c r="SKS4486" s="439"/>
      <c r="SKT4486" s="633"/>
      <c r="SKU4486" s="633"/>
      <c r="SKV4486" s="1888"/>
      <c r="SKW4486" s="544"/>
      <c r="SKX4486" s="2365"/>
      <c r="SKY4486" s="633"/>
      <c r="SKZ4486" s="439"/>
      <c r="SLA4486" s="633"/>
      <c r="SLB4486" s="633"/>
      <c r="SLC4486" s="1888"/>
      <c r="SLD4486" s="544"/>
      <c r="SLE4486" s="2365"/>
      <c r="SLF4486" s="633"/>
      <c r="SLG4486" s="439"/>
      <c r="SLH4486" s="633"/>
      <c r="SLI4486" s="633"/>
      <c r="SLJ4486" s="1888"/>
      <c r="SLK4486" s="544"/>
      <c r="SLL4486" s="2365"/>
      <c r="SLM4486" s="633"/>
      <c r="SLN4486" s="439"/>
      <c r="SLO4486" s="633"/>
      <c r="SLP4486" s="633"/>
      <c r="SLQ4486" s="1888"/>
      <c r="SLR4486" s="544"/>
      <c r="SLS4486" s="2365"/>
      <c r="SLT4486" s="633"/>
      <c r="SLU4486" s="439"/>
      <c r="SLV4486" s="633"/>
      <c r="SLW4486" s="633"/>
      <c r="SLX4486" s="1888"/>
      <c r="SLY4486" s="544"/>
      <c r="SLZ4486" s="2365"/>
      <c r="SMA4486" s="633"/>
      <c r="SMB4486" s="439"/>
      <c r="SMC4486" s="633"/>
      <c r="SMD4486" s="633"/>
      <c r="SME4486" s="1888"/>
      <c r="SMF4486" s="544"/>
      <c r="SMG4486" s="2365"/>
      <c r="SMH4486" s="633"/>
      <c r="SMI4486" s="439"/>
      <c r="SMJ4486" s="633"/>
      <c r="SMK4486" s="633"/>
      <c r="SML4486" s="1888"/>
      <c r="SMM4486" s="544"/>
      <c r="SMN4486" s="2365"/>
      <c r="SMO4486" s="633"/>
      <c r="SMP4486" s="439"/>
      <c r="SMQ4486" s="633"/>
      <c r="SMR4486" s="633"/>
      <c r="SMS4486" s="1888"/>
      <c r="SMT4486" s="544"/>
      <c r="SMU4486" s="2365"/>
      <c r="SMV4486" s="633"/>
      <c r="SMW4486" s="439"/>
      <c r="SMX4486" s="633"/>
      <c r="SMY4486" s="633"/>
      <c r="SMZ4486" s="1888"/>
      <c r="SNA4486" s="544"/>
      <c r="SNB4486" s="2365"/>
      <c r="SNC4486" s="633"/>
      <c r="SND4486" s="439"/>
      <c r="SNE4486" s="633"/>
      <c r="SNF4486" s="633"/>
      <c r="SNG4486" s="1888"/>
      <c r="SNH4486" s="544"/>
      <c r="SNI4486" s="2365"/>
      <c r="SNJ4486" s="633"/>
      <c r="SNK4486" s="439"/>
      <c r="SNL4486" s="633"/>
      <c r="SNM4486" s="633"/>
      <c r="SNN4486" s="1888"/>
      <c r="SNO4486" s="544"/>
      <c r="SNP4486" s="2365"/>
      <c r="SNQ4486" s="633"/>
      <c r="SNR4486" s="439"/>
      <c r="SNS4486" s="633"/>
      <c r="SNT4486" s="633"/>
      <c r="SNU4486" s="1888"/>
      <c r="SNV4486" s="544"/>
      <c r="SNW4486" s="2365"/>
      <c r="SNX4486" s="633"/>
      <c r="SNY4486" s="439"/>
      <c r="SNZ4486" s="633"/>
      <c r="SOA4486" s="633"/>
      <c r="SOB4486" s="1888"/>
      <c r="SOC4486" s="544"/>
      <c r="SOD4486" s="2365"/>
      <c r="SOE4486" s="633"/>
      <c r="SOF4486" s="439"/>
      <c r="SOG4486" s="633"/>
      <c r="SOH4486" s="633"/>
      <c r="SOI4486" s="1888"/>
      <c r="SOJ4486" s="544"/>
      <c r="SOK4486" s="2365"/>
      <c r="SOL4486" s="633"/>
      <c r="SOM4486" s="439"/>
      <c r="SON4486" s="633"/>
      <c r="SOO4486" s="633"/>
      <c r="SOP4486" s="1888"/>
      <c r="SOQ4486" s="544"/>
      <c r="SOR4486" s="2365"/>
      <c r="SOS4486" s="633"/>
      <c r="SOT4486" s="439"/>
      <c r="SOU4486" s="633"/>
      <c r="SOV4486" s="633"/>
      <c r="SOW4486" s="1888"/>
      <c r="SOX4486" s="544"/>
      <c r="SOY4486" s="2365"/>
      <c r="SOZ4486" s="633"/>
      <c r="SPA4486" s="439"/>
      <c r="SPB4486" s="633"/>
      <c r="SPC4486" s="633"/>
      <c r="SPD4486" s="1888"/>
      <c r="SPE4486" s="544"/>
      <c r="SPF4486" s="2365"/>
      <c r="SPG4486" s="633"/>
      <c r="SPH4486" s="439"/>
      <c r="SPI4486" s="633"/>
      <c r="SPJ4486" s="633"/>
      <c r="SPK4486" s="1888"/>
      <c r="SPL4486" s="544"/>
      <c r="SPM4486" s="2365"/>
      <c r="SPN4486" s="633"/>
      <c r="SPO4486" s="439"/>
      <c r="SPP4486" s="633"/>
      <c r="SPQ4486" s="633"/>
      <c r="SPR4486" s="1888"/>
      <c r="SPS4486" s="544"/>
      <c r="SPT4486" s="2365"/>
      <c r="SPU4486" s="633"/>
      <c r="SPV4486" s="439"/>
      <c r="SPW4486" s="633"/>
      <c r="SPX4486" s="633"/>
      <c r="SPY4486" s="1888"/>
      <c r="SPZ4486" s="544"/>
      <c r="SQA4486" s="2365"/>
      <c r="SQB4486" s="633"/>
      <c r="SQC4486" s="439"/>
      <c r="SQD4486" s="633"/>
      <c r="SQE4486" s="633"/>
      <c r="SQF4486" s="1888"/>
      <c r="SQG4486" s="544"/>
      <c r="SQH4486" s="2365"/>
      <c r="SQI4486" s="633"/>
      <c r="SQJ4486" s="439"/>
      <c r="SQK4486" s="633"/>
      <c r="SQL4486" s="633"/>
      <c r="SQM4486" s="1888"/>
      <c r="SQN4486" s="544"/>
      <c r="SQO4486" s="2365"/>
      <c r="SQP4486" s="633"/>
      <c r="SQQ4486" s="439"/>
      <c r="SQR4486" s="633"/>
      <c r="SQS4486" s="633"/>
      <c r="SQT4486" s="1888"/>
      <c r="SQU4486" s="544"/>
      <c r="SQV4486" s="2365"/>
      <c r="SQW4486" s="633"/>
      <c r="SQX4486" s="439"/>
      <c r="SQY4486" s="633"/>
      <c r="SQZ4486" s="633"/>
      <c r="SRA4486" s="1888"/>
      <c r="SRB4486" s="544"/>
      <c r="SRC4486" s="2365"/>
      <c r="SRD4486" s="633"/>
      <c r="SRE4486" s="439"/>
      <c r="SRF4486" s="633"/>
      <c r="SRG4486" s="633"/>
      <c r="SRH4486" s="1888"/>
      <c r="SRI4486" s="544"/>
      <c r="SRJ4486" s="2365"/>
      <c r="SRK4486" s="633"/>
      <c r="SRL4486" s="439"/>
      <c r="SRM4486" s="633"/>
      <c r="SRN4486" s="633"/>
      <c r="SRO4486" s="1888"/>
      <c r="SRP4486" s="544"/>
      <c r="SRQ4486" s="2365"/>
      <c r="SRR4486" s="633"/>
      <c r="SRS4486" s="439"/>
      <c r="SRT4486" s="633"/>
      <c r="SRU4486" s="633"/>
      <c r="SRV4486" s="1888"/>
      <c r="SRW4486" s="544"/>
      <c r="SRX4486" s="2365"/>
      <c r="SRY4486" s="633"/>
      <c r="SRZ4486" s="439"/>
      <c r="SSA4486" s="633"/>
      <c r="SSB4486" s="633"/>
      <c r="SSC4486" s="1888"/>
      <c r="SSD4486" s="544"/>
      <c r="SSE4486" s="2365"/>
      <c r="SSF4486" s="633"/>
      <c r="SSG4486" s="439"/>
      <c r="SSH4486" s="633"/>
      <c r="SSI4486" s="633"/>
      <c r="SSJ4486" s="1888"/>
      <c r="SSK4486" s="544"/>
      <c r="SSL4486" s="2365"/>
      <c r="SSM4486" s="633"/>
      <c r="SSN4486" s="439"/>
      <c r="SSO4486" s="633"/>
      <c r="SSP4486" s="633"/>
      <c r="SSQ4486" s="1888"/>
      <c r="SSR4486" s="544"/>
      <c r="SSS4486" s="2365"/>
      <c r="SST4486" s="633"/>
      <c r="SSU4486" s="439"/>
      <c r="SSV4486" s="633"/>
      <c r="SSW4486" s="633"/>
      <c r="SSX4486" s="1888"/>
      <c r="SSY4486" s="544"/>
      <c r="SSZ4486" s="2365"/>
      <c r="STA4486" s="633"/>
      <c r="STB4486" s="439"/>
      <c r="STC4486" s="633"/>
      <c r="STD4486" s="633"/>
      <c r="STE4486" s="1888"/>
      <c r="STF4486" s="544"/>
      <c r="STG4486" s="2365"/>
      <c r="STH4486" s="633"/>
      <c r="STI4486" s="439"/>
      <c r="STJ4486" s="633"/>
      <c r="STK4486" s="633"/>
      <c r="STL4486" s="1888"/>
      <c r="STM4486" s="544"/>
      <c r="STN4486" s="2365"/>
      <c r="STO4486" s="633"/>
      <c r="STP4486" s="439"/>
      <c r="STQ4486" s="633"/>
      <c r="STR4486" s="633"/>
      <c r="STS4486" s="1888"/>
      <c r="STT4486" s="544"/>
      <c r="STU4486" s="2365"/>
      <c r="STV4486" s="633"/>
      <c r="STW4486" s="439"/>
      <c r="STX4486" s="633"/>
      <c r="STY4486" s="633"/>
      <c r="STZ4486" s="1888"/>
      <c r="SUA4486" s="544"/>
      <c r="SUB4486" s="2365"/>
      <c r="SUC4486" s="633"/>
      <c r="SUD4486" s="439"/>
      <c r="SUE4486" s="633"/>
      <c r="SUF4486" s="633"/>
      <c r="SUG4486" s="1888"/>
      <c r="SUH4486" s="544"/>
      <c r="SUI4486" s="2365"/>
      <c r="SUJ4486" s="633"/>
      <c r="SUK4486" s="439"/>
      <c r="SUL4486" s="633"/>
      <c r="SUM4486" s="633"/>
      <c r="SUN4486" s="1888"/>
      <c r="SUO4486" s="544"/>
      <c r="SUP4486" s="2365"/>
      <c r="SUQ4486" s="633"/>
      <c r="SUR4486" s="439"/>
      <c r="SUS4486" s="633"/>
      <c r="SUT4486" s="633"/>
      <c r="SUU4486" s="1888"/>
      <c r="SUV4486" s="544"/>
      <c r="SUW4486" s="2365"/>
      <c r="SUX4486" s="633"/>
      <c r="SUY4486" s="439"/>
      <c r="SUZ4486" s="633"/>
      <c r="SVA4486" s="633"/>
      <c r="SVB4486" s="1888"/>
      <c r="SVC4486" s="544"/>
      <c r="SVD4486" s="2365"/>
      <c r="SVE4486" s="633"/>
      <c r="SVF4486" s="439"/>
      <c r="SVG4486" s="633"/>
      <c r="SVH4486" s="633"/>
      <c r="SVI4486" s="1888"/>
      <c r="SVJ4486" s="544"/>
      <c r="SVK4486" s="2365"/>
      <c r="SVL4486" s="633"/>
      <c r="SVM4486" s="439"/>
      <c r="SVN4486" s="633"/>
      <c r="SVO4486" s="633"/>
      <c r="SVP4486" s="1888"/>
      <c r="SVQ4486" s="544"/>
      <c r="SVR4486" s="2365"/>
      <c r="SVS4486" s="633"/>
      <c r="SVT4486" s="439"/>
      <c r="SVU4486" s="633"/>
      <c r="SVV4486" s="633"/>
      <c r="SVW4486" s="1888"/>
      <c r="SVX4486" s="544"/>
      <c r="SVY4486" s="2365"/>
      <c r="SVZ4486" s="633"/>
      <c r="SWA4486" s="439"/>
      <c r="SWB4486" s="633"/>
      <c r="SWC4486" s="633"/>
      <c r="SWD4486" s="1888"/>
      <c r="SWE4486" s="544"/>
      <c r="SWF4486" s="2365"/>
      <c r="SWG4486" s="633"/>
      <c r="SWH4486" s="439"/>
      <c r="SWI4486" s="633"/>
      <c r="SWJ4486" s="633"/>
      <c r="SWK4486" s="1888"/>
      <c r="SWL4486" s="544"/>
      <c r="SWM4486" s="2365"/>
      <c r="SWN4486" s="633"/>
      <c r="SWO4486" s="439"/>
      <c r="SWP4486" s="633"/>
      <c r="SWQ4486" s="633"/>
      <c r="SWR4486" s="1888"/>
      <c r="SWS4486" s="544"/>
      <c r="SWT4486" s="2365"/>
      <c r="SWU4486" s="633"/>
      <c r="SWV4486" s="439"/>
      <c r="SWW4486" s="633"/>
      <c r="SWX4486" s="633"/>
      <c r="SWY4486" s="1888"/>
      <c r="SWZ4486" s="544"/>
      <c r="SXA4486" s="2365"/>
      <c r="SXB4486" s="633"/>
      <c r="SXC4486" s="439"/>
      <c r="SXD4486" s="633"/>
      <c r="SXE4486" s="633"/>
      <c r="SXF4486" s="1888"/>
      <c r="SXG4486" s="544"/>
      <c r="SXH4486" s="2365"/>
      <c r="SXI4486" s="633"/>
      <c r="SXJ4486" s="439"/>
      <c r="SXK4486" s="633"/>
      <c r="SXL4486" s="633"/>
      <c r="SXM4486" s="1888"/>
      <c r="SXN4486" s="544"/>
      <c r="SXO4486" s="2365"/>
      <c r="SXP4486" s="633"/>
      <c r="SXQ4486" s="439"/>
      <c r="SXR4486" s="633"/>
      <c r="SXS4486" s="633"/>
      <c r="SXT4486" s="1888"/>
      <c r="SXU4486" s="544"/>
      <c r="SXV4486" s="2365"/>
      <c r="SXW4486" s="633"/>
      <c r="SXX4486" s="439"/>
      <c r="SXY4486" s="633"/>
      <c r="SXZ4486" s="633"/>
      <c r="SYA4486" s="1888"/>
      <c r="SYB4486" s="544"/>
      <c r="SYC4486" s="2365"/>
      <c r="SYD4486" s="633"/>
      <c r="SYE4486" s="439"/>
      <c r="SYF4486" s="633"/>
      <c r="SYG4486" s="633"/>
      <c r="SYH4486" s="1888"/>
      <c r="SYI4486" s="544"/>
      <c r="SYJ4486" s="2365"/>
      <c r="SYK4486" s="633"/>
      <c r="SYL4486" s="439"/>
      <c r="SYM4486" s="633"/>
      <c r="SYN4486" s="633"/>
      <c r="SYO4486" s="1888"/>
      <c r="SYP4486" s="544"/>
      <c r="SYQ4486" s="2365"/>
      <c r="SYR4486" s="633"/>
      <c r="SYS4486" s="439"/>
      <c r="SYT4486" s="633"/>
      <c r="SYU4486" s="633"/>
      <c r="SYV4486" s="1888"/>
      <c r="SYW4486" s="544"/>
      <c r="SYX4486" s="2365"/>
      <c r="SYY4486" s="633"/>
      <c r="SYZ4486" s="439"/>
      <c r="SZA4486" s="633"/>
      <c r="SZB4486" s="633"/>
      <c r="SZC4486" s="1888"/>
      <c r="SZD4486" s="544"/>
      <c r="SZE4486" s="2365"/>
      <c r="SZF4486" s="633"/>
      <c r="SZG4486" s="439"/>
      <c r="SZH4486" s="633"/>
      <c r="SZI4486" s="633"/>
      <c r="SZJ4486" s="1888"/>
      <c r="SZK4486" s="544"/>
      <c r="SZL4486" s="2365"/>
      <c r="SZM4486" s="633"/>
      <c r="SZN4486" s="439"/>
      <c r="SZO4486" s="633"/>
      <c r="SZP4486" s="633"/>
      <c r="SZQ4486" s="1888"/>
      <c r="SZR4486" s="544"/>
      <c r="SZS4486" s="2365"/>
      <c r="SZT4486" s="633"/>
      <c r="SZU4486" s="439"/>
      <c r="SZV4486" s="633"/>
      <c r="SZW4486" s="633"/>
      <c r="SZX4486" s="1888"/>
      <c r="SZY4486" s="544"/>
      <c r="SZZ4486" s="2365"/>
      <c r="TAA4486" s="633"/>
      <c r="TAB4486" s="439"/>
      <c r="TAC4486" s="633"/>
      <c r="TAD4486" s="633"/>
      <c r="TAE4486" s="1888"/>
      <c r="TAF4486" s="544"/>
      <c r="TAG4486" s="2365"/>
      <c r="TAH4486" s="633"/>
      <c r="TAI4486" s="439"/>
      <c r="TAJ4486" s="633"/>
      <c r="TAK4486" s="633"/>
      <c r="TAL4486" s="1888"/>
      <c r="TAM4486" s="544"/>
      <c r="TAN4486" s="2365"/>
      <c r="TAO4486" s="633"/>
      <c r="TAP4486" s="439"/>
      <c r="TAQ4486" s="633"/>
      <c r="TAR4486" s="633"/>
      <c r="TAS4486" s="1888"/>
      <c r="TAT4486" s="544"/>
      <c r="TAU4486" s="2365"/>
      <c r="TAV4486" s="633"/>
      <c r="TAW4486" s="439"/>
      <c r="TAX4486" s="633"/>
      <c r="TAY4486" s="633"/>
      <c r="TAZ4486" s="1888"/>
      <c r="TBA4486" s="544"/>
      <c r="TBB4486" s="2365"/>
      <c r="TBC4486" s="633"/>
      <c r="TBD4486" s="439"/>
      <c r="TBE4486" s="633"/>
      <c r="TBF4486" s="633"/>
      <c r="TBG4486" s="1888"/>
      <c r="TBH4486" s="544"/>
      <c r="TBI4486" s="2365"/>
      <c r="TBJ4486" s="633"/>
      <c r="TBK4486" s="439"/>
      <c r="TBL4486" s="633"/>
      <c r="TBM4486" s="633"/>
      <c r="TBN4486" s="1888"/>
      <c r="TBO4486" s="544"/>
      <c r="TBP4486" s="2365"/>
      <c r="TBQ4486" s="633"/>
      <c r="TBR4486" s="439"/>
      <c r="TBS4486" s="633"/>
      <c r="TBT4486" s="633"/>
      <c r="TBU4486" s="1888"/>
      <c r="TBV4486" s="544"/>
      <c r="TBW4486" s="2365"/>
      <c r="TBX4486" s="633"/>
      <c r="TBY4486" s="439"/>
      <c r="TBZ4486" s="633"/>
      <c r="TCA4486" s="633"/>
      <c r="TCB4486" s="1888"/>
      <c r="TCC4486" s="544"/>
      <c r="TCD4486" s="2365"/>
      <c r="TCE4486" s="633"/>
      <c r="TCF4486" s="439"/>
      <c r="TCG4486" s="633"/>
      <c r="TCH4486" s="633"/>
      <c r="TCI4486" s="1888"/>
      <c r="TCJ4486" s="544"/>
      <c r="TCK4486" s="2365"/>
      <c r="TCL4486" s="633"/>
      <c r="TCM4486" s="439"/>
      <c r="TCN4486" s="633"/>
      <c r="TCO4486" s="633"/>
      <c r="TCP4486" s="1888"/>
      <c r="TCQ4486" s="544"/>
      <c r="TCR4486" s="2365"/>
      <c r="TCS4486" s="633"/>
      <c r="TCT4486" s="439"/>
      <c r="TCU4486" s="633"/>
      <c r="TCV4486" s="633"/>
      <c r="TCW4486" s="1888"/>
      <c r="TCX4486" s="544"/>
      <c r="TCY4486" s="2365"/>
      <c r="TCZ4486" s="633"/>
      <c r="TDA4486" s="439"/>
      <c r="TDB4486" s="633"/>
      <c r="TDC4486" s="633"/>
      <c r="TDD4486" s="1888"/>
      <c r="TDE4486" s="544"/>
      <c r="TDF4486" s="2365"/>
      <c r="TDG4486" s="633"/>
      <c r="TDH4486" s="439"/>
      <c r="TDI4486" s="633"/>
      <c r="TDJ4486" s="633"/>
      <c r="TDK4486" s="1888"/>
      <c r="TDL4486" s="544"/>
      <c r="TDM4486" s="2365"/>
      <c r="TDN4486" s="633"/>
      <c r="TDO4486" s="439"/>
      <c r="TDP4486" s="633"/>
      <c r="TDQ4486" s="633"/>
      <c r="TDR4486" s="1888"/>
      <c r="TDS4486" s="544"/>
      <c r="TDT4486" s="2365"/>
      <c r="TDU4486" s="633"/>
      <c r="TDV4486" s="439"/>
      <c r="TDW4486" s="633"/>
      <c r="TDX4486" s="633"/>
      <c r="TDY4486" s="1888"/>
      <c r="TDZ4486" s="544"/>
      <c r="TEA4486" s="2365"/>
      <c r="TEB4486" s="633"/>
      <c r="TEC4486" s="439"/>
      <c r="TED4486" s="633"/>
      <c r="TEE4486" s="633"/>
      <c r="TEF4486" s="1888"/>
      <c r="TEG4486" s="544"/>
      <c r="TEH4486" s="2365"/>
      <c r="TEI4486" s="633"/>
      <c r="TEJ4486" s="439"/>
      <c r="TEK4486" s="633"/>
      <c r="TEL4486" s="633"/>
      <c r="TEM4486" s="1888"/>
      <c r="TEN4486" s="544"/>
      <c r="TEO4486" s="2365"/>
      <c r="TEP4486" s="633"/>
      <c r="TEQ4486" s="439"/>
      <c r="TER4486" s="633"/>
      <c r="TES4486" s="633"/>
      <c r="TET4486" s="1888"/>
      <c r="TEU4486" s="544"/>
      <c r="TEV4486" s="2365"/>
      <c r="TEW4486" s="633"/>
      <c r="TEX4486" s="439"/>
      <c r="TEY4486" s="633"/>
      <c r="TEZ4486" s="633"/>
      <c r="TFA4486" s="1888"/>
      <c r="TFB4486" s="544"/>
      <c r="TFC4486" s="2365"/>
      <c r="TFD4486" s="633"/>
      <c r="TFE4486" s="439"/>
      <c r="TFF4486" s="633"/>
      <c r="TFG4486" s="633"/>
      <c r="TFH4486" s="1888"/>
      <c r="TFI4486" s="544"/>
      <c r="TFJ4486" s="2365"/>
      <c r="TFK4486" s="633"/>
      <c r="TFL4486" s="439"/>
      <c r="TFM4486" s="633"/>
      <c r="TFN4486" s="633"/>
      <c r="TFO4486" s="1888"/>
      <c r="TFP4486" s="544"/>
      <c r="TFQ4486" s="2365"/>
      <c r="TFR4486" s="633"/>
      <c r="TFS4486" s="439"/>
      <c r="TFT4486" s="633"/>
      <c r="TFU4486" s="633"/>
      <c r="TFV4486" s="1888"/>
      <c r="TFW4486" s="544"/>
      <c r="TFX4486" s="2365"/>
      <c r="TFY4486" s="633"/>
      <c r="TFZ4486" s="439"/>
      <c r="TGA4486" s="633"/>
      <c r="TGB4486" s="633"/>
      <c r="TGC4486" s="1888"/>
      <c r="TGD4486" s="544"/>
      <c r="TGE4486" s="2365"/>
      <c r="TGF4486" s="633"/>
      <c r="TGG4486" s="439"/>
      <c r="TGH4486" s="633"/>
      <c r="TGI4486" s="633"/>
      <c r="TGJ4486" s="1888"/>
      <c r="TGK4486" s="544"/>
      <c r="TGL4486" s="2365"/>
      <c r="TGM4486" s="633"/>
      <c r="TGN4486" s="439"/>
      <c r="TGO4486" s="633"/>
      <c r="TGP4486" s="633"/>
      <c r="TGQ4486" s="1888"/>
      <c r="TGR4486" s="544"/>
      <c r="TGS4486" s="2365"/>
      <c r="TGT4486" s="633"/>
      <c r="TGU4486" s="439"/>
      <c r="TGV4486" s="633"/>
      <c r="TGW4486" s="633"/>
      <c r="TGX4486" s="1888"/>
      <c r="TGY4486" s="544"/>
      <c r="TGZ4486" s="2365"/>
      <c r="THA4486" s="633"/>
      <c r="THB4486" s="439"/>
      <c r="THC4486" s="633"/>
      <c r="THD4486" s="633"/>
      <c r="THE4486" s="1888"/>
      <c r="THF4486" s="544"/>
      <c r="THG4486" s="2365"/>
      <c r="THH4486" s="633"/>
      <c r="THI4486" s="439"/>
      <c r="THJ4486" s="633"/>
      <c r="THK4486" s="633"/>
      <c r="THL4486" s="1888"/>
      <c r="THM4486" s="544"/>
      <c r="THN4486" s="2365"/>
      <c r="THO4486" s="633"/>
      <c r="THP4486" s="439"/>
      <c r="THQ4486" s="633"/>
      <c r="THR4486" s="633"/>
      <c r="THS4486" s="1888"/>
      <c r="THT4486" s="544"/>
      <c r="THU4486" s="2365"/>
      <c r="THV4486" s="633"/>
      <c r="THW4486" s="439"/>
      <c r="THX4486" s="633"/>
      <c r="THY4486" s="633"/>
      <c r="THZ4486" s="1888"/>
      <c r="TIA4486" s="544"/>
      <c r="TIB4486" s="2365"/>
      <c r="TIC4486" s="633"/>
      <c r="TID4486" s="439"/>
      <c r="TIE4486" s="633"/>
      <c r="TIF4486" s="633"/>
      <c r="TIG4486" s="1888"/>
      <c r="TIH4486" s="544"/>
      <c r="TII4486" s="2365"/>
      <c r="TIJ4486" s="633"/>
      <c r="TIK4486" s="439"/>
      <c r="TIL4486" s="633"/>
      <c r="TIM4486" s="633"/>
      <c r="TIN4486" s="1888"/>
      <c r="TIO4486" s="544"/>
      <c r="TIP4486" s="2365"/>
      <c r="TIQ4486" s="633"/>
      <c r="TIR4486" s="439"/>
      <c r="TIS4486" s="633"/>
      <c r="TIT4486" s="633"/>
      <c r="TIU4486" s="1888"/>
      <c r="TIV4486" s="544"/>
      <c r="TIW4486" s="2365"/>
      <c r="TIX4486" s="633"/>
      <c r="TIY4486" s="439"/>
      <c r="TIZ4486" s="633"/>
      <c r="TJA4486" s="633"/>
      <c r="TJB4486" s="1888"/>
      <c r="TJC4486" s="544"/>
      <c r="TJD4486" s="2365"/>
      <c r="TJE4486" s="633"/>
      <c r="TJF4486" s="439"/>
      <c r="TJG4486" s="633"/>
      <c r="TJH4486" s="633"/>
      <c r="TJI4486" s="1888"/>
      <c r="TJJ4486" s="544"/>
      <c r="TJK4486" s="2365"/>
      <c r="TJL4486" s="633"/>
      <c r="TJM4486" s="439"/>
      <c r="TJN4486" s="633"/>
      <c r="TJO4486" s="633"/>
      <c r="TJP4486" s="1888"/>
      <c r="TJQ4486" s="544"/>
      <c r="TJR4486" s="2365"/>
      <c r="TJS4486" s="633"/>
      <c r="TJT4486" s="439"/>
      <c r="TJU4486" s="633"/>
      <c r="TJV4486" s="633"/>
      <c r="TJW4486" s="1888"/>
      <c r="TJX4486" s="544"/>
      <c r="TJY4486" s="2365"/>
      <c r="TJZ4486" s="633"/>
      <c r="TKA4486" s="439"/>
      <c r="TKB4486" s="633"/>
      <c r="TKC4486" s="633"/>
      <c r="TKD4486" s="1888"/>
      <c r="TKE4486" s="544"/>
      <c r="TKF4486" s="2365"/>
      <c r="TKG4486" s="633"/>
      <c r="TKH4486" s="439"/>
      <c r="TKI4486" s="633"/>
      <c r="TKJ4486" s="633"/>
      <c r="TKK4486" s="1888"/>
      <c r="TKL4486" s="544"/>
      <c r="TKM4486" s="2365"/>
      <c r="TKN4486" s="633"/>
      <c r="TKO4486" s="439"/>
      <c r="TKP4486" s="633"/>
      <c r="TKQ4486" s="633"/>
      <c r="TKR4486" s="1888"/>
      <c r="TKS4486" s="544"/>
      <c r="TKT4486" s="2365"/>
      <c r="TKU4486" s="633"/>
      <c r="TKV4486" s="439"/>
      <c r="TKW4486" s="633"/>
      <c r="TKX4486" s="633"/>
      <c r="TKY4486" s="1888"/>
      <c r="TKZ4486" s="544"/>
      <c r="TLA4486" s="2365"/>
      <c r="TLB4486" s="633"/>
      <c r="TLC4486" s="439"/>
      <c r="TLD4486" s="633"/>
      <c r="TLE4486" s="633"/>
      <c r="TLF4486" s="1888"/>
      <c r="TLG4486" s="544"/>
      <c r="TLH4486" s="2365"/>
      <c r="TLI4486" s="633"/>
      <c r="TLJ4486" s="439"/>
      <c r="TLK4486" s="633"/>
      <c r="TLL4486" s="633"/>
      <c r="TLM4486" s="1888"/>
      <c r="TLN4486" s="544"/>
      <c r="TLO4486" s="2365"/>
      <c r="TLP4486" s="633"/>
      <c r="TLQ4486" s="439"/>
      <c r="TLR4486" s="633"/>
      <c r="TLS4486" s="633"/>
      <c r="TLT4486" s="1888"/>
      <c r="TLU4486" s="544"/>
      <c r="TLV4486" s="2365"/>
      <c r="TLW4486" s="633"/>
      <c r="TLX4486" s="439"/>
      <c r="TLY4486" s="633"/>
      <c r="TLZ4486" s="633"/>
      <c r="TMA4486" s="1888"/>
      <c r="TMB4486" s="544"/>
      <c r="TMC4486" s="2365"/>
      <c r="TMD4486" s="633"/>
      <c r="TME4486" s="439"/>
      <c r="TMF4486" s="633"/>
      <c r="TMG4486" s="633"/>
      <c r="TMH4486" s="1888"/>
      <c r="TMI4486" s="544"/>
      <c r="TMJ4486" s="2365"/>
      <c r="TMK4486" s="633"/>
      <c r="TML4486" s="439"/>
      <c r="TMM4486" s="633"/>
      <c r="TMN4486" s="633"/>
      <c r="TMO4486" s="1888"/>
      <c r="TMP4486" s="544"/>
      <c r="TMQ4486" s="2365"/>
      <c r="TMR4486" s="633"/>
      <c r="TMS4486" s="439"/>
      <c r="TMT4486" s="633"/>
      <c r="TMU4486" s="633"/>
      <c r="TMV4486" s="1888"/>
      <c r="TMW4486" s="544"/>
      <c r="TMX4486" s="2365"/>
      <c r="TMY4486" s="633"/>
      <c r="TMZ4486" s="439"/>
      <c r="TNA4486" s="633"/>
      <c r="TNB4486" s="633"/>
      <c r="TNC4486" s="1888"/>
      <c r="TND4486" s="544"/>
      <c r="TNE4486" s="2365"/>
      <c r="TNF4486" s="633"/>
      <c r="TNG4486" s="439"/>
      <c r="TNH4486" s="633"/>
      <c r="TNI4486" s="633"/>
      <c r="TNJ4486" s="1888"/>
      <c r="TNK4486" s="544"/>
      <c r="TNL4486" s="2365"/>
      <c r="TNM4486" s="633"/>
      <c r="TNN4486" s="439"/>
      <c r="TNO4486" s="633"/>
      <c r="TNP4486" s="633"/>
      <c r="TNQ4486" s="1888"/>
      <c r="TNR4486" s="544"/>
      <c r="TNS4486" s="2365"/>
      <c r="TNT4486" s="633"/>
      <c r="TNU4486" s="439"/>
      <c r="TNV4486" s="633"/>
      <c r="TNW4486" s="633"/>
      <c r="TNX4486" s="1888"/>
      <c r="TNY4486" s="544"/>
      <c r="TNZ4486" s="2365"/>
      <c r="TOA4486" s="633"/>
      <c r="TOB4486" s="439"/>
      <c r="TOC4486" s="633"/>
      <c r="TOD4486" s="633"/>
      <c r="TOE4486" s="1888"/>
      <c r="TOF4486" s="544"/>
      <c r="TOG4486" s="2365"/>
      <c r="TOH4486" s="633"/>
      <c r="TOI4486" s="439"/>
      <c r="TOJ4486" s="633"/>
      <c r="TOK4486" s="633"/>
      <c r="TOL4486" s="1888"/>
      <c r="TOM4486" s="544"/>
      <c r="TON4486" s="2365"/>
      <c r="TOO4486" s="633"/>
      <c r="TOP4486" s="439"/>
      <c r="TOQ4486" s="633"/>
      <c r="TOR4486" s="633"/>
      <c r="TOS4486" s="1888"/>
      <c r="TOT4486" s="544"/>
      <c r="TOU4486" s="2365"/>
      <c r="TOV4486" s="633"/>
      <c r="TOW4486" s="439"/>
      <c r="TOX4486" s="633"/>
      <c r="TOY4486" s="633"/>
      <c r="TOZ4486" s="1888"/>
      <c r="TPA4486" s="544"/>
      <c r="TPB4486" s="2365"/>
      <c r="TPC4486" s="633"/>
      <c r="TPD4486" s="439"/>
      <c r="TPE4486" s="633"/>
      <c r="TPF4486" s="633"/>
      <c r="TPG4486" s="1888"/>
      <c r="TPH4486" s="544"/>
      <c r="TPI4486" s="2365"/>
      <c r="TPJ4486" s="633"/>
      <c r="TPK4486" s="439"/>
      <c r="TPL4486" s="633"/>
      <c r="TPM4486" s="633"/>
      <c r="TPN4486" s="1888"/>
      <c r="TPO4486" s="544"/>
      <c r="TPP4486" s="2365"/>
      <c r="TPQ4486" s="633"/>
      <c r="TPR4486" s="439"/>
      <c r="TPS4486" s="633"/>
      <c r="TPT4486" s="633"/>
      <c r="TPU4486" s="1888"/>
      <c r="TPV4486" s="544"/>
      <c r="TPW4486" s="2365"/>
      <c r="TPX4486" s="633"/>
      <c r="TPY4486" s="439"/>
      <c r="TPZ4486" s="633"/>
      <c r="TQA4486" s="633"/>
      <c r="TQB4486" s="1888"/>
      <c r="TQC4486" s="544"/>
      <c r="TQD4486" s="2365"/>
      <c r="TQE4486" s="633"/>
      <c r="TQF4486" s="439"/>
      <c r="TQG4486" s="633"/>
      <c r="TQH4486" s="633"/>
      <c r="TQI4486" s="1888"/>
      <c r="TQJ4486" s="544"/>
      <c r="TQK4486" s="2365"/>
      <c r="TQL4486" s="633"/>
      <c r="TQM4486" s="439"/>
      <c r="TQN4486" s="633"/>
      <c r="TQO4486" s="633"/>
      <c r="TQP4486" s="1888"/>
      <c r="TQQ4486" s="544"/>
      <c r="TQR4486" s="2365"/>
      <c r="TQS4486" s="633"/>
      <c r="TQT4486" s="439"/>
      <c r="TQU4486" s="633"/>
      <c r="TQV4486" s="633"/>
      <c r="TQW4486" s="1888"/>
      <c r="TQX4486" s="544"/>
      <c r="TQY4486" s="2365"/>
      <c r="TQZ4486" s="633"/>
      <c r="TRA4486" s="439"/>
      <c r="TRB4486" s="633"/>
      <c r="TRC4486" s="633"/>
      <c r="TRD4486" s="1888"/>
      <c r="TRE4486" s="544"/>
      <c r="TRF4486" s="2365"/>
      <c r="TRG4486" s="633"/>
      <c r="TRH4486" s="439"/>
      <c r="TRI4486" s="633"/>
      <c r="TRJ4486" s="633"/>
      <c r="TRK4486" s="1888"/>
      <c r="TRL4486" s="544"/>
      <c r="TRM4486" s="2365"/>
      <c r="TRN4486" s="633"/>
      <c r="TRO4486" s="439"/>
      <c r="TRP4486" s="633"/>
      <c r="TRQ4486" s="633"/>
      <c r="TRR4486" s="1888"/>
      <c r="TRS4486" s="544"/>
      <c r="TRT4486" s="2365"/>
      <c r="TRU4486" s="633"/>
      <c r="TRV4486" s="439"/>
      <c r="TRW4486" s="633"/>
      <c r="TRX4486" s="633"/>
      <c r="TRY4486" s="1888"/>
      <c r="TRZ4486" s="544"/>
      <c r="TSA4486" s="2365"/>
      <c r="TSB4486" s="633"/>
      <c r="TSC4486" s="439"/>
      <c r="TSD4486" s="633"/>
      <c r="TSE4486" s="633"/>
      <c r="TSF4486" s="1888"/>
      <c r="TSG4486" s="544"/>
      <c r="TSH4486" s="2365"/>
      <c r="TSI4486" s="633"/>
      <c r="TSJ4486" s="439"/>
      <c r="TSK4486" s="633"/>
      <c r="TSL4486" s="633"/>
      <c r="TSM4486" s="1888"/>
      <c r="TSN4486" s="544"/>
      <c r="TSO4486" s="2365"/>
      <c r="TSP4486" s="633"/>
      <c r="TSQ4486" s="439"/>
      <c r="TSR4486" s="633"/>
      <c r="TSS4486" s="633"/>
      <c r="TST4486" s="1888"/>
      <c r="TSU4486" s="544"/>
      <c r="TSV4486" s="2365"/>
      <c r="TSW4486" s="633"/>
      <c r="TSX4486" s="439"/>
      <c r="TSY4486" s="633"/>
      <c r="TSZ4486" s="633"/>
      <c r="TTA4486" s="1888"/>
      <c r="TTB4486" s="544"/>
      <c r="TTC4486" s="2365"/>
      <c r="TTD4486" s="633"/>
      <c r="TTE4486" s="439"/>
      <c r="TTF4486" s="633"/>
      <c r="TTG4486" s="633"/>
      <c r="TTH4486" s="1888"/>
      <c r="TTI4486" s="544"/>
      <c r="TTJ4486" s="2365"/>
      <c r="TTK4486" s="633"/>
      <c r="TTL4486" s="439"/>
      <c r="TTM4486" s="633"/>
      <c r="TTN4486" s="633"/>
      <c r="TTO4486" s="1888"/>
      <c r="TTP4486" s="544"/>
      <c r="TTQ4486" s="2365"/>
      <c r="TTR4486" s="633"/>
      <c r="TTS4486" s="439"/>
      <c r="TTT4486" s="633"/>
      <c r="TTU4486" s="633"/>
      <c r="TTV4486" s="1888"/>
      <c r="TTW4486" s="544"/>
      <c r="TTX4486" s="2365"/>
      <c r="TTY4486" s="633"/>
      <c r="TTZ4486" s="439"/>
      <c r="TUA4486" s="633"/>
      <c r="TUB4486" s="633"/>
      <c r="TUC4486" s="1888"/>
      <c r="TUD4486" s="544"/>
      <c r="TUE4486" s="2365"/>
      <c r="TUF4486" s="633"/>
      <c r="TUG4486" s="439"/>
      <c r="TUH4486" s="633"/>
      <c r="TUI4486" s="633"/>
      <c r="TUJ4486" s="1888"/>
      <c r="TUK4486" s="544"/>
      <c r="TUL4486" s="2365"/>
      <c r="TUM4486" s="633"/>
      <c r="TUN4486" s="439"/>
      <c r="TUO4486" s="633"/>
      <c r="TUP4486" s="633"/>
      <c r="TUQ4486" s="1888"/>
      <c r="TUR4486" s="544"/>
      <c r="TUS4486" s="2365"/>
      <c r="TUT4486" s="633"/>
      <c r="TUU4486" s="439"/>
      <c r="TUV4486" s="633"/>
      <c r="TUW4486" s="633"/>
      <c r="TUX4486" s="1888"/>
      <c r="TUY4486" s="544"/>
      <c r="TUZ4486" s="2365"/>
      <c r="TVA4486" s="633"/>
      <c r="TVB4486" s="439"/>
      <c r="TVC4486" s="633"/>
      <c r="TVD4486" s="633"/>
      <c r="TVE4486" s="1888"/>
      <c r="TVF4486" s="544"/>
      <c r="TVG4486" s="2365"/>
      <c r="TVH4486" s="633"/>
      <c r="TVI4486" s="439"/>
      <c r="TVJ4486" s="633"/>
      <c r="TVK4486" s="633"/>
      <c r="TVL4486" s="1888"/>
      <c r="TVM4486" s="544"/>
      <c r="TVN4486" s="2365"/>
      <c r="TVO4486" s="633"/>
      <c r="TVP4486" s="439"/>
      <c r="TVQ4486" s="633"/>
      <c r="TVR4486" s="633"/>
      <c r="TVS4486" s="1888"/>
      <c r="TVT4486" s="544"/>
      <c r="TVU4486" s="2365"/>
      <c r="TVV4486" s="633"/>
      <c r="TVW4486" s="439"/>
      <c r="TVX4486" s="633"/>
      <c r="TVY4486" s="633"/>
      <c r="TVZ4486" s="1888"/>
      <c r="TWA4486" s="544"/>
      <c r="TWB4486" s="2365"/>
      <c r="TWC4486" s="633"/>
      <c r="TWD4486" s="439"/>
      <c r="TWE4486" s="633"/>
      <c r="TWF4486" s="633"/>
      <c r="TWG4486" s="1888"/>
      <c r="TWH4486" s="544"/>
      <c r="TWI4486" s="2365"/>
      <c r="TWJ4486" s="633"/>
      <c r="TWK4486" s="439"/>
      <c r="TWL4486" s="633"/>
      <c r="TWM4486" s="633"/>
      <c r="TWN4486" s="1888"/>
      <c r="TWO4486" s="544"/>
      <c r="TWP4486" s="2365"/>
      <c r="TWQ4486" s="633"/>
      <c r="TWR4486" s="439"/>
      <c r="TWS4486" s="633"/>
      <c r="TWT4486" s="633"/>
      <c r="TWU4486" s="1888"/>
      <c r="TWV4486" s="544"/>
      <c r="TWW4486" s="2365"/>
      <c r="TWX4486" s="633"/>
      <c r="TWY4486" s="439"/>
      <c r="TWZ4486" s="633"/>
      <c r="TXA4486" s="633"/>
      <c r="TXB4486" s="1888"/>
      <c r="TXC4486" s="544"/>
      <c r="TXD4486" s="2365"/>
      <c r="TXE4486" s="633"/>
      <c r="TXF4486" s="439"/>
      <c r="TXG4486" s="633"/>
      <c r="TXH4486" s="633"/>
      <c r="TXI4486" s="1888"/>
      <c r="TXJ4486" s="544"/>
      <c r="TXK4486" s="2365"/>
      <c r="TXL4486" s="633"/>
      <c r="TXM4486" s="439"/>
      <c r="TXN4486" s="633"/>
      <c r="TXO4486" s="633"/>
      <c r="TXP4486" s="1888"/>
      <c r="TXQ4486" s="544"/>
      <c r="TXR4486" s="2365"/>
      <c r="TXS4486" s="633"/>
      <c r="TXT4486" s="439"/>
      <c r="TXU4486" s="633"/>
      <c r="TXV4486" s="633"/>
      <c r="TXW4486" s="1888"/>
      <c r="TXX4486" s="544"/>
      <c r="TXY4486" s="2365"/>
      <c r="TXZ4486" s="633"/>
      <c r="TYA4486" s="439"/>
      <c r="TYB4486" s="633"/>
      <c r="TYC4486" s="633"/>
      <c r="TYD4486" s="1888"/>
      <c r="TYE4486" s="544"/>
      <c r="TYF4486" s="2365"/>
      <c r="TYG4486" s="633"/>
      <c r="TYH4486" s="439"/>
      <c r="TYI4486" s="633"/>
      <c r="TYJ4486" s="633"/>
      <c r="TYK4486" s="1888"/>
      <c r="TYL4486" s="544"/>
      <c r="TYM4486" s="2365"/>
      <c r="TYN4486" s="633"/>
      <c r="TYO4486" s="439"/>
      <c r="TYP4486" s="633"/>
      <c r="TYQ4486" s="633"/>
      <c r="TYR4486" s="1888"/>
      <c r="TYS4486" s="544"/>
      <c r="TYT4486" s="2365"/>
      <c r="TYU4486" s="633"/>
      <c r="TYV4486" s="439"/>
      <c r="TYW4486" s="633"/>
      <c r="TYX4486" s="633"/>
      <c r="TYY4486" s="1888"/>
      <c r="TYZ4486" s="544"/>
      <c r="TZA4486" s="2365"/>
      <c r="TZB4486" s="633"/>
      <c r="TZC4486" s="439"/>
      <c r="TZD4486" s="633"/>
      <c r="TZE4486" s="633"/>
      <c r="TZF4486" s="1888"/>
      <c r="TZG4486" s="544"/>
      <c r="TZH4486" s="2365"/>
      <c r="TZI4486" s="633"/>
      <c r="TZJ4486" s="439"/>
      <c r="TZK4486" s="633"/>
      <c r="TZL4486" s="633"/>
      <c r="TZM4486" s="1888"/>
      <c r="TZN4486" s="544"/>
      <c r="TZO4486" s="2365"/>
      <c r="TZP4486" s="633"/>
      <c r="TZQ4486" s="439"/>
      <c r="TZR4486" s="633"/>
      <c r="TZS4486" s="633"/>
      <c r="TZT4486" s="1888"/>
      <c r="TZU4486" s="544"/>
      <c r="TZV4486" s="2365"/>
      <c r="TZW4486" s="633"/>
      <c r="TZX4486" s="439"/>
      <c r="TZY4486" s="633"/>
      <c r="TZZ4486" s="633"/>
      <c r="UAA4486" s="1888"/>
      <c r="UAB4486" s="544"/>
      <c r="UAC4486" s="2365"/>
      <c r="UAD4486" s="633"/>
      <c r="UAE4486" s="439"/>
      <c r="UAF4486" s="633"/>
      <c r="UAG4486" s="633"/>
      <c r="UAH4486" s="1888"/>
      <c r="UAI4486" s="544"/>
      <c r="UAJ4486" s="2365"/>
      <c r="UAK4486" s="633"/>
      <c r="UAL4486" s="439"/>
      <c r="UAM4486" s="633"/>
      <c r="UAN4486" s="633"/>
      <c r="UAO4486" s="1888"/>
      <c r="UAP4486" s="544"/>
      <c r="UAQ4486" s="2365"/>
      <c r="UAR4486" s="633"/>
      <c r="UAS4486" s="439"/>
      <c r="UAT4486" s="633"/>
      <c r="UAU4486" s="633"/>
      <c r="UAV4486" s="1888"/>
      <c r="UAW4486" s="544"/>
      <c r="UAX4486" s="2365"/>
      <c r="UAY4486" s="633"/>
      <c r="UAZ4486" s="439"/>
      <c r="UBA4486" s="633"/>
      <c r="UBB4486" s="633"/>
      <c r="UBC4486" s="1888"/>
      <c r="UBD4486" s="544"/>
      <c r="UBE4486" s="2365"/>
      <c r="UBF4486" s="633"/>
      <c r="UBG4486" s="439"/>
      <c r="UBH4486" s="633"/>
      <c r="UBI4486" s="633"/>
      <c r="UBJ4486" s="1888"/>
      <c r="UBK4486" s="544"/>
      <c r="UBL4486" s="2365"/>
      <c r="UBM4486" s="633"/>
      <c r="UBN4486" s="439"/>
      <c r="UBO4486" s="633"/>
      <c r="UBP4486" s="633"/>
      <c r="UBQ4486" s="1888"/>
      <c r="UBR4486" s="544"/>
      <c r="UBS4486" s="2365"/>
      <c r="UBT4486" s="633"/>
      <c r="UBU4486" s="439"/>
      <c r="UBV4486" s="633"/>
      <c r="UBW4486" s="633"/>
      <c r="UBX4486" s="1888"/>
      <c r="UBY4486" s="544"/>
      <c r="UBZ4486" s="2365"/>
      <c r="UCA4486" s="633"/>
      <c r="UCB4486" s="439"/>
      <c r="UCC4486" s="633"/>
      <c r="UCD4486" s="633"/>
      <c r="UCE4486" s="1888"/>
      <c r="UCF4486" s="544"/>
      <c r="UCG4486" s="2365"/>
      <c r="UCH4486" s="633"/>
      <c r="UCI4486" s="439"/>
      <c r="UCJ4486" s="633"/>
      <c r="UCK4486" s="633"/>
      <c r="UCL4486" s="1888"/>
      <c r="UCM4486" s="544"/>
      <c r="UCN4486" s="2365"/>
      <c r="UCO4486" s="633"/>
      <c r="UCP4486" s="439"/>
      <c r="UCQ4486" s="633"/>
      <c r="UCR4486" s="633"/>
      <c r="UCS4486" s="1888"/>
      <c r="UCT4486" s="544"/>
      <c r="UCU4486" s="2365"/>
      <c r="UCV4486" s="633"/>
      <c r="UCW4486" s="439"/>
      <c r="UCX4486" s="633"/>
      <c r="UCY4486" s="633"/>
      <c r="UCZ4486" s="1888"/>
      <c r="UDA4486" s="544"/>
      <c r="UDB4486" s="2365"/>
      <c r="UDC4486" s="633"/>
      <c r="UDD4486" s="439"/>
      <c r="UDE4486" s="633"/>
      <c r="UDF4486" s="633"/>
      <c r="UDG4486" s="1888"/>
      <c r="UDH4486" s="544"/>
      <c r="UDI4486" s="2365"/>
      <c r="UDJ4486" s="633"/>
      <c r="UDK4486" s="439"/>
      <c r="UDL4486" s="633"/>
      <c r="UDM4486" s="633"/>
      <c r="UDN4486" s="1888"/>
      <c r="UDO4486" s="544"/>
      <c r="UDP4486" s="2365"/>
      <c r="UDQ4486" s="633"/>
      <c r="UDR4486" s="439"/>
      <c r="UDS4486" s="633"/>
      <c r="UDT4486" s="633"/>
      <c r="UDU4486" s="1888"/>
      <c r="UDV4486" s="544"/>
      <c r="UDW4486" s="2365"/>
      <c r="UDX4486" s="633"/>
      <c r="UDY4486" s="439"/>
      <c r="UDZ4486" s="633"/>
      <c r="UEA4486" s="633"/>
      <c r="UEB4486" s="1888"/>
      <c r="UEC4486" s="544"/>
      <c r="UED4486" s="2365"/>
      <c r="UEE4486" s="633"/>
      <c r="UEF4486" s="439"/>
      <c r="UEG4486" s="633"/>
      <c r="UEH4486" s="633"/>
      <c r="UEI4486" s="1888"/>
      <c r="UEJ4486" s="544"/>
      <c r="UEK4486" s="2365"/>
      <c r="UEL4486" s="633"/>
      <c r="UEM4486" s="439"/>
      <c r="UEN4486" s="633"/>
      <c r="UEO4486" s="633"/>
      <c r="UEP4486" s="1888"/>
      <c r="UEQ4486" s="544"/>
      <c r="UER4486" s="2365"/>
      <c r="UES4486" s="633"/>
      <c r="UET4486" s="439"/>
      <c r="UEU4486" s="633"/>
      <c r="UEV4486" s="633"/>
      <c r="UEW4486" s="1888"/>
      <c r="UEX4486" s="544"/>
      <c r="UEY4486" s="2365"/>
      <c r="UEZ4486" s="633"/>
      <c r="UFA4486" s="439"/>
      <c r="UFB4486" s="633"/>
      <c r="UFC4486" s="633"/>
      <c r="UFD4486" s="1888"/>
      <c r="UFE4486" s="544"/>
      <c r="UFF4486" s="2365"/>
      <c r="UFG4486" s="633"/>
      <c r="UFH4486" s="439"/>
      <c r="UFI4486" s="633"/>
      <c r="UFJ4486" s="633"/>
      <c r="UFK4486" s="1888"/>
      <c r="UFL4486" s="544"/>
      <c r="UFM4486" s="2365"/>
      <c r="UFN4486" s="633"/>
      <c r="UFO4486" s="439"/>
      <c r="UFP4486" s="633"/>
      <c r="UFQ4486" s="633"/>
      <c r="UFR4486" s="1888"/>
      <c r="UFS4486" s="544"/>
      <c r="UFT4486" s="2365"/>
      <c r="UFU4486" s="633"/>
      <c r="UFV4486" s="439"/>
      <c r="UFW4486" s="633"/>
      <c r="UFX4486" s="633"/>
      <c r="UFY4486" s="1888"/>
      <c r="UFZ4486" s="544"/>
      <c r="UGA4486" s="2365"/>
      <c r="UGB4486" s="633"/>
      <c r="UGC4486" s="439"/>
      <c r="UGD4486" s="633"/>
      <c r="UGE4486" s="633"/>
      <c r="UGF4486" s="1888"/>
      <c r="UGG4486" s="544"/>
      <c r="UGH4486" s="2365"/>
      <c r="UGI4486" s="633"/>
      <c r="UGJ4486" s="439"/>
      <c r="UGK4486" s="633"/>
      <c r="UGL4486" s="633"/>
      <c r="UGM4486" s="1888"/>
      <c r="UGN4486" s="544"/>
      <c r="UGO4486" s="2365"/>
      <c r="UGP4486" s="633"/>
      <c r="UGQ4486" s="439"/>
      <c r="UGR4486" s="633"/>
      <c r="UGS4486" s="633"/>
      <c r="UGT4486" s="1888"/>
      <c r="UGU4486" s="544"/>
      <c r="UGV4486" s="2365"/>
      <c r="UGW4486" s="633"/>
      <c r="UGX4486" s="439"/>
      <c r="UGY4486" s="633"/>
      <c r="UGZ4486" s="633"/>
      <c r="UHA4486" s="1888"/>
      <c r="UHB4486" s="544"/>
      <c r="UHC4486" s="2365"/>
      <c r="UHD4486" s="633"/>
      <c r="UHE4486" s="439"/>
      <c r="UHF4486" s="633"/>
      <c r="UHG4486" s="633"/>
      <c r="UHH4486" s="1888"/>
      <c r="UHI4486" s="544"/>
      <c r="UHJ4486" s="2365"/>
      <c r="UHK4486" s="633"/>
      <c r="UHL4486" s="439"/>
      <c r="UHM4486" s="633"/>
      <c r="UHN4486" s="633"/>
      <c r="UHO4486" s="1888"/>
      <c r="UHP4486" s="544"/>
      <c r="UHQ4486" s="2365"/>
      <c r="UHR4486" s="633"/>
      <c r="UHS4486" s="439"/>
      <c r="UHT4486" s="633"/>
      <c r="UHU4486" s="633"/>
      <c r="UHV4486" s="1888"/>
      <c r="UHW4486" s="544"/>
      <c r="UHX4486" s="2365"/>
      <c r="UHY4486" s="633"/>
      <c r="UHZ4486" s="439"/>
      <c r="UIA4486" s="633"/>
      <c r="UIB4486" s="633"/>
      <c r="UIC4486" s="1888"/>
      <c r="UID4486" s="544"/>
      <c r="UIE4486" s="2365"/>
      <c r="UIF4486" s="633"/>
      <c r="UIG4486" s="439"/>
      <c r="UIH4486" s="633"/>
      <c r="UII4486" s="633"/>
      <c r="UIJ4486" s="1888"/>
      <c r="UIK4486" s="544"/>
      <c r="UIL4486" s="2365"/>
      <c r="UIM4486" s="633"/>
      <c r="UIN4486" s="439"/>
      <c r="UIO4486" s="633"/>
      <c r="UIP4486" s="633"/>
      <c r="UIQ4486" s="1888"/>
      <c r="UIR4486" s="544"/>
      <c r="UIS4486" s="2365"/>
      <c r="UIT4486" s="633"/>
      <c r="UIU4486" s="439"/>
      <c r="UIV4486" s="633"/>
      <c r="UIW4486" s="633"/>
      <c r="UIX4486" s="1888"/>
      <c r="UIY4486" s="544"/>
      <c r="UIZ4486" s="2365"/>
      <c r="UJA4486" s="633"/>
      <c r="UJB4486" s="439"/>
      <c r="UJC4486" s="633"/>
      <c r="UJD4486" s="633"/>
      <c r="UJE4486" s="1888"/>
      <c r="UJF4486" s="544"/>
      <c r="UJG4486" s="2365"/>
      <c r="UJH4486" s="633"/>
      <c r="UJI4486" s="439"/>
      <c r="UJJ4486" s="633"/>
      <c r="UJK4486" s="633"/>
      <c r="UJL4486" s="1888"/>
      <c r="UJM4486" s="544"/>
      <c r="UJN4486" s="2365"/>
      <c r="UJO4486" s="633"/>
      <c r="UJP4486" s="439"/>
      <c r="UJQ4486" s="633"/>
      <c r="UJR4486" s="633"/>
      <c r="UJS4486" s="1888"/>
      <c r="UJT4486" s="544"/>
      <c r="UJU4486" s="2365"/>
      <c r="UJV4486" s="633"/>
      <c r="UJW4486" s="439"/>
      <c r="UJX4486" s="633"/>
      <c r="UJY4486" s="633"/>
      <c r="UJZ4486" s="1888"/>
      <c r="UKA4486" s="544"/>
      <c r="UKB4486" s="2365"/>
      <c r="UKC4486" s="633"/>
      <c r="UKD4486" s="439"/>
      <c r="UKE4486" s="633"/>
      <c r="UKF4486" s="633"/>
      <c r="UKG4486" s="1888"/>
      <c r="UKH4486" s="544"/>
      <c r="UKI4486" s="2365"/>
      <c r="UKJ4486" s="633"/>
      <c r="UKK4486" s="439"/>
      <c r="UKL4486" s="633"/>
      <c r="UKM4486" s="633"/>
      <c r="UKN4486" s="1888"/>
      <c r="UKO4486" s="544"/>
      <c r="UKP4486" s="2365"/>
      <c r="UKQ4486" s="633"/>
      <c r="UKR4486" s="439"/>
      <c r="UKS4486" s="633"/>
      <c r="UKT4486" s="633"/>
      <c r="UKU4486" s="1888"/>
      <c r="UKV4486" s="544"/>
      <c r="UKW4486" s="2365"/>
      <c r="UKX4486" s="633"/>
      <c r="UKY4486" s="439"/>
      <c r="UKZ4486" s="633"/>
      <c r="ULA4486" s="633"/>
      <c r="ULB4486" s="1888"/>
      <c r="ULC4486" s="544"/>
      <c r="ULD4486" s="2365"/>
      <c r="ULE4486" s="633"/>
      <c r="ULF4486" s="439"/>
      <c r="ULG4486" s="633"/>
      <c r="ULH4486" s="633"/>
      <c r="ULI4486" s="1888"/>
      <c r="ULJ4486" s="544"/>
      <c r="ULK4486" s="2365"/>
      <c r="ULL4486" s="633"/>
      <c r="ULM4486" s="439"/>
      <c r="ULN4486" s="633"/>
      <c r="ULO4486" s="633"/>
      <c r="ULP4486" s="1888"/>
      <c r="ULQ4486" s="544"/>
      <c r="ULR4486" s="2365"/>
      <c r="ULS4486" s="633"/>
      <c r="ULT4486" s="439"/>
      <c r="ULU4486" s="633"/>
      <c r="ULV4486" s="633"/>
      <c r="ULW4486" s="1888"/>
      <c r="ULX4486" s="544"/>
      <c r="ULY4486" s="2365"/>
      <c r="ULZ4486" s="633"/>
      <c r="UMA4486" s="439"/>
      <c r="UMB4486" s="633"/>
      <c r="UMC4486" s="633"/>
      <c r="UMD4486" s="1888"/>
      <c r="UME4486" s="544"/>
      <c r="UMF4486" s="2365"/>
      <c r="UMG4486" s="633"/>
      <c r="UMH4486" s="439"/>
      <c r="UMI4486" s="633"/>
      <c r="UMJ4486" s="633"/>
      <c r="UMK4486" s="1888"/>
      <c r="UML4486" s="544"/>
      <c r="UMM4486" s="2365"/>
      <c r="UMN4486" s="633"/>
      <c r="UMO4486" s="439"/>
      <c r="UMP4486" s="633"/>
      <c r="UMQ4486" s="633"/>
      <c r="UMR4486" s="1888"/>
      <c r="UMS4486" s="544"/>
      <c r="UMT4486" s="2365"/>
      <c r="UMU4486" s="633"/>
      <c r="UMV4486" s="439"/>
      <c r="UMW4486" s="633"/>
      <c r="UMX4486" s="633"/>
      <c r="UMY4486" s="1888"/>
      <c r="UMZ4486" s="544"/>
      <c r="UNA4486" s="2365"/>
      <c r="UNB4486" s="633"/>
      <c r="UNC4486" s="439"/>
      <c r="UND4486" s="633"/>
      <c r="UNE4486" s="633"/>
      <c r="UNF4486" s="1888"/>
      <c r="UNG4486" s="544"/>
      <c r="UNH4486" s="2365"/>
      <c r="UNI4486" s="633"/>
      <c r="UNJ4486" s="439"/>
      <c r="UNK4486" s="633"/>
      <c r="UNL4486" s="633"/>
      <c r="UNM4486" s="1888"/>
      <c r="UNN4486" s="544"/>
      <c r="UNO4486" s="2365"/>
      <c r="UNP4486" s="633"/>
      <c r="UNQ4486" s="439"/>
      <c r="UNR4486" s="633"/>
      <c r="UNS4486" s="633"/>
      <c r="UNT4486" s="1888"/>
      <c r="UNU4486" s="544"/>
      <c r="UNV4486" s="2365"/>
      <c r="UNW4486" s="633"/>
      <c r="UNX4486" s="439"/>
      <c r="UNY4486" s="633"/>
      <c r="UNZ4486" s="633"/>
      <c r="UOA4486" s="1888"/>
      <c r="UOB4486" s="544"/>
      <c r="UOC4486" s="2365"/>
      <c r="UOD4486" s="633"/>
      <c r="UOE4486" s="439"/>
      <c r="UOF4486" s="633"/>
      <c r="UOG4486" s="633"/>
      <c r="UOH4486" s="1888"/>
      <c r="UOI4486" s="544"/>
      <c r="UOJ4486" s="2365"/>
      <c r="UOK4486" s="633"/>
      <c r="UOL4486" s="439"/>
      <c r="UOM4486" s="633"/>
      <c r="UON4486" s="633"/>
      <c r="UOO4486" s="1888"/>
      <c r="UOP4486" s="544"/>
      <c r="UOQ4486" s="2365"/>
      <c r="UOR4486" s="633"/>
      <c r="UOS4486" s="439"/>
      <c r="UOT4486" s="633"/>
      <c r="UOU4486" s="633"/>
      <c r="UOV4486" s="1888"/>
      <c r="UOW4486" s="544"/>
      <c r="UOX4486" s="2365"/>
      <c r="UOY4486" s="633"/>
      <c r="UOZ4486" s="439"/>
      <c r="UPA4486" s="633"/>
      <c r="UPB4486" s="633"/>
      <c r="UPC4486" s="1888"/>
      <c r="UPD4486" s="544"/>
      <c r="UPE4486" s="2365"/>
      <c r="UPF4486" s="633"/>
      <c r="UPG4486" s="439"/>
      <c r="UPH4486" s="633"/>
      <c r="UPI4486" s="633"/>
      <c r="UPJ4486" s="1888"/>
      <c r="UPK4486" s="544"/>
      <c r="UPL4486" s="2365"/>
      <c r="UPM4486" s="633"/>
      <c r="UPN4486" s="439"/>
      <c r="UPO4486" s="633"/>
      <c r="UPP4486" s="633"/>
      <c r="UPQ4486" s="1888"/>
      <c r="UPR4486" s="544"/>
      <c r="UPS4486" s="2365"/>
      <c r="UPT4486" s="633"/>
      <c r="UPU4486" s="439"/>
      <c r="UPV4486" s="633"/>
      <c r="UPW4486" s="633"/>
      <c r="UPX4486" s="1888"/>
      <c r="UPY4486" s="544"/>
      <c r="UPZ4486" s="2365"/>
      <c r="UQA4486" s="633"/>
      <c r="UQB4486" s="439"/>
      <c r="UQC4486" s="633"/>
      <c r="UQD4486" s="633"/>
      <c r="UQE4486" s="1888"/>
      <c r="UQF4486" s="544"/>
      <c r="UQG4486" s="2365"/>
      <c r="UQH4486" s="633"/>
      <c r="UQI4486" s="439"/>
      <c r="UQJ4486" s="633"/>
      <c r="UQK4486" s="633"/>
      <c r="UQL4486" s="1888"/>
      <c r="UQM4486" s="544"/>
      <c r="UQN4486" s="2365"/>
      <c r="UQO4486" s="633"/>
      <c r="UQP4486" s="439"/>
      <c r="UQQ4486" s="633"/>
      <c r="UQR4486" s="633"/>
      <c r="UQS4486" s="1888"/>
      <c r="UQT4486" s="544"/>
      <c r="UQU4486" s="2365"/>
      <c r="UQV4486" s="633"/>
      <c r="UQW4486" s="439"/>
      <c r="UQX4486" s="633"/>
      <c r="UQY4486" s="633"/>
      <c r="UQZ4486" s="1888"/>
      <c r="URA4486" s="544"/>
      <c r="URB4486" s="2365"/>
      <c r="URC4486" s="633"/>
      <c r="URD4486" s="439"/>
      <c r="URE4486" s="633"/>
      <c r="URF4486" s="633"/>
      <c r="URG4486" s="1888"/>
      <c r="URH4486" s="544"/>
      <c r="URI4486" s="2365"/>
      <c r="URJ4486" s="633"/>
      <c r="URK4486" s="439"/>
      <c r="URL4486" s="633"/>
      <c r="URM4486" s="633"/>
      <c r="URN4486" s="1888"/>
      <c r="URO4486" s="544"/>
      <c r="URP4486" s="2365"/>
      <c r="URQ4486" s="633"/>
      <c r="URR4486" s="439"/>
      <c r="URS4486" s="633"/>
      <c r="URT4486" s="633"/>
      <c r="URU4486" s="1888"/>
      <c r="URV4486" s="544"/>
      <c r="URW4486" s="2365"/>
      <c r="URX4486" s="633"/>
      <c r="URY4486" s="439"/>
      <c r="URZ4486" s="633"/>
      <c r="USA4486" s="633"/>
      <c r="USB4486" s="1888"/>
      <c r="USC4486" s="544"/>
      <c r="USD4486" s="2365"/>
      <c r="USE4486" s="633"/>
      <c r="USF4486" s="439"/>
      <c r="USG4486" s="633"/>
      <c r="USH4486" s="633"/>
      <c r="USI4486" s="1888"/>
      <c r="USJ4486" s="544"/>
      <c r="USK4486" s="2365"/>
      <c r="USL4486" s="633"/>
      <c r="USM4486" s="439"/>
      <c r="USN4486" s="633"/>
      <c r="USO4486" s="633"/>
      <c r="USP4486" s="1888"/>
      <c r="USQ4486" s="544"/>
      <c r="USR4486" s="2365"/>
      <c r="USS4486" s="633"/>
      <c r="UST4486" s="439"/>
      <c r="USU4486" s="633"/>
      <c r="USV4486" s="633"/>
      <c r="USW4486" s="1888"/>
      <c r="USX4486" s="544"/>
      <c r="USY4486" s="2365"/>
      <c r="USZ4486" s="633"/>
      <c r="UTA4486" s="439"/>
      <c r="UTB4486" s="633"/>
      <c r="UTC4486" s="633"/>
      <c r="UTD4486" s="1888"/>
      <c r="UTE4486" s="544"/>
      <c r="UTF4486" s="2365"/>
      <c r="UTG4486" s="633"/>
      <c r="UTH4486" s="439"/>
      <c r="UTI4486" s="633"/>
      <c r="UTJ4486" s="633"/>
      <c r="UTK4486" s="1888"/>
      <c r="UTL4486" s="544"/>
      <c r="UTM4486" s="2365"/>
      <c r="UTN4486" s="633"/>
      <c r="UTO4486" s="439"/>
      <c r="UTP4486" s="633"/>
      <c r="UTQ4486" s="633"/>
      <c r="UTR4486" s="1888"/>
      <c r="UTS4486" s="544"/>
      <c r="UTT4486" s="2365"/>
      <c r="UTU4486" s="633"/>
      <c r="UTV4486" s="439"/>
      <c r="UTW4486" s="633"/>
      <c r="UTX4486" s="633"/>
      <c r="UTY4486" s="1888"/>
      <c r="UTZ4486" s="544"/>
      <c r="UUA4486" s="2365"/>
      <c r="UUB4486" s="633"/>
      <c r="UUC4486" s="439"/>
      <c r="UUD4486" s="633"/>
      <c r="UUE4486" s="633"/>
      <c r="UUF4486" s="1888"/>
      <c r="UUG4486" s="544"/>
      <c r="UUH4486" s="2365"/>
      <c r="UUI4486" s="633"/>
      <c r="UUJ4486" s="439"/>
      <c r="UUK4486" s="633"/>
      <c r="UUL4486" s="633"/>
      <c r="UUM4486" s="1888"/>
      <c r="UUN4486" s="544"/>
      <c r="UUO4486" s="2365"/>
      <c r="UUP4486" s="633"/>
      <c r="UUQ4486" s="439"/>
      <c r="UUR4486" s="633"/>
      <c r="UUS4486" s="633"/>
      <c r="UUT4486" s="1888"/>
      <c r="UUU4486" s="544"/>
      <c r="UUV4486" s="2365"/>
      <c r="UUW4486" s="633"/>
      <c r="UUX4486" s="439"/>
      <c r="UUY4486" s="633"/>
      <c r="UUZ4486" s="633"/>
      <c r="UVA4486" s="1888"/>
      <c r="UVB4486" s="544"/>
      <c r="UVC4486" s="2365"/>
      <c r="UVD4486" s="633"/>
      <c r="UVE4486" s="439"/>
      <c r="UVF4486" s="633"/>
      <c r="UVG4486" s="633"/>
      <c r="UVH4486" s="1888"/>
      <c r="UVI4486" s="544"/>
      <c r="UVJ4486" s="2365"/>
      <c r="UVK4486" s="633"/>
      <c r="UVL4486" s="439"/>
      <c r="UVM4486" s="633"/>
      <c r="UVN4486" s="633"/>
      <c r="UVO4486" s="1888"/>
      <c r="UVP4486" s="544"/>
      <c r="UVQ4486" s="2365"/>
      <c r="UVR4486" s="633"/>
      <c r="UVS4486" s="439"/>
      <c r="UVT4486" s="633"/>
      <c r="UVU4486" s="633"/>
      <c r="UVV4486" s="1888"/>
      <c r="UVW4486" s="544"/>
      <c r="UVX4486" s="2365"/>
      <c r="UVY4486" s="633"/>
      <c r="UVZ4486" s="439"/>
      <c r="UWA4486" s="633"/>
      <c r="UWB4486" s="633"/>
      <c r="UWC4486" s="1888"/>
      <c r="UWD4486" s="544"/>
      <c r="UWE4486" s="2365"/>
      <c r="UWF4486" s="633"/>
      <c r="UWG4486" s="439"/>
      <c r="UWH4486" s="633"/>
      <c r="UWI4486" s="633"/>
      <c r="UWJ4486" s="1888"/>
      <c r="UWK4486" s="544"/>
      <c r="UWL4486" s="2365"/>
      <c r="UWM4486" s="633"/>
      <c r="UWN4486" s="439"/>
      <c r="UWO4486" s="633"/>
      <c r="UWP4486" s="633"/>
      <c r="UWQ4486" s="1888"/>
      <c r="UWR4486" s="544"/>
      <c r="UWS4486" s="2365"/>
      <c r="UWT4486" s="633"/>
      <c r="UWU4486" s="439"/>
      <c r="UWV4486" s="633"/>
      <c r="UWW4486" s="633"/>
      <c r="UWX4486" s="1888"/>
      <c r="UWY4486" s="544"/>
      <c r="UWZ4486" s="2365"/>
      <c r="UXA4486" s="633"/>
      <c r="UXB4486" s="439"/>
      <c r="UXC4486" s="633"/>
      <c r="UXD4486" s="633"/>
      <c r="UXE4486" s="1888"/>
      <c r="UXF4486" s="544"/>
      <c r="UXG4486" s="2365"/>
      <c r="UXH4486" s="633"/>
      <c r="UXI4486" s="439"/>
      <c r="UXJ4486" s="633"/>
      <c r="UXK4486" s="633"/>
      <c r="UXL4486" s="1888"/>
      <c r="UXM4486" s="544"/>
      <c r="UXN4486" s="2365"/>
      <c r="UXO4486" s="633"/>
      <c r="UXP4486" s="439"/>
      <c r="UXQ4486" s="633"/>
      <c r="UXR4486" s="633"/>
      <c r="UXS4486" s="1888"/>
      <c r="UXT4486" s="544"/>
      <c r="UXU4486" s="2365"/>
      <c r="UXV4486" s="633"/>
      <c r="UXW4486" s="439"/>
      <c r="UXX4486" s="633"/>
      <c r="UXY4486" s="633"/>
      <c r="UXZ4486" s="1888"/>
      <c r="UYA4486" s="544"/>
      <c r="UYB4486" s="2365"/>
      <c r="UYC4486" s="633"/>
      <c r="UYD4486" s="439"/>
      <c r="UYE4486" s="633"/>
      <c r="UYF4486" s="633"/>
      <c r="UYG4486" s="1888"/>
      <c r="UYH4486" s="544"/>
      <c r="UYI4486" s="2365"/>
      <c r="UYJ4486" s="633"/>
      <c r="UYK4486" s="439"/>
      <c r="UYL4486" s="633"/>
      <c r="UYM4486" s="633"/>
      <c r="UYN4486" s="1888"/>
      <c r="UYO4486" s="544"/>
      <c r="UYP4486" s="2365"/>
      <c r="UYQ4486" s="633"/>
      <c r="UYR4486" s="439"/>
      <c r="UYS4486" s="633"/>
      <c r="UYT4486" s="633"/>
      <c r="UYU4486" s="1888"/>
      <c r="UYV4486" s="544"/>
      <c r="UYW4486" s="2365"/>
      <c r="UYX4486" s="633"/>
      <c r="UYY4486" s="439"/>
      <c r="UYZ4486" s="633"/>
      <c r="UZA4486" s="633"/>
      <c r="UZB4486" s="1888"/>
      <c r="UZC4486" s="544"/>
      <c r="UZD4486" s="2365"/>
      <c r="UZE4486" s="633"/>
      <c r="UZF4486" s="439"/>
      <c r="UZG4486" s="633"/>
      <c r="UZH4486" s="633"/>
      <c r="UZI4486" s="1888"/>
      <c r="UZJ4486" s="544"/>
      <c r="UZK4486" s="2365"/>
      <c r="UZL4486" s="633"/>
      <c r="UZM4486" s="439"/>
      <c r="UZN4486" s="633"/>
      <c r="UZO4486" s="633"/>
      <c r="UZP4486" s="1888"/>
      <c r="UZQ4486" s="544"/>
      <c r="UZR4486" s="2365"/>
      <c r="UZS4486" s="633"/>
      <c r="UZT4486" s="439"/>
      <c r="UZU4486" s="633"/>
      <c r="UZV4486" s="633"/>
      <c r="UZW4486" s="1888"/>
      <c r="UZX4486" s="544"/>
      <c r="UZY4486" s="2365"/>
      <c r="UZZ4486" s="633"/>
      <c r="VAA4486" s="439"/>
      <c r="VAB4486" s="633"/>
      <c r="VAC4486" s="633"/>
      <c r="VAD4486" s="1888"/>
      <c r="VAE4486" s="544"/>
      <c r="VAF4486" s="2365"/>
      <c r="VAG4486" s="633"/>
      <c r="VAH4486" s="439"/>
      <c r="VAI4486" s="633"/>
      <c r="VAJ4486" s="633"/>
      <c r="VAK4486" s="1888"/>
      <c r="VAL4486" s="544"/>
      <c r="VAM4486" s="2365"/>
      <c r="VAN4486" s="633"/>
      <c r="VAO4486" s="439"/>
      <c r="VAP4486" s="633"/>
      <c r="VAQ4486" s="633"/>
      <c r="VAR4486" s="1888"/>
      <c r="VAS4486" s="544"/>
      <c r="VAT4486" s="2365"/>
      <c r="VAU4486" s="633"/>
      <c r="VAV4486" s="439"/>
      <c r="VAW4486" s="633"/>
      <c r="VAX4486" s="633"/>
      <c r="VAY4486" s="1888"/>
      <c r="VAZ4486" s="544"/>
      <c r="VBA4486" s="2365"/>
      <c r="VBB4486" s="633"/>
      <c r="VBC4486" s="439"/>
      <c r="VBD4486" s="633"/>
      <c r="VBE4486" s="633"/>
      <c r="VBF4486" s="1888"/>
      <c r="VBG4486" s="544"/>
      <c r="VBH4486" s="2365"/>
      <c r="VBI4486" s="633"/>
      <c r="VBJ4486" s="439"/>
      <c r="VBK4486" s="633"/>
      <c r="VBL4486" s="633"/>
      <c r="VBM4486" s="1888"/>
      <c r="VBN4486" s="544"/>
      <c r="VBO4486" s="2365"/>
      <c r="VBP4486" s="633"/>
      <c r="VBQ4486" s="439"/>
      <c r="VBR4486" s="633"/>
      <c r="VBS4486" s="633"/>
      <c r="VBT4486" s="1888"/>
      <c r="VBU4486" s="544"/>
      <c r="VBV4486" s="2365"/>
      <c r="VBW4486" s="633"/>
      <c r="VBX4486" s="439"/>
      <c r="VBY4486" s="633"/>
      <c r="VBZ4486" s="633"/>
      <c r="VCA4486" s="1888"/>
      <c r="VCB4486" s="544"/>
      <c r="VCC4486" s="2365"/>
      <c r="VCD4486" s="633"/>
      <c r="VCE4486" s="439"/>
      <c r="VCF4486" s="633"/>
      <c r="VCG4486" s="633"/>
      <c r="VCH4486" s="1888"/>
      <c r="VCI4486" s="544"/>
      <c r="VCJ4486" s="2365"/>
      <c r="VCK4486" s="633"/>
      <c r="VCL4486" s="439"/>
      <c r="VCM4486" s="633"/>
      <c r="VCN4486" s="633"/>
      <c r="VCO4486" s="1888"/>
      <c r="VCP4486" s="544"/>
      <c r="VCQ4486" s="2365"/>
      <c r="VCR4486" s="633"/>
      <c r="VCS4486" s="439"/>
      <c r="VCT4486" s="633"/>
      <c r="VCU4486" s="633"/>
      <c r="VCV4486" s="1888"/>
      <c r="VCW4486" s="544"/>
      <c r="VCX4486" s="2365"/>
      <c r="VCY4486" s="633"/>
      <c r="VCZ4486" s="439"/>
      <c r="VDA4486" s="633"/>
      <c r="VDB4486" s="633"/>
      <c r="VDC4486" s="1888"/>
      <c r="VDD4486" s="544"/>
      <c r="VDE4486" s="2365"/>
      <c r="VDF4486" s="633"/>
      <c r="VDG4486" s="439"/>
      <c r="VDH4486" s="633"/>
      <c r="VDI4486" s="633"/>
      <c r="VDJ4486" s="1888"/>
      <c r="VDK4486" s="544"/>
      <c r="VDL4486" s="2365"/>
      <c r="VDM4486" s="633"/>
      <c r="VDN4486" s="439"/>
      <c r="VDO4486" s="633"/>
      <c r="VDP4486" s="633"/>
      <c r="VDQ4486" s="1888"/>
      <c r="VDR4486" s="544"/>
      <c r="VDS4486" s="2365"/>
      <c r="VDT4486" s="633"/>
      <c r="VDU4486" s="439"/>
      <c r="VDV4486" s="633"/>
      <c r="VDW4486" s="633"/>
      <c r="VDX4486" s="1888"/>
      <c r="VDY4486" s="544"/>
      <c r="VDZ4486" s="2365"/>
      <c r="VEA4486" s="633"/>
      <c r="VEB4486" s="439"/>
      <c r="VEC4486" s="633"/>
      <c r="VED4486" s="633"/>
      <c r="VEE4486" s="1888"/>
      <c r="VEF4486" s="544"/>
      <c r="VEG4486" s="2365"/>
      <c r="VEH4486" s="633"/>
      <c r="VEI4486" s="439"/>
      <c r="VEJ4486" s="633"/>
      <c r="VEK4486" s="633"/>
      <c r="VEL4486" s="1888"/>
      <c r="VEM4486" s="544"/>
      <c r="VEN4486" s="2365"/>
      <c r="VEO4486" s="633"/>
      <c r="VEP4486" s="439"/>
      <c r="VEQ4486" s="633"/>
      <c r="VER4486" s="633"/>
      <c r="VES4486" s="1888"/>
      <c r="VET4486" s="544"/>
      <c r="VEU4486" s="2365"/>
      <c r="VEV4486" s="633"/>
      <c r="VEW4486" s="439"/>
      <c r="VEX4486" s="633"/>
      <c r="VEY4486" s="633"/>
      <c r="VEZ4486" s="1888"/>
      <c r="VFA4486" s="544"/>
      <c r="VFB4486" s="2365"/>
      <c r="VFC4486" s="633"/>
      <c r="VFD4486" s="439"/>
      <c r="VFE4486" s="633"/>
      <c r="VFF4486" s="633"/>
      <c r="VFG4486" s="1888"/>
      <c r="VFH4486" s="544"/>
      <c r="VFI4486" s="2365"/>
      <c r="VFJ4486" s="633"/>
      <c r="VFK4486" s="439"/>
      <c r="VFL4486" s="633"/>
      <c r="VFM4486" s="633"/>
      <c r="VFN4486" s="1888"/>
      <c r="VFO4486" s="544"/>
      <c r="VFP4486" s="2365"/>
      <c r="VFQ4486" s="633"/>
      <c r="VFR4486" s="439"/>
      <c r="VFS4486" s="633"/>
      <c r="VFT4486" s="633"/>
      <c r="VFU4486" s="1888"/>
      <c r="VFV4486" s="544"/>
      <c r="VFW4486" s="2365"/>
      <c r="VFX4486" s="633"/>
      <c r="VFY4486" s="439"/>
      <c r="VFZ4486" s="633"/>
      <c r="VGA4486" s="633"/>
      <c r="VGB4486" s="1888"/>
      <c r="VGC4486" s="544"/>
      <c r="VGD4486" s="2365"/>
      <c r="VGE4486" s="633"/>
      <c r="VGF4486" s="439"/>
      <c r="VGG4486" s="633"/>
      <c r="VGH4486" s="633"/>
      <c r="VGI4486" s="1888"/>
      <c r="VGJ4486" s="544"/>
      <c r="VGK4486" s="2365"/>
      <c r="VGL4486" s="633"/>
      <c r="VGM4486" s="439"/>
      <c r="VGN4486" s="633"/>
      <c r="VGO4486" s="633"/>
      <c r="VGP4486" s="1888"/>
      <c r="VGQ4486" s="544"/>
      <c r="VGR4486" s="2365"/>
      <c r="VGS4486" s="633"/>
      <c r="VGT4486" s="439"/>
      <c r="VGU4486" s="633"/>
      <c r="VGV4486" s="633"/>
      <c r="VGW4486" s="1888"/>
      <c r="VGX4486" s="544"/>
      <c r="VGY4486" s="2365"/>
      <c r="VGZ4486" s="633"/>
      <c r="VHA4486" s="439"/>
      <c r="VHB4486" s="633"/>
      <c r="VHC4486" s="633"/>
      <c r="VHD4486" s="1888"/>
      <c r="VHE4486" s="544"/>
      <c r="VHF4486" s="2365"/>
      <c r="VHG4486" s="633"/>
      <c r="VHH4486" s="439"/>
      <c r="VHI4486" s="633"/>
      <c r="VHJ4486" s="633"/>
      <c r="VHK4486" s="1888"/>
      <c r="VHL4486" s="544"/>
      <c r="VHM4486" s="2365"/>
      <c r="VHN4486" s="633"/>
      <c r="VHO4486" s="439"/>
      <c r="VHP4486" s="633"/>
      <c r="VHQ4486" s="633"/>
      <c r="VHR4486" s="1888"/>
      <c r="VHS4486" s="544"/>
      <c r="VHT4486" s="2365"/>
      <c r="VHU4486" s="633"/>
      <c r="VHV4486" s="439"/>
      <c r="VHW4486" s="633"/>
      <c r="VHX4486" s="633"/>
      <c r="VHY4486" s="1888"/>
      <c r="VHZ4486" s="544"/>
      <c r="VIA4486" s="2365"/>
      <c r="VIB4486" s="633"/>
      <c r="VIC4486" s="439"/>
      <c r="VID4486" s="633"/>
      <c r="VIE4486" s="633"/>
      <c r="VIF4486" s="1888"/>
      <c r="VIG4486" s="544"/>
      <c r="VIH4486" s="2365"/>
      <c r="VII4486" s="633"/>
      <c r="VIJ4486" s="439"/>
      <c r="VIK4486" s="633"/>
      <c r="VIL4486" s="633"/>
      <c r="VIM4486" s="1888"/>
      <c r="VIN4486" s="544"/>
      <c r="VIO4486" s="2365"/>
      <c r="VIP4486" s="633"/>
      <c r="VIQ4486" s="439"/>
      <c r="VIR4486" s="633"/>
      <c r="VIS4486" s="633"/>
      <c r="VIT4486" s="1888"/>
      <c r="VIU4486" s="544"/>
      <c r="VIV4486" s="2365"/>
      <c r="VIW4486" s="633"/>
      <c r="VIX4486" s="439"/>
      <c r="VIY4486" s="633"/>
      <c r="VIZ4486" s="633"/>
      <c r="VJA4486" s="1888"/>
      <c r="VJB4486" s="544"/>
      <c r="VJC4486" s="2365"/>
      <c r="VJD4486" s="633"/>
      <c r="VJE4486" s="439"/>
      <c r="VJF4486" s="633"/>
      <c r="VJG4486" s="633"/>
      <c r="VJH4486" s="1888"/>
      <c r="VJI4486" s="544"/>
      <c r="VJJ4486" s="2365"/>
      <c r="VJK4486" s="633"/>
      <c r="VJL4486" s="439"/>
      <c r="VJM4486" s="633"/>
      <c r="VJN4486" s="633"/>
      <c r="VJO4486" s="1888"/>
      <c r="VJP4486" s="544"/>
      <c r="VJQ4486" s="2365"/>
      <c r="VJR4486" s="633"/>
      <c r="VJS4486" s="439"/>
      <c r="VJT4486" s="633"/>
      <c r="VJU4486" s="633"/>
      <c r="VJV4486" s="1888"/>
      <c r="VJW4486" s="544"/>
      <c r="VJX4486" s="2365"/>
      <c r="VJY4486" s="633"/>
      <c r="VJZ4486" s="439"/>
      <c r="VKA4486" s="633"/>
      <c r="VKB4486" s="633"/>
      <c r="VKC4486" s="1888"/>
      <c r="VKD4486" s="544"/>
      <c r="VKE4486" s="2365"/>
      <c r="VKF4486" s="633"/>
      <c r="VKG4486" s="439"/>
      <c r="VKH4486" s="633"/>
      <c r="VKI4486" s="633"/>
      <c r="VKJ4486" s="1888"/>
      <c r="VKK4486" s="544"/>
      <c r="VKL4486" s="2365"/>
      <c r="VKM4486" s="633"/>
      <c r="VKN4486" s="439"/>
      <c r="VKO4486" s="633"/>
      <c r="VKP4486" s="633"/>
      <c r="VKQ4486" s="1888"/>
      <c r="VKR4486" s="544"/>
      <c r="VKS4486" s="2365"/>
      <c r="VKT4486" s="633"/>
      <c r="VKU4486" s="439"/>
      <c r="VKV4486" s="633"/>
      <c r="VKW4486" s="633"/>
      <c r="VKX4486" s="1888"/>
      <c r="VKY4486" s="544"/>
      <c r="VKZ4486" s="2365"/>
      <c r="VLA4486" s="633"/>
      <c r="VLB4486" s="439"/>
      <c r="VLC4486" s="633"/>
      <c r="VLD4486" s="633"/>
      <c r="VLE4486" s="1888"/>
      <c r="VLF4486" s="544"/>
      <c r="VLG4486" s="2365"/>
      <c r="VLH4486" s="633"/>
      <c r="VLI4486" s="439"/>
      <c r="VLJ4486" s="633"/>
      <c r="VLK4486" s="633"/>
      <c r="VLL4486" s="1888"/>
      <c r="VLM4486" s="544"/>
      <c r="VLN4486" s="2365"/>
      <c r="VLO4486" s="633"/>
      <c r="VLP4486" s="439"/>
      <c r="VLQ4486" s="633"/>
      <c r="VLR4486" s="633"/>
      <c r="VLS4486" s="1888"/>
      <c r="VLT4486" s="544"/>
      <c r="VLU4486" s="2365"/>
      <c r="VLV4486" s="633"/>
      <c r="VLW4486" s="439"/>
      <c r="VLX4486" s="633"/>
      <c r="VLY4486" s="633"/>
      <c r="VLZ4486" s="1888"/>
      <c r="VMA4486" s="544"/>
      <c r="VMB4486" s="2365"/>
      <c r="VMC4486" s="633"/>
      <c r="VMD4486" s="439"/>
      <c r="VME4486" s="633"/>
      <c r="VMF4486" s="633"/>
      <c r="VMG4486" s="1888"/>
      <c r="VMH4486" s="544"/>
      <c r="VMI4486" s="2365"/>
      <c r="VMJ4486" s="633"/>
      <c r="VMK4486" s="439"/>
      <c r="VML4486" s="633"/>
      <c r="VMM4486" s="633"/>
      <c r="VMN4486" s="1888"/>
      <c r="VMO4486" s="544"/>
      <c r="VMP4486" s="2365"/>
      <c r="VMQ4486" s="633"/>
      <c r="VMR4486" s="439"/>
      <c r="VMS4486" s="633"/>
      <c r="VMT4486" s="633"/>
      <c r="VMU4486" s="1888"/>
      <c r="VMV4486" s="544"/>
      <c r="VMW4486" s="2365"/>
      <c r="VMX4486" s="633"/>
      <c r="VMY4486" s="439"/>
      <c r="VMZ4486" s="633"/>
      <c r="VNA4486" s="633"/>
      <c r="VNB4486" s="1888"/>
      <c r="VNC4486" s="544"/>
      <c r="VND4486" s="2365"/>
      <c r="VNE4486" s="633"/>
      <c r="VNF4486" s="439"/>
      <c r="VNG4486" s="633"/>
      <c r="VNH4486" s="633"/>
      <c r="VNI4486" s="1888"/>
      <c r="VNJ4486" s="544"/>
      <c r="VNK4486" s="2365"/>
      <c r="VNL4486" s="633"/>
      <c r="VNM4486" s="439"/>
      <c r="VNN4486" s="633"/>
      <c r="VNO4486" s="633"/>
      <c r="VNP4486" s="1888"/>
      <c r="VNQ4486" s="544"/>
      <c r="VNR4486" s="2365"/>
      <c r="VNS4486" s="633"/>
      <c r="VNT4486" s="439"/>
      <c r="VNU4486" s="633"/>
      <c r="VNV4486" s="633"/>
      <c r="VNW4486" s="1888"/>
      <c r="VNX4486" s="544"/>
      <c r="VNY4486" s="2365"/>
      <c r="VNZ4486" s="633"/>
      <c r="VOA4486" s="439"/>
      <c r="VOB4486" s="633"/>
      <c r="VOC4486" s="633"/>
      <c r="VOD4486" s="1888"/>
      <c r="VOE4486" s="544"/>
      <c r="VOF4486" s="2365"/>
      <c r="VOG4486" s="633"/>
      <c r="VOH4486" s="439"/>
      <c r="VOI4486" s="633"/>
      <c r="VOJ4486" s="633"/>
      <c r="VOK4486" s="1888"/>
      <c r="VOL4486" s="544"/>
      <c r="VOM4486" s="2365"/>
      <c r="VON4486" s="633"/>
      <c r="VOO4486" s="439"/>
      <c r="VOP4486" s="633"/>
      <c r="VOQ4486" s="633"/>
      <c r="VOR4486" s="1888"/>
      <c r="VOS4486" s="544"/>
      <c r="VOT4486" s="2365"/>
      <c r="VOU4486" s="633"/>
      <c r="VOV4486" s="439"/>
      <c r="VOW4486" s="633"/>
      <c r="VOX4486" s="633"/>
      <c r="VOY4486" s="1888"/>
      <c r="VOZ4486" s="544"/>
      <c r="VPA4486" s="2365"/>
      <c r="VPB4486" s="633"/>
      <c r="VPC4486" s="439"/>
      <c r="VPD4486" s="633"/>
      <c r="VPE4486" s="633"/>
      <c r="VPF4486" s="1888"/>
      <c r="VPG4486" s="544"/>
      <c r="VPH4486" s="2365"/>
      <c r="VPI4486" s="633"/>
      <c r="VPJ4486" s="439"/>
      <c r="VPK4486" s="633"/>
      <c r="VPL4486" s="633"/>
      <c r="VPM4486" s="1888"/>
      <c r="VPN4486" s="544"/>
      <c r="VPO4486" s="2365"/>
      <c r="VPP4486" s="633"/>
      <c r="VPQ4486" s="439"/>
      <c r="VPR4486" s="633"/>
      <c r="VPS4486" s="633"/>
      <c r="VPT4486" s="1888"/>
      <c r="VPU4486" s="544"/>
      <c r="VPV4486" s="2365"/>
      <c r="VPW4486" s="633"/>
      <c r="VPX4486" s="439"/>
      <c r="VPY4486" s="633"/>
      <c r="VPZ4486" s="633"/>
      <c r="VQA4486" s="1888"/>
      <c r="VQB4486" s="544"/>
      <c r="VQC4486" s="2365"/>
      <c r="VQD4486" s="633"/>
      <c r="VQE4486" s="439"/>
      <c r="VQF4486" s="633"/>
      <c r="VQG4486" s="633"/>
      <c r="VQH4486" s="1888"/>
      <c r="VQI4486" s="544"/>
      <c r="VQJ4486" s="2365"/>
      <c r="VQK4486" s="633"/>
      <c r="VQL4486" s="439"/>
      <c r="VQM4486" s="633"/>
      <c r="VQN4486" s="633"/>
      <c r="VQO4486" s="1888"/>
      <c r="VQP4486" s="544"/>
      <c r="VQQ4486" s="2365"/>
      <c r="VQR4486" s="633"/>
      <c r="VQS4486" s="439"/>
      <c r="VQT4486" s="633"/>
      <c r="VQU4486" s="633"/>
      <c r="VQV4486" s="1888"/>
      <c r="VQW4486" s="544"/>
      <c r="VQX4486" s="2365"/>
      <c r="VQY4486" s="633"/>
      <c r="VQZ4486" s="439"/>
      <c r="VRA4486" s="633"/>
      <c r="VRB4486" s="633"/>
      <c r="VRC4486" s="1888"/>
      <c r="VRD4486" s="544"/>
      <c r="VRE4486" s="2365"/>
      <c r="VRF4486" s="633"/>
      <c r="VRG4486" s="439"/>
      <c r="VRH4486" s="633"/>
      <c r="VRI4486" s="633"/>
      <c r="VRJ4486" s="1888"/>
      <c r="VRK4486" s="544"/>
      <c r="VRL4486" s="2365"/>
      <c r="VRM4486" s="633"/>
      <c r="VRN4486" s="439"/>
      <c r="VRO4486" s="633"/>
      <c r="VRP4486" s="633"/>
      <c r="VRQ4486" s="1888"/>
      <c r="VRR4486" s="544"/>
      <c r="VRS4486" s="2365"/>
      <c r="VRT4486" s="633"/>
      <c r="VRU4486" s="439"/>
      <c r="VRV4486" s="633"/>
      <c r="VRW4486" s="633"/>
      <c r="VRX4486" s="1888"/>
      <c r="VRY4486" s="544"/>
      <c r="VRZ4486" s="2365"/>
      <c r="VSA4486" s="633"/>
      <c r="VSB4486" s="439"/>
      <c r="VSC4486" s="633"/>
      <c r="VSD4486" s="633"/>
      <c r="VSE4486" s="1888"/>
      <c r="VSF4486" s="544"/>
      <c r="VSG4486" s="2365"/>
      <c r="VSH4486" s="633"/>
      <c r="VSI4486" s="439"/>
      <c r="VSJ4486" s="633"/>
      <c r="VSK4486" s="633"/>
      <c r="VSL4486" s="1888"/>
      <c r="VSM4486" s="544"/>
      <c r="VSN4486" s="2365"/>
      <c r="VSO4486" s="633"/>
      <c r="VSP4486" s="439"/>
      <c r="VSQ4486" s="633"/>
      <c r="VSR4486" s="633"/>
      <c r="VSS4486" s="1888"/>
      <c r="VST4486" s="544"/>
      <c r="VSU4486" s="2365"/>
      <c r="VSV4486" s="633"/>
      <c r="VSW4486" s="439"/>
      <c r="VSX4486" s="633"/>
      <c r="VSY4486" s="633"/>
      <c r="VSZ4486" s="1888"/>
      <c r="VTA4486" s="544"/>
      <c r="VTB4486" s="2365"/>
      <c r="VTC4486" s="633"/>
      <c r="VTD4486" s="439"/>
      <c r="VTE4486" s="633"/>
      <c r="VTF4486" s="633"/>
      <c r="VTG4486" s="1888"/>
      <c r="VTH4486" s="544"/>
      <c r="VTI4486" s="2365"/>
      <c r="VTJ4486" s="633"/>
      <c r="VTK4486" s="439"/>
      <c r="VTL4486" s="633"/>
      <c r="VTM4486" s="633"/>
      <c r="VTN4486" s="1888"/>
      <c r="VTO4486" s="544"/>
      <c r="VTP4486" s="2365"/>
      <c r="VTQ4486" s="633"/>
      <c r="VTR4486" s="439"/>
      <c r="VTS4486" s="633"/>
      <c r="VTT4486" s="633"/>
      <c r="VTU4486" s="1888"/>
      <c r="VTV4486" s="544"/>
      <c r="VTW4486" s="2365"/>
      <c r="VTX4486" s="633"/>
      <c r="VTY4486" s="439"/>
      <c r="VTZ4486" s="633"/>
      <c r="VUA4486" s="633"/>
      <c r="VUB4486" s="1888"/>
      <c r="VUC4486" s="544"/>
      <c r="VUD4486" s="2365"/>
      <c r="VUE4486" s="633"/>
      <c r="VUF4486" s="439"/>
      <c r="VUG4486" s="633"/>
      <c r="VUH4486" s="633"/>
      <c r="VUI4486" s="1888"/>
      <c r="VUJ4486" s="544"/>
      <c r="VUK4486" s="2365"/>
      <c r="VUL4486" s="633"/>
      <c r="VUM4486" s="439"/>
      <c r="VUN4486" s="633"/>
      <c r="VUO4486" s="633"/>
      <c r="VUP4486" s="1888"/>
      <c r="VUQ4486" s="544"/>
      <c r="VUR4486" s="2365"/>
      <c r="VUS4486" s="633"/>
      <c r="VUT4486" s="439"/>
      <c r="VUU4486" s="633"/>
      <c r="VUV4486" s="633"/>
      <c r="VUW4486" s="1888"/>
      <c r="VUX4486" s="544"/>
      <c r="VUY4486" s="2365"/>
      <c r="VUZ4486" s="633"/>
      <c r="VVA4486" s="439"/>
      <c r="VVB4486" s="633"/>
      <c r="VVC4486" s="633"/>
      <c r="VVD4486" s="1888"/>
      <c r="VVE4486" s="544"/>
      <c r="VVF4486" s="2365"/>
      <c r="VVG4486" s="633"/>
      <c r="VVH4486" s="439"/>
      <c r="VVI4486" s="633"/>
      <c r="VVJ4486" s="633"/>
      <c r="VVK4486" s="1888"/>
      <c r="VVL4486" s="544"/>
      <c r="VVM4486" s="2365"/>
      <c r="VVN4486" s="633"/>
      <c r="VVO4486" s="439"/>
      <c r="VVP4486" s="633"/>
      <c r="VVQ4486" s="633"/>
      <c r="VVR4486" s="1888"/>
      <c r="VVS4486" s="544"/>
      <c r="VVT4486" s="2365"/>
      <c r="VVU4486" s="633"/>
      <c r="VVV4486" s="439"/>
      <c r="VVW4486" s="633"/>
      <c r="VVX4486" s="633"/>
      <c r="VVY4486" s="1888"/>
      <c r="VVZ4486" s="544"/>
      <c r="VWA4486" s="2365"/>
      <c r="VWB4486" s="633"/>
      <c r="VWC4486" s="439"/>
      <c r="VWD4486" s="633"/>
      <c r="VWE4486" s="633"/>
      <c r="VWF4486" s="1888"/>
      <c r="VWG4486" s="544"/>
      <c r="VWH4486" s="2365"/>
      <c r="VWI4486" s="633"/>
      <c r="VWJ4486" s="439"/>
      <c r="VWK4486" s="633"/>
      <c r="VWL4486" s="633"/>
      <c r="VWM4486" s="1888"/>
      <c r="VWN4486" s="544"/>
      <c r="VWO4486" s="2365"/>
      <c r="VWP4486" s="633"/>
      <c r="VWQ4486" s="439"/>
      <c r="VWR4486" s="633"/>
      <c r="VWS4486" s="633"/>
      <c r="VWT4486" s="1888"/>
      <c r="VWU4486" s="544"/>
      <c r="VWV4486" s="2365"/>
      <c r="VWW4486" s="633"/>
      <c r="VWX4486" s="439"/>
      <c r="VWY4486" s="633"/>
      <c r="VWZ4486" s="633"/>
      <c r="VXA4486" s="1888"/>
      <c r="VXB4486" s="544"/>
      <c r="VXC4486" s="2365"/>
      <c r="VXD4486" s="633"/>
      <c r="VXE4486" s="439"/>
      <c r="VXF4486" s="633"/>
      <c r="VXG4486" s="633"/>
      <c r="VXH4486" s="1888"/>
      <c r="VXI4486" s="544"/>
      <c r="VXJ4486" s="2365"/>
      <c r="VXK4486" s="633"/>
      <c r="VXL4486" s="439"/>
      <c r="VXM4486" s="633"/>
      <c r="VXN4486" s="633"/>
      <c r="VXO4486" s="1888"/>
      <c r="VXP4486" s="544"/>
      <c r="VXQ4486" s="2365"/>
      <c r="VXR4486" s="633"/>
      <c r="VXS4486" s="439"/>
      <c r="VXT4486" s="633"/>
      <c r="VXU4486" s="633"/>
      <c r="VXV4486" s="1888"/>
      <c r="VXW4486" s="544"/>
      <c r="VXX4486" s="2365"/>
      <c r="VXY4486" s="633"/>
      <c r="VXZ4486" s="439"/>
      <c r="VYA4486" s="633"/>
      <c r="VYB4486" s="633"/>
      <c r="VYC4486" s="1888"/>
      <c r="VYD4486" s="544"/>
      <c r="VYE4486" s="2365"/>
      <c r="VYF4486" s="633"/>
      <c r="VYG4486" s="439"/>
      <c r="VYH4486" s="633"/>
      <c r="VYI4486" s="633"/>
      <c r="VYJ4486" s="1888"/>
      <c r="VYK4486" s="544"/>
      <c r="VYL4486" s="2365"/>
      <c r="VYM4486" s="633"/>
      <c r="VYN4486" s="439"/>
      <c r="VYO4486" s="633"/>
      <c r="VYP4486" s="633"/>
      <c r="VYQ4486" s="1888"/>
      <c r="VYR4486" s="544"/>
      <c r="VYS4486" s="2365"/>
      <c r="VYT4486" s="633"/>
      <c r="VYU4486" s="439"/>
      <c r="VYV4486" s="633"/>
      <c r="VYW4486" s="633"/>
      <c r="VYX4486" s="1888"/>
      <c r="VYY4486" s="544"/>
      <c r="VYZ4486" s="2365"/>
      <c r="VZA4486" s="633"/>
      <c r="VZB4486" s="439"/>
      <c r="VZC4486" s="633"/>
      <c r="VZD4486" s="633"/>
      <c r="VZE4486" s="1888"/>
      <c r="VZF4486" s="544"/>
      <c r="VZG4486" s="2365"/>
      <c r="VZH4486" s="633"/>
      <c r="VZI4486" s="439"/>
      <c r="VZJ4486" s="633"/>
      <c r="VZK4486" s="633"/>
      <c r="VZL4486" s="1888"/>
      <c r="VZM4486" s="544"/>
      <c r="VZN4486" s="2365"/>
      <c r="VZO4486" s="633"/>
      <c r="VZP4486" s="439"/>
      <c r="VZQ4486" s="633"/>
      <c r="VZR4486" s="633"/>
      <c r="VZS4486" s="1888"/>
      <c r="VZT4486" s="544"/>
      <c r="VZU4486" s="2365"/>
      <c r="VZV4486" s="633"/>
      <c r="VZW4486" s="439"/>
      <c r="VZX4486" s="633"/>
      <c r="VZY4486" s="633"/>
      <c r="VZZ4486" s="1888"/>
      <c r="WAA4486" s="544"/>
      <c r="WAB4486" s="2365"/>
      <c r="WAC4486" s="633"/>
      <c r="WAD4486" s="439"/>
      <c r="WAE4486" s="633"/>
      <c r="WAF4486" s="633"/>
      <c r="WAG4486" s="1888"/>
      <c r="WAH4486" s="544"/>
      <c r="WAI4486" s="2365"/>
      <c r="WAJ4486" s="633"/>
      <c r="WAK4486" s="439"/>
      <c r="WAL4486" s="633"/>
      <c r="WAM4486" s="633"/>
      <c r="WAN4486" s="1888"/>
      <c r="WAO4486" s="544"/>
      <c r="WAP4486" s="2365"/>
      <c r="WAQ4486" s="633"/>
      <c r="WAR4486" s="439"/>
      <c r="WAS4486" s="633"/>
      <c r="WAT4486" s="633"/>
      <c r="WAU4486" s="1888"/>
      <c r="WAV4486" s="544"/>
      <c r="WAW4486" s="2365"/>
      <c r="WAX4486" s="633"/>
      <c r="WAY4486" s="439"/>
      <c r="WAZ4486" s="633"/>
      <c r="WBA4486" s="633"/>
      <c r="WBB4486" s="1888"/>
      <c r="WBC4486" s="544"/>
      <c r="WBD4486" s="2365"/>
      <c r="WBE4486" s="633"/>
      <c r="WBF4486" s="439"/>
      <c r="WBG4486" s="633"/>
      <c r="WBH4486" s="633"/>
      <c r="WBI4486" s="1888"/>
      <c r="WBJ4486" s="544"/>
      <c r="WBK4486" s="2365"/>
      <c r="WBL4486" s="633"/>
      <c r="WBM4486" s="439"/>
      <c r="WBN4486" s="633"/>
      <c r="WBO4486" s="633"/>
      <c r="WBP4486" s="1888"/>
      <c r="WBQ4486" s="544"/>
      <c r="WBR4486" s="2365"/>
      <c r="WBS4486" s="633"/>
      <c r="WBT4486" s="439"/>
      <c r="WBU4486" s="633"/>
      <c r="WBV4486" s="633"/>
      <c r="WBW4486" s="1888"/>
      <c r="WBX4486" s="544"/>
      <c r="WBY4486" s="2365"/>
      <c r="WBZ4486" s="633"/>
      <c r="WCA4486" s="439"/>
      <c r="WCB4486" s="633"/>
      <c r="WCC4486" s="633"/>
      <c r="WCD4486" s="1888"/>
      <c r="WCE4486" s="544"/>
      <c r="WCF4486" s="2365"/>
      <c r="WCG4486" s="633"/>
      <c r="WCH4486" s="439"/>
      <c r="WCI4486" s="633"/>
      <c r="WCJ4486" s="633"/>
      <c r="WCK4486" s="1888"/>
      <c r="WCL4486" s="544"/>
      <c r="WCM4486" s="2365"/>
      <c r="WCN4486" s="633"/>
      <c r="WCO4486" s="439"/>
      <c r="WCP4486" s="633"/>
      <c r="WCQ4486" s="633"/>
      <c r="WCR4486" s="1888"/>
      <c r="WCS4486" s="544"/>
      <c r="WCT4486" s="2365"/>
      <c r="WCU4486" s="633"/>
      <c r="WCV4486" s="439"/>
      <c r="WCW4486" s="633"/>
      <c r="WCX4486" s="633"/>
      <c r="WCY4486" s="1888"/>
      <c r="WCZ4486" s="544"/>
      <c r="WDA4486" s="2365"/>
      <c r="WDB4486" s="633"/>
      <c r="WDC4486" s="439"/>
      <c r="WDD4486" s="633"/>
      <c r="WDE4486" s="633"/>
      <c r="WDF4486" s="1888"/>
      <c r="WDG4486" s="544"/>
      <c r="WDH4486" s="2365"/>
      <c r="WDI4486" s="633"/>
      <c r="WDJ4486" s="439"/>
      <c r="WDK4486" s="633"/>
      <c r="WDL4486" s="633"/>
      <c r="WDM4486" s="1888"/>
      <c r="WDN4486" s="544"/>
      <c r="WDO4486" s="2365"/>
      <c r="WDP4486" s="633"/>
      <c r="WDQ4486" s="439"/>
      <c r="WDR4486" s="633"/>
      <c r="WDS4486" s="633"/>
      <c r="WDT4486" s="1888"/>
      <c r="WDU4486" s="544"/>
      <c r="WDV4486" s="2365"/>
      <c r="WDW4486" s="633"/>
      <c r="WDX4486" s="439"/>
      <c r="WDY4486" s="633"/>
      <c r="WDZ4486" s="633"/>
      <c r="WEA4486" s="1888"/>
      <c r="WEB4486" s="544"/>
      <c r="WEC4486" s="2365"/>
      <c r="WED4486" s="633"/>
      <c r="WEE4486" s="439"/>
      <c r="WEF4486" s="633"/>
      <c r="WEG4486" s="633"/>
      <c r="WEH4486" s="1888"/>
      <c r="WEI4486" s="544"/>
      <c r="WEJ4486" s="2365"/>
      <c r="WEK4486" s="633"/>
      <c r="WEL4486" s="439"/>
      <c r="WEM4486" s="633"/>
      <c r="WEN4486" s="633"/>
      <c r="WEO4486" s="1888"/>
      <c r="WEP4486" s="544"/>
      <c r="WEQ4486" s="2365"/>
      <c r="WER4486" s="633"/>
      <c r="WES4486" s="439"/>
      <c r="WET4486" s="633"/>
      <c r="WEU4486" s="633"/>
      <c r="WEV4486" s="1888"/>
      <c r="WEW4486" s="544"/>
      <c r="WEX4486" s="2365"/>
      <c r="WEY4486" s="633"/>
      <c r="WEZ4486" s="439"/>
      <c r="WFA4486" s="633"/>
      <c r="WFB4486" s="633"/>
      <c r="WFC4486" s="1888"/>
      <c r="WFD4486" s="544"/>
      <c r="WFE4486" s="2365"/>
      <c r="WFF4486" s="633"/>
      <c r="WFG4486" s="439"/>
      <c r="WFH4486" s="633"/>
      <c r="WFI4486" s="633"/>
      <c r="WFJ4486" s="1888"/>
      <c r="WFK4486" s="544"/>
      <c r="WFL4486" s="2365"/>
      <c r="WFM4486" s="633"/>
      <c r="WFN4486" s="439"/>
      <c r="WFO4486" s="633"/>
      <c r="WFP4486" s="633"/>
      <c r="WFQ4486" s="1888"/>
      <c r="WFR4486" s="544"/>
      <c r="WFS4486" s="2365"/>
      <c r="WFT4486" s="633"/>
      <c r="WFU4486" s="439"/>
      <c r="WFV4486" s="633"/>
      <c r="WFW4486" s="633"/>
      <c r="WFX4486" s="1888"/>
      <c r="WFY4486" s="544"/>
      <c r="WFZ4486" s="2365"/>
      <c r="WGA4486" s="633"/>
      <c r="WGB4486" s="439"/>
      <c r="WGC4486" s="633"/>
      <c r="WGD4486" s="633"/>
      <c r="WGE4486" s="1888"/>
      <c r="WGF4486" s="544"/>
      <c r="WGG4486" s="2365"/>
      <c r="WGH4486" s="633"/>
      <c r="WGI4486" s="439"/>
      <c r="WGJ4486" s="633"/>
      <c r="WGK4486" s="633"/>
      <c r="WGL4486" s="1888"/>
      <c r="WGM4486" s="544"/>
      <c r="WGN4486" s="2365"/>
      <c r="WGO4486" s="633"/>
      <c r="WGP4486" s="439"/>
      <c r="WGQ4486" s="633"/>
      <c r="WGR4486" s="633"/>
      <c r="WGS4486" s="1888"/>
      <c r="WGT4486" s="544"/>
      <c r="WGU4486" s="2365"/>
      <c r="WGV4486" s="633"/>
      <c r="WGW4486" s="439"/>
      <c r="WGX4486" s="633"/>
      <c r="WGY4486" s="633"/>
      <c r="WGZ4486" s="1888"/>
      <c r="WHA4486" s="544"/>
      <c r="WHB4486" s="2365"/>
      <c r="WHC4486" s="633"/>
      <c r="WHD4486" s="439"/>
      <c r="WHE4486" s="633"/>
      <c r="WHF4486" s="633"/>
      <c r="WHG4486" s="1888"/>
      <c r="WHH4486" s="544"/>
      <c r="WHI4486" s="2365"/>
      <c r="WHJ4486" s="633"/>
      <c r="WHK4486" s="439"/>
      <c r="WHL4486" s="633"/>
      <c r="WHM4486" s="633"/>
      <c r="WHN4486" s="1888"/>
      <c r="WHO4486" s="544"/>
      <c r="WHP4486" s="2365"/>
      <c r="WHQ4486" s="633"/>
      <c r="WHR4486" s="439"/>
      <c r="WHS4486" s="633"/>
      <c r="WHT4486" s="633"/>
      <c r="WHU4486" s="1888"/>
      <c r="WHV4486" s="544"/>
      <c r="WHW4486" s="2365"/>
      <c r="WHX4486" s="633"/>
      <c r="WHY4486" s="439"/>
      <c r="WHZ4486" s="633"/>
      <c r="WIA4486" s="633"/>
      <c r="WIB4486" s="1888"/>
      <c r="WIC4486" s="544"/>
      <c r="WID4486" s="2365"/>
      <c r="WIE4486" s="633"/>
      <c r="WIF4486" s="439"/>
      <c r="WIG4486" s="633"/>
      <c r="WIH4486" s="633"/>
      <c r="WII4486" s="1888"/>
      <c r="WIJ4486" s="544"/>
      <c r="WIK4486" s="2365"/>
      <c r="WIL4486" s="633"/>
      <c r="WIM4486" s="439"/>
      <c r="WIN4486" s="633"/>
      <c r="WIO4486" s="633"/>
      <c r="WIP4486" s="1888"/>
      <c r="WIQ4486" s="544"/>
      <c r="WIR4486" s="2365"/>
      <c r="WIS4486" s="633"/>
      <c r="WIT4486" s="439"/>
      <c r="WIU4486" s="633"/>
      <c r="WIV4486" s="633"/>
      <c r="WIW4486" s="1888"/>
      <c r="WIX4486" s="544"/>
      <c r="WIY4486" s="2365"/>
      <c r="WIZ4486" s="633"/>
      <c r="WJA4486" s="439"/>
      <c r="WJB4486" s="633"/>
      <c r="WJC4486" s="633"/>
      <c r="WJD4486" s="1888"/>
      <c r="WJE4486" s="544"/>
      <c r="WJF4486" s="2365"/>
      <c r="WJG4486" s="633"/>
      <c r="WJH4486" s="439"/>
      <c r="WJI4486" s="633"/>
      <c r="WJJ4486" s="633"/>
      <c r="WJK4486" s="1888"/>
      <c r="WJL4486" s="544"/>
      <c r="WJM4486" s="2365"/>
      <c r="WJN4486" s="633"/>
      <c r="WJO4486" s="439"/>
      <c r="WJP4486" s="633"/>
      <c r="WJQ4486" s="633"/>
      <c r="WJR4486" s="1888"/>
      <c r="WJS4486" s="544"/>
      <c r="WJT4486" s="2365"/>
      <c r="WJU4486" s="633"/>
      <c r="WJV4486" s="439"/>
      <c r="WJW4486" s="633"/>
      <c r="WJX4486" s="633"/>
      <c r="WJY4486" s="1888"/>
      <c r="WJZ4486" s="544"/>
      <c r="WKA4486" s="2365"/>
      <c r="WKB4486" s="633"/>
      <c r="WKC4486" s="439"/>
      <c r="WKD4486" s="633"/>
      <c r="WKE4486" s="633"/>
      <c r="WKF4486" s="1888"/>
      <c r="WKG4486" s="544"/>
      <c r="WKH4486" s="2365"/>
      <c r="WKI4486" s="633"/>
      <c r="WKJ4486" s="439"/>
      <c r="WKK4486" s="633"/>
      <c r="WKL4486" s="633"/>
      <c r="WKM4486" s="1888"/>
      <c r="WKN4486" s="544"/>
      <c r="WKO4486" s="2365"/>
      <c r="WKP4486" s="633"/>
      <c r="WKQ4486" s="439"/>
      <c r="WKR4486" s="633"/>
      <c r="WKS4486" s="633"/>
      <c r="WKT4486" s="1888"/>
      <c r="WKU4486" s="544"/>
      <c r="WKV4486" s="2365"/>
      <c r="WKW4486" s="633"/>
      <c r="WKX4486" s="439"/>
      <c r="WKY4486" s="633"/>
      <c r="WKZ4486" s="633"/>
      <c r="WLA4486" s="1888"/>
      <c r="WLB4486" s="544"/>
      <c r="WLC4486" s="2365"/>
      <c r="WLD4486" s="633"/>
      <c r="WLE4486" s="439"/>
      <c r="WLF4486" s="633"/>
      <c r="WLG4486" s="633"/>
      <c r="WLH4486" s="1888"/>
      <c r="WLI4486" s="544"/>
      <c r="WLJ4486" s="2365"/>
      <c r="WLK4486" s="633"/>
      <c r="WLL4486" s="439"/>
      <c r="WLM4486" s="633"/>
      <c r="WLN4486" s="633"/>
      <c r="WLO4486" s="1888"/>
      <c r="WLP4486" s="544"/>
      <c r="WLQ4486" s="2365"/>
      <c r="WLR4486" s="633"/>
      <c r="WLS4486" s="439"/>
      <c r="WLT4486" s="633"/>
      <c r="WLU4486" s="633"/>
      <c r="WLV4486" s="1888"/>
      <c r="WLW4486" s="544"/>
      <c r="WLX4486" s="2365"/>
      <c r="WLY4486" s="633"/>
      <c r="WLZ4486" s="439"/>
      <c r="WMA4486" s="633"/>
      <c r="WMB4486" s="633"/>
      <c r="WMC4486" s="1888"/>
      <c r="WMD4486" s="544"/>
      <c r="WME4486" s="2365"/>
      <c r="WMF4486" s="633"/>
      <c r="WMG4486" s="439"/>
      <c r="WMH4486" s="633"/>
      <c r="WMI4486" s="633"/>
      <c r="WMJ4486" s="1888"/>
      <c r="WMK4486" s="544"/>
      <c r="WML4486" s="2365"/>
      <c r="WMM4486" s="633"/>
      <c r="WMN4486" s="439"/>
      <c r="WMO4486" s="633"/>
      <c r="WMP4486" s="633"/>
      <c r="WMQ4486" s="1888"/>
      <c r="WMR4486" s="544"/>
      <c r="WMS4486" s="2365"/>
      <c r="WMT4486" s="633"/>
      <c r="WMU4486" s="439"/>
      <c r="WMV4486" s="633"/>
      <c r="WMW4486" s="633"/>
      <c r="WMX4486" s="1888"/>
      <c r="WMY4486" s="544"/>
      <c r="WMZ4486" s="2365"/>
      <c r="WNA4486" s="633"/>
      <c r="WNB4486" s="439"/>
      <c r="WNC4486" s="633"/>
      <c r="WND4486" s="633"/>
      <c r="WNE4486" s="1888"/>
      <c r="WNF4486" s="544"/>
      <c r="WNG4486" s="2365"/>
      <c r="WNH4486" s="633"/>
      <c r="WNI4486" s="439"/>
      <c r="WNJ4486" s="633"/>
      <c r="WNK4486" s="633"/>
      <c r="WNL4486" s="1888"/>
      <c r="WNM4486" s="544"/>
      <c r="WNN4486" s="2365"/>
      <c r="WNO4486" s="633"/>
      <c r="WNP4486" s="439"/>
      <c r="WNQ4486" s="633"/>
      <c r="WNR4486" s="633"/>
      <c r="WNS4486" s="1888"/>
      <c r="WNT4486" s="544"/>
      <c r="WNU4486" s="2365"/>
      <c r="WNV4486" s="633"/>
      <c r="WNW4486" s="439"/>
      <c r="WNX4486" s="633"/>
      <c r="WNY4486" s="633"/>
      <c r="WNZ4486" s="1888"/>
      <c r="WOA4486" s="544"/>
      <c r="WOB4486" s="2365"/>
      <c r="WOC4486" s="633"/>
      <c r="WOD4486" s="439"/>
      <c r="WOE4486" s="633"/>
      <c r="WOF4486" s="633"/>
      <c r="WOG4486" s="1888"/>
      <c r="WOH4486" s="544"/>
      <c r="WOI4486" s="2365"/>
      <c r="WOJ4486" s="633"/>
      <c r="WOK4486" s="439"/>
      <c r="WOL4486" s="633"/>
      <c r="WOM4486" s="633"/>
      <c r="WON4486" s="1888"/>
      <c r="WOO4486" s="544"/>
      <c r="WOP4486" s="2365"/>
      <c r="WOQ4486" s="633"/>
      <c r="WOR4486" s="439"/>
      <c r="WOS4486" s="633"/>
      <c r="WOT4486" s="633"/>
      <c r="WOU4486" s="1888"/>
      <c r="WOV4486" s="544"/>
      <c r="WOW4486" s="2365"/>
      <c r="WOX4486" s="633"/>
      <c r="WOY4486" s="439"/>
      <c r="WOZ4486" s="633"/>
      <c r="WPA4486" s="633"/>
      <c r="WPB4486" s="1888"/>
      <c r="WPC4486" s="544"/>
      <c r="WPD4486" s="2365"/>
      <c r="WPE4486" s="633"/>
      <c r="WPF4486" s="439"/>
      <c r="WPG4486" s="633"/>
      <c r="WPH4486" s="633"/>
      <c r="WPI4486" s="1888"/>
      <c r="WPJ4486" s="544"/>
      <c r="WPK4486" s="2365"/>
      <c r="WPL4486" s="633"/>
      <c r="WPM4486" s="439"/>
      <c r="WPN4486" s="633"/>
      <c r="WPO4486" s="633"/>
      <c r="WPP4486" s="1888"/>
      <c r="WPQ4486" s="544"/>
      <c r="WPR4486" s="2365"/>
      <c r="WPS4486" s="633"/>
      <c r="WPT4486" s="439"/>
      <c r="WPU4486" s="633"/>
      <c r="WPV4486" s="633"/>
      <c r="WPW4486" s="1888"/>
      <c r="WPX4486" s="544"/>
      <c r="WPY4486" s="2365"/>
      <c r="WPZ4486" s="633"/>
      <c r="WQA4486" s="439"/>
      <c r="WQB4486" s="633"/>
      <c r="WQC4486" s="633"/>
      <c r="WQD4486" s="1888"/>
      <c r="WQE4486" s="544"/>
      <c r="WQF4486" s="2365"/>
      <c r="WQG4486" s="633"/>
      <c r="WQH4486" s="439"/>
      <c r="WQI4486" s="633"/>
      <c r="WQJ4486" s="633"/>
      <c r="WQK4486" s="1888"/>
      <c r="WQL4486" s="544"/>
      <c r="WQM4486" s="2365"/>
      <c r="WQN4486" s="633"/>
      <c r="WQO4486" s="439"/>
      <c r="WQP4486" s="633"/>
      <c r="WQQ4486" s="633"/>
      <c r="WQR4486" s="1888"/>
      <c r="WQS4486" s="544"/>
      <c r="WQT4486" s="2365"/>
      <c r="WQU4486" s="633"/>
      <c r="WQV4486" s="439"/>
      <c r="WQW4486" s="633"/>
      <c r="WQX4486" s="633"/>
      <c r="WQY4486" s="1888"/>
      <c r="WQZ4486" s="544"/>
      <c r="WRA4486" s="2365"/>
      <c r="WRB4486" s="633"/>
      <c r="WRC4486" s="439"/>
      <c r="WRD4486" s="633"/>
      <c r="WRE4486" s="633"/>
      <c r="WRF4486" s="1888"/>
      <c r="WRG4486" s="544"/>
      <c r="WRH4486" s="2365"/>
      <c r="WRI4486" s="633"/>
      <c r="WRJ4486" s="439"/>
      <c r="WRK4486" s="633"/>
      <c r="WRL4486" s="633"/>
      <c r="WRM4486" s="1888"/>
      <c r="WRN4486" s="544"/>
      <c r="WRO4486" s="2365"/>
      <c r="WRP4486" s="633"/>
      <c r="WRQ4486" s="439"/>
      <c r="WRR4486" s="633"/>
      <c r="WRS4486" s="633"/>
      <c r="WRT4486" s="1888"/>
      <c r="WRU4486" s="544"/>
      <c r="WRV4486" s="2365"/>
      <c r="WRW4486" s="633"/>
      <c r="WRX4486" s="439"/>
      <c r="WRY4486" s="633"/>
      <c r="WRZ4486" s="633"/>
      <c r="WSA4486" s="1888"/>
      <c r="WSB4486" s="544"/>
      <c r="WSC4486" s="2365"/>
      <c r="WSD4486" s="633"/>
      <c r="WSE4486" s="439"/>
      <c r="WSF4486" s="633"/>
      <c r="WSG4486" s="633"/>
      <c r="WSH4486" s="1888"/>
      <c r="WSI4486" s="544"/>
      <c r="WSJ4486" s="2365"/>
      <c r="WSK4486" s="633"/>
      <c r="WSL4486" s="439"/>
      <c r="WSM4486" s="633"/>
      <c r="WSN4486" s="633"/>
      <c r="WSO4486" s="1888"/>
      <c r="WSP4486" s="544"/>
      <c r="WSQ4486" s="2365"/>
      <c r="WSR4486" s="633"/>
      <c r="WSS4486" s="439"/>
      <c r="WST4486" s="633"/>
      <c r="WSU4486" s="633"/>
      <c r="WSV4486" s="1888"/>
      <c r="WSW4486" s="544"/>
      <c r="WSX4486" s="2365"/>
      <c r="WSY4486" s="633"/>
      <c r="WSZ4486" s="439"/>
      <c r="WTA4486" s="633"/>
      <c r="WTB4486" s="633"/>
      <c r="WTC4486" s="1888"/>
      <c r="WTD4486" s="544"/>
      <c r="WTE4486" s="2365"/>
      <c r="WTF4486" s="633"/>
      <c r="WTG4486" s="439"/>
      <c r="WTH4486" s="633"/>
      <c r="WTI4486" s="633"/>
      <c r="WTJ4486" s="1888"/>
      <c r="WTK4486" s="544"/>
      <c r="WTL4486" s="2365"/>
      <c r="WTM4486" s="633"/>
      <c r="WTN4486" s="439"/>
      <c r="WTO4486" s="633"/>
      <c r="WTP4486" s="633"/>
      <c r="WTQ4486" s="1888"/>
      <c r="WTR4486" s="544"/>
      <c r="WTS4486" s="2365"/>
      <c r="WTT4486" s="633"/>
      <c r="WTU4486" s="439"/>
      <c r="WTV4486" s="633"/>
      <c r="WTW4486" s="633"/>
      <c r="WTX4486" s="1888"/>
      <c r="WTY4486" s="544"/>
      <c r="WTZ4486" s="2365"/>
      <c r="WUA4486" s="633"/>
      <c r="WUB4486" s="439"/>
      <c r="WUC4486" s="633"/>
      <c r="WUD4486" s="633"/>
      <c r="WUE4486" s="1888"/>
      <c r="WUF4486" s="544"/>
      <c r="WUG4486" s="2365"/>
      <c r="WUH4486" s="633"/>
      <c r="WUI4486" s="439"/>
      <c r="WUJ4486" s="633"/>
      <c r="WUK4486" s="633"/>
      <c r="WUL4486" s="1888"/>
      <c r="WUM4486" s="544"/>
      <c r="WUN4486" s="2365"/>
      <c r="WUO4486" s="633"/>
      <c r="WUP4486" s="439"/>
      <c r="WUQ4486" s="633"/>
      <c r="WUR4486" s="633"/>
      <c r="WUS4486" s="1888"/>
      <c r="WUT4486" s="544"/>
      <c r="WUU4486" s="2365"/>
      <c r="WUV4486" s="633"/>
      <c r="WUW4486" s="439"/>
      <c r="WUX4486" s="633"/>
      <c r="WUY4486" s="633"/>
      <c r="WUZ4486" s="1888"/>
      <c r="WVA4486" s="544"/>
      <c r="WVB4486" s="2365"/>
      <c r="WVC4486" s="633"/>
      <c r="WVD4486" s="439"/>
      <c r="WVE4486" s="633"/>
      <c r="WVF4486" s="633"/>
      <c r="WVG4486" s="1888"/>
      <c r="WVH4486" s="544"/>
      <c r="WVI4486" s="2365"/>
      <c r="WVJ4486" s="633"/>
      <c r="WVK4486" s="439"/>
      <c r="WVL4486" s="633"/>
      <c r="WVM4486" s="633"/>
      <c r="WVN4486" s="1888"/>
      <c r="WVO4486" s="544"/>
      <c r="WVP4486" s="2365"/>
      <c r="WVQ4486" s="633"/>
      <c r="WVR4486" s="439"/>
      <c r="WVS4486" s="633"/>
      <c r="WVT4486" s="633"/>
      <c r="WVU4486" s="1888"/>
      <c r="WVV4486" s="544"/>
      <c r="WVW4486" s="2365"/>
      <c r="WVX4486" s="633"/>
      <c r="WVY4486" s="439"/>
      <c r="WVZ4486" s="633"/>
      <c r="WWA4486" s="633"/>
      <c r="WWB4486" s="1888"/>
      <c r="WWC4486" s="544"/>
      <c r="WWD4486" s="2365"/>
      <c r="WWE4486" s="633"/>
      <c r="WWF4486" s="439"/>
      <c r="WWG4486" s="633"/>
      <c r="WWH4486" s="633"/>
      <c r="WWI4486" s="1888"/>
      <c r="WWJ4486" s="544"/>
      <c r="WWK4486" s="2365"/>
      <c r="WWL4486" s="633"/>
      <c r="WWM4486" s="439"/>
      <c r="WWN4486" s="633"/>
      <c r="WWO4486" s="633"/>
      <c r="WWP4486" s="1888"/>
      <c r="WWQ4486" s="544"/>
      <c r="WWR4486" s="2365"/>
      <c r="WWS4486" s="633"/>
      <c r="WWT4486" s="439"/>
      <c r="WWU4486" s="633"/>
      <c r="WWV4486" s="633"/>
      <c r="WWW4486" s="1888"/>
      <c r="WWX4486" s="544"/>
      <c r="WWY4486" s="2365"/>
      <c r="WWZ4486" s="633"/>
      <c r="WXA4486" s="439"/>
      <c r="WXB4486" s="633"/>
      <c r="WXC4486" s="633"/>
      <c r="WXD4486" s="1888"/>
      <c r="WXE4486" s="544"/>
      <c r="WXF4486" s="2365"/>
      <c r="WXG4486" s="633"/>
      <c r="WXH4486" s="439"/>
      <c r="WXI4486" s="633"/>
      <c r="WXJ4486" s="633"/>
      <c r="WXK4486" s="1888"/>
      <c r="WXL4486" s="544"/>
      <c r="WXM4486" s="2365"/>
      <c r="WXN4486" s="633"/>
      <c r="WXO4486" s="439"/>
      <c r="WXP4486" s="633"/>
      <c r="WXQ4486" s="633"/>
      <c r="WXR4486" s="1888"/>
      <c r="WXS4486" s="544"/>
      <c r="WXT4486" s="2365"/>
      <c r="WXU4486" s="633"/>
      <c r="WXV4486" s="439"/>
      <c r="WXW4486" s="633"/>
      <c r="WXX4486" s="633"/>
      <c r="WXY4486" s="1888"/>
      <c r="WXZ4486" s="544"/>
      <c r="WYA4486" s="2365"/>
      <c r="WYB4486" s="633"/>
      <c r="WYC4486" s="439"/>
      <c r="WYD4486" s="633"/>
      <c r="WYE4486" s="633"/>
      <c r="WYF4486" s="1888"/>
      <c r="WYG4486" s="544"/>
      <c r="WYH4486" s="2365"/>
      <c r="WYI4486" s="633"/>
      <c r="WYJ4486" s="439"/>
      <c r="WYK4486" s="633"/>
      <c r="WYL4486" s="633"/>
      <c r="WYM4486" s="1888"/>
      <c r="WYN4486" s="544"/>
      <c r="WYO4486" s="2365"/>
      <c r="WYP4486" s="633"/>
      <c r="WYQ4486" s="439"/>
      <c r="WYR4486" s="633"/>
      <c r="WYS4486" s="633"/>
      <c r="WYT4486" s="1888"/>
      <c r="WYU4486" s="544"/>
      <c r="WYV4486" s="2365"/>
      <c r="WYW4486" s="633"/>
      <c r="WYX4486" s="439"/>
      <c r="WYY4486" s="633"/>
      <c r="WYZ4486" s="633"/>
      <c r="WZA4486" s="1888"/>
      <c r="WZB4486" s="544"/>
      <c r="WZC4486" s="2365"/>
      <c r="WZD4486" s="633"/>
      <c r="WZE4486" s="439"/>
      <c r="WZF4486" s="633"/>
      <c r="WZG4486" s="633"/>
      <c r="WZH4486" s="1888"/>
      <c r="WZI4486" s="544"/>
      <c r="WZJ4486" s="2365"/>
      <c r="WZK4486" s="633"/>
      <c r="WZL4486" s="439"/>
      <c r="WZM4486" s="633"/>
      <c r="WZN4486" s="633"/>
      <c r="WZO4486" s="1888"/>
      <c r="WZP4486" s="544"/>
      <c r="WZQ4486" s="2365"/>
      <c r="WZR4486" s="633"/>
      <c r="WZS4486" s="439"/>
      <c r="WZT4486" s="633"/>
      <c r="WZU4486" s="633"/>
      <c r="WZV4486" s="1888"/>
      <c r="WZW4486" s="544"/>
      <c r="WZX4486" s="2365"/>
      <c r="WZY4486" s="633"/>
      <c r="WZZ4486" s="439"/>
      <c r="XAA4486" s="633"/>
      <c r="XAB4486" s="633"/>
      <c r="XAC4486" s="1888"/>
      <c r="XAD4486" s="544"/>
      <c r="XAE4486" s="2365"/>
      <c r="XAF4486" s="633"/>
      <c r="XAG4486" s="439"/>
      <c r="XAH4486" s="633"/>
      <c r="XAI4486" s="633"/>
      <c r="XAJ4486" s="1888"/>
      <c r="XAK4486" s="544"/>
      <c r="XAL4486" s="2365"/>
      <c r="XAM4486" s="633"/>
      <c r="XAN4486" s="439"/>
      <c r="XAO4486" s="633"/>
      <c r="XAP4486" s="633"/>
      <c r="XAQ4486" s="1888"/>
      <c r="XAR4486" s="544"/>
      <c r="XAS4486" s="2365"/>
      <c r="XAT4486" s="633"/>
      <c r="XAU4486" s="439"/>
      <c r="XAV4486" s="633"/>
      <c r="XAW4486" s="633"/>
      <c r="XAX4486" s="1888"/>
      <c r="XAY4486" s="544"/>
      <c r="XAZ4486" s="2365"/>
      <c r="XBA4486" s="633"/>
      <c r="XBB4486" s="439"/>
      <c r="XBC4486" s="633"/>
      <c r="XBD4486" s="633"/>
      <c r="XBE4486" s="1888"/>
      <c r="XBF4486" s="544"/>
      <c r="XBG4486" s="2365"/>
      <c r="XBH4486" s="633"/>
      <c r="XBI4486" s="439"/>
      <c r="XBJ4486" s="633"/>
      <c r="XBK4486" s="633"/>
      <c r="XBL4486" s="1888"/>
      <c r="XBM4486" s="544"/>
      <c r="XBN4486" s="2365"/>
      <c r="XBO4486" s="633"/>
      <c r="XBP4486" s="439"/>
      <c r="XBQ4486" s="633"/>
      <c r="XBR4486" s="633"/>
      <c r="XBS4486" s="1888"/>
      <c r="XBT4486" s="544"/>
      <c r="XBU4486" s="2365"/>
      <c r="XBV4486" s="633"/>
      <c r="XBW4486" s="439"/>
      <c r="XBX4486" s="633"/>
      <c r="XBY4486" s="633"/>
      <c r="XBZ4486" s="1888"/>
      <c r="XCA4486" s="544"/>
      <c r="XCB4486" s="2365"/>
      <c r="XCC4486" s="633"/>
      <c r="XCD4486" s="439"/>
      <c r="XCE4486" s="633"/>
      <c r="XCF4486" s="633"/>
      <c r="XCG4486" s="1888"/>
      <c r="XCH4486" s="544"/>
      <c r="XCI4486" s="2365"/>
      <c r="XCJ4486" s="633"/>
      <c r="XCK4486" s="439"/>
      <c r="XCL4486" s="633"/>
      <c r="XCM4486" s="633"/>
      <c r="XCN4486" s="1888"/>
      <c r="XCO4486" s="544"/>
      <c r="XCP4486" s="2365"/>
      <c r="XCQ4486" s="633"/>
      <c r="XCR4486" s="439"/>
      <c r="XCS4486" s="633"/>
      <c r="XCT4486" s="633"/>
      <c r="XCU4486" s="1888"/>
      <c r="XCV4486" s="544"/>
      <c r="XCW4486" s="2365"/>
      <c r="XCX4486" s="633"/>
      <c r="XCY4486" s="439"/>
      <c r="XCZ4486" s="633"/>
      <c r="XDA4486" s="633"/>
      <c r="XDB4486" s="1888"/>
      <c r="XDC4486" s="544"/>
      <c r="XDD4486" s="2365"/>
      <c r="XDE4486" s="633"/>
      <c r="XDF4486" s="439"/>
      <c r="XDG4486" s="633"/>
      <c r="XDH4486" s="633"/>
      <c r="XDI4486" s="1888"/>
      <c r="XDJ4486" s="544"/>
      <c r="XDK4486" s="2365"/>
      <c r="XDL4486" s="633"/>
      <c r="XDM4486" s="439"/>
      <c r="XDN4486" s="633"/>
      <c r="XDO4486" s="633"/>
      <c r="XDP4486" s="1888"/>
      <c r="XDQ4486" s="544"/>
      <c r="XDR4486" s="2365"/>
      <c r="XDS4486" s="633"/>
      <c r="XDT4486" s="439"/>
      <c r="XDU4486" s="633"/>
      <c r="XDV4486" s="633"/>
      <c r="XDW4486" s="1888"/>
      <c r="XDX4486" s="544"/>
      <c r="XDY4486" s="2365"/>
      <c r="XDZ4486" s="633"/>
      <c r="XEA4486" s="439"/>
      <c r="XEB4486" s="633"/>
      <c r="XEC4486" s="633"/>
      <c r="XED4486" s="1888"/>
      <c r="XEE4486" s="544"/>
      <c r="XEF4486" s="2365"/>
      <c r="XEG4486" s="633"/>
      <c r="XEH4486" s="439"/>
      <c r="XEI4486" s="633"/>
      <c r="XEJ4486" s="633"/>
      <c r="XEK4486" s="1888"/>
      <c r="XEL4486" s="544"/>
      <c r="XEM4486" s="2365"/>
      <c r="XEN4486" s="633"/>
      <c r="XEO4486" s="439"/>
      <c r="XEP4486" s="633"/>
      <c r="XEQ4486" s="633"/>
      <c r="XER4486" s="1888"/>
      <c r="XES4486" s="544"/>
      <c r="XET4486" s="2365"/>
      <c r="XEU4486" s="633"/>
      <c r="XEV4486" s="439"/>
      <c r="XEW4486" s="633"/>
      <c r="XEX4486" s="633"/>
      <c r="XEY4486" s="1888"/>
      <c r="XEZ4486" s="544"/>
      <c r="XFA4486" s="2365"/>
      <c r="XFB4486" s="633"/>
      <c r="XFC4486" s="439"/>
      <c r="XFD4486" s="633"/>
    </row>
    <row r="4487" spans="1:16384" customFormat="1" ht="15.75" customHeight="1">
      <c r="A4487" s="2365">
        <v>44872</v>
      </c>
      <c r="B4487" s="633" t="s">
        <v>1971</v>
      </c>
      <c r="C4487" s="439" t="s">
        <v>6672</v>
      </c>
      <c r="D4487" s="633" t="s">
        <v>3179</v>
      </c>
      <c r="E4487" s="633" t="s">
        <v>1974</v>
      </c>
      <c r="F4487" s="1888">
        <v>2300000</v>
      </c>
      <c r="G4487" s="484" t="s">
        <v>6673</v>
      </c>
      <c r="H4487" s="1569" t="s">
        <v>1991</v>
      </c>
      <c r="I4487" s="723" t="s">
        <v>1976</v>
      </c>
      <c r="J4487" s="723">
        <v>1</v>
      </c>
      <c r="K4487" s="633" t="s">
        <v>1170</v>
      </c>
    </row>
    <row r="4488" spans="1:16384" customFormat="1" ht="15.75" customHeight="1">
      <c r="A4488" s="2365">
        <v>44688</v>
      </c>
      <c r="B4488" s="633" t="s">
        <v>1971</v>
      </c>
      <c r="C4488" s="439" t="s">
        <v>6674</v>
      </c>
      <c r="D4488" s="633" t="s">
        <v>90</v>
      </c>
      <c r="E4488" s="633" t="s">
        <v>1974</v>
      </c>
      <c r="F4488" s="1888">
        <v>2500000</v>
      </c>
      <c r="G4488" s="484" t="s">
        <v>3379</v>
      </c>
      <c r="H4488" s="1569" t="s">
        <v>1991</v>
      </c>
      <c r="I4488" s="723" t="s">
        <v>1976</v>
      </c>
      <c r="J4488" s="723">
        <v>1</v>
      </c>
      <c r="K4488" s="633" t="s">
        <v>1379</v>
      </c>
    </row>
    <row r="4489" spans="1:16384" customFormat="1" ht="15.75" customHeight="1">
      <c r="A4489" s="2365">
        <v>44719</v>
      </c>
      <c r="B4489" s="633" t="s">
        <v>1971</v>
      </c>
      <c r="C4489" s="439" t="s">
        <v>6675</v>
      </c>
      <c r="D4489" s="633" t="s">
        <v>6676</v>
      </c>
      <c r="E4489" s="633" t="s">
        <v>1974</v>
      </c>
      <c r="F4489" s="1888">
        <v>2500000</v>
      </c>
      <c r="G4489" s="484" t="s">
        <v>6677</v>
      </c>
      <c r="H4489" s="1569" t="s">
        <v>1991</v>
      </c>
      <c r="I4489" s="723" t="s">
        <v>1976</v>
      </c>
      <c r="J4489" s="723">
        <v>1</v>
      </c>
      <c r="K4489" s="633" t="s">
        <v>1192</v>
      </c>
    </row>
    <row r="4490" spans="1:16384" customFormat="1" ht="15.75" customHeight="1">
      <c r="A4490" s="2365">
        <v>44749</v>
      </c>
      <c r="B4490" s="633" t="s">
        <v>1971</v>
      </c>
      <c r="C4490" s="439" t="s">
        <v>6602</v>
      </c>
      <c r="D4490" s="633" t="s">
        <v>3128</v>
      </c>
      <c r="E4490" s="633" t="s">
        <v>1974</v>
      </c>
      <c r="F4490" s="1888">
        <v>3150000</v>
      </c>
      <c r="G4490" s="484" t="s">
        <v>6678</v>
      </c>
      <c r="H4490" s="1569" t="s">
        <v>1991</v>
      </c>
      <c r="I4490" s="723" t="s">
        <v>1976</v>
      </c>
      <c r="J4490" s="723">
        <v>1</v>
      </c>
      <c r="K4490" s="633" t="s">
        <v>1170</v>
      </c>
    </row>
    <row r="4491" spans="1:16384" customFormat="1" ht="15.75" customHeight="1">
      <c r="A4491" s="2365">
        <v>44751</v>
      </c>
      <c r="B4491" s="633" t="s">
        <v>2004</v>
      </c>
      <c r="C4491" s="439" t="s">
        <v>6679</v>
      </c>
      <c r="D4491" s="633" t="s">
        <v>427</v>
      </c>
      <c r="E4491" s="633" t="s">
        <v>1974</v>
      </c>
      <c r="F4491" s="1888">
        <v>10000000</v>
      </c>
      <c r="G4491" s="484" t="s">
        <v>2160</v>
      </c>
      <c r="H4491" s="1569" t="s">
        <v>1991</v>
      </c>
      <c r="I4491" s="723" t="s">
        <v>1976</v>
      </c>
      <c r="J4491" s="723">
        <v>1</v>
      </c>
      <c r="K4491" s="633" t="s">
        <v>1379</v>
      </c>
    </row>
    <row r="4492" spans="1:16384" customFormat="1" ht="15.75" customHeight="1">
      <c r="A4492" s="2365">
        <v>44752</v>
      </c>
      <c r="B4492" s="633" t="s">
        <v>2004</v>
      </c>
      <c r="C4492" s="439" t="s">
        <v>6680</v>
      </c>
      <c r="D4492" s="633" t="s">
        <v>89</v>
      </c>
      <c r="E4492" s="633" t="s">
        <v>2024</v>
      </c>
      <c r="F4492" s="1888">
        <v>12000000</v>
      </c>
      <c r="G4492" s="484" t="s">
        <v>292</v>
      </c>
      <c r="H4492" s="1569" t="s">
        <v>1991</v>
      </c>
      <c r="I4492" s="723" t="s">
        <v>1976</v>
      </c>
      <c r="J4492" s="723">
        <v>1</v>
      </c>
      <c r="K4492" s="633" t="s">
        <v>1170</v>
      </c>
    </row>
    <row r="4493" spans="1:16384" customFormat="1" ht="15.75" customHeight="1">
      <c r="A4493" s="2365">
        <v>44753</v>
      </c>
      <c r="B4493" s="633" t="s">
        <v>2004</v>
      </c>
      <c r="C4493" s="439" t="s">
        <v>6681</v>
      </c>
      <c r="D4493" s="633" t="s">
        <v>756</v>
      </c>
      <c r="E4493" s="633" t="s">
        <v>2627</v>
      </c>
      <c r="F4493" s="1888">
        <v>6500000</v>
      </c>
      <c r="G4493" s="484" t="s">
        <v>6682</v>
      </c>
      <c r="H4493" s="1569" t="s">
        <v>1991</v>
      </c>
      <c r="I4493" s="723" t="s">
        <v>1976</v>
      </c>
      <c r="J4493" s="723">
        <v>1</v>
      </c>
      <c r="K4493" s="633" t="s">
        <v>1192</v>
      </c>
    </row>
    <row r="4494" spans="1:16384" customFormat="1" ht="15.75" customHeight="1">
      <c r="A4494" s="2365">
        <v>44754</v>
      </c>
      <c r="B4494" s="633" t="s">
        <v>2004</v>
      </c>
      <c r="C4494" s="439" t="s">
        <v>6683</v>
      </c>
      <c r="D4494" s="633" t="s">
        <v>756</v>
      </c>
      <c r="E4494" s="633" t="s">
        <v>2627</v>
      </c>
      <c r="F4494" s="1888">
        <v>4800000</v>
      </c>
      <c r="G4494" s="484" t="s">
        <v>6684</v>
      </c>
      <c r="H4494" s="1569" t="s">
        <v>1991</v>
      </c>
      <c r="I4494" s="723" t="s">
        <v>1976</v>
      </c>
      <c r="J4494" s="723">
        <v>1</v>
      </c>
      <c r="K4494" s="633" t="s">
        <v>1170</v>
      </c>
    </row>
    <row r="4495" spans="1:16384" customFormat="1" ht="15.75" customHeight="1">
      <c r="A4495" s="632" t="s">
        <v>3089</v>
      </c>
      <c r="B4495" s="1527" t="s">
        <v>1971</v>
      </c>
      <c r="C4495" s="1528" t="s">
        <v>2146</v>
      </c>
      <c r="D4495" s="1529" t="s">
        <v>2895</v>
      </c>
      <c r="E4495" s="1529" t="s">
        <v>1974</v>
      </c>
      <c r="F4495" s="1577">
        <v>595000000</v>
      </c>
      <c r="G4495" s="1530" t="s">
        <v>6685</v>
      </c>
      <c r="H4495" s="1530"/>
      <c r="I4495" s="1531"/>
      <c r="J4495" s="1532"/>
      <c r="K4495" s="1533"/>
    </row>
    <row r="4496" spans="1:16384" customFormat="1" ht="15.75" customHeight="1">
      <c r="A4496" s="632" t="s">
        <v>6686</v>
      </c>
      <c r="B4496" s="1527" t="s">
        <v>2004</v>
      </c>
      <c r="C4496" s="1528" t="s">
        <v>6679</v>
      </c>
      <c r="D4496" s="1529" t="s">
        <v>2895</v>
      </c>
      <c r="E4496" s="1529" t="s">
        <v>1974</v>
      </c>
      <c r="F4496" s="1577">
        <v>1700000000</v>
      </c>
      <c r="G4496" s="1530" t="s">
        <v>2160</v>
      </c>
      <c r="H4496" s="1530"/>
      <c r="I4496" s="1531"/>
      <c r="J4496" s="1532"/>
      <c r="K4496" s="1533"/>
    </row>
    <row r="4497" spans="1:11" ht="15.75" customHeight="1">
      <c r="A4497" s="632" t="s">
        <v>6686</v>
      </c>
      <c r="B4497" s="1527" t="s">
        <v>1971</v>
      </c>
      <c r="C4497" s="1528" t="s">
        <v>6687</v>
      </c>
      <c r="D4497" s="1529" t="s">
        <v>2895</v>
      </c>
      <c r="E4497" s="1529" t="s">
        <v>1974</v>
      </c>
      <c r="F4497" s="1577">
        <v>420000000</v>
      </c>
      <c r="G4497" s="1530" t="s">
        <v>4266</v>
      </c>
      <c r="H4497" s="1530"/>
      <c r="I4497" s="1531"/>
      <c r="J4497" s="1532"/>
      <c r="K4497" s="1533"/>
    </row>
    <row r="4498" spans="1:11" ht="15.75" customHeight="1">
      <c r="J4498">
        <f>SUM(J4483:J4497)</f>
        <v>12</v>
      </c>
    </row>
    <row r="4499" spans="1:11" ht="15.75" customHeight="1">
      <c r="A4499" s="3342" t="s">
        <v>6618</v>
      </c>
      <c r="B4499" s="3342"/>
      <c r="C4499" s="3342"/>
      <c r="D4499" s="3342"/>
      <c r="E4499" s="3342"/>
      <c r="F4499" s="3342"/>
      <c r="G4499" s="3342"/>
      <c r="H4499" s="3342"/>
      <c r="I4499" s="3342"/>
      <c r="J4499" s="3342"/>
      <c r="K4499" s="3342"/>
    </row>
    <row r="4500" spans="1:11" ht="15.75" customHeight="1">
      <c r="A4500" s="3340" t="s">
        <v>1603</v>
      </c>
      <c r="B4500" s="3341"/>
      <c r="C4500" s="3341"/>
      <c r="D4500" s="3341"/>
      <c r="E4500" s="3341"/>
      <c r="F4500" s="3341"/>
      <c r="G4500" s="3341"/>
      <c r="H4500" s="3341"/>
      <c r="I4500" s="3341"/>
      <c r="J4500" s="3341"/>
      <c r="K4500" s="3341"/>
    </row>
    <row r="4501" spans="1:11" ht="15.75" customHeight="1">
      <c r="A4501" s="12" t="s">
        <v>1962</v>
      </c>
      <c r="B4501" s="62" t="s">
        <v>1963</v>
      </c>
      <c r="C4501" s="62" t="s">
        <v>1964</v>
      </c>
      <c r="D4501" s="62" t="s">
        <v>2340</v>
      </c>
      <c r="E4501" s="62" t="s">
        <v>153</v>
      </c>
      <c r="F4501" s="1702" t="s">
        <v>1966</v>
      </c>
      <c r="G4501" s="986" t="s">
        <v>1967</v>
      </c>
      <c r="H4501" s="62" t="s">
        <v>1968</v>
      </c>
      <c r="I4501" s="939" t="s">
        <v>1969</v>
      </c>
      <c r="J4501" s="572" t="s">
        <v>1970</v>
      </c>
      <c r="K4501" s="63" t="s">
        <v>10</v>
      </c>
    </row>
    <row r="4502" spans="1:11" ht="15.75" customHeight="1">
      <c r="A4502" s="2365" t="s">
        <v>6619</v>
      </c>
      <c r="B4502" s="633" t="s">
        <v>1971</v>
      </c>
      <c r="C4502" s="439" t="s">
        <v>6688</v>
      </c>
      <c r="D4502" s="633" t="s">
        <v>90</v>
      </c>
      <c r="E4502" s="633" t="s">
        <v>1974</v>
      </c>
      <c r="F4502" s="1888">
        <v>3200000</v>
      </c>
      <c r="G4502" s="484" t="s">
        <v>4658</v>
      </c>
      <c r="H4502" s="1569" t="s">
        <v>1991</v>
      </c>
      <c r="I4502" s="723" t="s">
        <v>1976</v>
      </c>
      <c r="J4502" s="723">
        <v>1</v>
      </c>
      <c r="K4502" s="633" t="s">
        <v>1379</v>
      </c>
    </row>
    <row r="4503" spans="1:11" ht="15.75" customHeight="1">
      <c r="A4503" s="2365" t="s">
        <v>6689</v>
      </c>
      <c r="B4503" s="633" t="s">
        <v>1971</v>
      </c>
      <c r="C4503" s="439" t="s">
        <v>6690</v>
      </c>
      <c r="D4503" s="633" t="s">
        <v>6265</v>
      </c>
      <c r="E4503" s="633" t="s">
        <v>1974</v>
      </c>
      <c r="F4503" s="1888">
        <v>1100000</v>
      </c>
      <c r="G4503" s="484" t="s">
        <v>4603</v>
      </c>
      <c r="H4503" s="1569" t="s">
        <v>1991</v>
      </c>
      <c r="I4503" s="723" t="s">
        <v>1976</v>
      </c>
      <c r="J4503" s="723">
        <v>1</v>
      </c>
      <c r="K4503" s="633" t="s">
        <v>1379</v>
      </c>
    </row>
    <row r="4504" spans="1:11" ht="15.75" customHeight="1">
      <c r="A4504" s="2365">
        <v>44780</v>
      </c>
      <c r="B4504" s="633" t="s">
        <v>2004</v>
      </c>
      <c r="C4504" s="439" t="s">
        <v>6691</v>
      </c>
      <c r="D4504" s="633" t="s">
        <v>120</v>
      </c>
      <c r="E4504" s="633" t="s">
        <v>1974</v>
      </c>
      <c r="F4504" s="1888">
        <v>2500000</v>
      </c>
      <c r="G4504" s="484" t="s">
        <v>6692</v>
      </c>
      <c r="H4504" s="1569" t="s">
        <v>1991</v>
      </c>
      <c r="I4504" s="723" t="s">
        <v>1976</v>
      </c>
      <c r="J4504" s="723">
        <v>1</v>
      </c>
      <c r="K4504" s="633" t="s">
        <v>1379</v>
      </c>
    </row>
    <row r="4505" spans="1:11" ht="15.75" customHeight="1">
      <c r="A4505" s="2365">
        <v>44872</v>
      </c>
      <c r="B4505" s="633" t="s">
        <v>1971</v>
      </c>
      <c r="C4505" s="439" t="s">
        <v>6693</v>
      </c>
      <c r="D4505" s="633" t="s">
        <v>117</v>
      </c>
      <c r="E4505" s="633" t="s">
        <v>1974</v>
      </c>
      <c r="F4505" s="1888">
        <v>1550000</v>
      </c>
      <c r="G4505" s="484" t="s">
        <v>6694</v>
      </c>
      <c r="H4505" s="1569" t="s">
        <v>1991</v>
      </c>
      <c r="I4505" s="723" t="s">
        <v>1976</v>
      </c>
      <c r="J4505" s="723">
        <v>1</v>
      </c>
      <c r="K4505" s="633" t="s">
        <v>1170</v>
      </c>
    </row>
    <row r="4506" spans="1:11" ht="15.75" customHeight="1">
      <c r="A4506" s="2365" t="s">
        <v>6655</v>
      </c>
      <c r="B4506" s="633" t="s">
        <v>1971</v>
      </c>
      <c r="C4506" s="439" t="s">
        <v>6695</v>
      </c>
      <c r="D4506" s="633" t="s">
        <v>2507</v>
      </c>
      <c r="E4506" s="633" t="s">
        <v>1974</v>
      </c>
      <c r="F4506" s="1888">
        <v>3500000</v>
      </c>
      <c r="G4506" s="484" t="s">
        <v>3261</v>
      </c>
      <c r="H4506" s="1569" t="s">
        <v>1991</v>
      </c>
      <c r="I4506" s="2172" t="s">
        <v>1976</v>
      </c>
      <c r="J4506" s="723">
        <v>1</v>
      </c>
      <c r="K4506" s="633" t="s">
        <v>1170</v>
      </c>
    </row>
    <row r="4507" spans="1:11" ht="15.75" customHeight="1">
      <c r="A4507" s="2365" t="s">
        <v>6696</v>
      </c>
      <c r="B4507" s="633" t="s">
        <v>2004</v>
      </c>
      <c r="C4507" s="439" t="s">
        <v>6697</v>
      </c>
      <c r="D4507" s="633" t="s">
        <v>3124</v>
      </c>
      <c r="E4507" s="633" t="s">
        <v>1974</v>
      </c>
      <c r="F4507" s="1888">
        <v>4500000</v>
      </c>
      <c r="G4507" s="484" t="s">
        <v>6692</v>
      </c>
      <c r="H4507" s="1569" t="s">
        <v>1991</v>
      </c>
      <c r="I4507" s="723" t="s">
        <v>1976</v>
      </c>
      <c r="J4507" s="723">
        <v>1</v>
      </c>
      <c r="K4507" s="633" t="s">
        <v>1170</v>
      </c>
    </row>
    <row r="4508" spans="1:11" ht="15.75" customHeight="1">
      <c r="A4508" s="2889">
        <v>44902</v>
      </c>
      <c r="B4508" s="2890" t="s">
        <v>1971</v>
      </c>
      <c r="C4508" s="2860" t="s">
        <v>6693</v>
      </c>
      <c r="D4508" s="2890" t="s">
        <v>1973</v>
      </c>
      <c r="E4508" s="2890" t="s">
        <v>1974</v>
      </c>
      <c r="F4508" s="2891">
        <v>335000000</v>
      </c>
      <c r="G4508" s="2892" t="s">
        <v>6698</v>
      </c>
      <c r="H4508" s="2893" t="s">
        <v>1991</v>
      </c>
      <c r="I4508" s="2894"/>
      <c r="J4508" s="2894"/>
      <c r="K4508" s="2890"/>
    </row>
    <row r="4509" spans="1:11" ht="15.75" customHeight="1">
      <c r="A4509" s="2243">
        <v>44688</v>
      </c>
      <c r="B4509" s="1527" t="s">
        <v>1971</v>
      </c>
      <c r="C4509" s="1528" t="s">
        <v>6699</v>
      </c>
      <c r="D4509" s="1529" t="s">
        <v>3124</v>
      </c>
      <c r="E4509" s="1529" t="s">
        <v>1974</v>
      </c>
      <c r="F4509" s="1577">
        <v>370000000</v>
      </c>
      <c r="G4509" s="1530" t="s">
        <v>4212</v>
      </c>
      <c r="H4509" s="1530"/>
      <c r="I4509" s="1570"/>
      <c r="J4509" s="1542"/>
      <c r="K4509" s="1533"/>
    </row>
    <row r="4510" spans="1:11" ht="15.75" customHeight="1">
      <c r="A4510" s="2243">
        <v>44689</v>
      </c>
      <c r="B4510" s="1527" t="s">
        <v>1971</v>
      </c>
      <c r="C4510" s="3072" t="s">
        <v>6700</v>
      </c>
      <c r="D4510" s="1529" t="s">
        <v>2466</v>
      </c>
      <c r="E4510" s="1529" t="s">
        <v>1974</v>
      </c>
      <c r="F4510" s="1577">
        <v>260000000</v>
      </c>
      <c r="G4510" s="1530" t="s">
        <v>6701</v>
      </c>
      <c r="H4510" s="1530"/>
      <c r="I4510" s="1531"/>
      <c r="J4510" s="1532"/>
      <c r="K4510" s="1533"/>
    </row>
    <row r="4511" spans="1:11" ht="15.75" customHeight="1">
      <c r="J4511">
        <f>SUM(J4502:J4510)</f>
        <v>6</v>
      </c>
    </row>
    <row r="4513" spans="1:11" ht="15.75" customHeight="1">
      <c r="A4513" s="3342" t="s">
        <v>6702</v>
      </c>
      <c r="B4513" s="3342"/>
      <c r="C4513" s="3342"/>
      <c r="D4513" s="3342"/>
      <c r="E4513" s="3342"/>
      <c r="F4513" s="3342"/>
      <c r="G4513" s="3342"/>
      <c r="H4513" s="3342"/>
      <c r="I4513" s="3342"/>
      <c r="J4513" s="3342"/>
      <c r="K4513" s="3342"/>
    </row>
    <row r="4514" spans="1:11" ht="15.75" customHeight="1">
      <c r="A4514" s="3340" t="s">
        <v>1</v>
      </c>
      <c r="B4514" s="3341"/>
      <c r="C4514" s="3341"/>
      <c r="D4514" s="3341"/>
      <c r="E4514" s="3341"/>
      <c r="F4514" s="3341"/>
      <c r="G4514" s="3341"/>
      <c r="H4514" s="3341"/>
      <c r="I4514" s="3341"/>
      <c r="J4514" s="3341"/>
      <c r="K4514" s="3341"/>
    </row>
    <row r="4515" spans="1:11" ht="15.75" customHeight="1">
      <c r="A4515" s="12" t="s">
        <v>1962</v>
      </c>
      <c r="B4515" s="62" t="s">
        <v>1963</v>
      </c>
      <c r="C4515" s="62" t="s">
        <v>1964</v>
      </c>
      <c r="D4515" s="62" t="s">
        <v>2340</v>
      </c>
      <c r="E4515" s="62" t="s">
        <v>153</v>
      </c>
      <c r="F4515" s="1702" t="s">
        <v>1966</v>
      </c>
      <c r="G4515" s="986" t="s">
        <v>1967</v>
      </c>
      <c r="H4515" s="62" t="s">
        <v>1968</v>
      </c>
      <c r="I4515" s="939" t="s">
        <v>1969</v>
      </c>
      <c r="J4515" s="572" t="s">
        <v>1970</v>
      </c>
      <c r="K4515" s="63" t="s">
        <v>10</v>
      </c>
    </row>
    <row r="4516" spans="1:11" ht="15.75" customHeight="1">
      <c r="A4516" s="2365">
        <v>44569</v>
      </c>
      <c r="B4516" s="633" t="s">
        <v>2004</v>
      </c>
      <c r="C4516" s="439" t="s">
        <v>6703</v>
      </c>
      <c r="D4516" s="633" t="s">
        <v>2514</v>
      </c>
      <c r="E4516" s="633" t="s">
        <v>1974</v>
      </c>
      <c r="F4516" s="1888">
        <v>9500000</v>
      </c>
      <c r="G4516" s="484" t="s">
        <v>3861</v>
      </c>
      <c r="H4516" s="1569" t="s">
        <v>1991</v>
      </c>
      <c r="I4516" s="723" t="s">
        <v>1976</v>
      </c>
      <c r="J4516" s="723">
        <v>1</v>
      </c>
      <c r="K4516" s="633" t="s">
        <v>1623</v>
      </c>
    </row>
    <row r="4517" spans="1:11" ht="15.75" customHeight="1">
      <c r="A4517" s="2365">
        <v>44600</v>
      </c>
      <c r="B4517" s="633" t="s">
        <v>1971</v>
      </c>
      <c r="C4517" s="439" t="s">
        <v>6704</v>
      </c>
      <c r="D4517" s="633" t="s">
        <v>1995</v>
      </c>
      <c r="E4517" s="633" t="s">
        <v>1974</v>
      </c>
      <c r="F4517" s="1888">
        <v>2200000</v>
      </c>
      <c r="G4517" s="484" t="s">
        <v>292</v>
      </c>
      <c r="H4517" s="1569" t="s">
        <v>1991</v>
      </c>
      <c r="I4517" s="723" t="s">
        <v>1976</v>
      </c>
      <c r="J4517" s="723">
        <v>1</v>
      </c>
      <c r="K4517" s="633" t="s">
        <v>953</v>
      </c>
    </row>
    <row r="4518" spans="1:11" ht="15.75" customHeight="1">
      <c r="A4518" s="2365">
        <v>44628</v>
      </c>
      <c r="B4518" s="633" t="s">
        <v>2004</v>
      </c>
      <c r="C4518" s="439" t="s">
        <v>6705</v>
      </c>
      <c r="D4518" s="633" t="s">
        <v>93</v>
      </c>
      <c r="E4518" s="633" t="s">
        <v>1974</v>
      </c>
      <c r="F4518" s="1888">
        <v>15000000</v>
      </c>
      <c r="G4518" s="484" t="s">
        <v>2592</v>
      </c>
      <c r="H4518" s="1569" t="s">
        <v>1991</v>
      </c>
      <c r="I4518" s="723" t="s">
        <v>1976</v>
      </c>
      <c r="J4518" s="723">
        <v>1</v>
      </c>
      <c r="K4518" s="633" t="s">
        <v>1192</v>
      </c>
    </row>
    <row r="4519" spans="1:11" ht="15.75" customHeight="1">
      <c r="A4519" s="2365">
        <v>44659</v>
      </c>
      <c r="B4519" s="633" t="s">
        <v>1971</v>
      </c>
      <c r="C4519" s="439" t="s">
        <v>6706</v>
      </c>
      <c r="D4519" s="633" t="s">
        <v>434</v>
      </c>
      <c r="E4519" s="633" t="s">
        <v>2024</v>
      </c>
      <c r="F4519" s="1888">
        <v>2600000</v>
      </c>
      <c r="G4519" s="484" t="s">
        <v>2068</v>
      </c>
      <c r="H4519" s="1569" t="s">
        <v>1991</v>
      </c>
      <c r="I4519" s="2172" t="s">
        <v>1976</v>
      </c>
      <c r="J4519" s="723">
        <v>1</v>
      </c>
      <c r="K4519" s="633" t="s">
        <v>953</v>
      </c>
    </row>
    <row r="4520" spans="1:11" ht="15.75" customHeight="1">
      <c r="A4520" s="2365">
        <v>44689</v>
      </c>
      <c r="B4520" s="633" t="s">
        <v>2004</v>
      </c>
      <c r="C4520" s="439" t="s">
        <v>2664</v>
      </c>
      <c r="D4520" s="633" t="s">
        <v>2547</v>
      </c>
      <c r="E4520" s="633" t="s">
        <v>2024</v>
      </c>
      <c r="F4520" s="1888">
        <v>8000000</v>
      </c>
      <c r="G4520" s="484" t="s">
        <v>1975</v>
      </c>
      <c r="H4520" s="1569" t="s">
        <v>1991</v>
      </c>
      <c r="I4520" s="723" t="s">
        <v>1976</v>
      </c>
      <c r="J4520" s="723">
        <v>1</v>
      </c>
      <c r="K4520" s="633" t="s">
        <v>6707</v>
      </c>
    </row>
    <row r="4521" spans="1:11" ht="15.75" customHeight="1">
      <c r="A4521" s="2365">
        <v>44720</v>
      </c>
      <c r="B4521" s="633" t="s">
        <v>1971</v>
      </c>
      <c r="C4521" s="439" t="s">
        <v>6708</v>
      </c>
      <c r="D4521" s="633" t="s">
        <v>1986</v>
      </c>
      <c r="E4521" s="633" t="s">
        <v>1974</v>
      </c>
      <c r="F4521" s="1888">
        <v>5000000</v>
      </c>
      <c r="G4521" s="484" t="s">
        <v>292</v>
      </c>
      <c r="H4521" s="1569" t="s">
        <v>1991</v>
      </c>
      <c r="I4521" s="723" t="s">
        <v>1976</v>
      </c>
      <c r="J4521" s="723">
        <v>1</v>
      </c>
      <c r="K4521" s="633" t="s">
        <v>1170</v>
      </c>
    </row>
    <row r="4522" spans="1:11" ht="15.75" customHeight="1">
      <c r="A4522" s="2365">
        <v>44750</v>
      </c>
      <c r="B4522" s="633" t="s">
        <v>2004</v>
      </c>
      <c r="C4522" s="439" t="s">
        <v>6709</v>
      </c>
      <c r="D4522" s="633" t="s">
        <v>95</v>
      </c>
      <c r="E4522" s="633" t="s">
        <v>1974</v>
      </c>
      <c r="F4522" s="1888">
        <v>4200000</v>
      </c>
      <c r="G4522" s="484" t="s">
        <v>1975</v>
      </c>
      <c r="H4522" s="1569" t="s">
        <v>1991</v>
      </c>
      <c r="I4522" s="723" t="s">
        <v>1976</v>
      </c>
      <c r="J4522" s="723">
        <v>1</v>
      </c>
      <c r="K4522" s="633" t="s">
        <v>953</v>
      </c>
    </row>
    <row r="4523" spans="1:11" ht="15.75" customHeight="1">
      <c r="A4523" s="2365">
        <v>44781</v>
      </c>
      <c r="B4523" s="633" t="s">
        <v>1971</v>
      </c>
      <c r="C4523" s="439" t="s">
        <v>6710</v>
      </c>
      <c r="D4523" s="633" t="s">
        <v>407</v>
      </c>
      <c r="E4523" s="633" t="s">
        <v>1974</v>
      </c>
      <c r="F4523" s="1888">
        <v>11000000</v>
      </c>
      <c r="G4523" s="484" t="s">
        <v>1975</v>
      </c>
      <c r="H4523" s="1569" t="s">
        <v>1991</v>
      </c>
      <c r="I4523" s="723" t="s">
        <v>1976</v>
      </c>
      <c r="J4523" s="723">
        <v>1</v>
      </c>
      <c r="K4523" s="633" t="s">
        <v>953</v>
      </c>
    </row>
    <row r="4524" spans="1:11" ht="15.75" customHeight="1">
      <c r="A4524" s="2365">
        <v>44812</v>
      </c>
      <c r="B4524" s="633" t="s">
        <v>1971</v>
      </c>
      <c r="C4524" s="439" t="s">
        <v>6711</v>
      </c>
      <c r="D4524" s="633" t="s">
        <v>407</v>
      </c>
      <c r="E4524" s="633" t="s">
        <v>1974</v>
      </c>
      <c r="F4524" s="1888">
        <v>5200000</v>
      </c>
      <c r="G4524" s="484" t="s">
        <v>4309</v>
      </c>
      <c r="H4524" s="1569" t="s">
        <v>1991</v>
      </c>
      <c r="I4524" s="723" t="s">
        <v>1976</v>
      </c>
      <c r="J4524" s="723">
        <v>1</v>
      </c>
      <c r="K4524" s="633" t="s">
        <v>1170</v>
      </c>
    </row>
    <row r="4525" spans="1:11" ht="15.75" customHeight="1">
      <c r="A4525" s="2365">
        <v>44842</v>
      </c>
      <c r="B4525" s="633" t="s">
        <v>1971</v>
      </c>
      <c r="C4525" s="439" t="s">
        <v>6712</v>
      </c>
      <c r="D4525" s="633" t="s">
        <v>89</v>
      </c>
      <c r="E4525" s="633" t="s">
        <v>1974</v>
      </c>
      <c r="F4525" s="1888">
        <v>4500000</v>
      </c>
      <c r="G4525" s="484" t="s">
        <v>1975</v>
      </c>
      <c r="H4525" s="1569" t="s">
        <v>1991</v>
      </c>
      <c r="I4525" s="723" t="s">
        <v>1976</v>
      </c>
      <c r="J4525" s="723">
        <v>1</v>
      </c>
      <c r="K4525" s="633" t="s">
        <v>1170</v>
      </c>
    </row>
    <row r="4526" spans="1:11" ht="15.75" customHeight="1">
      <c r="A4526" s="2365">
        <v>44873</v>
      </c>
      <c r="B4526" s="633" t="s">
        <v>1971</v>
      </c>
      <c r="C4526" s="439" t="s">
        <v>6713</v>
      </c>
      <c r="D4526" s="633" t="s">
        <v>89</v>
      </c>
      <c r="E4526" s="633" t="s">
        <v>1974</v>
      </c>
      <c r="F4526" s="1888">
        <v>3200000</v>
      </c>
      <c r="G4526" s="484" t="s">
        <v>4266</v>
      </c>
      <c r="H4526" s="1569" t="s">
        <v>1991</v>
      </c>
      <c r="I4526" s="723" t="s">
        <v>1976</v>
      </c>
      <c r="J4526" s="723">
        <v>1</v>
      </c>
      <c r="K4526" s="633" t="s">
        <v>953</v>
      </c>
    </row>
    <row r="4527" spans="1:11" ht="15.75" customHeight="1">
      <c r="A4527" s="2365">
        <v>44903</v>
      </c>
      <c r="B4527" s="633" t="s">
        <v>1971</v>
      </c>
      <c r="C4527" s="439" t="s">
        <v>6714</v>
      </c>
      <c r="D4527" s="633" t="s">
        <v>2547</v>
      </c>
      <c r="E4527" s="633" t="s">
        <v>1974</v>
      </c>
      <c r="F4527" s="1888">
        <v>3500000</v>
      </c>
      <c r="G4527" s="484" t="s">
        <v>5670</v>
      </c>
      <c r="H4527" s="1569" t="s">
        <v>1991</v>
      </c>
      <c r="I4527" s="723" t="s">
        <v>1976</v>
      </c>
      <c r="J4527" s="723">
        <v>1</v>
      </c>
      <c r="K4527" s="633" t="s">
        <v>1170</v>
      </c>
    </row>
    <row r="4528" spans="1:11" ht="15.75" customHeight="1">
      <c r="A4528" s="2365">
        <v>44934</v>
      </c>
      <c r="B4528" s="633" t="s">
        <v>1971</v>
      </c>
      <c r="C4528" s="439" t="s">
        <v>6715</v>
      </c>
      <c r="D4528" s="633" t="s">
        <v>2673</v>
      </c>
      <c r="E4528" s="633" t="s">
        <v>2024</v>
      </c>
      <c r="F4528" s="1888">
        <v>4200000</v>
      </c>
      <c r="G4528" s="484" t="s">
        <v>2911</v>
      </c>
      <c r="H4528" s="1569" t="s">
        <v>1991</v>
      </c>
      <c r="I4528" s="723" t="s">
        <v>1976</v>
      </c>
      <c r="J4528" s="723">
        <v>1</v>
      </c>
      <c r="K4528" s="633" t="s">
        <v>6707</v>
      </c>
    </row>
    <row r="4529" spans="1:11" ht="15.75" customHeight="1">
      <c r="A4529" s="2365">
        <v>44965</v>
      </c>
      <c r="B4529" s="633" t="s">
        <v>1971</v>
      </c>
      <c r="C4529" s="439" t="s">
        <v>6716</v>
      </c>
      <c r="D4529" s="633" t="s">
        <v>2673</v>
      </c>
      <c r="E4529" s="633" t="s">
        <v>2024</v>
      </c>
      <c r="F4529" s="1888">
        <v>6000000</v>
      </c>
      <c r="G4529" s="484" t="s">
        <v>6717</v>
      </c>
      <c r="H4529" s="1569" t="s">
        <v>1991</v>
      </c>
      <c r="I4529" s="723" t="s">
        <v>1976</v>
      </c>
      <c r="J4529" s="723">
        <v>1</v>
      </c>
      <c r="K4529" s="633" t="s">
        <v>953</v>
      </c>
    </row>
    <row r="4530" spans="1:11" ht="15.75" customHeight="1">
      <c r="A4530" s="2365">
        <v>44993</v>
      </c>
      <c r="B4530" s="633" t="s">
        <v>1971</v>
      </c>
      <c r="C4530" s="439" t="s">
        <v>6718</v>
      </c>
      <c r="D4530" s="633" t="s">
        <v>434</v>
      </c>
      <c r="E4530" s="633" t="s">
        <v>1974</v>
      </c>
      <c r="F4530" s="1888">
        <v>2700000</v>
      </c>
      <c r="G4530" s="484" t="s">
        <v>3438</v>
      </c>
      <c r="H4530" s="1569" t="s">
        <v>1991</v>
      </c>
      <c r="I4530" s="723" t="s">
        <v>1976</v>
      </c>
      <c r="J4530" s="723">
        <v>1</v>
      </c>
      <c r="K4530" s="633" t="s">
        <v>1170</v>
      </c>
    </row>
    <row r="4531" spans="1:11" ht="15.75" customHeight="1">
      <c r="A4531" s="2889"/>
      <c r="B4531" s="2890" t="s">
        <v>1971</v>
      </c>
      <c r="C4531" s="2860" t="s">
        <v>6719</v>
      </c>
      <c r="D4531" s="2890" t="s">
        <v>417</v>
      </c>
      <c r="E4531" s="2890" t="s">
        <v>2024</v>
      </c>
      <c r="F4531" s="2891">
        <v>550000000</v>
      </c>
      <c r="G4531" s="2892" t="s">
        <v>2937</v>
      </c>
      <c r="H4531" s="2893" t="s">
        <v>1991</v>
      </c>
      <c r="I4531" s="2894"/>
      <c r="J4531" s="2894"/>
      <c r="K4531" s="2890"/>
    </row>
    <row r="4532" spans="1:11" ht="15.75" customHeight="1">
      <c r="A4532" s="2889"/>
      <c r="B4532" s="2890" t="s">
        <v>1971</v>
      </c>
      <c r="C4532" s="2860" t="s">
        <v>6720</v>
      </c>
      <c r="D4532" s="2890" t="s">
        <v>2627</v>
      </c>
      <c r="E4532" s="2890" t="s">
        <v>2627</v>
      </c>
      <c r="F4532" s="2891">
        <v>600000000</v>
      </c>
      <c r="G4532" s="2892" t="s">
        <v>1975</v>
      </c>
      <c r="H4532" s="2893" t="s">
        <v>1991</v>
      </c>
      <c r="I4532" s="2894"/>
      <c r="J4532" s="2894"/>
      <c r="K4532" s="2890"/>
    </row>
    <row r="4533" spans="1:11" ht="15.75" customHeight="1">
      <c r="A4533" s="2243"/>
      <c r="B4533" s="2890" t="s">
        <v>672</v>
      </c>
      <c r="C4533" s="1528" t="s">
        <v>6721</v>
      </c>
      <c r="D4533" s="1529" t="s">
        <v>1986</v>
      </c>
      <c r="E4533" s="1529" t="s">
        <v>2024</v>
      </c>
      <c r="F4533" s="1577">
        <v>620000000</v>
      </c>
      <c r="G4533" s="1530" t="s">
        <v>2355</v>
      </c>
      <c r="H4533" s="1530"/>
      <c r="I4533" s="1570"/>
      <c r="J4533" s="1542"/>
      <c r="K4533" s="1533"/>
    </row>
    <row r="4534" spans="1:11" ht="15.75" customHeight="1">
      <c r="A4534" s="2243"/>
      <c r="B4534" s="2890" t="s">
        <v>1971</v>
      </c>
      <c r="C4534" s="1528" t="s">
        <v>6709</v>
      </c>
      <c r="D4534" s="1529" t="s">
        <v>95</v>
      </c>
      <c r="E4534" s="1529" t="s">
        <v>2024</v>
      </c>
      <c r="F4534" s="1577">
        <v>750000000</v>
      </c>
      <c r="G4534" s="1530" t="s">
        <v>1975</v>
      </c>
      <c r="H4534" s="1530"/>
      <c r="I4534" s="1531"/>
      <c r="J4534" s="1532"/>
      <c r="K4534" s="1533"/>
    </row>
    <row r="4535" spans="1:11" ht="15.75" customHeight="1">
      <c r="J4535">
        <f>SUM(J4516:J4534)</f>
        <v>15</v>
      </c>
    </row>
    <row r="4536" spans="1:11" ht="15.75" customHeight="1">
      <c r="A4536" s="3340" t="s">
        <v>43</v>
      </c>
      <c r="B4536" s="3341"/>
      <c r="C4536" s="3341"/>
      <c r="D4536" s="3341"/>
      <c r="E4536" s="3341"/>
      <c r="F4536" s="3341"/>
      <c r="G4536" s="3341"/>
      <c r="H4536" s="3341"/>
      <c r="I4536" s="3341"/>
      <c r="J4536" s="3341"/>
      <c r="K4536" s="3341"/>
    </row>
    <row r="4537" spans="1:11" ht="15.75" customHeight="1">
      <c r="A4537" s="12" t="s">
        <v>1962</v>
      </c>
      <c r="B4537" s="62" t="s">
        <v>1963</v>
      </c>
      <c r="C4537" s="62" t="s">
        <v>1964</v>
      </c>
      <c r="D4537" s="62" t="s">
        <v>2340</v>
      </c>
      <c r="E4537" s="62" t="s">
        <v>153</v>
      </c>
      <c r="F4537" s="1702" t="s">
        <v>1966</v>
      </c>
      <c r="G4537" s="986" t="s">
        <v>1967</v>
      </c>
      <c r="H4537" s="62" t="s">
        <v>1968</v>
      </c>
      <c r="I4537" s="939" t="s">
        <v>1969</v>
      </c>
      <c r="J4537" s="572" t="s">
        <v>1970</v>
      </c>
      <c r="K4537" s="63" t="s">
        <v>10</v>
      </c>
    </row>
    <row r="4538" spans="1:11" ht="15.75" customHeight="1">
      <c r="A4538" s="2365">
        <v>44569</v>
      </c>
      <c r="B4538" s="633" t="s">
        <v>1971</v>
      </c>
      <c r="C4538" s="439" t="s">
        <v>6722</v>
      </c>
      <c r="D4538" s="633" t="s">
        <v>6723</v>
      </c>
      <c r="E4538" s="633" t="s">
        <v>1974</v>
      </c>
      <c r="F4538" s="1888">
        <v>1300000</v>
      </c>
      <c r="G4538" s="484" t="s">
        <v>6724</v>
      </c>
      <c r="H4538" s="1569" t="s">
        <v>1991</v>
      </c>
      <c r="I4538" s="723" t="s">
        <v>1976</v>
      </c>
      <c r="J4538" s="723">
        <v>1</v>
      </c>
      <c r="K4538" s="633" t="s">
        <v>1170</v>
      </c>
    </row>
    <row r="4539" spans="1:11" ht="15.75" customHeight="1">
      <c r="A4539" s="2365">
        <v>44600</v>
      </c>
      <c r="B4539" s="633" t="s">
        <v>1971</v>
      </c>
      <c r="C4539" s="439" t="s">
        <v>6725</v>
      </c>
      <c r="D4539" s="633" t="s">
        <v>95</v>
      </c>
      <c r="E4539" s="633" t="s">
        <v>1974</v>
      </c>
      <c r="F4539" s="1888">
        <v>2600000</v>
      </c>
      <c r="G4539" s="484" t="s">
        <v>1810</v>
      </c>
      <c r="H4539" s="1569" t="s">
        <v>1991</v>
      </c>
      <c r="I4539" s="723" t="s">
        <v>1976</v>
      </c>
      <c r="J4539" s="723">
        <v>1</v>
      </c>
      <c r="K4539" s="633" t="s">
        <v>953</v>
      </c>
    </row>
    <row r="4540" spans="1:11" ht="15.75" customHeight="1">
      <c r="A4540" s="2365">
        <v>44628</v>
      </c>
      <c r="B4540" s="633" t="s">
        <v>1971</v>
      </c>
      <c r="C4540" s="439" t="s">
        <v>6726</v>
      </c>
      <c r="D4540" s="633" t="s">
        <v>2233</v>
      </c>
      <c r="E4540" s="633" t="s">
        <v>2627</v>
      </c>
      <c r="F4540" s="1888">
        <v>3000000</v>
      </c>
      <c r="G4540" s="544" t="s">
        <v>1975</v>
      </c>
      <c r="H4540" s="1569" t="s">
        <v>1991</v>
      </c>
      <c r="I4540" s="723" t="s">
        <v>1976</v>
      </c>
      <c r="J4540" s="723">
        <v>1</v>
      </c>
      <c r="K4540" s="633" t="s">
        <v>1170</v>
      </c>
    </row>
    <row r="4541" spans="1:11" ht="15.75" customHeight="1">
      <c r="A4541" s="2365">
        <v>44659</v>
      </c>
      <c r="B4541" s="633" t="s">
        <v>1971</v>
      </c>
      <c r="C4541" s="439" t="s">
        <v>6727</v>
      </c>
      <c r="D4541" s="633" t="s">
        <v>113</v>
      </c>
      <c r="E4541" s="633" t="s">
        <v>2024</v>
      </c>
      <c r="F4541" s="1888">
        <v>2050000</v>
      </c>
      <c r="G4541" s="484" t="s">
        <v>6728</v>
      </c>
      <c r="H4541" s="1569" t="s">
        <v>1991</v>
      </c>
      <c r="I4541" s="2172" t="s">
        <v>1976</v>
      </c>
      <c r="J4541" s="723">
        <v>1</v>
      </c>
      <c r="K4541" s="633" t="s">
        <v>953</v>
      </c>
    </row>
    <row r="4542" spans="1:11" ht="15.75" customHeight="1">
      <c r="A4542" s="2365">
        <v>44689</v>
      </c>
      <c r="B4542" s="633" t="s">
        <v>1971</v>
      </c>
      <c r="C4542" s="439" t="s">
        <v>6729</v>
      </c>
      <c r="D4542" s="633" t="s">
        <v>407</v>
      </c>
      <c r="E4542" s="633" t="s">
        <v>2024</v>
      </c>
      <c r="F4542" s="1888">
        <v>5200000</v>
      </c>
      <c r="G4542" s="544" t="s">
        <v>1975</v>
      </c>
      <c r="H4542" s="1569" t="s">
        <v>1991</v>
      </c>
      <c r="I4542" s="723" t="s">
        <v>1976</v>
      </c>
      <c r="J4542" s="723">
        <v>1</v>
      </c>
      <c r="K4542" s="633" t="s">
        <v>953</v>
      </c>
    </row>
    <row r="4543" spans="1:11" ht="15.75" customHeight="1">
      <c r="A4543" s="2365">
        <v>44720</v>
      </c>
      <c r="B4543" s="633" t="s">
        <v>1971</v>
      </c>
      <c r="C4543" s="439" t="s">
        <v>6730</v>
      </c>
      <c r="D4543" s="633" t="s">
        <v>4562</v>
      </c>
      <c r="E4543" s="633" t="s">
        <v>1974</v>
      </c>
      <c r="F4543" s="1888">
        <v>2600000</v>
      </c>
      <c r="G4543" s="484" t="s">
        <v>6731</v>
      </c>
      <c r="H4543" s="1569" t="s">
        <v>1991</v>
      </c>
      <c r="I4543" s="723" t="s">
        <v>1976</v>
      </c>
      <c r="J4543" s="723">
        <v>1</v>
      </c>
      <c r="K4543" s="633" t="s">
        <v>953</v>
      </c>
    </row>
    <row r="4544" spans="1:11" ht="15.75" customHeight="1">
      <c r="A4544" s="2365">
        <v>44750</v>
      </c>
      <c r="B4544" s="633" t="s">
        <v>1971</v>
      </c>
      <c r="C4544" s="439" t="s">
        <v>6732</v>
      </c>
      <c r="D4544" s="633" t="s">
        <v>106</v>
      </c>
      <c r="E4544" s="633" t="s">
        <v>1974</v>
      </c>
      <c r="F4544" s="1888">
        <v>2600000</v>
      </c>
      <c r="G4544" s="484" t="s">
        <v>6733</v>
      </c>
      <c r="H4544" s="1569" t="s">
        <v>1991</v>
      </c>
      <c r="I4544" s="723" t="s">
        <v>1976</v>
      </c>
      <c r="J4544" s="723">
        <v>1</v>
      </c>
      <c r="K4544" s="633" t="s">
        <v>953</v>
      </c>
    </row>
    <row r="4545" spans="1:11" ht="15.75" customHeight="1">
      <c r="A4545" s="2365">
        <v>44781</v>
      </c>
      <c r="B4545" s="633" t="s">
        <v>2004</v>
      </c>
      <c r="C4545" s="439" t="s">
        <v>6734</v>
      </c>
      <c r="D4545" s="633" t="s">
        <v>4562</v>
      </c>
      <c r="E4545" s="633" t="s">
        <v>1974</v>
      </c>
      <c r="F4545" s="1888">
        <v>1500000</v>
      </c>
      <c r="G4545" s="544" t="s">
        <v>1975</v>
      </c>
      <c r="H4545" s="1569" t="s">
        <v>1991</v>
      </c>
      <c r="I4545" s="723" t="s">
        <v>1976</v>
      </c>
      <c r="J4545" s="723">
        <v>1</v>
      </c>
      <c r="K4545" s="633" t="s">
        <v>953</v>
      </c>
    </row>
    <row r="4546" spans="1:11" ht="15.75" customHeight="1">
      <c r="A4546" s="2365">
        <v>44812</v>
      </c>
      <c r="B4546" s="633" t="s">
        <v>1971</v>
      </c>
      <c r="C4546" s="439" t="s">
        <v>6735</v>
      </c>
      <c r="D4546" s="633" t="s">
        <v>95</v>
      </c>
      <c r="E4546" s="633" t="s">
        <v>1974</v>
      </c>
      <c r="F4546" s="1888">
        <v>2300000</v>
      </c>
      <c r="G4546" s="484" t="s">
        <v>1810</v>
      </c>
      <c r="H4546" s="1569" t="s">
        <v>1991</v>
      </c>
      <c r="I4546" s="723" t="s">
        <v>1976</v>
      </c>
      <c r="J4546" s="723">
        <v>1</v>
      </c>
      <c r="K4546" s="633" t="s">
        <v>953</v>
      </c>
    </row>
    <row r="4547" spans="1:11" ht="15.75" customHeight="1">
      <c r="A4547" s="2365">
        <v>44842</v>
      </c>
      <c r="B4547" s="633" t="s">
        <v>1971</v>
      </c>
      <c r="C4547" s="439" t="s">
        <v>6736</v>
      </c>
      <c r="D4547" s="633" t="s">
        <v>106</v>
      </c>
      <c r="E4547" s="633" t="s">
        <v>1974</v>
      </c>
      <c r="F4547" s="1888">
        <v>2500000</v>
      </c>
      <c r="G4547" s="484" t="s">
        <v>2306</v>
      </c>
      <c r="H4547" s="1569" t="s">
        <v>1991</v>
      </c>
      <c r="I4547" s="723" t="s">
        <v>1976</v>
      </c>
      <c r="J4547" s="723">
        <v>1</v>
      </c>
      <c r="K4547" s="633" t="s">
        <v>1623</v>
      </c>
    </row>
    <row r="4548" spans="1:11" ht="15.75" customHeight="1">
      <c r="A4548" s="2365">
        <v>44873</v>
      </c>
      <c r="B4548" s="633" t="s">
        <v>1971</v>
      </c>
      <c r="C4548" s="439" t="s">
        <v>6737</v>
      </c>
      <c r="D4548" s="633" t="s">
        <v>420</v>
      </c>
      <c r="E4548" s="633" t="s">
        <v>1974</v>
      </c>
      <c r="F4548" s="1888">
        <v>1850000</v>
      </c>
      <c r="G4548" s="484" t="s">
        <v>2892</v>
      </c>
      <c r="H4548" s="1569" t="s">
        <v>1991</v>
      </c>
      <c r="I4548" s="723" t="s">
        <v>1976</v>
      </c>
      <c r="J4548" s="723">
        <v>1</v>
      </c>
      <c r="K4548" s="633" t="s">
        <v>953</v>
      </c>
    </row>
    <row r="4549" spans="1:11" ht="15.75" customHeight="1">
      <c r="A4549" s="2365">
        <v>44903</v>
      </c>
      <c r="B4549" s="633" t="s">
        <v>2004</v>
      </c>
      <c r="C4549" s="439" t="s">
        <v>5497</v>
      </c>
      <c r="D4549" s="633" t="s">
        <v>109</v>
      </c>
      <c r="E4549" s="633" t="s">
        <v>1974</v>
      </c>
      <c r="F4549" s="1888">
        <v>15500000</v>
      </c>
      <c r="G4549" s="484" t="s">
        <v>2725</v>
      </c>
      <c r="H4549" s="1569" t="s">
        <v>1991</v>
      </c>
      <c r="I4549" s="723" t="s">
        <v>1976</v>
      </c>
      <c r="J4549" s="723">
        <v>1</v>
      </c>
      <c r="K4549" s="633" t="s">
        <v>6707</v>
      </c>
    </row>
    <row r="4550" spans="1:11" ht="15.75" customHeight="1">
      <c r="A4550" s="2365">
        <v>44934</v>
      </c>
      <c r="B4550" s="633" t="s">
        <v>672</v>
      </c>
      <c r="C4550" s="439" t="s">
        <v>6738</v>
      </c>
      <c r="D4550" s="633" t="s">
        <v>109</v>
      </c>
      <c r="E4550" s="633" t="s">
        <v>1974</v>
      </c>
      <c r="F4550" s="1888">
        <v>2800000</v>
      </c>
      <c r="G4550" s="484" t="s">
        <v>2725</v>
      </c>
      <c r="H4550" s="1569" t="s">
        <v>1991</v>
      </c>
      <c r="I4550" s="723" t="s">
        <v>1976</v>
      </c>
      <c r="J4550" s="723">
        <v>1</v>
      </c>
      <c r="K4550" s="633" t="s">
        <v>6707</v>
      </c>
    </row>
    <row r="4551" spans="1:11" ht="15.75" customHeight="1">
      <c r="A4551" s="2365">
        <v>44965</v>
      </c>
      <c r="B4551" s="633" t="s">
        <v>2004</v>
      </c>
      <c r="C4551" s="439" t="s">
        <v>6739</v>
      </c>
      <c r="D4551" s="633" t="s">
        <v>5945</v>
      </c>
      <c r="E4551" s="633" t="s">
        <v>2627</v>
      </c>
      <c r="F4551" s="1888">
        <v>390000</v>
      </c>
      <c r="G4551" s="484" t="s">
        <v>6740</v>
      </c>
      <c r="H4551" s="1569" t="s">
        <v>1991</v>
      </c>
      <c r="I4551" s="723" t="s">
        <v>1976</v>
      </c>
      <c r="J4551" s="723">
        <v>1</v>
      </c>
      <c r="K4551" s="633" t="s">
        <v>953</v>
      </c>
    </row>
    <row r="4552" spans="1:11" ht="15.75" customHeight="1">
      <c r="A4552" s="2365">
        <v>44993</v>
      </c>
      <c r="B4552" s="633" t="s">
        <v>1971</v>
      </c>
      <c r="C4552" s="439" t="s">
        <v>6741</v>
      </c>
      <c r="D4552" s="633" t="s">
        <v>2713</v>
      </c>
      <c r="E4552" s="633" t="s">
        <v>6742</v>
      </c>
      <c r="F4552" s="1888">
        <v>1550000</v>
      </c>
      <c r="G4552" s="544" t="s">
        <v>1975</v>
      </c>
      <c r="H4552" s="1569" t="s">
        <v>1991</v>
      </c>
      <c r="I4552" s="723" t="s">
        <v>1976</v>
      </c>
      <c r="J4552" s="723">
        <v>1</v>
      </c>
      <c r="K4552" s="633" t="s">
        <v>953</v>
      </c>
    </row>
    <row r="4553" spans="1:11" ht="15.75" customHeight="1">
      <c r="A4553" s="2365">
        <v>45024</v>
      </c>
      <c r="B4553" s="633" t="s">
        <v>1971</v>
      </c>
      <c r="C4553" s="439" t="s">
        <v>1620</v>
      </c>
      <c r="D4553" s="633" t="s">
        <v>6723</v>
      </c>
      <c r="E4553" s="633" t="s">
        <v>1974</v>
      </c>
      <c r="F4553" s="1888">
        <v>1300000</v>
      </c>
      <c r="G4553" s="484" t="s">
        <v>6724</v>
      </c>
      <c r="H4553" s="1569" t="s">
        <v>1991</v>
      </c>
      <c r="I4553" s="723" t="s">
        <v>1976</v>
      </c>
      <c r="J4553" s="723">
        <v>1</v>
      </c>
      <c r="K4553" s="633" t="s">
        <v>953</v>
      </c>
    </row>
    <row r="4554" spans="1:11" ht="15.75" customHeight="1">
      <c r="A4554" s="2365">
        <v>45054</v>
      </c>
      <c r="B4554" s="633" t="s">
        <v>1971</v>
      </c>
      <c r="C4554" s="439" t="s">
        <v>4797</v>
      </c>
      <c r="D4554" s="633" t="s">
        <v>109</v>
      </c>
      <c r="E4554" s="633" t="s">
        <v>1974</v>
      </c>
      <c r="F4554" s="1888">
        <v>3000000</v>
      </c>
      <c r="G4554" s="544" t="s">
        <v>1975</v>
      </c>
      <c r="H4554" s="1569" t="s">
        <v>1991</v>
      </c>
      <c r="I4554" s="723" t="s">
        <v>1976</v>
      </c>
      <c r="J4554" s="723">
        <v>1</v>
      </c>
      <c r="K4554" s="633" t="s">
        <v>6707</v>
      </c>
    </row>
    <row r="4555" spans="1:11" ht="15.75" customHeight="1">
      <c r="A4555" s="2365">
        <v>45085</v>
      </c>
      <c r="B4555" s="633" t="s">
        <v>1971</v>
      </c>
      <c r="C4555" s="439" t="s">
        <v>6743</v>
      </c>
      <c r="D4555" s="633" t="s">
        <v>4562</v>
      </c>
      <c r="E4555" s="633" t="s">
        <v>1974</v>
      </c>
      <c r="F4555" s="1888">
        <v>2600000</v>
      </c>
      <c r="G4555" s="484" t="s">
        <v>6731</v>
      </c>
      <c r="H4555" s="1569" t="s">
        <v>1991</v>
      </c>
      <c r="I4555" s="723" t="s">
        <v>1976</v>
      </c>
      <c r="J4555" s="723">
        <v>1</v>
      </c>
      <c r="K4555" s="633" t="s">
        <v>953</v>
      </c>
    </row>
    <row r="4556" spans="1:11" ht="15.75" customHeight="1">
      <c r="A4556" s="2365">
        <v>45115</v>
      </c>
      <c r="B4556" s="633" t="s">
        <v>2004</v>
      </c>
      <c r="C4556" s="439" t="s">
        <v>6744</v>
      </c>
      <c r="D4556" s="633" t="s">
        <v>3124</v>
      </c>
      <c r="E4556" s="633" t="s">
        <v>1974</v>
      </c>
      <c r="F4556" s="1888">
        <v>3600000</v>
      </c>
      <c r="G4556" s="544" t="s">
        <v>1975</v>
      </c>
      <c r="H4556" s="1569" t="s">
        <v>1991</v>
      </c>
      <c r="I4556" s="723" t="s">
        <v>1976</v>
      </c>
      <c r="J4556" s="723">
        <v>1</v>
      </c>
      <c r="K4556" s="633" t="s">
        <v>6707</v>
      </c>
    </row>
    <row r="4557" spans="1:11" ht="15.75" customHeight="1">
      <c r="A4557" s="2365">
        <v>45146</v>
      </c>
      <c r="B4557" s="633" t="s">
        <v>1971</v>
      </c>
      <c r="C4557" s="439" t="s">
        <v>6277</v>
      </c>
      <c r="D4557" s="633" t="s">
        <v>3057</v>
      </c>
      <c r="E4557" s="633" t="s">
        <v>1974</v>
      </c>
      <c r="F4557" s="1888">
        <v>3500000</v>
      </c>
      <c r="G4557" s="484" t="s">
        <v>6745</v>
      </c>
      <c r="H4557" s="1569" t="s">
        <v>1991</v>
      </c>
      <c r="I4557" s="723" t="s">
        <v>1976</v>
      </c>
      <c r="J4557" s="723">
        <v>1</v>
      </c>
      <c r="K4557" s="633" t="s">
        <v>6707</v>
      </c>
    </row>
    <row r="4558" spans="1:11" ht="15.75" customHeight="1">
      <c r="A4558" s="2365">
        <v>45177</v>
      </c>
      <c r="B4558" s="633" t="s">
        <v>2004</v>
      </c>
      <c r="C4558" s="439" t="s">
        <v>6746</v>
      </c>
      <c r="D4558" s="633" t="s">
        <v>2778</v>
      </c>
      <c r="E4558" s="633" t="s">
        <v>2024</v>
      </c>
      <c r="F4558" s="1888">
        <v>4200000</v>
      </c>
      <c r="G4558" s="544" t="s">
        <v>1975</v>
      </c>
      <c r="H4558" s="1569" t="s">
        <v>1991</v>
      </c>
      <c r="I4558" s="723" t="s">
        <v>1976</v>
      </c>
      <c r="J4558" s="723">
        <v>1</v>
      </c>
      <c r="K4558" s="633" t="s">
        <v>1623</v>
      </c>
    </row>
    <row r="4559" spans="1:11" ht="15.75" customHeight="1">
      <c r="A4559" s="2889"/>
      <c r="B4559" s="2890" t="s">
        <v>1971</v>
      </c>
      <c r="C4559" s="2860" t="s">
        <v>6747</v>
      </c>
      <c r="D4559" s="2890" t="s">
        <v>6748</v>
      </c>
      <c r="E4559" s="2890" t="s">
        <v>2024</v>
      </c>
      <c r="F4559" s="2891">
        <v>320000000</v>
      </c>
      <c r="G4559" s="2892" t="s">
        <v>6728</v>
      </c>
      <c r="H4559" s="2893" t="s">
        <v>1991</v>
      </c>
      <c r="I4559" s="2894"/>
      <c r="J4559" s="2894"/>
      <c r="K4559" s="2890"/>
    </row>
    <row r="4560" spans="1:11" ht="15.75" customHeight="1">
      <c r="A4560" s="2243"/>
      <c r="B4560" s="2890" t="s">
        <v>1971</v>
      </c>
      <c r="C4560" s="1528" t="s">
        <v>6749</v>
      </c>
      <c r="D4560" s="1529" t="s">
        <v>6750</v>
      </c>
      <c r="E4560" s="1529" t="s">
        <v>2024</v>
      </c>
      <c r="F4560" s="1577">
        <v>43500000</v>
      </c>
      <c r="G4560" s="1530" t="s">
        <v>4275</v>
      </c>
      <c r="H4560" s="1530"/>
      <c r="I4560" s="1570"/>
      <c r="J4560" s="1542"/>
      <c r="K4560" s="1533"/>
    </row>
    <row r="4561" spans="1:16384" customFormat="1" ht="15.75" customHeight="1">
      <c r="A4561" s="2243"/>
      <c r="B4561" s="2890" t="s">
        <v>1971</v>
      </c>
      <c r="C4561" s="1528" t="s">
        <v>6751</v>
      </c>
      <c r="D4561" s="1529" t="s">
        <v>2547</v>
      </c>
      <c r="E4561" s="1529" t="s">
        <v>2024</v>
      </c>
      <c r="F4561" s="1577">
        <v>115000000</v>
      </c>
      <c r="G4561" s="1530" t="s">
        <v>6752</v>
      </c>
      <c r="H4561" s="1530"/>
      <c r="I4561" s="1531"/>
      <c r="J4561" s="1532"/>
      <c r="K4561" s="1533"/>
    </row>
    <row r="4562" spans="1:16384" customFormat="1" ht="15.75" customHeight="1">
      <c r="F4562" s="1705"/>
      <c r="G4562" s="636"/>
      <c r="J4562">
        <f>SUM(J4538:J4561)</f>
        <v>21</v>
      </c>
    </row>
    <row r="4564" spans="1:16384" customFormat="1" ht="15.75" customHeight="1">
      <c r="A4564" s="3342" t="s">
        <v>6702</v>
      </c>
      <c r="B4564" s="3342"/>
      <c r="C4564" s="3342"/>
      <c r="D4564" s="3342"/>
      <c r="E4564" s="3342"/>
      <c r="F4564" s="3342"/>
      <c r="G4564" s="3342"/>
      <c r="H4564" s="3342"/>
      <c r="I4564" s="3342"/>
      <c r="J4564" s="3342"/>
      <c r="K4564" s="3342"/>
    </row>
    <row r="4565" spans="1:16384" customFormat="1" ht="15.75" customHeight="1">
      <c r="A4565" s="3340" t="s">
        <v>1533</v>
      </c>
      <c r="B4565" s="3341"/>
      <c r="C4565" s="3341"/>
      <c r="D4565" s="3341"/>
      <c r="E4565" s="3341"/>
      <c r="F4565" s="3341"/>
      <c r="G4565" s="3341"/>
      <c r="H4565" s="3341"/>
      <c r="I4565" s="3341"/>
      <c r="J4565" s="3341"/>
      <c r="K4565" s="3341"/>
    </row>
    <row r="4566" spans="1:16384" customFormat="1" ht="15.75" customHeight="1">
      <c r="A4566" s="12" t="s">
        <v>1962</v>
      </c>
      <c r="B4566" s="62" t="s">
        <v>1963</v>
      </c>
      <c r="C4566" s="62" t="s">
        <v>1964</v>
      </c>
      <c r="D4566" s="62" t="s">
        <v>2340</v>
      </c>
      <c r="E4566" s="62" t="s">
        <v>153</v>
      </c>
      <c r="F4566" s="1702" t="s">
        <v>1966</v>
      </c>
      <c r="G4566" s="986" t="s">
        <v>1967</v>
      </c>
      <c r="H4566" s="62" t="s">
        <v>1968</v>
      </c>
      <c r="I4566" s="939" t="s">
        <v>1969</v>
      </c>
      <c r="J4566" s="572" t="s">
        <v>1970</v>
      </c>
      <c r="K4566" s="63" t="s">
        <v>10</v>
      </c>
    </row>
    <row r="4567" spans="1:16384" customFormat="1" ht="15.75" customHeight="1">
      <c r="A4567" s="2365">
        <v>44569</v>
      </c>
      <c r="B4567" s="633" t="s">
        <v>1971</v>
      </c>
      <c r="C4567" s="439" t="s">
        <v>6753</v>
      </c>
      <c r="D4567" s="633" t="s">
        <v>2547</v>
      </c>
      <c r="E4567" s="633" t="s">
        <v>1974</v>
      </c>
      <c r="F4567" s="1888">
        <v>2500000</v>
      </c>
      <c r="G4567" s="484" t="s">
        <v>6754</v>
      </c>
      <c r="H4567" s="1569" t="s">
        <v>1991</v>
      </c>
      <c r="I4567" s="723" t="s">
        <v>1976</v>
      </c>
      <c r="J4567" s="723">
        <v>1</v>
      </c>
      <c r="K4567" s="633" t="s">
        <v>1170</v>
      </c>
    </row>
    <row r="4568" spans="1:16384" customFormat="1" ht="15.75" customHeight="1">
      <c r="A4568" s="2365">
        <v>44594</v>
      </c>
      <c r="B4568" s="633" t="s">
        <v>2004</v>
      </c>
      <c r="C4568" s="439" t="s">
        <v>6755</v>
      </c>
      <c r="D4568" s="633" t="s">
        <v>95</v>
      </c>
      <c r="E4568" s="633" t="s">
        <v>1974</v>
      </c>
      <c r="F4568" s="1888">
        <v>4800000</v>
      </c>
      <c r="G4568" s="484" t="s">
        <v>6756</v>
      </c>
      <c r="H4568" s="1569" t="s">
        <v>1991</v>
      </c>
      <c r="I4568" s="723" t="s">
        <v>1976</v>
      </c>
      <c r="J4568" s="723">
        <v>1</v>
      </c>
      <c r="K4568" s="633" t="s">
        <v>1170</v>
      </c>
    </row>
    <row r="4569" spans="1:16384" customFormat="1" ht="15.75" customHeight="1">
      <c r="A4569" s="2365">
        <v>44628</v>
      </c>
      <c r="B4569" s="633" t="s">
        <v>2001</v>
      </c>
      <c r="C4569" s="439" t="s">
        <v>6757</v>
      </c>
      <c r="D4569" s="633" t="s">
        <v>3074</v>
      </c>
      <c r="E4569" s="633" t="s">
        <v>1974</v>
      </c>
      <c r="F4569" s="1888">
        <v>11000000</v>
      </c>
      <c r="G4569" s="484" t="s">
        <v>6758</v>
      </c>
      <c r="H4569" s="1569" t="s">
        <v>1991</v>
      </c>
      <c r="I4569" s="2172" t="s">
        <v>1976</v>
      </c>
      <c r="J4569" s="723">
        <v>1</v>
      </c>
      <c r="K4569" s="633" t="s">
        <v>1170</v>
      </c>
    </row>
    <row r="4570" spans="1:16384" customFormat="1" ht="15.75" customHeight="1">
      <c r="A4570" s="2365">
        <v>44569</v>
      </c>
      <c r="B4570" s="633" t="s">
        <v>1971</v>
      </c>
      <c r="C4570" s="439" t="s">
        <v>6759</v>
      </c>
      <c r="D4570" s="633" t="s">
        <v>98</v>
      </c>
      <c r="E4570" s="633" t="s">
        <v>1974</v>
      </c>
      <c r="F4570" s="1888">
        <v>2600000</v>
      </c>
      <c r="G4570" s="484" t="s">
        <v>2168</v>
      </c>
      <c r="H4570" s="1179" t="s">
        <v>1991</v>
      </c>
      <c r="I4570" s="633" t="s">
        <v>1976</v>
      </c>
      <c r="J4570" s="723">
        <v>1</v>
      </c>
      <c r="K4570" s="633" t="s">
        <v>1170</v>
      </c>
      <c r="L4570" s="633"/>
      <c r="M4570" s="1888"/>
      <c r="N4570" s="544"/>
      <c r="O4570" s="2365"/>
      <c r="P4570" s="633"/>
      <c r="Q4570" s="439"/>
      <c r="R4570" s="633"/>
      <c r="S4570" s="633"/>
      <c r="T4570" s="1888"/>
      <c r="U4570" s="544"/>
      <c r="V4570" s="2365"/>
      <c r="W4570" s="633"/>
      <c r="X4570" s="439"/>
      <c r="Y4570" s="633"/>
      <c r="Z4570" s="633"/>
      <c r="AA4570" s="1888"/>
      <c r="AB4570" s="544"/>
      <c r="AC4570" s="2365"/>
      <c r="AD4570" s="633"/>
      <c r="AE4570" s="439"/>
      <c r="AF4570" s="633"/>
      <c r="AG4570" s="633"/>
      <c r="AH4570" s="1888"/>
      <c r="AI4570" s="544"/>
      <c r="AJ4570" s="2365"/>
      <c r="AK4570" s="633"/>
      <c r="AL4570" s="439"/>
      <c r="AM4570" s="633"/>
      <c r="AN4570" s="633"/>
      <c r="AO4570" s="1888"/>
      <c r="AP4570" s="544"/>
      <c r="AQ4570" s="2365"/>
      <c r="AR4570" s="633"/>
      <c r="AS4570" s="439"/>
      <c r="AT4570" s="633"/>
      <c r="AU4570" s="633"/>
      <c r="AV4570" s="1888"/>
      <c r="AW4570" s="544"/>
      <c r="AX4570" s="2365"/>
      <c r="AY4570" s="633"/>
      <c r="AZ4570" s="439"/>
      <c r="BA4570" s="633"/>
      <c r="BB4570" s="633"/>
      <c r="BC4570" s="1888"/>
      <c r="BD4570" s="544"/>
      <c r="BE4570" s="2365"/>
      <c r="BF4570" s="633"/>
      <c r="BG4570" s="439"/>
      <c r="BH4570" s="633"/>
      <c r="BI4570" s="633"/>
      <c r="BJ4570" s="1888"/>
      <c r="BK4570" s="544"/>
      <c r="BL4570" s="2365"/>
      <c r="BM4570" s="633"/>
      <c r="BN4570" s="439"/>
      <c r="BO4570" s="633"/>
      <c r="BP4570" s="633"/>
      <c r="BQ4570" s="1888"/>
      <c r="BR4570" s="544"/>
      <c r="BS4570" s="2365"/>
      <c r="BT4570" s="633"/>
      <c r="BU4570" s="439"/>
      <c r="BV4570" s="633"/>
      <c r="BW4570" s="633"/>
      <c r="BX4570" s="1888"/>
      <c r="BY4570" s="544"/>
      <c r="BZ4570" s="2365"/>
      <c r="CA4570" s="633"/>
      <c r="CB4570" s="439"/>
      <c r="CC4570" s="633"/>
      <c r="CD4570" s="633"/>
      <c r="CE4570" s="1888"/>
      <c r="CF4570" s="544"/>
      <c r="CG4570" s="2365"/>
      <c r="CH4570" s="633"/>
      <c r="CI4570" s="439"/>
      <c r="CJ4570" s="633"/>
      <c r="CK4570" s="633"/>
      <c r="CL4570" s="1888"/>
      <c r="CM4570" s="544"/>
      <c r="CN4570" s="2365"/>
      <c r="CO4570" s="633"/>
      <c r="CP4570" s="439"/>
      <c r="CQ4570" s="633"/>
      <c r="CR4570" s="633"/>
      <c r="CS4570" s="1888"/>
      <c r="CT4570" s="544"/>
      <c r="CU4570" s="2365"/>
      <c r="CV4570" s="633"/>
      <c r="CW4570" s="439"/>
      <c r="CX4570" s="633"/>
      <c r="CY4570" s="633"/>
      <c r="CZ4570" s="1888"/>
      <c r="DA4570" s="544"/>
      <c r="DB4570" s="2365"/>
      <c r="DC4570" s="633"/>
      <c r="DD4570" s="439"/>
      <c r="DE4570" s="633"/>
      <c r="DF4570" s="633"/>
      <c r="DG4570" s="1888"/>
      <c r="DH4570" s="544"/>
      <c r="DI4570" s="2365"/>
      <c r="DJ4570" s="633"/>
      <c r="DK4570" s="439"/>
      <c r="DL4570" s="633"/>
      <c r="DM4570" s="633"/>
      <c r="DN4570" s="1888"/>
      <c r="DO4570" s="544"/>
      <c r="DP4570" s="2365"/>
      <c r="DQ4570" s="633"/>
      <c r="DR4570" s="439"/>
      <c r="DS4570" s="633"/>
      <c r="DT4570" s="633"/>
      <c r="DU4570" s="1888"/>
      <c r="DV4570" s="544"/>
      <c r="DW4570" s="2365"/>
      <c r="DX4570" s="633"/>
      <c r="DY4570" s="439"/>
      <c r="DZ4570" s="633"/>
      <c r="EA4570" s="633"/>
      <c r="EB4570" s="1888"/>
      <c r="EC4570" s="544"/>
      <c r="ED4570" s="2365"/>
      <c r="EE4570" s="633"/>
      <c r="EF4570" s="439"/>
      <c r="EG4570" s="633"/>
      <c r="EH4570" s="633"/>
      <c r="EI4570" s="1888"/>
      <c r="EJ4570" s="544"/>
      <c r="EK4570" s="2365"/>
      <c r="EL4570" s="633"/>
      <c r="EM4570" s="439"/>
      <c r="EN4570" s="633"/>
      <c r="EO4570" s="633"/>
      <c r="EP4570" s="1888"/>
      <c r="EQ4570" s="544"/>
      <c r="ER4570" s="2365"/>
      <c r="ES4570" s="633"/>
      <c r="ET4570" s="439"/>
      <c r="EU4570" s="633"/>
      <c r="EV4570" s="633"/>
      <c r="EW4570" s="1888"/>
      <c r="EX4570" s="544"/>
      <c r="EY4570" s="2365"/>
      <c r="EZ4570" s="633"/>
      <c r="FA4570" s="439"/>
      <c r="FB4570" s="633"/>
      <c r="FC4570" s="633"/>
      <c r="FD4570" s="1888"/>
      <c r="FE4570" s="544"/>
      <c r="FF4570" s="2365"/>
      <c r="FG4570" s="633"/>
      <c r="FH4570" s="439"/>
      <c r="FI4570" s="633"/>
      <c r="FJ4570" s="633"/>
      <c r="FK4570" s="1888"/>
      <c r="FL4570" s="544"/>
      <c r="FM4570" s="2365"/>
      <c r="FN4570" s="633"/>
      <c r="FO4570" s="439"/>
      <c r="FP4570" s="633"/>
      <c r="FQ4570" s="633"/>
      <c r="FR4570" s="1888"/>
      <c r="FS4570" s="544"/>
      <c r="FT4570" s="2365"/>
      <c r="FU4570" s="633"/>
      <c r="FV4570" s="439"/>
      <c r="FW4570" s="633"/>
      <c r="FX4570" s="633"/>
      <c r="FY4570" s="1888"/>
      <c r="FZ4570" s="544"/>
      <c r="GA4570" s="2365"/>
      <c r="GB4570" s="633"/>
      <c r="GC4570" s="439"/>
      <c r="GD4570" s="633"/>
      <c r="GE4570" s="633"/>
      <c r="GF4570" s="1888"/>
      <c r="GG4570" s="544"/>
      <c r="GH4570" s="2365"/>
      <c r="GI4570" s="633"/>
      <c r="GJ4570" s="439"/>
      <c r="GK4570" s="633"/>
      <c r="GL4570" s="633"/>
      <c r="GM4570" s="1888"/>
      <c r="GN4570" s="544"/>
      <c r="GO4570" s="2365"/>
      <c r="GP4570" s="633"/>
      <c r="GQ4570" s="439"/>
      <c r="GR4570" s="633"/>
      <c r="GS4570" s="633"/>
      <c r="GT4570" s="1888"/>
      <c r="GU4570" s="544"/>
      <c r="GV4570" s="2365"/>
      <c r="GW4570" s="633"/>
      <c r="GX4570" s="439"/>
      <c r="GY4570" s="633"/>
      <c r="GZ4570" s="633"/>
      <c r="HA4570" s="1888"/>
      <c r="HB4570" s="544"/>
      <c r="HC4570" s="2365"/>
      <c r="HD4570" s="633"/>
      <c r="HE4570" s="439"/>
      <c r="HF4570" s="633"/>
      <c r="HG4570" s="633"/>
      <c r="HH4570" s="1888"/>
      <c r="HI4570" s="544"/>
      <c r="HJ4570" s="2365"/>
      <c r="HK4570" s="633"/>
      <c r="HL4570" s="439"/>
      <c r="HM4570" s="633"/>
      <c r="HN4570" s="633"/>
      <c r="HO4570" s="1888"/>
      <c r="HP4570" s="544"/>
      <c r="HQ4570" s="2365"/>
      <c r="HR4570" s="633"/>
      <c r="HS4570" s="439"/>
      <c r="HT4570" s="633"/>
      <c r="HU4570" s="633"/>
      <c r="HV4570" s="1888"/>
      <c r="HW4570" s="544"/>
      <c r="HX4570" s="2365"/>
      <c r="HY4570" s="633"/>
      <c r="HZ4570" s="439"/>
      <c r="IA4570" s="633"/>
      <c r="IB4570" s="633"/>
      <c r="IC4570" s="1888"/>
      <c r="ID4570" s="544"/>
      <c r="IE4570" s="2365"/>
      <c r="IF4570" s="633"/>
      <c r="IG4570" s="439"/>
      <c r="IH4570" s="633"/>
      <c r="II4570" s="633"/>
      <c r="IJ4570" s="1888"/>
      <c r="IK4570" s="544"/>
      <c r="IL4570" s="2365"/>
      <c r="IM4570" s="633"/>
      <c r="IN4570" s="439"/>
      <c r="IO4570" s="633"/>
      <c r="IP4570" s="633"/>
      <c r="IQ4570" s="1888"/>
      <c r="IR4570" s="544"/>
      <c r="IS4570" s="2365"/>
      <c r="IT4570" s="633"/>
      <c r="IU4570" s="439"/>
      <c r="IV4570" s="633"/>
      <c r="IW4570" s="633"/>
      <c r="IX4570" s="1888"/>
      <c r="IY4570" s="544"/>
      <c r="IZ4570" s="2365"/>
      <c r="JA4570" s="633"/>
      <c r="JB4570" s="439"/>
      <c r="JC4570" s="633"/>
      <c r="JD4570" s="633"/>
      <c r="JE4570" s="1888"/>
      <c r="JF4570" s="544"/>
      <c r="JG4570" s="2365"/>
      <c r="JH4570" s="633"/>
      <c r="JI4570" s="439"/>
      <c r="JJ4570" s="633"/>
      <c r="JK4570" s="633"/>
      <c r="JL4570" s="1888"/>
      <c r="JM4570" s="544"/>
      <c r="JN4570" s="2365"/>
      <c r="JO4570" s="633"/>
      <c r="JP4570" s="439"/>
      <c r="JQ4570" s="633"/>
      <c r="JR4570" s="633"/>
      <c r="JS4570" s="1888"/>
      <c r="JT4570" s="544"/>
      <c r="JU4570" s="2365"/>
      <c r="JV4570" s="633"/>
      <c r="JW4570" s="439"/>
      <c r="JX4570" s="633"/>
      <c r="JY4570" s="633"/>
      <c r="JZ4570" s="1888"/>
      <c r="KA4570" s="544"/>
      <c r="KB4570" s="2365"/>
      <c r="KC4570" s="633"/>
      <c r="KD4570" s="439"/>
      <c r="KE4570" s="633"/>
      <c r="KF4570" s="633"/>
      <c r="KG4570" s="1888"/>
      <c r="KH4570" s="544"/>
      <c r="KI4570" s="2365"/>
      <c r="KJ4570" s="633"/>
      <c r="KK4570" s="439"/>
      <c r="KL4570" s="633"/>
      <c r="KM4570" s="633"/>
      <c r="KN4570" s="1888"/>
      <c r="KO4570" s="544"/>
      <c r="KP4570" s="2365"/>
      <c r="KQ4570" s="633"/>
      <c r="KR4570" s="439"/>
      <c r="KS4570" s="633"/>
      <c r="KT4570" s="633"/>
      <c r="KU4570" s="1888"/>
      <c r="KV4570" s="544"/>
      <c r="KW4570" s="2365"/>
      <c r="KX4570" s="633"/>
      <c r="KY4570" s="439"/>
      <c r="KZ4570" s="633"/>
      <c r="LA4570" s="633"/>
      <c r="LB4570" s="1888"/>
      <c r="LC4570" s="544"/>
      <c r="LD4570" s="2365"/>
      <c r="LE4570" s="633"/>
      <c r="LF4570" s="439"/>
      <c r="LG4570" s="633"/>
      <c r="LH4570" s="633"/>
      <c r="LI4570" s="1888"/>
      <c r="LJ4570" s="544"/>
      <c r="LK4570" s="2365"/>
      <c r="LL4570" s="633"/>
      <c r="LM4570" s="439"/>
      <c r="LN4570" s="633"/>
      <c r="LO4570" s="633"/>
      <c r="LP4570" s="1888"/>
      <c r="LQ4570" s="544"/>
      <c r="LR4570" s="2365"/>
      <c r="LS4570" s="633"/>
      <c r="LT4570" s="439"/>
      <c r="LU4570" s="633"/>
      <c r="LV4570" s="633"/>
      <c r="LW4570" s="1888"/>
      <c r="LX4570" s="544"/>
      <c r="LY4570" s="2365"/>
      <c r="LZ4570" s="633"/>
      <c r="MA4570" s="439"/>
      <c r="MB4570" s="633"/>
      <c r="MC4570" s="633"/>
      <c r="MD4570" s="1888"/>
      <c r="ME4570" s="544"/>
      <c r="MF4570" s="2365"/>
      <c r="MG4570" s="633"/>
      <c r="MH4570" s="439"/>
      <c r="MI4570" s="633"/>
      <c r="MJ4570" s="633"/>
      <c r="MK4570" s="1888"/>
      <c r="ML4570" s="544"/>
      <c r="MM4570" s="2365"/>
      <c r="MN4570" s="633"/>
      <c r="MO4570" s="439"/>
      <c r="MP4570" s="633"/>
      <c r="MQ4570" s="633"/>
      <c r="MR4570" s="1888"/>
      <c r="MS4570" s="544"/>
      <c r="MT4570" s="2365"/>
      <c r="MU4570" s="633"/>
      <c r="MV4570" s="439"/>
      <c r="MW4570" s="633"/>
      <c r="MX4570" s="633"/>
      <c r="MY4570" s="1888"/>
      <c r="MZ4570" s="544"/>
      <c r="NA4570" s="2365"/>
      <c r="NB4570" s="633"/>
      <c r="NC4570" s="439"/>
      <c r="ND4570" s="633"/>
      <c r="NE4570" s="633"/>
      <c r="NF4570" s="1888"/>
      <c r="NG4570" s="544"/>
      <c r="NH4570" s="2365"/>
      <c r="NI4570" s="633"/>
      <c r="NJ4570" s="439"/>
      <c r="NK4570" s="633"/>
      <c r="NL4570" s="633"/>
      <c r="NM4570" s="1888"/>
      <c r="NN4570" s="544"/>
      <c r="NO4570" s="2365"/>
      <c r="NP4570" s="633"/>
      <c r="NQ4570" s="439"/>
      <c r="NR4570" s="633"/>
      <c r="NS4570" s="633"/>
      <c r="NT4570" s="1888"/>
      <c r="NU4570" s="544"/>
      <c r="NV4570" s="2365"/>
      <c r="NW4570" s="633"/>
      <c r="NX4570" s="439"/>
      <c r="NY4570" s="633"/>
      <c r="NZ4570" s="633"/>
      <c r="OA4570" s="1888"/>
      <c r="OB4570" s="544"/>
      <c r="OC4570" s="2365"/>
      <c r="OD4570" s="633"/>
      <c r="OE4570" s="439"/>
      <c r="OF4570" s="633"/>
      <c r="OG4570" s="633"/>
      <c r="OH4570" s="1888"/>
      <c r="OI4570" s="544"/>
      <c r="OJ4570" s="2365"/>
      <c r="OK4570" s="633"/>
      <c r="OL4570" s="439"/>
      <c r="OM4570" s="633"/>
      <c r="ON4570" s="633"/>
      <c r="OO4570" s="1888"/>
      <c r="OP4570" s="544"/>
      <c r="OQ4570" s="2365"/>
      <c r="OR4570" s="633"/>
      <c r="OS4570" s="439"/>
      <c r="OT4570" s="633"/>
      <c r="OU4570" s="633"/>
      <c r="OV4570" s="1888"/>
      <c r="OW4570" s="544"/>
      <c r="OX4570" s="2365"/>
      <c r="OY4570" s="633"/>
      <c r="OZ4570" s="439"/>
      <c r="PA4570" s="633"/>
      <c r="PB4570" s="633"/>
      <c r="PC4570" s="1888"/>
      <c r="PD4570" s="544"/>
      <c r="PE4570" s="2365"/>
      <c r="PF4570" s="633"/>
      <c r="PG4570" s="439"/>
      <c r="PH4570" s="633"/>
      <c r="PI4570" s="633"/>
      <c r="PJ4570" s="1888"/>
      <c r="PK4570" s="544"/>
      <c r="PL4570" s="2365"/>
      <c r="PM4570" s="633"/>
      <c r="PN4570" s="439"/>
      <c r="PO4570" s="633"/>
      <c r="PP4570" s="633"/>
      <c r="PQ4570" s="1888"/>
      <c r="PR4570" s="544"/>
      <c r="PS4570" s="2365"/>
      <c r="PT4570" s="633"/>
      <c r="PU4570" s="439"/>
      <c r="PV4570" s="633"/>
      <c r="PW4570" s="633"/>
      <c r="PX4570" s="1888"/>
      <c r="PY4570" s="544"/>
      <c r="PZ4570" s="2365"/>
      <c r="QA4570" s="633"/>
      <c r="QB4570" s="439"/>
      <c r="QC4570" s="633"/>
      <c r="QD4570" s="633"/>
      <c r="QE4570" s="1888"/>
      <c r="QF4570" s="544"/>
      <c r="QG4570" s="2365"/>
      <c r="QH4570" s="633"/>
      <c r="QI4570" s="439"/>
      <c r="QJ4570" s="633"/>
      <c r="QK4570" s="633"/>
      <c r="QL4570" s="1888"/>
      <c r="QM4570" s="544"/>
      <c r="QN4570" s="2365"/>
      <c r="QO4570" s="633"/>
      <c r="QP4570" s="439"/>
      <c r="QQ4570" s="633"/>
      <c r="QR4570" s="633"/>
      <c r="QS4570" s="1888"/>
      <c r="QT4570" s="544"/>
      <c r="QU4570" s="2365"/>
      <c r="QV4570" s="633"/>
      <c r="QW4570" s="439"/>
      <c r="QX4570" s="633"/>
      <c r="QY4570" s="633"/>
      <c r="QZ4570" s="1888"/>
      <c r="RA4570" s="544"/>
      <c r="RB4570" s="2365"/>
      <c r="RC4570" s="633"/>
      <c r="RD4570" s="439"/>
      <c r="RE4570" s="633"/>
      <c r="RF4570" s="633"/>
      <c r="RG4570" s="1888"/>
      <c r="RH4570" s="544"/>
      <c r="RI4570" s="2365"/>
      <c r="RJ4570" s="633"/>
      <c r="RK4570" s="439"/>
      <c r="RL4570" s="633"/>
      <c r="RM4570" s="633"/>
      <c r="RN4570" s="1888"/>
      <c r="RO4570" s="544"/>
      <c r="RP4570" s="2365"/>
      <c r="RQ4570" s="633"/>
      <c r="RR4570" s="439"/>
      <c r="RS4570" s="633"/>
      <c r="RT4570" s="633"/>
      <c r="RU4570" s="1888"/>
      <c r="RV4570" s="544"/>
      <c r="RW4570" s="2365"/>
      <c r="RX4570" s="633"/>
      <c r="RY4570" s="439"/>
      <c r="RZ4570" s="633"/>
      <c r="SA4570" s="633"/>
      <c r="SB4570" s="1888"/>
      <c r="SC4570" s="544"/>
      <c r="SD4570" s="2365"/>
      <c r="SE4570" s="633"/>
      <c r="SF4570" s="439"/>
      <c r="SG4570" s="633"/>
      <c r="SH4570" s="633"/>
      <c r="SI4570" s="1888"/>
      <c r="SJ4570" s="544"/>
      <c r="SK4570" s="2365"/>
      <c r="SL4570" s="633"/>
      <c r="SM4570" s="439"/>
      <c r="SN4570" s="633"/>
      <c r="SO4570" s="633"/>
      <c r="SP4570" s="1888"/>
      <c r="SQ4570" s="544"/>
      <c r="SR4570" s="2365"/>
      <c r="SS4570" s="633"/>
      <c r="ST4570" s="439"/>
      <c r="SU4570" s="633"/>
      <c r="SV4570" s="633"/>
      <c r="SW4570" s="1888"/>
      <c r="SX4570" s="544"/>
      <c r="SY4570" s="2365"/>
      <c r="SZ4570" s="633"/>
      <c r="TA4570" s="439"/>
      <c r="TB4570" s="633"/>
      <c r="TC4570" s="633"/>
      <c r="TD4570" s="1888"/>
      <c r="TE4570" s="544"/>
      <c r="TF4570" s="2365"/>
      <c r="TG4570" s="633"/>
      <c r="TH4570" s="439"/>
      <c r="TI4570" s="633"/>
      <c r="TJ4570" s="633"/>
      <c r="TK4570" s="1888"/>
      <c r="TL4570" s="544"/>
      <c r="TM4570" s="2365"/>
      <c r="TN4570" s="633"/>
      <c r="TO4570" s="439"/>
      <c r="TP4570" s="633"/>
      <c r="TQ4570" s="633"/>
      <c r="TR4570" s="1888"/>
      <c r="TS4570" s="544"/>
      <c r="TT4570" s="2365"/>
      <c r="TU4570" s="633"/>
      <c r="TV4570" s="439"/>
      <c r="TW4570" s="633"/>
      <c r="TX4570" s="633"/>
      <c r="TY4570" s="1888"/>
      <c r="TZ4570" s="544"/>
      <c r="UA4570" s="2365"/>
      <c r="UB4570" s="633"/>
      <c r="UC4570" s="439"/>
      <c r="UD4570" s="633"/>
      <c r="UE4570" s="633"/>
      <c r="UF4570" s="1888"/>
      <c r="UG4570" s="544"/>
      <c r="UH4570" s="2365"/>
      <c r="UI4570" s="633"/>
      <c r="UJ4570" s="439"/>
      <c r="UK4570" s="633"/>
      <c r="UL4570" s="633"/>
      <c r="UM4570" s="1888"/>
      <c r="UN4570" s="544"/>
      <c r="UO4570" s="2365"/>
      <c r="UP4570" s="633"/>
      <c r="UQ4570" s="439"/>
      <c r="UR4570" s="633"/>
      <c r="US4570" s="633"/>
      <c r="UT4570" s="1888"/>
      <c r="UU4570" s="544"/>
      <c r="UV4570" s="2365"/>
      <c r="UW4570" s="633"/>
      <c r="UX4570" s="439"/>
      <c r="UY4570" s="633"/>
      <c r="UZ4570" s="633"/>
      <c r="VA4570" s="1888"/>
      <c r="VB4570" s="544"/>
      <c r="VC4570" s="2365"/>
      <c r="VD4570" s="633"/>
      <c r="VE4570" s="439"/>
      <c r="VF4570" s="633"/>
      <c r="VG4570" s="633"/>
      <c r="VH4570" s="1888"/>
      <c r="VI4570" s="544"/>
      <c r="VJ4570" s="2365"/>
      <c r="VK4570" s="633"/>
      <c r="VL4570" s="439"/>
      <c r="VM4570" s="633"/>
      <c r="VN4570" s="633"/>
      <c r="VO4570" s="1888"/>
      <c r="VP4570" s="544"/>
      <c r="VQ4570" s="2365"/>
      <c r="VR4570" s="633"/>
      <c r="VS4570" s="439"/>
      <c r="VT4570" s="633"/>
      <c r="VU4570" s="633"/>
      <c r="VV4570" s="1888"/>
      <c r="VW4570" s="544"/>
      <c r="VX4570" s="2365"/>
      <c r="VY4570" s="633"/>
      <c r="VZ4570" s="439"/>
      <c r="WA4570" s="633"/>
      <c r="WB4570" s="633"/>
      <c r="WC4570" s="1888"/>
      <c r="WD4570" s="544"/>
      <c r="WE4570" s="2365"/>
      <c r="WF4570" s="633"/>
      <c r="WG4570" s="439"/>
      <c r="WH4570" s="633"/>
      <c r="WI4570" s="633"/>
      <c r="WJ4570" s="1888"/>
      <c r="WK4570" s="544"/>
      <c r="WL4570" s="2365"/>
      <c r="WM4570" s="633"/>
      <c r="WN4570" s="439"/>
      <c r="WO4570" s="633"/>
      <c r="WP4570" s="633"/>
      <c r="WQ4570" s="1888"/>
      <c r="WR4570" s="544"/>
      <c r="WS4570" s="2365"/>
      <c r="WT4570" s="633"/>
      <c r="WU4570" s="439"/>
      <c r="WV4570" s="633"/>
      <c r="WW4570" s="633"/>
      <c r="WX4570" s="1888"/>
      <c r="WY4570" s="544"/>
      <c r="WZ4570" s="2365"/>
      <c r="XA4570" s="633"/>
      <c r="XB4570" s="439"/>
      <c r="XC4570" s="633"/>
      <c r="XD4570" s="633"/>
      <c r="XE4570" s="1888"/>
      <c r="XF4570" s="544"/>
      <c r="XG4570" s="2365"/>
      <c r="XH4570" s="633"/>
      <c r="XI4570" s="439"/>
      <c r="XJ4570" s="633"/>
      <c r="XK4570" s="633"/>
      <c r="XL4570" s="1888"/>
      <c r="XM4570" s="544"/>
      <c r="XN4570" s="2365"/>
      <c r="XO4570" s="633"/>
      <c r="XP4570" s="439"/>
      <c r="XQ4570" s="633"/>
      <c r="XR4570" s="633"/>
      <c r="XS4570" s="1888"/>
      <c r="XT4570" s="544"/>
      <c r="XU4570" s="2365"/>
      <c r="XV4570" s="633"/>
      <c r="XW4570" s="439"/>
      <c r="XX4570" s="633"/>
      <c r="XY4570" s="633"/>
      <c r="XZ4570" s="1888"/>
      <c r="YA4570" s="544"/>
      <c r="YB4570" s="2365"/>
      <c r="YC4570" s="633"/>
      <c r="YD4570" s="439"/>
      <c r="YE4570" s="633"/>
      <c r="YF4570" s="633"/>
      <c r="YG4570" s="1888"/>
      <c r="YH4570" s="544"/>
      <c r="YI4570" s="2365"/>
      <c r="YJ4570" s="633"/>
      <c r="YK4570" s="439"/>
      <c r="YL4570" s="633"/>
      <c r="YM4570" s="633"/>
      <c r="YN4570" s="1888"/>
      <c r="YO4570" s="544"/>
      <c r="YP4570" s="2365"/>
      <c r="YQ4570" s="633"/>
      <c r="YR4570" s="439"/>
      <c r="YS4570" s="633"/>
      <c r="YT4570" s="633"/>
      <c r="YU4570" s="1888"/>
      <c r="YV4570" s="544"/>
      <c r="YW4570" s="2365"/>
      <c r="YX4570" s="633"/>
      <c r="YY4570" s="439"/>
      <c r="YZ4570" s="633"/>
      <c r="ZA4570" s="633"/>
      <c r="ZB4570" s="1888"/>
      <c r="ZC4570" s="544"/>
      <c r="ZD4570" s="2365"/>
      <c r="ZE4570" s="633"/>
      <c r="ZF4570" s="439"/>
      <c r="ZG4570" s="633"/>
      <c r="ZH4570" s="633"/>
      <c r="ZI4570" s="1888"/>
      <c r="ZJ4570" s="544"/>
      <c r="ZK4570" s="2365"/>
      <c r="ZL4570" s="633"/>
      <c r="ZM4570" s="439"/>
      <c r="ZN4570" s="633"/>
      <c r="ZO4570" s="633"/>
      <c r="ZP4570" s="1888"/>
      <c r="ZQ4570" s="544"/>
      <c r="ZR4570" s="2365"/>
      <c r="ZS4570" s="633"/>
      <c r="ZT4570" s="439"/>
      <c r="ZU4570" s="633"/>
      <c r="ZV4570" s="633"/>
      <c r="ZW4570" s="1888"/>
      <c r="ZX4570" s="544"/>
      <c r="ZY4570" s="2365"/>
      <c r="ZZ4570" s="633"/>
      <c r="AAA4570" s="439"/>
      <c r="AAB4570" s="633"/>
      <c r="AAC4570" s="633"/>
      <c r="AAD4570" s="1888"/>
      <c r="AAE4570" s="544"/>
      <c r="AAF4570" s="2365"/>
      <c r="AAG4570" s="633"/>
      <c r="AAH4570" s="439"/>
      <c r="AAI4570" s="633"/>
      <c r="AAJ4570" s="633"/>
      <c r="AAK4570" s="1888"/>
      <c r="AAL4570" s="544"/>
      <c r="AAM4570" s="2365"/>
      <c r="AAN4570" s="633"/>
      <c r="AAO4570" s="439"/>
      <c r="AAP4570" s="633"/>
      <c r="AAQ4570" s="633"/>
      <c r="AAR4570" s="1888"/>
      <c r="AAS4570" s="544"/>
      <c r="AAT4570" s="2365"/>
      <c r="AAU4570" s="633"/>
      <c r="AAV4570" s="439"/>
      <c r="AAW4570" s="633"/>
      <c r="AAX4570" s="633"/>
      <c r="AAY4570" s="1888"/>
      <c r="AAZ4570" s="544"/>
      <c r="ABA4570" s="2365"/>
      <c r="ABB4570" s="633"/>
      <c r="ABC4570" s="439"/>
      <c r="ABD4570" s="633"/>
      <c r="ABE4570" s="633"/>
      <c r="ABF4570" s="1888"/>
      <c r="ABG4570" s="544"/>
      <c r="ABH4570" s="2365"/>
      <c r="ABI4570" s="633"/>
      <c r="ABJ4570" s="439"/>
      <c r="ABK4570" s="633"/>
      <c r="ABL4570" s="633"/>
      <c r="ABM4570" s="1888"/>
      <c r="ABN4570" s="544"/>
      <c r="ABO4570" s="2365"/>
      <c r="ABP4570" s="633"/>
      <c r="ABQ4570" s="439"/>
      <c r="ABR4570" s="633"/>
      <c r="ABS4570" s="633"/>
      <c r="ABT4570" s="1888"/>
      <c r="ABU4570" s="544"/>
      <c r="ABV4570" s="2365"/>
      <c r="ABW4570" s="633"/>
      <c r="ABX4570" s="439"/>
      <c r="ABY4570" s="633"/>
      <c r="ABZ4570" s="633"/>
      <c r="ACA4570" s="1888"/>
      <c r="ACB4570" s="544"/>
      <c r="ACC4570" s="2365"/>
      <c r="ACD4570" s="633"/>
      <c r="ACE4570" s="439"/>
      <c r="ACF4570" s="633"/>
      <c r="ACG4570" s="633"/>
      <c r="ACH4570" s="1888"/>
      <c r="ACI4570" s="544"/>
      <c r="ACJ4570" s="2365"/>
      <c r="ACK4570" s="633"/>
      <c r="ACL4570" s="439"/>
      <c r="ACM4570" s="633"/>
      <c r="ACN4570" s="633"/>
      <c r="ACO4570" s="1888"/>
      <c r="ACP4570" s="544"/>
      <c r="ACQ4570" s="2365"/>
      <c r="ACR4570" s="633"/>
      <c r="ACS4570" s="439"/>
      <c r="ACT4570" s="633"/>
      <c r="ACU4570" s="633"/>
      <c r="ACV4570" s="1888"/>
      <c r="ACW4570" s="544"/>
      <c r="ACX4570" s="2365"/>
      <c r="ACY4570" s="633"/>
      <c r="ACZ4570" s="439"/>
      <c r="ADA4570" s="633"/>
      <c r="ADB4570" s="633"/>
      <c r="ADC4570" s="1888"/>
      <c r="ADD4570" s="544"/>
      <c r="ADE4570" s="2365"/>
      <c r="ADF4570" s="633"/>
      <c r="ADG4570" s="439"/>
      <c r="ADH4570" s="633"/>
      <c r="ADI4570" s="633"/>
      <c r="ADJ4570" s="1888"/>
      <c r="ADK4570" s="544"/>
      <c r="ADL4570" s="2365"/>
      <c r="ADM4570" s="633"/>
      <c r="ADN4570" s="439"/>
      <c r="ADO4570" s="633"/>
      <c r="ADP4570" s="633"/>
      <c r="ADQ4570" s="1888"/>
      <c r="ADR4570" s="544"/>
      <c r="ADS4570" s="2365"/>
      <c r="ADT4570" s="633"/>
      <c r="ADU4570" s="439"/>
      <c r="ADV4570" s="633"/>
      <c r="ADW4570" s="633"/>
      <c r="ADX4570" s="1888"/>
      <c r="ADY4570" s="544"/>
      <c r="ADZ4570" s="2365"/>
      <c r="AEA4570" s="633"/>
      <c r="AEB4570" s="439"/>
      <c r="AEC4570" s="633"/>
      <c r="AED4570" s="633"/>
      <c r="AEE4570" s="1888"/>
      <c r="AEF4570" s="544"/>
      <c r="AEG4570" s="2365"/>
      <c r="AEH4570" s="633"/>
      <c r="AEI4570" s="439"/>
      <c r="AEJ4570" s="633"/>
      <c r="AEK4570" s="633"/>
      <c r="AEL4570" s="1888"/>
      <c r="AEM4570" s="544"/>
      <c r="AEN4570" s="2365"/>
      <c r="AEO4570" s="633"/>
      <c r="AEP4570" s="439"/>
      <c r="AEQ4570" s="633"/>
      <c r="AER4570" s="633"/>
      <c r="AES4570" s="1888"/>
      <c r="AET4570" s="544"/>
      <c r="AEU4570" s="2365"/>
      <c r="AEV4570" s="633"/>
      <c r="AEW4570" s="439"/>
      <c r="AEX4570" s="633"/>
      <c r="AEY4570" s="633"/>
      <c r="AEZ4570" s="1888"/>
      <c r="AFA4570" s="544"/>
      <c r="AFB4570" s="2365"/>
      <c r="AFC4570" s="633"/>
      <c r="AFD4570" s="439"/>
      <c r="AFE4570" s="633"/>
      <c r="AFF4570" s="633"/>
      <c r="AFG4570" s="1888"/>
      <c r="AFH4570" s="544"/>
      <c r="AFI4570" s="2365"/>
      <c r="AFJ4570" s="633"/>
      <c r="AFK4570" s="439"/>
      <c r="AFL4570" s="633"/>
      <c r="AFM4570" s="633"/>
      <c r="AFN4570" s="1888"/>
      <c r="AFO4570" s="544"/>
      <c r="AFP4570" s="2365"/>
      <c r="AFQ4570" s="633"/>
      <c r="AFR4570" s="439"/>
      <c r="AFS4570" s="633"/>
      <c r="AFT4570" s="633"/>
      <c r="AFU4570" s="1888"/>
      <c r="AFV4570" s="544"/>
      <c r="AFW4570" s="2365"/>
      <c r="AFX4570" s="633"/>
      <c r="AFY4570" s="439"/>
      <c r="AFZ4570" s="633"/>
      <c r="AGA4570" s="633"/>
      <c r="AGB4570" s="1888"/>
      <c r="AGC4570" s="544"/>
      <c r="AGD4570" s="2365"/>
      <c r="AGE4570" s="633"/>
      <c r="AGF4570" s="439"/>
      <c r="AGG4570" s="633"/>
      <c r="AGH4570" s="633"/>
      <c r="AGI4570" s="1888"/>
      <c r="AGJ4570" s="544"/>
      <c r="AGK4570" s="2365"/>
      <c r="AGL4570" s="633"/>
      <c r="AGM4570" s="439"/>
      <c r="AGN4570" s="633"/>
      <c r="AGO4570" s="633"/>
      <c r="AGP4570" s="1888"/>
      <c r="AGQ4570" s="544"/>
      <c r="AGR4570" s="2365"/>
      <c r="AGS4570" s="633"/>
      <c r="AGT4570" s="439"/>
      <c r="AGU4570" s="633"/>
      <c r="AGV4570" s="633"/>
      <c r="AGW4570" s="1888"/>
      <c r="AGX4570" s="544"/>
      <c r="AGY4570" s="2365"/>
      <c r="AGZ4570" s="633"/>
      <c r="AHA4570" s="439"/>
      <c r="AHB4570" s="633"/>
      <c r="AHC4570" s="633"/>
      <c r="AHD4570" s="1888"/>
      <c r="AHE4570" s="544"/>
      <c r="AHF4570" s="2365"/>
      <c r="AHG4570" s="633"/>
      <c r="AHH4570" s="439"/>
      <c r="AHI4570" s="633"/>
      <c r="AHJ4570" s="633"/>
      <c r="AHK4570" s="1888"/>
      <c r="AHL4570" s="544"/>
      <c r="AHM4570" s="2365"/>
      <c r="AHN4570" s="633"/>
      <c r="AHO4570" s="439"/>
      <c r="AHP4570" s="633"/>
      <c r="AHQ4570" s="633"/>
      <c r="AHR4570" s="1888"/>
      <c r="AHS4570" s="544"/>
      <c r="AHT4570" s="2365"/>
      <c r="AHU4570" s="633"/>
      <c r="AHV4570" s="439"/>
      <c r="AHW4570" s="633"/>
      <c r="AHX4570" s="633"/>
      <c r="AHY4570" s="1888"/>
      <c r="AHZ4570" s="544"/>
      <c r="AIA4570" s="2365"/>
      <c r="AIB4570" s="633"/>
      <c r="AIC4570" s="439"/>
      <c r="AID4570" s="633"/>
      <c r="AIE4570" s="633"/>
      <c r="AIF4570" s="1888"/>
      <c r="AIG4570" s="544"/>
      <c r="AIH4570" s="2365"/>
      <c r="AII4570" s="633"/>
      <c r="AIJ4570" s="439"/>
      <c r="AIK4570" s="633"/>
      <c r="AIL4570" s="633"/>
      <c r="AIM4570" s="1888"/>
      <c r="AIN4570" s="544"/>
      <c r="AIO4570" s="2365"/>
      <c r="AIP4570" s="633"/>
      <c r="AIQ4570" s="439"/>
      <c r="AIR4570" s="633"/>
      <c r="AIS4570" s="633"/>
      <c r="AIT4570" s="1888"/>
      <c r="AIU4570" s="544"/>
      <c r="AIV4570" s="2365"/>
      <c r="AIW4570" s="633"/>
      <c r="AIX4570" s="439"/>
      <c r="AIY4570" s="633"/>
      <c r="AIZ4570" s="633"/>
      <c r="AJA4570" s="1888"/>
      <c r="AJB4570" s="544"/>
      <c r="AJC4570" s="2365"/>
      <c r="AJD4570" s="633"/>
      <c r="AJE4570" s="439"/>
      <c r="AJF4570" s="633"/>
      <c r="AJG4570" s="633"/>
      <c r="AJH4570" s="1888"/>
      <c r="AJI4570" s="544"/>
      <c r="AJJ4570" s="2365"/>
      <c r="AJK4570" s="633"/>
      <c r="AJL4570" s="439"/>
      <c r="AJM4570" s="633"/>
      <c r="AJN4570" s="633"/>
      <c r="AJO4570" s="1888"/>
      <c r="AJP4570" s="544"/>
      <c r="AJQ4570" s="2365"/>
      <c r="AJR4570" s="633"/>
      <c r="AJS4570" s="439"/>
      <c r="AJT4570" s="633"/>
      <c r="AJU4570" s="633"/>
      <c r="AJV4570" s="1888"/>
      <c r="AJW4570" s="544"/>
      <c r="AJX4570" s="2365"/>
      <c r="AJY4570" s="633"/>
      <c r="AJZ4570" s="439"/>
      <c r="AKA4570" s="633"/>
      <c r="AKB4570" s="633"/>
      <c r="AKC4570" s="1888"/>
      <c r="AKD4570" s="544"/>
      <c r="AKE4570" s="2365"/>
      <c r="AKF4570" s="633"/>
      <c r="AKG4570" s="439"/>
      <c r="AKH4570" s="633"/>
      <c r="AKI4570" s="633"/>
      <c r="AKJ4570" s="1888"/>
      <c r="AKK4570" s="544"/>
      <c r="AKL4570" s="2365"/>
      <c r="AKM4570" s="633"/>
      <c r="AKN4570" s="439"/>
      <c r="AKO4570" s="633"/>
      <c r="AKP4570" s="633"/>
      <c r="AKQ4570" s="1888"/>
      <c r="AKR4570" s="544"/>
      <c r="AKS4570" s="2365"/>
      <c r="AKT4570" s="633"/>
      <c r="AKU4570" s="439"/>
      <c r="AKV4570" s="633"/>
      <c r="AKW4570" s="633"/>
      <c r="AKX4570" s="1888"/>
      <c r="AKY4570" s="544"/>
      <c r="AKZ4570" s="2365"/>
      <c r="ALA4570" s="633"/>
      <c r="ALB4570" s="439"/>
      <c r="ALC4570" s="633"/>
      <c r="ALD4570" s="633"/>
      <c r="ALE4570" s="1888"/>
      <c r="ALF4570" s="544"/>
      <c r="ALG4570" s="2365"/>
      <c r="ALH4570" s="633"/>
      <c r="ALI4570" s="439"/>
      <c r="ALJ4570" s="633"/>
      <c r="ALK4570" s="633"/>
      <c r="ALL4570" s="1888"/>
      <c r="ALM4570" s="544"/>
      <c r="ALN4570" s="2365"/>
      <c r="ALO4570" s="633"/>
      <c r="ALP4570" s="439"/>
      <c r="ALQ4570" s="633"/>
      <c r="ALR4570" s="633"/>
      <c r="ALS4570" s="1888"/>
      <c r="ALT4570" s="544"/>
      <c r="ALU4570" s="2365"/>
      <c r="ALV4570" s="633"/>
      <c r="ALW4570" s="439"/>
      <c r="ALX4570" s="633"/>
      <c r="ALY4570" s="633"/>
      <c r="ALZ4570" s="1888"/>
      <c r="AMA4570" s="544"/>
      <c r="AMB4570" s="2365"/>
      <c r="AMC4570" s="633"/>
      <c r="AMD4570" s="439"/>
      <c r="AME4570" s="633"/>
      <c r="AMF4570" s="633"/>
      <c r="AMG4570" s="1888"/>
      <c r="AMH4570" s="544"/>
      <c r="AMI4570" s="2365"/>
      <c r="AMJ4570" s="633"/>
      <c r="AMK4570" s="439"/>
      <c r="AML4570" s="633"/>
      <c r="AMM4570" s="633"/>
      <c r="AMN4570" s="1888"/>
      <c r="AMO4570" s="544"/>
      <c r="AMP4570" s="2365"/>
      <c r="AMQ4570" s="633"/>
      <c r="AMR4570" s="439"/>
      <c r="AMS4570" s="633"/>
      <c r="AMT4570" s="633"/>
      <c r="AMU4570" s="1888"/>
      <c r="AMV4570" s="544"/>
      <c r="AMW4570" s="2365"/>
      <c r="AMX4570" s="633"/>
      <c r="AMY4570" s="439"/>
      <c r="AMZ4570" s="633"/>
      <c r="ANA4570" s="633"/>
      <c r="ANB4570" s="1888"/>
      <c r="ANC4570" s="544"/>
      <c r="AND4570" s="2365"/>
      <c r="ANE4570" s="633"/>
      <c r="ANF4570" s="439"/>
      <c r="ANG4570" s="633"/>
      <c r="ANH4570" s="633"/>
      <c r="ANI4570" s="1888"/>
      <c r="ANJ4570" s="544"/>
      <c r="ANK4570" s="2365"/>
      <c r="ANL4570" s="633"/>
      <c r="ANM4570" s="439"/>
      <c r="ANN4570" s="633"/>
      <c r="ANO4570" s="633"/>
      <c r="ANP4570" s="1888"/>
      <c r="ANQ4570" s="544"/>
      <c r="ANR4570" s="2365"/>
      <c r="ANS4570" s="633"/>
      <c r="ANT4570" s="439"/>
      <c r="ANU4570" s="633"/>
      <c r="ANV4570" s="633"/>
      <c r="ANW4570" s="1888"/>
      <c r="ANX4570" s="544"/>
      <c r="ANY4570" s="2365"/>
      <c r="ANZ4570" s="633"/>
      <c r="AOA4570" s="439"/>
      <c r="AOB4570" s="633"/>
      <c r="AOC4570" s="633"/>
      <c r="AOD4570" s="1888"/>
      <c r="AOE4570" s="544"/>
      <c r="AOF4570" s="2365"/>
      <c r="AOG4570" s="633"/>
      <c r="AOH4570" s="439"/>
      <c r="AOI4570" s="633"/>
      <c r="AOJ4570" s="633"/>
      <c r="AOK4570" s="1888"/>
      <c r="AOL4570" s="544"/>
      <c r="AOM4570" s="2365"/>
      <c r="AON4570" s="633"/>
      <c r="AOO4570" s="439"/>
      <c r="AOP4570" s="633"/>
      <c r="AOQ4570" s="633"/>
      <c r="AOR4570" s="1888"/>
      <c r="AOS4570" s="544"/>
      <c r="AOT4570" s="2365"/>
      <c r="AOU4570" s="633"/>
      <c r="AOV4570" s="439"/>
      <c r="AOW4570" s="633"/>
      <c r="AOX4570" s="633"/>
      <c r="AOY4570" s="1888"/>
      <c r="AOZ4570" s="544"/>
      <c r="APA4570" s="2365"/>
      <c r="APB4570" s="633"/>
      <c r="APC4570" s="439"/>
      <c r="APD4570" s="633"/>
      <c r="APE4570" s="633"/>
      <c r="APF4570" s="1888"/>
      <c r="APG4570" s="544"/>
      <c r="APH4570" s="2365"/>
      <c r="API4570" s="633"/>
      <c r="APJ4570" s="439"/>
      <c r="APK4570" s="633"/>
      <c r="APL4570" s="633"/>
      <c r="APM4570" s="1888"/>
      <c r="APN4570" s="544"/>
      <c r="APO4570" s="2365"/>
      <c r="APP4570" s="633"/>
      <c r="APQ4570" s="439"/>
      <c r="APR4570" s="633"/>
      <c r="APS4570" s="633"/>
      <c r="APT4570" s="1888"/>
      <c r="APU4570" s="544"/>
      <c r="APV4570" s="2365"/>
      <c r="APW4570" s="633"/>
      <c r="APX4570" s="439"/>
      <c r="APY4570" s="633"/>
      <c r="APZ4570" s="633"/>
      <c r="AQA4570" s="1888"/>
      <c r="AQB4570" s="544"/>
      <c r="AQC4570" s="2365"/>
      <c r="AQD4570" s="633"/>
      <c r="AQE4570" s="439"/>
      <c r="AQF4570" s="633"/>
      <c r="AQG4570" s="633"/>
      <c r="AQH4570" s="1888"/>
      <c r="AQI4570" s="544"/>
      <c r="AQJ4570" s="2365"/>
      <c r="AQK4570" s="633"/>
      <c r="AQL4570" s="439"/>
      <c r="AQM4570" s="633"/>
      <c r="AQN4570" s="633"/>
      <c r="AQO4570" s="1888"/>
      <c r="AQP4570" s="544"/>
      <c r="AQQ4570" s="2365"/>
      <c r="AQR4570" s="633"/>
      <c r="AQS4570" s="439"/>
      <c r="AQT4570" s="633"/>
      <c r="AQU4570" s="633"/>
      <c r="AQV4570" s="1888"/>
      <c r="AQW4570" s="544"/>
      <c r="AQX4570" s="2365"/>
      <c r="AQY4570" s="633"/>
      <c r="AQZ4570" s="439"/>
      <c r="ARA4570" s="633"/>
      <c r="ARB4570" s="633"/>
      <c r="ARC4570" s="1888"/>
      <c r="ARD4570" s="544"/>
      <c r="ARE4570" s="2365"/>
      <c r="ARF4570" s="633"/>
      <c r="ARG4570" s="439"/>
      <c r="ARH4570" s="633"/>
      <c r="ARI4570" s="633"/>
      <c r="ARJ4570" s="1888"/>
      <c r="ARK4570" s="544"/>
      <c r="ARL4570" s="2365"/>
      <c r="ARM4570" s="633"/>
      <c r="ARN4570" s="439"/>
      <c r="ARO4570" s="633"/>
      <c r="ARP4570" s="633"/>
      <c r="ARQ4570" s="1888"/>
      <c r="ARR4570" s="544"/>
      <c r="ARS4570" s="2365"/>
      <c r="ART4570" s="633"/>
      <c r="ARU4570" s="439"/>
      <c r="ARV4570" s="633"/>
      <c r="ARW4570" s="633"/>
      <c r="ARX4570" s="1888"/>
      <c r="ARY4570" s="544"/>
      <c r="ARZ4570" s="2365"/>
      <c r="ASA4570" s="633"/>
      <c r="ASB4570" s="439"/>
      <c r="ASC4570" s="633"/>
      <c r="ASD4570" s="633"/>
      <c r="ASE4570" s="1888"/>
      <c r="ASF4570" s="544"/>
      <c r="ASG4570" s="2365"/>
      <c r="ASH4570" s="633"/>
      <c r="ASI4570" s="439"/>
      <c r="ASJ4570" s="633"/>
      <c r="ASK4570" s="633"/>
      <c r="ASL4570" s="1888"/>
      <c r="ASM4570" s="544"/>
      <c r="ASN4570" s="2365"/>
      <c r="ASO4570" s="633"/>
      <c r="ASP4570" s="439"/>
      <c r="ASQ4570" s="633"/>
      <c r="ASR4570" s="633"/>
      <c r="ASS4570" s="1888"/>
      <c r="AST4570" s="544"/>
      <c r="ASU4570" s="2365"/>
      <c r="ASV4570" s="633"/>
      <c r="ASW4570" s="439"/>
      <c r="ASX4570" s="633"/>
      <c r="ASY4570" s="633"/>
      <c r="ASZ4570" s="1888"/>
      <c r="ATA4570" s="544"/>
      <c r="ATB4570" s="2365"/>
      <c r="ATC4570" s="633"/>
      <c r="ATD4570" s="439"/>
      <c r="ATE4570" s="633"/>
      <c r="ATF4570" s="633"/>
      <c r="ATG4570" s="1888"/>
      <c r="ATH4570" s="544"/>
      <c r="ATI4570" s="2365"/>
      <c r="ATJ4570" s="633"/>
      <c r="ATK4570" s="439"/>
      <c r="ATL4570" s="633"/>
      <c r="ATM4570" s="633"/>
      <c r="ATN4570" s="1888"/>
      <c r="ATO4570" s="544"/>
      <c r="ATP4570" s="2365"/>
      <c r="ATQ4570" s="633"/>
      <c r="ATR4570" s="439"/>
      <c r="ATS4570" s="633"/>
      <c r="ATT4570" s="633"/>
      <c r="ATU4570" s="1888"/>
      <c r="ATV4570" s="544"/>
      <c r="ATW4570" s="2365"/>
      <c r="ATX4570" s="633"/>
      <c r="ATY4570" s="439"/>
      <c r="ATZ4570" s="633"/>
      <c r="AUA4570" s="633"/>
      <c r="AUB4570" s="1888"/>
      <c r="AUC4570" s="544"/>
      <c r="AUD4570" s="2365"/>
      <c r="AUE4570" s="633"/>
      <c r="AUF4570" s="439"/>
      <c r="AUG4570" s="633"/>
      <c r="AUH4570" s="633"/>
      <c r="AUI4570" s="1888"/>
      <c r="AUJ4570" s="544"/>
      <c r="AUK4570" s="2365"/>
      <c r="AUL4570" s="633"/>
      <c r="AUM4570" s="439"/>
      <c r="AUN4570" s="633"/>
      <c r="AUO4570" s="633"/>
      <c r="AUP4570" s="1888"/>
      <c r="AUQ4570" s="544"/>
      <c r="AUR4570" s="2365"/>
      <c r="AUS4570" s="633"/>
      <c r="AUT4570" s="439"/>
      <c r="AUU4570" s="633"/>
      <c r="AUV4570" s="633"/>
      <c r="AUW4570" s="1888"/>
      <c r="AUX4570" s="544"/>
      <c r="AUY4570" s="2365"/>
      <c r="AUZ4570" s="633"/>
      <c r="AVA4570" s="439"/>
      <c r="AVB4570" s="633"/>
      <c r="AVC4570" s="633"/>
      <c r="AVD4570" s="1888"/>
      <c r="AVE4570" s="544"/>
      <c r="AVF4570" s="2365"/>
      <c r="AVG4570" s="633"/>
      <c r="AVH4570" s="439"/>
      <c r="AVI4570" s="633"/>
      <c r="AVJ4570" s="633"/>
      <c r="AVK4570" s="1888"/>
      <c r="AVL4570" s="544"/>
      <c r="AVM4570" s="2365"/>
      <c r="AVN4570" s="633"/>
      <c r="AVO4570" s="439"/>
      <c r="AVP4570" s="633"/>
      <c r="AVQ4570" s="633"/>
      <c r="AVR4570" s="1888"/>
      <c r="AVS4570" s="544"/>
      <c r="AVT4570" s="2365"/>
      <c r="AVU4570" s="633"/>
      <c r="AVV4570" s="439"/>
      <c r="AVW4570" s="633"/>
      <c r="AVX4570" s="633"/>
      <c r="AVY4570" s="1888"/>
      <c r="AVZ4570" s="544"/>
      <c r="AWA4570" s="2365"/>
      <c r="AWB4570" s="633"/>
      <c r="AWC4570" s="439"/>
      <c r="AWD4570" s="633"/>
      <c r="AWE4570" s="633"/>
      <c r="AWF4570" s="1888"/>
      <c r="AWG4570" s="544"/>
      <c r="AWH4570" s="2365"/>
      <c r="AWI4570" s="633"/>
      <c r="AWJ4570" s="439"/>
      <c r="AWK4570" s="633"/>
      <c r="AWL4570" s="633"/>
      <c r="AWM4570" s="1888"/>
      <c r="AWN4570" s="544"/>
      <c r="AWO4570" s="2365"/>
      <c r="AWP4570" s="633"/>
      <c r="AWQ4570" s="439"/>
      <c r="AWR4570" s="633"/>
      <c r="AWS4570" s="633"/>
      <c r="AWT4570" s="1888"/>
      <c r="AWU4570" s="544"/>
      <c r="AWV4570" s="2365"/>
      <c r="AWW4570" s="633"/>
      <c r="AWX4570" s="439"/>
      <c r="AWY4570" s="633"/>
      <c r="AWZ4570" s="633"/>
      <c r="AXA4570" s="1888"/>
      <c r="AXB4570" s="544"/>
      <c r="AXC4570" s="2365"/>
      <c r="AXD4570" s="633"/>
      <c r="AXE4570" s="439"/>
      <c r="AXF4570" s="633"/>
      <c r="AXG4570" s="633"/>
      <c r="AXH4570" s="1888"/>
      <c r="AXI4570" s="544"/>
      <c r="AXJ4570" s="2365"/>
      <c r="AXK4570" s="633"/>
      <c r="AXL4570" s="439"/>
      <c r="AXM4570" s="633"/>
      <c r="AXN4570" s="633"/>
      <c r="AXO4570" s="1888"/>
      <c r="AXP4570" s="544"/>
      <c r="AXQ4570" s="2365"/>
      <c r="AXR4570" s="633"/>
      <c r="AXS4570" s="439"/>
      <c r="AXT4570" s="633"/>
      <c r="AXU4570" s="633"/>
      <c r="AXV4570" s="1888"/>
      <c r="AXW4570" s="544"/>
      <c r="AXX4570" s="2365"/>
      <c r="AXY4570" s="633"/>
      <c r="AXZ4570" s="439"/>
      <c r="AYA4570" s="633"/>
      <c r="AYB4570" s="633"/>
      <c r="AYC4570" s="1888"/>
      <c r="AYD4570" s="544"/>
      <c r="AYE4570" s="2365"/>
      <c r="AYF4570" s="633"/>
      <c r="AYG4570" s="439"/>
      <c r="AYH4570" s="633"/>
      <c r="AYI4570" s="633"/>
      <c r="AYJ4570" s="1888"/>
      <c r="AYK4570" s="544"/>
      <c r="AYL4570" s="2365"/>
      <c r="AYM4570" s="633"/>
      <c r="AYN4570" s="439"/>
      <c r="AYO4570" s="633"/>
      <c r="AYP4570" s="633"/>
      <c r="AYQ4570" s="1888"/>
      <c r="AYR4570" s="544"/>
      <c r="AYS4570" s="2365"/>
      <c r="AYT4570" s="633"/>
      <c r="AYU4570" s="439"/>
      <c r="AYV4570" s="633"/>
      <c r="AYW4570" s="633"/>
      <c r="AYX4570" s="1888"/>
      <c r="AYY4570" s="544"/>
      <c r="AYZ4570" s="2365"/>
      <c r="AZA4570" s="633"/>
      <c r="AZB4570" s="439"/>
      <c r="AZC4570" s="633"/>
      <c r="AZD4570" s="633"/>
      <c r="AZE4570" s="1888"/>
      <c r="AZF4570" s="544"/>
      <c r="AZG4570" s="2365"/>
      <c r="AZH4570" s="633"/>
      <c r="AZI4570" s="439"/>
      <c r="AZJ4570" s="633"/>
      <c r="AZK4570" s="633"/>
      <c r="AZL4570" s="1888"/>
      <c r="AZM4570" s="544"/>
      <c r="AZN4570" s="2365"/>
      <c r="AZO4570" s="633"/>
      <c r="AZP4570" s="439"/>
      <c r="AZQ4570" s="633"/>
      <c r="AZR4570" s="633"/>
      <c r="AZS4570" s="1888"/>
      <c r="AZT4570" s="544"/>
      <c r="AZU4570" s="2365"/>
      <c r="AZV4570" s="633"/>
      <c r="AZW4570" s="439"/>
      <c r="AZX4570" s="633"/>
      <c r="AZY4570" s="633"/>
      <c r="AZZ4570" s="1888"/>
      <c r="BAA4570" s="544"/>
      <c r="BAB4570" s="2365"/>
      <c r="BAC4570" s="633"/>
      <c r="BAD4570" s="439"/>
      <c r="BAE4570" s="633"/>
      <c r="BAF4570" s="633"/>
      <c r="BAG4570" s="1888"/>
      <c r="BAH4570" s="544"/>
      <c r="BAI4570" s="2365"/>
      <c r="BAJ4570" s="633"/>
      <c r="BAK4570" s="439"/>
      <c r="BAL4570" s="633"/>
      <c r="BAM4570" s="633"/>
      <c r="BAN4570" s="1888"/>
      <c r="BAO4570" s="544"/>
      <c r="BAP4570" s="2365"/>
      <c r="BAQ4570" s="633"/>
      <c r="BAR4570" s="439"/>
      <c r="BAS4570" s="633"/>
      <c r="BAT4570" s="633"/>
      <c r="BAU4570" s="1888"/>
      <c r="BAV4570" s="544"/>
      <c r="BAW4570" s="2365"/>
      <c r="BAX4570" s="633"/>
      <c r="BAY4570" s="439"/>
      <c r="BAZ4570" s="633"/>
      <c r="BBA4570" s="633"/>
      <c r="BBB4570" s="1888"/>
      <c r="BBC4570" s="544"/>
      <c r="BBD4570" s="2365"/>
      <c r="BBE4570" s="633"/>
      <c r="BBF4570" s="439"/>
      <c r="BBG4570" s="633"/>
      <c r="BBH4570" s="633"/>
      <c r="BBI4570" s="1888"/>
      <c r="BBJ4570" s="544"/>
      <c r="BBK4570" s="2365"/>
      <c r="BBL4570" s="633"/>
      <c r="BBM4570" s="439"/>
      <c r="BBN4570" s="633"/>
      <c r="BBO4570" s="633"/>
      <c r="BBP4570" s="1888"/>
      <c r="BBQ4570" s="544"/>
      <c r="BBR4570" s="2365"/>
      <c r="BBS4570" s="633"/>
      <c r="BBT4570" s="439"/>
      <c r="BBU4570" s="633"/>
      <c r="BBV4570" s="633"/>
      <c r="BBW4570" s="1888"/>
      <c r="BBX4570" s="544"/>
      <c r="BBY4570" s="2365"/>
      <c r="BBZ4570" s="633"/>
      <c r="BCA4570" s="439"/>
      <c r="BCB4570" s="633"/>
      <c r="BCC4570" s="633"/>
      <c r="BCD4570" s="1888"/>
      <c r="BCE4570" s="544"/>
      <c r="BCF4570" s="2365"/>
      <c r="BCG4570" s="633"/>
      <c r="BCH4570" s="439"/>
      <c r="BCI4570" s="633"/>
      <c r="BCJ4570" s="633"/>
      <c r="BCK4570" s="1888"/>
      <c r="BCL4570" s="544"/>
      <c r="BCM4570" s="2365"/>
      <c r="BCN4570" s="633"/>
      <c r="BCO4570" s="439"/>
      <c r="BCP4570" s="633"/>
      <c r="BCQ4570" s="633"/>
      <c r="BCR4570" s="1888"/>
      <c r="BCS4570" s="544"/>
      <c r="BCT4570" s="2365"/>
      <c r="BCU4570" s="633"/>
      <c r="BCV4570" s="439"/>
      <c r="BCW4570" s="633"/>
      <c r="BCX4570" s="633"/>
      <c r="BCY4570" s="1888"/>
      <c r="BCZ4570" s="544"/>
      <c r="BDA4570" s="2365"/>
      <c r="BDB4570" s="633"/>
      <c r="BDC4570" s="439"/>
      <c r="BDD4570" s="633"/>
      <c r="BDE4570" s="633"/>
      <c r="BDF4570" s="1888"/>
      <c r="BDG4570" s="544"/>
      <c r="BDH4570" s="2365"/>
      <c r="BDI4570" s="633"/>
      <c r="BDJ4570" s="439"/>
      <c r="BDK4570" s="633"/>
      <c r="BDL4570" s="633"/>
      <c r="BDM4570" s="1888"/>
      <c r="BDN4570" s="544"/>
      <c r="BDO4570" s="2365"/>
      <c r="BDP4570" s="633"/>
      <c r="BDQ4570" s="439"/>
      <c r="BDR4570" s="633"/>
      <c r="BDS4570" s="633"/>
      <c r="BDT4570" s="1888"/>
      <c r="BDU4570" s="544"/>
      <c r="BDV4570" s="2365"/>
      <c r="BDW4570" s="633"/>
      <c r="BDX4570" s="439"/>
      <c r="BDY4570" s="633"/>
      <c r="BDZ4570" s="633"/>
      <c r="BEA4570" s="1888"/>
      <c r="BEB4570" s="544"/>
      <c r="BEC4570" s="2365"/>
      <c r="BED4570" s="633"/>
      <c r="BEE4570" s="439"/>
      <c r="BEF4570" s="633"/>
      <c r="BEG4570" s="633"/>
      <c r="BEH4570" s="1888"/>
      <c r="BEI4570" s="544"/>
      <c r="BEJ4570" s="2365"/>
      <c r="BEK4570" s="633"/>
      <c r="BEL4570" s="439"/>
      <c r="BEM4570" s="633"/>
      <c r="BEN4570" s="633"/>
      <c r="BEO4570" s="1888"/>
      <c r="BEP4570" s="544"/>
      <c r="BEQ4570" s="2365"/>
      <c r="BER4570" s="633"/>
      <c r="BES4570" s="439"/>
      <c r="BET4570" s="633"/>
      <c r="BEU4570" s="633"/>
      <c r="BEV4570" s="1888"/>
      <c r="BEW4570" s="544"/>
      <c r="BEX4570" s="2365"/>
      <c r="BEY4570" s="633"/>
      <c r="BEZ4570" s="439"/>
      <c r="BFA4570" s="633"/>
      <c r="BFB4570" s="633"/>
      <c r="BFC4570" s="1888"/>
      <c r="BFD4570" s="544"/>
      <c r="BFE4570" s="2365"/>
      <c r="BFF4570" s="633"/>
      <c r="BFG4570" s="439"/>
      <c r="BFH4570" s="633"/>
      <c r="BFI4570" s="633"/>
      <c r="BFJ4570" s="1888"/>
      <c r="BFK4570" s="544"/>
      <c r="BFL4570" s="2365"/>
      <c r="BFM4570" s="633"/>
      <c r="BFN4570" s="439"/>
      <c r="BFO4570" s="633"/>
      <c r="BFP4570" s="633"/>
      <c r="BFQ4570" s="1888"/>
      <c r="BFR4570" s="544"/>
      <c r="BFS4570" s="2365"/>
      <c r="BFT4570" s="633"/>
      <c r="BFU4570" s="439"/>
      <c r="BFV4570" s="633"/>
      <c r="BFW4570" s="633"/>
      <c r="BFX4570" s="1888"/>
      <c r="BFY4570" s="544"/>
      <c r="BFZ4570" s="2365"/>
      <c r="BGA4570" s="633"/>
      <c r="BGB4570" s="439"/>
      <c r="BGC4570" s="633"/>
      <c r="BGD4570" s="633"/>
      <c r="BGE4570" s="1888"/>
      <c r="BGF4570" s="544"/>
      <c r="BGG4570" s="2365"/>
      <c r="BGH4570" s="633"/>
      <c r="BGI4570" s="439"/>
      <c r="BGJ4570" s="633"/>
      <c r="BGK4570" s="633"/>
      <c r="BGL4570" s="1888"/>
      <c r="BGM4570" s="544"/>
      <c r="BGN4570" s="2365"/>
      <c r="BGO4570" s="633"/>
      <c r="BGP4570" s="439"/>
      <c r="BGQ4570" s="633"/>
      <c r="BGR4570" s="633"/>
      <c r="BGS4570" s="1888"/>
      <c r="BGT4570" s="544"/>
      <c r="BGU4570" s="2365"/>
      <c r="BGV4570" s="633"/>
      <c r="BGW4570" s="439"/>
      <c r="BGX4570" s="633"/>
      <c r="BGY4570" s="633"/>
      <c r="BGZ4570" s="1888"/>
      <c r="BHA4570" s="544"/>
      <c r="BHB4570" s="2365"/>
      <c r="BHC4570" s="633"/>
      <c r="BHD4570" s="439"/>
      <c r="BHE4570" s="633"/>
      <c r="BHF4570" s="633"/>
      <c r="BHG4570" s="1888"/>
      <c r="BHH4570" s="544"/>
      <c r="BHI4570" s="2365"/>
      <c r="BHJ4570" s="633"/>
      <c r="BHK4570" s="439"/>
      <c r="BHL4570" s="633"/>
      <c r="BHM4570" s="633"/>
      <c r="BHN4570" s="1888"/>
      <c r="BHO4570" s="544"/>
      <c r="BHP4570" s="2365"/>
      <c r="BHQ4570" s="633"/>
      <c r="BHR4570" s="439"/>
      <c r="BHS4570" s="633"/>
      <c r="BHT4570" s="633"/>
      <c r="BHU4570" s="1888"/>
      <c r="BHV4570" s="544"/>
      <c r="BHW4570" s="2365"/>
      <c r="BHX4570" s="633"/>
      <c r="BHY4570" s="439"/>
      <c r="BHZ4570" s="633"/>
      <c r="BIA4570" s="633"/>
      <c r="BIB4570" s="1888"/>
      <c r="BIC4570" s="544"/>
      <c r="BID4570" s="2365"/>
      <c r="BIE4570" s="633"/>
      <c r="BIF4570" s="439"/>
      <c r="BIG4570" s="633"/>
      <c r="BIH4570" s="633"/>
      <c r="BII4570" s="1888"/>
      <c r="BIJ4570" s="544"/>
      <c r="BIK4570" s="2365"/>
      <c r="BIL4570" s="633"/>
      <c r="BIM4570" s="439"/>
      <c r="BIN4570" s="633"/>
      <c r="BIO4570" s="633"/>
      <c r="BIP4570" s="1888"/>
      <c r="BIQ4570" s="544"/>
      <c r="BIR4570" s="2365"/>
      <c r="BIS4570" s="633"/>
      <c r="BIT4570" s="439"/>
      <c r="BIU4570" s="633"/>
      <c r="BIV4570" s="633"/>
      <c r="BIW4570" s="1888"/>
      <c r="BIX4570" s="544"/>
      <c r="BIY4570" s="2365"/>
      <c r="BIZ4570" s="633"/>
      <c r="BJA4570" s="439"/>
      <c r="BJB4570" s="633"/>
      <c r="BJC4570" s="633"/>
      <c r="BJD4570" s="1888"/>
      <c r="BJE4570" s="544"/>
      <c r="BJF4570" s="2365"/>
      <c r="BJG4570" s="633"/>
      <c r="BJH4570" s="439"/>
      <c r="BJI4570" s="633"/>
      <c r="BJJ4570" s="633"/>
      <c r="BJK4570" s="1888"/>
      <c r="BJL4570" s="544"/>
      <c r="BJM4570" s="2365"/>
      <c r="BJN4570" s="633"/>
      <c r="BJO4570" s="439"/>
      <c r="BJP4570" s="633"/>
      <c r="BJQ4570" s="633"/>
      <c r="BJR4570" s="1888"/>
      <c r="BJS4570" s="544"/>
      <c r="BJT4570" s="2365"/>
      <c r="BJU4570" s="633"/>
      <c r="BJV4570" s="439"/>
      <c r="BJW4570" s="633"/>
      <c r="BJX4570" s="633"/>
      <c r="BJY4570" s="1888"/>
      <c r="BJZ4570" s="544"/>
      <c r="BKA4570" s="2365"/>
      <c r="BKB4570" s="633"/>
      <c r="BKC4570" s="439"/>
      <c r="BKD4570" s="633"/>
      <c r="BKE4570" s="633"/>
      <c r="BKF4570" s="1888"/>
      <c r="BKG4570" s="544"/>
      <c r="BKH4570" s="2365"/>
      <c r="BKI4570" s="633"/>
      <c r="BKJ4570" s="439"/>
      <c r="BKK4570" s="633"/>
      <c r="BKL4570" s="633"/>
      <c r="BKM4570" s="1888"/>
      <c r="BKN4570" s="544"/>
      <c r="BKO4570" s="2365"/>
      <c r="BKP4570" s="633"/>
      <c r="BKQ4570" s="439"/>
      <c r="BKR4570" s="633"/>
      <c r="BKS4570" s="633"/>
      <c r="BKT4570" s="1888"/>
      <c r="BKU4570" s="544"/>
      <c r="BKV4570" s="2365"/>
      <c r="BKW4570" s="633"/>
      <c r="BKX4570" s="439"/>
      <c r="BKY4570" s="633"/>
      <c r="BKZ4570" s="633"/>
      <c r="BLA4570" s="1888"/>
      <c r="BLB4570" s="544"/>
      <c r="BLC4570" s="2365"/>
      <c r="BLD4570" s="633"/>
      <c r="BLE4570" s="439"/>
      <c r="BLF4570" s="633"/>
      <c r="BLG4570" s="633"/>
      <c r="BLH4570" s="1888"/>
      <c r="BLI4570" s="544"/>
      <c r="BLJ4570" s="2365"/>
      <c r="BLK4570" s="633"/>
      <c r="BLL4570" s="439"/>
      <c r="BLM4570" s="633"/>
      <c r="BLN4570" s="633"/>
      <c r="BLO4570" s="1888"/>
      <c r="BLP4570" s="544"/>
      <c r="BLQ4570" s="2365"/>
      <c r="BLR4570" s="633"/>
      <c r="BLS4570" s="439"/>
      <c r="BLT4570" s="633"/>
      <c r="BLU4570" s="633"/>
      <c r="BLV4570" s="1888"/>
      <c r="BLW4570" s="544"/>
      <c r="BLX4570" s="2365"/>
      <c r="BLY4570" s="633"/>
      <c r="BLZ4570" s="439"/>
      <c r="BMA4570" s="633"/>
      <c r="BMB4570" s="633"/>
      <c r="BMC4570" s="1888"/>
      <c r="BMD4570" s="544"/>
      <c r="BME4570" s="2365"/>
      <c r="BMF4570" s="633"/>
      <c r="BMG4570" s="439"/>
      <c r="BMH4570" s="633"/>
      <c r="BMI4570" s="633"/>
      <c r="BMJ4570" s="1888"/>
      <c r="BMK4570" s="544"/>
      <c r="BML4570" s="2365"/>
      <c r="BMM4570" s="633"/>
      <c r="BMN4570" s="439"/>
      <c r="BMO4570" s="633"/>
      <c r="BMP4570" s="633"/>
      <c r="BMQ4570" s="1888"/>
      <c r="BMR4570" s="544"/>
      <c r="BMS4570" s="2365"/>
      <c r="BMT4570" s="633"/>
      <c r="BMU4570" s="439"/>
      <c r="BMV4570" s="633"/>
      <c r="BMW4570" s="633"/>
      <c r="BMX4570" s="1888"/>
      <c r="BMY4570" s="544"/>
      <c r="BMZ4570" s="2365"/>
      <c r="BNA4570" s="633"/>
      <c r="BNB4570" s="439"/>
      <c r="BNC4570" s="633"/>
      <c r="BND4570" s="633"/>
      <c r="BNE4570" s="1888"/>
      <c r="BNF4570" s="544"/>
      <c r="BNG4570" s="2365"/>
      <c r="BNH4570" s="633"/>
      <c r="BNI4570" s="439"/>
      <c r="BNJ4570" s="633"/>
      <c r="BNK4570" s="633"/>
      <c r="BNL4570" s="1888"/>
      <c r="BNM4570" s="544"/>
      <c r="BNN4570" s="2365"/>
      <c r="BNO4570" s="633"/>
      <c r="BNP4570" s="439"/>
      <c r="BNQ4570" s="633"/>
      <c r="BNR4570" s="633"/>
      <c r="BNS4570" s="1888"/>
      <c r="BNT4570" s="544"/>
      <c r="BNU4570" s="2365"/>
      <c r="BNV4570" s="633"/>
      <c r="BNW4570" s="439"/>
      <c r="BNX4570" s="633"/>
      <c r="BNY4570" s="633"/>
      <c r="BNZ4570" s="1888"/>
      <c r="BOA4570" s="544"/>
      <c r="BOB4570" s="2365"/>
      <c r="BOC4570" s="633"/>
      <c r="BOD4570" s="439"/>
      <c r="BOE4570" s="633"/>
      <c r="BOF4570" s="633"/>
      <c r="BOG4570" s="1888"/>
      <c r="BOH4570" s="544"/>
      <c r="BOI4570" s="2365"/>
      <c r="BOJ4570" s="633"/>
      <c r="BOK4570" s="439"/>
      <c r="BOL4570" s="633"/>
      <c r="BOM4570" s="633"/>
      <c r="BON4570" s="1888"/>
      <c r="BOO4570" s="544"/>
      <c r="BOP4570" s="2365"/>
      <c r="BOQ4570" s="633"/>
      <c r="BOR4570" s="439"/>
      <c r="BOS4570" s="633"/>
      <c r="BOT4570" s="633"/>
      <c r="BOU4570" s="1888"/>
      <c r="BOV4570" s="544"/>
      <c r="BOW4570" s="2365"/>
      <c r="BOX4570" s="633"/>
      <c r="BOY4570" s="439"/>
      <c r="BOZ4570" s="633"/>
      <c r="BPA4570" s="633"/>
      <c r="BPB4570" s="1888"/>
      <c r="BPC4570" s="544"/>
      <c r="BPD4570" s="2365"/>
      <c r="BPE4570" s="633"/>
      <c r="BPF4570" s="439"/>
      <c r="BPG4570" s="633"/>
      <c r="BPH4570" s="633"/>
      <c r="BPI4570" s="1888"/>
      <c r="BPJ4570" s="544"/>
      <c r="BPK4570" s="2365"/>
      <c r="BPL4570" s="633"/>
      <c r="BPM4570" s="439"/>
      <c r="BPN4570" s="633"/>
      <c r="BPO4570" s="633"/>
      <c r="BPP4570" s="1888"/>
      <c r="BPQ4570" s="544"/>
      <c r="BPR4570" s="2365"/>
      <c r="BPS4570" s="633"/>
      <c r="BPT4570" s="439"/>
      <c r="BPU4570" s="633"/>
      <c r="BPV4570" s="633"/>
      <c r="BPW4570" s="1888"/>
      <c r="BPX4570" s="544"/>
      <c r="BPY4570" s="2365"/>
      <c r="BPZ4570" s="633"/>
      <c r="BQA4570" s="439"/>
      <c r="BQB4570" s="633"/>
      <c r="BQC4570" s="633"/>
      <c r="BQD4570" s="1888"/>
      <c r="BQE4570" s="544"/>
      <c r="BQF4570" s="2365"/>
      <c r="BQG4570" s="633"/>
      <c r="BQH4570" s="439"/>
      <c r="BQI4570" s="633"/>
      <c r="BQJ4570" s="633"/>
      <c r="BQK4570" s="1888"/>
      <c r="BQL4570" s="544"/>
      <c r="BQM4570" s="2365"/>
      <c r="BQN4570" s="633"/>
      <c r="BQO4570" s="439"/>
      <c r="BQP4570" s="633"/>
      <c r="BQQ4570" s="633"/>
      <c r="BQR4570" s="1888"/>
      <c r="BQS4570" s="544"/>
      <c r="BQT4570" s="2365"/>
      <c r="BQU4570" s="633"/>
      <c r="BQV4570" s="439"/>
      <c r="BQW4570" s="633"/>
      <c r="BQX4570" s="633"/>
      <c r="BQY4570" s="1888"/>
      <c r="BQZ4570" s="544"/>
      <c r="BRA4570" s="2365"/>
      <c r="BRB4570" s="633"/>
      <c r="BRC4570" s="439"/>
      <c r="BRD4570" s="633"/>
      <c r="BRE4570" s="633"/>
      <c r="BRF4570" s="1888"/>
      <c r="BRG4570" s="544"/>
      <c r="BRH4570" s="2365"/>
      <c r="BRI4570" s="633"/>
      <c r="BRJ4570" s="439"/>
      <c r="BRK4570" s="633"/>
      <c r="BRL4570" s="633"/>
      <c r="BRM4570" s="1888"/>
      <c r="BRN4570" s="544"/>
      <c r="BRO4570" s="2365"/>
      <c r="BRP4570" s="633"/>
      <c r="BRQ4570" s="439"/>
      <c r="BRR4570" s="633"/>
      <c r="BRS4570" s="633"/>
      <c r="BRT4570" s="1888"/>
      <c r="BRU4570" s="544"/>
      <c r="BRV4570" s="2365"/>
      <c r="BRW4570" s="633"/>
      <c r="BRX4570" s="439"/>
      <c r="BRY4570" s="633"/>
      <c r="BRZ4570" s="633"/>
      <c r="BSA4570" s="1888"/>
      <c r="BSB4570" s="544"/>
      <c r="BSC4570" s="2365"/>
      <c r="BSD4570" s="633"/>
      <c r="BSE4570" s="439"/>
      <c r="BSF4570" s="633"/>
      <c r="BSG4570" s="633"/>
      <c r="BSH4570" s="1888"/>
      <c r="BSI4570" s="544"/>
      <c r="BSJ4570" s="2365"/>
      <c r="BSK4570" s="633"/>
      <c r="BSL4570" s="439"/>
      <c r="BSM4570" s="633"/>
      <c r="BSN4570" s="633"/>
      <c r="BSO4570" s="1888"/>
      <c r="BSP4570" s="544"/>
      <c r="BSQ4570" s="2365"/>
      <c r="BSR4570" s="633"/>
      <c r="BSS4570" s="439"/>
      <c r="BST4570" s="633"/>
      <c r="BSU4570" s="633"/>
      <c r="BSV4570" s="1888"/>
      <c r="BSW4570" s="544"/>
      <c r="BSX4570" s="2365"/>
      <c r="BSY4570" s="633"/>
      <c r="BSZ4570" s="439"/>
      <c r="BTA4570" s="633"/>
      <c r="BTB4570" s="633"/>
      <c r="BTC4570" s="1888"/>
      <c r="BTD4570" s="544"/>
      <c r="BTE4570" s="2365"/>
      <c r="BTF4570" s="633"/>
      <c r="BTG4570" s="439"/>
      <c r="BTH4570" s="633"/>
      <c r="BTI4570" s="633"/>
      <c r="BTJ4570" s="1888"/>
      <c r="BTK4570" s="544"/>
      <c r="BTL4570" s="2365"/>
      <c r="BTM4570" s="633"/>
      <c r="BTN4570" s="439"/>
      <c r="BTO4570" s="633"/>
      <c r="BTP4570" s="633"/>
      <c r="BTQ4570" s="1888"/>
      <c r="BTR4570" s="544"/>
      <c r="BTS4570" s="2365"/>
      <c r="BTT4570" s="633"/>
      <c r="BTU4570" s="439"/>
      <c r="BTV4570" s="633"/>
      <c r="BTW4570" s="633"/>
      <c r="BTX4570" s="1888"/>
      <c r="BTY4570" s="544"/>
      <c r="BTZ4570" s="2365"/>
      <c r="BUA4570" s="633"/>
      <c r="BUB4570" s="439"/>
      <c r="BUC4570" s="633"/>
      <c r="BUD4570" s="633"/>
      <c r="BUE4570" s="1888"/>
      <c r="BUF4570" s="544"/>
      <c r="BUG4570" s="2365"/>
      <c r="BUH4570" s="633"/>
      <c r="BUI4570" s="439"/>
      <c r="BUJ4570" s="633"/>
      <c r="BUK4570" s="633"/>
      <c r="BUL4570" s="1888"/>
      <c r="BUM4570" s="544"/>
      <c r="BUN4570" s="2365"/>
      <c r="BUO4570" s="633"/>
      <c r="BUP4570" s="439"/>
      <c r="BUQ4570" s="633"/>
      <c r="BUR4570" s="633"/>
      <c r="BUS4570" s="1888"/>
      <c r="BUT4570" s="544"/>
      <c r="BUU4570" s="2365"/>
      <c r="BUV4570" s="633"/>
      <c r="BUW4570" s="439"/>
      <c r="BUX4570" s="633"/>
      <c r="BUY4570" s="633"/>
      <c r="BUZ4570" s="1888"/>
      <c r="BVA4570" s="544"/>
      <c r="BVB4570" s="2365"/>
      <c r="BVC4570" s="633"/>
      <c r="BVD4570" s="439"/>
      <c r="BVE4570" s="633"/>
      <c r="BVF4570" s="633"/>
      <c r="BVG4570" s="1888"/>
      <c r="BVH4570" s="544"/>
      <c r="BVI4570" s="2365"/>
      <c r="BVJ4570" s="633"/>
      <c r="BVK4570" s="439"/>
      <c r="BVL4570" s="633"/>
      <c r="BVM4570" s="633"/>
      <c r="BVN4570" s="1888"/>
      <c r="BVO4570" s="544"/>
      <c r="BVP4570" s="2365"/>
      <c r="BVQ4570" s="633"/>
      <c r="BVR4570" s="439"/>
      <c r="BVS4570" s="633"/>
      <c r="BVT4570" s="633"/>
      <c r="BVU4570" s="1888"/>
      <c r="BVV4570" s="544"/>
      <c r="BVW4570" s="2365"/>
      <c r="BVX4570" s="633"/>
      <c r="BVY4570" s="439"/>
      <c r="BVZ4570" s="633"/>
      <c r="BWA4570" s="633"/>
      <c r="BWB4570" s="1888"/>
      <c r="BWC4570" s="544"/>
      <c r="BWD4570" s="2365"/>
      <c r="BWE4570" s="633"/>
      <c r="BWF4570" s="439"/>
      <c r="BWG4570" s="633"/>
      <c r="BWH4570" s="633"/>
      <c r="BWI4570" s="1888"/>
      <c r="BWJ4570" s="544"/>
      <c r="BWK4570" s="2365"/>
      <c r="BWL4570" s="633"/>
      <c r="BWM4570" s="439"/>
      <c r="BWN4570" s="633"/>
      <c r="BWO4570" s="633"/>
      <c r="BWP4570" s="1888"/>
      <c r="BWQ4570" s="544"/>
      <c r="BWR4570" s="2365"/>
      <c r="BWS4570" s="633"/>
      <c r="BWT4570" s="439"/>
      <c r="BWU4570" s="633"/>
      <c r="BWV4570" s="633"/>
      <c r="BWW4570" s="1888"/>
      <c r="BWX4570" s="544"/>
      <c r="BWY4570" s="2365"/>
      <c r="BWZ4570" s="633"/>
      <c r="BXA4570" s="439"/>
      <c r="BXB4570" s="633"/>
      <c r="BXC4570" s="633"/>
      <c r="BXD4570" s="1888"/>
      <c r="BXE4570" s="544"/>
      <c r="BXF4570" s="2365"/>
      <c r="BXG4570" s="633"/>
      <c r="BXH4570" s="439"/>
      <c r="BXI4570" s="633"/>
      <c r="BXJ4570" s="633"/>
      <c r="BXK4570" s="1888"/>
      <c r="BXL4570" s="544"/>
      <c r="BXM4570" s="2365"/>
      <c r="BXN4570" s="633"/>
      <c r="BXO4570" s="439"/>
      <c r="BXP4570" s="633"/>
      <c r="BXQ4570" s="633"/>
      <c r="BXR4570" s="1888"/>
      <c r="BXS4570" s="544"/>
      <c r="BXT4570" s="2365"/>
      <c r="BXU4570" s="633"/>
      <c r="BXV4570" s="439"/>
      <c r="BXW4570" s="633"/>
      <c r="BXX4570" s="633"/>
      <c r="BXY4570" s="1888"/>
      <c r="BXZ4570" s="544"/>
      <c r="BYA4570" s="2365"/>
      <c r="BYB4570" s="633"/>
      <c r="BYC4570" s="439"/>
      <c r="BYD4570" s="633"/>
      <c r="BYE4570" s="633"/>
      <c r="BYF4570" s="1888"/>
      <c r="BYG4570" s="544"/>
      <c r="BYH4570" s="2365"/>
      <c r="BYI4570" s="633"/>
      <c r="BYJ4570" s="439"/>
      <c r="BYK4570" s="633"/>
      <c r="BYL4570" s="633"/>
      <c r="BYM4570" s="1888"/>
      <c r="BYN4570" s="544"/>
      <c r="BYO4570" s="2365"/>
      <c r="BYP4570" s="633"/>
      <c r="BYQ4570" s="439"/>
      <c r="BYR4570" s="633"/>
      <c r="BYS4570" s="633"/>
      <c r="BYT4570" s="1888"/>
      <c r="BYU4570" s="544"/>
      <c r="BYV4570" s="2365"/>
      <c r="BYW4570" s="633"/>
      <c r="BYX4570" s="439"/>
      <c r="BYY4570" s="633"/>
      <c r="BYZ4570" s="633"/>
      <c r="BZA4570" s="1888"/>
      <c r="BZB4570" s="544"/>
      <c r="BZC4570" s="2365"/>
      <c r="BZD4570" s="633"/>
      <c r="BZE4570" s="439"/>
      <c r="BZF4570" s="633"/>
      <c r="BZG4570" s="633"/>
      <c r="BZH4570" s="1888"/>
      <c r="BZI4570" s="544"/>
      <c r="BZJ4570" s="2365"/>
      <c r="BZK4570" s="633"/>
      <c r="BZL4570" s="439"/>
      <c r="BZM4570" s="633"/>
      <c r="BZN4570" s="633"/>
      <c r="BZO4570" s="1888"/>
      <c r="BZP4570" s="544"/>
      <c r="BZQ4570" s="2365"/>
      <c r="BZR4570" s="633"/>
      <c r="BZS4570" s="439"/>
      <c r="BZT4570" s="633"/>
      <c r="BZU4570" s="633"/>
      <c r="BZV4570" s="1888"/>
      <c r="BZW4570" s="544"/>
      <c r="BZX4570" s="2365"/>
      <c r="BZY4570" s="633"/>
      <c r="BZZ4570" s="439"/>
      <c r="CAA4570" s="633"/>
      <c r="CAB4570" s="633"/>
      <c r="CAC4570" s="1888"/>
      <c r="CAD4570" s="544"/>
      <c r="CAE4570" s="2365"/>
      <c r="CAF4570" s="633"/>
      <c r="CAG4570" s="439"/>
      <c r="CAH4570" s="633"/>
      <c r="CAI4570" s="633"/>
      <c r="CAJ4570" s="1888"/>
      <c r="CAK4570" s="544"/>
      <c r="CAL4570" s="2365"/>
      <c r="CAM4570" s="633"/>
      <c r="CAN4570" s="439"/>
      <c r="CAO4570" s="633"/>
      <c r="CAP4570" s="633"/>
      <c r="CAQ4570" s="1888"/>
      <c r="CAR4570" s="544"/>
      <c r="CAS4570" s="2365"/>
      <c r="CAT4570" s="633"/>
      <c r="CAU4570" s="439"/>
      <c r="CAV4570" s="633"/>
      <c r="CAW4570" s="633"/>
      <c r="CAX4570" s="1888"/>
      <c r="CAY4570" s="544"/>
      <c r="CAZ4570" s="2365"/>
      <c r="CBA4570" s="633"/>
      <c r="CBB4570" s="439"/>
      <c r="CBC4570" s="633"/>
      <c r="CBD4570" s="633"/>
      <c r="CBE4570" s="1888"/>
      <c r="CBF4570" s="544"/>
      <c r="CBG4570" s="2365"/>
      <c r="CBH4570" s="633"/>
      <c r="CBI4570" s="439"/>
      <c r="CBJ4570" s="633"/>
      <c r="CBK4570" s="633"/>
      <c r="CBL4570" s="1888"/>
      <c r="CBM4570" s="544"/>
      <c r="CBN4570" s="2365"/>
      <c r="CBO4570" s="633"/>
      <c r="CBP4570" s="439"/>
      <c r="CBQ4570" s="633"/>
      <c r="CBR4570" s="633"/>
      <c r="CBS4570" s="1888"/>
      <c r="CBT4570" s="544"/>
      <c r="CBU4570" s="2365"/>
      <c r="CBV4570" s="633"/>
      <c r="CBW4570" s="439"/>
      <c r="CBX4570" s="633"/>
      <c r="CBY4570" s="633"/>
      <c r="CBZ4570" s="1888"/>
      <c r="CCA4570" s="544"/>
      <c r="CCB4570" s="2365"/>
      <c r="CCC4570" s="633"/>
      <c r="CCD4570" s="439"/>
      <c r="CCE4570" s="633"/>
      <c r="CCF4570" s="633"/>
      <c r="CCG4570" s="1888"/>
      <c r="CCH4570" s="544"/>
      <c r="CCI4570" s="2365"/>
      <c r="CCJ4570" s="633"/>
      <c r="CCK4570" s="439"/>
      <c r="CCL4570" s="633"/>
      <c r="CCM4570" s="633"/>
      <c r="CCN4570" s="1888"/>
      <c r="CCO4570" s="544"/>
      <c r="CCP4570" s="2365"/>
      <c r="CCQ4570" s="633"/>
      <c r="CCR4570" s="439"/>
      <c r="CCS4570" s="633"/>
      <c r="CCT4570" s="633"/>
      <c r="CCU4570" s="1888"/>
      <c r="CCV4570" s="544"/>
      <c r="CCW4570" s="2365"/>
      <c r="CCX4570" s="633"/>
      <c r="CCY4570" s="439"/>
      <c r="CCZ4570" s="633"/>
      <c r="CDA4570" s="633"/>
      <c r="CDB4570" s="1888"/>
      <c r="CDC4570" s="544"/>
      <c r="CDD4570" s="2365"/>
      <c r="CDE4570" s="633"/>
      <c r="CDF4570" s="439"/>
      <c r="CDG4570" s="633"/>
      <c r="CDH4570" s="633"/>
      <c r="CDI4570" s="1888"/>
      <c r="CDJ4570" s="544"/>
      <c r="CDK4570" s="2365"/>
      <c r="CDL4570" s="633"/>
      <c r="CDM4570" s="439"/>
      <c r="CDN4570" s="633"/>
      <c r="CDO4570" s="633"/>
      <c r="CDP4570" s="1888"/>
      <c r="CDQ4570" s="544"/>
      <c r="CDR4570" s="2365"/>
      <c r="CDS4570" s="633"/>
      <c r="CDT4570" s="439"/>
      <c r="CDU4570" s="633"/>
      <c r="CDV4570" s="633"/>
      <c r="CDW4570" s="1888"/>
      <c r="CDX4570" s="544"/>
      <c r="CDY4570" s="2365"/>
      <c r="CDZ4570" s="633"/>
      <c r="CEA4570" s="439"/>
      <c r="CEB4570" s="633"/>
      <c r="CEC4570" s="633"/>
      <c r="CED4570" s="1888"/>
      <c r="CEE4570" s="544"/>
      <c r="CEF4570" s="2365"/>
      <c r="CEG4570" s="633"/>
      <c r="CEH4570" s="439"/>
      <c r="CEI4570" s="633"/>
      <c r="CEJ4570" s="633"/>
      <c r="CEK4570" s="1888"/>
      <c r="CEL4570" s="544"/>
      <c r="CEM4570" s="2365"/>
      <c r="CEN4570" s="633"/>
      <c r="CEO4570" s="439"/>
      <c r="CEP4570" s="633"/>
      <c r="CEQ4570" s="633"/>
      <c r="CER4570" s="1888"/>
      <c r="CES4570" s="544"/>
      <c r="CET4570" s="2365"/>
      <c r="CEU4570" s="633"/>
      <c r="CEV4570" s="439"/>
      <c r="CEW4570" s="633"/>
      <c r="CEX4570" s="633"/>
      <c r="CEY4570" s="1888"/>
      <c r="CEZ4570" s="544"/>
      <c r="CFA4570" s="2365"/>
      <c r="CFB4570" s="633"/>
      <c r="CFC4570" s="439"/>
      <c r="CFD4570" s="633"/>
      <c r="CFE4570" s="633"/>
      <c r="CFF4570" s="1888"/>
      <c r="CFG4570" s="544"/>
      <c r="CFH4570" s="2365"/>
      <c r="CFI4570" s="633"/>
      <c r="CFJ4570" s="439"/>
      <c r="CFK4570" s="633"/>
      <c r="CFL4570" s="633"/>
      <c r="CFM4570" s="1888"/>
      <c r="CFN4570" s="544"/>
      <c r="CFO4570" s="2365"/>
      <c r="CFP4570" s="633"/>
      <c r="CFQ4570" s="439"/>
      <c r="CFR4570" s="633"/>
      <c r="CFS4570" s="633"/>
      <c r="CFT4570" s="1888"/>
      <c r="CFU4570" s="544"/>
      <c r="CFV4570" s="2365"/>
      <c r="CFW4570" s="633"/>
      <c r="CFX4570" s="439"/>
      <c r="CFY4570" s="633"/>
      <c r="CFZ4570" s="633"/>
      <c r="CGA4570" s="1888"/>
      <c r="CGB4570" s="544"/>
      <c r="CGC4570" s="2365"/>
      <c r="CGD4570" s="633"/>
      <c r="CGE4570" s="439"/>
      <c r="CGF4570" s="633"/>
      <c r="CGG4570" s="633"/>
      <c r="CGH4570" s="1888"/>
      <c r="CGI4570" s="544"/>
      <c r="CGJ4570" s="2365"/>
      <c r="CGK4570" s="633"/>
      <c r="CGL4570" s="439"/>
      <c r="CGM4570" s="633"/>
      <c r="CGN4570" s="633"/>
      <c r="CGO4570" s="1888"/>
      <c r="CGP4570" s="544"/>
      <c r="CGQ4570" s="2365"/>
      <c r="CGR4570" s="633"/>
      <c r="CGS4570" s="439"/>
      <c r="CGT4570" s="633"/>
      <c r="CGU4570" s="633"/>
      <c r="CGV4570" s="1888"/>
      <c r="CGW4570" s="544"/>
      <c r="CGX4570" s="2365"/>
      <c r="CGY4570" s="633"/>
      <c r="CGZ4570" s="439"/>
      <c r="CHA4570" s="633"/>
      <c r="CHB4570" s="633"/>
      <c r="CHC4570" s="1888"/>
      <c r="CHD4570" s="544"/>
      <c r="CHE4570" s="2365"/>
      <c r="CHF4570" s="633"/>
      <c r="CHG4570" s="439"/>
      <c r="CHH4570" s="633"/>
      <c r="CHI4570" s="633"/>
      <c r="CHJ4570" s="1888"/>
      <c r="CHK4570" s="544"/>
      <c r="CHL4570" s="2365"/>
      <c r="CHM4570" s="633"/>
      <c r="CHN4570" s="439"/>
      <c r="CHO4570" s="633"/>
      <c r="CHP4570" s="633"/>
      <c r="CHQ4570" s="1888"/>
      <c r="CHR4570" s="544"/>
      <c r="CHS4570" s="2365"/>
      <c r="CHT4570" s="633"/>
      <c r="CHU4570" s="439"/>
      <c r="CHV4570" s="633"/>
      <c r="CHW4570" s="633"/>
      <c r="CHX4570" s="1888"/>
      <c r="CHY4570" s="544"/>
      <c r="CHZ4570" s="2365"/>
      <c r="CIA4570" s="633"/>
      <c r="CIB4570" s="439"/>
      <c r="CIC4570" s="633"/>
      <c r="CID4570" s="633"/>
      <c r="CIE4570" s="1888"/>
      <c r="CIF4570" s="544"/>
      <c r="CIG4570" s="2365"/>
      <c r="CIH4570" s="633"/>
      <c r="CII4570" s="439"/>
      <c r="CIJ4570" s="633"/>
      <c r="CIK4570" s="633"/>
      <c r="CIL4570" s="1888"/>
      <c r="CIM4570" s="544"/>
      <c r="CIN4570" s="2365"/>
      <c r="CIO4570" s="633"/>
      <c r="CIP4570" s="439"/>
      <c r="CIQ4570" s="633"/>
      <c r="CIR4570" s="633"/>
      <c r="CIS4570" s="1888"/>
      <c r="CIT4570" s="544"/>
      <c r="CIU4570" s="2365"/>
      <c r="CIV4570" s="633"/>
      <c r="CIW4570" s="439"/>
      <c r="CIX4570" s="633"/>
      <c r="CIY4570" s="633"/>
      <c r="CIZ4570" s="1888"/>
      <c r="CJA4570" s="544"/>
      <c r="CJB4570" s="2365"/>
      <c r="CJC4570" s="633"/>
      <c r="CJD4570" s="439"/>
      <c r="CJE4570" s="633"/>
      <c r="CJF4570" s="633"/>
      <c r="CJG4570" s="1888"/>
      <c r="CJH4570" s="544"/>
      <c r="CJI4570" s="2365"/>
      <c r="CJJ4570" s="633"/>
      <c r="CJK4570" s="439"/>
      <c r="CJL4570" s="633"/>
      <c r="CJM4570" s="633"/>
      <c r="CJN4570" s="1888"/>
      <c r="CJO4570" s="544"/>
      <c r="CJP4570" s="2365"/>
      <c r="CJQ4570" s="633"/>
      <c r="CJR4570" s="439"/>
      <c r="CJS4570" s="633"/>
      <c r="CJT4570" s="633"/>
      <c r="CJU4570" s="1888"/>
      <c r="CJV4570" s="544"/>
      <c r="CJW4570" s="2365"/>
      <c r="CJX4570" s="633"/>
      <c r="CJY4570" s="439"/>
      <c r="CJZ4570" s="633"/>
      <c r="CKA4570" s="633"/>
      <c r="CKB4570" s="1888"/>
      <c r="CKC4570" s="544"/>
      <c r="CKD4570" s="2365"/>
      <c r="CKE4570" s="633"/>
      <c r="CKF4570" s="439"/>
      <c r="CKG4570" s="633"/>
      <c r="CKH4570" s="633"/>
      <c r="CKI4570" s="1888"/>
      <c r="CKJ4570" s="544"/>
      <c r="CKK4570" s="2365"/>
      <c r="CKL4570" s="633"/>
      <c r="CKM4570" s="439"/>
      <c r="CKN4570" s="633"/>
      <c r="CKO4570" s="633"/>
      <c r="CKP4570" s="1888"/>
      <c r="CKQ4570" s="544"/>
      <c r="CKR4570" s="2365"/>
      <c r="CKS4570" s="633"/>
      <c r="CKT4570" s="439"/>
      <c r="CKU4570" s="633"/>
      <c r="CKV4570" s="633"/>
      <c r="CKW4570" s="1888"/>
      <c r="CKX4570" s="544"/>
      <c r="CKY4570" s="2365"/>
      <c r="CKZ4570" s="633"/>
      <c r="CLA4570" s="439"/>
      <c r="CLB4570" s="633"/>
      <c r="CLC4570" s="633"/>
      <c r="CLD4570" s="1888"/>
      <c r="CLE4570" s="544"/>
      <c r="CLF4570" s="2365"/>
      <c r="CLG4570" s="633"/>
      <c r="CLH4570" s="439"/>
      <c r="CLI4570" s="633"/>
      <c r="CLJ4570" s="633"/>
      <c r="CLK4570" s="1888"/>
      <c r="CLL4570" s="544"/>
      <c r="CLM4570" s="2365"/>
      <c r="CLN4570" s="633"/>
      <c r="CLO4570" s="439"/>
      <c r="CLP4570" s="633"/>
      <c r="CLQ4570" s="633"/>
      <c r="CLR4570" s="1888"/>
      <c r="CLS4570" s="544"/>
      <c r="CLT4570" s="2365"/>
      <c r="CLU4570" s="633"/>
      <c r="CLV4570" s="439"/>
      <c r="CLW4570" s="633"/>
      <c r="CLX4570" s="633"/>
      <c r="CLY4570" s="1888"/>
      <c r="CLZ4570" s="544"/>
      <c r="CMA4570" s="2365"/>
      <c r="CMB4570" s="633"/>
      <c r="CMC4570" s="439"/>
      <c r="CMD4570" s="633"/>
      <c r="CME4570" s="633"/>
      <c r="CMF4570" s="1888"/>
      <c r="CMG4570" s="544"/>
      <c r="CMH4570" s="2365"/>
      <c r="CMI4570" s="633"/>
      <c r="CMJ4570" s="439"/>
      <c r="CMK4570" s="633"/>
      <c r="CML4570" s="633"/>
      <c r="CMM4570" s="1888"/>
      <c r="CMN4570" s="544"/>
      <c r="CMO4570" s="2365"/>
      <c r="CMP4570" s="633"/>
      <c r="CMQ4570" s="439"/>
      <c r="CMR4570" s="633"/>
      <c r="CMS4570" s="633"/>
      <c r="CMT4570" s="1888"/>
      <c r="CMU4570" s="544"/>
      <c r="CMV4570" s="2365"/>
      <c r="CMW4570" s="633"/>
      <c r="CMX4570" s="439"/>
      <c r="CMY4570" s="633"/>
      <c r="CMZ4570" s="633"/>
      <c r="CNA4570" s="1888"/>
      <c r="CNB4570" s="544"/>
      <c r="CNC4570" s="2365"/>
      <c r="CND4570" s="633"/>
      <c r="CNE4570" s="439"/>
      <c r="CNF4570" s="633"/>
      <c r="CNG4570" s="633"/>
      <c r="CNH4570" s="1888"/>
      <c r="CNI4570" s="544"/>
      <c r="CNJ4570" s="2365"/>
      <c r="CNK4570" s="633"/>
      <c r="CNL4570" s="439"/>
      <c r="CNM4570" s="633"/>
      <c r="CNN4570" s="633"/>
      <c r="CNO4570" s="1888"/>
      <c r="CNP4570" s="544"/>
      <c r="CNQ4570" s="2365"/>
      <c r="CNR4570" s="633"/>
      <c r="CNS4570" s="439"/>
      <c r="CNT4570" s="633"/>
      <c r="CNU4570" s="633"/>
      <c r="CNV4570" s="1888"/>
      <c r="CNW4570" s="544"/>
      <c r="CNX4570" s="2365"/>
      <c r="CNY4570" s="633"/>
      <c r="CNZ4570" s="439"/>
      <c r="COA4570" s="633"/>
      <c r="COB4570" s="633"/>
      <c r="COC4570" s="1888"/>
      <c r="COD4570" s="544"/>
      <c r="COE4570" s="2365"/>
      <c r="COF4570" s="633"/>
      <c r="COG4570" s="439"/>
      <c r="COH4570" s="633"/>
      <c r="COI4570" s="633"/>
      <c r="COJ4570" s="1888"/>
      <c r="COK4570" s="544"/>
      <c r="COL4570" s="2365"/>
      <c r="COM4570" s="633"/>
      <c r="CON4570" s="439"/>
      <c r="COO4570" s="633"/>
      <c r="COP4570" s="633"/>
      <c r="COQ4570" s="1888"/>
      <c r="COR4570" s="544"/>
      <c r="COS4570" s="2365"/>
      <c r="COT4570" s="633"/>
      <c r="COU4570" s="439"/>
      <c r="COV4570" s="633"/>
      <c r="COW4570" s="633"/>
      <c r="COX4570" s="1888"/>
      <c r="COY4570" s="544"/>
      <c r="COZ4570" s="2365"/>
      <c r="CPA4570" s="633"/>
      <c r="CPB4570" s="439"/>
      <c r="CPC4570" s="633"/>
      <c r="CPD4570" s="633"/>
      <c r="CPE4570" s="1888"/>
      <c r="CPF4570" s="544"/>
      <c r="CPG4570" s="2365"/>
      <c r="CPH4570" s="633"/>
      <c r="CPI4570" s="439"/>
      <c r="CPJ4570" s="633"/>
      <c r="CPK4570" s="633"/>
      <c r="CPL4570" s="1888"/>
      <c r="CPM4570" s="544"/>
      <c r="CPN4570" s="2365"/>
      <c r="CPO4570" s="633"/>
      <c r="CPP4570" s="439"/>
      <c r="CPQ4570" s="633"/>
      <c r="CPR4570" s="633"/>
      <c r="CPS4570" s="1888"/>
      <c r="CPT4570" s="544"/>
      <c r="CPU4570" s="2365"/>
      <c r="CPV4570" s="633"/>
      <c r="CPW4570" s="439"/>
      <c r="CPX4570" s="633"/>
      <c r="CPY4570" s="633"/>
      <c r="CPZ4570" s="1888"/>
      <c r="CQA4570" s="544"/>
      <c r="CQB4570" s="2365"/>
      <c r="CQC4570" s="633"/>
      <c r="CQD4570" s="439"/>
      <c r="CQE4570" s="633"/>
      <c r="CQF4570" s="633"/>
      <c r="CQG4570" s="1888"/>
      <c r="CQH4570" s="544"/>
      <c r="CQI4570" s="2365"/>
      <c r="CQJ4570" s="633"/>
      <c r="CQK4570" s="439"/>
      <c r="CQL4570" s="633"/>
      <c r="CQM4570" s="633"/>
      <c r="CQN4570" s="1888"/>
      <c r="CQO4570" s="544"/>
      <c r="CQP4570" s="2365"/>
      <c r="CQQ4570" s="633"/>
      <c r="CQR4570" s="439"/>
      <c r="CQS4570" s="633"/>
      <c r="CQT4570" s="633"/>
      <c r="CQU4570" s="1888"/>
      <c r="CQV4570" s="544"/>
      <c r="CQW4570" s="2365"/>
      <c r="CQX4570" s="633"/>
      <c r="CQY4570" s="439"/>
      <c r="CQZ4570" s="633"/>
      <c r="CRA4570" s="633"/>
      <c r="CRB4570" s="1888"/>
      <c r="CRC4570" s="544"/>
      <c r="CRD4570" s="2365"/>
      <c r="CRE4570" s="633"/>
      <c r="CRF4570" s="439"/>
      <c r="CRG4570" s="633"/>
      <c r="CRH4570" s="633"/>
      <c r="CRI4570" s="1888"/>
      <c r="CRJ4570" s="544"/>
      <c r="CRK4570" s="2365"/>
      <c r="CRL4570" s="633"/>
      <c r="CRM4570" s="439"/>
      <c r="CRN4570" s="633"/>
      <c r="CRO4570" s="633"/>
      <c r="CRP4570" s="1888"/>
      <c r="CRQ4570" s="544"/>
      <c r="CRR4570" s="2365"/>
      <c r="CRS4570" s="633"/>
      <c r="CRT4570" s="439"/>
      <c r="CRU4570" s="633"/>
      <c r="CRV4570" s="633"/>
      <c r="CRW4570" s="1888"/>
      <c r="CRX4570" s="544"/>
      <c r="CRY4570" s="2365"/>
      <c r="CRZ4570" s="633"/>
      <c r="CSA4570" s="439"/>
      <c r="CSB4570" s="633"/>
      <c r="CSC4570" s="633"/>
      <c r="CSD4570" s="1888"/>
      <c r="CSE4570" s="544"/>
      <c r="CSF4570" s="2365"/>
      <c r="CSG4570" s="633"/>
      <c r="CSH4570" s="439"/>
      <c r="CSI4570" s="633"/>
      <c r="CSJ4570" s="633"/>
      <c r="CSK4570" s="1888"/>
      <c r="CSL4570" s="544"/>
      <c r="CSM4570" s="2365"/>
      <c r="CSN4570" s="633"/>
      <c r="CSO4570" s="439"/>
      <c r="CSP4570" s="633"/>
      <c r="CSQ4570" s="633"/>
      <c r="CSR4570" s="1888"/>
      <c r="CSS4570" s="544"/>
      <c r="CST4570" s="2365"/>
      <c r="CSU4570" s="633"/>
      <c r="CSV4570" s="439"/>
      <c r="CSW4570" s="633"/>
      <c r="CSX4570" s="633"/>
      <c r="CSY4570" s="1888"/>
      <c r="CSZ4570" s="544"/>
      <c r="CTA4570" s="2365"/>
      <c r="CTB4570" s="633"/>
      <c r="CTC4570" s="439"/>
      <c r="CTD4570" s="633"/>
      <c r="CTE4570" s="633"/>
      <c r="CTF4570" s="1888"/>
      <c r="CTG4570" s="544"/>
      <c r="CTH4570" s="2365"/>
      <c r="CTI4570" s="633"/>
      <c r="CTJ4570" s="439"/>
      <c r="CTK4570" s="633"/>
      <c r="CTL4570" s="633"/>
      <c r="CTM4570" s="1888"/>
      <c r="CTN4570" s="544"/>
      <c r="CTO4570" s="2365"/>
      <c r="CTP4570" s="633"/>
      <c r="CTQ4570" s="439"/>
      <c r="CTR4570" s="633"/>
      <c r="CTS4570" s="633"/>
      <c r="CTT4570" s="1888"/>
      <c r="CTU4570" s="544"/>
      <c r="CTV4570" s="2365"/>
      <c r="CTW4570" s="633"/>
      <c r="CTX4570" s="439"/>
      <c r="CTY4570" s="633"/>
      <c r="CTZ4570" s="633"/>
      <c r="CUA4570" s="1888"/>
      <c r="CUB4570" s="544"/>
      <c r="CUC4570" s="2365"/>
      <c r="CUD4570" s="633"/>
      <c r="CUE4570" s="439"/>
      <c r="CUF4570" s="633"/>
      <c r="CUG4570" s="633"/>
      <c r="CUH4570" s="1888"/>
      <c r="CUI4570" s="544"/>
      <c r="CUJ4570" s="2365"/>
      <c r="CUK4570" s="633"/>
      <c r="CUL4570" s="439"/>
      <c r="CUM4570" s="633"/>
      <c r="CUN4570" s="633"/>
      <c r="CUO4570" s="1888"/>
      <c r="CUP4570" s="544"/>
      <c r="CUQ4570" s="2365"/>
      <c r="CUR4570" s="633"/>
      <c r="CUS4570" s="439"/>
      <c r="CUT4570" s="633"/>
      <c r="CUU4570" s="633"/>
      <c r="CUV4570" s="1888"/>
      <c r="CUW4570" s="544"/>
      <c r="CUX4570" s="2365"/>
      <c r="CUY4570" s="633"/>
      <c r="CUZ4570" s="439"/>
      <c r="CVA4570" s="633"/>
      <c r="CVB4570" s="633"/>
      <c r="CVC4570" s="1888"/>
      <c r="CVD4570" s="544"/>
      <c r="CVE4570" s="2365"/>
      <c r="CVF4570" s="633"/>
      <c r="CVG4570" s="439"/>
      <c r="CVH4570" s="633"/>
      <c r="CVI4570" s="633"/>
      <c r="CVJ4570" s="1888"/>
      <c r="CVK4570" s="544"/>
      <c r="CVL4570" s="2365"/>
      <c r="CVM4570" s="633"/>
      <c r="CVN4570" s="439"/>
      <c r="CVO4570" s="633"/>
      <c r="CVP4570" s="633"/>
      <c r="CVQ4570" s="1888"/>
      <c r="CVR4570" s="544"/>
      <c r="CVS4570" s="2365"/>
      <c r="CVT4570" s="633"/>
      <c r="CVU4570" s="439"/>
      <c r="CVV4570" s="633"/>
      <c r="CVW4570" s="633"/>
      <c r="CVX4570" s="1888"/>
      <c r="CVY4570" s="544"/>
      <c r="CVZ4570" s="2365"/>
      <c r="CWA4570" s="633"/>
      <c r="CWB4570" s="439"/>
      <c r="CWC4570" s="633"/>
      <c r="CWD4570" s="633"/>
      <c r="CWE4570" s="1888"/>
      <c r="CWF4570" s="544"/>
      <c r="CWG4570" s="2365"/>
      <c r="CWH4570" s="633"/>
      <c r="CWI4570" s="439"/>
      <c r="CWJ4570" s="633"/>
      <c r="CWK4570" s="633"/>
      <c r="CWL4570" s="1888"/>
      <c r="CWM4570" s="544"/>
      <c r="CWN4570" s="2365"/>
      <c r="CWO4570" s="633"/>
      <c r="CWP4570" s="439"/>
      <c r="CWQ4570" s="633"/>
      <c r="CWR4570" s="633"/>
      <c r="CWS4570" s="1888"/>
      <c r="CWT4570" s="544"/>
      <c r="CWU4570" s="2365"/>
      <c r="CWV4570" s="633"/>
      <c r="CWW4570" s="439"/>
      <c r="CWX4570" s="633"/>
      <c r="CWY4570" s="633"/>
      <c r="CWZ4570" s="1888"/>
      <c r="CXA4570" s="544"/>
      <c r="CXB4570" s="2365"/>
      <c r="CXC4570" s="633"/>
      <c r="CXD4570" s="439"/>
      <c r="CXE4570" s="633"/>
      <c r="CXF4570" s="633"/>
      <c r="CXG4570" s="1888"/>
      <c r="CXH4570" s="544"/>
      <c r="CXI4570" s="2365"/>
      <c r="CXJ4570" s="633"/>
      <c r="CXK4570" s="439"/>
      <c r="CXL4570" s="633"/>
      <c r="CXM4570" s="633"/>
      <c r="CXN4570" s="1888"/>
      <c r="CXO4570" s="544"/>
      <c r="CXP4570" s="2365"/>
      <c r="CXQ4570" s="633"/>
      <c r="CXR4570" s="439"/>
      <c r="CXS4570" s="633"/>
      <c r="CXT4570" s="633"/>
      <c r="CXU4570" s="1888"/>
      <c r="CXV4570" s="544"/>
      <c r="CXW4570" s="2365"/>
      <c r="CXX4570" s="633"/>
      <c r="CXY4570" s="439"/>
      <c r="CXZ4570" s="633"/>
      <c r="CYA4570" s="633"/>
      <c r="CYB4570" s="1888"/>
      <c r="CYC4570" s="544"/>
      <c r="CYD4570" s="2365"/>
      <c r="CYE4570" s="633"/>
      <c r="CYF4570" s="439"/>
      <c r="CYG4570" s="633"/>
      <c r="CYH4570" s="633"/>
      <c r="CYI4570" s="1888"/>
      <c r="CYJ4570" s="544"/>
      <c r="CYK4570" s="2365"/>
      <c r="CYL4570" s="633"/>
      <c r="CYM4570" s="439"/>
      <c r="CYN4570" s="633"/>
      <c r="CYO4570" s="633"/>
      <c r="CYP4570" s="1888"/>
      <c r="CYQ4570" s="544"/>
      <c r="CYR4570" s="2365"/>
      <c r="CYS4570" s="633"/>
      <c r="CYT4570" s="439"/>
      <c r="CYU4570" s="633"/>
      <c r="CYV4570" s="633"/>
      <c r="CYW4570" s="1888"/>
      <c r="CYX4570" s="544"/>
      <c r="CYY4570" s="2365"/>
      <c r="CYZ4570" s="633"/>
      <c r="CZA4570" s="439"/>
      <c r="CZB4570" s="633"/>
      <c r="CZC4570" s="633"/>
      <c r="CZD4570" s="1888"/>
      <c r="CZE4570" s="544"/>
      <c r="CZF4570" s="2365"/>
      <c r="CZG4570" s="633"/>
      <c r="CZH4570" s="439"/>
      <c r="CZI4570" s="633"/>
      <c r="CZJ4570" s="633"/>
      <c r="CZK4570" s="1888"/>
      <c r="CZL4570" s="544"/>
      <c r="CZM4570" s="2365"/>
      <c r="CZN4570" s="633"/>
      <c r="CZO4570" s="439"/>
      <c r="CZP4570" s="633"/>
      <c r="CZQ4570" s="633"/>
      <c r="CZR4570" s="1888"/>
      <c r="CZS4570" s="544"/>
      <c r="CZT4570" s="2365"/>
      <c r="CZU4570" s="633"/>
      <c r="CZV4570" s="439"/>
      <c r="CZW4570" s="633"/>
      <c r="CZX4570" s="633"/>
      <c r="CZY4570" s="1888"/>
      <c r="CZZ4570" s="544"/>
      <c r="DAA4570" s="2365"/>
      <c r="DAB4570" s="633"/>
      <c r="DAC4570" s="439"/>
      <c r="DAD4570" s="633"/>
      <c r="DAE4570" s="633"/>
      <c r="DAF4570" s="1888"/>
      <c r="DAG4570" s="544"/>
      <c r="DAH4570" s="2365"/>
      <c r="DAI4570" s="633"/>
      <c r="DAJ4570" s="439"/>
      <c r="DAK4570" s="633"/>
      <c r="DAL4570" s="633"/>
      <c r="DAM4570" s="1888"/>
      <c r="DAN4570" s="544"/>
      <c r="DAO4570" s="2365"/>
      <c r="DAP4570" s="633"/>
      <c r="DAQ4570" s="439"/>
      <c r="DAR4570" s="633"/>
      <c r="DAS4570" s="633"/>
      <c r="DAT4570" s="1888"/>
      <c r="DAU4570" s="544"/>
      <c r="DAV4570" s="2365"/>
      <c r="DAW4570" s="633"/>
      <c r="DAX4570" s="439"/>
      <c r="DAY4570" s="633"/>
      <c r="DAZ4570" s="633"/>
      <c r="DBA4570" s="1888"/>
      <c r="DBB4570" s="544"/>
      <c r="DBC4570" s="2365"/>
      <c r="DBD4570" s="633"/>
      <c r="DBE4570" s="439"/>
      <c r="DBF4570" s="633"/>
      <c r="DBG4570" s="633"/>
      <c r="DBH4570" s="1888"/>
      <c r="DBI4570" s="544"/>
      <c r="DBJ4570" s="2365"/>
      <c r="DBK4570" s="633"/>
      <c r="DBL4570" s="439"/>
      <c r="DBM4570" s="633"/>
      <c r="DBN4570" s="633"/>
      <c r="DBO4570" s="1888"/>
      <c r="DBP4570" s="544"/>
      <c r="DBQ4570" s="2365"/>
      <c r="DBR4570" s="633"/>
      <c r="DBS4570" s="439"/>
      <c r="DBT4570" s="633"/>
      <c r="DBU4570" s="633"/>
      <c r="DBV4570" s="1888"/>
      <c r="DBW4570" s="544"/>
      <c r="DBX4570" s="2365"/>
      <c r="DBY4570" s="633"/>
      <c r="DBZ4570" s="439"/>
      <c r="DCA4570" s="633"/>
      <c r="DCB4570" s="633"/>
      <c r="DCC4570" s="1888"/>
      <c r="DCD4570" s="544"/>
      <c r="DCE4570" s="2365"/>
      <c r="DCF4570" s="633"/>
      <c r="DCG4570" s="439"/>
      <c r="DCH4570" s="633"/>
      <c r="DCI4570" s="633"/>
      <c r="DCJ4570" s="1888"/>
      <c r="DCK4570" s="544"/>
      <c r="DCL4570" s="2365"/>
      <c r="DCM4570" s="633"/>
      <c r="DCN4570" s="439"/>
      <c r="DCO4570" s="633"/>
      <c r="DCP4570" s="633"/>
      <c r="DCQ4570" s="1888"/>
      <c r="DCR4570" s="544"/>
      <c r="DCS4570" s="2365"/>
      <c r="DCT4570" s="633"/>
      <c r="DCU4570" s="439"/>
      <c r="DCV4570" s="633"/>
      <c r="DCW4570" s="633"/>
      <c r="DCX4570" s="1888"/>
      <c r="DCY4570" s="544"/>
      <c r="DCZ4570" s="2365"/>
      <c r="DDA4570" s="633"/>
      <c r="DDB4570" s="439"/>
      <c r="DDC4570" s="633"/>
      <c r="DDD4570" s="633"/>
      <c r="DDE4570" s="1888"/>
      <c r="DDF4570" s="544"/>
      <c r="DDG4570" s="2365"/>
      <c r="DDH4570" s="633"/>
      <c r="DDI4570" s="439"/>
      <c r="DDJ4570" s="633"/>
      <c r="DDK4570" s="633"/>
      <c r="DDL4570" s="1888"/>
      <c r="DDM4570" s="544"/>
      <c r="DDN4570" s="2365"/>
      <c r="DDO4570" s="633"/>
      <c r="DDP4570" s="439"/>
      <c r="DDQ4570" s="633"/>
      <c r="DDR4570" s="633"/>
      <c r="DDS4570" s="1888"/>
      <c r="DDT4570" s="544"/>
      <c r="DDU4570" s="2365"/>
      <c r="DDV4570" s="633"/>
      <c r="DDW4570" s="439"/>
      <c r="DDX4570" s="633"/>
      <c r="DDY4570" s="633"/>
      <c r="DDZ4570" s="1888"/>
      <c r="DEA4570" s="544"/>
      <c r="DEB4570" s="2365"/>
      <c r="DEC4570" s="633"/>
      <c r="DED4570" s="439"/>
      <c r="DEE4570" s="633"/>
      <c r="DEF4570" s="633"/>
      <c r="DEG4570" s="1888"/>
      <c r="DEH4570" s="544"/>
      <c r="DEI4570" s="2365"/>
      <c r="DEJ4570" s="633"/>
      <c r="DEK4570" s="439"/>
      <c r="DEL4570" s="633"/>
      <c r="DEM4570" s="633"/>
      <c r="DEN4570" s="1888"/>
      <c r="DEO4570" s="544"/>
      <c r="DEP4570" s="2365"/>
      <c r="DEQ4570" s="633"/>
      <c r="DER4570" s="439"/>
      <c r="DES4570" s="633"/>
      <c r="DET4570" s="633"/>
      <c r="DEU4570" s="1888"/>
      <c r="DEV4570" s="544"/>
      <c r="DEW4570" s="2365"/>
      <c r="DEX4570" s="633"/>
      <c r="DEY4570" s="439"/>
      <c r="DEZ4570" s="633"/>
      <c r="DFA4570" s="633"/>
      <c r="DFB4570" s="1888"/>
      <c r="DFC4570" s="544"/>
      <c r="DFD4570" s="2365"/>
      <c r="DFE4570" s="633"/>
      <c r="DFF4570" s="439"/>
      <c r="DFG4570" s="633"/>
      <c r="DFH4570" s="633"/>
      <c r="DFI4570" s="1888"/>
      <c r="DFJ4570" s="544"/>
      <c r="DFK4570" s="2365"/>
      <c r="DFL4570" s="633"/>
      <c r="DFM4570" s="439"/>
      <c r="DFN4570" s="633"/>
      <c r="DFO4570" s="633"/>
      <c r="DFP4570" s="1888"/>
      <c r="DFQ4570" s="544"/>
      <c r="DFR4570" s="2365"/>
      <c r="DFS4570" s="633"/>
      <c r="DFT4570" s="439"/>
      <c r="DFU4570" s="633"/>
      <c r="DFV4570" s="633"/>
      <c r="DFW4570" s="1888"/>
      <c r="DFX4570" s="544"/>
      <c r="DFY4570" s="2365"/>
      <c r="DFZ4570" s="633"/>
      <c r="DGA4570" s="439"/>
      <c r="DGB4570" s="633"/>
      <c r="DGC4570" s="633"/>
      <c r="DGD4570" s="1888"/>
      <c r="DGE4570" s="544"/>
      <c r="DGF4570" s="2365"/>
      <c r="DGG4570" s="633"/>
      <c r="DGH4570" s="439"/>
      <c r="DGI4570" s="633"/>
      <c r="DGJ4570" s="633"/>
      <c r="DGK4570" s="1888"/>
      <c r="DGL4570" s="544"/>
      <c r="DGM4570" s="2365"/>
      <c r="DGN4570" s="633"/>
      <c r="DGO4570" s="439"/>
      <c r="DGP4570" s="633"/>
      <c r="DGQ4570" s="633"/>
      <c r="DGR4570" s="1888"/>
      <c r="DGS4570" s="544"/>
      <c r="DGT4570" s="2365"/>
      <c r="DGU4570" s="633"/>
      <c r="DGV4570" s="439"/>
      <c r="DGW4570" s="633"/>
      <c r="DGX4570" s="633"/>
      <c r="DGY4570" s="1888"/>
      <c r="DGZ4570" s="544"/>
      <c r="DHA4570" s="2365"/>
      <c r="DHB4570" s="633"/>
      <c r="DHC4570" s="439"/>
      <c r="DHD4570" s="633"/>
      <c r="DHE4570" s="633"/>
      <c r="DHF4570" s="1888"/>
      <c r="DHG4570" s="544"/>
      <c r="DHH4570" s="2365"/>
      <c r="DHI4570" s="633"/>
      <c r="DHJ4570" s="439"/>
      <c r="DHK4570" s="633"/>
      <c r="DHL4570" s="633"/>
      <c r="DHM4570" s="1888"/>
      <c r="DHN4570" s="544"/>
      <c r="DHO4570" s="2365"/>
      <c r="DHP4570" s="633"/>
      <c r="DHQ4570" s="439"/>
      <c r="DHR4570" s="633"/>
      <c r="DHS4570" s="633"/>
      <c r="DHT4570" s="1888"/>
      <c r="DHU4570" s="544"/>
      <c r="DHV4570" s="2365"/>
      <c r="DHW4570" s="633"/>
      <c r="DHX4570" s="439"/>
      <c r="DHY4570" s="633"/>
      <c r="DHZ4570" s="633"/>
      <c r="DIA4570" s="1888"/>
      <c r="DIB4570" s="544"/>
      <c r="DIC4570" s="2365"/>
      <c r="DID4570" s="633"/>
      <c r="DIE4570" s="439"/>
      <c r="DIF4570" s="633"/>
      <c r="DIG4570" s="633"/>
      <c r="DIH4570" s="1888"/>
      <c r="DII4570" s="544"/>
      <c r="DIJ4570" s="2365"/>
      <c r="DIK4570" s="633"/>
      <c r="DIL4570" s="439"/>
      <c r="DIM4570" s="633"/>
      <c r="DIN4570" s="633"/>
      <c r="DIO4570" s="1888"/>
      <c r="DIP4570" s="544"/>
      <c r="DIQ4570" s="2365"/>
      <c r="DIR4570" s="633"/>
      <c r="DIS4570" s="439"/>
      <c r="DIT4570" s="633"/>
      <c r="DIU4570" s="633"/>
      <c r="DIV4570" s="1888"/>
      <c r="DIW4570" s="544"/>
      <c r="DIX4570" s="2365"/>
      <c r="DIY4570" s="633"/>
      <c r="DIZ4570" s="439"/>
      <c r="DJA4570" s="633"/>
      <c r="DJB4570" s="633"/>
      <c r="DJC4570" s="1888"/>
      <c r="DJD4570" s="544"/>
      <c r="DJE4570" s="2365"/>
      <c r="DJF4570" s="633"/>
      <c r="DJG4570" s="439"/>
      <c r="DJH4570" s="633"/>
      <c r="DJI4570" s="633"/>
      <c r="DJJ4570" s="1888"/>
      <c r="DJK4570" s="544"/>
      <c r="DJL4570" s="2365"/>
      <c r="DJM4570" s="633"/>
      <c r="DJN4570" s="439"/>
      <c r="DJO4570" s="633"/>
      <c r="DJP4570" s="633"/>
      <c r="DJQ4570" s="1888"/>
      <c r="DJR4570" s="544"/>
      <c r="DJS4570" s="2365"/>
      <c r="DJT4570" s="633"/>
      <c r="DJU4570" s="439"/>
      <c r="DJV4570" s="633"/>
      <c r="DJW4570" s="633"/>
      <c r="DJX4570" s="1888"/>
      <c r="DJY4570" s="544"/>
      <c r="DJZ4570" s="2365"/>
      <c r="DKA4570" s="633"/>
      <c r="DKB4570" s="439"/>
      <c r="DKC4570" s="633"/>
      <c r="DKD4570" s="633"/>
      <c r="DKE4570" s="1888"/>
      <c r="DKF4570" s="544"/>
      <c r="DKG4570" s="2365"/>
      <c r="DKH4570" s="633"/>
      <c r="DKI4570" s="439"/>
      <c r="DKJ4570" s="633"/>
      <c r="DKK4570" s="633"/>
      <c r="DKL4570" s="1888"/>
      <c r="DKM4570" s="544"/>
      <c r="DKN4570" s="2365"/>
      <c r="DKO4570" s="633"/>
      <c r="DKP4570" s="439"/>
      <c r="DKQ4570" s="633"/>
      <c r="DKR4570" s="633"/>
      <c r="DKS4570" s="1888"/>
      <c r="DKT4570" s="544"/>
      <c r="DKU4570" s="2365"/>
      <c r="DKV4570" s="633"/>
      <c r="DKW4570" s="439"/>
      <c r="DKX4570" s="633"/>
      <c r="DKY4570" s="633"/>
      <c r="DKZ4570" s="1888"/>
      <c r="DLA4570" s="544"/>
      <c r="DLB4570" s="2365"/>
      <c r="DLC4570" s="633"/>
      <c r="DLD4570" s="439"/>
      <c r="DLE4570" s="633"/>
      <c r="DLF4570" s="633"/>
      <c r="DLG4570" s="1888"/>
      <c r="DLH4570" s="544"/>
      <c r="DLI4570" s="2365"/>
      <c r="DLJ4570" s="633"/>
      <c r="DLK4570" s="439"/>
      <c r="DLL4570" s="633"/>
      <c r="DLM4570" s="633"/>
      <c r="DLN4570" s="1888"/>
      <c r="DLO4570" s="544"/>
      <c r="DLP4570" s="2365"/>
      <c r="DLQ4570" s="633"/>
      <c r="DLR4570" s="439"/>
      <c r="DLS4570" s="633"/>
      <c r="DLT4570" s="633"/>
      <c r="DLU4570" s="1888"/>
      <c r="DLV4570" s="544"/>
      <c r="DLW4570" s="2365"/>
      <c r="DLX4570" s="633"/>
      <c r="DLY4570" s="439"/>
      <c r="DLZ4570" s="633"/>
      <c r="DMA4570" s="633"/>
      <c r="DMB4570" s="1888"/>
      <c r="DMC4570" s="544"/>
      <c r="DMD4570" s="2365"/>
      <c r="DME4570" s="633"/>
      <c r="DMF4570" s="439"/>
      <c r="DMG4570" s="633"/>
      <c r="DMH4570" s="633"/>
      <c r="DMI4570" s="1888"/>
      <c r="DMJ4570" s="544"/>
      <c r="DMK4570" s="2365"/>
      <c r="DML4570" s="633"/>
      <c r="DMM4570" s="439"/>
      <c r="DMN4570" s="633"/>
      <c r="DMO4570" s="633"/>
      <c r="DMP4570" s="1888"/>
      <c r="DMQ4570" s="544"/>
      <c r="DMR4570" s="2365"/>
      <c r="DMS4570" s="633"/>
      <c r="DMT4570" s="439"/>
      <c r="DMU4570" s="633"/>
      <c r="DMV4570" s="633"/>
      <c r="DMW4570" s="1888"/>
      <c r="DMX4570" s="544"/>
      <c r="DMY4570" s="2365"/>
      <c r="DMZ4570" s="633"/>
      <c r="DNA4570" s="439"/>
      <c r="DNB4570" s="633"/>
      <c r="DNC4570" s="633"/>
      <c r="DND4570" s="1888"/>
      <c r="DNE4570" s="544"/>
      <c r="DNF4570" s="2365"/>
      <c r="DNG4570" s="633"/>
      <c r="DNH4570" s="439"/>
      <c r="DNI4570" s="633"/>
      <c r="DNJ4570" s="633"/>
      <c r="DNK4570" s="1888"/>
      <c r="DNL4570" s="544"/>
      <c r="DNM4570" s="2365"/>
      <c r="DNN4570" s="633"/>
      <c r="DNO4570" s="439"/>
      <c r="DNP4570" s="633"/>
      <c r="DNQ4570" s="633"/>
      <c r="DNR4570" s="1888"/>
      <c r="DNS4570" s="544"/>
      <c r="DNT4570" s="2365"/>
      <c r="DNU4570" s="633"/>
      <c r="DNV4570" s="439"/>
      <c r="DNW4570" s="633"/>
      <c r="DNX4570" s="633"/>
      <c r="DNY4570" s="1888"/>
      <c r="DNZ4570" s="544"/>
      <c r="DOA4570" s="2365"/>
      <c r="DOB4570" s="633"/>
      <c r="DOC4570" s="439"/>
      <c r="DOD4570" s="633"/>
      <c r="DOE4570" s="633"/>
      <c r="DOF4570" s="1888"/>
      <c r="DOG4570" s="544"/>
      <c r="DOH4570" s="2365"/>
      <c r="DOI4570" s="633"/>
      <c r="DOJ4570" s="439"/>
      <c r="DOK4570" s="633"/>
      <c r="DOL4570" s="633"/>
      <c r="DOM4570" s="1888"/>
      <c r="DON4570" s="544"/>
      <c r="DOO4570" s="2365"/>
      <c r="DOP4570" s="633"/>
      <c r="DOQ4570" s="439"/>
      <c r="DOR4570" s="633"/>
      <c r="DOS4570" s="633"/>
      <c r="DOT4570" s="1888"/>
      <c r="DOU4570" s="544"/>
      <c r="DOV4570" s="2365"/>
      <c r="DOW4570" s="633"/>
      <c r="DOX4570" s="439"/>
      <c r="DOY4570" s="633"/>
      <c r="DOZ4570" s="633"/>
      <c r="DPA4570" s="1888"/>
      <c r="DPB4570" s="544"/>
      <c r="DPC4570" s="2365"/>
      <c r="DPD4570" s="633"/>
      <c r="DPE4570" s="439"/>
      <c r="DPF4570" s="633"/>
      <c r="DPG4570" s="633"/>
      <c r="DPH4570" s="1888"/>
      <c r="DPI4570" s="544"/>
      <c r="DPJ4570" s="2365"/>
      <c r="DPK4570" s="633"/>
      <c r="DPL4570" s="439"/>
      <c r="DPM4570" s="633"/>
      <c r="DPN4570" s="633"/>
      <c r="DPO4570" s="1888"/>
      <c r="DPP4570" s="544"/>
      <c r="DPQ4570" s="2365"/>
      <c r="DPR4570" s="633"/>
      <c r="DPS4570" s="439"/>
      <c r="DPT4570" s="633"/>
      <c r="DPU4570" s="633"/>
      <c r="DPV4570" s="1888"/>
      <c r="DPW4570" s="544"/>
      <c r="DPX4570" s="2365"/>
      <c r="DPY4570" s="633"/>
      <c r="DPZ4570" s="439"/>
      <c r="DQA4570" s="633"/>
      <c r="DQB4570" s="633"/>
      <c r="DQC4570" s="1888"/>
      <c r="DQD4570" s="544"/>
      <c r="DQE4570" s="2365"/>
      <c r="DQF4570" s="633"/>
      <c r="DQG4570" s="439"/>
      <c r="DQH4570" s="633"/>
      <c r="DQI4570" s="633"/>
      <c r="DQJ4570" s="1888"/>
      <c r="DQK4570" s="544"/>
      <c r="DQL4570" s="2365"/>
      <c r="DQM4570" s="633"/>
      <c r="DQN4570" s="439"/>
      <c r="DQO4570" s="633"/>
      <c r="DQP4570" s="633"/>
      <c r="DQQ4570" s="1888"/>
      <c r="DQR4570" s="544"/>
      <c r="DQS4570" s="2365"/>
      <c r="DQT4570" s="633"/>
      <c r="DQU4570" s="439"/>
      <c r="DQV4570" s="633"/>
      <c r="DQW4570" s="633"/>
      <c r="DQX4570" s="1888"/>
      <c r="DQY4570" s="544"/>
      <c r="DQZ4570" s="2365"/>
      <c r="DRA4570" s="633"/>
      <c r="DRB4570" s="439"/>
      <c r="DRC4570" s="633"/>
      <c r="DRD4570" s="633"/>
      <c r="DRE4570" s="1888"/>
      <c r="DRF4570" s="544"/>
      <c r="DRG4570" s="2365"/>
      <c r="DRH4570" s="633"/>
      <c r="DRI4570" s="439"/>
      <c r="DRJ4570" s="633"/>
      <c r="DRK4570" s="633"/>
      <c r="DRL4570" s="1888"/>
      <c r="DRM4570" s="544"/>
      <c r="DRN4570" s="2365"/>
      <c r="DRO4570" s="633"/>
      <c r="DRP4570" s="439"/>
      <c r="DRQ4570" s="633"/>
      <c r="DRR4570" s="633"/>
      <c r="DRS4570" s="1888"/>
      <c r="DRT4570" s="544"/>
      <c r="DRU4570" s="2365"/>
      <c r="DRV4570" s="633"/>
      <c r="DRW4570" s="439"/>
      <c r="DRX4570" s="633"/>
      <c r="DRY4570" s="633"/>
      <c r="DRZ4570" s="1888"/>
      <c r="DSA4570" s="544"/>
      <c r="DSB4570" s="2365"/>
      <c r="DSC4570" s="633"/>
      <c r="DSD4570" s="439"/>
      <c r="DSE4570" s="633"/>
      <c r="DSF4570" s="633"/>
      <c r="DSG4570" s="1888"/>
      <c r="DSH4570" s="544"/>
      <c r="DSI4570" s="2365"/>
      <c r="DSJ4570" s="633"/>
      <c r="DSK4570" s="439"/>
      <c r="DSL4570" s="633"/>
      <c r="DSM4570" s="633"/>
      <c r="DSN4570" s="1888"/>
      <c r="DSO4570" s="544"/>
      <c r="DSP4570" s="2365"/>
      <c r="DSQ4570" s="633"/>
      <c r="DSR4570" s="439"/>
      <c r="DSS4570" s="633"/>
      <c r="DST4570" s="633"/>
      <c r="DSU4570" s="1888"/>
      <c r="DSV4570" s="544"/>
      <c r="DSW4570" s="2365"/>
      <c r="DSX4570" s="633"/>
      <c r="DSY4570" s="439"/>
      <c r="DSZ4570" s="633"/>
      <c r="DTA4570" s="633"/>
      <c r="DTB4570" s="1888"/>
      <c r="DTC4570" s="544"/>
      <c r="DTD4570" s="2365"/>
      <c r="DTE4570" s="633"/>
      <c r="DTF4570" s="439"/>
      <c r="DTG4570" s="633"/>
      <c r="DTH4570" s="633"/>
      <c r="DTI4570" s="1888"/>
      <c r="DTJ4570" s="544"/>
      <c r="DTK4570" s="2365"/>
      <c r="DTL4570" s="633"/>
      <c r="DTM4570" s="439"/>
      <c r="DTN4570" s="633"/>
      <c r="DTO4570" s="633"/>
      <c r="DTP4570" s="1888"/>
      <c r="DTQ4570" s="544"/>
      <c r="DTR4570" s="2365"/>
      <c r="DTS4570" s="633"/>
      <c r="DTT4570" s="439"/>
      <c r="DTU4570" s="633"/>
      <c r="DTV4570" s="633"/>
      <c r="DTW4570" s="1888"/>
      <c r="DTX4570" s="544"/>
      <c r="DTY4570" s="2365"/>
      <c r="DTZ4570" s="633"/>
      <c r="DUA4570" s="439"/>
      <c r="DUB4570" s="633"/>
      <c r="DUC4570" s="633"/>
      <c r="DUD4570" s="1888"/>
      <c r="DUE4570" s="544"/>
      <c r="DUF4570" s="2365"/>
      <c r="DUG4570" s="633"/>
      <c r="DUH4570" s="439"/>
      <c r="DUI4570" s="633"/>
      <c r="DUJ4570" s="633"/>
      <c r="DUK4570" s="1888"/>
      <c r="DUL4570" s="544"/>
      <c r="DUM4570" s="2365"/>
      <c r="DUN4570" s="633"/>
      <c r="DUO4570" s="439"/>
      <c r="DUP4570" s="633"/>
      <c r="DUQ4570" s="633"/>
      <c r="DUR4570" s="1888"/>
      <c r="DUS4570" s="544"/>
      <c r="DUT4570" s="2365"/>
      <c r="DUU4570" s="633"/>
      <c r="DUV4570" s="439"/>
      <c r="DUW4570" s="633"/>
      <c r="DUX4570" s="633"/>
      <c r="DUY4570" s="1888"/>
      <c r="DUZ4570" s="544"/>
      <c r="DVA4570" s="2365"/>
      <c r="DVB4570" s="633"/>
      <c r="DVC4570" s="439"/>
      <c r="DVD4570" s="633"/>
      <c r="DVE4570" s="633"/>
      <c r="DVF4570" s="1888"/>
      <c r="DVG4570" s="544"/>
      <c r="DVH4570" s="2365"/>
      <c r="DVI4570" s="633"/>
      <c r="DVJ4570" s="439"/>
      <c r="DVK4570" s="633"/>
      <c r="DVL4570" s="633"/>
      <c r="DVM4570" s="1888"/>
      <c r="DVN4570" s="544"/>
      <c r="DVO4570" s="2365"/>
      <c r="DVP4570" s="633"/>
      <c r="DVQ4570" s="439"/>
      <c r="DVR4570" s="633"/>
      <c r="DVS4570" s="633"/>
      <c r="DVT4570" s="1888"/>
      <c r="DVU4570" s="544"/>
      <c r="DVV4570" s="2365"/>
      <c r="DVW4570" s="633"/>
      <c r="DVX4570" s="439"/>
      <c r="DVY4570" s="633"/>
      <c r="DVZ4570" s="633"/>
      <c r="DWA4570" s="1888"/>
      <c r="DWB4570" s="544"/>
      <c r="DWC4570" s="2365"/>
      <c r="DWD4570" s="633"/>
      <c r="DWE4570" s="439"/>
      <c r="DWF4570" s="633"/>
      <c r="DWG4570" s="633"/>
      <c r="DWH4570" s="1888"/>
      <c r="DWI4570" s="544"/>
      <c r="DWJ4570" s="2365"/>
      <c r="DWK4570" s="633"/>
      <c r="DWL4570" s="439"/>
      <c r="DWM4570" s="633"/>
      <c r="DWN4570" s="633"/>
      <c r="DWO4570" s="1888"/>
      <c r="DWP4570" s="544"/>
      <c r="DWQ4570" s="2365"/>
      <c r="DWR4570" s="633"/>
      <c r="DWS4570" s="439"/>
      <c r="DWT4570" s="633"/>
      <c r="DWU4570" s="633"/>
      <c r="DWV4570" s="1888"/>
      <c r="DWW4570" s="544"/>
      <c r="DWX4570" s="2365"/>
      <c r="DWY4570" s="633"/>
      <c r="DWZ4570" s="439"/>
      <c r="DXA4570" s="633"/>
      <c r="DXB4570" s="633"/>
      <c r="DXC4570" s="1888"/>
      <c r="DXD4570" s="544"/>
      <c r="DXE4570" s="2365"/>
      <c r="DXF4570" s="633"/>
      <c r="DXG4570" s="439"/>
      <c r="DXH4570" s="633"/>
      <c r="DXI4570" s="633"/>
      <c r="DXJ4570" s="1888"/>
      <c r="DXK4570" s="544"/>
      <c r="DXL4570" s="2365"/>
      <c r="DXM4570" s="633"/>
      <c r="DXN4570" s="439"/>
      <c r="DXO4570" s="633"/>
      <c r="DXP4570" s="633"/>
      <c r="DXQ4570" s="1888"/>
      <c r="DXR4570" s="544"/>
      <c r="DXS4570" s="2365"/>
      <c r="DXT4570" s="633"/>
      <c r="DXU4570" s="439"/>
      <c r="DXV4570" s="633"/>
      <c r="DXW4570" s="633"/>
      <c r="DXX4570" s="1888"/>
      <c r="DXY4570" s="544"/>
      <c r="DXZ4570" s="2365"/>
      <c r="DYA4570" s="633"/>
      <c r="DYB4570" s="439"/>
      <c r="DYC4570" s="633"/>
      <c r="DYD4570" s="633"/>
      <c r="DYE4570" s="1888"/>
      <c r="DYF4570" s="544"/>
      <c r="DYG4570" s="2365"/>
      <c r="DYH4570" s="633"/>
      <c r="DYI4570" s="439"/>
      <c r="DYJ4570" s="633"/>
      <c r="DYK4570" s="633"/>
      <c r="DYL4570" s="1888"/>
      <c r="DYM4570" s="544"/>
      <c r="DYN4570" s="2365"/>
      <c r="DYO4570" s="633"/>
      <c r="DYP4570" s="439"/>
      <c r="DYQ4570" s="633"/>
      <c r="DYR4570" s="633"/>
      <c r="DYS4570" s="1888"/>
      <c r="DYT4570" s="544"/>
      <c r="DYU4570" s="2365"/>
      <c r="DYV4570" s="633"/>
      <c r="DYW4570" s="439"/>
      <c r="DYX4570" s="633"/>
      <c r="DYY4570" s="633"/>
      <c r="DYZ4570" s="1888"/>
      <c r="DZA4570" s="544"/>
      <c r="DZB4570" s="2365"/>
      <c r="DZC4570" s="633"/>
      <c r="DZD4570" s="439"/>
      <c r="DZE4570" s="633"/>
      <c r="DZF4570" s="633"/>
      <c r="DZG4570" s="1888"/>
      <c r="DZH4570" s="544"/>
      <c r="DZI4570" s="2365"/>
      <c r="DZJ4570" s="633"/>
      <c r="DZK4570" s="439"/>
      <c r="DZL4570" s="633"/>
      <c r="DZM4570" s="633"/>
      <c r="DZN4570" s="1888"/>
      <c r="DZO4570" s="544"/>
      <c r="DZP4570" s="2365"/>
      <c r="DZQ4570" s="633"/>
      <c r="DZR4570" s="439"/>
      <c r="DZS4570" s="633"/>
      <c r="DZT4570" s="633"/>
      <c r="DZU4570" s="1888"/>
      <c r="DZV4570" s="544"/>
      <c r="DZW4570" s="2365"/>
      <c r="DZX4570" s="633"/>
      <c r="DZY4570" s="439"/>
      <c r="DZZ4570" s="633"/>
      <c r="EAA4570" s="633"/>
      <c r="EAB4570" s="1888"/>
      <c r="EAC4570" s="544"/>
      <c r="EAD4570" s="2365"/>
      <c r="EAE4570" s="633"/>
      <c r="EAF4570" s="439"/>
      <c r="EAG4570" s="633"/>
      <c r="EAH4570" s="633"/>
      <c r="EAI4570" s="1888"/>
      <c r="EAJ4570" s="544"/>
      <c r="EAK4570" s="2365"/>
      <c r="EAL4570" s="633"/>
      <c r="EAM4570" s="439"/>
      <c r="EAN4570" s="633"/>
      <c r="EAO4570" s="633"/>
      <c r="EAP4570" s="1888"/>
      <c r="EAQ4570" s="544"/>
      <c r="EAR4570" s="2365"/>
      <c r="EAS4570" s="633"/>
      <c r="EAT4570" s="439"/>
      <c r="EAU4570" s="633"/>
      <c r="EAV4570" s="633"/>
      <c r="EAW4570" s="1888"/>
      <c r="EAX4570" s="544"/>
      <c r="EAY4570" s="2365"/>
      <c r="EAZ4570" s="633"/>
      <c r="EBA4570" s="439"/>
      <c r="EBB4570" s="633"/>
      <c r="EBC4570" s="633"/>
      <c r="EBD4570" s="1888"/>
      <c r="EBE4570" s="544"/>
      <c r="EBF4570" s="2365"/>
      <c r="EBG4570" s="633"/>
      <c r="EBH4570" s="439"/>
      <c r="EBI4570" s="633"/>
      <c r="EBJ4570" s="633"/>
      <c r="EBK4570" s="1888"/>
      <c r="EBL4570" s="544"/>
      <c r="EBM4570" s="2365"/>
      <c r="EBN4570" s="633"/>
      <c r="EBO4570" s="439"/>
      <c r="EBP4570" s="633"/>
      <c r="EBQ4570" s="633"/>
      <c r="EBR4570" s="1888"/>
      <c r="EBS4570" s="544"/>
      <c r="EBT4570" s="2365"/>
      <c r="EBU4570" s="633"/>
      <c r="EBV4570" s="439"/>
      <c r="EBW4570" s="633"/>
      <c r="EBX4570" s="633"/>
      <c r="EBY4570" s="1888"/>
      <c r="EBZ4570" s="544"/>
      <c r="ECA4570" s="2365"/>
      <c r="ECB4570" s="633"/>
      <c r="ECC4570" s="439"/>
      <c r="ECD4570" s="633"/>
      <c r="ECE4570" s="633"/>
      <c r="ECF4570" s="1888"/>
      <c r="ECG4570" s="544"/>
      <c r="ECH4570" s="2365"/>
      <c r="ECI4570" s="633"/>
      <c r="ECJ4570" s="439"/>
      <c r="ECK4570" s="633"/>
      <c r="ECL4570" s="633"/>
      <c r="ECM4570" s="1888"/>
      <c r="ECN4570" s="544"/>
      <c r="ECO4570" s="2365"/>
      <c r="ECP4570" s="633"/>
      <c r="ECQ4570" s="439"/>
      <c r="ECR4570" s="633"/>
      <c r="ECS4570" s="633"/>
      <c r="ECT4570" s="1888"/>
      <c r="ECU4570" s="544"/>
      <c r="ECV4570" s="2365"/>
      <c r="ECW4570" s="633"/>
      <c r="ECX4570" s="439"/>
      <c r="ECY4570" s="633"/>
      <c r="ECZ4570" s="633"/>
      <c r="EDA4570" s="1888"/>
      <c r="EDB4570" s="544"/>
      <c r="EDC4570" s="2365"/>
      <c r="EDD4570" s="633"/>
      <c r="EDE4570" s="439"/>
      <c r="EDF4570" s="633"/>
      <c r="EDG4570" s="633"/>
      <c r="EDH4570" s="1888"/>
      <c r="EDI4570" s="544"/>
      <c r="EDJ4570" s="2365"/>
      <c r="EDK4570" s="633"/>
      <c r="EDL4570" s="439"/>
      <c r="EDM4570" s="633"/>
      <c r="EDN4570" s="633"/>
      <c r="EDO4570" s="1888"/>
      <c r="EDP4570" s="544"/>
      <c r="EDQ4570" s="2365"/>
      <c r="EDR4570" s="633"/>
      <c r="EDS4570" s="439"/>
      <c r="EDT4570" s="633"/>
      <c r="EDU4570" s="633"/>
      <c r="EDV4570" s="1888"/>
      <c r="EDW4570" s="544"/>
      <c r="EDX4570" s="2365"/>
      <c r="EDY4570" s="633"/>
      <c r="EDZ4570" s="439"/>
      <c r="EEA4570" s="633"/>
      <c r="EEB4570" s="633"/>
      <c r="EEC4570" s="1888"/>
      <c r="EED4570" s="544"/>
      <c r="EEE4570" s="2365"/>
      <c r="EEF4570" s="633"/>
      <c r="EEG4570" s="439"/>
      <c r="EEH4570" s="633"/>
      <c r="EEI4570" s="633"/>
      <c r="EEJ4570" s="1888"/>
      <c r="EEK4570" s="544"/>
      <c r="EEL4570" s="2365"/>
      <c r="EEM4570" s="633"/>
      <c r="EEN4570" s="439"/>
      <c r="EEO4570" s="633"/>
      <c r="EEP4570" s="633"/>
      <c r="EEQ4570" s="1888"/>
      <c r="EER4570" s="544"/>
      <c r="EES4570" s="2365"/>
      <c r="EET4570" s="633"/>
      <c r="EEU4570" s="439"/>
      <c r="EEV4570" s="633"/>
      <c r="EEW4570" s="633"/>
      <c r="EEX4570" s="1888"/>
      <c r="EEY4570" s="544"/>
      <c r="EEZ4570" s="2365"/>
      <c r="EFA4570" s="633"/>
      <c r="EFB4570" s="439"/>
      <c r="EFC4570" s="633"/>
      <c r="EFD4570" s="633"/>
      <c r="EFE4570" s="1888"/>
      <c r="EFF4570" s="544"/>
      <c r="EFG4570" s="2365"/>
      <c r="EFH4570" s="633"/>
      <c r="EFI4570" s="439"/>
      <c r="EFJ4570" s="633"/>
      <c r="EFK4570" s="633"/>
      <c r="EFL4570" s="1888"/>
      <c r="EFM4570" s="544"/>
      <c r="EFN4570" s="2365"/>
      <c r="EFO4570" s="633"/>
      <c r="EFP4570" s="439"/>
      <c r="EFQ4570" s="633"/>
      <c r="EFR4570" s="633"/>
      <c r="EFS4570" s="1888"/>
      <c r="EFT4570" s="544"/>
      <c r="EFU4570" s="2365"/>
      <c r="EFV4570" s="633"/>
      <c r="EFW4570" s="439"/>
      <c r="EFX4570" s="633"/>
      <c r="EFY4570" s="633"/>
      <c r="EFZ4570" s="1888"/>
      <c r="EGA4570" s="544"/>
      <c r="EGB4570" s="2365"/>
      <c r="EGC4570" s="633"/>
      <c r="EGD4570" s="439"/>
      <c r="EGE4570" s="633"/>
      <c r="EGF4570" s="633"/>
      <c r="EGG4570" s="1888"/>
      <c r="EGH4570" s="544"/>
      <c r="EGI4570" s="2365"/>
      <c r="EGJ4570" s="633"/>
      <c r="EGK4570" s="439"/>
      <c r="EGL4570" s="633"/>
      <c r="EGM4570" s="633"/>
      <c r="EGN4570" s="1888"/>
      <c r="EGO4570" s="544"/>
      <c r="EGP4570" s="2365"/>
      <c r="EGQ4570" s="633"/>
      <c r="EGR4570" s="439"/>
      <c r="EGS4570" s="633"/>
      <c r="EGT4570" s="633"/>
      <c r="EGU4570" s="1888"/>
      <c r="EGV4570" s="544"/>
      <c r="EGW4570" s="2365"/>
      <c r="EGX4570" s="633"/>
      <c r="EGY4570" s="439"/>
      <c r="EGZ4570" s="633"/>
      <c r="EHA4570" s="633"/>
      <c r="EHB4570" s="1888"/>
      <c r="EHC4570" s="544"/>
      <c r="EHD4570" s="2365"/>
      <c r="EHE4570" s="633"/>
      <c r="EHF4570" s="439"/>
      <c r="EHG4570" s="633"/>
      <c r="EHH4570" s="633"/>
      <c r="EHI4570" s="1888"/>
      <c r="EHJ4570" s="544"/>
      <c r="EHK4570" s="2365"/>
      <c r="EHL4570" s="633"/>
      <c r="EHM4570" s="439"/>
      <c r="EHN4570" s="633"/>
      <c r="EHO4570" s="633"/>
      <c r="EHP4570" s="1888"/>
      <c r="EHQ4570" s="544"/>
      <c r="EHR4570" s="2365"/>
      <c r="EHS4570" s="633"/>
      <c r="EHT4570" s="439"/>
      <c r="EHU4570" s="633"/>
      <c r="EHV4570" s="633"/>
      <c r="EHW4570" s="1888"/>
      <c r="EHX4570" s="544"/>
      <c r="EHY4570" s="2365"/>
      <c r="EHZ4570" s="633"/>
      <c r="EIA4570" s="439"/>
      <c r="EIB4570" s="633"/>
      <c r="EIC4570" s="633"/>
      <c r="EID4570" s="1888"/>
      <c r="EIE4570" s="544"/>
      <c r="EIF4570" s="2365"/>
      <c r="EIG4570" s="633"/>
      <c r="EIH4570" s="439"/>
      <c r="EII4570" s="633"/>
      <c r="EIJ4570" s="633"/>
      <c r="EIK4570" s="1888"/>
      <c r="EIL4570" s="544"/>
      <c r="EIM4570" s="2365"/>
      <c r="EIN4570" s="633"/>
      <c r="EIO4570" s="439"/>
      <c r="EIP4570" s="633"/>
      <c r="EIQ4570" s="633"/>
      <c r="EIR4570" s="1888"/>
      <c r="EIS4570" s="544"/>
      <c r="EIT4570" s="2365"/>
      <c r="EIU4570" s="633"/>
      <c r="EIV4570" s="439"/>
      <c r="EIW4570" s="633"/>
      <c r="EIX4570" s="633"/>
      <c r="EIY4570" s="1888"/>
      <c r="EIZ4570" s="544"/>
      <c r="EJA4570" s="2365"/>
      <c r="EJB4570" s="633"/>
      <c r="EJC4570" s="439"/>
      <c r="EJD4570" s="633"/>
      <c r="EJE4570" s="633"/>
      <c r="EJF4570" s="1888"/>
      <c r="EJG4570" s="544"/>
      <c r="EJH4570" s="2365"/>
      <c r="EJI4570" s="633"/>
      <c r="EJJ4570" s="439"/>
      <c r="EJK4570" s="633"/>
      <c r="EJL4570" s="633"/>
      <c r="EJM4570" s="1888"/>
      <c r="EJN4570" s="544"/>
      <c r="EJO4570" s="2365"/>
      <c r="EJP4570" s="633"/>
      <c r="EJQ4570" s="439"/>
      <c r="EJR4570" s="633"/>
      <c r="EJS4570" s="633"/>
      <c r="EJT4570" s="1888"/>
      <c r="EJU4570" s="544"/>
      <c r="EJV4570" s="2365"/>
      <c r="EJW4570" s="633"/>
      <c r="EJX4570" s="439"/>
      <c r="EJY4570" s="633"/>
      <c r="EJZ4570" s="633"/>
      <c r="EKA4570" s="1888"/>
      <c r="EKB4570" s="544"/>
      <c r="EKC4570" s="2365"/>
      <c r="EKD4570" s="633"/>
      <c r="EKE4570" s="439"/>
      <c r="EKF4570" s="633"/>
      <c r="EKG4570" s="633"/>
      <c r="EKH4570" s="1888"/>
      <c r="EKI4570" s="544"/>
      <c r="EKJ4570" s="2365"/>
      <c r="EKK4570" s="633"/>
      <c r="EKL4570" s="439"/>
      <c r="EKM4570" s="633"/>
      <c r="EKN4570" s="633"/>
      <c r="EKO4570" s="1888"/>
      <c r="EKP4570" s="544"/>
      <c r="EKQ4570" s="2365"/>
      <c r="EKR4570" s="633"/>
      <c r="EKS4570" s="439"/>
      <c r="EKT4570" s="633"/>
      <c r="EKU4570" s="633"/>
      <c r="EKV4570" s="1888"/>
      <c r="EKW4570" s="544"/>
      <c r="EKX4570" s="2365"/>
      <c r="EKY4570" s="633"/>
      <c r="EKZ4570" s="439"/>
      <c r="ELA4570" s="633"/>
      <c r="ELB4570" s="633"/>
      <c r="ELC4570" s="1888"/>
      <c r="ELD4570" s="544"/>
      <c r="ELE4570" s="2365"/>
      <c r="ELF4570" s="633"/>
      <c r="ELG4570" s="439"/>
      <c r="ELH4570" s="633"/>
      <c r="ELI4570" s="633"/>
      <c r="ELJ4570" s="1888"/>
      <c r="ELK4570" s="544"/>
      <c r="ELL4570" s="2365"/>
      <c r="ELM4570" s="633"/>
      <c r="ELN4570" s="439"/>
      <c r="ELO4570" s="633"/>
      <c r="ELP4570" s="633"/>
      <c r="ELQ4570" s="1888"/>
      <c r="ELR4570" s="544"/>
      <c r="ELS4570" s="2365"/>
      <c r="ELT4570" s="633"/>
      <c r="ELU4570" s="439"/>
      <c r="ELV4570" s="633"/>
      <c r="ELW4570" s="633"/>
      <c r="ELX4570" s="1888"/>
      <c r="ELY4570" s="544"/>
      <c r="ELZ4570" s="2365"/>
      <c r="EMA4570" s="633"/>
      <c r="EMB4570" s="439"/>
      <c r="EMC4570" s="633"/>
      <c r="EMD4570" s="633"/>
      <c r="EME4570" s="1888"/>
      <c r="EMF4570" s="544"/>
      <c r="EMG4570" s="2365"/>
      <c r="EMH4570" s="633"/>
      <c r="EMI4570" s="439"/>
      <c r="EMJ4570" s="633"/>
      <c r="EMK4570" s="633"/>
      <c r="EML4570" s="1888"/>
      <c r="EMM4570" s="544"/>
      <c r="EMN4570" s="2365"/>
      <c r="EMO4570" s="633"/>
      <c r="EMP4570" s="439"/>
      <c r="EMQ4570" s="633"/>
      <c r="EMR4570" s="633"/>
      <c r="EMS4570" s="1888"/>
      <c r="EMT4570" s="544"/>
      <c r="EMU4570" s="2365"/>
      <c r="EMV4570" s="633"/>
      <c r="EMW4570" s="439"/>
      <c r="EMX4570" s="633"/>
      <c r="EMY4570" s="633"/>
      <c r="EMZ4570" s="1888"/>
      <c r="ENA4570" s="544"/>
      <c r="ENB4570" s="2365"/>
      <c r="ENC4570" s="633"/>
      <c r="END4570" s="439"/>
      <c r="ENE4570" s="633"/>
      <c r="ENF4570" s="633"/>
      <c r="ENG4570" s="1888"/>
      <c r="ENH4570" s="544"/>
      <c r="ENI4570" s="2365"/>
      <c r="ENJ4570" s="633"/>
      <c r="ENK4570" s="439"/>
      <c r="ENL4570" s="633"/>
      <c r="ENM4570" s="633"/>
      <c r="ENN4570" s="1888"/>
      <c r="ENO4570" s="544"/>
      <c r="ENP4570" s="2365"/>
      <c r="ENQ4570" s="633"/>
      <c r="ENR4570" s="439"/>
      <c r="ENS4570" s="633"/>
      <c r="ENT4570" s="633"/>
      <c r="ENU4570" s="1888"/>
      <c r="ENV4570" s="544"/>
      <c r="ENW4570" s="2365"/>
      <c r="ENX4570" s="633"/>
      <c r="ENY4570" s="439"/>
      <c r="ENZ4570" s="633"/>
      <c r="EOA4570" s="633"/>
      <c r="EOB4570" s="1888"/>
      <c r="EOC4570" s="544"/>
      <c r="EOD4570" s="2365"/>
      <c r="EOE4570" s="633"/>
      <c r="EOF4570" s="439"/>
      <c r="EOG4570" s="633"/>
      <c r="EOH4570" s="633"/>
      <c r="EOI4570" s="1888"/>
      <c r="EOJ4570" s="544"/>
      <c r="EOK4570" s="2365"/>
      <c r="EOL4570" s="633"/>
      <c r="EOM4570" s="439"/>
      <c r="EON4570" s="633"/>
      <c r="EOO4570" s="633"/>
      <c r="EOP4570" s="1888"/>
      <c r="EOQ4570" s="544"/>
      <c r="EOR4570" s="2365"/>
      <c r="EOS4570" s="633"/>
      <c r="EOT4570" s="439"/>
      <c r="EOU4570" s="633"/>
      <c r="EOV4570" s="633"/>
      <c r="EOW4570" s="1888"/>
      <c r="EOX4570" s="544"/>
      <c r="EOY4570" s="2365"/>
      <c r="EOZ4570" s="633"/>
      <c r="EPA4570" s="439"/>
      <c r="EPB4570" s="633"/>
      <c r="EPC4570" s="633"/>
      <c r="EPD4570" s="1888"/>
      <c r="EPE4570" s="544"/>
      <c r="EPF4570" s="2365"/>
      <c r="EPG4570" s="633"/>
      <c r="EPH4570" s="439"/>
      <c r="EPI4570" s="633"/>
      <c r="EPJ4570" s="633"/>
      <c r="EPK4570" s="1888"/>
      <c r="EPL4570" s="544"/>
      <c r="EPM4570" s="2365"/>
      <c r="EPN4570" s="633"/>
      <c r="EPO4570" s="439"/>
      <c r="EPP4570" s="633"/>
      <c r="EPQ4570" s="633"/>
      <c r="EPR4570" s="1888"/>
      <c r="EPS4570" s="544"/>
      <c r="EPT4570" s="2365"/>
      <c r="EPU4570" s="633"/>
      <c r="EPV4570" s="439"/>
      <c r="EPW4570" s="633"/>
      <c r="EPX4570" s="633"/>
      <c r="EPY4570" s="1888"/>
      <c r="EPZ4570" s="544"/>
      <c r="EQA4570" s="2365"/>
      <c r="EQB4570" s="633"/>
      <c r="EQC4570" s="439"/>
      <c r="EQD4570" s="633"/>
      <c r="EQE4570" s="633"/>
      <c r="EQF4570" s="1888"/>
      <c r="EQG4570" s="544"/>
      <c r="EQH4570" s="2365"/>
      <c r="EQI4570" s="633"/>
      <c r="EQJ4570" s="439"/>
      <c r="EQK4570" s="633"/>
      <c r="EQL4570" s="633"/>
      <c r="EQM4570" s="1888"/>
      <c r="EQN4570" s="544"/>
      <c r="EQO4570" s="2365"/>
      <c r="EQP4570" s="633"/>
      <c r="EQQ4570" s="439"/>
      <c r="EQR4570" s="633"/>
      <c r="EQS4570" s="633"/>
      <c r="EQT4570" s="1888"/>
      <c r="EQU4570" s="544"/>
      <c r="EQV4570" s="2365"/>
      <c r="EQW4570" s="633"/>
      <c r="EQX4570" s="439"/>
      <c r="EQY4570" s="633"/>
      <c r="EQZ4570" s="633"/>
      <c r="ERA4570" s="1888"/>
      <c r="ERB4570" s="544"/>
      <c r="ERC4570" s="2365"/>
      <c r="ERD4570" s="633"/>
      <c r="ERE4570" s="439"/>
      <c r="ERF4570" s="633"/>
      <c r="ERG4570" s="633"/>
      <c r="ERH4570" s="1888"/>
      <c r="ERI4570" s="544"/>
      <c r="ERJ4570" s="2365"/>
      <c r="ERK4570" s="633"/>
      <c r="ERL4570" s="439"/>
      <c r="ERM4570" s="633"/>
      <c r="ERN4570" s="633"/>
      <c r="ERO4570" s="1888"/>
      <c r="ERP4570" s="544"/>
      <c r="ERQ4570" s="2365"/>
      <c r="ERR4570" s="633"/>
      <c r="ERS4570" s="439"/>
      <c r="ERT4570" s="633"/>
      <c r="ERU4570" s="633"/>
      <c r="ERV4570" s="1888"/>
      <c r="ERW4570" s="544"/>
      <c r="ERX4570" s="2365"/>
      <c r="ERY4570" s="633"/>
      <c r="ERZ4570" s="439"/>
      <c r="ESA4570" s="633"/>
      <c r="ESB4570" s="633"/>
      <c r="ESC4570" s="1888"/>
      <c r="ESD4570" s="544"/>
      <c r="ESE4570" s="2365"/>
      <c r="ESF4570" s="633"/>
      <c r="ESG4570" s="439"/>
      <c r="ESH4570" s="633"/>
      <c r="ESI4570" s="633"/>
      <c r="ESJ4570" s="1888"/>
      <c r="ESK4570" s="544"/>
      <c r="ESL4570" s="2365"/>
      <c r="ESM4570" s="633"/>
      <c r="ESN4570" s="439"/>
      <c r="ESO4570" s="633"/>
      <c r="ESP4570" s="633"/>
      <c r="ESQ4570" s="1888"/>
      <c r="ESR4570" s="544"/>
      <c r="ESS4570" s="2365"/>
      <c r="EST4570" s="633"/>
      <c r="ESU4570" s="439"/>
      <c r="ESV4570" s="633"/>
      <c r="ESW4570" s="633"/>
      <c r="ESX4570" s="1888"/>
      <c r="ESY4570" s="544"/>
      <c r="ESZ4570" s="2365"/>
      <c r="ETA4570" s="633"/>
      <c r="ETB4570" s="439"/>
      <c r="ETC4570" s="633"/>
      <c r="ETD4570" s="633"/>
      <c r="ETE4570" s="1888"/>
      <c r="ETF4570" s="544"/>
      <c r="ETG4570" s="2365"/>
      <c r="ETH4570" s="633"/>
      <c r="ETI4570" s="439"/>
      <c r="ETJ4570" s="633"/>
      <c r="ETK4570" s="633"/>
      <c r="ETL4570" s="1888"/>
      <c r="ETM4570" s="544"/>
      <c r="ETN4570" s="2365"/>
      <c r="ETO4570" s="633"/>
      <c r="ETP4570" s="439"/>
      <c r="ETQ4570" s="633"/>
      <c r="ETR4570" s="633"/>
      <c r="ETS4570" s="1888"/>
      <c r="ETT4570" s="544"/>
      <c r="ETU4570" s="2365"/>
      <c r="ETV4570" s="633"/>
      <c r="ETW4570" s="439"/>
      <c r="ETX4570" s="633"/>
      <c r="ETY4570" s="633"/>
      <c r="ETZ4570" s="1888"/>
      <c r="EUA4570" s="544"/>
      <c r="EUB4570" s="2365"/>
      <c r="EUC4570" s="633"/>
      <c r="EUD4570" s="439"/>
      <c r="EUE4570" s="633"/>
      <c r="EUF4570" s="633"/>
      <c r="EUG4570" s="1888"/>
      <c r="EUH4570" s="544"/>
      <c r="EUI4570" s="2365"/>
      <c r="EUJ4570" s="633"/>
      <c r="EUK4570" s="439"/>
      <c r="EUL4570" s="633"/>
      <c r="EUM4570" s="633"/>
      <c r="EUN4570" s="1888"/>
      <c r="EUO4570" s="544"/>
      <c r="EUP4570" s="2365"/>
      <c r="EUQ4570" s="633"/>
      <c r="EUR4570" s="439"/>
      <c r="EUS4570" s="633"/>
      <c r="EUT4570" s="633"/>
      <c r="EUU4570" s="1888"/>
      <c r="EUV4570" s="544"/>
      <c r="EUW4570" s="2365"/>
      <c r="EUX4570" s="633"/>
      <c r="EUY4570" s="439"/>
      <c r="EUZ4570" s="633"/>
      <c r="EVA4570" s="633"/>
      <c r="EVB4570" s="1888"/>
      <c r="EVC4570" s="544"/>
      <c r="EVD4570" s="2365"/>
      <c r="EVE4570" s="633"/>
      <c r="EVF4570" s="439"/>
      <c r="EVG4570" s="633"/>
      <c r="EVH4570" s="633"/>
      <c r="EVI4570" s="1888"/>
      <c r="EVJ4570" s="544"/>
      <c r="EVK4570" s="2365"/>
      <c r="EVL4570" s="633"/>
      <c r="EVM4570" s="439"/>
      <c r="EVN4570" s="633"/>
      <c r="EVO4570" s="633"/>
      <c r="EVP4570" s="1888"/>
      <c r="EVQ4570" s="544"/>
      <c r="EVR4570" s="2365"/>
      <c r="EVS4570" s="633"/>
      <c r="EVT4570" s="439"/>
      <c r="EVU4570" s="633"/>
      <c r="EVV4570" s="633"/>
      <c r="EVW4570" s="1888"/>
      <c r="EVX4570" s="544"/>
      <c r="EVY4570" s="2365"/>
      <c r="EVZ4570" s="633"/>
      <c r="EWA4570" s="439"/>
      <c r="EWB4570" s="633"/>
      <c r="EWC4570" s="633"/>
      <c r="EWD4570" s="1888"/>
      <c r="EWE4570" s="544"/>
      <c r="EWF4570" s="2365"/>
      <c r="EWG4570" s="633"/>
      <c r="EWH4570" s="439"/>
      <c r="EWI4570" s="633"/>
      <c r="EWJ4570" s="633"/>
      <c r="EWK4570" s="1888"/>
      <c r="EWL4570" s="544"/>
      <c r="EWM4570" s="2365"/>
      <c r="EWN4570" s="633"/>
      <c r="EWO4570" s="439"/>
      <c r="EWP4570" s="633"/>
      <c r="EWQ4570" s="633"/>
      <c r="EWR4570" s="1888"/>
      <c r="EWS4570" s="544"/>
      <c r="EWT4570" s="2365"/>
      <c r="EWU4570" s="633"/>
      <c r="EWV4570" s="439"/>
      <c r="EWW4570" s="633"/>
      <c r="EWX4570" s="633"/>
      <c r="EWY4570" s="1888"/>
      <c r="EWZ4570" s="544"/>
      <c r="EXA4570" s="2365"/>
      <c r="EXB4570" s="633"/>
      <c r="EXC4570" s="439"/>
      <c r="EXD4570" s="633"/>
      <c r="EXE4570" s="633"/>
      <c r="EXF4570" s="1888"/>
      <c r="EXG4570" s="544"/>
      <c r="EXH4570" s="2365"/>
      <c r="EXI4570" s="633"/>
      <c r="EXJ4570" s="439"/>
      <c r="EXK4570" s="633"/>
      <c r="EXL4570" s="633"/>
      <c r="EXM4570" s="1888"/>
      <c r="EXN4570" s="544"/>
      <c r="EXO4570" s="2365"/>
      <c r="EXP4570" s="633"/>
      <c r="EXQ4570" s="439"/>
      <c r="EXR4570" s="633"/>
      <c r="EXS4570" s="633"/>
      <c r="EXT4570" s="1888"/>
      <c r="EXU4570" s="544"/>
      <c r="EXV4570" s="2365"/>
      <c r="EXW4570" s="633"/>
      <c r="EXX4570" s="439"/>
      <c r="EXY4570" s="633"/>
      <c r="EXZ4570" s="633"/>
      <c r="EYA4570" s="1888"/>
      <c r="EYB4570" s="544"/>
      <c r="EYC4570" s="2365"/>
      <c r="EYD4570" s="633"/>
      <c r="EYE4570" s="439"/>
      <c r="EYF4570" s="633"/>
      <c r="EYG4570" s="633"/>
      <c r="EYH4570" s="1888"/>
      <c r="EYI4570" s="544"/>
      <c r="EYJ4570" s="2365"/>
      <c r="EYK4570" s="633"/>
      <c r="EYL4570" s="439"/>
      <c r="EYM4570" s="633"/>
      <c r="EYN4570" s="633"/>
      <c r="EYO4570" s="1888"/>
      <c r="EYP4570" s="544"/>
      <c r="EYQ4570" s="2365"/>
      <c r="EYR4570" s="633"/>
      <c r="EYS4570" s="439"/>
      <c r="EYT4570" s="633"/>
      <c r="EYU4570" s="633"/>
      <c r="EYV4570" s="1888"/>
      <c r="EYW4570" s="544"/>
      <c r="EYX4570" s="2365"/>
      <c r="EYY4570" s="633"/>
      <c r="EYZ4570" s="439"/>
      <c r="EZA4570" s="633"/>
      <c r="EZB4570" s="633"/>
      <c r="EZC4570" s="1888"/>
      <c r="EZD4570" s="544"/>
      <c r="EZE4570" s="2365"/>
      <c r="EZF4570" s="633"/>
      <c r="EZG4570" s="439"/>
      <c r="EZH4570" s="633"/>
      <c r="EZI4570" s="633"/>
      <c r="EZJ4570" s="1888"/>
      <c r="EZK4570" s="544"/>
      <c r="EZL4570" s="2365"/>
      <c r="EZM4570" s="633"/>
      <c r="EZN4570" s="439"/>
      <c r="EZO4570" s="633"/>
      <c r="EZP4570" s="633"/>
      <c r="EZQ4570" s="1888"/>
      <c r="EZR4570" s="544"/>
      <c r="EZS4570" s="2365"/>
      <c r="EZT4570" s="633"/>
      <c r="EZU4570" s="439"/>
      <c r="EZV4570" s="633"/>
      <c r="EZW4570" s="633"/>
      <c r="EZX4570" s="1888"/>
      <c r="EZY4570" s="544"/>
      <c r="EZZ4570" s="2365"/>
      <c r="FAA4570" s="633"/>
      <c r="FAB4570" s="439"/>
      <c r="FAC4570" s="633"/>
      <c r="FAD4570" s="633"/>
      <c r="FAE4570" s="1888"/>
      <c r="FAF4570" s="544"/>
      <c r="FAG4570" s="2365"/>
      <c r="FAH4570" s="633"/>
      <c r="FAI4570" s="439"/>
      <c r="FAJ4570" s="633"/>
      <c r="FAK4570" s="633"/>
      <c r="FAL4570" s="1888"/>
      <c r="FAM4570" s="544"/>
      <c r="FAN4570" s="2365"/>
      <c r="FAO4570" s="633"/>
      <c r="FAP4570" s="439"/>
      <c r="FAQ4570" s="633"/>
      <c r="FAR4570" s="633"/>
      <c r="FAS4570" s="1888"/>
      <c r="FAT4570" s="544"/>
      <c r="FAU4570" s="2365"/>
      <c r="FAV4570" s="633"/>
      <c r="FAW4570" s="439"/>
      <c r="FAX4570" s="633"/>
      <c r="FAY4570" s="633"/>
      <c r="FAZ4570" s="1888"/>
      <c r="FBA4570" s="544"/>
      <c r="FBB4570" s="2365"/>
      <c r="FBC4570" s="633"/>
      <c r="FBD4570" s="439"/>
      <c r="FBE4570" s="633"/>
      <c r="FBF4570" s="633"/>
      <c r="FBG4570" s="1888"/>
      <c r="FBH4570" s="544"/>
      <c r="FBI4570" s="2365"/>
      <c r="FBJ4570" s="633"/>
      <c r="FBK4570" s="439"/>
      <c r="FBL4570" s="633"/>
      <c r="FBM4570" s="633"/>
      <c r="FBN4570" s="1888"/>
      <c r="FBO4570" s="544"/>
      <c r="FBP4570" s="2365"/>
      <c r="FBQ4570" s="633"/>
      <c r="FBR4570" s="439"/>
      <c r="FBS4570" s="633"/>
      <c r="FBT4570" s="633"/>
      <c r="FBU4570" s="1888"/>
      <c r="FBV4570" s="544"/>
      <c r="FBW4570" s="2365"/>
      <c r="FBX4570" s="633"/>
      <c r="FBY4570" s="439"/>
      <c r="FBZ4570" s="633"/>
      <c r="FCA4570" s="633"/>
      <c r="FCB4570" s="1888"/>
      <c r="FCC4570" s="544"/>
      <c r="FCD4570" s="2365"/>
      <c r="FCE4570" s="633"/>
      <c r="FCF4570" s="439"/>
      <c r="FCG4570" s="633"/>
      <c r="FCH4570" s="633"/>
      <c r="FCI4570" s="1888"/>
      <c r="FCJ4570" s="544"/>
      <c r="FCK4570" s="2365"/>
      <c r="FCL4570" s="633"/>
      <c r="FCM4570" s="439"/>
      <c r="FCN4570" s="633"/>
      <c r="FCO4570" s="633"/>
      <c r="FCP4570" s="1888"/>
      <c r="FCQ4570" s="544"/>
      <c r="FCR4570" s="2365"/>
      <c r="FCS4570" s="633"/>
      <c r="FCT4570" s="439"/>
      <c r="FCU4570" s="633"/>
      <c r="FCV4570" s="633"/>
      <c r="FCW4570" s="1888"/>
      <c r="FCX4570" s="544"/>
      <c r="FCY4570" s="2365"/>
      <c r="FCZ4570" s="633"/>
      <c r="FDA4570" s="439"/>
      <c r="FDB4570" s="633"/>
      <c r="FDC4570" s="633"/>
      <c r="FDD4570" s="1888"/>
      <c r="FDE4570" s="544"/>
      <c r="FDF4570" s="2365"/>
      <c r="FDG4570" s="633"/>
      <c r="FDH4570" s="439"/>
      <c r="FDI4570" s="633"/>
      <c r="FDJ4570" s="633"/>
      <c r="FDK4570" s="1888"/>
      <c r="FDL4570" s="544"/>
      <c r="FDM4570" s="2365"/>
      <c r="FDN4570" s="633"/>
      <c r="FDO4570" s="439"/>
      <c r="FDP4570" s="633"/>
      <c r="FDQ4570" s="633"/>
      <c r="FDR4570" s="1888"/>
      <c r="FDS4570" s="544"/>
      <c r="FDT4570" s="2365"/>
      <c r="FDU4570" s="633"/>
      <c r="FDV4570" s="439"/>
      <c r="FDW4570" s="633"/>
      <c r="FDX4570" s="633"/>
      <c r="FDY4570" s="1888"/>
      <c r="FDZ4570" s="544"/>
      <c r="FEA4570" s="2365"/>
      <c r="FEB4570" s="633"/>
      <c r="FEC4570" s="439"/>
      <c r="FED4570" s="633"/>
      <c r="FEE4570" s="633"/>
      <c r="FEF4570" s="1888"/>
      <c r="FEG4570" s="544"/>
      <c r="FEH4570" s="2365"/>
      <c r="FEI4570" s="633"/>
      <c r="FEJ4570" s="439"/>
      <c r="FEK4570" s="633"/>
      <c r="FEL4570" s="633"/>
      <c r="FEM4570" s="1888"/>
      <c r="FEN4570" s="544"/>
      <c r="FEO4570" s="2365"/>
      <c r="FEP4570" s="633"/>
      <c r="FEQ4570" s="439"/>
      <c r="FER4570" s="633"/>
      <c r="FES4570" s="633"/>
      <c r="FET4570" s="1888"/>
      <c r="FEU4570" s="544"/>
      <c r="FEV4570" s="2365"/>
      <c r="FEW4570" s="633"/>
      <c r="FEX4570" s="439"/>
      <c r="FEY4570" s="633"/>
      <c r="FEZ4570" s="633"/>
      <c r="FFA4570" s="1888"/>
      <c r="FFB4570" s="544"/>
      <c r="FFC4570" s="2365"/>
      <c r="FFD4570" s="633"/>
      <c r="FFE4570" s="439"/>
      <c r="FFF4570" s="633"/>
      <c r="FFG4570" s="633"/>
      <c r="FFH4570" s="1888"/>
      <c r="FFI4570" s="544"/>
      <c r="FFJ4570" s="2365"/>
      <c r="FFK4570" s="633"/>
      <c r="FFL4570" s="439"/>
      <c r="FFM4570" s="633"/>
      <c r="FFN4570" s="633"/>
      <c r="FFO4570" s="1888"/>
      <c r="FFP4570" s="544"/>
      <c r="FFQ4570" s="2365"/>
      <c r="FFR4570" s="633"/>
      <c r="FFS4570" s="439"/>
      <c r="FFT4570" s="633"/>
      <c r="FFU4570" s="633"/>
      <c r="FFV4570" s="1888"/>
      <c r="FFW4570" s="544"/>
      <c r="FFX4570" s="2365"/>
      <c r="FFY4570" s="633"/>
      <c r="FFZ4570" s="439"/>
      <c r="FGA4570" s="633"/>
      <c r="FGB4570" s="633"/>
      <c r="FGC4570" s="1888"/>
      <c r="FGD4570" s="544"/>
      <c r="FGE4570" s="2365"/>
      <c r="FGF4570" s="633"/>
      <c r="FGG4570" s="439"/>
      <c r="FGH4570" s="633"/>
      <c r="FGI4570" s="633"/>
      <c r="FGJ4570" s="1888"/>
      <c r="FGK4570" s="544"/>
      <c r="FGL4570" s="2365"/>
      <c r="FGM4570" s="633"/>
      <c r="FGN4570" s="439"/>
      <c r="FGO4570" s="633"/>
      <c r="FGP4570" s="633"/>
      <c r="FGQ4570" s="1888"/>
      <c r="FGR4570" s="544"/>
      <c r="FGS4570" s="2365"/>
      <c r="FGT4570" s="633"/>
      <c r="FGU4570" s="439"/>
      <c r="FGV4570" s="633"/>
      <c r="FGW4570" s="633"/>
      <c r="FGX4570" s="1888"/>
      <c r="FGY4570" s="544"/>
      <c r="FGZ4570" s="2365"/>
      <c r="FHA4570" s="633"/>
      <c r="FHB4570" s="439"/>
      <c r="FHC4570" s="633"/>
      <c r="FHD4570" s="633"/>
      <c r="FHE4570" s="1888"/>
      <c r="FHF4570" s="544"/>
      <c r="FHG4570" s="2365"/>
      <c r="FHH4570" s="633"/>
      <c r="FHI4570" s="439"/>
      <c r="FHJ4570" s="633"/>
      <c r="FHK4570" s="633"/>
      <c r="FHL4570" s="1888"/>
      <c r="FHM4570" s="544"/>
      <c r="FHN4570" s="2365"/>
      <c r="FHO4570" s="633"/>
      <c r="FHP4570" s="439"/>
      <c r="FHQ4570" s="633"/>
      <c r="FHR4570" s="633"/>
      <c r="FHS4570" s="1888"/>
      <c r="FHT4570" s="544"/>
      <c r="FHU4570" s="2365"/>
      <c r="FHV4570" s="633"/>
      <c r="FHW4570" s="439"/>
      <c r="FHX4570" s="633"/>
      <c r="FHY4570" s="633"/>
      <c r="FHZ4570" s="1888"/>
      <c r="FIA4570" s="544"/>
      <c r="FIB4570" s="2365"/>
      <c r="FIC4570" s="633"/>
      <c r="FID4570" s="439"/>
      <c r="FIE4570" s="633"/>
      <c r="FIF4570" s="633"/>
      <c r="FIG4570" s="1888"/>
      <c r="FIH4570" s="544"/>
      <c r="FII4570" s="2365"/>
      <c r="FIJ4570" s="633"/>
      <c r="FIK4570" s="439"/>
      <c r="FIL4570" s="633"/>
      <c r="FIM4570" s="633"/>
      <c r="FIN4570" s="1888"/>
      <c r="FIO4570" s="544"/>
      <c r="FIP4570" s="2365"/>
      <c r="FIQ4570" s="633"/>
      <c r="FIR4570" s="439"/>
      <c r="FIS4570" s="633"/>
      <c r="FIT4570" s="633"/>
      <c r="FIU4570" s="1888"/>
      <c r="FIV4570" s="544"/>
      <c r="FIW4570" s="2365"/>
      <c r="FIX4570" s="633"/>
      <c r="FIY4570" s="439"/>
      <c r="FIZ4570" s="633"/>
      <c r="FJA4570" s="633"/>
      <c r="FJB4570" s="1888"/>
      <c r="FJC4570" s="544"/>
      <c r="FJD4570" s="2365"/>
      <c r="FJE4570" s="633"/>
      <c r="FJF4570" s="439"/>
      <c r="FJG4570" s="633"/>
      <c r="FJH4570" s="633"/>
      <c r="FJI4570" s="1888"/>
      <c r="FJJ4570" s="544"/>
      <c r="FJK4570" s="2365"/>
      <c r="FJL4570" s="633"/>
      <c r="FJM4570" s="439"/>
      <c r="FJN4570" s="633"/>
      <c r="FJO4570" s="633"/>
      <c r="FJP4570" s="1888"/>
      <c r="FJQ4570" s="544"/>
      <c r="FJR4570" s="2365"/>
      <c r="FJS4570" s="633"/>
      <c r="FJT4570" s="439"/>
      <c r="FJU4570" s="633"/>
      <c r="FJV4570" s="633"/>
      <c r="FJW4570" s="1888"/>
      <c r="FJX4570" s="544"/>
      <c r="FJY4570" s="2365"/>
      <c r="FJZ4570" s="633"/>
      <c r="FKA4570" s="439"/>
      <c r="FKB4570" s="633"/>
      <c r="FKC4570" s="633"/>
      <c r="FKD4570" s="1888"/>
      <c r="FKE4570" s="544"/>
      <c r="FKF4570" s="2365"/>
      <c r="FKG4570" s="633"/>
      <c r="FKH4570" s="439"/>
      <c r="FKI4570" s="633"/>
      <c r="FKJ4570" s="633"/>
      <c r="FKK4570" s="1888"/>
      <c r="FKL4570" s="544"/>
      <c r="FKM4570" s="2365"/>
      <c r="FKN4570" s="633"/>
      <c r="FKO4570" s="439"/>
      <c r="FKP4570" s="633"/>
      <c r="FKQ4570" s="633"/>
      <c r="FKR4570" s="1888"/>
      <c r="FKS4570" s="544"/>
      <c r="FKT4570" s="2365"/>
      <c r="FKU4570" s="633"/>
      <c r="FKV4570" s="439"/>
      <c r="FKW4570" s="633"/>
      <c r="FKX4570" s="633"/>
      <c r="FKY4570" s="1888"/>
      <c r="FKZ4570" s="544"/>
      <c r="FLA4570" s="2365"/>
      <c r="FLB4570" s="633"/>
      <c r="FLC4570" s="439"/>
      <c r="FLD4570" s="633"/>
      <c r="FLE4570" s="633"/>
      <c r="FLF4570" s="1888"/>
      <c r="FLG4570" s="544"/>
      <c r="FLH4570" s="2365"/>
      <c r="FLI4570" s="633"/>
      <c r="FLJ4570" s="439"/>
      <c r="FLK4570" s="633"/>
      <c r="FLL4570" s="633"/>
      <c r="FLM4570" s="1888"/>
      <c r="FLN4570" s="544"/>
      <c r="FLO4570" s="2365"/>
      <c r="FLP4570" s="633"/>
      <c r="FLQ4570" s="439"/>
      <c r="FLR4570" s="633"/>
      <c r="FLS4570" s="633"/>
      <c r="FLT4570" s="1888"/>
      <c r="FLU4570" s="544"/>
      <c r="FLV4570" s="2365"/>
      <c r="FLW4570" s="633"/>
      <c r="FLX4570" s="439"/>
      <c r="FLY4570" s="633"/>
      <c r="FLZ4570" s="633"/>
      <c r="FMA4570" s="1888"/>
      <c r="FMB4570" s="544"/>
      <c r="FMC4570" s="2365"/>
      <c r="FMD4570" s="633"/>
      <c r="FME4570" s="439"/>
      <c r="FMF4570" s="633"/>
      <c r="FMG4570" s="633"/>
      <c r="FMH4570" s="1888"/>
      <c r="FMI4570" s="544"/>
      <c r="FMJ4570" s="2365"/>
      <c r="FMK4570" s="633"/>
      <c r="FML4570" s="439"/>
      <c r="FMM4570" s="633"/>
      <c r="FMN4570" s="633"/>
      <c r="FMO4570" s="1888"/>
      <c r="FMP4570" s="544"/>
      <c r="FMQ4570" s="2365"/>
      <c r="FMR4570" s="633"/>
      <c r="FMS4570" s="439"/>
      <c r="FMT4570" s="633"/>
      <c r="FMU4570" s="633"/>
      <c r="FMV4570" s="1888"/>
      <c r="FMW4570" s="544"/>
      <c r="FMX4570" s="2365"/>
      <c r="FMY4570" s="633"/>
      <c r="FMZ4570" s="439"/>
      <c r="FNA4570" s="633"/>
      <c r="FNB4570" s="633"/>
      <c r="FNC4570" s="1888"/>
      <c r="FND4570" s="544"/>
      <c r="FNE4570" s="2365"/>
      <c r="FNF4570" s="633"/>
      <c r="FNG4570" s="439"/>
      <c r="FNH4570" s="633"/>
      <c r="FNI4570" s="633"/>
      <c r="FNJ4570" s="1888"/>
      <c r="FNK4570" s="544"/>
      <c r="FNL4570" s="2365"/>
      <c r="FNM4570" s="633"/>
      <c r="FNN4570" s="439"/>
      <c r="FNO4570" s="633"/>
      <c r="FNP4570" s="633"/>
      <c r="FNQ4570" s="1888"/>
      <c r="FNR4570" s="544"/>
      <c r="FNS4570" s="2365"/>
      <c r="FNT4570" s="633"/>
      <c r="FNU4570" s="439"/>
      <c r="FNV4570" s="633"/>
      <c r="FNW4570" s="633"/>
      <c r="FNX4570" s="1888"/>
      <c r="FNY4570" s="544"/>
      <c r="FNZ4570" s="2365"/>
      <c r="FOA4570" s="633"/>
      <c r="FOB4570" s="439"/>
      <c r="FOC4570" s="633"/>
      <c r="FOD4570" s="633"/>
      <c r="FOE4570" s="1888"/>
      <c r="FOF4570" s="544"/>
      <c r="FOG4570" s="2365"/>
      <c r="FOH4570" s="633"/>
      <c r="FOI4570" s="439"/>
      <c r="FOJ4570" s="633"/>
      <c r="FOK4570" s="633"/>
      <c r="FOL4570" s="1888"/>
      <c r="FOM4570" s="544"/>
      <c r="FON4570" s="2365"/>
      <c r="FOO4570" s="633"/>
      <c r="FOP4570" s="439"/>
      <c r="FOQ4570" s="633"/>
      <c r="FOR4570" s="633"/>
      <c r="FOS4570" s="1888"/>
      <c r="FOT4570" s="544"/>
      <c r="FOU4570" s="2365"/>
      <c r="FOV4570" s="633"/>
      <c r="FOW4570" s="439"/>
      <c r="FOX4570" s="633"/>
      <c r="FOY4570" s="633"/>
      <c r="FOZ4570" s="1888"/>
      <c r="FPA4570" s="544"/>
      <c r="FPB4570" s="2365"/>
      <c r="FPC4570" s="633"/>
      <c r="FPD4570" s="439"/>
      <c r="FPE4570" s="633"/>
      <c r="FPF4570" s="633"/>
      <c r="FPG4570" s="1888"/>
      <c r="FPH4570" s="544"/>
      <c r="FPI4570" s="2365"/>
      <c r="FPJ4570" s="633"/>
      <c r="FPK4570" s="439"/>
      <c r="FPL4570" s="633"/>
      <c r="FPM4570" s="633"/>
      <c r="FPN4570" s="1888"/>
      <c r="FPO4570" s="544"/>
      <c r="FPP4570" s="2365"/>
      <c r="FPQ4570" s="633"/>
      <c r="FPR4570" s="439"/>
      <c r="FPS4570" s="633"/>
      <c r="FPT4570" s="633"/>
      <c r="FPU4570" s="1888"/>
      <c r="FPV4570" s="544"/>
      <c r="FPW4570" s="2365"/>
      <c r="FPX4570" s="633"/>
      <c r="FPY4570" s="439"/>
      <c r="FPZ4570" s="633"/>
      <c r="FQA4570" s="633"/>
      <c r="FQB4570" s="1888"/>
      <c r="FQC4570" s="544"/>
      <c r="FQD4570" s="2365"/>
      <c r="FQE4570" s="633"/>
      <c r="FQF4570" s="439"/>
      <c r="FQG4570" s="633"/>
      <c r="FQH4570" s="633"/>
      <c r="FQI4570" s="1888"/>
      <c r="FQJ4570" s="544"/>
      <c r="FQK4570" s="2365"/>
      <c r="FQL4570" s="633"/>
      <c r="FQM4570" s="439"/>
      <c r="FQN4570" s="633"/>
      <c r="FQO4570" s="633"/>
      <c r="FQP4570" s="1888"/>
      <c r="FQQ4570" s="544"/>
      <c r="FQR4570" s="2365"/>
      <c r="FQS4570" s="633"/>
      <c r="FQT4570" s="439"/>
      <c r="FQU4570" s="633"/>
      <c r="FQV4570" s="633"/>
      <c r="FQW4570" s="1888"/>
      <c r="FQX4570" s="544"/>
      <c r="FQY4570" s="2365"/>
      <c r="FQZ4570" s="633"/>
      <c r="FRA4570" s="439"/>
      <c r="FRB4570" s="633"/>
      <c r="FRC4570" s="633"/>
      <c r="FRD4570" s="1888"/>
      <c r="FRE4570" s="544"/>
      <c r="FRF4570" s="2365"/>
      <c r="FRG4570" s="633"/>
      <c r="FRH4570" s="439"/>
      <c r="FRI4570" s="633"/>
      <c r="FRJ4570" s="633"/>
      <c r="FRK4570" s="1888"/>
      <c r="FRL4570" s="544"/>
      <c r="FRM4570" s="2365"/>
      <c r="FRN4570" s="633"/>
      <c r="FRO4570" s="439"/>
      <c r="FRP4570" s="633"/>
      <c r="FRQ4570" s="633"/>
      <c r="FRR4570" s="1888"/>
      <c r="FRS4570" s="544"/>
      <c r="FRT4570" s="2365"/>
      <c r="FRU4570" s="633"/>
      <c r="FRV4570" s="439"/>
      <c r="FRW4570" s="633"/>
      <c r="FRX4570" s="633"/>
      <c r="FRY4570" s="1888"/>
      <c r="FRZ4570" s="544"/>
      <c r="FSA4570" s="2365"/>
      <c r="FSB4570" s="633"/>
      <c r="FSC4570" s="439"/>
      <c r="FSD4570" s="633"/>
      <c r="FSE4570" s="633"/>
      <c r="FSF4570" s="1888"/>
      <c r="FSG4570" s="544"/>
      <c r="FSH4570" s="2365"/>
      <c r="FSI4570" s="633"/>
      <c r="FSJ4570" s="439"/>
      <c r="FSK4570" s="633"/>
      <c r="FSL4570" s="633"/>
      <c r="FSM4570" s="1888"/>
      <c r="FSN4570" s="544"/>
      <c r="FSO4570" s="2365"/>
      <c r="FSP4570" s="633"/>
      <c r="FSQ4570" s="439"/>
      <c r="FSR4570" s="633"/>
      <c r="FSS4570" s="633"/>
      <c r="FST4570" s="1888"/>
      <c r="FSU4570" s="544"/>
      <c r="FSV4570" s="2365"/>
      <c r="FSW4570" s="633"/>
      <c r="FSX4570" s="439"/>
      <c r="FSY4570" s="633"/>
      <c r="FSZ4570" s="633"/>
      <c r="FTA4570" s="1888"/>
      <c r="FTB4570" s="544"/>
      <c r="FTC4570" s="2365"/>
      <c r="FTD4570" s="633"/>
      <c r="FTE4570" s="439"/>
      <c r="FTF4570" s="633"/>
      <c r="FTG4570" s="633"/>
      <c r="FTH4570" s="1888"/>
      <c r="FTI4570" s="544"/>
      <c r="FTJ4570" s="2365"/>
      <c r="FTK4570" s="633"/>
      <c r="FTL4570" s="439"/>
      <c r="FTM4570" s="633"/>
      <c r="FTN4570" s="633"/>
      <c r="FTO4570" s="1888"/>
      <c r="FTP4570" s="544"/>
      <c r="FTQ4570" s="2365"/>
      <c r="FTR4570" s="633"/>
      <c r="FTS4570" s="439"/>
      <c r="FTT4570" s="633"/>
      <c r="FTU4570" s="633"/>
      <c r="FTV4570" s="1888"/>
      <c r="FTW4570" s="544"/>
      <c r="FTX4570" s="2365"/>
      <c r="FTY4570" s="633"/>
      <c r="FTZ4570" s="439"/>
      <c r="FUA4570" s="633"/>
      <c r="FUB4570" s="633"/>
      <c r="FUC4570" s="1888"/>
      <c r="FUD4570" s="544"/>
      <c r="FUE4570" s="2365"/>
      <c r="FUF4570" s="633"/>
      <c r="FUG4570" s="439"/>
      <c r="FUH4570" s="633"/>
      <c r="FUI4570" s="633"/>
      <c r="FUJ4570" s="1888"/>
      <c r="FUK4570" s="544"/>
      <c r="FUL4570" s="2365"/>
      <c r="FUM4570" s="633"/>
      <c r="FUN4570" s="439"/>
      <c r="FUO4570" s="633"/>
      <c r="FUP4570" s="633"/>
      <c r="FUQ4570" s="1888"/>
      <c r="FUR4570" s="544"/>
      <c r="FUS4570" s="2365"/>
      <c r="FUT4570" s="633"/>
      <c r="FUU4570" s="439"/>
      <c r="FUV4570" s="633"/>
      <c r="FUW4570" s="633"/>
      <c r="FUX4570" s="1888"/>
      <c r="FUY4570" s="544"/>
      <c r="FUZ4570" s="2365"/>
      <c r="FVA4570" s="633"/>
      <c r="FVB4570" s="439"/>
      <c r="FVC4570" s="633"/>
      <c r="FVD4570" s="633"/>
      <c r="FVE4570" s="1888"/>
      <c r="FVF4570" s="544"/>
      <c r="FVG4570" s="2365"/>
      <c r="FVH4570" s="633"/>
      <c r="FVI4570" s="439"/>
      <c r="FVJ4570" s="633"/>
      <c r="FVK4570" s="633"/>
      <c r="FVL4570" s="1888"/>
      <c r="FVM4570" s="544"/>
      <c r="FVN4570" s="2365"/>
      <c r="FVO4570" s="633"/>
      <c r="FVP4570" s="439"/>
      <c r="FVQ4570" s="633"/>
      <c r="FVR4570" s="633"/>
      <c r="FVS4570" s="1888"/>
      <c r="FVT4570" s="544"/>
      <c r="FVU4570" s="2365"/>
      <c r="FVV4570" s="633"/>
      <c r="FVW4570" s="439"/>
      <c r="FVX4570" s="633"/>
      <c r="FVY4570" s="633"/>
      <c r="FVZ4570" s="1888"/>
      <c r="FWA4570" s="544"/>
      <c r="FWB4570" s="2365"/>
      <c r="FWC4570" s="633"/>
      <c r="FWD4570" s="439"/>
      <c r="FWE4570" s="633"/>
      <c r="FWF4570" s="633"/>
      <c r="FWG4570" s="1888"/>
      <c r="FWH4570" s="544"/>
      <c r="FWI4570" s="2365"/>
      <c r="FWJ4570" s="633"/>
      <c r="FWK4570" s="439"/>
      <c r="FWL4570" s="633"/>
      <c r="FWM4570" s="633"/>
      <c r="FWN4570" s="1888"/>
      <c r="FWO4570" s="544"/>
      <c r="FWP4570" s="2365"/>
      <c r="FWQ4570" s="633"/>
      <c r="FWR4570" s="439"/>
      <c r="FWS4570" s="633"/>
      <c r="FWT4570" s="633"/>
      <c r="FWU4570" s="1888"/>
      <c r="FWV4570" s="544"/>
      <c r="FWW4570" s="2365"/>
      <c r="FWX4570" s="633"/>
      <c r="FWY4570" s="439"/>
      <c r="FWZ4570" s="633"/>
      <c r="FXA4570" s="633"/>
      <c r="FXB4570" s="1888"/>
      <c r="FXC4570" s="544"/>
      <c r="FXD4570" s="2365"/>
      <c r="FXE4570" s="633"/>
      <c r="FXF4570" s="439"/>
      <c r="FXG4570" s="633"/>
      <c r="FXH4570" s="633"/>
      <c r="FXI4570" s="1888"/>
      <c r="FXJ4570" s="544"/>
      <c r="FXK4570" s="2365"/>
      <c r="FXL4570" s="633"/>
      <c r="FXM4570" s="439"/>
      <c r="FXN4570" s="633"/>
      <c r="FXO4570" s="633"/>
      <c r="FXP4570" s="1888"/>
      <c r="FXQ4570" s="544"/>
      <c r="FXR4570" s="2365"/>
      <c r="FXS4570" s="633"/>
      <c r="FXT4570" s="439"/>
      <c r="FXU4570" s="633"/>
      <c r="FXV4570" s="633"/>
      <c r="FXW4570" s="1888"/>
      <c r="FXX4570" s="544"/>
      <c r="FXY4570" s="2365"/>
      <c r="FXZ4570" s="633"/>
      <c r="FYA4570" s="439"/>
      <c r="FYB4570" s="633"/>
      <c r="FYC4570" s="633"/>
      <c r="FYD4570" s="1888"/>
      <c r="FYE4570" s="544"/>
      <c r="FYF4570" s="2365"/>
      <c r="FYG4570" s="633"/>
      <c r="FYH4570" s="439"/>
      <c r="FYI4570" s="633"/>
      <c r="FYJ4570" s="633"/>
      <c r="FYK4570" s="1888"/>
      <c r="FYL4570" s="544"/>
      <c r="FYM4570" s="2365"/>
      <c r="FYN4570" s="633"/>
      <c r="FYO4570" s="439"/>
      <c r="FYP4570" s="633"/>
      <c r="FYQ4570" s="633"/>
      <c r="FYR4570" s="1888"/>
      <c r="FYS4570" s="544"/>
      <c r="FYT4570" s="2365"/>
      <c r="FYU4570" s="633"/>
      <c r="FYV4570" s="439"/>
      <c r="FYW4570" s="633"/>
      <c r="FYX4570" s="633"/>
      <c r="FYY4570" s="1888"/>
      <c r="FYZ4570" s="544"/>
      <c r="FZA4570" s="2365"/>
      <c r="FZB4570" s="633"/>
      <c r="FZC4570" s="439"/>
      <c r="FZD4570" s="633"/>
      <c r="FZE4570" s="633"/>
      <c r="FZF4570" s="1888"/>
      <c r="FZG4570" s="544"/>
      <c r="FZH4570" s="2365"/>
      <c r="FZI4570" s="633"/>
      <c r="FZJ4570" s="439"/>
      <c r="FZK4570" s="633"/>
      <c r="FZL4570" s="633"/>
      <c r="FZM4570" s="1888"/>
      <c r="FZN4570" s="544"/>
      <c r="FZO4570" s="2365"/>
      <c r="FZP4570" s="633"/>
      <c r="FZQ4570" s="439"/>
      <c r="FZR4570" s="633"/>
      <c r="FZS4570" s="633"/>
      <c r="FZT4570" s="1888"/>
      <c r="FZU4570" s="544"/>
      <c r="FZV4570" s="2365"/>
      <c r="FZW4570" s="633"/>
      <c r="FZX4570" s="439"/>
      <c r="FZY4570" s="633"/>
      <c r="FZZ4570" s="633"/>
      <c r="GAA4570" s="1888"/>
      <c r="GAB4570" s="544"/>
      <c r="GAC4570" s="2365"/>
      <c r="GAD4570" s="633"/>
      <c r="GAE4570" s="439"/>
      <c r="GAF4570" s="633"/>
      <c r="GAG4570" s="633"/>
      <c r="GAH4570" s="1888"/>
      <c r="GAI4570" s="544"/>
      <c r="GAJ4570" s="2365"/>
      <c r="GAK4570" s="633"/>
      <c r="GAL4570" s="439"/>
      <c r="GAM4570" s="633"/>
      <c r="GAN4570" s="633"/>
      <c r="GAO4570" s="1888"/>
      <c r="GAP4570" s="544"/>
      <c r="GAQ4570" s="2365"/>
      <c r="GAR4570" s="633"/>
      <c r="GAS4570" s="439"/>
      <c r="GAT4570" s="633"/>
      <c r="GAU4570" s="633"/>
      <c r="GAV4570" s="1888"/>
      <c r="GAW4570" s="544"/>
      <c r="GAX4570" s="2365"/>
      <c r="GAY4570" s="633"/>
      <c r="GAZ4570" s="439"/>
      <c r="GBA4570" s="633"/>
      <c r="GBB4570" s="633"/>
      <c r="GBC4570" s="1888"/>
      <c r="GBD4570" s="544"/>
      <c r="GBE4570" s="2365"/>
      <c r="GBF4570" s="633"/>
      <c r="GBG4570" s="439"/>
      <c r="GBH4570" s="633"/>
      <c r="GBI4570" s="633"/>
      <c r="GBJ4570" s="1888"/>
      <c r="GBK4570" s="544"/>
      <c r="GBL4570" s="2365"/>
      <c r="GBM4570" s="633"/>
      <c r="GBN4570" s="439"/>
      <c r="GBO4570" s="633"/>
      <c r="GBP4570" s="633"/>
      <c r="GBQ4570" s="1888"/>
      <c r="GBR4570" s="544"/>
      <c r="GBS4570" s="2365"/>
      <c r="GBT4570" s="633"/>
      <c r="GBU4570" s="439"/>
      <c r="GBV4570" s="633"/>
      <c r="GBW4570" s="633"/>
      <c r="GBX4570" s="1888"/>
      <c r="GBY4570" s="544"/>
      <c r="GBZ4570" s="2365"/>
      <c r="GCA4570" s="633"/>
      <c r="GCB4570" s="439"/>
      <c r="GCC4570" s="633"/>
      <c r="GCD4570" s="633"/>
      <c r="GCE4570" s="1888"/>
      <c r="GCF4570" s="544"/>
      <c r="GCG4570" s="2365"/>
      <c r="GCH4570" s="633"/>
      <c r="GCI4570" s="439"/>
      <c r="GCJ4570" s="633"/>
      <c r="GCK4570" s="633"/>
      <c r="GCL4570" s="1888"/>
      <c r="GCM4570" s="544"/>
      <c r="GCN4570" s="2365"/>
      <c r="GCO4570" s="633"/>
      <c r="GCP4570" s="439"/>
      <c r="GCQ4570" s="633"/>
      <c r="GCR4570" s="633"/>
      <c r="GCS4570" s="1888"/>
      <c r="GCT4570" s="544"/>
      <c r="GCU4570" s="2365"/>
      <c r="GCV4570" s="633"/>
      <c r="GCW4570" s="439"/>
      <c r="GCX4570" s="633"/>
      <c r="GCY4570" s="633"/>
      <c r="GCZ4570" s="1888"/>
      <c r="GDA4570" s="544"/>
      <c r="GDB4570" s="2365"/>
      <c r="GDC4570" s="633"/>
      <c r="GDD4570" s="439"/>
      <c r="GDE4570" s="633"/>
      <c r="GDF4570" s="633"/>
      <c r="GDG4570" s="1888"/>
      <c r="GDH4570" s="544"/>
      <c r="GDI4570" s="2365"/>
      <c r="GDJ4570" s="633"/>
      <c r="GDK4570" s="439"/>
      <c r="GDL4570" s="633"/>
      <c r="GDM4570" s="633"/>
      <c r="GDN4570" s="1888"/>
      <c r="GDO4570" s="544"/>
      <c r="GDP4570" s="2365"/>
      <c r="GDQ4570" s="633"/>
      <c r="GDR4570" s="439"/>
      <c r="GDS4570" s="633"/>
      <c r="GDT4570" s="633"/>
      <c r="GDU4570" s="1888"/>
      <c r="GDV4570" s="544"/>
      <c r="GDW4570" s="2365"/>
      <c r="GDX4570" s="633"/>
      <c r="GDY4570" s="439"/>
      <c r="GDZ4570" s="633"/>
      <c r="GEA4570" s="633"/>
      <c r="GEB4570" s="1888"/>
      <c r="GEC4570" s="544"/>
      <c r="GED4570" s="2365"/>
      <c r="GEE4570" s="633"/>
      <c r="GEF4570" s="439"/>
      <c r="GEG4570" s="633"/>
      <c r="GEH4570" s="633"/>
      <c r="GEI4570" s="1888"/>
      <c r="GEJ4570" s="544"/>
      <c r="GEK4570" s="2365"/>
      <c r="GEL4570" s="633"/>
      <c r="GEM4570" s="439"/>
      <c r="GEN4570" s="633"/>
      <c r="GEO4570" s="633"/>
      <c r="GEP4570" s="1888"/>
      <c r="GEQ4570" s="544"/>
      <c r="GER4570" s="2365"/>
      <c r="GES4570" s="633"/>
      <c r="GET4570" s="439"/>
      <c r="GEU4570" s="633"/>
      <c r="GEV4570" s="633"/>
      <c r="GEW4570" s="1888"/>
      <c r="GEX4570" s="544"/>
      <c r="GEY4570" s="2365"/>
      <c r="GEZ4570" s="633"/>
      <c r="GFA4570" s="439"/>
      <c r="GFB4570" s="633"/>
      <c r="GFC4570" s="633"/>
      <c r="GFD4570" s="1888"/>
      <c r="GFE4570" s="544"/>
      <c r="GFF4570" s="2365"/>
      <c r="GFG4570" s="633"/>
      <c r="GFH4570" s="439"/>
      <c r="GFI4570" s="633"/>
      <c r="GFJ4570" s="633"/>
      <c r="GFK4570" s="1888"/>
      <c r="GFL4570" s="544"/>
      <c r="GFM4570" s="2365"/>
      <c r="GFN4570" s="633"/>
      <c r="GFO4570" s="439"/>
      <c r="GFP4570" s="633"/>
      <c r="GFQ4570" s="633"/>
      <c r="GFR4570" s="1888"/>
      <c r="GFS4570" s="544"/>
      <c r="GFT4570" s="2365"/>
      <c r="GFU4570" s="633"/>
      <c r="GFV4570" s="439"/>
      <c r="GFW4570" s="633"/>
      <c r="GFX4570" s="633"/>
      <c r="GFY4570" s="1888"/>
      <c r="GFZ4570" s="544"/>
      <c r="GGA4570" s="2365"/>
      <c r="GGB4570" s="633"/>
      <c r="GGC4570" s="439"/>
      <c r="GGD4570" s="633"/>
      <c r="GGE4570" s="633"/>
      <c r="GGF4570" s="1888"/>
      <c r="GGG4570" s="544"/>
      <c r="GGH4570" s="2365"/>
      <c r="GGI4570" s="633"/>
      <c r="GGJ4570" s="439"/>
      <c r="GGK4570" s="633"/>
      <c r="GGL4570" s="633"/>
      <c r="GGM4570" s="1888"/>
      <c r="GGN4570" s="544"/>
      <c r="GGO4570" s="2365"/>
      <c r="GGP4570" s="633"/>
      <c r="GGQ4570" s="439"/>
      <c r="GGR4570" s="633"/>
      <c r="GGS4570" s="633"/>
      <c r="GGT4570" s="1888"/>
      <c r="GGU4570" s="544"/>
      <c r="GGV4570" s="2365"/>
      <c r="GGW4570" s="633"/>
      <c r="GGX4570" s="439"/>
      <c r="GGY4570" s="633"/>
      <c r="GGZ4570" s="633"/>
      <c r="GHA4570" s="1888"/>
      <c r="GHB4570" s="544"/>
      <c r="GHC4570" s="2365"/>
      <c r="GHD4570" s="633"/>
      <c r="GHE4570" s="439"/>
      <c r="GHF4570" s="633"/>
      <c r="GHG4570" s="633"/>
      <c r="GHH4570" s="1888"/>
      <c r="GHI4570" s="544"/>
      <c r="GHJ4570" s="2365"/>
      <c r="GHK4570" s="633"/>
      <c r="GHL4570" s="439"/>
      <c r="GHM4570" s="633"/>
      <c r="GHN4570" s="633"/>
      <c r="GHO4570" s="1888"/>
      <c r="GHP4570" s="544"/>
      <c r="GHQ4570" s="2365"/>
      <c r="GHR4570" s="633"/>
      <c r="GHS4570" s="439"/>
      <c r="GHT4570" s="633"/>
      <c r="GHU4570" s="633"/>
      <c r="GHV4570" s="1888"/>
      <c r="GHW4570" s="544"/>
      <c r="GHX4570" s="2365"/>
      <c r="GHY4570" s="633"/>
      <c r="GHZ4570" s="439"/>
      <c r="GIA4570" s="633"/>
      <c r="GIB4570" s="633"/>
      <c r="GIC4570" s="1888"/>
      <c r="GID4570" s="544"/>
      <c r="GIE4570" s="2365"/>
      <c r="GIF4570" s="633"/>
      <c r="GIG4570" s="439"/>
      <c r="GIH4570" s="633"/>
      <c r="GII4570" s="633"/>
      <c r="GIJ4570" s="1888"/>
      <c r="GIK4570" s="544"/>
      <c r="GIL4570" s="2365"/>
      <c r="GIM4570" s="633"/>
      <c r="GIN4570" s="439"/>
      <c r="GIO4570" s="633"/>
      <c r="GIP4570" s="633"/>
      <c r="GIQ4570" s="1888"/>
      <c r="GIR4570" s="544"/>
      <c r="GIS4570" s="2365"/>
      <c r="GIT4570" s="633"/>
      <c r="GIU4570" s="439"/>
      <c r="GIV4570" s="633"/>
      <c r="GIW4570" s="633"/>
      <c r="GIX4570" s="1888"/>
      <c r="GIY4570" s="544"/>
      <c r="GIZ4570" s="2365"/>
      <c r="GJA4570" s="633"/>
      <c r="GJB4570" s="439"/>
      <c r="GJC4570" s="633"/>
      <c r="GJD4570" s="633"/>
      <c r="GJE4570" s="1888"/>
      <c r="GJF4570" s="544"/>
      <c r="GJG4570" s="2365"/>
      <c r="GJH4570" s="633"/>
      <c r="GJI4570" s="439"/>
      <c r="GJJ4570" s="633"/>
      <c r="GJK4570" s="633"/>
      <c r="GJL4570" s="1888"/>
      <c r="GJM4570" s="544"/>
      <c r="GJN4570" s="2365"/>
      <c r="GJO4570" s="633"/>
      <c r="GJP4570" s="439"/>
      <c r="GJQ4570" s="633"/>
      <c r="GJR4570" s="633"/>
      <c r="GJS4570" s="1888"/>
      <c r="GJT4570" s="544"/>
      <c r="GJU4570" s="2365"/>
      <c r="GJV4570" s="633"/>
      <c r="GJW4570" s="439"/>
      <c r="GJX4570" s="633"/>
      <c r="GJY4570" s="633"/>
      <c r="GJZ4570" s="1888"/>
      <c r="GKA4570" s="544"/>
      <c r="GKB4570" s="2365"/>
      <c r="GKC4570" s="633"/>
      <c r="GKD4570" s="439"/>
      <c r="GKE4570" s="633"/>
      <c r="GKF4570" s="633"/>
      <c r="GKG4570" s="1888"/>
      <c r="GKH4570" s="544"/>
      <c r="GKI4570" s="2365"/>
      <c r="GKJ4570" s="633"/>
      <c r="GKK4570" s="439"/>
      <c r="GKL4570" s="633"/>
      <c r="GKM4570" s="633"/>
      <c r="GKN4570" s="1888"/>
      <c r="GKO4570" s="544"/>
      <c r="GKP4570" s="2365"/>
      <c r="GKQ4570" s="633"/>
      <c r="GKR4570" s="439"/>
      <c r="GKS4570" s="633"/>
      <c r="GKT4570" s="633"/>
      <c r="GKU4570" s="1888"/>
      <c r="GKV4570" s="544"/>
      <c r="GKW4570" s="2365"/>
      <c r="GKX4570" s="633"/>
      <c r="GKY4570" s="439"/>
      <c r="GKZ4570" s="633"/>
      <c r="GLA4570" s="633"/>
      <c r="GLB4570" s="1888"/>
      <c r="GLC4570" s="544"/>
      <c r="GLD4570" s="2365"/>
      <c r="GLE4570" s="633"/>
      <c r="GLF4570" s="439"/>
      <c r="GLG4570" s="633"/>
      <c r="GLH4570" s="633"/>
      <c r="GLI4570" s="1888"/>
      <c r="GLJ4570" s="544"/>
      <c r="GLK4570" s="2365"/>
      <c r="GLL4570" s="633"/>
      <c r="GLM4570" s="439"/>
      <c r="GLN4570" s="633"/>
      <c r="GLO4570" s="633"/>
      <c r="GLP4570" s="1888"/>
      <c r="GLQ4570" s="544"/>
      <c r="GLR4570" s="2365"/>
      <c r="GLS4570" s="633"/>
      <c r="GLT4570" s="439"/>
      <c r="GLU4570" s="633"/>
      <c r="GLV4570" s="633"/>
      <c r="GLW4570" s="1888"/>
      <c r="GLX4570" s="544"/>
      <c r="GLY4570" s="2365"/>
      <c r="GLZ4570" s="633"/>
      <c r="GMA4570" s="439"/>
      <c r="GMB4570" s="633"/>
      <c r="GMC4570" s="633"/>
      <c r="GMD4570" s="1888"/>
      <c r="GME4570" s="544"/>
      <c r="GMF4570" s="2365"/>
      <c r="GMG4570" s="633"/>
      <c r="GMH4570" s="439"/>
      <c r="GMI4570" s="633"/>
      <c r="GMJ4570" s="633"/>
      <c r="GMK4570" s="1888"/>
      <c r="GML4570" s="544"/>
      <c r="GMM4570" s="2365"/>
      <c r="GMN4570" s="633"/>
      <c r="GMO4570" s="439"/>
      <c r="GMP4570" s="633"/>
      <c r="GMQ4570" s="633"/>
      <c r="GMR4570" s="1888"/>
      <c r="GMS4570" s="544"/>
      <c r="GMT4570" s="2365"/>
      <c r="GMU4570" s="633"/>
      <c r="GMV4570" s="439"/>
      <c r="GMW4570" s="633"/>
      <c r="GMX4570" s="633"/>
      <c r="GMY4570" s="1888"/>
      <c r="GMZ4570" s="544"/>
      <c r="GNA4570" s="2365"/>
      <c r="GNB4570" s="633"/>
      <c r="GNC4570" s="439"/>
      <c r="GND4570" s="633"/>
      <c r="GNE4570" s="633"/>
      <c r="GNF4570" s="1888"/>
      <c r="GNG4570" s="544"/>
      <c r="GNH4570" s="2365"/>
      <c r="GNI4570" s="633"/>
      <c r="GNJ4570" s="439"/>
      <c r="GNK4570" s="633"/>
      <c r="GNL4570" s="633"/>
      <c r="GNM4570" s="1888"/>
      <c r="GNN4570" s="544"/>
      <c r="GNO4570" s="2365"/>
      <c r="GNP4570" s="633"/>
      <c r="GNQ4570" s="439"/>
      <c r="GNR4570" s="633"/>
      <c r="GNS4570" s="633"/>
      <c r="GNT4570" s="1888"/>
      <c r="GNU4570" s="544"/>
      <c r="GNV4570" s="2365"/>
      <c r="GNW4570" s="633"/>
      <c r="GNX4570" s="439"/>
      <c r="GNY4570" s="633"/>
      <c r="GNZ4570" s="633"/>
      <c r="GOA4570" s="1888"/>
      <c r="GOB4570" s="544"/>
      <c r="GOC4570" s="2365"/>
      <c r="GOD4570" s="633"/>
      <c r="GOE4570" s="439"/>
      <c r="GOF4570" s="633"/>
      <c r="GOG4570" s="633"/>
      <c r="GOH4570" s="1888"/>
      <c r="GOI4570" s="544"/>
      <c r="GOJ4570" s="2365"/>
      <c r="GOK4570" s="633"/>
      <c r="GOL4570" s="439"/>
      <c r="GOM4570" s="633"/>
      <c r="GON4570" s="633"/>
      <c r="GOO4570" s="1888"/>
      <c r="GOP4570" s="544"/>
      <c r="GOQ4570" s="2365"/>
      <c r="GOR4570" s="633"/>
      <c r="GOS4570" s="439"/>
      <c r="GOT4570" s="633"/>
      <c r="GOU4570" s="633"/>
      <c r="GOV4570" s="1888"/>
      <c r="GOW4570" s="544"/>
      <c r="GOX4570" s="2365"/>
      <c r="GOY4570" s="633"/>
      <c r="GOZ4570" s="439"/>
      <c r="GPA4570" s="633"/>
      <c r="GPB4570" s="633"/>
      <c r="GPC4570" s="1888"/>
      <c r="GPD4570" s="544"/>
      <c r="GPE4570" s="2365"/>
      <c r="GPF4570" s="633"/>
      <c r="GPG4570" s="439"/>
      <c r="GPH4570" s="633"/>
      <c r="GPI4570" s="633"/>
      <c r="GPJ4570" s="1888"/>
      <c r="GPK4570" s="544"/>
      <c r="GPL4570" s="2365"/>
      <c r="GPM4570" s="633"/>
      <c r="GPN4570" s="439"/>
      <c r="GPO4570" s="633"/>
      <c r="GPP4570" s="633"/>
      <c r="GPQ4570" s="1888"/>
      <c r="GPR4570" s="544"/>
      <c r="GPS4570" s="2365"/>
      <c r="GPT4570" s="633"/>
      <c r="GPU4570" s="439"/>
      <c r="GPV4570" s="633"/>
      <c r="GPW4570" s="633"/>
      <c r="GPX4570" s="1888"/>
      <c r="GPY4570" s="544"/>
      <c r="GPZ4570" s="2365"/>
      <c r="GQA4570" s="633"/>
      <c r="GQB4570" s="439"/>
      <c r="GQC4570" s="633"/>
      <c r="GQD4570" s="633"/>
      <c r="GQE4570" s="1888"/>
      <c r="GQF4570" s="544"/>
      <c r="GQG4570" s="2365"/>
      <c r="GQH4570" s="633"/>
      <c r="GQI4570" s="439"/>
      <c r="GQJ4570" s="633"/>
      <c r="GQK4570" s="633"/>
      <c r="GQL4570" s="1888"/>
      <c r="GQM4570" s="544"/>
      <c r="GQN4570" s="2365"/>
      <c r="GQO4570" s="633"/>
      <c r="GQP4570" s="439"/>
      <c r="GQQ4570" s="633"/>
      <c r="GQR4570" s="633"/>
      <c r="GQS4570" s="1888"/>
      <c r="GQT4570" s="544"/>
      <c r="GQU4570" s="2365"/>
      <c r="GQV4570" s="633"/>
      <c r="GQW4570" s="439"/>
      <c r="GQX4570" s="633"/>
      <c r="GQY4570" s="633"/>
      <c r="GQZ4570" s="1888"/>
      <c r="GRA4570" s="544"/>
      <c r="GRB4570" s="2365"/>
      <c r="GRC4570" s="633"/>
      <c r="GRD4570" s="439"/>
      <c r="GRE4570" s="633"/>
      <c r="GRF4570" s="633"/>
      <c r="GRG4570" s="1888"/>
      <c r="GRH4570" s="544"/>
      <c r="GRI4570" s="2365"/>
      <c r="GRJ4570" s="633"/>
      <c r="GRK4570" s="439"/>
      <c r="GRL4570" s="633"/>
      <c r="GRM4570" s="633"/>
      <c r="GRN4570" s="1888"/>
      <c r="GRO4570" s="544"/>
      <c r="GRP4570" s="2365"/>
      <c r="GRQ4570" s="633"/>
      <c r="GRR4570" s="439"/>
      <c r="GRS4570" s="633"/>
      <c r="GRT4570" s="633"/>
      <c r="GRU4570" s="1888"/>
      <c r="GRV4570" s="544"/>
      <c r="GRW4570" s="2365"/>
      <c r="GRX4570" s="633"/>
      <c r="GRY4570" s="439"/>
      <c r="GRZ4570" s="633"/>
      <c r="GSA4570" s="633"/>
      <c r="GSB4570" s="1888"/>
      <c r="GSC4570" s="544"/>
      <c r="GSD4570" s="2365"/>
      <c r="GSE4570" s="633"/>
      <c r="GSF4570" s="439"/>
      <c r="GSG4570" s="633"/>
      <c r="GSH4570" s="633"/>
      <c r="GSI4570" s="1888"/>
      <c r="GSJ4570" s="544"/>
      <c r="GSK4570" s="2365"/>
      <c r="GSL4570" s="633"/>
      <c r="GSM4570" s="439"/>
      <c r="GSN4570" s="633"/>
      <c r="GSO4570" s="633"/>
      <c r="GSP4570" s="1888"/>
      <c r="GSQ4570" s="544"/>
      <c r="GSR4570" s="2365"/>
      <c r="GSS4570" s="633"/>
      <c r="GST4570" s="439"/>
      <c r="GSU4570" s="633"/>
      <c r="GSV4570" s="633"/>
      <c r="GSW4570" s="1888"/>
      <c r="GSX4570" s="544"/>
      <c r="GSY4570" s="2365"/>
      <c r="GSZ4570" s="633"/>
      <c r="GTA4570" s="439"/>
      <c r="GTB4570" s="633"/>
      <c r="GTC4570" s="633"/>
      <c r="GTD4570" s="1888"/>
      <c r="GTE4570" s="544"/>
      <c r="GTF4570" s="2365"/>
      <c r="GTG4570" s="633"/>
      <c r="GTH4570" s="439"/>
      <c r="GTI4570" s="633"/>
      <c r="GTJ4570" s="633"/>
      <c r="GTK4570" s="1888"/>
      <c r="GTL4570" s="544"/>
      <c r="GTM4570" s="2365"/>
      <c r="GTN4570" s="633"/>
      <c r="GTO4570" s="439"/>
      <c r="GTP4570" s="633"/>
      <c r="GTQ4570" s="633"/>
      <c r="GTR4570" s="1888"/>
      <c r="GTS4570" s="544"/>
      <c r="GTT4570" s="2365"/>
      <c r="GTU4570" s="633"/>
      <c r="GTV4570" s="439"/>
      <c r="GTW4570" s="633"/>
      <c r="GTX4570" s="633"/>
      <c r="GTY4570" s="1888"/>
      <c r="GTZ4570" s="544"/>
      <c r="GUA4570" s="2365"/>
      <c r="GUB4570" s="633"/>
      <c r="GUC4570" s="439"/>
      <c r="GUD4570" s="633"/>
      <c r="GUE4570" s="633"/>
      <c r="GUF4570" s="1888"/>
      <c r="GUG4570" s="544"/>
      <c r="GUH4570" s="2365"/>
      <c r="GUI4570" s="633"/>
      <c r="GUJ4570" s="439"/>
      <c r="GUK4570" s="633"/>
      <c r="GUL4570" s="633"/>
      <c r="GUM4570" s="1888"/>
      <c r="GUN4570" s="544"/>
      <c r="GUO4570" s="2365"/>
      <c r="GUP4570" s="633"/>
      <c r="GUQ4570" s="439"/>
      <c r="GUR4570" s="633"/>
      <c r="GUS4570" s="633"/>
      <c r="GUT4570" s="1888"/>
      <c r="GUU4570" s="544"/>
      <c r="GUV4570" s="2365"/>
      <c r="GUW4570" s="633"/>
      <c r="GUX4570" s="439"/>
      <c r="GUY4570" s="633"/>
      <c r="GUZ4570" s="633"/>
      <c r="GVA4570" s="1888"/>
      <c r="GVB4570" s="544"/>
      <c r="GVC4570" s="2365"/>
      <c r="GVD4570" s="633"/>
      <c r="GVE4570" s="439"/>
      <c r="GVF4570" s="633"/>
      <c r="GVG4570" s="633"/>
      <c r="GVH4570" s="1888"/>
      <c r="GVI4570" s="544"/>
      <c r="GVJ4570" s="2365"/>
      <c r="GVK4570" s="633"/>
      <c r="GVL4570" s="439"/>
      <c r="GVM4570" s="633"/>
      <c r="GVN4570" s="633"/>
      <c r="GVO4570" s="1888"/>
      <c r="GVP4570" s="544"/>
      <c r="GVQ4570" s="2365"/>
      <c r="GVR4570" s="633"/>
      <c r="GVS4570" s="439"/>
      <c r="GVT4570" s="633"/>
      <c r="GVU4570" s="633"/>
      <c r="GVV4570" s="1888"/>
      <c r="GVW4570" s="544"/>
      <c r="GVX4570" s="2365"/>
      <c r="GVY4570" s="633"/>
      <c r="GVZ4570" s="439"/>
      <c r="GWA4570" s="633"/>
      <c r="GWB4570" s="633"/>
      <c r="GWC4570" s="1888"/>
      <c r="GWD4570" s="544"/>
      <c r="GWE4570" s="2365"/>
      <c r="GWF4570" s="633"/>
      <c r="GWG4570" s="439"/>
      <c r="GWH4570" s="633"/>
      <c r="GWI4570" s="633"/>
      <c r="GWJ4570" s="1888"/>
      <c r="GWK4570" s="544"/>
      <c r="GWL4570" s="2365"/>
      <c r="GWM4570" s="633"/>
      <c r="GWN4570" s="439"/>
      <c r="GWO4570" s="633"/>
      <c r="GWP4570" s="633"/>
      <c r="GWQ4570" s="1888"/>
      <c r="GWR4570" s="544"/>
      <c r="GWS4570" s="2365"/>
      <c r="GWT4570" s="633"/>
      <c r="GWU4570" s="439"/>
      <c r="GWV4570" s="633"/>
      <c r="GWW4570" s="633"/>
      <c r="GWX4570" s="1888"/>
      <c r="GWY4570" s="544"/>
      <c r="GWZ4570" s="2365"/>
      <c r="GXA4570" s="633"/>
      <c r="GXB4570" s="439"/>
      <c r="GXC4570" s="633"/>
      <c r="GXD4570" s="633"/>
      <c r="GXE4570" s="1888"/>
      <c r="GXF4570" s="544"/>
      <c r="GXG4570" s="2365"/>
      <c r="GXH4570" s="633"/>
      <c r="GXI4570" s="439"/>
      <c r="GXJ4570" s="633"/>
      <c r="GXK4570" s="633"/>
      <c r="GXL4570" s="1888"/>
      <c r="GXM4570" s="544"/>
      <c r="GXN4570" s="2365"/>
      <c r="GXO4570" s="633"/>
      <c r="GXP4570" s="439"/>
      <c r="GXQ4570" s="633"/>
      <c r="GXR4570" s="633"/>
      <c r="GXS4570" s="1888"/>
      <c r="GXT4570" s="544"/>
      <c r="GXU4570" s="2365"/>
      <c r="GXV4570" s="633"/>
      <c r="GXW4570" s="439"/>
      <c r="GXX4570" s="633"/>
      <c r="GXY4570" s="633"/>
      <c r="GXZ4570" s="1888"/>
      <c r="GYA4570" s="544"/>
      <c r="GYB4570" s="2365"/>
      <c r="GYC4570" s="633"/>
      <c r="GYD4570" s="439"/>
      <c r="GYE4570" s="633"/>
      <c r="GYF4570" s="633"/>
      <c r="GYG4570" s="1888"/>
      <c r="GYH4570" s="544"/>
      <c r="GYI4570" s="2365"/>
      <c r="GYJ4570" s="633"/>
      <c r="GYK4570" s="439"/>
      <c r="GYL4570" s="633"/>
      <c r="GYM4570" s="633"/>
      <c r="GYN4570" s="1888"/>
      <c r="GYO4570" s="544"/>
      <c r="GYP4570" s="2365"/>
      <c r="GYQ4570" s="633"/>
      <c r="GYR4570" s="439"/>
      <c r="GYS4570" s="633"/>
      <c r="GYT4570" s="633"/>
      <c r="GYU4570" s="1888"/>
      <c r="GYV4570" s="544"/>
      <c r="GYW4570" s="2365"/>
      <c r="GYX4570" s="633"/>
      <c r="GYY4570" s="439"/>
      <c r="GYZ4570" s="633"/>
      <c r="GZA4570" s="633"/>
      <c r="GZB4570" s="1888"/>
      <c r="GZC4570" s="544"/>
      <c r="GZD4570" s="2365"/>
      <c r="GZE4570" s="633"/>
      <c r="GZF4570" s="439"/>
      <c r="GZG4570" s="633"/>
      <c r="GZH4570" s="633"/>
      <c r="GZI4570" s="1888"/>
      <c r="GZJ4570" s="544"/>
      <c r="GZK4570" s="2365"/>
      <c r="GZL4570" s="633"/>
      <c r="GZM4570" s="439"/>
      <c r="GZN4570" s="633"/>
      <c r="GZO4570" s="633"/>
      <c r="GZP4570" s="1888"/>
      <c r="GZQ4570" s="544"/>
      <c r="GZR4570" s="2365"/>
      <c r="GZS4570" s="633"/>
      <c r="GZT4570" s="439"/>
      <c r="GZU4570" s="633"/>
      <c r="GZV4570" s="633"/>
      <c r="GZW4570" s="1888"/>
      <c r="GZX4570" s="544"/>
      <c r="GZY4570" s="2365"/>
      <c r="GZZ4570" s="633"/>
      <c r="HAA4570" s="439"/>
      <c r="HAB4570" s="633"/>
      <c r="HAC4570" s="633"/>
      <c r="HAD4570" s="1888"/>
      <c r="HAE4570" s="544"/>
      <c r="HAF4570" s="2365"/>
      <c r="HAG4570" s="633"/>
      <c r="HAH4570" s="439"/>
      <c r="HAI4570" s="633"/>
      <c r="HAJ4570" s="633"/>
      <c r="HAK4570" s="1888"/>
      <c r="HAL4570" s="544"/>
      <c r="HAM4570" s="2365"/>
      <c r="HAN4570" s="633"/>
      <c r="HAO4570" s="439"/>
      <c r="HAP4570" s="633"/>
      <c r="HAQ4570" s="633"/>
      <c r="HAR4570" s="1888"/>
      <c r="HAS4570" s="544"/>
      <c r="HAT4570" s="2365"/>
      <c r="HAU4570" s="633"/>
      <c r="HAV4570" s="439"/>
      <c r="HAW4570" s="633"/>
      <c r="HAX4570" s="633"/>
      <c r="HAY4570" s="1888"/>
      <c r="HAZ4570" s="544"/>
      <c r="HBA4570" s="2365"/>
      <c r="HBB4570" s="633"/>
      <c r="HBC4570" s="439"/>
      <c r="HBD4570" s="633"/>
      <c r="HBE4570" s="633"/>
      <c r="HBF4570" s="1888"/>
      <c r="HBG4570" s="544"/>
      <c r="HBH4570" s="2365"/>
      <c r="HBI4570" s="633"/>
      <c r="HBJ4570" s="439"/>
      <c r="HBK4570" s="633"/>
      <c r="HBL4570" s="633"/>
      <c r="HBM4570" s="1888"/>
      <c r="HBN4570" s="544"/>
      <c r="HBO4570" s="2365"/>
      <c r="HBP4570" s="633"/>
      <c r="HBQ4570" s="439"/>
      <c r="HBR4570" s="633"/>
      <c r="HBS4570" s="633"/>
      <c r="HBT4570" s="1888"/>
      <c r="HBU4570" s="544"/>
      <c r="HBV4570" s="2365"/>
      <c r="HBW4570" s="633"/>
      <c r="HBX4570" s="439"/>
      <c r="HBY4570" s="633"/>
      <c r="HBZ4570" s="633"/>
      <c r="HCA4570" s="1888"/>
      <c r="HCB4570" s="544"/>
      <c r="HCC4570" s="2365"/>
      <c r="HCD4570" s="633"/>
      <c r="HCE4570" s="439"/>
      <c r="HCF4570" s="633"/>
      <c r="HCG4570" s="633"/>
      <c r="HCH4570" s="1888"/>
      <c r="HCI4570" s="544"/>
      <c r="HCJ4570" s="2365"/>
      <c r="HCK4570" s="633"/>
      <c r="HCL4570" s="439"/>
      <c r="HCM4570" s="633"/>
      <c r="HCN4570" s="633"/>
      <c r="HCO4570" s="1888"/>
      <c r="HCP4570" s="544"/>
      <c r="HCQ4570" s="2365"/>
      <c r="HCR4570" s="633"/>
      <c r="HCS4570" s="439"/>
      <c r="HCT4570" s="633"/>
      <c r="HCU4570" s="633"/>
      <c r="HCV4570" s="1888"/>
      <c r="HCW4570" s="544"/>
      <c r="HCX4570" s="2365"/>
      <c r="HCY4570" s="633"/>
      <c r="HCZ4570" s="439"/>
      <c r="HDA4570" s="633"/>
      <c r="HDB4570" s="633"/>
      <c r="HDC4570" s="1888"/>
      <c r="HDD4570" s="544"/>
      <c r="HDE4570" s="2365"/>
      <c r="HDF4570" s="633"/>
      <c r="HDG4570" s="439"/>
      <c r="HDH4570" s="633"/>
      <c r="HDI4570" s="633"/>
      <c r="HDJ4570" s="1888"/>
      <c r="HDK4570" s="544"/>
      <c r="HDL4570" s="2365"/>
      <c r="HDM4570" s="633"/>
      <c r="HDN4570" s="439"/>
      <c r="HDO4570" s="633"/>
      <c r="HDP4570" s="633"/>
      <c r="HDQ4570" s="1888"/>
      <c r="HDR4570" s="544"/>
      <c r="HDS4570" s="2365"/>
      <c r="HDT4570" s="633"/>
      <c r="HDU4570" s="439"/>
      <c r="HDV4570" s="633"/>
      <c r="HDW4570" s="633"/>
      <c r="HDX4570" s="1888"/>
      <c r="HDY4570" s="544"/>
      <c r="HDZ4570" s="2365"/>
      <c r="HEA4570" s="633"/>
      <c r="HEB4570" s="439"/>
      <c r="HEC4570" s="633"/>
      <c r="HED4570" s="633"/>
      <c r="HEE4570" s="1888"/>
      <c r="HEF4570" s="544"/>
      <c r="HEG4570" s="2365"/>
      <c r="HEH4570" s="633"/>
      <c r="HEI4570" s="439"/>
      <c r="HEJ4570" s="633"/>
      <c r="HEK4570" s="633"/>
      <c r="HEL4570" s="1888"/>
      <c r="HEM4570" s="544"/>
      <c r="HEN4570" s="2365"/>
      <c r="HEO4570" s="633"/>
      <c r="HEP4570" s="439"/>
      <c r="HEQ4570" s="633"/>
      <c r="HER4570" s="633"/>
      <c r="HES4570" s="1888"/>
      <c r="HET4570" s="544"/>
      <c r="HEU4570" s="2365"/>
      <c r="HEV4570" s="633"/>
      <c r="HEW4570" s="439"/>
      <c r="HEX4570" s="633"/>
      <c r="HEY4570" s="633"/>
      <c r="HEZ4570" s="1888"/>
      <c r="HFA4570" s="544"/>
      <c r="HFB4570" s="2365"/>
      <c r="HFC4570" s="633"/>
      <c r="HFD4570" s="439"/>
      <c r="HFE4570" s="633"/>
      <c r="HFF4570" s="633"/>
      <c r="HFG4570" s="1888"/>
      <c r="HFH4570" s="544"/>
      <c r="HFI4570" s="2365"/>
      <c r="HFJ4570" s="633"/>
      <c r="HFK4570" s="439"/>
      <c r="HFL4570" s="633"/>
      <c r="HFM4570" s="633"/>
      <c r="HFN4570" s="1888"/>
      <c r="HFO4570" s="544"/>
      <c r="HFP4570" s="2365"/>
      <c r="HFQ4570" s="633"/>
      <c r="HFR4570" s="439"/>
      <c r="HFS4570" s="633"/>
      <c r="HFT4570" s="633"/>
      <c r="HFU4570" s="1888"/>
      <c r="HFV4570" s="544"/>
      <c r="HFW4570" s="2365"/>
      <c r="HFX4570" s="633"/>
      <c r="HFY4570" s="439"/>
      <c r="HFZ4570" s="633"/>
      <c r="HGA4570" s="633"/>
      <c r="HGB4570" s="1888"/>
      <c r="HGC4570" s="544"/>
      <c r="HGD4570" s="2365"/>
      <c r="HGE4570" s="633"/>
      <c r="HGF4570" s="439"/>
      <c r="HGG4570" s="633"/>
      <c r="HGH4570" s="633"/>
      <c r="HGI4570" s="1888"/>
      <c r="HGJ4570" s="544"/>
      <c r="HGK4570" s="2365"/>
      <c r="HGL4570" s="633"/>
      <c r="HGM4570" s="439"/>
      <c r="HGN4570" s="633"/>
      <c r="HGO4570" s="633"/>
      <c r="HGP4570" s="1888"/>
      <c r="HGQ4570" s="544"/>
      <c r="HGR4570" s="2365"/>
      <c r="HGS4570" s="633"/>
      <c r="HGT4570" s="439"/>
      <c r="HGU4570" s="633"/>
      <c r="HGV4570" s="633"/>
      <c r="HGW4570" s="1888"/>
      <c r="HGX4570" s="544"/>
      <c r="HGY4570" s="2365"/>
      <c r="HGZ4570" s="633"/>
      <c r="HHA4570" s="439"/>
      <c r="HHB4570" s="633"/>
      <c r="HHC4570" s="633"/>
      <c r="HHD4570" s="1888"/>
      <c r="HHE4570" s="544"/>
      <c r="HHF4570" s="2365"/>
      <c r="HHG4570" s="633"/>
      <c r="HHH4570" s="439"/>
      <c r="HHI4570" s="633"/>
      <c r="HHJ4570" s="633"/>
      <c r="HHK4570" s="1888"/>
      <c r="HHL4570" s="544"/>
      <c r="HHM4570" s="2365"/>
      <c r="HHN4570" s="633"/>
      <c r="HHO4570" s="439"/>
      <c r="HHP4570" s="633"/>
      <c r="HHQ4570" s="633"/>
      <c r="HHR4570" s="1888"/>
      <c r="HHS4570" s="544"/>
      <c r="HHT4570" s="2365"/>
      <c r="HHU4570" s="633"/>
      <c r="HHV4570" s="439"/>
      <c r="HHW4570" s="633"/>
      <c r="HHX4570" s="633"/>
      <c r="HHY4570" s="1888"/>
      <c r="HHZ4570" s="544"/>
      <c r="HIA4570" s="2365"/>
      <c r="HIB4570" s="633"/>
      <c r="HIC4570" s="439"/>
      <c r="HID4570" s="633"/>
      <c r="HIE4570" s="633"/>
      <c r="HIF4570" s="1888"/>
      <c r="HIG4570" s="544"/>
      <c r="HIH4570" s="2365"/>
      <c r="HII4570" s="633"/>
      <c r="HIJ4570" s="439"/>
      <c r="HIK4570" s="633"/>
      <c r="HIL4570" s="633"/>
      <c r="HIM4570" s="1888"/>
      <c r="HIN4570" s="544"/>
      <c r="HIO4570" s="2365"/>
      <c r="HIP4570" s="633"/>
      <c r="HIQ4570" s="439"/>
      <c r="HIR4570" s="633"/>
      <c r="HIS4570" s="633"/>
      <c r="HIT4570" s="1888"/>
      <c r="HIU4570" s="544"/>
      <c r="HIV4570" s="2365"/>
      <c r="HIW4570" s="633"/>
      <c r="HIX4570" s="439"/>
      <c r="HIY4570" s="633"/>
      <c r="HIZ4570" s="633"/>
      <c r="HJA4570" s="1888"/>
      <c r="HJB4570" s="544"/>
      <c r="HJC4570" s="2365"/>
      <c r="HJD4570" s="633"/>
      <c r="HJE4570" s="439"/>
      <c r="HJF4570" s="633"/>
      <c r="HJG4570" s="633"/>
      <c r="HJH4570" s="1888"/>
      <c r="HJI4570" s="544"/>
      <c r="HJJ4570" s="2365"/>
      <c r="HJK4570" s="633"/>
      <c r="HJL4570" s="439"/>
      <c r="HJM4570" s="633"/>
      <c r="HJN4570" s="633"/>
      <c r="HJO4570" s="1888"/>
      <c r="HJP4570" s="544"/>
      <c r="HJQ4570" s="2365"/>
      <c r="HJR4570" s="633"/>
      <c r="HJS4570" s="439"/>
      <c r="HJT4570" s="633"/>
      <c r="HJU4570" s="633"/>
      <c r="HJV4570" s="1888"/>
      <c r="HJW4570" s="544"/>
      <c r="HJX4570" s="2365"/>
      <c r="HJY4570" s="633"/>
      <c r="HJZ4570" s="439"/>
      <c r="HKA4570" s="633"/>
      <c r="HKB4570" s="633"/>
      <c r="HKC4570" s="1888"/>
      <c r="HKD4570" s="544"/>
      <c r="HKE4570" s="2365"/>
      <c r="HKF4570" s="633"/>
      <c r="HKG4570" s="439"/>
      <c r="HKH4570" s="633"/>
      <c r="HKI4570" s="633"/>
      <c r="HKJ4570" s="1888"/>
      <c r="HKK4570" s="544"/>
      <c r="HKL4570" s="2365"/>
      <c r="HKM4570" s="633"/>
      <c r="HKN4570" s="439"/>
      <c r="HKO4570" s="633"/>
      <c r="HKP4570" s="633"/>
      <c r="HKQ4570" s="1888"/>
      <c r="HKR4570" s="544"/>
      <c r="HKS4570" s="2365"/>
      <c r="HKT4570" s="633"/>
      <c r="HKU4570" s="439"/>
      <c r="HKV4570" s="633"/>
      <c r="HKW4570" s="633"/>
      <c r="HKX4570" s="1888"/>
      <c r="HKY4570" s="544"/>
      <c r="HKZ4570" s="2365"/>
      <c r="HLA4570" s="633"/>
      <c r="HLB4570" s="439"/>
      <c r="HLC4570" s="633"/>
      <c r="HLD4570" s="633"/>
      <c r="HLE4570" s="1888"/>
      <c r="HLF4570" s="544"/>
      <c r="HLG4570" s="2365"/>
      <c r="HLH4570" s="633"/>
      <c r="HLI4570" s="439"/>
      <c r="HLJ4570" s="633"/>
      <c r="HLK4570" s="633"/>
      <c r="HLL4570" s="1888"/>
      <c r="HLM4570" s="544"/>
      <c r="HLN4570" s="2365"/>
      <c r="HLO4570" s="633"/>
      <c r="HLP4570" s="439"/>
      <c r="HLQ4570" s="633"/>
      <c r="HLR4570" s="633"/>
      <c r="HLS4570" s="1888"/>
      <c r="HLT4570" s="544"/>
      <c r="HLU4570" s="2365"/>
      <c r="HLV4570" s="633"/>
      <c r="HLW4570" s="439"/>
      <c r="HLX4570" s="633"/>
      <c r="HLY4570" s="633"/>
      <c r="HLZ4570" s="1888"/>
      <c r="HMA4570" s="544"/>
      <c r="HMB4570" s="2365"/>
      <c r="HMC4570" s="633"/>
      <c r="HMD4570" s="439"/>
      <c r="HME4570" s="633"/>
      <c r="HMF4570" s="633"/>
      <c r="HMG4570" s="1888"/>
      <c r="HMH4570" s="544"/>
      <c r="HMI4570" s="2365"/>
      <c r="HMJ4570" s="633"/>
      <c r="HMK4570" s="439"/>
      <c r="HML4570" s="633"/>
      <c r="HMM4570" s="633"/>
      <c r="HMN4570" s="1888"/>
      <c r="HMO4570" s="544"/>
      <c r="HMP4570" s="2365"/>
      <c r="HMQ4570" s="633"/>
      <c r="HMR4570" s="439"/>
      <c r="HMS4570" s="633"/>
      <c r="HMT4570" s="633"/>
      <c r="HMU4570" s="1888"/>
      <c r="HMV4570" s="544"/>
      <c r="HMW4570" s="2365"/>
      <c r="HMX4570" s="633"/>
      <c r="HMY4570" s="439"/>
      <c r="HMZ4570" s="633"/>
      <c r="HNA4570" s="633"/>
      <c r="HNB4570" s="1888"/>
      <c r="HNC4570" s="544"/>
      <c r="HND4570" s="2365"/>
      <c r="HNE4570" s="633"/>
      <c r="HNF4570" s="439"/>
      <c r="HNG4570" s="633"/>
      <c r="HNH4570" s="633"/>
      <c r="HNI4570" s="1888"/>
      <c r="HNJ4570" s="544"/>
      <c r="HNK4570" s="2365"/>
      <c r="HNL4570" s="633"/>
      <c r="HNM4570" s="439"/>
      <c r="HNN4570" s="633"/>
      <c r="HNO4570" s="633"/>
      <c r="HNP4570" s="1888"/>
      <c r="HNQ4570" s="544"/>
      <c r="HNR4570" s="2365"/>
      <c r="HNS4570" s="633"/>
      <c r="HNT4570" s="439"/>
      <c r="HNU4570" s="633"/>
      <c r="HNV4570" s="633"/>
      <c r="HNW4570" s="1888"/>
      <c r="HNX4570" s="544"/>
      <c r="HNY4570" s="2365"/>
      <c r="HNZ4570" s="633"/>
      <c r="HOA4570" s="439"/>
      <c r="HOB4570" s="633"/>
      <c r="HOC4570" s="633"/>
      <c r="HOD4570" s="1888"/>
      <c r="HOE4570" s="544"/>
      <c r="HOF4570" s="2365"/>
      <c r="HOG4570" s="633"/>
      <c r="HOH4570" s="439"/>
      <c r="HOI4570" s="633"/>
      <c r="HOJ4570" s="633"/>
      <c r="HOK4570" s="1888"/>
      <c r="HOL4570" s="544"/>
      <c r="HOM4570" s="2365"/>
      <c r="HON4570" s="633"/>
      <c r="HOO4570" s="439"/>
      <c r="HOP4570" s="633"/>
      <c r="HOQ4570" s="633"/>
      <c r="HOR4570" s="1888"/>
      <c r="HOS4570" s="544"/>
      <c r="HOT4570" s="2365"/>
      <c r="HOU4570" s="633"/>
      <c r="HOV4570" s="439"/>
      <c r="HOW4570" s="633"/>
      <c r="HOX4570" s="633"/>
      <c r="HOY4570" s="1888"/>
      <c r="HOZ4570" s="544"/>
      <c r="HPA4570" s="2365"/>
      <c r="HPB4570" s="633"/>
      <c r="HPC4570" s="439"/>
      <c r="HPD4570" s="633"/>
      <c r="HPE4570" s="633"/>
      <c r="HPF4570" s="1888"/>
      <c r="HPG4570" s="544"/>
      <c r="HPH4570" s="2365"/>
      <c r="HPI4570" s="633"/>
      <c r="HPJ4570" s="439"/>
      <c r="HPK4570" s="633"/>
      <c r="HPL4570" s="633"/>
      <c r="HPM4570" s="1888"/>
      <c r="HPN4570" s="544"/>
      <c r="HPO4570" s="2365"/>
      <c r="HPP4570" s="633"/>
      <c r="HPQ4570" s="439"/>
      <c r="HPR4570" s="633"/>
      <c r="HPS4570" s="633"/>
      <c r="HPT4570" s="1888"/>
      <c r="HPU4570" s="544"/>
      <c r="HPV4570" s="2365"/>
      <c r="HPW4570" s="633"/>
      <c r="HPX4570" s="439"/>
      <c r="HPY4570" s="633"/>
      <c r="HPZ4570" s="633"/>
      <c r="HQA4570" s="1888"/>
      <c r="HQB4570" s="544"/>
      <c r="HQC4570" s="2365"/>
      <c r="HQD4570" s="633"/>
      <c r="HQE4570" s="439"/>
      <c r="HQF4570" s="633"/>
      <c r="HQG4570" s="633"/>
      <c r="HQH4570" s="1888"/>
      <c r="HQI4570" s="544"/>
      <c r="HQJ4570" s="2365"/>
      <c r="HQK4570" s="633"/>
      <c r="HQL4570" s="439"/>
      <c r="HQM4570" s="633"/>
      <c r="HQN4570" s="633"/>
      <c r="HQO4570" s="1888"/>
      <c r="HQP4570" s="544"/>
      <c r="HQQ4570" s="2365"/>
      <c r="HQR4570" s="633"/>
      <c r="HQS4570" s="439"/>
      <c r="HQT4570" s="633"/>
      <c r="HQU4570" s="633"/>
      <c r="HQV4570" s="1888"/>
      <c r="HQW4570" s="544"/>
      <c r="HQX4570" s="2365"/>
      <c r="HQY4570" s="633"/>
      <c r="HQZ4570" s="439"/>
      <c r="HRA4570" s="633"/>
      <c r="HRB4570" s="633"/>
      <c r="HRC4570" s="1888"/>
      <c r="HRD4570" s="544"/>
      <c r="HRE4570" s="2365"/>
      <c r="HRF4570" s="633"/>
      <c r="HRG4570" s="439"/>
      <c r="HRH4570" s="633"/>
      <c r="HRI4570" s="633"/>
      <c r="HRJ4570" s="1888"/>
      <c r="HRK4570" s="544"/>
      <c r="HRL4570" s="2365"/>
      <c r="HRM4570" s="633"/>
      <c r="HRN4570" s="439"/>
      <c r="HRO4570" s="633"/>
      <c r="HRP4570" s="633"/>
      <c r="HRQ4570" s="1888"/>
      <c r="HRR4570" s="544"/>
      <c r="HRS4570" s="2365"/>
      <c r="HRT4570" s="633"/>
      <c r="HRU4570" s="439"/>
      <c r="HRV4570" s="633"/>
      <c r="HRW4570" s="633"/>
      <c r="HRX4570" s="1888"/>
      <c r="HRY4570" s="544"/>
      <c r="HRZ4570" s="2365"/>
      <c r="HSA4570" s="633"/>
      <c r="HSB4570" s="439"/>
      <c r="HSC4570" s="633"/>
      <c r="HSD4570" s="633"/>
      <c r="HSE4570" s="1888"/>
      <c r="HSF4570" s="544"/>
      <c r="HSG4570" s="2365"/>
      <c r="HSH4570" s="633"/>
      <c r="HSI4570" s="439"/>
      <c r="HSJ4570" s="633"/>
      <c r="HSK4570" s="633"/>
      <c r="HSL4570" s="1888"/>
      <c r="HSM4570" s="544"/>
      <c r="HSN4570" s="2365"/>
      <c r="HSO4570" s="633"/>
      <c r="HSP4570" s="439"/>
      <c r="HSQ4570" s="633"/>
      <c r="HSR4570" s="633"/>
      <c r="HSS4570" s="1888"/>
      <c r="HST4570" s="544"/>
      <c r="HSU4570" s="2365"/>
      <c r="HSV4570" s="633"/>
      <c r="HSW4570" s="439"/>
      <c r="HSX4570" s="633"/>
      <c r="HSY4570" s="633"/>
      <c r="HSZ4570" s="1888"/>
      <c r="HTA4570" s="544"/>
      <c r="HTB4570" s="2365"/>
      <c r="HTC4570" s="633"/>
      <c r="HTD4570" s="439"/>
      <c r="HTE4570" s="633"/>
      <c r="HTF4570" s="633"/>
      <c r="HTG4570" s="1888"/>
      <c r="HTH4570" s="544"/>
      <c r="HTI4570" s="2365"/>
      <c r="HTJ4570" s="633"/>
      <c r="HTK4570" s="439"/>
      <c r="HTL4570" s="633"/>
      <c r="HTM4570" s="633"/>
      <c r="HTN4570" s="1888"/>
      <c r="HTO4570" s="544"/>
      <c r="HTP4570" s="2365"/>
      <c r="HTQ4570" s="633"/>
      <c r="HTR4570" s="439"/>
      <c r="HTS4570" s="633"/>
      <c r="HTT4570" s="633"/>
      <c r="HTU4570" s="1888"/>
      <c r="HTV4570" s="544"/>
      <c r="HTW4570" s="2365"/>
      <c r="HTX4570" s="633"/>
      <c r="HTY4570" s="439"/>
      <c r="HTZ4570" s="633"/>
      <c r="HUA4570" s="633"/>
      <c r="HUB4570" s="1888"/>
      <c r="HUC4570" s="544"/>
      <c r="HUD4570" s="2365"/>
      <c r="HUE4570" s="633"/>
      <c r="HUF4570" s="439"/>
      <c r="HUG4570" s="633"/>
      <c r="HUH4570" s="633"/>
      <c r="HUI4570" s="1888"/>
      <c r="HUJ4570" s="544"/>
      <c r="HUK4570" s="2365"/>
      <c r="HUL4570" s="633"/>
      <c r="HUM4570" s="439"/>
      <c r="HUN4570" s="633"/>
      <c r="HUO4570" s="633"/>
      <c r="HUP4570" s="1888"/>
      <c r="HUQ4570" s="544"/>
      <c r="HUR4570" s="2365"/>
      <c r="HUS4570" s="633"/>
      <c r="HUT4570" s="439"/>
      <c r="HUU4570" s="633"/>
      <c r="HUV4570" s="633"/>
      <c r="HUW4570" s="1888"/>
      <c r="HUX4570" s="544"/>
      <c r="HUY4570" s="2365"/>
      <c r="HUZ4570" s="633"/>
      <c r="HVA4570" s="439"/>
      <c r="HVB4570" s="633"/>
      <c r="HVC4570" s="633"/>
      <c r="HVD4570" s="1888"/>
      <c r="HVE4570" s="544"/>
      <c r="HVF4570" s="2365"/>
      <c r="HVG4570" s="633"/>
      <c r="HVH4570" s="439"/>
      <c r="HVI4570" s="633"/>
      <c r="HVJ4570" s="633"/>
      <c r="HVK4570" s="1888"/>
      <c r="HVL4570" s="544"/>
      <c r="HVM4570" s="2365"/>
      <c r="HVN4570" s="633"/>
      <c r="HVO4570" s="439"/>
      <c r="HVP4570" s="633"/>
      <c r="HVQ4570" s="633"/>
      <c r="HVR4570" s="1888"/>
      <c r="HVS4570" s="544"/>
      <c r="HVT4570" s="2365"/>
      <c r="HVU4570" s="633"/>
      <c r="HVV4570" s="439"/>
      <c r="HVW4570" s="633"/>
      <c r="HVX4570" s="633"/>
      <c r="HVY4570" s="1888"/>
      <c r="HVZ4570" s="544"/>
      <c r="HWA4570" s="2365"/>
      <c r="HWB4570" s="633"/>
      <c r="HWC4570" s="439"/>
      <c r="HWD4570" s="633"/>
      <c r="HWE4570" s="633"/>
      <c r="HWF4570" s="1888"/>
      <c r="HWG4570" s="544"/>
      <c r="HWH4570" s="2365"/>
      <c r="HWI4570" s="633"/>
      <c r="HWJ4570" s="439"/>
      <c r="HWK4570" s="633"/>
      <c r="HWL4570" s="633"/>
      <c r="HWM4570" s="1888"/>
      <c r="HWN4570" s="544"/>
      <c r="HWO4570" s="2365"/>
      <c r="HWP4570" s="633"/>
      <c r="HWQ4570" s="439"/>
      <c r="HWR4570" s="633"/>
      <c r="HWS4570" s="633"/>
      <c r="HWT4570" s="1888"/>
      <c r="HWU4570" s="544"/>
      <c r="HWV4570" s="2365"/>
      <c r="HWW4570" s="633"/>
      <c r="HWX4570" s="439"/>
      <c r="HWY4570" s="633"/>
      <c r="HWZ4570" s="633"/>
      <c r="HXA4570" s="1888"/>
      <c r="HXB4570" s="544"/>
      <c r="HXC4570" s="2365"/>
      <c r="HXD4570" s="633"/>
      <c r="HXE4570" s="439"/>
      <c r="HXF4570" s="633"/>
      <c r="HXG4570" s="633"/>
      <c r="HXH4570" s="1888"/>
      <c r="HXI4570" s="544"/>
      <c r="HXJ4570" s="2365"/>
      <c r="HXK4570" s="633"/>
      <c r="HXL4570" s="439"/>
      <c r="HXM4570" s="633"/>
      <c r="HXN4570" s="633"/>
      <c r="HXO4570" s="1888"/>
      <c r="HXP4570" s="544"/>
      <c r="HXQ4570" s="2365"/>
      <c r="HXR4570" s="633"/>
      <c r="HXS4570" s="439"/>
      <c r="HXT4570" s="633"/>
      <c r="HXU4570" s="633"/>
      <c r="HXV4570" s="1888"/>
      <c r="HXW4570" s="544"/>
      <c r="HXX4570" s="2365"/>
      <c r="HXY4570" s="633"/>
      <c r="HXZ4570" s="439"/>
      <c r="HYA4570" s="633"/>
      <c r="HYB4570" s="633"/>
      <c r="HYC4570" s="1888"/>
      <c r="HYD4570" s="544"/>
      <c r="HYE4570" s="2365"/>
      <c r="HYF4570" s="633"/>
      <c r="HYG4570" s="439"/>
      <c r="HYH4570" s="633"/>
      <c r="HYI4570" s="633"/>
      <c r="HYJ4570" s="1888"/>
      <c r="HYK4570" s="544"/>
      <c r="HYL4570" s="2365"/>
      <c r="HYM4570" s="633"/>
      <c r="HYN4570" s="439"/>
      <c r="HYO4570" s="633"/>
      <c r="HYP4570" s="633"/>
      <c r="HYQ4570" s="1888"/>
      <c r="HYR4570" s="544"/>
      <c r="HYS4570" s="2365"/>
      <c r="HYT4570" s="633"/>
      <c r="HYU4570" s="439"/>
      <c r="HYV4570" s="633"/>
      <c r="HYW4570" s="633"/>
      <c r="HYX4570" s="1888"/>
      <c r="HYY4570" s="544"/>
      <c r="HYZ4570" s="2365"/>
      <c r="HZA4570" s="633"/>
      <c r="HZB4570" s="439"/>
      <c r="HZC4570" s="633"/>
      <c r="HZD4570" s="633"/>
      <c r="HZE4570" s="1888"/>
      <c r="HZF4570" s="544"/>
      <c r="HZG4570" s="2365"/>
      <c r="HZH4570" s="633"/>
      <c r="HZI4570" s="439"/>
      <c r="HZJ4570" s="633"/>
      <c r="HZK4570" s="633"/>
      <c r="HZL4570" s="1888"/>
      <c r="HZM4570" s="544"/>
      <c r="HZN4570" s="2365"/>
      <c r="HZO4570" s="633"/>
      <c r="HZP4570" s="439"/>
      <c r="HZQ4570" s="633"/>
      <c r="HZR4570" s="633"/>
      <c r="HZS4570" s="1888"/>
      <c r="HZT4570" s="544"/>
      <c r="HZU4570" s="2365"/>
      <c r="HZV4570" s="633"/>
      <c r="HZW4570" s="439"/>
      <c r="HZX4570" s="633"/>
      <c r="HZY4570" s="633"/>
      <c r="HZZ4570" s="1888"/>
      <c r="IAA4570" s="544"/>
      <c r="IAB4570" s="2365"/>
      <c r="IAC4570" s="633"/>
      <c r="IAD4570" s="439"/>
      <c r="IAE4570" s="633"/>
      <c r="IAF4570" s="633"/>
      <c r="IAG4570" s="1888"/>
      <c r="IAH4570" s="544"/>
      <c r="IAI4570" s="2365"/>
      <c r="IAJ4570" s="633"/>
      <c r="IAK4570" s="439"/>
      <c r="IAL4570" s="633"/>
      <c r="IAM4570" s="633"/>
      <c r="IAN4570" s="1888"/>
      <c r="IAO4570" s="544"/>
      <c r="IAP4570" s="2365"/>
      <c r="IAQ4570" s="633"/>
      <c r="IAR4570" s="439"/>
      <c r="IAS4570" s="633"/>
      <c r="IAT4570" s="633"/>
      <c r="IAU4570" s="1888"/>
      <c r="IAV4570" s="544"/>
      <c r="IAW4570" s="2365"/>
      <c r="IAX4570" s="633"/>
      <c r="IAY4570" s="439"/>
      <c r="IAZ4570" s="633"/>
      <c r="IBA4570" s="633"/>
      <c r="IBB4570" s="1888"/>
      <c r="IBC4570" s="544"/>
      <c r="IBD4570" s="2365"/>
      <c r="IBE4570" s="633"/>
      <c r="IBF4570" s="439"/>
      <c r="IBG4570" s="633"/>
      <c r="IBH4570" s="633"/>
      <c r="IBI4570" s="1888"/>
      <c r="IBJ4570" s="544"/>
      <c r="IBK4570" s="2365"/>
      <c r="IBL4570" s="633"/>
      <c r="IBM4570" s="439"/>
      <c r="IBN4570" s="633"/>
      <c r="IBO4570" s="633"/>
      <c r="IBP4570" s="1888"/>
      <c r="IBQ4570" s="544"/>
      <c r="IBR4570" s="2365"/>
      <c r="IBS4570" s="633"/>
      <c r="IBT4570" s="439"/>
      <c r="IBU4570" s="633"/>
      <c r="IBV4570" s="633"/>
      <c r="IBW4570" s="1888"/>
      <c r="IBX4570" s="544"/>
      <c r="IBY4570" s="2365"/>
      <c r="IBZ4570" s="633"/>
      <c r="ICA4570" s="439"/>
      <c r="ICB4570" s="633"/>
      <c r="ICC4570" s="633"/>
      <c r="ICD4570" s="1888"/>
      <c r="ICE4570" s="544"/>
      <c r="ICF4570" s="2365"/>
      <c r="ICG4570" s="633"/>
      <c r="ICH4570" s="439"/>
      <c r="ICI4570" s="633"/>
      <c r="ICJ4570" s="633"/>
      <c r="ICK4570" s="1888"/>
      <c r="ICL4570" s="544"/>
      <c r="ICM4570" s="2365"/>
      <c r="ICN4570" s="633"/>
      <c r="ICO4570" s="439"/>
      <c r="ICP4570" s="633"/>
      <c r="ICQ4570" s="633"/>
      <c r="ICR4570" s="1888"/>
      <c r="ICS4570" s="544"/>
      <c r="ICT4570" s="2365"/>
      <c r="ICU4570" s="633"/>
      <c r="ICV4570" s="439"/>
      <c r="ICW4570" s="633"/>
      <c r="ICX4570" s="633"/>
      <c r="ICY4570" s="1888"/>
      <c r="ICZ4570" s="544"/>
      <c r="IDA4570" s="2365"/>
      <c r="IDB4570" s="633"/>
      <c r="IDC4570" s="439"/>
      <c r="IDD4570" s="633"/>
      <c r="IDE4570" s="633"/>
      <c r="IDF4570" s="1888"/>
      <c r="IDG4570" s="544"/>
      <c r="IDH4570" s="2365"/>
      <c r="IDI4570" s="633"/>
      <c r="IDJ4570" s="439"/>
      <c r="IDK4570" s="633"/>
      <c r="IDL4570" s="633"/>
      <c r="IDM4570" s="1888"/>
      <c r="IDN4570" s="544"/>
      <c r="IDO4570" s="2365"/>
      <c r="IDP4570" s="633"/>
      <c r="IDQ4570" s="439"/>
      <c r="IDR4570" s="633"/>
      <c r="IDS4570" s="633"/>
      <c r="IDT4570" s="1888"/>
      <c r="IDU4570" s="544"/>
      <c r="IDV4570" s="2365"/>
      <c r="IDW4570" s="633"/>
      <c r="IDX4570" s="439"/>
      <c r="IDY4570" s="633"/>
      <c r="IDZ4570" s="633"/>
      <c r="IEA4570" s="1888"/>
      <c r="IEB4570" s="544"/>
      <c r="IEC4570" s="2365"/>
      <c r="IED4570" s="633"/>
      <c r="IEE4570" s="439"/>
      <c r="IEF4570" s="633"/>
      <c r="IEG4570" s="633"/>
      <c r="IEH4570" s="1888"/>
      <c r="IEI4570" s="544"/>
      <c r="IEJ4570" s="2365"/>
      <c r="IEK4570" s="633"/>
      <c r="IEL4570" s="439"/>
      <c r="IEM4570" s="633"/>
      <c r="IEN4570" s="633"/>
      <c r="IEO4570" s="1888"/>
      <c r="IEP4570" s="544"/>
      <c r="IEQ4570" s="2365"/>
      <c r="IER4570" s="633"/>
      <c r="IES4570" s="439"/>
      <c r="IET4570" s="633"/>
      <c r="IEU4570" s="633"/>
      <c r="IEV4570" s="1888"/>
      <c r="IEW4570" s="544"/>
      <c r="IEX4570" s="2365"/>
      <c r="IEY4570" s="633"/>
      <c r="IEZ4570" s="439"/>
      <c r="IFA4570" s="633"/>
      <c r="IFB4570" s="633"/>
      <c r="IFC4570" s="1888"/>
      <c r="IFD4570" s="544"/>
      <c r="IFE4570" s="2365"/>
      <c r="IFF4570" s="633"/>
      <c r="IFG4570" s="439"/>
      <c r="IFH4570" s="633"/>
      <c r="IFI4570" s="633"/>
      <c r="IFJ4570" s="1888"/>
      <c r="IFK4570" s="544"/>
      <c r="IFL4570" s="2365"/>
      <c r="IFM4570" s="633"/>
      <c r="IFN4570" s="439"/>
      <c r="IFO4570" s="633"/>
      <c r="IFP4570" s="633"/>
      <c r="IFQ4570" s="1888"/>
      <c r="IFR4570" s="544"/>
      <c r="IFS4570" s="2365"/>
      <c r="IFT4570" s="633"/>
      <c r="IFU4570" s="439"/>
      <c r="IFV4570" s="633"/>
      <c r="IFW4570" s="633"/>
      <c r="IFX4570" s="1888"/>
      <c r="IFY4570" s="544"/>
      <c r="IFZ4570" s="2365"/>
      <c r="IGA4570" s="633"/>
      <c r="IGB4570" s="439"/>
      <c r="IGC4570" s="633"/>
      <c r="IGD4570" s="633"/>
      <c r="IGE4570" s="1888"/>
      <c r="IGF4570" s="544"/>
      <c r="IGG4570" s="2365"/>
      <c r="IGH4570" s="633"/>
      <c r="IGI4570" s="439"/>
      <c r="IGJ4570" s="633"/>
      <c r="IGK4570" s="633"/>
      <c r="IGL4570" s="1888"/>
      <c r="IGM4570" s="544"/>
      <c r="IGN4570" s="2365"/>
      <c r="IGO4570" s="633"/>
      <c r="IGP4570" s="439"/>
      <c r="IGQ4570" s="633"/>
      <c r="IGR4570" s="633"/>
      <c r="IGS4570" s="1888"/>
      <c r="IGT4570" s="544"/>
      <c r="IGU4570" s="2365"/>
      <c r="IGV4570" s="633"/>
      <c r="IGW4570" s="439"/>
      <c r="IGX4570" s="633"/>
      <c r="IGY4570" s="633"/>
      <c r="IGZ4570" s="1888"/>
      <c r="IHA4570" s="544"/>
      <c r="IHB4570" s="2365"/>
      <c r="IHC4570" s="633"/>
      <c r="IHD4570" s="439"/>
      <c r="IHE4570" s="633"/>
      <c r="IHF4570" s="633"/>
      <c r="IHG4570" s="1888"/>
      <c r="IHH4570" s="544"/>
      <c r="IHI4570" s="2365"/>
      <c r="IHJ4570" s="633"/>
      <c r="IHK4570" s="439"/>
      <c r="IHL4570" s="633"/>
      <c r="IHM4570" s="633"/>
      <c r="IHN4570" s="1888"/>
      <c r="IHO4570" s="544"/>
      <c r="IHP4570" s="2365"/>
      <c r="IHQ4570" s="633"/>
      <c r="IHR4570" s="439"/>
      <c r="IHS4570" s="633"/>
      <c r="IHT4570" s="633"/>
      <c r="IHU4570" s="1888"/>
      <c r="IHV4570" s="544"/>
      <c r="IHW4570" s="2365"/>
      <c r="IHX4570" s="633"/>
      <c r="IHY4570" s="439"/>
      <c r="IHZ4570" s="633"/>
      <c r="IIA4570" s="633"/>
      <c r="IIB4570" s="1888"/>
      <c r="IIC4570" s="544"/>
      <c r="IID4570" s="2365"/>
      <c r="IIE4570" s="633"/>
      <c r="IIF4570" s="439"/>
      <c r="IIG4570" s="633"/>
      <c r="IIH4570" s="633"/>
      <c r="III4570" s="1888"/>
      <c r="IIJ4570" s="544"/>
      <c r="IIK4570" s="2365"/>
      <c r="IIL4570" s="633"/>
      <c r="IIM4570" s="439"/>
      <c r="IIN4570" s="633"/>
      <c r="IIO4570" s="633"/>
      <c r="IIP4570" s="1888"/>
      <c r="IIQ4570" s="544"/>
      <c r="IIR4570" s="2365"/>
      <c r="IIS4570" s="633"/>
      <c r="IIT4570" s="439"/>
      <c r="IIU4570" s="633"/>
      <c r="IIV4570" s="633"/>
      <c r="IIW4570" s="1888"/>
      <c r="IIX4570" s="544"/>
      <c r="IIY4570" s="2365"/>
      <c r="IIZ4570" s="633"/>
      <c r="IJA4570" s="439"/>
      <c r="IJB4570" s="633"/>
      <c r="IJC4570" s="633"/>
      <c r="IJD4570" s="1888"/>
      <c r="IJE4570" s="544"/>
      <c r="IJF4570" s="2365"/>
      <c r="IJG4570" s="633"/>
      <c r="IJH4570" s="439"/>
      <c r="IJI4570" s="633"/>
      <c r="IJJ4570" s="633"/>
      <c r="IJK4570" s="1888"/>
      <c r="IJL4570" s="544"/>
      <c r="IJM4570" s="2365"/>
      <c r="IJN4570" s="633"/>
      <c r="IJO4570" s="439"/>
      <c r="IJP4570" s="633"/>
      <c r="IJQ4570" s="633"/>
      <c r="IJR4570" s="1888"/>
      <c r="IJS4570" s="544"/>
      <c r="IJT4570" s="2365"/>
      <c r="IJU4570" s="633"/>
      <c r="IJV4570" s="439"/>
      <c r="IJW4570" s="633"/>
      <c r="IJX4570" s="633"/>
      <c r="IJY4570" s="1888"/>
      <c r="IJZ4570" s="544"/>
      <c r="IKA4570" s="2365"/>
      <c r="IKB4570" s="633"/>
      <c r="IKC4570" s="439"/>
      <c r="IKD4570" s="633"/>
      <c r="IKE4570" s="633"/>
      <c r="IKF4570" s="1888"/>
      <c r="IKG4570" s="544"/>
      <c r="IKH4570" s="2365"/>
      <c r="IKI4570" s="633"/>
      <c r="IKJ4570" s="439"/>
      <c r="IKK4570" s="633"/>
      <c r="IKL4570" s="633"/>
      <c r="IKM4570" s="1888"/>
      <c r="IKN4570" s="544"/>
      <c r="IKO4570" s="2365"/>
      <c r="IKP4570" s="633"/>
      <c r="IKQ4570" s="439"/>
      <c r="IKR4570" s="633"/>
      <c r="IKS4570" s="633"/>
      <c r="IKT4570" s="1888"/>
      <c r="IKU4570" s="544"/>
      <c r="IKV4570" s="2365"/>
      <c r="IKW4570" s="633"/>
      <c r="IKX4570" s="439"/>
      <c r="IKY4570" s="633"/>
      <c r="IKZ4570" s="633"/>
      <c r="ILA4570" s="1888"/>
      <c r="ILB4570" s="544"/>
      <c r="ILC4570" s="2365"/>
      <c r="ILD4570" s="633"/>
      <c r="ILE4570" s="439"/>
      <c r="ILF4570" s="633"/>
      <c r="ILG4570" s="633"/>
      <c r="ILH4570" s="1888"/>
      <c r="ILI4570" s="544"/>
      <c r="ILJ4570" s="2365"/>
      <c r="ILK4570" s="633"/>
      <c r="ILL4570" s="439"/>
      <c r="ILM4570" s="633"/>
      <c r="ILN4570" s="633"/>
      <c r="ILO4570" s="1888"/>
      <c r="ILP4570" s="544"/>
      <c r="ILQ4570" s="2365"/>
      <c r="ILR4570" s="633"/>
      <c r="ILS4570" s="439"/>
      <c r="ILT4570" s="633"/>
      <c r="ILU4570" s="633"/>
      <c r="ILV4570" s="1888"/>
      <c r="ILW4570" s="544"/>
      <c r="ILX4570" s="2365"/>
      <c r="ILY4570" s="633"/>
      <c r="ILZ4570" s="439"/>
      <c r="IMA4570" s="633"/>
      <c r="IMB4570" s="633"/>
      <c r="IMC4570" s="1888"/>
      <c r="IMD4570" s="544"/>
      <c r="IME4570" s="2365"/>
      <c r="IMF4570" s="633"/>
      <c r="IMG4570" s="439"/>
      <c r="IMH4570" s="633"/>
      <c r="IMI4570" s="633"/>
      <c r="IMJ4570" s="1888"/>
      <c r="IMK4570" s="544"/>
      <c r="IML4570" s="2365"/>
      <c r="IMM4570" s="633"/>
      <c r="IMN4570" s="439"/>
      <c r="IMO4570" s="633"/>
      <c r="IMP4570" s="633"/>
      <c r="IMQ4570" s="1888"/>
      <c r="IMR4570" s="544"/>
      <c r="IMS4570" s="2365"/>
      <c r="IMT4570" s="633"/>
      <c r="IMU4570" s="439"/>
      <c r="IMV4570" s="633"/>
      <c r="IMW4570" s="633"/>
      <c r="IMX4570" s="1888"/>
      <c r="IMY4570" s="544"/>
      <c r="IMZ4570" s="2365"/>
      <c r="INA4570" s="633"/>
      <c r="INB4570" s="439"/>
      <c r="INC4570" s="633"/>
      <c r="IND4570" s="633"/>
      <c r="INE4570" s="1888"/>
      <c r="INF4570" s="544"/>
      <c r="ING4570" s="2365"/>
      <c r="INH4570" s="633"/>
      <c r="INI4570" s="439"/>
      <c r="INJ4570" s="633"/>
      <c r="INK4570" s="633"/>
      <c r="INL4570" s="1888"/>
      <c r="INM4570" s="544"/>
      <c r="INN4570" s="2365"/>
      <c r="INO4570" s="633"/>
      <c r="INP4570" s="439"/>
      <c r="INQ4570" s="633"/>
      <c r="INR4570" s="633"/>
      <c r="INS4570" s="1888"/>
      <c r="INT4570" s="544"/>
      <c r="INU4570" s="2365"/>
      <c r="INV4570" s="633"/>
      <c r="INW4570" s="439"/>
      <c r="INX4570" s="633"/>
      <c r="INY4570" s="633"/>
      <c r="INZ4570" s="1888"/>
      <c r="IOA4570" s="544"/>
      <c r="IOB4570" s="2365"/>
      <c r="IOC4570" s="633"/>
      <c r="IOD4570" s="439"/>
      <c r="IOE4570" s="633"/>
      <c r="IOF4570" s="633"/>
      <c r="IOG4570" s="1888"/>
      <c r="IOH4570" s="544"/>
      <c r="IOI4570" s="2365"/>
      <c r="IOJ4570" s="633"/>
      <c r="IOK4570" s="439"/>
      <c r="IOL4570" s="633"/>
      <c r="IOM4570" s="633"/>
      <c r="ION4570" s="1888"/>
      <c r="IOO4570" s="544"/>
      <c r="IOP4570" s="2365"/>
      <c r="IOQ4570" s="633"/>
      <c r="IOR4570" s="439"/>
      <c r="IOS4570" s="633"/>
      <c r="IOT4570" s="633"/>
      <c r="IOU4570" s="1888"/>
      <c r="IOV4570" s="544"/>
      <c r="IOW4570" s="2365"/>
      <c r="IOX4570" s="633"/>
      <c r="IOY4570" s="439"/>
      <c r="IOZ4570" s="633"/>
      <c r="IPA4570" s="633"/>
      <c r="IPB4570" s="1888"/>
      <c r="IPC4570" s="544"/>
      <c r="IPD4570" s="2365"/>
      <c r="IPE4570" s="633"/>
      <c r="IPF4570" s="439"/>
      <c r="IPG4570" s="633"/>
      <c r="IPH4570" s="633"/>
      <c r="IPI4570" s="1888"/>
      <c r="IPJ4570" s="544"/>
      <c r="IPK4570" s="2365"/>
      <c r="IPL4570" s="633"/>
      <c r="IPM4570" s="439"/>
      <c r="IPN4570" s="633"/>
      <c r="IPO4570" s="633"/>
      <c r="IPP4570" s="1888"/>
      <c r="IPQ4570" s="544"/>
      <c r="IPR4570" s="2365"/>
      <c r="IPS4570" s="633"/>
      <c r="IPT4570" s="439"/>
      <c r="IPU4570" s="633"/>
      <c r="IPV4570" s="633"/>
      <c r="IPW4570" s="1888"/>
      <c r="IPX4570" s="544"/>
      <c r="IPY4570" s="2365"/>
      <c r="IPZ4570" s="633"/>
      <c r="IQA4570" s="439"/>
      <c r="IQB4570" s="633"/>
      <c r="IQC4570" s="633"/>
      <c r="IQD4570" s="1888"/>
      <c r="IQE4570" s="544"/>
      <c r="IQF4570" s="2365"/>
      <c r="IQG4570" s="633"/>
      <c r="IQH4570" s="439"/>
      <c r="IQI4570" s="633"/>
      <c r="IQJ4570" s="633"/>
      <c r="IQK4570" s="1888"/>
      <c r="IQL4570" s="544"/>
      <c r="IQM4570" s="2365"/>
      <c r="IQN4570" s="633"/>
      <c r="IQO4570" s="439"/>
      <c r="IQP4570" s="633"/>
      <c r="IQQ4570" s="633"/>
      <c r="IQR4570" s="1888"/>
      <c r="IQS4570" s="544"/>
      <c r="IQT4570" s="2365"/>
      <c r="IQU4570" s="633"/>
      <c r="IQV4570" s="439"/>
      <c r="IQW4570" s="633"/>
      <c r="IQX4570" s="633"/>
      <c r="IQY4570" s="1888"/>
      <c r="IQZ4570" s="544"/>
      <c r="IRA4570" s="2365"/>
      <c r="IRB4570" s="633"/>
      <c r="IRC4570" s="439"/>
      <c r="IRD4570" s="633"/>
      <c r="IRE4570" s="633"/>
      <c r="IRF4570" s="1888"/>
      <c r="IRG4570" s="544"/>
      <c r="IRH4570" s="2365"/>
      <c r="IRI4570" s="633"/>
      <c r="IRJ4570" s="439"/>
      <c r="IRK4570" s="633"/>
      <c r="IRL4570" s="633"/>
      <c r="IRM4570" s="1888"/>
      <c r="IRN4570" s="544"/>
      <c r="IRO4570" s="2365"/>
      <c r="IRP4570" s="633"/>
      <c r="IRQ4570" s="439"/>
      <c r="IRR4570" s="633"/>
      <c r="IRS4570" s="633"/>
      <c r="IRT4570" s="1888"/>
      <c r="IRU4570" s="544"/>
      <c r="IRV4570" s="2365"/>
      <c r="IRW4570" s="633"/>
      <c r="IRX4570" s="439"/>
      <c r="IRY4570" s="633"/>
      <c r="IRZ4570" s="633"/>
      <c r="ISA4570" s="1888"/>
      <c r="ISB4570" s="544"/>
      <c r="ISC4570" s="2365"/>
      <c r="ISD4570" s="633"/>
      <c r="ISE4570" s="439"/>
      <c r="ISF4570" s="633"/>
      <c r="ISG4570" s="633"/>
      <c r="ISH4570" s="1888"/>
      <c r="ISI4570" s="544"/>
      <c r="ISJ4570" s="2365"/>
      <c r="ISK4570" s="633"/>
      <c r="ISL4570" s="439"/>
      <c r="ISM4570" s="633"/>
      <c r="ISN4570" s="633"/>
      <c r="ISO4570" s="1888"/>
      <c r="ISP4570" s="544"/>
      <c r="ISQ4570" s="2365"/>
      <c r="ISR4570" s="633"/>
      <c r="ISS4570" s="439"/>
      <c r="IST4570" s="633"/>
      <c r="ISU4570" s="633"/>
      <c r="ISV4570" s="1888"/>
      <c r="ISW4570" s="544"/>
      <c r="ISX4570" s="2365"/>
      <c r="ISY4570" s="633"/>
      <c r="ISZ4570" s="439"/>
      <c r="ITA4570" s="633"/>
      <c r="ITB4570" s="633"/>
      <c r="ITC4570" s="1888"/>
      <c r="ITD4570" s="544"/>
      <c r="ITE4570" s="2365"/>
      <c r="ITF4570" s="633"/>
      <c r="ITG4570" s="439"/>
      <c r="ITH4570" s="633"/>
      <c r="ITI4570" s="633"/>
      <c r="ITJ4570" s="1888"/>
      <c r="ITK4570" s="544"/>
      <c r="ITL4570" s="2365"/>
      <c r="ITM4570" s="633"/>
      <c r="ITN4570" s="439"/>
      <c r="ITO4570" s="633"/>
      <c r="ITP4570" s="633"/>
      <c r="ITQ4570" s="1888"/>
      <c r="ITR4570" s="544"/>
      <c r="ITS4570" s="2365"/>
      <c r="ITT4570" s="633"/>
      <c r="ITU4570" s="439"/>
      <c r="ITV4570" s="633"/>
      <c r="ITW4570" s="633"/>
      <c r="ITX4570" s="1888"/>
      <c r="ITY4570" s="544"/>
      <c r="ITZ4570" s="2365"/>
      <c r="IUA4570" s="633"/>
      <c r="IUB4570" s="439"/>
      <c r="IUC4570" s="633"/>
      <c r="IUD4570" s="633"/>
      <c r="IUE4570" s="1888"/>
      <c r="IUF4570" s="544"/>
      <c r="IUG4570" s="2365"/>
      <c r="IUH4570" s="633"/>
      <c r="IUI4570" s="439"/>
      <c r="IUJ4570" s="633"/>
      <c r="IUK4570" s="633"/>
      <c r="IUL4570" s="1888"/>
      <c r="IUM4570" s="544"/>
      <c r="IUN4570" s="2365"/>
      <c r="IUO4570" s="633"/>
      <c r="IUP4570" s="439"/>
      <c r="IUQ4570" s="633"/>
      <c r="IUR4570" s="633"/>
      <c r="IUS4570" s="1888"/>
      <c r="IUT4570" s="544"/>
      <c r="IUU4570" s="2365"/>
      <c r="IUV4570" s="633"/>
      <c r="IUW4570" s="439"/>
      <c r="IUX4570" s="633"/>
      <c r="IUY4570" s="633"/>
      <c r="IUZ4570" s="1888"/>
      <c r="IVA4570" s="544"/>
      <c r="IVB4570" s="2365"/>
      <c r="IVC4570" s="633"/>
      <c r="IVD4570" s="439"/>
      <c r="IVE4570" s="633"/>
      <c r="IVF4570" s="633"/>
      <c r="IVG4570" s="1888"/>
      <c r="IVH4570" s="544"/>
      <c r="IVI4570" s="2365"/>
      <c r="IVJ4570" s="633"/>
      <c r="IVK4570" s="439"/>
      <c r="IVL4570" s="633"/>
      <c r="IVM4570" s="633"/>
      <c r="IVN4570" s="1888"/>
      <c r="IVO4570" s="544"/>
      <c r="IVP4570" s="2365"/>
      <c r="IVQ4570" s="633"/>
      <c r="IVR4570" s="439"/>
      <c r="IVS4570" s="633"/>
      <c r="IVT4570" s="633"/>
      <c r="IVU4570" s="1888"/>
      <c r="IVV4570" s="544"/>
      <c r="IVW4570" s="2365"/>
      <c r="IVX4570" s="633"/>
      <c r="IVY4570" s="439"/>
      <c r="IVZ4570" s="633"/>
      <c r="IWA4570" s="633"/>
      <c r="IWB4570" s="1888"/>
      <c r="IWC4570" s="544"/>
      <c r="IWD4570" s="2365"/>
      <c r="IWE4570" s="633"/>
      <c r="IWF4570" s="439"/>
      <c r="IWG4570" s="633"/>
      <c r="IWH4570" s="633"/>
      <c r="IWI4570" s="1888"/>
      <c r="IWJ4570" s="544"/>
      <c r="IWK4570" s="2365"/>
      <c r="IWL4570" s="633"/>
      <c r="IWM4570" s="439"/>
      <c r="IWN4570" s="633"/>
      <c r="IWO4570" s="633"/>
      <c r="IWP4570" s="1888"/>
      <c r="IWQ4570" s="544"/>
      <c r="IWR4570" s="2365"/>
      <c r="IWS4570" s="633"/>
      <c r="IWT4570" s="439"/>
      <c r="IWU4570" s="633"/>
      <c r="IWV4570" s="633"/>
      <c r="IWW4570" s="1888"/>
      <c r="IWX4570" s="544"/>
      <c r="IWY4570" s="2365"/>
      <c r="IWZ4570" s="633"/>
      <c r="IXA4570" s="439"/>
      <c r="IXB4570" s="633"/>
      <c r="IXC4570" s="633"/>
      <c r="IXD4570" s="1888"/>
      <c r="IXE4570" s="544"/>
      <c r="IXF4570" s="2365"/>
      <c r="IXG4570" s="633"/>
      <c r="IXH4570" s="439"/>
      <c r="IXI4570" s="633"/>
      <c r="IXJ4570" s="633"/>
      <c r="IXK4570" s="1888"/>
      <c r="IXL4570" s="544"/>
      <c r="IXM4570" s="2365"/>
      <c r="IXN4570" s="633"/>
      <c r="IXO4570" s="439"/>
      <c r="IXP4570" s="633"/>
      <c r="IXQ4570" s="633"/>
      <c r="IXR4570" s="1888"/>
      <c r="IXS4570" s="544"/>
      <c r="IXT4570" s="2365"/>
      <c r="IXU4570" s="633"/>
      <c r="IXV4570" s="439"/>
      <c r="IXW4570" s="633"/>
      <c r="IXX4570" s="633"/>
      <c r="IXY4570" s="1888"/>
      <c r="IXZ4570" s="544"/>
      <c r="IYA4570" s="2365"/>
      <c r="IYB4570" s="633"/>
      <c r="IYC4570" s="439"/>
      <c r="IYD4570" s="633"/>
      <c r="IYE4570" s="633"/>
      <c r="IYF4570" s="1888"/>
      <c r="IYG4570" s="544"/>
      <c r="IYH4570" s="2365"/>
      <c r="IYI4570" s="633"/>
      <c r="IYJ4570" s="439"/>
      <c r="IYK4570" s="633"/>
      <c r="IYL4570" s="633"/>
      <c r="IYM4570" s="1888"/>
      <c r="IYN4570" s="544"/>
      <c r="IYO4570" s="2365"/>
      <c r="IYP4570" s="633"/>
      <c r="IYQ4570" s="439"/>
      <c r="IYR4570" s="633"/>
      <c r="IYS4570" s="633"/>
      <c r="IYT4570" s="1888"/>
      <c r="IYU4570" s="544"/>
      <c r="IYV4570" s="2365"/>
      <c r="IYW4570" s="633"/>
      <c r="IYX4570" s="439"/>
      <c r="IYY4570" s="633"/>
      <c r="IYZ4570" s="633"/>
      <c r="IZA4570" s="1888"/>
      <c r="IZB4570" s="544"/>
      <c r="IZC4570" s="2365"/>
      <c r="IZD4570" s="633"/>
      <c r="IZE4570" s="439"/>
      <c r="IZF4570" s="633"/>
      <c r="IZG4570" s="633"/>
      <c r="IZH4570" s="1888"/>
      <c r="IZI4570" s="544"/>
      <c r="IZJ4570" s="2365"/>
      <c r="IZK4570" s="633"/>
      <c r="IZL4570" s="439"/>
      <c r="IZM4570" s="633"/>
      <c r="IZN4570" s="633"/>
      <c r="IZO4570" s="1888"/>
      <c r="IZP4570" s="544"/>
      <c r="IZQ4570" s="2365"/>
      <c r="IZR4570" s="633"/>
      <c r="IZS4570" s="439"/>
      <c r="IZT4570" s="633"/>
      <c r="IZU4570" s="633"/>
      <c r="IZV4570" s="1888"/>
      <c r="IZW4570" s="544"/>
      <c r="IZX4570" s="2365"/>
      <c r="IZY4570" s="633"/>
      <c r="IZZ4570" s="439"/>
      <c r="JAA4570" s="633"/>
      <c r="JAB4570" s="633"/>
      <c r="JAC4570" s="1888"/>
      <c r="JAD4570" s="544"/>
      <c r="JAE4570" s="2365"/>
      <c r="JAF4570" s="633"/>
      <c r="JAG4570" s="439"/>
      <c r="JAH4570" s="633"/>
      <c r="JAI4570" s="633"/>
      <c r="JAJ4570" s="1888"/>
      <c r="JAK4570" s="544"/>
      <c r="JAL4570" s="2365"/>
      <c r="JAM4570" s="633"/>
      <c r="JAN4570" s="439"/>
      <c r="JAO4570" s="633"/>
      <c r="JAP4570" s="633"/>
      <c r="JAQ4570" s="1888"/>
      <c r="JAR4570" s="544"/>
      <c r="JAS4570" s="2365"/>
      <c r="JAT4570" s="633"/>
      <c r="JAU4570" s="439"/>
      <c r="JAV4570" s="633"/>
      <c r="JAW4570" s="633"/>
      <c r="JAX4570" s="1888"/>
      <c r="JAY4570" s="544"/>
      <c r="JAZ4570" s="2365"/>
      <c r="JBA4570" s="633"/>
      <c r="JBB4570" s="439"/>
      <c r="JBC4570" s="633"/>
      <c r="JBD4570" s="633"/>
      <c r="JBE4570" s="1888"/>
      <c r="JBF4570" s="544"/>
      <c r="JBG4570" s="2365"/>
      <c r="JBH4570" s="633"/>
      <c r="JBI4570" s="439"/>
      <c r="JBJ4570" s="633"/>
      <c r="JBK4570" s="633"/>
      <c r="JBL4570" s="1888"/>
      <c r="JBM4570" s="544"/>
      <c r="JBN4570" s="2365"/>
      <c r="JBO4570" s="633"/>
      <c r="JBP4570" s="439"/>
      <c r="JBQ4570" s="633"/>
      <c r="JBR4570" s="633"/>
      <c r="JBS4570" s="1888"/>
      <c r="JBT4570" s="544"/>
      <c r="JBU4570" s="2365"/>
      <c r="JBV4570" s="633"/>
      <c r="JBW4570" s="439"/>
      <c r="JBX4570" s="633"/>
      <c r="JBY4570" s="633"/>
      <c r="JBZ4570" s="1888"/>
      <c r="JCA4570" s="544"/>
      <c r="JCB4570" s="2365"/>
      <c r="JCC4570" s="633"/>
      <c r="JCD4570" s="439"/>
      <c r="JCE4570" s="633"/>
      <c r="JCF4570" s="633"/>
      <c r="JCG4570" s="1888"/>
      <c r="JCH4570" s="544"/>
      <c r="JCI4570" s="2365"/>
      <c r="JCJ4570" s="633"/>
      <c r="JCK4570" s="439"/>
      <c r="JCL4570" s="633"/>
      <c r="JCM4570" s="633"/>
      <c r="JCN4570" s="1888"/>
      <c r="JCO4570" s="544"/>
      <c r="JCP4570" s="2365"/>
      <c r="JCQ4570" s="633"/>
      <c r="JCR4570" s="439"/>
      <c r="JCS4570" s="633"/>
      <c r="JCT4570" s="633"/>
      <c r="JCU4570" s="1888"/>
      <c r="JCV4570" s="544"/>
      <c r="JCW4570" s="2365"/>
      <c r="JCX4570" s="633"/>
      <c r="JCY4570" s="439"/>
      <c r="JCZ4570" s="633"/>
      <c r="JDA4570" s="633"/>
      <c r="JDB4570" s="1888"/>
      <c r="JDC4570" s="544"/>
      <c r="JDD4570" s="2365"/>
      <c r="JDE4570" s="633"/>
      <c r="JDF4570" s="439"/>
      <c r="JDG4570" s="633"/>
      <c r="JDH4570" s="633"/>
      <c r="JDI4570" s="1888"/>
      <c r="JDJ4570" s="544"/>
      <c r="JDK4570" s="2365"/>
      <c r="JDL4570" s="633"/>
      <c r="JDM4570" s="439"/>
      <c r="JDN4570" s="633"/>
      <c r="JDO4570" s="633"/>
      <c r="JDP4570" s="1888"/>
      <c r="JDQ4570" s="544"/>
      <c r="JDR4570" s="2365"/>
      <c r="JDS4570" s="633"/>
      <c r="JDT4570" s="439"/>
      <c r="JDU4570" s="633"/>
      <c r="JDV4570" s="633"/>
      <c r="JDW4570" s="1888"/>
      <c r="JDX4570" s="544"/>
      <c r="JDY4570" s="2365"/>
      <c r="JDZ4570" s="633"/>
      <c r="JEA4570" s="439"/>
      <c r="JEB4570" s="633"/>
      <c r="JEC4570" s="633"/>
      <c r="JED4570" s="1888"/>
      <c r="JEE4570" s="544"/>
      <c r="JEF4570" s="2365"/>
      <c r="JEG4570" s="633"/>
      <c r="JEH4570" s="439"/>
      <c r="JEI4570" s="633"/>
      <c r="JEJ4570" s="633"/>
      <c r="JEK4570" s="1888"/>
      <c r="JEL4570" s="544"/>
      <c r="JEM4570" s="2365"/>
      <c r="JEN4570" s="633"/>
      <c r="JEO4570" s="439"/>
      <c r="JEP4570" s="633"/>
      <c r="JEQ4570" s="633"/>
      <c r="JER4570" s="1888"/>
      <c r="JES4570" s="544"/>
      <c r="JET4570" s="2365"/>
      <c r="JEU4570" s="633"/>
      <c r="JEV4570" s="439"/>
      <c r="JEW4570" s="633"/>
      <c r="JEX4570" s="633"/>
      <c r="JEY4570" s="1888"/>
      <c r="JEZ4570" s="544"/>
      <c r="JFA4570" s="2365"/>
      <c r="JFB4570" s="633"/>
      <c r="JFC4570" s="439"/>
      <c r="JFD4570" s="633"/>
      <c r="JFE4570" s="633"/>
      <c r="JFF4570" s="1888"/>
      <c r="JFG4570" s="544"/>
      <c r="JFH4570" s="2365"/>
      <c r="JFI4570" s="633"/>
      <c r="JFJ4570" s="439"/>
      <c r="JFK4570" s="633"/>
      <c r="JFL4570" s="633"/>
      <c r="JFM4570" s="1888"/>
      <c r="JFN4570" s="544"/>
      <c r="JFO4570" s="2365"/>
      <c r="JFP4570" s="633"/>
      <c r="JFQ4570" s="439"/>
      <c r="JFR4570" s="633"/>
      <c r="JFS4570" s="633"/>
      <c r="JFT4570" s="1888"/>
      <c r="JFU4570" s="544"/>
      <c r="JFV4570" s="2365"/>
      <c r="JFW4570" s="633"/>
      <c r="JFX4570" s="439"/>
      <c r="JFY4570" s="633"/>
      <c r="JFZ4570" s="633"/>
      <c r="JGA4570" s="1888"/>
      <c r="JGB4570" s="544"/>
      <c r="JGC4570" s="2365"/>
      <c r="JGD4570" s="633"/>
      <c r="JGE4570" s="439"/>
      <c r="JGF4570" s="633"/>
      <c r="JGG4570" s="633"/>
      <c r="JGH4570" s="1888"/>
      <c r="JGI4570" s="544"/>
      <c r="JGJ4570" s="2365"/>
      <c r="JGK4570" s="633"/>
      <c r="JGL4570" s="439"/>
      <c r="JGM4570" s="633"/>
      <c r="JGN4570" s="633"/>
      <c r="JGO4570" s="1888"/>
      <c r="JGP4570" s="544"/>
      <c r="JGQ4570" s="2365"/>
      <c r="JGR4570" s="633"/>
      <c r="JGS4570" s="439"/>
      <c r="JGT4570" s="633"/>
      <c r="JGU4570" s="633"/>
      <c r="JGV4570" s="1888"/>
      <c r="JGW4570" s="544"/>
      <c r="JGX4570" s="2365"/>
      <c r="JGY4570" s="633"/>
      <c r="JGZ4570" s="439"/>
      <c r="JHA4570" s="633"/>
      <c r="JHB4570" s="633"/>
      <c r="JHC4570" s="1888"/>
      <c r="JHD4570" s="544"/>
      <c r="JHE4570" s="2365"/>
      <c r="JHF4570" s="633"/>
      <c r="JHG4570" s="439"/>
      <c r="JHH4570" s="633"/>
      <c r="JHI4570" s="633"/>
      <c r="JHJ4570" s="1888"/>
      <c r="JHK4570" s="544"/>
      <c r="JHL4570" s="2365"/>
      <c r="JHM4570" s="633"/>
      <c r="JHN4570" s="439"/>
      <c r="JHO4570" s="633"/>
      <c r="JHP4570" s="633"/>
      <c r="JHQ4570" s="1888"/>
      <c r="JHR4570" s="544"/>
      <c r="JHS4570" s="2365"/>
      <c r="JHT4570" s="633"/>
      <c r="JHU4570" s="439"/>
      <c r="JHV4570" s="633"/>
      <c r="JHW4570" s="633"/>
      <c r="JHX4570" s="1888"/>
      <c r="JHY4570" s="544"/>
      <c r="JHZ4570" s="2365"/>
      <c r="JIA4570" s="633"/>
      <c r="JIB4570" s="439"/>
      <c r="JIC4570" s="633"/>
      <c r="JID4570" s="633"/>
      <c r="JIE4570" s="1888"/>
      <c r="JIF4570" s="544"/>
      <c r="JIG4570" s="2365"/>
      <c r="JIH4570" s="633"/>
      <c r="JII4570" s="439"/>
      <c r="JIJ4570" s="633"/>
      <c r="JIK4570" s="633"/>
      <c r="JIL4570" s="1888"/>
      <c r="JIM4570" s="544"/>
      <c r="JIN4570" s="2365"/>
      <c r="JIO4570" s="633"/>
      <c r="JIP4570" s="439"/>
      <c r="JIQ4570" s="633"/>
      <c r="JIR4570" s="633"/>
      <c r="JIS4570" s="1888"/>
      <c r="JIT4570" s="544"/>
      <c r="JIU4570" s="2365"/>
      <c r="JIV4570" s="633"/>
      <c r="JIW4570" s="439"/>
      <c r="JIX4570" s="633"/>
      <c r="JIY4570" s="633"/>
      <c r="JIZ4570" s="1888"/>
      <c r="JJA4570" s="544"/>
      <c r="JJB4570" s="2365"/>
      <c r="JJC4570" s="633"/>
      <c r="JJD4570" s="439"/>
      <c r="JJE4570" s="633"/>
      <c r="JJF4570" s="633"/>
      <c r="JJG4570" s="1888"/>
      <c r="JJH4570" s="544"/>
      <c r="JJI4570" s="2365"/>
      <c r="JJJ4570" s="633"/>
      <c r="JJK4570" s="439"/>
      <c r="JJL4570" s="633"/>
      <c r="JJM4570" s="633"/>
      <c r="JJN4570" s="1888"/>
      <c r="JJO4570" s="544"/>
      <c r="JJP4570" s="2365"/>
      <c r="JJQ4570" s="633"/>
      <c r="JJR4570" s="439"/>
      <c r="JJS4570" s="633"/>
      <c r="JJT4570" s="633"/>
      <c r="JJU4570" s="1888"/>
      <c r="JJV4570" s="544"/>
      <c r="JJW4570" s="2365"/>
      <c r="JJX4570" s="633"/>
      <c r="JJY4570" s="439"/>
      <c r="JJZ4570" s="633"/>
      <c r="JKA4570" s="633"/>
      <c r="JKB4570" s="1888"/>
      <c r="JKC4570" s="544"/>
      <c r="JKD4570" s="2365"/>
      <c r="JKE4570" s="633"/>
      <c r="JKF4570" s="439"/>
      <c r="JKG4570" s="633"/>
      <c r="JKH4570" s="633"/>
      <c r="JKI4570" s="1888"/>
      <c r="JKJ4570" s="544"/>
      <c r="JKK4570" s="2365"/>
      <c r="JKL4570" s="633"/>
      <c r="JKM4570" s="439"/>
      <c r="JKN4570" s="633"/>
      <c r="JKO4570" s="633"/>
      <c r="JKP4570" s="1888"/>
      <c r="JKQ4570" s="544"/>
      <c r="JKR4570" s="2365"/>
      <c r="JKS4570" s="633"/>
      <c r="JKT4570" s="439"/>
      <c r="JKU4570" s="633"/>
      <c r="JKV4570" s="633"/>
      <c r="JKW4570" s="1888"/>
      <c r="JKX4570" s="544"/>
      <c r="JKY4570" s="2365"/>
      <c r="JKZ4570" s="633"/>
      <c r="JLA4570" s="439"/>
      <c r="JLB4570" s="633"/>
      <c r="JLC4570" s="633"/>
      <c r="JLD4570" s="1888"/>
      <c r="JLE4570" s="544"/>
      <c r="JLF4570" s="2365"/>
      <c r="JLG4570" s="633"/>
      <c r="JLH4570" s="439"/>
      <c r="JLI4570" s="633"/>
      <c r="JLJ4570" s="633"/>
      <c r="JLK4570" s="1888"/>
      <c r="JLL4570" s="544"/>
      <c r="JLM4570" s="2365"/>
      <c r="JLN4570" s="633"/>
      <c r="JLO4570" s="439"/>
      <c r="JLP4570" s="633"/>
      <c r="JLQ4570" s="633"/>
      <c r="JLR4570" s="1888"/>
      <c r="JLS4570" s="544"/>
      <c r="JLT4570" s="2365"/>
      <c r="JLU4570" s="633"/>
      <c r="JLV4570" s="439"/>
      <c r="JLW4570" s="633"/>
      <c r="JLX4570" s="633"/>
      <c r="JLY4570" s="1888"/>
      <c r="JLZ4570" s="544"/>
      <c r="JMA4570" s="2365"/>
      <c r="JMB4570" s="633"/>
      <c r="JMC4570" s="439"/>
      <c r="JMD4570" s="633"/>
      <c r="JME4570" s="633"/>
      <c r="JMF4570" s="1888"/>
      <c r="JMG4570" s="544"/>
      <c r="JMH4570" s="2365"/>
      <c r="JMI4570" s="633"/>
      <c r="JMJ4570" s="439"/>
      <c r="JMK4570" s="633"/>
      <c r="JML4570" s="633"/>
      <c r="JMM4570" s="1888"/>
      <c r="JMN4570" s="544"/>
      <c r="JMO4570" s="2365"/>
      <c r="JMP4570" s="633"/>
      <c r="JMQ4570" s="439"/>
      <c r="JMR4570" s="633"/>
      <c r="JMS4570" s="633"/>
      <c r="JMT4570" s="1888"/>
      <c r="JMU4570" s="544"/>
      <c r="JMV4570" s="2365"/>
      <c r="JMW4570" s="633"/>
      <c r="JMX4570" s="439"/>
      <c r="JMY4570" s="633"/>
      <c r="JMZ4570" s="633"/>
      <c r="JNA4570" s="1888"/>
      <c r="JNB4570" s="544"/>
      <c r="JNC4570" s="2365"/>
      <c r="JND4570" s="633"/>
      <c r="JNE4570" s="439"/>
      <c r="JNF4570" s="633"/>
      <c r="JNG4570" s="633"/>
      <c r="JNH4570" s="1888"/>
      <c r="JNI4570" s="544"/>
      <c r="JNJ4570" s="2365"/>
      <c r="JNK4570" s="633"/>
      <c r="JNL4570" s="439"/>
      <c r="JNM4570" s="633"/>
      <c r="JNN4570" s="633"/>
      <c r="JNO4570" s="1888"/>
      <c r="JNP4570" s="544"/>
      <c r="JNQ4570" s="2365"/>
      <c r="JNR4570" s="633"/>
      <c r="JNS4570" s="439"/>
      <c r="JNT4570" s="633"/>
      <c r="JNU4570" s="633"/>
      <c r="JNV4570" s="1888"/>
      <c r="JNW4570" s="544"/>
      <c r="JNX4570" s="2365"/>
      <c r="JNY4570" s="633"/>
      <c r="JNZ4570" s="439"/>
      <c r="JOA4570" s="633"/>
      <c r="JOB4570" s="633"/>
      <c r="JOC4570" s="1888"/>
      <c r="JOD4570" s="544"/>
      <c r="JOE4570" s="2365"/>
      <c r="JOF4570" s="633"/>
      <c r="JOG4570" s="439"/>
      <c r="JOH4570" s="633"/>
      <c r="JOI4570" s="633"/>
      <c r="JOJ4570" s="1888"/>
      <c r="JOK4570" s="544"/>
      <c r="JOL4570" s="2365"/>
      <c r="JOM4570" s="633"/>
      <c r="JON4570" s="439"/>
      <c r="JOO4570" s="633"/>
      <c r="JOP4570" s="633"/>
      <c r="JOQ4570" s="1888"/>
      <c r="JOR4570" s="544"/>
      <c r="JOS4570" s="2365"/>
      <c r="JOT4570" s="633"/>
      <c r="JOU4570" s="439"/>
      <c r="JOV4570" s="633"/>
      <c r="JOW4570" s="633"/>
      <c r="JOX4570" s="1888"/>
      <c r="JOY4570" s="544"/>
      <c r="JOZ4570" s="2365"/>
      <c r="JPA4570" s="633"/>
      <c r="JPB4570" s="439"/>
      <c r="JPC4570" s="633"/>
      <c r="JPD4570" s="633"/>
      <c r="JPE4570" s="1888"/>
      <c r="JPF4570" s="544"/>
      <c r="JPG4570" s="2365"/>
      <c r="JPH4570" s="633"/>
      <c r="JPI4570" s="439"/>
      <c r="JPJ4570" s="633"/>
      <c r="JPK4570" s="633"/>
      <c r="JPL4570" s="1888"/>
      <c r="JPM4570" s="544"/>
      <c r="JPN4570" s="2365"/>
      <c r="JPO4570" s="633"/>
      <c r="JPP4570" s="439"/>
      <c r="JPQ4570" s="633"/>
      <c r="JPR4570" s="633"/>
      <c r="JPS4570" s="1888"/>
      <c r="JPT4570" s="544"/>
      <c r="JPU4570" s="2365"/>
      <c r="JPV4570" s="633"/>
      <c r="JPW4570" s="439"/>
      <c r="JPX4570" s="633"/>
      <c r="JPY4570" s="633"/>
      <c r="JPZ4570" s="1888"/>
      <c r="JQA4570" s="544"/>
      <c r="JQB4570" s="2365"/>
      <c r="JQC4570" s="633"/>
      <c r="JQD4570" s="439"/>
      <c r="JQE4570" s="633"/>
      <c r="JQF4570" s="633"/>
      <c r="JQG4570" s="1888"/>
      <c r="JQH4570" s="544"/>
      <c r="JQI4570" s="2365"/>
      <c r="JQJ4570" s="633"/>
      <c r="JQK4570" s="439"/>
      <c r="JQL4570" s="633"/>
      <c r="JQM4570" s="633"/>
      <c r="JQN4570" s="1888"/>
      <c r="JQO4570" s="544"/>
      <c r="JQP4570" s="2365"/>
      <c r="JQQ4570" s="633"/>
      <c r="JQR4570" s="439"/>
      <c r="JQS4570" s="633"/>
      <c r="JQT4570" s="633"/>
      <c r="JQU4570" s="1888"/>
      <c r="JQV4570" s="544"/>
      <c r="JQW4570" s="2365"/>
      <c r="JQX4570" s="633"/>
      <c r="JQY4570" s="439"/>
      <c r="JQZ4570" s="633"/>
      <c r="JRA4570" s="633"/>
      <c r="JRB4570" s="1888"/>
      <c r="JRC4570" s="544"/>
      <c r="JRD4570" s="2365"/>
      <c r="JRE4570" s="633"/>
      <c r="JRF4570" s="439"/>
      <c r="JRG4570" s="633"/>
      <c r="JRH4570" s="633"/>
      <c r="JRI4570" s="1888"/>
      <c r="JRJ4570" s="544"/>
      <c r="JRK4570" s="2365"/>
      <c r="JRL4570" s="633"/>
      <c r="JRM4570" s="439"/>
      <c r="JRN4570" s="633"/>
      <c r="JRO4570" s="633"/>
      <c r="JRP4570" s="1888"/>
      <c r="JRQ4570" s="544"/>
      <c r="JRR4570" s="2365"/>
      <c r="JRS4570" s="633"/>
      <c r="JRT4570" s="439"/>
      <c r="JRU4570" s="633"/>
      <c r="JRV4570" s="633"/>
      <c r="JRW4570" s="1888"/>
      <c r="JRX4570" s="544"/>
      <c r="JRY4570" s="2365"/>
      <c r="JRZ4570" s="633"/>
      <c r="JSA4570" s="439"/>
      <c r="JSB4570" s="633"/>
      <c r="JSC4570" s="633"/>
      <c r="JSD4570" s="1888"/>
      <c r="JSE4570" s="544"/>
      <c r="JSF4570" s="2365"/>
      <c r="JSG4570" s="633"/>
      <c r="JSH4570" s="439"/>
      <c r="JSI4570" s="633"/>
      <c r="JSJ4570" s="633"/>
      <c r="JSK4570" s="1888"/>
      <c r="JSL4570" s="544"/>
      <c r="JSM4570" s="2365"/>
      <c r="JSN4570" s="633"/>
      <c r="JSO4570" s="439"/>
      <c r="JSP4570" s="633"/>
      <c r="JSQ4570" s="633"/>
      <c r="JSR4570" s="1888"/>
      <c r="JSS4570" s="544"/>
      <c r="JST4570" s="2365"/>
      <c r="JSU4570" s="633"/>
      <c r="JSV4570" s="439"/>
      <c r="JSW4570" s="633"/>
      <c r="JSX4570" s="633"/>
      <c r="JSY4570" s="1888"/>
      <c r="JSZ4570" s="544"/>
      <c r="JTA4570" s="2365"/>
      <c r="JTB4570" s="633"/>
      <c r="JTC4570" s="439"/>
      <c r="JTD4570" s="633"/>
      <c r="JTE4570" s="633"/>
      <c r="JTF4570" s="1888"/>
      <c r="JTG4570" s="544"/>
      <c r="JTH4570" s="2365"/>
      <c r="JTI4570" s="633"/>
      <c r="JTJ4570" s="439"/>
      <c r="JTK4570" s="633"/>
      <c r="JTL4570" s="633"/>
      <c r="JTM4570" s="1888"/>
      <c r="JTN4570" s="544"/>
      <c r="JTO4570" s="2365"/>
      <c r="JTP4570" s="633"/>
      <c r="JTQ4570" s="439"/>
      <c r="JTR4570" s="633"/>
      <c r="JTS4570" s="633"/>
      <c r="JTT4570" s="1888"/>
      <c r="JTU4570" s="544"/>
      <c r="JTV4570" s="2365"/>
      <c r="JTW4570" s="633"/>
      <c r="JTX4570" s="439"/>
      <c r="JTY4570" s="633"/>
      <c r="JTZ4570" s="633"/>
      <c r="JUA4570" s="1888"/>
      <c r="JUB4570" s="544"/>
      <c r="JUC4570" s="2365"/>
      <c r="JUD4570" s="633"/>
      <c r="JUE4570" s="439"/>
      <c r="JUF4570" s="633"/>
      <c r="JUG4570" s="633"/>
      <c r="JUH4570" s="1888"/>
      <c r="JUI4570" s="544"/>
      <c r="JUJ4570" s="2365"/>
      <c r="JUK4570" s="633"/>
      <c r="JUL4570" s="439"/>
      <c r="JUM4570" s="633"/>
      <c r="JUN4570" s="633"/>
      <c r="JUO4570" s="1888"/>
      <c r="JUP4570" s="544"/>
      <c r="JUQ4570" s="2365"/>
      <c r="JUR4570" s="633"/>
      <c r="JUS4570" s="439"/>
      <c r="JUT4570" s="633"/>
      <c r="JUU4570" s="633"/>
      <c r="JUV4570" s="1888"/>
      <c r="JUW4570" s="544"/>
      <c r="JUX4570" s="2365"/>
      <c r="JUY4570" s="633"/>
      <c r="JUZ4570" s="439"/>
      <c r="JVA4570" s="633"/>
      <c r="JVB4570" s="633"/>
      <c r="JVC4570" s="1888"/>
      <c r="JVD4570" s="544"/>
      <c r="JVE4570" s="2365"/>
      <c r="JVF4570" s="633"/>
      <c r="JVG4570" s="439"/>
      <c r="JVH4570" s="633"/>
      <c r="JVI4570" s="633"/>
      <c r="JVJ4570" s="1888"/>
      <c r="JVK4570" s="544"/>
      <c r="JVL4570" s="2365"/>
      <c r="JVM4570" s="633"/>
      <c r="JVN4570" s="439"/>
      <c r="JVO4570" s="633"/>
      <c r="JVP4570" s="633"/>
      <c r="JVQ4570" s="1888"/>
      <c r="JVR4570" s="544"/>
      <c r="JVS4570" s="2365"/>
      <c r="JVT4570" s="633"/>
      <c r="JVU4570" s="439"/>
      <c r="JVV4570" s="633"/>
      <c r="JVW4570" s="633"/>
      <c r="JVX4570" s="1888"/>
      <c r="JVY4570" s="544"/>
      <c r="JVZ4570" s="2365"/>
      <c r="JWA4570" s="633"/>
      <c r="JWB4570" s="439"/>
      <c r="JWC4570" s="633"/>
      <c r="JWD4570" s="633"/>
      <c r="JWE4570" s="1888"/>
      <c r="JWF4570" s="544"/>
      <c r="JWG4570" s="2365"/>
      <c r="JWH4570" s="633"/>
      <c r="JWI4570" s="439"/>
      <c r="JWJ4570" s="633"/>
      <c r="JWK4570" s="633"/>
      <c r="JWL4570" s="1888"/>
      <c r="JWM4570" s="544"/>
      <c r="JWN4570" s="2365"/>
      <c r="JWO4570" s="633"/>
      <c r="JWP4570" s="439"/>
      <c r="JWQ4570" s="633"/>
      <c r="JWR4570" s="633"/>
      <c r="JWS4570" s="1888"/>
      <c r="JWT4570" s="544"/>
      <c r="JWU4570" s="2365"/>
      <c r="JWV4570" s="633"/>
      <c r="JWW4570" s="439"/>
      <c r="JWX4570" s="633"/>
      <c r="JWY4570" s="633"/>
      <c r="JWZ4570" s="1888"/>
      <c r="JXA4570" s="544"/>
      <c r="JXB4570" s="2365"/>
      <c r="JXC4570" s="633"/>
      <c r="JXD4570" s="439"/>
      <c r="JXE4570" s="633"/>
      <c r="JXF4570" s="633"/>
      <c r="JXG4570" s="1888"/>
      <c r="JXH4570" s="544"/>
      <c r="JXI4570" s="2365"/>
      <c r="JXJ4570" s="633"/>
      <c r="JXK4570" s="439"/>
      <c r="JXL4570" s="633"/>
      <c r="JXM4570" s="633"/>
      <c r="JXN4570" s="1888"/>
      <c r="JXO4570" s="544"/>
      <c r="JXP4570" s="2365"/>
      <c r="JXQ4570" s="633"/>
      <c r="JXR4570" s="439"/>
      <c r="JXS4570" s="633"/>
      <c r="JXT4570" s="633"/>
      <c r="JXU4570" s="1888"/>
      <c r="JXV4570" s="544"/>
      <c r="JXW4570" s="2365"/>
      <c r="JXX4570" s="633"/>
      <c r="JXY4570" s="439"/>
      <c r="JXZ4570" s="633"/>
      <c r="JYA4570" s="633"/>
      <c r="JYB4570" s="1888"/>
      <c r="JYC4570" s="544"/>
      <c r="JYD4570" s="2365"/>
      <c r="JYE4570" s="633"/>
      <c r="JYF4570" s="439"/>
      <c r="JYG4570" s="633"/>
      <c r="JYH4570" s="633"/>
      <c r="JYI4570" s="1888"/>
      <c r="JYJ4570" s="544"/>
      <c r="JYK4570" s="2365"/>
      <c r="JYL4570" s="633"/>
      <c r="JYM4570" s="439"/>
      <c r="JYN4570" s="633"/>
      <c r="JYO4570" s="633"/>
      <c r="JYP4570" s="1888"/>
      <c r="JYQ4570" s="544"/>
      <c r="JYR4570" s="2365"/>
      <c r="JYS4570" s="633"/>
      <c r="JYT4570" s="439"/>
      <c r="JYU4570" s="633"/>
      <c r="JYV4570" s="633"/>
      <c r="JYW4570" s="1888"/>
      <c r="JYX4570" s="544"/>
      <c r="JYY4570" s="2365"/>
      <c r="JYZ4570" s="633"/>
      <c r="JZA4570" s="439"/>
      <c r="JZB4570" s="633"/>
      <c r="JZC4570" s="633"/>
      <c r="JZD4570" s="1888"/>
      <c r="JZE4570" s="544"/>
      <c r="JZF4570" s="2365"/>
      <c r="JZG4570" s="633"/>
      <c r="JZH4570" s="439"/>
      <c r="JZI4570" s="633"/>
      <c r="JZJ4570" s="633"/>
      <c r="JZK4570" s="1888"/>
      <c r="JZL4570" s="544"/>
      <c r="JZM4570" s="2365"/>
      <c r="JZN4570" s="633"/>
      <c r="JZO4570" s="439"/>
      <c r="JZP4570" s="633"/>
      <c r="JZQ4570" s="633"/>
      <c r="JZR4570" s="1888"/>
      <c r="JZS4570" s="544"/>
      <c r="JZT4570" s="2365"/>
      <c r="JZU4570" s="633"/>
      <c r="JZV4570" s="439"/>
      <c r="JZW4570" s="633"/>
      <c r="JZX4570" s="633"/>
      <c r="JZY4570" s="1888"/>
      <c r="JZZ4570" s="544"/>
      <c r="KAA4570" s="2365"/>
      <c r="KAB4570" s="633"/>
      <c r="KAC4570" s="439"/>
      <c r="KAD4570" s="633"/>
      <c r="KAE4570" s="633"/>
      <c r="KAF4570" s="1888"/>
      <c r="KAG4570" s="544"/>
      <c r="KAH4570" s="2365"/>
      <c r="KAI4570" s="633"/>
      <c r="KAJ4570" s="439"/>
      <c r="KAK4570" s="633"/>
      <c r="KAL4570" s="633"/>
      <c r="KAM4570" s="1888"/>
      <c r="KAN4570" s="544"/>
      <c r="KAO4570" s="2365"/>
      <c r="KAP4570" s="633"/>
      <c r="KAQ4570" s="439"/>
      <c r="KAR4570" s="633"/>
      <c r="KAS4570" s="633"/>
      <c r="KAT4570" s="1888"/>
      <c r="KAU4570" s="544"/>
      <c r="KAV4570" s="2365"/>
      <c r="KAW4570" s="633"/>
      <c r="KAX4570" s="439"/>
      <c r="KAY4570" s="633"/>
      <c r="KAZ4570" s="633"/>
      <c r="KBA4570" s="1888"/>
      <c r="KBB4570" s="544"/>
      <c r="KBC4570" s="2365"/>
      <c r="KBD4570" s="633"/>
      <c r="KBE4570" s="439"/>
      <c r="KBF4570" s="633"/>
      <c r="KBG4570" s="633"/>
      <c r="KBH4570" s="1888"/>
      <c r="KBI4570" s="544"/>
      <c r="KBJ4570" s="2365"/>
      <c r="KBK4570" s="633"/>
      <c r="KBL4570" s="439"/>
      <c r="KBM4570" s="633"/>
      <c r="KBN4570" s="633"/>
      <c r="KBO4570" s="1888"/>
      <c r="KBP4570" s="544"/>
      <c r="KBQ4570" s="2365"/>
      <c r="KBR4570" s="633"/>
      <c r="KBS4570" s="439"/>
      <c r="KBT4570" s="633"/>
      <c r="KBU4570" s="633"/>
      <c r="KBV4570" s="1888"/>
      <c r="KBW4570" s="544"/>
      <c r="KBX4570" s="2365"/>
      <c r="KBY4570" s="633"/>
      <c r="KBZ4570" s="439"/>
      <c r="KCA4570" s="633"/>
      <c r="KCB4570" s="633"/>
      <c r="KCC4570" s="1888"/>
      <c r="KCD4570" s="544"/>
      <c r="KCE4570" s="2365"/>
      <c r="KCF4570" s="633"/>
      <c r="KCG4570" s="439"/>
      <c r="KCH4570" s="633"/>
      <c r="KCI4570" s="633"/>
      <c r="KCJ4570" s="1888"/>
      <c r="KCK4570" s="544"/>
      <c r="KCL4570" s="2365"/>
      <c r="KCM4570" s="633"/>
      <c r="KCN4570" s="439"/>
      <c r="KCO4570" s="633"/>
      <c r="KCP4570" s="633"/>
      <c r="KCQ4570" s="1888"/>
      <c r="KCR4570" s="544"/>
      <c r="KCS4570" s="2365"/>
      <c r="KCT4570" s="633"/>
      <c r="KCU4570" s="439"/>
      <c r="KCV4570" s="633"/>
      <c r="KCW4570" s="633"/>
      <c r="KCX4570" s="1888"/>
      <c r="KCY4570" s="544"/>
      <c r="KCZ4570" s="2365"/>
      <c r="KDA4570" s="633"/>
      <c r="KDB4570" s="439"/>
      <c r="KDC4570" s="633"/>
      <c r="KDD4570" s="633"/>
      <c r="KDE4570" s="1888"/>
      <c r="KDF4570" s="544"/>
      <c r="KDG4570" s="2365"/>
      <c r="KDH4570" s="633"/>
      <c r="KDI4570" s="439"/>
      <c r="KDJ4570" s="633"/>
      <c r="KDK4570" s="633"/>
      <c r="KDL4570" s="1888"/>
      <c r="KDM4570" s="544"/>
      <c r="KDN4570" s="2365"/>
      <c r="KDO4570" s="633"/>
      <c r="KDP4570" s="439"/>
      <c r="KDQ4570" s="633"/>
      <c r="KDR4570" s="633"/>
      <c r="KDS4570" s="1888"/>
      <c r="KDT4570" s="544"/>
      <c r="KDU4570" s="2365"/>
      <c r="KDV4570" s="633"/>
      <c r="KDW4570" s="439"/>
      <c r="KDX4570" s="633"/>
      <c r="KDY4570" s="633"/>
      <c r="KDZ4570" s="1888"/>
      <c r="KEA4570" s="544"/>
      <c r="KEB4570" s="2365"/>
      <c r="KEC4570" s="633"/>
      <c r="KED4570" s="439"/>
      <c r="KEE4570" s="633"/>
      <c r="KEF4570" s="633"/>
      <c r="KEG4570" s="1888"/>
      <c r="KEH4570" s="544"/>
      <c r="KEI4570" s="2365"/>
      <c r="KEJ4570" s="633"/>
      <c r="KEK4570" s="439"/>
      <c r="KEL4570" s="633"/>
      <c r="KEM4570" s="633"/>
      <c r="KEN4570" s="1888"/>
      <c r="KEO4570" s="544"/>
      <c r="KEP4570" s="2365"/>
      <c r="KEQ4570" s="633"/>
      <c r="KER4570" s="439"/>
      <c r="KES4570" s="633"/>
      <c r="KET4570" s="633"/>
      <c r="KEU4570" s="1888"/>
      <c r="KEV4570" s="544"/>
      <c r="KEW4570" s="2365"/>
      <c r="KEX4570" s="633"/>
      <c r="KEY4570" s="439"/>
      <c r="KEZ4570" s="633"/>
      <c r="KFA4570" s="633"/>
      <c r="KFB4570" s="1888"/>
      <c r="KFC4570" s="544"/>
      <c r="KFD4570" s="2365"/>
      <c r="KFE4570" s="633"/>
      <c r="KFF4570" s="439"/>
      <c r="KFG4570" s="633"/>
      <c r="KFH4570" s="633"/>
      <c r="KFI4570" s="1888"/>
      <c r="KFJ4570" s="544"/>
      <c r="KFK4570" s="2365"/>
      <c r="KFL4570" s="633"/>
      <c r="KFM4570" s="439"/>
      <c r="KFN4570" s="633"/>
      <c r="KFO4570" s="633"/>
      <c r="KFP4570" s="1888"/>
      <c r="KFQ4570" s="544"/>
      <c r="KFR4570" s="2365"/>
      <c r="KFS4570" s="633"/>
      <c r="KFT4570" s="439"/>
      <c r="KFU4570" s="633"/>
      <c r="KFV4570" s="633"/>
      <c r="KFW4570" s="1888"/>
      <c r="KFX4570" s="544"/>
      <c r="KFY4570" s="2365"/>
      <c r="KFZ4570" s="633"/>
      <c r="KGA4570" s="439"/>
      <c r="KGB4570" s="633"/>
      <c r="KGC4570" s="633"/>
      <c r="KGD4570" s="1888"/>
      <c r="KGE4570" s="544"/>
      <c r="KGF4570" s="2365"/>
      <c r="KGG4570" s="633"/>
      <c r="KGH4570" s="439"/>
      <c r="KGI4570" s="633"/>
      <c r="KGJ4570" s="633"/>
      <c r="KGK4570" s="1888"/>
      <c r="KGL4570" s="544"/>
      <c r="KGM4570" s="2365"/>
      <c r="KGN4570" s="633"/>
      <c r="KGO4570" s="439"/>
      <c r="KGP4570" s="633"/>
      <c r="KGQ4570" s="633"/>
      <c r="KGR4570" s="1888"/>
      <c r="KGS4570" s="544"/>
      <c r="KGT4570" s="2365"/>
      <c r="KGU4570" s="633"/>
      <c r="KGV4570" s="439"/>
      <c r="KGW4570" s="633"/>
      <c r="KGX4570" s="633"/>
      <c r="KGY4570" s="1888"/>
      <c r="KGZ4570" s="544"/>
      <c r="KHA4570" s="2365"/>
      <c r="KHB4570" s="633"/>
      <c r="KHC4570" s="439"/>
      <c r="KHD4570" s="633"/>
      <c r="KHE4570" s="633"/>
      <c r="KHF4570" s="1888"/>
      <c r="KHG4570" s="544"/>
      <c r="KHH4570" s="2365"/>
      <c r="KHI4570" s="633"/>
      <c r="KHJ4570" s="439"/>
      <c r="KHK4570" s="633"/>
      <c r="KHL4570" s="633"/>
      <c r="KHM4570" s="1888"/>
      <c r="KHN4570" s="544"/>
      <c r="KHO4570" s="2365"/>
      <c r="KHP4570" s="633"/>
      <c r="KHQ4570" s="439"/>
      <c r="KHR4570" s="633"/>
      <c r="KHS4570" s="633"/>
      <c r="KHT4570" s="1888"/>
      <c r="KHU4570" s="544"/>
      <c r="KHV4570" s="2365"/>
      <c r="KHW4570" s="633"/>
      <c r="KHX4570" s="439"/>
      <c r="KHY4570" s="633"/>
      <c r="KHZ4570" s="633"/>
      <c r="KIA4570" s="1888"/>
      <c r="KIB4570" s="544"/>
      <c r="KIC4570" s="2365"/>
      <c r="KID4570" s="633"/>
      <c r="KIE4570" s="439"/>
      <c r="KIF4570" s="633"/>
      <c r="KIG4570" s="633"/>
      <c r="KIH4570" s="1888"/>
      <c r="KII4570" s="544"/>
      <c r="KIJ4570" s="2365"/>
      <c r="KIK4570" s="633"/>
      <c r="KIL4570" s="439"/>
      <c r="KIM4570" s="633"/>
      <c r="KIN4570" s="633"/>
      <c r="KIO4570" s="1888"/>
      <c r="KIP4570" s="544"/>
      <c r="KIQ4570" s="2365"/>
      <c r="KIR4570" s="633"/>
      <c r="KIS4570" s="439"/>
      <c r="KIT4570" s="633"/>
      <c r="KIU4570" s="633"/>
      <c r="KIV4570" s="1888"/>
      <c r="KIW4570" s="544"/>
      <c r="KIX4570" s="2365"/>
      <c r="KIY4570" s="633"/>
      <c r="KIZ4570" s="439"/>
      <c r="KJA4570" s="633"/>
      <c r="KJB4570" s="633"/>
      <c r="KJC4570" s="1888"/>
      <c r="KJD4570" s="544"/>
      <c r="KJE4570" s="2365"/>
      <c r="KJF4570" s="633"/>
      <c r="KJG4570" s="439"/>
      <c r="KJH4570" s="633"/>
      <c r="KJI4570" s="633"/>
      <c r="KJJ4570" s="1888"/>
      <c r="KJK4570" s="544"/>
      <c r="KJL4570" s="2365"/>
      <c r="KJM4570" s="633"/>
      <c r="KJN4570" s="439"/>
      <c r="KJO4570" s="633"/>
      <c r="KJP4570" s="633"/>
      <c r="KJQ4570" s="1888"/>
      <c r="KJR4570" s="544"/>
      <c r="KJS4570" s="2365"/>
      <c r="KJT4570" s="633"/>
      <c r="KJU4570" s="439"/>
      <c r="KJV4570" s="633"/>
      <c r="KJW4570" s="633"/>
      <c r="KJX4570" s="1888"/>
      <c r="KJY4570" s="544"/>
      <c r="KJZ4570" s="2365"/>
      <c r="KKA4570" s="633"/>
      <c r="KKB4570" s="439"/>
      <c r="KKC4570" s="633"/>
      <c r="KKD4570" s="633"/>
      <c r="KKE4570" s="1888"/>
      <c r="KKF4570" s="544"/>
      <c r="KKG4570" s="2365"/>
      <c r="KKH4570" s="633"/>
      <c r="KKI4570" s="439"/>
      <c r="KKJ4570" s="633"/>
      <c r="KKK4570" s="633"/>
      <c r="KKL4570" s="1888"/>
      <c r="KKM4570" s="544"/>
      <c r="KKN4570" s="2365"/>
      <c r="KKO4570" s="633"/>
      <c r="KKP4570" s="439"/>
      <c r="KKQ4570" s="633"/>
      <c r="KKR4570" s="633"/>
      <c r="KKS4570" s="1888"/>
      <c r="KKT4570" s="544"/>
      <c r="KKU4570" s="2365"/>
      <c r="KKV4570" s="633"/>
      <c r="KKW4570" s="439"/>
      <c r="KKX4570" s="633"/>
      <c r="KKY4570" s="633"/>
      <c r="KKZ4570" s="1888"/>
      <c r="KLA4570" s="544"/>
      <c r="KLB4570" s="2365"/>
      <c r="KLC4570" s="633"/>
      <c r="KLD4570" s="439"/>
      <c r="KLE4570" s="633"/>
      <c r="KLF4570" s="633"/>
      <c r="KLG4570" s="1888"/>
      <c r="KLH4570" s="544"/>
      <c r="KLI4570" s="2365"/>
      <c r="KLJ4570" s="633"/>
      <c r="KLK4570" s="439"/>
      <c r="KLL4570" s="633"/>
      <c r="KLM4570" s="633"/>
      <c r="KLN4570" s="1888"/>
      <c r="KLO4570" s="544"/>
      <c r="KLP4570" s="2365"/>
      <c r="KLQ4570" s="633"/>
      <c r="KLR4570" s="439"/>
      <c r="KLS4570" s="633"/>
      <c r="KLT4570" s="633"/>
      <c r="KLU4570" s="1888"/>
      <c r="KLV4570" s="544"/>
      <c r="KLW4570" s="2365"/>
      <c r="KLX4570" s="633"/>
      <c r="KLY4570" s="439"/>
      <c r="KLZ4570" s="633"/>
      <c r="KMA4570" s="633"/>
      <c r="KMB4570" s="1888"/>
      <c r="KMC4570" s="544"/>
      <c r="KMD4570" s="2365"/>
      <c r="KME4570" s="633"/>
      <c r="KMF4570" s="439"/>
      <c r="KMG4570" s="633"/>
      <c r="KMH4570" s="633"/>
      <c r="KMI4570" s="1888"/>
      <c r="KMJ4570" s="544"/>
      <c r="KMK4570" s="2365"/>
      <c r="KML4570" s="633"/>
      <c r="KMM4570" s="439"/>
      <c r="KMN4570" s="633"/>
      <c r="KMO4570" s="633"/>
      <c r="KMP4570" s="1888"/>
      <c r="KMQ4570" s="544"/>
      <c r="KMR4570" s="2365"/>
      <c r="KMS4570" s="633"/>
      <c r="KMT4570" s="439"/>
      <c r="KMU4570" s="633"/>
      <c r="KMV4570" s="633"/>
      <c r="KMW4570" s="1888"/>
      <c r="KMX4570" s="544"/>
      <c r="KMY4570" s="2365"/>
      <c r="KMZ4570" s="633"/>
      <c r="KNA4570" s="439"/>
      <c r="KNB4570" s="633"/>
      <c r="KNC4570" s="633"/>
      <c r="KND4570" s="1888"/>
      <c r="KNE4570" s="544"/>
      <c r="KNF4570" s="2365"/>
      <c r="KNG4570" s="633"/>
      <c r="KNH4570" s="439"/>
      <c r="KNI4570" s="633"/>
      <c r="KNJ4570" s="633"/>
      <c r="KNK4570" s="1888"/>
      <c r="KNL4570" s="544"/>
      <c r="KNM4570" s="2365"/>
      <c r="KNN4570" s="633"/>
      <c r="KNO4570" s="439"/>
      <c r="KNP4570" s="633"/>
      <c r="KNQ4570" s="633"/>
      <c r="KNR4570" s="1888"/>
      <c r="KNS4570" s="544"/>
      <c r="KNT4570" s="2365"/>
      <c r="KNU4570" s="633"/>
      <c r="KNV4570" s="439"/>
      <c r="KNW4570" s="633"/>
      <c r="KNX4570" s="633"/>
      <c r="KNY4570" s="1888"/>
      <c r="KNZ4570" s="544"/>
      <c r="KOA4570" s="2365"/>
      <c r="KOB4570" s="633"/>
      <c r="KOC4570" s="439"/>
      <c r="KOD4570" s="633"/>
      <c r="KOE4570" s="633"/>
      <c r="KOF4570" s="1888"/>
      <c r="KOG4570" s="544"/>
      <c r="KOH4570" s="2365"/>
      <c r="KOI4570" s="633"/>
      <c r="KOJ4570" s="439"/>
      <c r="KOK4570" s="633"/>
      <c r="KOL4570" s="633"/>
      <c r="KOM4570" s="1888"/>
      <c r="KON4570" s="544"/>
      <c r="KOO4570" s="2365"/>
      <c r="KOP4570" s="633"/>
      <c r="KOQ4570" s="439"/>
      <c r="KOR4570" s="633"/>
      <c r="KOS4570" s="633"/>
      <c r="KOT4570" s="1888"/>
      <c r="KOU4570" s="544"/>
      <c r="KOV4570" s="2365"/>
      <c r="KOW4570" s="633"/>
      <c r="KOX4570" s="439"/>
      <c r="KOY4570" s="633"/>
      <c r="KOZ4570" s="633"/>
      <c r="KPA4570" s="1888"/>
      <c r="KPB4570" s="544"/>
      <c r="KPC4570" s="2365"/>
      <c r="KPD4570" s="633"/>
      <c r="KPE4570" s="439"/>
      <c r="KPF4570" s="633"/>
      <c r="KPG4570" s="633"/>
      <c r="KPH4570" s="1888"/>
      <c r="KPI4570" s="544"/>
      <c r="KPJ4570" s="2365"/>
      <c r="KPK4570" s="633"/>
      <c r="KPL4570" s="439"/>
      <c r="KPM4570" s="633"/>
      <c r="KPN4570" s="633"/>
      <c r="KPO4570" s="1888"/>
      <c r="KPP4570" s="544"/>
      <c r="KPQ4570" s="2365"/>
      <c r="KPR4570" s="633"/>
      <c r="KPS4570" s="439"/>
      <c r="KPT4570" s="633"/>
      <c r="KPU4570" s="633"/>
      <c r="KPV4570" s="1888"/>
      <c r="KPW4570" s="544"/>
      <c r="KPX4570" s="2365"/>
      <c r="KPY4570" s="633"/>
      <c r="KPZ4570" s="439"/>
      <c r="KQA4570" s="633"/>
      <c r="KQB4570" s="633"/>
      <c r="KQC4570" s="1888"/>
      <c r="KQD4570" s="544"/>
      <c r="KQE4570" s="2365"/>
      <c r="KQF4570" s="633"/>
      <c r="KQG4570" s="439"/>
      <c r="KQH4570" s="633"/>
      <c r="KQI4570" s="633"/>
      <c r="KQJ4570" s="1888"/>
      <c r="KQK4570" s="544"/>
      <c r="KQL4570" s="2365"/>
      <c r="KQM4570" s="633"/>
      <c r="KQN4570" s="439"/>
      <c r="KQO4570" s="633"/>
      <c r="KQP4570" s="633"/>
      <c r="KQQ4570" s="1888"/>
      <c r="KQR4570" s="544"/>
      <c r="KQS4570" s="2365"/>
      <c r="KQT4570" s="633"/>
      <c r="KQU4570" s="439"/>
      <c r="KQV4570" s="633"/>
      <c r="KQW4570" s="633"/>
      <c r="KQX4570" s="1888"/>
      <c r="KQY4570" s="544"/>
      <c r="KQZ4570" s="2365"/>
      <c r="KRA4570" s="633"/>
      <c r="KRB4570" s="439"/>
      <c r="KRC4570" s="633"/>
      <c r="KRD4570" s="633"/>
      <c r="KRE4570" s="1888"/>
      <c r="KRF4570" s="544"/>
      <c r="KRG4570" s="2365"/>
      <c r="KRH4570" s="633"/>
      <c r="KRI4570" s="439"/>
      <c r="KRJ4570" s="633"/>
      <c r="KRK4570" s="633"/>
      <c r="KRL4570" s="1888"/>
      <c r="KRM4570" s="544"/>
      <c r="KRN4570" s="2365"/>
      <c r="KRO4570" s="633"/>
      <c r="KRP4570" s="439"/>
      <c r="KRQ4570" s="633"/>
      <c r="KRR4570" s="633"/>
      <c r="KRS4570" s="1888"/>
      <c r="KRT4570" s="544"/>
      <c r="KRU4570" s="2365"/>
      <c r="KRV4570" s="633"/>
      <c r="KRW4570" s="439"/>
      <c r="KRX4570" s="633"/>
      <c r="KRY4570" s="633"/>
      <c r="KRZ4570" s="1888"/>
      <c r="KSA4570" s="544"/>
      <c r="KSB4570" s="2365"/>
      <c r="KSC4570" s="633"/>
      <c r="KSD4570" s="439"/>
      <c r="KSE4570" s="633"/>
      <c r="KSF4570" s="633"/>
      <c r="KSG4570" s="1888"/>
      <c r="KSH4570" s="544"/>
      <c r="KSI4570" s="2365"/>
      <c r="KSJ4570" s="633"/>
      <c r="KSK4570" s="439"/>
      <c r="KSL4570" s="633"/>
      <c r="KSM4570" s="633"/>
      <c r="KSN4570" s="1888"/>
      <c r="KSO4570" s="544"/>
      <c r="KSP4570" s="2365"/>
      <c r="KSQ4570" s="633"/>
      <c r="KSR4570" s="439"/>
      <c r="KSS4570" s="633"/>
      <c r="KST4570" s="633"/>
      <c r="KSU4570" s="1888"/>
      <c r="KSV4570" s="544"/>
      <c r="KSW4570" s="2365"/>
      <c r="KSX4570" s="633"/>
      <c r="KSY4570" s="439"/>
      <c r="KSZ4570" s="633"/>
      <c r="KTA4570" s="633"/>
      <c r="KTB4570" s="1888"/>
      <c r="KTC4570" s="544"/>
      <c r="KTD4570" s="2365"/>
      <c r="KTE4570" s="633"/>
      <c r="KTF4570" s="439"/>
      <c r="KTG4570" s="633"/>
      <c r="KTH4570" s="633"/>
      <c r="KTI4570" s="1888"/>
      <c r="KTJ4570" s="544"/>
      <c r="KTK4570" s="2365"/>
      <c r="KTL4570" s="633"/>
      <c r="KTM4570" s="439"/>
      <c r="KTN4570" s="633"/>
      <c r="KTO4570" s="633"/>
      <c r="KTP4570" s="1888"/>
      <c r="KTQ4570" s="544"/>
      <c r="KTR4570" s="2365"/>
      <c r="KTS4570" s="633"/>
      <c r="KTT4570" s="439"/>
      <c r="KTU4570" s="633"/>
      <c r="KTV4570" s="633"/>
      <c r="KTW4570" s="1888"/>
      <c r="KTX4570" s="544"/>
      <c r="KTY4570" s="2365"/>
      <c r="KTZ4570" s="633"/>
      <c r="KUA4570" s="439"/>
      <c r="KUB4570" s="633"/>
      <c r="KUC4570" s="633"/>
      <c r="KUD4570" s="1888"/>
      <c r="KUE4570" s="544"/>
      <c r="KUF4570" s="2365"/>
      <c r="KUG4570" s="633"/>
      <c r="KUH4570" s="439"/>
      <c r="KUI4570" s="633"/>
      <c r="KUJ4570" s="633"/>
      <c r="KUK4570" s="1888"/>
      <c r="KUL4570" s="544"/>
      <c r="KUM4570" s="2365"/>
      <c r="KUN4570" s="633"/>
      <c r="KUO4570" s="439"/>
      <c r="KUP4570" s="633"/>
      <c r="KUQ4570" s="633"/>
      <c r="KUR4570" s="1888"/>
      <c r="KUS4570" s="544"/>
      <c r="KUT4570" s="2365"/>
      <c r="KUU4570" s="633"/>
      <c r="KUV4570" s="439"/>
      <c r="KUW4570" s="633"/>
      <c r="KUX4570" s="633"/>
      <c r="KUY4570" s="1888"/>
      <c r="KUZ4570" s="544"/>
      <c r="KVA4570" s="2365"/>
      <c r="KVB4570" s="633"/>
      <c r="KVC4570" s="439"/>
      <c r="KVD4570" s="633"/>
      <c r="KVE4570" s="633"/>
      <c r="KVF4570" s="1888"/>
      <c r="KVG4570" s="544"/>
      <c r="KVH4570" s="2365"/>
      <c r="KVI4570" s="633"/>
      <c r="KVJ4570" s="439"/>
      <c r="KVK4570" s="633"/>
      <c r="KVL4570" s="633"/>
      <c r="KVM4570" s="1888"/>
      <c r="KVN4570" s="544"/>
      <c r="KVO4570" s="2365"/>
      <c r="KVP4570" s="633"/>
      <c r="KVQ4570" s="439"/>
      <c r="KVR4570" s="633"/>
      <c r="KVS4570" s="633"/>
      <c r="KVT4570" s="1888"/>
      <c r="KVU4570" s="544"/>
      <c r="KVV4570" s="2365"/>
      <c r="KVW4570" s="633"/>
      <c r="KVX4570" s="439"/>
      <c r="KVY4570" s="633"/>
      <c r="KVZ4570" s="633"/>
      <c r="KWA4570" s="1888"/>
      <c r="KWB4570" s="544"/>
      <c r="KWC4570" s="2365"/>
      <c r="KWD4570" s="633"/>
      <c r="KWE4570" s="439"/>
      <c r="KWF4570" s="633"/>
      <c r="KWG4570" s="633"/>
      <c r="KWH4570" s="1888"/>
      <c r="KWI4570" s="544"/>
      <c r="KWJ4570" s="2365"/>
      <c r="KWK4570" s="633"/>
      <c r="KWL4570" s="439"/>
      <c r="KWM4570" s="633"/>
      <c r="KWN4570" s="633"/>
      <c r="KWO4570" s="1888"/>
      <c r="KWP4570" s="544"/>
      <c r="KWQ4570" s="2365"/>
      <c r="KWR4570" s="633"/>
      <c r="KWS4570" s="439"/>
      <c r="KWT4570" s="633"/>
      <c r="KWU4570" s="633"/>
      <c r="KWV4570" s="1888"/>
      <c r="KWW4570" s="544"/>
      <c r="KWX4570" s="2365"/>
      <c r="KWY4570" s="633"/>
      <c r="KWZ4570" s="439"/>
      <c r="KXA4570" s="633"/>
      <c r="KXB4570" s="633"/>
      <c r="KXC4570" s="1888"/>
      <c r="KXD4570" s="544"/>
      <c r="KXE4570" s="2365"/>
      <c r="KXF4570" s="633"/>
      <c r="KXG4570" s="439"/>
      <c r="KXH4570" s="633"/>
      <c r="KXI4570" s="633"/>
      <c r="KXJ4570" s="1888"/>
      <c r="KXK4570" s="544"/>
      <c r="KXL4570" s="2365"/>
      <c r="KXM4570" s="633"/>
      <c r="KXN4570" s="439"/>
      <c r="KXO4570" s="633"/>
      <c r="KXP4570" s="633"/>
      <c r="KXQ4570" s="1888"/>
      <c r="KXR4570" s="544"/>
      <c r="KXS4570" s="2365"/>
      <c r="KXT4570" s="633"/>
      <c r="KXU4570" s="439"/>
      <c r="KXV4570" s="633"/>
      <c r="KXW4570" s="633"/>
      <c r="KXX4570" s="1888"/>
      <c r="KXY4570" s="544"/>
      <c r="KXZ4570" s="2365"/>
      <c r="KYA4570" s="633"/>
      <c r="KYB4570" s="439"/>
      <c r="KYC4570" s="633"/>
      <c r="KYD4570" s="633"/>
      <c r="KYE4570" s="1888"/>
      <c r="KYF4570" s="544"/>
      <c r="KYG4570" s="2365"/>
      <c r="KYH4570" s="633"/>
      <c r="KYI4570" s="439"/>
      <c r="KYJ4570" s="633"/>
      <c r="KYK4570" s="633"/>
      <c r="KYL4570" s="1888"/>
      <c r="KYM4570" s="544"/>
      <c r="KYN4570" s="2365"/>
      <c r="KYO4570" s="633"/>
      <c r="KYP4570" s="439"/>
      <c r="KYQ4570" s="633"/>
      <c r="KYR4570" s="633"/>
      <c r="KYS4570" s="1888"/>
      <c r="KYT4570" s="544"/>
      <c r="KYU4570" s="2365"/>
      <c r="KYV4570" s="633"/>
      <c r="KYW4570" s="439"/>
      <c r="KYX4570" s="633"/>
      <c r="KYY4570" s="633"/>
      <c r="KYZ4570" s="1888"/>
      <c r="KZA4570" s="544"/>
      <c r="KZB4570" s="2365"/>
      <c r="KZC4570" s="633"/>
      <c r="KZD4570" s="439"/>
      <c r="KZE4570" s="633"/>
      <c r="KZF4570" s="633"/>
      <c r="KZG4570" s="1888"/>
      <c r="KZH4570" s="544"/>
      <c r="KZI4570" s="2365"/>
      <c r="KZJ4570" s="633"/>
      <c r="KZK4570" s="439"/>
      <c r="KZL4570" s="633"/>
      <c r="KZM4570" s="633"/>
      <c r="KZN4570" s="1888"/>
      <c r="KZO4570" s="544"/>
      <c r="KZP4570" s="2365"/>
      <c r="KZQ4570" s="633"/>
      <c r="KZR4570" s="439"/>
      <c r="KZS4570" s="633"/>
      <c r="KZT4570" s="633"/>
      <c r="KZU4570" s="1888"/>
      <c r="KZV4570" s="544"/>
      <c r="KZW4570" s="2365"/>
      <c r="KZX4570" s="633"/>
      <c r="KZY4570" s="439"/>
      <c r="KZZ4570" s="633"/>
      <c r="LAA4570" s="633"/>
      <c r="LAB4570" s="1888"/>
      <c r="LAC4570" s="544"/>
      <c r="LAD4570" s="2365"/>
      <c r="LAE4570" s="633"/>
      <c r="LAF4570" s="439"/>
      <c r="LAG4570" s="633"/>
      <c r="LAH4570" s="633"/>
      <c r="LAI4570" s="1888"/>
      <c r="LAJ4570" s="544"/>
      <c r="LAK4570" s="2365"/>
      <c r="LAL4570" s="633"/>
      <c r="LAM4570" s="439"/>
      <c r="LAN4570" s="633"/>
      <c r="LAO4570" s="633"/>
      <c r="LAP4570" s="1888"/>
      <c r="LAQ4570" s="544"/>
      <c r="LAR4570" s="2365"/>
      <c r="LAS4570" s="633"/>
      <c r="LAT4570" s="439"/>
      <c r="LAU4570" s="633"/>
      <c r="LAV4570" s="633"/>
      <c r="LAW4570" s="1888"/>
      <c r="LAX4570" s="544"/>
      <c r="LAY4570" s="2365"/>
      <c r="LAZ4570" s="633"/>
      <c r="LBA4570" s="439"/>
      <c r="LBB4570" s="633"/>
      <c r="LBC4570" s="633"/>
      <c r="LBD4570" s="1888"/>
      <c r="LBE4570" s="544"/>
      <c r="LBF4570" s="2365"/>
      <c r="LBG4570" s="633"/>
      <c r="LBH4570" s="439"/>
      <c r="LBI4570" s="633"/>
      <c r="LBJ4570" s="633"/>
      <c r="LBK4570" s="1888"/>
      <c r="LBL4570" s="544"/>
      <c r="LBM4570" s="2365"/>
      <c r="LBN4570" s="633"/>
      <c r="LBO4570" s="439"/>
      <c r="LBP4570" s="633"/>
      <c r="LBQ4570" s="633"/>
      <c r="LBR4570" s="1888"/>
      <c r="LBS4570" s="544"/>
      <c r="LBT4570" s="2365"/>
      <c r="LBU4570" s="633"/>
      <c r="LBV4570" s="439"/>
      <c r="LBW4570" s="633"/>
      <c r="LBX4570" s="633"/>
      <c r="LBY4570" s="1888"/>
      <c r="LBZ4570" s="544"/>
      <c r="LCA4570" s="2365"/>
      <c r="LCB4570" s="633"/>
      <c r="LCC4570" s="439"/>
      <c r="LCD4570" s="633"/>
      <c r="LCE4570" s="633"/>
      <c r="LCF4570" s="1888"/>
      <c r="LCG4570" s="544"/>
      <c r="LCH4570" s="2365"/>
      <c r="LCI4570" s="633"/>
      <c r="LCJ4570" s="439"/>
      <c r="LCK4570" s="633"/>
      <c r="LCL4570" s="633"/>
      <c r="LCM4570" s="1888"/>
      <c r="LCN4570" s="544"/>
      <c r="LCO4570" s="2365"/>
      <c r="LCP4570" s="633"/>
      <c r="LCQ4570" s="439"/>
      <c r="LCR4570" s="633"/>
      <c r="LCS4570" s="633"/>
      <c r="LCT4570" s="1888"/>
      <c r="LCU4570" s="544"/>
      <c r="LCV4570" s="2365"/>
      <c r="LCW4570" s="633"/>
      <c r="LCX4570" s="439"/>
      <c r="LCY4570" s="633"/>
      <c r="LCZ4570" s="633"/>
      <c r="LDA4570" s="1888"/>
      <c r="LDB4570" s="544"/>
      <c r="LDC4570" s="2365"/>
      <c r="LDD4570" s="633"/>
      <c r="LDE4570" s="439"/>
      <c r="LDF4570" s="633"/>
      <c r="LDG4570" s="633"/>
      <c r="LDH4570" s="1888"/>
      <c r="LDI4570" s="544"/>
      <c r="LDJ4570" s="2365"/>
      <c r="LDK4570" s="633"/>
      <c r="LDL4570" s="439"/>
      <c r="LDM4570" s="633"/>
      <c r="LDN4570" s="633"/>
      <c r="LDO4570" s="1888"/>
      <c r="LDP4570" s="544"/>
      <c r="LDQ4570" s="2365"/>
      <c r="LDR4570" s="633"/>
      <c r="LDS4570" s="439"/>
      <c r="LDT4570" s="633"/>
      <c r="LDU4570" s="633"/>
      <c r="LDV4570" s="1888"/>
      <c r="LDW4570" s="544"/>
      <c r="LDX4570" s="2365"/>
      <c r="LDY4570" s="633"/>
      <c r="LDZ4570" s="439"/>
      <c r="LEA4570" s="633"/>
      <c r="LEB4570" s="633"/>
      <c r="LEC4570" s="1888"/>
      <c r="LED4570" s="544"/>
      <c r="LEE4570" s="2365"/>
      <c r="LEF4570" s="633"/>
      <c r="LEG4570" s="439"/>
      <c r="LEH4570" s="633"/>
      <c r="LEI4570" s="633"/>
      <c r="LEJ4570" s="1888"/>
      <c r="LEK4570" s="544"/>
      <c r="LEL4570" s="2365"/>
      <c r="LEM4570" s="633"/>
      <c r="LEN4570" s="439"/>
      <c r="LEO4570" s="633"/>
      <c r="LEP4570" s="633"/>
      <c r="LEQ4570" s="1888"/>
      <c r="LER4570" s="544"/>
      <c r="LES4570" s="2365"/>
      <c r="LET4570" s="633"/>
      <c r="LEU4570" s="439"/>
      <c r="LEV4570" s="633"/>
      <c r="LEW4570" s="633"/>
      <c r="LEX4570" s="1888"/>
      <c r="LEY4570" s="544"/>
      <c r="LEZ4570" s="2365"/>
      <c r="LFA4570" s="633"/>
      <c r="LFB4570" s="439"/>
      <c r="LFC4570" s="633"/>
      <c r="LFD4570" s="633"/>
      <c r="LFE4570" s="1888"/>
      <c r="LFF4570" s="544"/>
      <c r="LFG4570" s="2365"/>
      <c r="LFH4570" s="633"/>
      <c r="LFI4570" s="439"/>
      <c r="LFJ4570" s="633"/>
      <c r="LFK4570" s="633"/>
      <c r="LFL4570" s="1888"/>
      <c r="LFM4570" s="544"/>
      <c r="LFN4570" s="2365"/>
      <c r="LFO4570" s="633"/>
      <c r="LFP4570" s="439"/>
      <c r="LFQ4570" s="633"/>
      <c r="LFR4570" s="633"/>
      <c r="LFS4570" s="1888"/>
      <c r="LFT4570" s="544"/>
      <c r="LFU4570" s="2365"/>
      <c r="LFV4570" s="633"/>
      <c r="LFW4570" s="439"/>
      <c r="LFX4570" s="633"/>
      <c r="LFY4570" s="633"/>
      <c r="LFZ4570" s="1888"/>
      <c r="LGA4570" s="544"/>
      <c r="LGB4570" s="2365"/>
      <c r="LGC4570" s="633"/>
      <c r="LGD4570" s="439"/>
      <c r="LGE4570" s="633"/>
      <c r="LGF4570" s="633"/>
      <c r="LGG4570" s="1888"/>
      <c r="LGH4570" s="544"/>
      <c r="LGI4570" s="2365"/>
      <c r="LGJ4570" s="633"/>
      <c r="LGK4570" s="439"/>
      <c r="LGL4570" s="633"/>
      <c r="LGM4570" s="633"/>
      <c r="LGN4570" s="1888"/>
      <c r="LGO4570" s="544"/>
      <c r="LGP4570" s="2365"/>
      <c r="LGQ4570" s="633"/>
      <c r="LGR4570" s="439"/>
      <c r="LGS4570" s="633"/>
      <c r="LGT4570" s="633"/>
      <c r="LGU4570" s="1888"/>
      <c r="LGV4570" s="544"/>
      <c r="LGW4570" s="2365"/>
      <c r="LGX4570" s="633"/>
      <c r="LGY4570" s="439"/>
      <c r="LGZ4570" s="633"/>
      <c r="LHA4570" s="633"/>
      <c r="LHB4570" s="1888"/>
      <c r="LHC4570" s="544"/>
      <c r="LHD4570" s="2365"/>
      <c r="LHE4570" s="633"/>
      <c r="LHF4570" s="439"/>
      <c r="LHG4570" s="633"/>
      <c r="LHH4570" s="633"/>
      <c r="LHI4570" s="1888"/>
      <c r="LHJ4570" s="544"/>
      <c r="LHK4570" s="2365"/>
      <c r="LHL4570" s="633"/>
      <c r="LHM4570" s="439"/>
      <c r="LHN4570" s="633"/>
      <c r="LHO4570" s="633"/>
      <c r="LHP4570" s="1888"/>
      <c r="LHQ4570" s="544"/>
      <c r="LHR4570" s="2365"/>
      <c r="LHS4570" s="633"/>
      <c r="LHT4570" s="439"/>
      <c r="LHU4570" s="633"/>
      <c r="LHV4570" s="633"/>
      <c r="LHW4570" s="1888"/>
      <c r="LHX4570" s="544"/>
      <c r="LHY4570" s="2365"/>
      <c r="LHZ4570" s="633"/>
      <c r="LIA4570" s="439"/>
      <c r="LIB4570" s="633"/>
      <c r="LIC4570" s="633"/>
      <c r="LID4570" s="1888"/>
      <c r="LIE4570" s="544"/>
      <c r="LIF4570" s="2365"/>
      <c r="LIG4570" s="633"/>
      <c r="LIH4570" s="439"/>
      <c r="LII4570" s="633"/>
      <c r="LIJ4570" s="633"/>
      <c r="LIK4570" s="1888"/>
      <c r="LIL4570" s="544"/>
      <c r="LIM4570" s="2365"/>
      <c r="LIN4570" s="633"/>
      <c r="LIO4570" s="439"/>
      <c r="LIP4570" s="633"/>
      <c r="LIQ4570" s="633"/>
      <c r="LIR4570" s="1888"/>
      <c r="LIS4570" s="544"/>
      <c r="LIT4570" s="2365"/>
      <c r="LIU4570" s="633"/>
      <c r="LIV4570" s="439"/>
      <c r="LIW4570" s="633"/>
      <c r="LIX4570" s="633"/>
      <c r="LIY4570" s="1888"/>
      <c r="LIZ4570" s="544"/>
      <c r="LJA4570" s="2365"/>
      <c r="LJB4570" s="633"/>
      <c r="LJC4570" s="439"/>
      <c r="LJD4570" s="633"/>
      <c r="LJE4570" s="633"/>
      <c r="LJF4570" s="1888"/>
      <c r="LJG4570" s="544"/>
      <c r="LJH4570" s="2365"/>
      <c r="LJI4570" s="633"/>
      <c r="LJJ4570" s="439"/>
      <c r="LJK4570" s="633"/>
      <c r="LJL4570" s="633"/>
      <c r="LJM4570" s="1888"/>
      <c r="LJN4570" s="544"/>
      <c r="LJO4570" s="2365"/>
      <c r="LJP4570" s="633"/>
      <c r="LJQ4570" s="439"/>
      <c r="LJR4570" s="633"/>
      <c r="LJS4570" s="633"/>
      <c r="LJT4570" s="1888"/>
      <c r="LJU4570" s="544"/>
      <c r="LJV4570" s="2365"/>
      <c r="LJW4570" s="633"/>
      <c r="LJX4570" s="439"/>
      <c r="LJY4570" s="633"/>
      <c r="LJZ4570" s="633"/>
      <c r="LKA4570" s="1888"/>
      <c r="LKB4570" s="544"/>
      <c r="LKC4570" s="2365"/>
      <c r="LKD4570" s="633"/>
      <c r="LKE4570" s="439"/>
      <c r="LKF4570" s="633"/>
      <c r="LKG4570" s="633"/>
      <c r="LKH4570" s="1888"/>
      <c r="LKI4570" s="544"/>
      <c r="LKJ4570" s="2365"/>
      <c r="LKK4570" s="633"/>
      <c r="LKL4570" s="439"/>
      <c r="LKM4570" s="633"/>
      <c r="LKN4570" s="633"/>
      <c r="LKO4570" s="1888"/>
      <c r="LKP4570" s="544"/>
      <c r="LKQ4570" s="2365"/>
      <c r="LKR4570" s="633"/>
      <c r="LKS4570" s="439"/>
      <c r="LKT4570" s="633"/>
      <c r="LKU4570" s="633"/>
      <c r="LKV4570" s="1888"/>
      <c r="LKW4570" s="544"/>
      <c r="LKX4570" s="2365"/>
      <c r="LKY4570" s="633"/>
      <c r="LKZ4570" s="439"/>
      <c r="LLA4570" s="633"/>
      <c r="LLB4570" s="633"/>
      <c r="LLC4570" s="1888"/>
      <c r="LLD4570" s="544"/>
      <c r="LLE4570" s="2365"/>
      <c r="LLF4570" s="633"/>
      <c r="LLG4570" s="439"/>
      <c r="LLH4570" s="633"/>
      <c r="LLI4570" s="633"/>
      <c r="LLJ4570" s="1888"/>
      <c r="LLK4570" s="544"/>
      <c r="LLL4570" s="2365"/>
      <c r="LLM4570" s="633"/>
      <c r="LLN4570" s="439"/>
      <c r="LLO4570" s="633"/>
      <c r="LLP4570" s="633"/>
      <c r="LLQ4570" s="1888"/>
      <c r="LLR4570" s="544"/>
      <c r="LLS4570" s="2365"/>
      <c r="LLT4570" s="633"/>
      <c r="LLU4570" s="439"/>
      <c r="LLV4570" s="633"/>
      <c r="LLW4570" s="633"/>
      <c r="LLX4570" s="1888"/>
      <c r="LLY4570" s="544"/>
      <c r="LLZ4570" s="2365"/>
      <c r="LMA4570" s="633"/>
      <c r="LMB4570" s="439"/>
      <c r="LMC4570" s="633"/>
      <c r="LMD4570" s="633"/>
      <c r="LME4570" s="1888"/>
      <c r="LMF4570" s="544"/>
      <c r="LMG4570" s="2365"/>
      <c r="LMH4570" s="633"/>
      <c r="LMI4570" s="439"/>
      <c r="LMJ4570" s="633"/>
      <c r="LMK4570" s="633"/>
      <c r="LML4570" s="1888"/>
      <c r="LMM4570" s="544"/>
      <c r="LMN4570" s="2365"/>
      <c r="LMO4570" s="633"/>
      <c r="LMP4570" s="439"/>
      <c r="LMQ4570" s="633"/>
      <c r="LMR4570" s="633"/>
      <c r="LMS4570" s="1888"/>
      <c r="LMT4570" s="544"/>
      <c r="LMU4570" s="2365"/>
      <c r="LMV4570" s="633"/>
      <c r="LMW4570" s="439"/>
      <c r="LMX4570" s="633"/>
      <c r="LMY4570" s="633"/>
      <c r="LMZ4570" s="1888"/>
      <c r="LNA4570" s="544"/>
      <c r="LNB4570" s="2365"/>
      <c r="LNC4570" s="633"/>
      <c r="LND4570" s="439"/>
      <c r="LNE4570" s="633"/>
      <c r="LNF4570" s="633"/>
      <c r="LNG4570" s="1888"/>
      <c r="LNH4570" s="544"/>
      <c r="LNI4570" s="2365"/>
      <c r="LNJ4570" s="633"/>
      <c r="LNK4570" s="439"/>
      <c r="LNL4570" s="633"/>
      <c r="LNM4570" s="633"/>
      <c r="LNN4570" s="1888"/>
      <c r="LNO4570" s="544"/>
      <c r="LNP4570" s="2365"/>
      <c r="LNQ4570" s="633"/>
      <c r="LNR4570" s="439"/>
      <c r="LNS4570" s="633"/>
      <c r="LNT4570" s="633"/>
      <c r="LNU4570" s="1888"/>
      <c r="LNV4570" s="544"/>
      <c r="LNW4570" s="2365"/>
      <c r="LNX4570" s="633"/>
      <c r="LNY4570" s="439"/>
      <c r="LNZ4570" s="633"/>
      <c r="LOA4570" s="633"/>
      <c r="LOB4570" s="1888"/>
      <c r="LOC4570" s="544"/>
      <c r="LOD4570" s="2365"/>
      <c r="LOE4570" s="633"/>
      <c r="LOF4570" s="439"/>
      <c r="LOG4570" s="633"/>
      <c r="LOH4570" s="633"/>
      <c r="LOI4570" s="1888"/>
      <c r="LOJ4570" s="544"/>
      <c r="LOK4570" s="2365"/>
      <c r="LOL4570" s="633"/>
      <c r="LOM4570" s="439"/>
      <c r="LON4570" s="633"/>
      <c r="LOO4570" s="633"/>
      <c r="LOP4570" s="1888"/>
      <c r="LOQ4570" s="544"/>
      <c r="LOR4570" s="2365"/>
      <c r="LOS4570" s="633"/>
      <c r="LOT4570" s="439"/>
      <c r="LOU4570" s="633"/>
      <c r="LOV4570" s="633"/>
      <c r="LOW4570" s="1888"/>
      <c r="LOX4570" s="544"/>
      <c r="LOY4570" s="2365"/>
      <c r="LOZ4570" s="633"/>
      <c r="LPA4570" s="439"/>
      <c r="LPB4570" s="633"/>
      <c r="LPC4570" s="633"/>
      <c r="LPD4570" s="1888"/>
      <c r="LPE4570" s="544"/>
      <c r="LPF4570" s="2365"/>
      <c r="LPG4570" s="633"/>
      <c r="LPH4570" s="439"/>
      <c r="LPI4570" s="633"/>
      <c r="LPJ4570" s="633"/>
      <c r="LPK4570" s="1888"/>
      <c r="LPL4570" s="544"/>
      <c r="LPM4570" s="2365"/>
      <c r="LPN4570" s="633"/>
      <c r="LPO4570" s="439"/>
      <c r="LPP4570" s="633"/>
      <c r="LPQ4570" s="633"/>
      <c r="LPR4570" s="1888"/>
      <c r="LPS4570" s="544"/>
      <c r="LPT4570" s="2365"/>
      <c r="LPU4570" s="633"/>
      <c r="LPV4570" s="439"/>
      <c r="LPW4570" s="633"/>
      <c r="LPX4570" s="633"/>
      <c r="LPY4570" s="1888"/>
      <c r="LPZ4570" s="544"/>
      <c r="LQA4570" s="2365"/>
      <c r="LQB4570" s="633"/>
      <c r="LQC4570" s="439"/>
      <c r="LQD4570" s="633"/>
      <c r="LQE4570" s="633"/>
      <c r="LQF4570" s="1888"/>
      <c r="LQG4570" s="544"/>
      <c r="LQH4570" s="2365"/>
      <c r="LQI4570" s="633"/>
      <c r="LQJ4570" s="439"/>
      <c r="LQK4570" s="633"/>
      <c r="LQL4570" s="633"/>
      <c r="LQM4570" s="1888"/>
      <c r="LQN4570" s="544"/>
      <c r="LQO4570" s="2365"/>
      <c r="LQP4570" s="633"/>
      <c r="LQQ4570" s="439"/>
      <c r="LQR4570" s="633"/>
      <c r="LQS4570" s="633"/>
      <c r="LQT4570" s="1888"/>
      <c r="LQU4570" s="544"/>
      <c r="LQV4570" s="2365"/>
      <c r="LQW4570" s="633"/>
      <c r="LQX4570" s="439"/>
      <c r="LQY4570" s="633"/>
      <c r="LQZ4570" s="633"/>
      <c r="LRA4570" s="1888"/>
      <c r="LRB4570" s="544"/>
      <c r="LRC4570" s="2365"/>
      <c r="LRD4570" s="633"/>
      <c r="LRE4570" s="439"/>
      <c r="LRF4570" s="633"/>
      <c r="LRG4570" s="633"/>
      <c r="LRH4570" s="1888"/>
      <c r="LRI4570" s="544"/>
      <c r="LRJ4570" s="2365"/>
      <c r="LRK4570" s="633"/>
      <c r="LRL4570" s="439"/>
      <c r="LRM4570" s="633"/>
      <c r="LRN4570" s="633"/>
      <c r="LRO4570" s="1888"/>
      <c r="LRP4570" s="544"/>
      <c r="LRQ4570" s="2365"/>
      <c r="LRR4570" s="633"/>
      <c r="LRS4570" s="439"/>
      <c r="LRT4570" s="633"/>
      <c r="LRU4570" s="633"/>
      <c r="LRV4570" s="1888"/>
      <c r="LRW4570" s="544"/>
      <c r="LRX4570" s="2365"/>
      <c r="LRY4570" s="633"/>
      <c r="LRZ4570" s="439"/>
      <c r="LSA4570" s="633"/>
      <c r="LSB4570" s="633"/>
      <c r="LSC4570" s="1888"/>
      <c r="LSD4570" s="544"/>
      <c r="LSE4570" s="2365"/>
      <c r="LSF4570" s="633"/>
      <c r="LSG4570" s="439"/>
      <c r="LSH4570" s="633"/>
      <c r="LSI4570" s="633"/>
      <c r="LSJ4570" s="1888"/>
      <c r="LSK4570" s="544"/>
      <c r="LSL4570" s="2365"/>
      <c r="LSM4570" s="633"/>
      <c r="LSN4570" s="439"/>
      <c r="LSO4570" s="633"/>
      <c r="LSP4570" s="633"/>
      <c r="LSQ4570" s="1888"/>
      <c r="LSR4570" s="544"/>
      <c r="LSS4570" s="2365"/>
      <c r="LST4570" s="633"/>
      <c r="LSU4570" s="439"/>
      <c r="LSV4570" s="633"/>
      <c r="LSW4570" s="633"/>
      <c r="LSX4570" s="1888"/>
      <c r="LSY4570" s="544"/>
      <c r="LSZ4570" s="2365"/>
      <c r="LTA4570" s="633"/>
      <c r="LTB4570" s="439"/>
      <c r="LTC4570" s="633"/>
      <c r="LTD4570" s="633"/>
      <c r="LTE4570" s="1888"/>
      <c r="LTF4570" s="544"/>
      <c r="LTG4570" s="2365"/>
      <c r="LTH4570" s="633"/>
      <c r="LTI4570" s="439"/>
      <c r="LTJ4570" s="633"/>
      <c r="LTK4570" s="633"/>
      <c r="LTL4570" s="1888"/>
      <c r="LTM4570" s="544"/>
      <c r="LTN4570" s="2365"/>
      <c r="LTO4570" s="633"/>
      <c r="LTP4570" s="439"/>
      <c r="LTQ4570" s="633"/>
      <c r="LTR4570" s="633"/>
      <c r="LTS4570" s="1888"/>
      <c r="LTT4570" s="544"/>
      <c r="LTU4570" s="2365"/>
      <c r="LTV4570" s="633"/>
      <c r="LTW4570" s="439"/>
      <c r="LTX4570" s="633"/>
      <c r="LTY4570" s="633"/>
      <c r="LTZ4570" s="1888"/>
      <c r="LUA4570" s="544"/>
      <c r="LUB4570" s="2365"/>
      <c r="LUC4570" s="633"/>
      <c r="LUD4570" s="439"/>
      <c r="LUE4570" s="633"/>
      <c r="LUF4570" s="633"/>
      <c r="LUG4570" s="1888"/>
      <c r="LUH4570" s="544"/>
      <c r="LUI4570" s="2365"/>
      <c r="LUJ4570" s="633"/>
      <c r="LUK4570" s="439"/>
      <c r="LUL4570" s="633"/>
      <c r="LUM4570" s="633"/>
      <c r="LUN4570" s="1888"/>
      <c r="LUO4570" s="544"/>
      <c r="LUP4570" s="2365"/>
      <c r="LUQ4570" s="633"/>
      <c r="LUR4570" s="439"/>
      <c r="LUS4570" s="633"/>
      <c r="LUT4570" s="633"/>
      <c r="LUU4570" s="1888"/>
      <c r="LUV4570" s="544"/>
      <c r="LUW4570" s="2365"/>
      <c r="LUX4570" s="633"/>
      <c r="LUY4570" s="439"/>
      <c r="LUZ4570" s="633"/>
      <c r="LVA4570" s="633"/>
      <c r="LVB4570" s="1888"/>
      <c r="LVC4570" s="544"/>
      <c r="LVD4570" s="2365"/>
      <c r="LVE4570" s="633"/>
      <c r="LVF4570" s="439"/>
      <c r="LVG4570" s="633"/>
      <c r="LVH4570" s="633"/>
      <c r="LVI4570" s="1888"/>
      <c r="LVJ4570" s="544"/>
      <c r="LVK4570" s="2365"/>
      <c r="LVL4570" s="633"/>
      <c r="LVM4570" s="439"/>
      <c r="LVN4570" s="633"/>
      <c r="LVO4570" s="633"/>
      <c r="LVP4570" s="1888"/>
      <c r="LVQ4570" s="544"/>
      <c r="LVR4570" s="2365"/>
      <c r="LVS4570" s="633"/>
      <c r="LVT4570" s="439"/>
      <c r="LVU4570" s="633"/>
      <c r="LVV4570" s="633"/>
      <c r="LVW4570" s="1888"/>
      <c r="LVX4570" s="544"/>
      <c r="LVY4570" s="2365"/>
      <c r="LVZ4570" s="633"/>
      <c r="LWA4570" s="439"/>
      <c r="LWB4570" s="633"/>
      <c r="LWC4570" s="633"/>
      <c r="LWD4570" s="1888"/>
      <c r="LWE4570" s="544"/>
      <c r="LWF4570" s="2365"/>
      <c r="LWG4570" s="633"/>
      <c r="LWH4570" s="439"/>
      <c r="LWI4570" s="633"/>
      <c r="LWJ4570" s="633"/>
      <c r="LWK4570" s="1888"/>
      <c r="LWL4570" s="544"/>
      <c r="LWM4570" s="2365"/>
      <c r="LWN4570" s="633"/>
      <c r="LWO4570" s="439"/>
      <c r="LWP4570" s="633"/>
      <c r="LWQ4570" s="633"/>
      <c r="LWR4570" s="1888"/>
      <c r="LWS4570" s="544"/>
      <c r="LWT4570" s="2365"/>
      <c r="LWU4570" s="633"/>
      <c r="LWV4570" s="439"/>
      <c r="LWW4570" s="633"/>
      <c r="LWX4570" s="633"/>
      <c r="LWY4570" s="1888"/>
      <c r="LWZ4570" s="544"/>
      <c r="LXA4570" s="2365"/>
      <c r="LXB4570" s="633"/>
      <c r="LXC4570" s="439"/>
      <c r="LXD4570" s="633"/>
      <c r="LXE4570" s="633"/>
      <c r="LXF4570" s="1888"/>
      <c r="LXG4570" s="544"/>
      <c r="LXH4570" s="2365"/>
      <c r="LXI4570" s="633"/>
      <c r="LXJ4570" s="439"/>
      <c r="LXK4570" s="633"/>
      <c r="LXL4570" s="633"/>
      <c r="LXM4570" s="1888"/>
      <c r="LXN4570" s="544"/>
      <c r="LXO4570" s="2365"/>
      <c r="LXP4570" s="633"/>
      <c r="LXQ4570" s="439"/>
      <c r="LXR4570" s="633"/>
      <c r="LXS4570" s="633"/>
      <c r="LXT4570" s="1888"/>
      <c r="LXU4570" s="544"/>
      <c r="LXV4570" s="2365"/>
      <c r="LXW4570" s="633"/>
      <c r="LXX4570" s="439"/>
      <c r="LXY4570" s="633"/>
      <c r="LXZ4570" s="633"/>
      <c r="LYA4570" s="1888"/>
      <c r="LYB4570" s="544"/>
      <c r="LYC4570" s="2365"/>
      <c r="LYD4570" s="633"/>
      <c r="LYE4570" s="439"/>
      <c r="LYF4570" s="633"/>
      <c r="LYG4570" s="633"/>
      <c r="LYH4570" s="1888"/>
      <c r="LYI4570" s="544"/>
      <c r="LYJ4570" s="2365"/>
      <c r="LYK4570" s="633"/>
      <c r="LYL4570" s="439"/>
      <c r="LYM4570" s="633"/>
      <c r="LYN4570" s="633"/>
      <c r="LYO4570" s="1888"/>
      <c r="LYP4570" s="544"/>
      <c r="LYQ4570" s="2365"/>
      <c r="LYR4570" s="633"/>
      <c r="LYS4570" s="439"/>
      <c r="LYT4570" s="633"/>
      <c r="LYU4570" s="633"/>
      <c r="LYV4570" s="1888"/>
      <c r="LYW4570" s="544"/>
      <c r="LYX4570" s="2365"/>
      <c r="LYY4570" s="633"/>
      <c r="LYZ4570" s="439"/>
      <c r="LZA4570" s="633"/>
      <c r="LZB4570" s="633"/>
      <c r="LZC4570" s="1888"/>
      <c r="LZD4570" s="544"/>
      <c r="LZE4570" s="2365"/>
      <c r="LZF4570" s="633"/>
      <c r="LZG4570" s="439"/>
      <c r="LZH4570" s="633"/>
      <c r="LZI4570" s="633"/>
      <c r="LZJ4570" s="1888"/>
      <c r="LZK4570" s="544"/>
      <c r="LZL4570" s="2365"/>
      <c r="LZM4570" s="633"/>
      <c r="LZN4570" s="439"/>
      <c r="LZO4570" s="633"/>
      <c r="LZP4570" s="633"/>
      <c r="LZQ4570" s="1888"/>
      <c r="LZR4570" s="544"/>
      <c r="LZS4570" s="2365"/>
      <c r="LZT4570" s="633"/>
      <c r="LZU4570" s="439"/>
      <c r="LZV4570" s="633"/>
      <c r="LZW4570" s="633"/>
      <c r="LZX4570" s="1888"/>
      <c r="LZY4570" s="544"/>
      <c r="LZZ4570" s="2365"/>
      <c r="MAA4570" s="633"/>
      <c r="MAB4570" s="439"/>
      <c r="MAC4570" s="633"/>
      <c r="MAD4570" s="633"/>
      <c r="MAE4570" s="1888"/>
      <c r="MAF4570" s="544"/>
      <c r="MAG4570" s="2365"/>
      <c r="MAH4570" s="633"/>
      <c r="MAI4570" s="439"/>
      <c r="MAJ4570" s="633"/>
      <c r="MAK4570" s="633"/>
      <c r="MAL4570" s="1888"/>
      <c r="MAM4570" s="544"/>
      <c r="MAN4570" s="2365"/>
      <c r="MAO4570" s="633"/>
      <c r="MAP4570" s="439"/>
      <c r="MAQ4570" s="633"/>
      <c r="MAR4570" s="633"/>
      <c r="MAS4570" s="1888"/>
      <c r="MAT4570" s="544"/>
      <c r="MAU4570" s="2365"/>
      <c r="MAV4570" s="633"/>
      <c r="MAW4570" s="439"/>
      <c r="MAX4570" s="633"/>
      <c r="MAY4570" s="633"/>
      <c r="MAZ4570" s="1888"/>
      <c r="MBA4570" s="544"/>
      <c r="MBB4570" s="2365"/>
      <c r="MBC4570" s="633"/>
      <c r="MBD4570" s="439"/>
      <c r="MBE4570" s="633"/>
      <c r="MBF4570" s="633"/>
      <c r="MBG4570" s="1888"/>
      <c r="MBH4570" s="544"/>
      <c r="MBI4570" s="2365"/>
      <c r="MBJ4570" s="633"/>
      <c r="MBK4570" s="439"/>
      <c r="MBL4570" s="633"/>
      <c r="MBM4570" s="633"/>
      <c r="MBN4570" s="1888"/>
      <c r="MBO4570" s="544"/>
      <c r="MBP4570" s="2365"/>
      <c r="MBQ4570" s="633"/>
      <c r="MBR4570" s="439"/>
      <c r="MBS4570" s="633"/>
      <c r="MBT4570" s="633"/>
      <c r="MBU4570" s="1888"/>
      <c r="MBV4570" s="544"/>
      <c r="MBW4570" s="2365"/>
      <c r="MBX4570" s="633"/>
      <c r="MBY4570" s="439"/>
      <c r="MBZ4570" s="633"/>
      <c r="MCA4570" s="633"/>
      <c r="MCB4570" s="1888"/>
      <c r="MCC4570" s="544"/>
      <c r="MCD4570" s="2365"/>
      <c r="MCE4570" s="633"/>
      <c r="MCF4570" s="439"/>
      <c r="MCG4570" s="633"/>
      <c r="MCH4570" s="633"/>
      <c r="MCI4570" s="1888"/>
      <c r="MCJ4570" s="544"/>
      <c r="MCK4570" s="2365"/>
      <c r="MCL4570" s="633"/>
      <c r="MCM4570" s="439"/>
      <c r="MCN4570" s="633"/>
      <c r="MCO4570" s="633"/>
      <c r="MCP4570" s="1888"/>
      <c r="MCQ4570" s="544"/>
      <c r="MCR4570" s="2365"/>
      <c r="MCS4570" s="633"/>
      <c r="MCT4570" s="439"/>
      <c r="MCU4570" s="633"/>
      <c r="MCV4570" s="633"/>
      <c r="MCW4570" s="1888"/>
      <c r="MCX4570" s="544"/>
      <c r="MCY4570" s="2365"/>
      <c r="MCZ4570" s="633"/>
      <c r="MDA4570" s="439"/>
      <c r="MDB4570" s="633"/>
      <c r="MDC4570" s="633"/>
      <c r="MDD4570" s="1888"/>
      <c r="MDE4570" s="544"/>
      <c r="MDF4570" s="2365"/>
      <c r="MDG4570" s="633"/>
      <c r="MDH4570" s="439"/>
      <c r="MDI4570" s="633"/>
      <c r="MDJ4570" s="633"/>
      <c r="MDK4570" s="1888"/>
      <c r="MDL4570" s="544"/>
      <c r="MDM4570" s="2365"/>
      <c r="MDN4570" s="633"/>
      <c r="MDO4570" s="439"/>
      <c r="MDP4570" s="633"/>
      <c r="MDQ4570" s="633"/>
      <c r="MDR4570" s="1888"/>
      <c r="MDS4570" s="544"/>
      <c r="MDT4570" s="2365"/>
      <c r="MDU4570" s="633"/>
      <c r="MDV4570" s="439"/>
      <c r="MDW4570" s="633"/>
      <c r="MDX4570" s="633"/>
      <c r="MDY4570" s="1888"/>
      <c r="MDZ4570" s="544"/>
      <c r="MEA4570" s="2365"/>
      <c r="MEB4570" s="633"/>
      <c r="MEC4570" s="439"/>
      <c r="MED4570" s="633"/>
      <c r="MEE4570" s="633"/>
      <c r="MEF4570" s="1888"/>
      <c r="MEG4570" s="544"/>
      <c r="MEH4570" s="2365"/>
      <c r="MEI4570" s="633"/>
      <c r="MEJ4570" s="439"/>
      <c r="MEK4570" s="633"/>
      <c r="MEL4570" s="633"/>
      <c r="MEM4570" s="1888"/>
      <c r="MEN4570" s="544"/>
      <c r="MEO4570" s="2365"/>
      <c r="MEP4570" s="633"/>
      <c r="MEQ4570" s="439"/>
      <c r="MER4570" s="633"/>
      <c r="MES4570" s="633"/>
      <c r="MET4570" s="1888"/>
      <c r="MEU4570" s="544"/>
      <c r="MEV4570" s="2365"/>
      <c r="MEW4570" s="633"/>
      <c r="MEX4570" s="439"/>
      <c r="MEY4570" s="633"/>
      <c r="MEZ4570" s="633"/>
      <c r="MFA4570" s="1888"/>
      <c r="MFB4570" s="544"/>
      <c r="MFC4570" s="2365"/>
      <c r="MFD4570" s="633"/>
      <c r="MFE4570" s="439"/>
      <c r="MFF4570" s="633"/>
      <c r="MFG4570" s="633"/>
      <c r="MFH4570" s="1888"/>
      <c r="MFI4570" s="544"/>
      <c r="MFJ4570" s="2365"/>
      <c r="MFK4570" s="633"/>
      <c r="MFL4570" s="439"/>
      <c r="MFM4570" s="633"/>
      <c r="MFN4570" s="633"/>
      <c r="MFO4570" s="1888"/>
      <c r="MFP4570" s="544"/>
      <c r="MFQ4570" s="2365"/>
      <c r="MFR4570" s="633"/>
      <c r="MFS4570" s="439"/>
      <c r="MFT4570" s="633"/>
      <c r="MFU4570" s="633"/>
      <c r="MFV4570" s="1888"/>
      <c r="MFW4570" s="544"/>
      <c r="MFX4570" s="2365"/>
      <c r="MFY4570" s="633"/>
      <c r="MFZ4570" s="439"/>
      <c r="MGA4570" s="633"/>
      <c r="MGB4570" s="633"/>
      <c r="MGC4570" s="1888"/>
      <c r="MGD4570" s="544"/>
      <c r="MGE4570" s="2365"/>
      <c r="MGF4570" s="633"/>
      <c r="MGG4570" s="439"/>
      <c r="MGH4570" s="633"/>
      <c r="MGI4570" s="633"/>
      <c r="MGJ4570" s="1888"/>
      <c r="MGK4570" s="544"/>
      <c r="MGL4570" s="2365"/>
      <c r="MGM4570" s="633"/>
      <c r="MGN4570" s="439"/>
      <c r="MGO4570" s="633"/>
      <c r="MGP4570" s="633"/>
      <c r="MGQ4570" s="1888"/>
      <c r="MGR4570" s="544"/>
      <c r="MGS4570" s="2365"/>
      <c r="MGT4570" s="633"/>
      <c r="MGU4570" s="439"/>
      <c r="MGV4570" s="633"/>
      <c r="MGW4570" s="633"/>
      <c r="MGX4570" s="1888"/>
      <c r="MGY4570" s="544"/>
      <c r="MGZ4570" s="2365"/>
      <c r="MHA4570" s="633"/>
      <c r="MHB4570" s="439"/>
      <c r="MHC4570" s="633"/>
      <c r="MHD4570" s="633"/>
      <c r="MHE4570" s="1888"/>
      <c r="MHF4570" s="544"/>
      <c r="MHG4570" s="2365"/>
      <c r="MHH4570" s="633"/>
      <c r="MHI4570" s="439"/>
      <c r="MHJ4570" s="633"/>
      <c r="MHK4570" s="633"/>
      <c r="MHL4570" s="1888"/>
      <c r="MHM4570" s="544"/>
      <c r="MHN4570" s="2365"/>
      <c r="MHO4570" s="633"/>
      <c r="MHP4570" s="439"/>
      <c r="MHQ4570" s="633"/>
      <c r="MHR4570" s="633"/>
      <c r="MHS4570" s="1888"/>
      <c r="MHT4570" s="544"/>
      <c r="MHU4570" s="2365"/>
      <c r="MHV4570" s="633"/>
      <c r="MHW4570" s="439"/>
      <c r="MHX4570" s="633"/>
      <c r="MHY4570" s="633"/>
      <c r="MHZ4570" s="1888"/>
      <c r="MIA4570" s="544"/>
      <c r="MIB4570" s="2365"/>
      <c r="MIC4570" s="633"/>
      <c r="MID4570" s="439"/>
      <c r="MIE4570" s="633"/>
      <c r="MIF4570" s="633"/>
      <c r="MIG4570" s="1888"/>
      <c r="MIH4570" s="544"/>
      <c r="MII4570" s="2365"/>
      <c r="MIJ4570" s="633"/>
      <c r="MIK4570" s="439"/>
      <c r="MIL4570" s="633"/>
      <c r="MIM4570" s="633"/>
      <c r="MIN4570" s="1888"/>
      <c r="MIO4570" s="544"/>
      <c r="MIP4570" s="2365"/>
      <c r="MIQ4570" s="633"/>
      <c r="MIR4570" s="439"/>
      <c r="MIS4570" s="633"/>
      <c r="MIT4570" s="633"/>
      <c r="MIU4570" s="1888"/>
      <c r="MIV4570" s="544"/>
      <c r="MIW4570" s="2365"/>
      <c r="MIX4570" s="633"/>
      <c r="MIY4570" s="439"/>
      <c r="MIZ4570" s="633"/>
      <c r="MJA4570" s="633"/>
      <c r="MJB4570" s="1888"/>
      <c r="MJC4570" s="544"/>
      <c r="MJD4570" s="2365"/>
      <c r="MJE4570" s="633"/>
      <c r="MJF4570" s="439"/>
      <c r="MJG4570" s="633"/>
      <c r="MJH4570" s="633"/>
      <c r="MJI4570" s="1888"/>
      <c r="MJJ4570" s="544"/>
      <c r="MJK4570" s="2365"/>
      <c r="MJL4570" s="633"/>
      <c r="MJM4570" s="439"/>
      <c r="MJN4570" s="633"/>
      <c r="MJO4570" s="633"/>
      <c r="MJP4570" s="1888"/>
      <c r="MJQ4570" s="544"/>
      <c r="MJR4570" s="2365"/>
      <c r="MJS4570" s="633"/>
      <c r="MJT4570" s="439"/>
      <c r="MJU4570" s="633"/>
      <c r="MJV4570" s="633"/>
      <c r="MJW4570" s="1888"/>
      <c r="MJX4570" s="544"/>
      <c r="MJY4570" s="2365"/>
      <c r="MJZ4570" s="633"/>
      <c r="MKA4570" s="439"/>
      <c r="MKB4570" s="633"/>
      <c r="MKC4570" s="633"/>
      <c r="MKD4570" s="1888"/>
      <c r="MKE4570" s="544"/>
      <c r="MKF4570" s="2365"/>
      <c r="MKG4570" s="633"/>
      <c r="MKH4570" s="439"/>
      <c r="MKI4570" s="633"/>
      <c r="MKJ4570" s="633"/>
      <c r="MKK4570" s="1888"/>
      <c r="MKL4570" s="544"/>
      <c r="MKM4570" s="2365"/>
      <c r="MKN4570" s="633"/>
      <c r="MKO4570" s="439"/>
      <c r="MKP4570" s="633"/>
      <c r="MKQ4570" s="633"/>
      <c r="MKR4570" s="1888"/>
      <c r="MKS4570" s="544"/>
      <c r="MKT4570" s="2365"/>
      <c r="MKU4570" s="633"/>
      <c r="MKV4570" s="439"/>
      <c r="MKW4570" s="633"/>
      <c r="MKX4570" s="633"/>
      <c r="MKY4570" s="1888"/>
      <c r="MKZ4570" s="544"/>
      <c r="MLA4570" s="2365"/>
      <c r="MLB4570" s="633"/>
      <c r="MLC4570" s="439"/>
      <c r="MLD4570" s="633"/>
      <c r="MLE4570" s="633"/>
      <c r="MLF4570" s="1888"/>
      <c r="MLG4570" s="544"/>
      <c r="MLH4570" s="2365"/>
      <c r="MLI4570" s="633"/>
      <c r="MLJ4570" s="439"/>
      <c r="MLK4570" s="633"/>
      <c r="MLL4570" s="633"/>
      <c r="MLM4570" s="1888"/>
      <c r="MLN4570" s="544"/>
      <c r="MLO4570" s="2365"/>
      <c r="MLP4570" s="633"/>
      <c r="MLQ4570" s="439"/>
      <c r="MLR4570" s="633"/>
      <c r="MLS4570" s="633"/>
      <c r="MLT4570" s="1888"/>
      <c r="MLU4570" s="544"/>
      <c r="MLV4570" s="2365"/>
      <c r="MLW4570" s="633"/>
      <c r="MLX4570" s="439"/>
      <c r="MLY4570" s="633"/>
      <c r="MLZ4570" s="633"/>
      <c r="MMA4570" s="1888"/>
      <c r="MMB4570" s="544"/>
      <c r="MMC4570" s="2365"/>
      <c r="MMD4570" s="633"/>
      <c r="MME4570" s="439"/>
      <c r="MMF4570" s="633"/>
      <c r="MMG4570" s="633"/>
      <c r="MMH4570" s="1888"/>
      <c r="MMI4570" s="544"/>
      <c r="MMJ4570" s="2365"/>
      <c r="MMK4570" s="633"/>
      <c r="MML4570" s="439"/>
      <c r="MMM4570" s="633"/>
      <c r="MMN4570" s="633"/>
      <c r="MMO4570" s="1888"/>
      <c r="MMP4570" s="544"/>
      <c r="MMQ4570" s="2365"/>
      <c r="MMR4570" s="633"/>
      <c r="MMS4570" s="439"/>
      <c r="MMT4570" s="633"/>
      <c r="MMU4570" s="633"/>
      <c r="MMV4570" s="1888"/>
      <c r="MMW4570" s="544"/>
      <c r="MMX4570" s="2365"/>
      <c r="MMY4570" s="633"/>
      <c r="MMZ4570" s="439"/>
      <c r="MNA4570" s="633"/>
      <c r="MNB4570" s="633"/>
      <c r="MNC4570" s="1888"/>
      <c r="MND4570" s="544"/>
      <c r="MNE4570" s="2365"/>
      <c r="MNF4570" s="633"/>
      <c r="MNG4570" s="439"/>
      <c r="MNH4570" s="633"/>
      <c r="MNI4570" s="633"/>
      <c r="MNJ4570" s="1888"/>
      <c r="MNK4570" s="544"/>
      <c r="MNL4570" s="2365"/>
      <c r="MNM4570" s="633"/>
      <c r="MNN4570" s="439"/>
      <c r="MNO4570" s="633"/>
      <c r="MNP4570" s="633"/>
      <c r="MNQ4570" s="1888"/>
      <c r="MNR4570" s="544"/>
      <c r="MNS4570" s="2365"/>
      <c r="MNT4570" s="633"/>
      <c r="MNU4570" s="439"/>
      <c r="MNV4570" s="633"/>
      <c r="MNW4570" s="633"/>
      <c r="MNX4570" s="1888"/>
      <c r="MNY4570" s="544"/>
      <c r="MNZ4570" s="2365"/>
      <c r="MOA4570" s="633"/>
      <c r="MOB4570" s="439"/>
      <c r="MOC4570" s="633"/>
      <c r="MOD4570" s="633"/>
      <c r="MOE4570" s="1888"/>
      <c r="MOF4570" s="544"/>
      <c r="MOG4570" s="2365"/>
      <c r="MOH4570" s="633"/>
      <c r="MOI4570" s="439"/>
      <c r="MOJ4570" s="633"/>
      <c r="MOK4570" s="633"/>
      <c r="MOL4570" s="1888"/>
      <c r="MOM4570" s="544"/>
      <c r="MON4570" s="2365"/>
      <c r="MOO4570" s="633"/>
      <c r="MOP4570" s="439"/>
      <c r="MOQ4570" s="633"/>
      <c r="MOR4570" s="633"/>
      <c r="MOS4570" s="1888"/>
      <c r="MOT4570" s="544"/>
      <c r="MOU4570" s="2365"/>
      <c r="MOV4570" s="633"/>
      <c r="MOW4570" s="439"/>
      <c r="MOX4570" s="633"/>
      <c r="MOY4570" s="633"/>
      <c r="MOZ4570" s="1888"/>
      <c r="MPA4570" s="544"/>
      <c r="MPB4570" s="2365"/>
      <c r="MPC4570" s="633"/>
      <c r="MPD4570" s="439"/>
      <c r="MPE4570" s="633"/>
      <c r="MPF4570" s="633"/>
      <c r="MPG4570" s="1888"/>
      <c r="MPH4570" s="544"/>
      <c r="MPI4570" s="2365"/>
      <c r="MPJ4570" s="633"/>
      <c r="MPK4570" s="439"/>
      <c r="MPL4570" s="633"/>
      <c r="MPM4570" s="633"/>
      <c r="MPN4570" s="1888"/>
      <c r="MPO4570" s="544"/>
      <c r="MPP4570" s="2365"/>
      <c r="MPQ4570" s="633"/>
      <c r="MPR4570" s="439"/>
      <c r="MPS4570" s="633"/>
      <c r="MPT4570" s="633"/>
      <c r="MPU4570" s="1888"/>
      <c r="MPV4570" s="544"/>
      <c r="MPW4570" s="2365"/>
      <c r="MPX4570" s="633"/>
      <c r="MPY4570" s="439"/>
      <c r="MPZ4570" s="633"/>
      <c r="MQA4570" s="633"/>
      <c r="MQB4570" s="1888"/>
      <c r="MQC4570" s="544"/>
      <c r="MQD4570" s="2365"/>
      <c r="MQE4570" s="633"/>
      <c r="MQF4570" s="439"/>
      <c r="MQG4570" s="633"/>
      <c r="MQH4570" s="633"/>
      <c r="MQI4570" s="1888"/>
      <c r="MQJ4570" s="544"/>
      <c r="MQK4570" s="2365"/>
      <c r="MQL4570" s="633"/>
      <c r="MQM4570" s="439"/>
      <c r="MQN4570" s="633"/>
      <c r="MQO4570" s="633"/>
      <c r="MQP4570" s="1888"/>
      <c r="MQQ4570" s="544"/>
      <c r="MQR4570" s="2365"/>
      <c r="MQS4570" s="633"/>
      <c r="MQT4570" s="439"/>
      <c r="MQU4570" s="633"/>
      <c r="MQV4570" s="633"/>
      <c r="MQW4570" s="1888"/>
      <c r="MQX4570" s="544"/>
      <c r="MQY4570" s="2365"/>
      <c r="MQZ4570" s="633"/>
      <c r="MRA4570" s="439"/>
      <c r="MRB4570" s="633"/>
      <c r="MRC4570" s="633"/>
      <c r="MRD4570" s="1888"/>
      <c r="MRE4570" s="544"/>
      <c r="MRF4570" s="2365"/>
      <c r="MRG4570" s="633"/>
      <c r="MRH4570" s="439"/>
      <c r="MRI4570" s="633"/>
      <c r="MRJ4570" s="633"/>
      <c r="MRK4570" s="1888"/>
      <c r="MRL4570" s="544"/>
      <c r="MRM4570" s="2365"/>
      <c r="MRN4570" s="633"/>
      <c r="MRO4570" s="439"/>
      <c r="MRP4570" s="633"/>
      <c r="MRQ4570" s="633"/>
      <c r="MRR4570" s="1888"/>
      <c r="MRS4570" s="544"/>
      <c r="MRT4570" s="2365"/>
      <c r="MRU4570" s="633"/>
      <c r="MRV4570" s="439"/>
      <c r="MRW4570" s="633"/>
      <c r="MRX4570" s="633"/>
      <c r="MRY4570" s="1888"/>
      <c r="MRZ4570" s="544"/>
      <c r="MSA4570" s="2365"/>
      <c r="MSB4570" s="633"/>
      <c r="MSC4570" s="439"/>
      <c r="MSD4570" s="633"/>
      <c r="MSE4570" s="633"/>
      <c r="MSF4570" s="1888"/>
      <c r="MSG4570" s="544"/>
      <c r="MSH4570" s="2365"/>
      <c r="MSI4570" s="633"/>
      <c r="MSJ4570" s="439"/>
      <c r="MSK4570" s="633"/>
      <c r="MSL4570" s="633"/>
      <c r="MSM4570" s="1888"/>
      <c r="MSN4570" s="544"/>
      <c r="MSO4570" s="2365"/>
      <c r="MSP4570" s="633"/>
      <c r="MSQ4570" s="439"/>
      <c r="MSR4570" s="633"/>
      <c r="MSS4570" s="633"/>
      <c r="MST4570" s="1888"/>
      <c r="MSU4570" s="544"/>
      <c r="MSV4570" s="2365"/>
      <c r="MSW4570" s="633"/>
      <c r="MSX4570" s="439"/>
      <c r="MSY4570" s="633"/>
      <c r="MSZ4570" s="633"/>
      <c r="MTA4570" s="1888"/>
      <c r="MTB4570" s="544"/>
      <c r="MTC4570" s="2365"/>
      <c r="MTD4570" s="633"/>
      <c r="MTE4570" s="439"/>
      <c r="MTF4570" s="633"/>
      <c r="MTG4570" s="633"/>
      <c r="MTH4570" s="1888"/>
      <c r="MTI4570" s="544"/>
      <c r="MTJ4570" s="2365"/>
      <c r="MTK4570" s="633"/>
      <c r="MTL4570" s="439"/>
      <c r="MTM4570" s="633"/>
      <c r="MTN4570" s="633"/>
      <c r="MTO4570" s="1888"/>
      <c r="MTP4570" s="544"/>
      <c r="MTQ4570" s="2365"/>
      <c r="MTR4570" s="633"/>
      <c r="MTS4570" s="439"/>
      <c r="MTT4570" s="633"/>
      <c r="MTU4570" s="633"/>
      <c r="MTV4570" s="1888"/>
      <c r="MTW4570" s="544"/>
      <c r="MTX4570" s="2365"/>
      <c r="MTY4570" s="633"/>
      <c r="MTZ4570" s="439"/>
      <c r="MUA4570" s="633"/>
      <c r="MUB4570" s="633"/>
      <c r="MUC4570" s="1888"/>
      <c r="MUD4570" s="544"/>
      <c r="MUE4570" s="2365"/>
      <c r="MUF4570" s="633"/>
      <c r="MUG4570" s="439"/>
      <c r="MUH4570" s="633"/>
      <c r="MUI4570" s="633"/>
      <c r="MUJ4570" s="1888"/>
      <c r="MUK4570" s="544"/>
      <c r="MUL4570" s="2365"/>
      <c r="MUM4570" s="633"/>
      <c r="MUN4570" s="439"/>
      <c r="MUO4570" s="633"/>
      <c r="MUP4570" s="633"/>
      <c r="MUQ4570" s="1888"/>
      <c r="MUR4570" s="544"/>
      <c r="MUS4570" s="2365"/>
      <c r="MUT4570" s="633"/>
      <c r="MUU4570" s="439"/>
      <c r="MUV4570" s="633"/>
      <c r="MUW4570" s="633"/>
      <c r="MUX4570" s="1888"/>
      <c r="MUY4570" s="544"/>
      <c r="MUZ4570" s="2365"/>
      <c r="MVA4570" s="633"/>
      <c r="MVB4570" s="439"/>
      <c r="MVC4570" s="633"/>
      <c r="MVD4570" s="633"/>
      <c r="MVE4570" s="1888"/>
      <c r="MVF4570" s="544"/>
      <c r="MVG4570" s="2365"/>
      <c r="MVH4570" s="633"/>
      <c r="MVI4570" s="439"/>
      <c r="MVJ4570" s="633"/>
      <c r="MVK4570" s="633"/>
      <c r="MVL4570" s="1888"/>
      <c r="MVM4570" s="544"/>
      <c r="MVN4570" s="2365"/>
      <c r="MVO4570" s="633"/>
      <c r="MVP4570" s="439"/>
      <c r="MVQ4570" s="633"/>
      <c r="MVR4570" s="633"/>
      <c r="MVS4570" s="1888"/>
      <c r="MVT4570" s="544"/>
      <c r="MVU4570" s="2365"/>
      <c r="MVV4570" s="633"/>
      <c r="MVW4570" s="439"/>
      <c r="MVX4570" s="633"/>
      <c r="MVY4570" s="633"/>
      <c r="MVZ4570" s="1888"/>
      <c r="MWA4570" s="544"/>
      <c r="MWB4570" s="2365"/>
      <c r="MWC4570" s="633"/>
      <c r="MWD4570" s="439"/>
      <c r="MWE4570" s="633"/>
      <c r="MWF4570" s="633"/>
      <c r="MWG4570" s="1888"/>
      <c r="MWH4570" s="544"/>
      <c r="MWI4570" s="2365"/>
      <c r="MWJ4570" s="633"/>
      <c r="MWK4570" s="439"/>
      <c r="MWL4570" s="633"/>
      <c r="MWM4570" s="633"/>
      <c r="MWN4570" s="1888"/>
      <c r="MWO4570" s="544"/>
      <c r="MWP4570" s="2365"/>
      <c r="MWQ4570" s="633"/>
      <c r="MWR4570" s="439"/>
      <c r="MWS4570" s="633"/>
      <c r="MWT4570" s="633"/>
      <c r="MWU4570" s="1888"/>
      <c r="MWV4570" s="544"/>
      <c r="MWW4570" s="2365"/>
      <c r="MWX4570" s="633"/>
      <c r="MWY4570" s="439"/>
      <c r="MWZ4570" s="633"/>
      <c r="MXA4570" s="633"/>
      <c r="MXB4570" s="1888"/>
      <c r="MXC4570" s="544"/>
      <c r="MXD4570" s="2365"/>
      <c r="MXE4570" s="633"/>
      <c r="MXF4570" s="439"/>
      <c r="MXG4570" s="633"/>
      <c r="MXH4570" s="633"/>
      <c r="MXI4570" s="1888"/>
      <c r="MXJ4570" s="544"/>
      <c r="MXK4570" s="2365"/>
      <c r="MXL4570" s="633"/>
      <c r="MXM4570" s="439"/>
      <c r="MXN4570" s="633"/>
      <c r="MXO4570" s="633"/>
      <c r="MXP4570" s="1888"/>
      <c r="MXQ4570" s="544"/>
      <c r="MXR4570" s="2365"/>
      <c r="MXS4570" s="633"/>
      <c r="MXT4570" s="439"/>
      <c r="MXU4570" s="633"/>
      <c r="MXV4570" s="633"/>
      <c r="MXW4570" s="1888"/>
      <c r="MXX4570" s="544"/>
      <c r="MXY4570" s="2365"/>
      <c r="MXZ4570" s="633"/>
      <c r="MYA4570" s="439"/>
      <c r="MYB4570" s="633"/>
      <c r="MYC4570" s="633"/>
      <c r="MYD4570" s="1888"/>
      <c r="MYE4570" s="544"/>
      <c r="MYF4570" s="2365"/>
      <c r="MYG4570" s="633"/>
      <c r="MYH4570" s="439"/>
      <c r="MYI4570" s="633"/>
      <c r="MYJ4570" s="633"/>
      <c r="MYK4570" s="1888"/>
      <c r="MYL4570" s="544"/>
      <c r="MYM4570" s="2365"/>
      <c r="MYN4570" s="633"/>
      <c r="MYO4570" s="439"/>
      <c r="MYP4570" s="633"/>
      <c r="MYQ4570" s="633"/>
      <c r="MYR4570" s="1888"/>
      <c r="MYS4570" s="544"/>
      <c r="MYT4570" s="2365"/>
      <c r="MYU4570" s="633"/>
      <c r="MYV4570" s="439"/>
      <c r="MYW4570" s="633"/>
      <c r="MYX4570" s="633"/>
      <c r="MYY4570" s="1888"/>
      <c r="MYZ4570" s="544"/>
      <c r="MZA4570" s="2365"/>
      <c r="MZB4570" s="633"/>
      <c r="MZC4570" s="439"/>
      <c r="MZD4570" s="633"/>
      <c r="MZE4570" s="633"/>
      <c r="MZF4570" s="1888"/>
      <c r="MZG4570" s="544"/>
      <c r="MZH4570" s="2365"/>
      <c r="MZI4570" s="633"/>
      <c r="MZJ4570" s="439"/>
      <c r="MZK4570" s="633"/>
      <c r="MZL4570" s="633"/>
      <c r="MZM4570" s="1888"/>
      <c r="MZN4570" s="544"/>
      <c r="MZO4570" s="2365"/>
      <c r="MZP4570" s="633"/>
      <c r="MZQ4570" s="439"/>
      <c r="MZR4570" s="633"/>
      <c r="MZS4570" s="633"/>
      <c r="MZT4570" s="1888"/>
      <c r="MZU4570" s="544"/>
      <c r="MZV4570" s="2365"/>
      <c r="MZW4570" s="633"/>
      <c r="MZX4570" s="439"/>
      <c r="MZY4570" s="633"/>
      <c r="MZZ4570" s="633"/>
      <c r="NAA4570" s="1888"/>
      <c r="NAB4570" s="544"/>
      <c r="NAC4570" s="2365"/>
      <c r="NAD4570" s="633"/>
      <c r="NAE4570" s="439"/>
      <c r="NAF4570" s="633"/>
      <c r="NAG4570" s="633"/>
      <c r="NAH4570" s="1888"/>
      <c r="NAI4570" s="544"/>
      <c r="NAJ4570" s="2365"/>
      <c r="NAK4570" s="633"/>
      <c r="NAL4570" s="439"/>
      <c r="NAM4570" s="633"/>
      <c r="NAN4570" s="633"/>
      <c r="NAO4570" s="1888"/>
      <c r="NAP4570" s="544"/>
      <c r="NAQ4570" s="2365"/>
      <c r="NAR4570" s="633"/>
      <c r="NAS4570" s="439"/>
      <c r="NAT4570" s="633"/>
      <c r="NAU4570" s="633"/>
      <c r="NAV4570" s="1888"/>
      <c r="NAW4570" s="544"/>
      <c r="NAX4570" s="2365"/>
      <c r="NAY4570" s="633"/>
      <c r="NAZ4570" s="439"/>
      <c r="NBA4570" s="633"/>
      <c r="NBB4570" s="633"/>
      <c r="NBC4570" s="1888"/>
      <c r="NBD4570" s="544"/>
      <c r="NBE4570" s="2365"/>
      <c r="NBF4570" s="633"/>
      <c r="NBG4570" s="439"/>
      <c r="NBH4570" s="633"/>
      <c r="NBI4570" s="633"/>
      <c r="NBJ4570" s="1888"/>
      <c r="NBK4570" s="544"/>
      <c r="NBL4570" s="2365"/>
      <c r="NBM4570" s="633"/>
      <c r="NBN4570" s="439"/>
      <c r="NBO4570" s="633"/>
      <c r="NBP4570" s="633"/>
      <c r="NBQ4570" s="1888"/>
      <c r="NBR4570" s="544"/>
      <c r="NBS4570" s="2365"/>
      <c r="NBT4570" s="633"/>
      <c r="NBU4570" s="439"/>
      <c r="NBV4570" s="633"/>
      <c r="NBW4570" s="633"/>
      <c r="NBX4570" s="1888"/>
      <c r="NBY4570" s="544"/>
      <c r="NBZ4570" s="2365"/>
      <c r="NCA4570" s="633"/>
      <c r="NCB4570" s="439"/>
      <c r="NCC4570" s="633"/>
      <c r="NCD4570" s="633"/>
      <c r="NCE4570" s="1888"/>
      <c r="NCF4570" s="544"/>
      <c r="NCG4570" s="2365"/>
      <c r="NCH4570" s="633"/>
      <c r="NCI4570" s="439"/>
      <c r="NCJ4570" s="633"/>
      <c r="NCK4570" s="633"/>
      <c r="NCL4570" s="1888"/>
      <c r="NCM4570" s="544"/>
      <c r="NCN4570" s="2365"/>
      <c r="NCO4570" s="633"/>
      <c r="NCP4570" s="439"/>
      <c r="NCQ4570" s="633"/>
      <c r="NCR4570" s="633"/>
      <c r="NCS4570" s="1888"/>
      <c r="NCT4570" s="544"/>
      <c r="NCU4570" s="2365"/>
      <c r="NCV4570" s="633"/>
      <c r="NCW4570" s="439"/>
      <c r="NCX4570" s="633"/>
      <c r="NCY4570" s="633"/>
      <c r="NCZ4570" s="1888"/>
      <c r="NDA4570" s="544"/>
      <c r="NDB4570" s="2365"/>
      <c r="NDC4570" s="633"/>
      <c r="NDD4570" s="439"/>
      <c r="NDE4570" s="633"/>
      <c r="NDF4570" s="633"/>
      <c r="NDG4570" s="1888"/>
      <c r="NDH4570" s="544"/>
      <c r="NDI4570" s="2365"/>
      <c r="NDJ4570" s="633"/>
      <c r="NDK4570" s="439"/>
      <c r="NDL4570" s="633"/>
      <c r="NDM4570" s="633"/>
      <c r="NDN4570" s="1888"/>
      <c r="NDO4570" s="544"/>
      <c r="NDP4570" s="2365"/>
      <c r="NDQ4570" s="633"/>
      <c r="NDR4570" s="439"/>
      <c r="NDS4570" s="633"/>
      <c r="NDT4570" s="633"/>
      <c r="NDU4570" s="1888"/>
      <c r="NDV4570" s="544"/>
      <c r="NDW4570" s="2365"/>
      <c r="NDX4570" s="633"/>
      <c r="NDY4570" s="439"/>
      <c r="NDZ4570" s="633"/>
      <c r="NEA4570" s="633"/>
      <c r="NEB4570" s="1888"/>
      <c r="NEC4570" s="544"/>
      <c r="NED4570" s="2365"/>
      <c r="NEE4570" s="633"/>
      <c r="NEF4570" s="439"/>
      <c r="NEG4570" s="633"/>
      <c r="NEH4570" s="633"/>
      <c r="NEI4570" s="1888"/>
      <c r="NEJ4570" s="544"/>
      <c r="NEK4570" s="2365"/>
      <c r="NEL4570" s="633"/>
      <c r="NEM4570" s="439"/>
      <c r="NEN4570" s="633"/>
      <c r="NEO4570" s="633"/>
      <c r="NEP4570" s="1888"/>
      <c r="NEQ4570" s="544"/>
      <c r="NER4570" s="2365"/>
      <c r="NES4570" s="633"/>
      <c r="NET4570" s="439"/>
      <c r="NEU4570" s="633"/>
      <c r="NEV4570" s="633"/>
      <c r="NEW4570" s="1888"/>
      <c r="NEX4570" s="544"/>
      <c r="NEY4570" s="2365"/>
      <c r="NEZ4570" s="633"/>
      <c r="NFA4570" s="439"/>
      <c r="NFB4570" s="633"/>
      <c r="NFC4570" s="633"/>
      <c r="NFD4570" s="1888"/>
      <c r="NFE4570" s="544"/>
      <c r="NFF4570" s="2365"/>
      <c r="NFG4570" s="633"/>
      <c r="NFH4570" s="439"/>
      <c r="NFI4570" s="633"/>
      <c r="NFJ4570" s="633"/>
      <c r="NFK4570" s="1888"/>
      <c r="NFL4570" s="544"/>
      <c r="NFM4570" s="2365"/>
      <c r="NFN4570" s="633"/>
      <c r="NFO4570" s="439"/>
      <c r="NFP4570" s="633"/>
      <c r="NFQ4570" s="633"/>
      <c r="NFR4570" s="1888"/>
      <c r="NFS4570" s="544"/>
      <c r="NFT4570" s="2365"/>
      <c r="NFU4570" s="633"/>
      <c r="NFV4570" s="439"/>
      <c r="NFW4570" s="633"/>
      <c r="NFX4570" s="633"/>
      <c r="NFY4570" s="1888"/>
      <c r="NFZ4570" s="544"/>
      <c r="NGA4570" s="2365"/>
      <c r="NGB4570" s="633"/>
      <c r="NGC4570" s="439"/>
      <c r="NGD4570" s="633"/>
      <c r="NGE4570" s="633"/>
      <c r="NGF4570" s="1888"/>
      <c r="NGG4570" s="544"/>
      <c r="NGH4570" s="2365"/>
      <c r="NGI4570" s="633"/>
      <c r="NGJ4570" s="439"/>
      <c r="NGK4570" s="633"/>
      <c r="NGL4570" s="633"/>
      <c r="NGM4570" s="1888"/>
      <c r="NGN4570" s="544"/>
      <c r="NGO4570" s="2365"/>
      <c r="NGP4570" s="633"/>
      <c r="NGQ4570" s="439"/>
      <c r="NGR4570" s="633"/>
      <c r="NGS4570" s="633"/>
      <c r="NGT4570" s="1888"/>
      <c r="NGU4570" s="544"/>
      <c r="NGV4570" s="2365"/>
      <c r="NGW4570" s="633"/>
      <c r="NGX4570" s="439"/>
      <c r="NGY4570" s="633"/>
      <c r="NGZ4570" s="633"/>
      <c r="NHA4570" s="1888"/>
      <c r="NHB4570" s="544"/>
      <c r="NHC4570" s="2365"/>
      <c r="NHD4570" s="633"/>
      <c r="NHE4570" s="439"/>
      <c r="NHF4570" s="633"/>
      <c r="NHG4570" s="633"/>
      <c r="NHH4570" s="1888"/>
      <c r="NHI4570" s="544"/>
      <c r="NHJ4570" s="2365"/>
      <c r="NHK4570" s="633"/>
      <c r="NHL4570" s="439"/>
      <c r="NHM4570" s="633"/>
      <c r="NHN4570" s="633"/>
      <c r="NHO4570" s="1888"/>
      <c r="NHP4570" s="544"/>
      <c r="NHQ4570" s="2365"/>
      <c r="NHR4570" s="633"/>
      <c r="NHS4570" s="439"/>
      <c r="NHT4570" s="633"/>
      <c r="NHU4570" s="633"/>
      <c r="NHV4570" s="1888"/>
      <c r="NHW4570" s="544"/>
      <c r="NHX4570" s="2365"/>
      <c r="NHY4570" s="633"/>
      <c r="NHZ4570" s="439"/>
      <c r="NIA4570" s="633"/>
      <c r="NIB4570" s="633"/>
      <c r="NIC4570" s="1888"/>
      <c r="NID4570" s="544"/>
      <c r="NIE4570" s="2365"/>
      <c r="NIF4570" s="633"/>
      <c r="NIG4570" s="439"/>
      <c r="NIH4570" s="633"/>
      <c r="NII4570" s="633"/>
      <c r="NIJ4570" s="1888"/>
      <c r="NIK4570" s="544"/>
      <c r="NIL4570" s="2365"/>
      <c r="NIM4570" s="633"/>
      <c r="NIN4570" s="439"/>
      <c r="NIO4570" s="633"/>
      <c r="NIP4570" s="633"/>
      <c r="NIQ4570" s="1888"/>
      <c r="NIR4570" s="544"/>
      <c r="NIS4570" s="2365"/>
      <c r="NIT4570" s="633"/>
      <c r="NIU4570" s="439"/>
      <c r="NIV4570" s="633"/>
      <c r="NIW4570" s="633"/>
      <c r="NIX4570" s="1888"/>
      <c r="NIY4570" s="544"/>
      <c r="NIZ4570" s="2365"/>
      <c r="NJA4570" s="633"/>
      <c r="NJB4570" s="439"/>
      <c r="NJC4570" s="633"/>
      <c r="NJD4570" s="633"/>
      <c r="NJE4570" s="1888"/>
      <c r="NJF4570" s="544"/>
      <c r="NJG4570" s="2365"/>
      <c r="NJH4570" s="633"/>
      <c r="NJI4570" s="439"/>
      <c r="NJJ4570" s="633"/>
      <c r="NJK4570" s="633"/>
      <c r="NJL4570" s="1888"/>
      <c r="NJM4570" s="544"/>
      <c r="NJN4570" s="2365"/>
      <c r="NJO4570" s="633"/>
      <c r="NJP4570" s="439"/>
      <c r="NJQ4570" s="633"/>
      <c r="NJR4570" s="633"/>
      <c r="NJS4570" s="1888"/>
      <c r="NJT4570" s="544"/>
      <c r="NJU4570" s="2365"/>
      <c r="NJV4570" s="633"/>
      <c r="NJW4570" s="439"/>
      <c r="NJX4570" s="633"/>
      <c r="NJY4570" s="633"/>
      <c r="NJZ4570" s="1888"/>
      <c r="NKA4570" s="544"/>
      <c r="NKB4570" s="2365"/>
      <c r="NKC4570" s="633"/>
      <c r="NKD4570" s="439"/>
      <c r="NKE4570" s="633"/>
      <c r="NKF4570" s="633"/>
      <c r="NKG4570" s="1888"/>
      <c r="NKH4570" s="544"/>
      <c r="NKI4570" s="2365"/>
      <c r="NKJ4570" s="633"/>
      <c r="NKK4570" s="439"/>
      <c r="NKL4570" s="633"/>
      <c r="NKM4570" s="633"/>
      <c r="NKN4570" s="1888"/>
      <c r="NKO4570" s="544"/>
      <c r="NKP4570" s="2365"/>
      <c r="NKQ4570" s="633"/>
      <c r="NKR4570" s="439"/>
      <c r="NKS4570" s="633"/>
      <c r="NKT4570" s="633"/>
      <c r="NKU4570" s="1888"/>
      <c r="NKV4570" s="544"/>
      <c r="NKW4570" s="2365"/>
      <c r="NKX4570" s="633"/>
      <c r="NKY4570" s="439"/>
      <c r="NKZ4570" s="633"/>
      <c r="NLA4570" s="633"/>
      <c r="NLB4570" s="1888"/>
      <c r="NLC4570" s="544"/>
      <c r="NLD4570" s="2365"/>
      <c r="NLE4570" s="633"/>
      <c r="NLF4570" s="439"/>
      <c r="NLG4570" s="633"/>
      <c r="NLH4570" s="633"/>
      <c r="NLI4570" s="1888"/>
      <c r="NLJ4570" s="544"/>
      <c r="NLK4570" s="2365"/>
      <c r="NLL4570" s="633"/>
      <c r="NLM4570" s="439"/>
      <c r="NLN4570" s="633"/>
      <c r="NLO4570" s="633"/>
      <c r="NLP4570" s="1888"/>
      <c r="NLQ4570" s="544"/>
      <c r="NLR4570" s="2365"/>
      <c r="NLS4570" s="633"/>
      <c r="NLT4570" s="439"/>
      <c r="NLU4570" s="633"/>
      <c r="NLV4570" s="633"/>
      <c r="NLW4570" s="1888"/>
      <c r="NLX4570" s="544"/>
      <c r="NLY4570" s="2365"/>
      <c r="NLZ4570" s="633"/>
      <c r="NMA4570" s="439"/>
      <c r="NMB4570" s="633"/>
      <c r="NMC4570" s="633"/>
      <c r="NMD4570" s="1888"/>
      <c r="NME4570" s="544"/>
      <c r="NMF4570" s="2365"/>
      <c r="NMG4570" s="633"/>
      <c r="NMH4570" s="439"/>
      <c r="NMI4570" s="633"/>
      <c r="NMJ4570" s="633"/>
      <c r="NMK4570" s="1888"/>
      <c r="NML4570" s="544"/>
      <c r="NMM4570" s="2365"/>
      <c r="NMN4570" s="633"/>
      <c r="NMO4570" s="439"/>
      <c r="NMP4570" s="633"/>
      <c r="NMQ4570" s="633"/>
      <c r="NMR4570" s="1888"/>
      <c r="NMS4570" s="544"/>
      <c r="NMT4570" s="2365"/>
      <c r="NMU4570" s="633"/>
      <c r="NMV4570" s="439"/>
      <c r="NMW4570" s="633"/>
      <c r="NMX4570" s="633"/>
      <c r="NMY4570" s="1888"/>
      <c r="NMZ4570" s="544"/>
      <c r="NNA4570" s="2365"/>
      <c r="NNB4570" s="633"/>
      <c r="NNC4570" s="439"/>
      <c r="NND4570" s="633"/>
      <c r="NNE4570" s="633"/>
      <c r="NNF4570" s="1888"/>
      <c r="NNG4570" s="544"/>
      <c r="NNH4570" s="2365"/>
      <c r="NNI4570" s="633"/>
      <c r="NNJ4570" s="439"/>
      <c r="NNK4570" s="633"/>
      <c r="NNL4570" s="633"/>
      <c r="NNM4570" s="1888"/>
      <c r="NNN4570" s="544"/>
      <c r="NNO4570" s="2365"/>
      <c r="NNP4570" s="633"/>
      <c r="NNQ4570" s="439"/>
      <c r="NNR4570" s="633"/>
      <c r="NNS4570" s="633"/>
      <c r="NNT4570" s="1888"/>
      <c r="NNU4570" s="544"/>
      <c r="NNV4570" s="2365"/>
      <c r="NNW4570" s="633"/>
      <c r="NNX4570" s="439"/>
      <c r="NNY4570" s="633"/>
      <c r="NNZ4570" s="633"/>
      <c r="NOA4570" s="1888"/>
      <c r="NOB4570" s="544"/>
      <c r="NOC4570" s="2365"/>
      <c r="NOD4570" s="633"/>
      <c r="NOE4570" s="439"/>
      <c r="NOF4570" s="633"/>
      <c r="NOG4570" s="633"/>
      <c r="NOH4570" s="1888"/>
      <c r="NOI4570" s="544"/>
      <c r="NOJ4570" s="2365"/>
      <c r="NOK4570" s="633"/>
      <c r="NOL4570" s="439"/>
      <c r="NOM4570" s="633"/>
      <c r="NON4570" s="633"/>
      <c r="NOO4570" s="1888"/>
      <c r="NOP4570" s="544"/>
      <c r="NOQ4570" s="2365"/>
      <c r="NOR4570" s="633"/>
      <c r="NOS4570" s="439"/>
      <c r="NOT4570" s="633"/>
      <c r="NOU4570" s="633"/>
      <c r="NOV4570" s="1888"/>
      <c r="NOW4570" s="544"/>
      <c r="NOX4570" s="2365"/>
      <c r="NOY4570" s="633"/>
      <c r="NOZ4570" s="439"/>
      <c r="NPA4570" s="633"/>
      <c r="NPB4570" s="633"/>
      <c r="NPC4570" s="1888"/>
      <c r="NPD4570" s="544"/>
      <c r="NPE4570" s="2365"/>
      <c r="NPF4570" s="633"/>
      <c r="NPG4570" s="439"/>
      <c r="NPH4570" s="633"/>
      <c r="NPI4570" s="633"/>
      <c r="NPJ4570" s="1888"/>
      <c r="NPK4570" s="544"/>
      <c r="NPL4570" s="2365"/>
      <c r="NPM4570" s="633"/>
      <c r="NPN4570" s="439"/>
      <c r="NPO4570" s="633"/>
      <c r="NPP4570" s="633"/>
      <c r="NPQ4570" s="1888"/>
      <c r="NPR4570" s="544"/>
      <c r="NPS4570" s="2365"/>
      <c r="NPT4570" s="633"/>
      <c r="NPU4570" s="439"/>
      <c r="NPV4570" s="633"/>
      <c r="NPW4570" s="633"/>
      <c r="NPX4570" s="1888"/>
      <c r="NPY4570" s="544"/>
      <c r="NPZ4570" s="2365"/>
      <c r="NQA4570" s="633"/>
      <c r="NQB4570" s="439"/>
      <c r="NQC4570" s="633"/>
      <c r="NQD4570" s="633"/>
      <c r="NQE4570" s="1888"/>
      <c r="NQF4570" s="544"/>
      <c r="NQG4570" s="2365"/>
      <c r="NQH4570" s="633"/>
      <c r="NQI4570" s="439"/>
      <c r="NQJ4570" s="633"/>
      <c r="NQK4570" s="633"/>
      <c r="NQL4570" s="1888"/>
      <c r="NQM4570" s="544"/>
      <c r="NQN4570" s="2365"/>
      <c r="NQO4570" s="633"/>
      <c r="NQP4570" s="439"/>
      <c r="NQQ4570" s="633"/>
      <c r="NQR4570" s="633"/>
      <c r="NQS4570" s="1888"/>
      <c r="NQT4570" s="544"/>
      <c r="NQU4570" s="2365"/>
      <c r="NQV4570" s="633"/>
      <c r="NQW4570" s="439"/>
      <c r="NQX4570" s="633"/>
      <c r="NQY4570" s="633"/>
      <c r="NQZ4570" s="1888"/>
      <c r="NRA4570" s="544"/>
      <c r="NRB4570" s="2365"/>
      <c r="NRC4570" s="633"/>
      <c r="NRD4570" s="439"/>
      <c r="NRE4570" s="633"/>
      <c r="NRF4570" s="633"/>
      <c r="NRG4570" s="1888"/>
      <c r="NRH4570" s="544"/>
      <c r="NRI4570" s="2365"/>
      <c r="NRJ4570" s="633"/>
      <c r="NRK4570" s="439"/>
      <c r="NRL4570" s="633"/>
      <c r="NRM4570" s="633"/>
      <c r="NRN4570" s="1888"/>
      <c r="NRO4570" s="544"/>
      <c r="NRP4570" s="2365"/>
      <c r="NRQ4570" s="633"/>
      <c r="NRR4570" s="439"/>
      <c r="NRS4570" s="633"/>
      <c r="NRT4570" s="633"/>
      <c r="NRU4570" s="1888"/>
      <c r="NRV4570" s="544"/>
      <c r="NRW4570" s="2365"/>
      <c r="NRX4570" s="633"/>
      <c r="NRY4570" s="439"/>
      <c r="NRZ4570" s="633"/>
      <c r="NSA4570" s="633"/>
      <c r="NSB4570" s="1888"/>
      <c r="NSC4570" s="544"/>
      <c r="NSD4570" s="2365"/>
      <c r="NSE4570" s="633"/>
      <c r="NSF4570" s="439"/>
      <c r="NSG4570" s="633"/>
      <c r="NSH4570" s="633"/>
      <c r="NSI4570" s="1888"/>
      <c r="NSJ4570" s="544"/>
      <c r="NSK4570" s="2365"/>
      <c r="NSL4570" s="633"/>
      <c r="NSM4570" s="439"/>
      <c r="NSN4570" s="633"/>
      <c r="NSO4570" s="633"/>
      <c r="NSP4570" s="1888"/>
      <c r="NSQ4570" s="544"/>
      <c r="NSR4570" s="2365"/>
      <c r="NSS4570" s="633"/>
      <c r="NST4570" s="439"/>
      <c r="NSU4570" s="633"/>
      <c r="NSV4570" s="633"/>
      <c r="NSW4570" s="1888"/>
      <c r="NSX4570" s="544"/>
      <c r="NSY4570" s="2365"/>
      <c r="NSZ4570" s="633"/>
      <c r="NTA4570" s="439"/>
      <c r="NTB4570" s="633"/>
      <c r="NTC4570" s="633"/>
      <c r="NTD4570" s="1888"/>
      <c r="NTE4570" s="544"/>
      <c r="NTF4570" s="2365"/>
      <c r="NTG4570" s="633"/>
      <c r="NTH4570" s="439"/>
      <c r="NTI4570" s="633"/>
      <c r="NTJ4570" s="633"/>
      <c r="NTK4570" s="1888"/>
      <c r="NTL4570" s="544"/>
      <c r="NTM4570" s="2365"/>
      <c r="NTN4570" s="633"/>
      <c r="NTO4570" s="439"/>
      <c r="NTP4570" s="633"/>
      <c r="NTQ4570" s="633"/>
      <c r="NTR4570" s="1888"/>
      <c r="NTS4570" s="544"/>
      <c r="NTT4570" s="2365"/>
      <c r="NTU4570" s="633"/>
      <c r="NTV4570" s="439"/>
      <c r="NTW4570" s="633"/>
      <c r="NTX4570" s="633"/>
      <c r="NTY4570" s="1888"/>
      <c r="NTZ4570" s="544"/>
      <c r="NUA4570" s="2365"/>
      <c r="NUB4570" s="633"/>
      <c r="NUC4570" s="439"/>
      <c r="NUD4570" s="633"/>
      <c r="NUE4570" s="633"/>
      <c r="NUF4570" s="1888"/>
      <c r="NUG4570" s="544"/>
      <c r="NUH4570" s="2365"/>
      <c r="NUI4570" s="633"/>
      <c r="NUJ4570" s="439"/>
      <c r="NUK4570" s="633"/>
      <c r="NUL4570" s="633"/>
      <c r="NUM4570" s="1888"/>
      <c r="NUN4570" s="544"/>
      <c r="NUO4570" s="2365"/>
      <c r="NUP4570" s="633"/>
      <c r="NUQ4570" s="439"/>
      <c r="NUR4570" s="633"/>
      <c r="NUS4570" s="633"/>
      <c r="NUT4570" s="1888"/>
      <c r="NUU4570" s="544"/>
      <c r="NUV4570" s="2365"/>
      <c r="NUW4570" s="633"/>
      <c r="NUX4570" s="439"/>
      <c r="NUY4570" s="633"/>
      <c r="NUZ4570" s="633"/>
      <c r="NVA4570" s="1888"/>
      <c r="NVB4570" s="544"/>
      <c r="NVC4570" s="2365"/>
      <c r="NVD4570" s="633"/>
      <c r="NVE4570" s="439"/>
      <c r="NVF4570" s="633"/>
      <c r="NVG4570" s="633"/>
      <c r="NVH4570" s="1888"/>
      <c r="NVI4570" s="544"/>
      <c r="NVJ4570" s="2365"/>
      <c r="NVK4570" s="633"/>
      <c r="NVL4570" s="439"/>
      <c r="NVM4570" s="633"/>
      <c r="NVN4570" s="633"/>
      <c r="NVO4570" s="1888"/>
      <c r="NVP4570" s="544"/>
      <c r="NVQ4570" s="2365"/>
      <c r="NVR4570" s="633"/>
      <c r="NVS4570" s="439"/>
      <c r="NVT4570" s="633"/>
      <c r="NVU4570" s="633"/>
      <c r="NVV4570" s="1888"/>
      <c r="NVW4570" s="544"/>
      <c r="NVX4570" s="2365"/>
      <c r="NVY4570" s="633"/>
      <c r="NVZ4570" s="439"/>
      <c r="NWA4570" s="633"/>
      <c r="NWB4570" s="633"/>
      <c r="NWC4570" s="1888"/>
      <c r="NWD4570" s="544"/>
      <c r="NWE4570" s="2365"/>
      <c r="NWF4570" s="633"/>
      <c r="NWG4570" s="439"/>
      <c r="NWH4570" s="633"/>
      <c r="NWI4570" s="633"/>
      <c r="NWJ4570" s="1888"/>
      <c r="NWK4570" s="544"/>
      <c r="NWL4570" s="2365"/>
      <c r="NWM4570" s="633"/>
      <c r="NWN4570" s="439"/>
      <c r="NWO4570" s="633"/>
      <c r="NWP4570" s="633"/>
      <c r="NWQ4570" s="1888"/>
      <c r="NWR4570" s="544"/>
      <c r="NWS4570" s="2365"/>
      <c r="NWT4570" s="633"/>
      <c r="NWU4570" s="439"/>
      <c r="NWV4570" s="633"/>
      <c r="NWW4570" s="633"/>
      <c r="NWX4570" s="1888"/>
      <c r="NWY4570" s="544"/>
      <c r="NWZ4570" s="2365"/>
      <c r="NXA4570" s="633"/>
      <c r="NXB4570" s="439"/>
      <c r="NXC4570" s="633"/>
      <c r="NXD4570" s="633"/>
      <c r="NXE4570" s="1888"/>
      <c r="NXF4570" s="544"/>
      <c r="NXG4570" s="2365"/>
      <c r="NXH4570" s="633"/>
      <c r="NXI4570" s="439"/>
      <c r="NXJ4570" s="633"/>
      <c r="NXK4570" s="633"/>
      <c r="NXL4570" s="1888"/>
      <c r="NXM4570" s="544"/>
      <c r="NXN4570" s="2365"/>
      <c r="NXO4570" s="633"/>
      <c r="NXP4570" s="439"/>
      <c r="NXQ4570" s="633"/>
      <c r="NXR4570" s="633"/>
      <c r="NXS4570" s="1888"/>
      <c r="NXT4570" s="544"/>
      <c r="NXU4570" s="2365"/>
      <c r="NXV4570" s="633"/>
      <c r="NXW4570" s="439"/>
      <c r="NXX4570" s="633"/>
      <c r="NXY4570" s="633"/>
      <c r="NXZ4570" s="1888"/>
      <c r="NYA4570" s="544"/>
      <c r="NYB4570" s="2365"/>
      <c r="NYC4570" s="633"/>
      <c r="NYD4570" s="439"/>
      <c r="NYE4570" s="633"/>
      <c r="NYF4570" s="633"/>
      <c r="NYG4570" s="1888"/>
      <c r="NYH4570" s="544"/>
      <c r="NYI4570" s="2365"/>
      <c r="NYJ4570" s="633"/>
      <c r="NYK4570" s="439"/>
      <c r="NYL4570" s="633"/>
      <c r="NYM4570" s="633"/>
      <c r="NYN4570" s="1888"/>
      <c r="NYO4570" s="544"/>
      <c r="NYP4570" s="2365"/>
      <c r="NYQ4570" s="633"/>
      <c r="NYR4570" s="439"/>
      <c r="NYS4570" s="633"/>
      <c r="NYT4570" s="633"/>
      <c r="NYU4570" s="1888"/>
      <c r="NYV4570" s="544"/>
      <c r="NYW4570" s="2365"/>
      <c r="NYX4570" s="633"/>
      <c r="NYY4570" s="439"/>
      <c r="NYZ4570" s="633"/>
      <c r="NZA4570" s="633"/>
      <c r="NZB4570" s="1888"/>
      <c r="NZC4570" s="544"/>
      <c r="NZD4570" s="2365"/>
      <c r="NZE4570" s="633"/>
      <c r="NZF4570" s="439"/>
      <c r="NZG4570" s="633"/>
      <c r="NZH4570" s="633"/>
      <c r="NZI4570" s="1888"/>
      <c r="NZJ4570" s="544"/>
      <c r="NZK4570" s="2365"/>
      <c r="NZL4570" s="633"/>
      <c r="NZM4570" s="439"/>
      <c r="NZN4570" s="633"/>
      <c r="NZO4570" s="633"/>
      <c r="NZP4570" s="1888"/>
      <c r="NZQ4570" s="544"/>
      <c r="NZR4570" s="2365"/>
      <c r="NZS4570" s="633"/>
      <c r="NZT4570" s="439"/>
      <c r="NZU4570" s="633"/>
      <c r="NZV4570" s="633"/>
      <c r="NZW4570" s="1888"/>
      <c r="NZX4570" s="544"/>
      <c r="NZY4570" s="2365"/>
      <c r="NZZ4570" s="633"/>
      <c r="OAA4570" s="439"/>
      <c r="OAB4570" s="633"/>
      <c r="OAC4570" s="633"/>
      <c r="OAD4570" s="1888"/>
      <c r="OAE4570" s="544"/>
      <c r="OAF4570" s="2365"/>
      <c r="OAG4570" s="633"/>
      <c r="OAH4570" s="439"/>
      <c r="OAI4570" s="633"/>
      <c r="OAJ4570" s="633"/>
      <c r="OAK4570" s="1888"/>
      <c r="OAL4570" s="544"/>
      <c r="OAM4570" s="2365"/>
      <c r="OAN4570" s="633"/>
      <c r="OAO4570" s="439"/>
      <c r="OAP4570" s="633"/>
      <c r="OAQ4570" s="633"/>
      <c r="OAR4570" s="1888"/>
      <c r="OAS4570" s="544"/>
      <c r="OAT4570" s="2365"/>
      <c r="OAU4570" s="633"/>
      <c r="OAV4570" s="439"/>
      <c r="OAW4570" s="633"/>
      <c r="OAX4570" s="633"/>
      <c r="OAY4570" s="1888"/>
      <c r="OAZ4570" s="544"/>
      <c r="OBA4570" s="2365"/>
      <c r="OBB4570" s="633"/>
      <c r="OBC4570" s="439"/>
      <c r="OBD4570" s="633"/>
      <c r="OBE4570" s="633"/>
      <c r="OBF4570" s="1888"/>
      <c r="OBG4570" s="544"/>
      <c r="OBH4570" s="2365"/>
      <c r="OBI4570" s="633"/>
      <c r="OBJ4570" s="439"/>
      <c r="OBK4570" s="633"/>
      <c r="OBL4570" s="633"/>
      <c r="OBM4570" s="1888"/>
      <c r="OBN4570" s="544"/>
      <c r="OBO4570" s="2365"/>
      <c r="OBP4570" s="633"/>
      <c r="OBQ4570" s="439"/>
      <c r="OBR4570" s="633"/>
      <c r="OBS4570" s="633"/>
      <c r="OBT4570" s="1888"/>
      <c r="OBU4570" s="544"/>
      <c r="OBV4570" s="2365"/>
      <c r="OBW4570" s="633"/>
      <c r="OBX4570" s="439"/>
      <c r="OBY4570" s="633"/>
      <c r="OBZ4570" s="633"/>
      <c r="OCA4570" s="1888"/>
      <c r="OCB4570" s="544"/>
      <c r="OCC4570" s="2365"/>
      <c r="OCD4570" s="633"/>
      <c r="OCE4570" s="439"/>
      <c r="OCF4570" s="633"/>
      <c r="OCG4570" s="633"/>
      <c r="OCH4570" s="1888"/>
      <c r="OCI4570" s="544"/>
      <c r="OCJ4570" s="2365"/>
      <c r="OCK4570" s="633"/>
      <c r="OCL4570" s="439"/>
      <c r="OCM4570" s="633"/>
      <c r="OCN4570" s="633"/>
      <c r="OCO4570" s="1888"/>
      <c r="OCP4570" s="544"/>
      <c r="OCQ4570" s="2365"/>
      <c r="OCR4570" s="633"/>
      <c r="OCS4570" s="439"/>
      <c r="OCT4570" s="633"/>
      <c r="OCU4570" s="633"/>
      <c r="OCV4570" s="1888"/>
      <c r="OCW4570" s="544"/>
      <c r="OCX4570" s="2365"/>
      <c r="OCY4570" s="633"/>
      <c r="OCZ4570" s="439"/>
      <c r="ODA4570" s="633"/>
      <c r="ODB4570" s="633"/>
      <c r="ODC4570" s="1888"/>
      <c r="ODD4570" s="544"/>
      <c r="ODE4570" s="2365"/>
      <c r="ODF4570" s="633"/>
      <c r="ODG4570" s="439"/>
      <c r="ODH4570" s="633"/>
      <c r="ODI4570" s="633"/>
      <c r="ODJ4570" s="1888"/>
      <c r="ODK4570" s="544"/>
      <c r="ODL4570" s="2365"/>
      <c r="ODM4570" s="633"/>
      <c r="ODN4570" s="439"/>
      <c r="ODO4570" s="633"/>
      <c r="ODP4570" s="633"/>
      <c r="ODQ4570" s="1888"/>
      <c r="ODR4570" s="544"/>
      <c r="ODS4570" s="2365"/>
      <c r="ODT4570" s="633"/>
      <c r="ODU4570" s="439"/>
      <c r="ODV4570" s="633"/>
      <c r="ODW4570" s="633"/>
      <c r="ODX4570" s="1888"/>
      <c r="ODY4570" s="544"/>
      <c r="ODZ4570" s="2365"/>
      <c r="OEA4570" s="633"/>
      <c r="OEB4570" s="439"/>
      <c r="OEC4570" s="633"/>
      <c r="OED4570" s="633"/>
      <c r="OEE4570" s="1888"/>
      <c r="OEF4570" s="544"/>
      <c r="OEG4570" s="2365"/>
      <c r="OEH4570" s="633"/>
      <c r="OEI4570" s="439"/>
      <c r="OEJ4570" s="633"/>
      <c r="OEK4570" s="633"/>
      <c r="OEL4570" s="1888"/>
      <c r="OEM4570" s="544"/>
      <c r="OEN4570" s="2365"/>
      <c r="OEO4570" s="633"/>
      <c r="OEP4570" s="439"/>
      <c r="OEQ4570" s="633"/>
      <c r="OER4570" s="633"/>
      <c r="OES4570" s="1888"/>
      <c r="OET4570" s="544"/>
      <c r="OEU4570" s="2365"/>
      <c r="OEV4570" s="633"/>
      <c r="OEW4570" s="439"/>
      <c r="OEX4570" s="633"/>
      <c r="OEY4570" s="633"/>
      <c r="OEZ4570" s="1888"/>
      <c r="OFA4570" s="544"/>
      <c r="OFB4570" s="2365"/>
      <c r="OFC4570" s="633"/>
      <c r="OFD4570" s="439"/>
      <c r="OFE4570" s="633"/>
      <c r="OFF4570" s="633"/>
      <c r="OFG4570" s="1888"/>
      <c r="OFH4570" s="544"/>
      <c r="OFI4570" s="2365"/>
      <c r="OFJ4570" s="633"/>
      <c r="OFK4570" s="439"/>
      <c r="OFL4570" s="633"/>
      <c r="OFM4570" s="633"/>
      <c r="OFN4570" s="1888"/>
      <c r="OFO4570" s="544"/>
      <c r="OFP4570" s="2365"/>
      <c r="OFQ4570" s="633"/>
      <c r="OFR4570" s="439"/>
      <c r="OFS4570" s="633"/>
      <c r="OFT4570" s="633"/>
      <c r="OFU4570" s="1888"/>
      <c r="OFV4570" s="544"/>
      <c r="OFW4570" s="2365"/>
      <c r="OFX4570" s="633"/>
      <c r="OFY4570" s="439"/>
      <c r="OFZ4570" s="633"/>
      <c r="OGA4570" s="633"/>
      <c r="OGB4570" s="1888"/>
      <c r="OGC4570" s="544"/>
      <c r="OGD4570" s="2365"/>
      <c r="OGE4570" s="633"/>
      <c r="OGF4570" s="439"/>
      <c r="OGG4570" s="633"/>
      <c r="OGH4570" s="633"/>
      <c r="OGI4570" s="1888"/>
      <c r="OGJ4570" s="544"/>
      <c r="OGK4570" s="2365"/>
      <c r="OGL4570" s="633"/>
      <c r="OGM4570" s="439"/>
      <c r="OGN4570" s="633"/>
      <c r="OGO4570" s="633"/>
      <c r="OGP4570" s="1888"/>
      <c r="OGQ4570" s="544"/>
      <c r="OGR4570" s="2365"/>
      <c r="OGS4570" s="633"/>
      <c r="OGT4570" s="439"/>
      <c r="OGU4570" s="633"/>
      <c r="OGV4570" s="633"/>
      <c r="OGW4570" s="1888"/>
      <c r="OGX4570" s="544"/>
      <c r="OGY4570" s="2365"/>
      <c r="OGZ4570" s="633"/>
      <c r="OHA4570" s="439"/>
      <c r="OHB4570" s="633"/>
      <c r="OHC4570" s="633"/>
      <c r="OHD4570" s="1888"/>
      <c r="OHE4570" s="544"/>
      <c r="OHF4570" s="2365"/>
      <c r="OHG4570" s="633"/>
      <c r="OHH4570" s="439"/>
      <c r="OHI4570" s="633"/>
      <c r="OHJ4570" s="633"/>
      <c r="OHK4570" s="1888"/>
      <c r="OHL4570" s="544"/>
      <c r="OHM4570" s="2365"/>
      <c r="OHN4570" s="633"/>
      <c r="OHO4570" s="439"/>
      <c r="OHP4570" s="633"/>
      <c r="OHQ4570" s="633"/>
      <c r="OHR4570" s="1888"/>
      <c r="OHS4570" s="544"/>
      <c r="OHT4570" s="2365"/>
      <c r="OHU4570" s="633"/>
      <c r="OHV4570" s="439"/>
      <c r="OHW4570" s="633"/>
      <c r="OHX4570" s="633"/>
      <c r="OHY4570" s="1888"/>
      <c r="OHZ4570" s="544"/>
      <c r="OIA4570" s="2365"/>
      <c r="OIB4570" s="633"/>
      <c r="OIC4570" s="439"/>
      <c r="OID4570" s="633"/>
      <c r="OIE4570" s="633"/>
      <c r="OIF4570" s="1888"/>
      <c r="OIG4570" s="544"/>
      <c r="OIH4570" s="2365"/>
      <c r="OII4570" s="633"/>
      <c r="OIJ4570" s="439"/>
      <c r="OIK4570" s="633"/>
      <c r="OIL4570" s="633"/>
      <c r="OIM4570" s="1888"/>
      <c r="OIN4570" s="544"/>
      <c r="OIO4570" s="2365"/>
      <c r="OIP4570" s="633"/>
      <c r="OIQ4570" s="439"/>
      <c r="OIR4570" s="633"/>
      <c r="OIS4570" s="633"/>
      <c r="OIT4570" s="1888"/>
      <c r="OIU4570" s="544"/>
      <c r="OIV4570" s="2365"/>
      <c r="OIW4570" s="633"/>
      <c r="OIX4570" s="439"/>
      <c r="OIY4570" s="633"/>
      <c r="OIZ4570" s="633"/>
      <c r="OJA4570" s="1888"/>
      <c r="OJB4570" s="544"/>
      <c r="OJC4570" s="2365"/>
      <c r="OJD4570" s="633"/>
      <c r="OJE4570" s="439"/>
      <c r="OJF4570" s="633"/>
      <c r="OJG4570" s="633"/>
      <c r="OJH4570" s="1888"/>
      <c r="OJI4570" s="544"/>
      <c r="OJJ4570" s="2365"/>
      <c r="OJK4570" s="633"/>
      <c r="OJL4570" s="439"/>
      <c r="OJM4570" s="633"/>
      <c r="OJN4570" s="633"/>
      <c r="OJO4570" s="1888"/>
      <c r="OJP4570" s="544"/>
      <c r="OJQ4570" s="2365"/>
      <c r="OJR4570" s="633"/>
      <c r="OJS4570" s="439"/>
      <c r="OJT4570" s="633"/>
      <c r="OJU4570" s="633"/>
      <c r="OJV4570" s="1888"/>
      <c r="OJW4570" s="544"/>
      <c r="OJX4570" s="2365"/>
      <c r="OJY4570" s="633"/>
      <c r="OJZ4570" s="439"/>
      <c r="OKA4570" s="633"/>
      <c r="OKB4570" s="633"/>
      <c r="OKC4570" s="1888"/>
      <c r="OKD4570" s="544"/>
      <c r="OKE4570" s="2365"/>
      <c r="OKF4570" s="633"/>
      <c r="OKG4570" s="439"/>
      <c r="OKH4570" s="633"/>
      <c r="OKI4570" s="633"/>
      <c r="OKJ4570" s="1888"/>
      <c r="OKK4570" s="544"/>
      <c r="OKL4570" s="2365"/>
      <c r="OKM4570" s="633"/>
      <c r="OKN4570" s="439"/>
      <c r="OKO4570" s="633"/>
      <c r="OKP4570" s="633"/>
      <c r="OKQ4570" s="1888"/>
      <c r="OKR4570" s="544"/>
      <c r="OKS4570" s="2365"/>
      <c r="OKT4570" s="633"/>
      <c r="OKU4570" s="439"/>
      <c r="OKV4570" s="633"/>
      <c r="OKW4570" s="633"/>
      <c r="OKX4570" s="1888"/>
      <c r="OKY4570" s="544"/>
      <c r="OKZ4570" s="2365"/>
      <c r="OLA4570" s="633"/>
      <c r="OLB4570" s="439"/>
      <c r="OLC4570" s="633"/>
      <c r="OLD4570" s="633"/>
      <c r="OLE4570" s="1888"/>
      <c r="OLF4570" s="544"/>
      <c r="OLG4570" s="2365"/>
      <c r="OLH4570" s="633"/>
      <c r="OLI4570" s="439"/>
      <c r="OLJ4570" s="633"/>
      <c r="OLK4570" s="633"/>
      <c r="OLL4570" s="1888"/>
      <c r="OLM4570" s="544"/>
      <c r="OLN4570" s="2365"/>
      <c r="OLO4570" s="633"/>
      <c r="OLP4570" s="439"/>
      <c r="OLQ4570" s="633"/>
      <c r="OLR4570" s="633"/>
      <c r="OLS4570" s="1888"/>
      <c r="OLT4570" s="544"/>
      <c r="OLU4570" s="2365"/>
      <c r="OLV4570" s="633"/>
      <c r="OLW4570" s="439"/>
      <c r="OLX4570" s="633"/>
      <c r="OLY4570" s="633"/>
      <c r="OLZ4570" s="1888"/>
      <c r="OMA4570" s="544"/>
      <c r="OMB4570" s="2365"/>
      <c r="OMC4570" s="633"/>
      <c r="OMD4570" s="439"/>
      <c r="OME4570" s="633"/>
      <c r="OMF4570" s="633"/>
      <c r="OMG4570" s="1888"/>
      <c r="OMH4570" s="544"/>
      <c r="OMI4570" s="2365"/>
      <c r="OMJ4570" s="633"/>
      <c r="OMK4570" s="439"/>
      <c r="OML4570" s="633"/>
      <c r="OMM4570" s="633"/>
      <c r="OMN4570" s="1888"/>
      <c r="OMO4570" s="544"/>
      <c r="OMP4570" s="2365"/>
      <c r="OMQ4570" s="633"/>
      <c r="OMR4570" s="439"/>
      <c r="OMS4570" s="633"/>
      <c r="OMT4570" s="633"/>
      <c r="OMU4570" s="1888"/>
      <c r="OMV4570" s="544"/>
      <c r="OMW4570" s="2365"/>
      <c r="OMX4570" s="633"/>
      <c r="OMY4570" s="439"/>
      <c r="OMZ4570" s="633"/>
      <c r="ONA4570" s="633"/>
      <c r="ONB4570" s="1888"/>
      <c r="ONC4570" s="544"/>
      <c r="OND4570" s="2365"/>
      <c r="ONE4570" s="633"/>
      <c r="ONF4570" s="439"/>
      <c r="ONG4570" s="633"/>
      <c r="ONH4570" s="633"/>
      <c r="ONI4570" s="1888"/>
      <c r="ONJ4570" s="544"/>
      <c r="ONK4570" s="2365"/>
      <c r="ONL4570" s="633"/>
      <c r="ONM4570" s="439"/>
      <c r="ONN4570" s="633"/>
      <c r="ONO4570" s="633"/>
      <c r="ONP4570" s="1888"/>
      <c r="ONQ4570" s="544"/>
      <c r="ONR4570" s="2365"/>
      <c r="ONS4570" s="633"/>
      <c r="ONT4570" s="439"/>
      <c r="ONU4570" s="633"/>
      <c r="ONV4570" s="633"/>
      <c r="ONW4570" s="1888"/>
      <c r="ONX4570" s="544"/>
      <c r="ONY4570" s="2365"/>
      <c r="ONZ4570" s="633"/>
      <c r="OOA4570" s="439"/>
      <c r="OOB4570" s="633"/>
      <c r="OOC4570" s="633"/>
      <c r="OOD4570" s="1888"/>
      <c r="OOE4570" s="544"/>
      <c r="OOF4570" s="2365"/>
      <c r="OOG4570" s="633"/>
      <c r="OOH4570" s="439"/>
      <c r="OOI4570" s="633"/>
      <c r="OOJ4570" s="633"/>
      <c r="OOK4570" s="1888"/>
      <c r="OOL4570" s="544"/>
      <c r="OOM4570" s="2365"/>
      <c r="OON4570" s="633"/>
      <c r="OOO4570" s="439"/>
      <c r="OOP4570" s="633"/>
      <c r="OOQ4570" s="633"/>
      <c r="OOR4570" s="1888"/>
      <c r="OOS4570" s="544"/>
      <c r="OOT4570" s="2365"/>
      <c r="OOU4570" s="633"/>
      <c r="OOV4570" s="439"/>
      <c r="OOW4570" s="633"/>
      <c r="OOX4570" s="633"/>
      <c r="OOY4570" s="1888"/>
      <c r="OOZ4570" s="544"/>
      <c r="OPA4570" s="2365"/>
      <c r="OPB4570" s="633"/>
      <c r="OPC4570" s="439"/>
      <c r="OPD4570" s="633"/>
      <c r="OPE4570" s="633"/>
      <c r="OPF4570" s="1888"/>
      <c r="OPG4570" s="544"/>
      <c r="OPH4570" s="2365"/>
      <c r="OPI4570" s="633"/>
      <c r="OPJ4570" s="439"/>
      <c r="OPK4570" s="633"/>
      <c r="OPL4570" s="633"/>
      <c r="OPM4570" s="1888"/>
      <c r="OPN4570" s="544"/>
      <c r="OPO4570" s="2365"/>
      <c r="OPP4570" s="633"/>
      <c r="OPQ4570" s="439"/>
      <c r="OPR4570" s="633"/>
      <c r="OPS4570" s="633"/>
      <c r="OPT4570" s="1888"/>
      <c r="OPU4570" s="544"/>
      <c r="OPV4570" s="2365"/>
      <c r="OPW4570" s="633"/>
      <c r="OPX4570" s="439"/>
      <c r="OPY4570" s="633"/>
      <c r="OPZ4570" s="633"/>
      <c r="OQA4570" s="1888"/>
      <c r="OQB4570" s="544"/>
      <c r="OQC4570" s="2365"/>
      <c r="OQD4570" s="633"/>
      <c r="OQE4570" s="439"/>
      <c r="OQF4570" s="633"/>
      <c r="OQG4570" s="633"/>
      <c r="OQH4570" s="1888"/>
      <c r="OQI4570" s="544"/>
      <c r="OQJ4570" s="2365"/>
      <c r="OQK4570" s="633"/>
      <c r="OQL4570" s="439"/>
      <c r="OQM4570" s="633"/>
      <c r="OQN4570" s="633"/>
      <c r="OQO4570" s="1888"/>
      <c r="OQP4570" s="544"/>
      <c r="OQQ4570" s="2365"/>
      <c r="OQR4570" s="633"/>
      <c r="OQS4570" s="439"/>
      <c r="OQT4570" s="633"/>
      <c r="OQU4570" s="633"/>
      <c r="OQV4570" s="1888"/>
      <c r="OQW4570" s="544"/>
      <c r="OQX4570" s="2365"/>
      <c r="OQY4570" s="633"/>
      <c r="OQZ4570" s="439"/>
      <c r="ORA4570" s="633"/>
      <c r="ORB4570" s="633"/>
      <c r="ORC4570" s="1888"/>
      <c r="ORD4570" s="544"/>
      <c r="ORE4570" s="2365"/>
      <c r="ORF4570" s="633"/>
      <c r="ORG4570" s="439"/>
      <c r="ORH4570" s="633"/>
      <c r="ORI4570" s="633"/>
      <c r="ORJ4570" s="1888"/>
      <c r="ORK4570" s="544"/>
      <c r="ORL4570" s="2365"/>
      <c r="ORM4570" s="633"/>
      <c r="ORN4570" s="439"/>
      <c r="ORO4570" s="633"/>
      <c r="ORP4570" s="633"/>
      <c r="ORQ4570" s="1888"/>
      <c r="ORR4570" s="544"/>
      <c r="ORS4570" s="2365"/>
      <c r="ORT4570" s="633"/>
      <c r="ORU4570" s="439"/>
      <c r="ORV4570" s="633"/>
      <c r="ORW4570" s="633"/>
      <c r="ORX4570" s="1888"/>
      <c r="ORY4570" s="544"/>
      <c r="ORZ4570" s="2365"/>
      <c r="OSA4570" s="633"/>
      <c r="OSB4570" s="439"/>
      <c r="OSC4570" s="633"/>
      <c r="OSD4570" s="633"/>
      <c r="OSE4570" s="1888"/>
      <c r="OSF4570" s="544"/>
      <c r="OSG4570" s="2365"/>
      <c r="OSH4570" s="633"/>
      <c r="OSI4570" s="439"/>
      <c r="OSJ4570" s="633"/>
      <c r="OSK4570" s="633"/>
      <c r="OSL4570" s="1888"/>
      <c r="OSM4570" s="544"/>
      <c r="OSN4570" s="2365"/>
      <c r="OSO4570" s="633"/>
      <c r="OSP4570" s="439"/>
      <c r="OSQ4570" s="633"/>
      <c r="OSR4570" s="633"/>
      <c r="OSS4570" s="1888"/>
      <c r="OST4570" s="544"/>
      <c r="OSU4570" s="2365"/>
      <c r="OSV4570" s="633"/>
      <c r="OSW4570" s="439"/>
      <c r="OSX4570" s="633"/>
      <c r="OSY4570" s="633"/>
      <c r="OSZ4570" s="1888"/>
      <c r="OTA4570" s="544"/>
      <c r="OTB4570" s="2365"/>
      <c r="OTC4570" s="633"/>
      <c r="OTD4570" s="439"/>
      <c r="OTE4570" s="633"/>
      <c r="OTF4570" s="633"/>
      <c r="OTG4570" s="1888"/>
      <c r="OTH4570" s="544"/>
      <c r="OTI4570" s="2365"/>
      <c r="OTJ4570" s="633"/>
      <c r="OTK4570" s="439"/>
      <c r="OTL4570" s="633"/>
      <c r="OTM4570" s="633"/>
      <c r="OTN4570" s="1888"/>
      <c r="OTO4570" s="544"/>
      <c r="OTP4570" s="2365"/>
      <c r="OTQ4570" s="633"/>
      <c r="OTR4570" s="439"/>
      <c r="OTS4570" s="633"/>
      <c r="OTT4570" s="633"/>
      <c r="OTU4570" s="1888"/>
      <c r="OTV4570" s="544"/>
      <c r="OTW4570" s="2365"/>
      <c r="OTX4570" s="633"/>
      <c r="OTY4570" s="439"/>
      <c r="OTZ4570" s="633"/>
      <c r="OUA4570" s="633"/>
      <c r="OUB4570" s="1888"/>
      <c r="OUC4570" s="544"/>
      <c r="OUD4570" s="2365"/>
      <c r="OUE4570" s="633"/>
      <c r="OUF4570" s="439"/>
      <c r="OUG4570" s="633"/>
      <c r="OUH4570" s="633"/>
      <c r="OUI4570" s="1888"/>
      <c r="OUJ4570" s="544"/>
      <c r="OUK4570" s="2365"/>
      <c r="OUL4570" s="633"/>
      <c r="OUM4570" s="439"/>
      <c r="OUN4570" s="633"/>
      <c r="OUO4570" s="633"/>
      <c r="OUP4570" s="1888"/>
      <c r="OUQ4570" s="544"/>
      <c r="OUR4570" s="2365"/>
      <c r="OUS4570" s="633"/>
      <c r="OUT4570" s="439"/>
      <c r="OUU4570" s="633"/>
      <c r="OUV4570" s="633"/>
      <c r="OUW4570" s="1888"/>
      <c r="OUX4570" s="544"/>
      <c r="OUY4570" s="2365"/>
      <c r="OUZ4570" s="633"/>
      <c r="OVA4570" s="439"/>
      <c r="OVB4570" s="633"/>
      <c r="OVC4570" s="633"/>
      <c r="OVD4570" s="1888"/>
      <c r="OVE4570" s="544"/>
      <c r="OVF4570" s="2365"/>
      <c r="OVG4570" s="633"/>
      <c r="OVH4570" s="439"/>
      <c r="OVI4570" s="633"/>
      <c r="OVJ4570" s="633"/>
      <c r="OVK4570" s="1888"/>
      <c r="OVL4570" s="544"/>
      <c r="OVM4570" s="2365"/>
      <c r="OVN4570" s="633"/>
      <c r="OVO4570" s="439"/>
      <c r="OVP4570" s="633"/>
      <c r="OVQ4570" s="633"/>
      <c r="OVR4570" s="1888"/>
      <c r="OVS4570" s="544"/>
      <c r="OVT4570" s="2365"/>
      <c r="OVU4570" s="633"/>
      <c r="OVV4570" s="439"/>
      <c r="OVW4570" s="633"/>
      <c r="OVX4570" s="633"/>
      <c r="OVY4570" s="1888"/>
      <c r="OVZ4570" s="544"/>
      <c r="OWA4570" s="2365"/>
      <c r="OWB4570" s="633"/>
      <c r="OWC4570" s="439"/>
      <c r="OWD4570" s="633"/>
      <c r="OWE4570" s="633"/>
      <c r="OWF4570" s="1888"/>
      <c r="OWG4570" s="544"/>
      <c r="OWH4570" s="2365"/>
      <c r="OWI4570" s="633"/>
      <c r="OWJ4570" s="439"/>
      <c r="OWK4570" s="633"/>
      <c r="OWL4570" s="633"/>
      <c r="OWM4570" s="1888"/>
      <c r="OWN4570" s="544"/>
      <c r="OWO4570" s="2365"/>
      <c r="OWP4570" s="633"/>
      <c r="OWQ4570" s="439"/>
      <c r="OWR4570" s="633"/>
      <c r="OWS4570" s="633"/>
      <c r="OWT4570" s="1888"/>
      <c r="OWU4570" s="544"/>
      <c r="OWV4570" s="2365"/>
      <c r="OWW4570" s="633"/>
      <c r="OWX4570" s="439"/>
      <c r="OWY4570" s="633"/>
      <c r="OWZ4570" s="633"/>
      <c r="OXA4570" s="1888"/>
      <c r="OXB4570" s="544"/>
      <c r="OXC4570" s="2365"/>
      <c r="OXD4570" s="633"/>
      <c r="OXE4570" s="439"/>
      <c r="OXF4570" s="633"/>
      <c r="OXG4570" s="633"/>
      <c r="OXH4570" s="1888"/>
      <c r="OXI4570" s="544"/>
      <c r="OXJ4570" s="2365"/>
      <c r="OXK4570" s="633"/>
      <c r="OXL4570" s="439"/>
      <c r="OXM4570" s="633"/>
      <c r="OXN4570" s="633"/>
      <c r="OXO4570" s="1888"/>
      <c r="OXP4570" s="544"/>
      <c r="OXQ4570" s="2365"/>
      <c r="OXR4570" s="633"/>
      <c r="OXS4570" s="439"/>
      <c r="OXT4570" s="633"/>
      <c r="OXU4570" s="633"/>
      <c r="OXV4570" s="1888"/>
      <c r="OXW4570" s="544"/>
      <c r="OXX4570" s="2365"/>
      <c r="OXY4570" s="633"/>
      <c r="OXZ4570" s="439"/>
      <c r="OYA4570" s="633"/>
      <c r="OYB4570" s="633"/>
      <c r="OYC4570" s="1888"/>
      <c r="OYD4570" s="544"/>
      <c r="OYE4570" s="2365"/>
      <c r="OYF4570" s="633"/>
      <c r="OYG4570" s="439"/>
      <c r="OYH4570" s="633"/>
      <c r="OYI4570" s="633"/>
      <c r="OYJ4570" s="1888"/>
      <c r="OYK4570" s="544"/>
      <c r="OYL4570" s="2365"/>
      <c r="OYM4570" s="633"/>
      <c r="OYN4570" s="439"/>
      <c r="OYO4570" s="633"/>
      <c r="OYP4570" s="633"/>
      <c r="OYQ4570" s="1888"/>
      <c r="OYR4570" s="544"/>
      <c r="OYS4570" s="2365"/>
      <c r="OYT4570" s="633"/>
      <c r="OYU4570" s="439"/>
      <c r="OYV4570" s="633"/>
      <c r="OYW4570" s="633"/>
      <c r="OYX4570" s="1888"/>
      <c r="OYY4570" s="544"/>
      <c r="OYZ4570" s="2365"/>
      <c r="OZA4570" s="633"/>
      <c r="OZB4570" s="439"/>
      <c r="OZC4570" s="633"/>
      <c r="OZD4570" s="633"/>
      <c r="OZE4570" s="1888"/>
      <c r="OZF4570" s="544"/>
      <c r="OZG4570" s="2365"/>
      <c r="OZH4570" s="633"/>
      <c r="OZI4570" s="439"/>
      <c r="OZJ4570" s="633"/>
      <c r="OZK4570" s="633"/>
      <c r="OZL4570" s="1888"/>
      <c r="OZM4570" s="544"/>
      <c r="OZN4570" s="2365"/>
      <c r="OZO4570" s="633"/>
      <c r="OZP4570" s="439"/>
      <c r="OZQ4570" s="633"/>
      <c r="OZR4570" s="633"/>
      <c r="OZS4570" s="1888"/>
      <c r="OZT4570" s="544"/>
      <c r="OZU4570" s="2365"/>
      <c r="OZV4570" s="633"/>
      <c r="OZW4570" s="439"/>
      <c r="OZX4570" s="633"/>
      <c r="OZY4570" s="633"/>
      <c r="OZZ4570" s="1888"/>
      <c r="PAA4570" s="544"/>
      <c r="PAB4570" s="2365"/>
      <c r="PAC4570" s="633"/>
      <c r="PAD4570" s="439"/>
      <c r="PAE4570" s="633"/>
      <c r="PAF4570" s="633"/>
      <c r="PAG4570" s="1888"/>
      <c r="PAH4570" s="544"/>
      <c r="PAI4570" s="2365"/>
      <c r="PAJ4570" s="633"/>
      <c r="PAK4570" s="439"/>
      <c r="PAL4570" s="633"/>
      <c r="PAM4570" s="633"/>
      <c r="PAN4570" s="1888"/>
      <c r="PAO4570" s="544"/>
      <c r="PAP4570" s="2365"/>
      <c r="PAQ4570" s="633"/>
      <c r="PAR4570" s="439"/>
      <c r="PAS4570" s="633"/>
      <c r="PAT4570" s="633"/>
      <c r="PAU4570" s="1888"/>
      <c r="PAV4570" s="544"/>
      <c r="PAW4570" s="2365"/>
      <c r="PAX4570" s="633"/>
      <c r="PAY4570" s="439"/>
      <c r="PAZ4570" s="633"/>
      <c r="PBA4570" s="633"/>
      <c r="PBB4570" s="1888"/>
      <c r="PBC4570" s="544"/>
      <c r="PBD4570" s="2365"/>
      <c r="PBE4570" s="633"/>
      <c r="PBF4570" s="439"/>
      <c r="PBG4570" s="633"/>
      <c r="PBH4570" s="633"/>
      <c r="PBI4570" s="1888"/>
      <c r="PBJ4570" s="544"/>
      <c r="PBK4570" s="2365"/>
      <c r="PBL4570" s="633"/>
      <c r="PBM4570" s="439"/>
      <c r="PBN4570" s="633"/>
      <c r="PBO4570" s="633"/>
      <c r="PBP4570" s="1888"/>
      <c r="PBQ4570" s="544"/>
      <c r="PBR4570" s="2365"/>
      <c r="PBS4570" s="633"/>
      <c r="PBT4570" s="439"/>
      <c r="PBU4570" s="633"/>
      <c r="PBV4570" s="633"/>
      <c r="PBW4570" s="1888"/>
      <c r="PBX4570" s="544"/>
      <c r="PBY4570" s="2365"/>
      <c r="PBZ4570" s="633"/>
      <c r="PCA4570" s="439"/>
      <c r="PCB4570" s="633"/>
      <c r="PCC4570" s="633"/>
      <c r="PCD4570" s="1888"/>
      <c r="PCE4570" s="544"/>
      <c r="PCF4570" s="2365"/>
      <c r="PCG4570" s="633"/>
      <c r="PCH4570" s="439"/>
      <c r="PCI4570" s="633"/>
      <c r="PCJ4570" s="633"/>
      <c r="PCK4570" s="1888"/>
      <c r="PCL4570" s="544"/>
      <c r="PCM4570" s="2365"/>
      <c r="PCN4570" s="633"/>
      <c r="PCO4570" s="439"/>
      <c r="PCP4570" s="633"/>
      <c r="PCQ4570" s="633"/>
      <c r="PCR4570" s="1888"/>
      <c r="PCS4570" s="544"/>
      <c r="PCT4570" s="2365"/>
      <c r="PCU4570" s="633"/>
      <c r="PCV4570" s="439"/>
      <c r="PCW4570" s="633"/>
      <c r="PCX4570" s="633"/>
      <c r="PCY4570" s="1888"/>
      <c r="PCZ4570" s="544"/>
      <c r="PDA4570" s="2365"/>
      <c r="PDB4570" s="633"/>
      <c r="PDC4570" s="439"/>
      <c r="PDD4570" s="633"/>
      <c r="PDE4570" s="633"/>
      <c r="PDF4570" s="1888"/>
      <c r="PDG4570" s="544"/>
      <c r="PDH4570" s="2365"/>
      <c r="PDI4570" s="633"/>
      <c r="PDJ4570" s="439"/>
      <c r="PDK4570" s="633"/>
      <c r="PDL4570" s="633"/>
      <c r="PDM4570" s="1888"/>
      <c r="PDN4570" s="544"/>
      <c r="PDO4570" s="2365"/>
      <c r="PDP4570" s="633"/>
      <c r="PDQ4570" s="439"/>
      <c r="PDR4570" s="633"/>
      <c r="PDS4570" s="633"/>
      <c r="PDT4570" s="1888"/>
      <c r="PDU4570" s="544"/>
      <c r="PDV4570" s="2365"/>
      <c r="PDW4570" s="633"/>
      <c r="PDX4570" s="439"/>
      <c r="PDY4570" s="633"/>
      <c r="PDZ4570" s="633"/>
      <c r="PEA4570" s="1888"/>
      <c r="PEB4570" s="544"/>
      <c r="PEC4570" s="2365"/>
      <c r="PED4570" s="633"/>
      <c r="PEE4570" s="439"/>
      <c r="PEF4570" s="633"/>
      <c r="PEG4570" s="633"/>
      <c r="PEH4570" s="1888"/>
      <c r="PEI4570" s="544"/>
      <c r="PEJ4570" s="2365"/>
      <c r="PEK4570" s="633"/>
      <c r="PEL4570" s="439"/>
      <c r="PEM4570" s="633"/>
      <c r="PEN4570" s="633"/>
      <c r="PEO4570" s="1888"/>
      <c r="PEP4570" s="544"/>
      <c r="PEQ4570" s="2365"/>
      <c r="PER4570" s="633"/>
      <c r="PES4570" s="439"/>
      <c r="PET4570" s="633"/>
      <c r="PEU4570" s="633"/>
      <c r="PEV4570" s="1888"/>
      <c r="PEW4570" s="544"/>
      <c r="PEX4570" s="2365"/>
      <c r="PEY4570" s="633"/>
      <c r="PEZ4570" s="439"/>
      <c r="PFA4570" s="633"/>
      <c r="PFB4570" s="633"/>
      <c r="PFC4570" s="1888"/>
      <c r="PFD4570" s="544"/>
      <c r="PFE4570" s="2365"/>
      <c r="PFF4570" s="633"/>
      <c r="PFG4570" s="439"/>
      <c r="PFH4570" s="633"/>
      <c r="PFI4570" s="633"/>
      <c r="PFJ4570" s="1888"/>
      <c r="PFK4570" s="544"/>
      <c r="PFL4570" s="2365"/>
      <c r="PFM4570" s="633"/>
      <c r="PFN4570" s="439"/>
      <c r="PFO4570" s="633"/>
      <c r="PFP4570" s="633"/>
      <c r="PFQ4570" s="1888"/>
      <c r="PFR4570" s="544"/>
      <c r="PFS4570" s="2365"/>
      <c r="PFT4570" s="633"/>
      <c r="PFU4570" s="439"/>
      <c r="PFV4570" s="633"/>
      <c r="PFW4570" s="633"/>
      <c r="PFX4570" s="1888"/>
      <c r="PFY4570" s="544"/>
      <c r="PFZ4570" s="2365"/>
      <c r="PGA4570" s="633"/>
      <c r="PGB4570" s="439"/>
      <c r="PGC4570" s="633"/>
      <c r="PGD4570" s="633"/>
      <c r="PGE4570" s="1888"/>
      <c r="PGF4570" s="544"/>
      <c r="PGG4570" s="2365"/>
      <c r="PGH4570" s="633"/>
      <c r="PGI4570" s="439"/>
      <c r="PGJ4570" s="633"/>
      <c r="PGK4570" s="633"/>
      <c r="PGL4570" s="1888"/>
      <c r="PGM4570" s="544"/>
      <c r="PGN4570" s="2365"/>
      <c r="PGO4570" s="633"/>
      <c r="PGP4570" s="439"/>
      <c r="PGQ4570" s="633"/>
      <c r="PGR4570" s="633"/>
      <c r="PGS4570" s="1888"/>
      <c r="PGT4570" s="544"/>
      <c r="PGU4570" s="2365"/>
      <c r="PGV4570" s="633"/>
      <c r="PGW4570" s="439"/>
      <c r="PGX4570" s="633"/>
      <c r="PGY4570" s="633"/>
      <c r="PGZ4570" s="1888"/>
      <c r="PHA4570" s="544"/>
      <c r="PHB4570" s="2365"/>
      <c r="PHC4570" s="633"/>
      <c r="PHD4570" s="439"/>
      <c r="PHE4570" s="633"/>
      <c r="PHF4570" s="633"/>
      <c r="PHG4570" s="1888"/>
      <c r="PHH4570" s="544"/>
      <c r="PHI4570" s="2365"/>
      <c r="PHJ4570" s="633"/>
      <c r="PHK4570" s="439"/>
      <c r="PHL4570" s="633"/>
      <c r="PHM4570" s="633"/>
      <c r="PHN4570" s="1888"/>
      <c r="PHO4570" s="544"/>
      <c r="PHP4570" s="2365"/>
      <c r="PHQ4570" s="633"/>
      <c r="PHR4570" s="439"/>
      <c r="PHS4570" s="633"/>
      <c r="PHT4570" s="633"/>
      <c r="PHU4570" s="1888"/>
      <c r="PHV4570" s="544"/>
      <c r="PHW4570" s="2365"/>
      <c r="PHX4570" s="633"/>
      <c r="PHY4570" s="439"/>
      <c r="PHZ4570" s="633"/>
      <c r="PIA4570" s="633"/>
      <c r="PIB4570" s="1888"/>
      <c r="PIC4570" s="544"/>
      <c r="PID4570" s="2365"/>
      <c r="PIE4570" s="633"/>
      <c r="PIF4570" s="439"/>
      <c r="PIG4570" s="633"/>
      <c r="PIH4570" s="633"/>
      <c r="PII4570" s="1888"/>
      <c r="PIJ4570" s="544"/>
      <c r="PIK4570" s="2365"/>
      <c r="PIL4570" s="633"/>
      <c r="PIM4570" s="439"/>
      <c r="PIN4570" s="633"/>
      <c r="PIO4570" s="633"/>
      <c r="PIP4570" s="1888"/>
      <c r="PIQ4570" s="544"/>
      <c r="PIR4570" s="2365"/>
      <c r="PIS4570" s="633"/>
      <c r="PIT4570" s="439"/>
      <c r="PIU4570" s="633"/>
      <c r="PIV4570" s="633"/>
      <c r="PIW4570" s="1888"/>
      <c r="PIX4570" s="544"/>
      <c r="PIY4570" s="2365"/>
      <c r="PIZ4570" s="633"/>
      <c r="PJA4570" s="439"/>
      <c r="PJB4570" s="633"/>
      <c r="PJC4570" s="633"/>
      <c r="PJD4570" s="1888"/>
      <c r="PJE4570" s="544"/>
      <c r="PJF4570" s="2365"/>
      <c r="PJG4570" s="633"/>
      <c r="PJH4570" s="439"/>
      <c r="PJI4570" s="633"/>
      <c r="PJJ4570" s="633"/>
      <c r="PJK4570" s="1888"/>
      <c r="PJL4570" s="544"/>
      <c r="PJM4570" s="2365"/>
      <c r="PJN4570" s="633"/>
      <c r="PJO4570" s="439"/>
      <c r="PJP4570" s="633"/>
      <c r="PJQ4570" s="633"/>
      <c r="PJR4570" s="1888"/>
      <c r="PJS4570" s="544"/>
      <c r="PJT4570" s="2365"/>
      <c r="PJU4570" s="633"/>
      <c r="PJV4570" s="439"/>
      <c r="PJW4570" s="633"/>
      <c r="PJX4570" s="633"/>
      <c r="PJY4570" s="1888"/>
      <c r="PJZ4570" s="544"/>
      <c r="PKA4570" s="2365"/>
      <c r="PKB4570" s="633"/>
      <c r="PKC4570" s="439"/>
      <c r="PKD4570" s="633"/>
      <c r="PKE4570" s="633"/>
      <c r="PKF4570" s="1888"/>
      <c r="PKG4570" s="544"/>
      <c r="PKH4570" s="2365"/>
      <c r="PKI4570" s="633"/>
      <c r="PKJ4570" s="439"/>
      <c r="PKK4570" s="633"/>
      <c r="PKL4570" s="633"/>
      <c r="PKM4570" s="1888"/>
      <c r="PKN4570" s="544"/>
      <c r="PKO4570" s="2365"/>
      <c r="PKP4570" s="633"/>
      <c r="PKQ4570" s="439"/>
      <c r="PKR4570" s="633"/>
      <c r="PKS4570" s="633"/>
      <c r="PKT4570" s="1888"/>
      <c r="PKU4570" s="544"/>
      <c r="PKV4570" s="2365"/>
      <c r="PKW4570" s="633"/>
      <c r="PKX4570" s="439"/>
      <c r="PKY4570" s="633"/>
      <c r="PKZ4570" s="633"/>
      <c r="PLA4570" s="1888"/>
      <c r="PLB4570" s="544"/>
      <c r="PLC4570" s="2365"/>
      <c r="PLD4570" s="633"/>
      <c r="PLE4570" s="439"/>
      <c r="PLF4570" s="633"/>
      <c r="PLG4570" s="633"/>
      <c r="PLH4570" s="1888"/>
      <c r="PLI4570" s="544"/>
      <c r="PLJ4570" s="2365"/>
      <c r="PLK4570" s="633"/>
      <c r="PLL4570" s="439"/>
      <c r="PLM4570" s="633"/>
      <c r="PLN4570" s="633"/>
      <c r="PLO4570" s="1888"/>
      <c r="PLP4570" s="544"/>
      <c r="PLQ4570" s="2365"/>
      <c r="PLR4570" s="633"/>
      <c r="PLS4570" s="439"/>
      <c r="PLT4570" s="633"/>
      <c r="PLU4570" s="633"/>
      <c r="PLV4570" s="1888"/>
      <c r="PLW4570" s="544"/>
      <c r="PLX4570" s="2365"/>
      <c r="PLY4570" s="633"/>
      <c r="PLZ4570" s="439"/>
      <c r="PMA4570" s="633"/>
      <c r="PMB4570" s="633"/>
      <c r="PMC4570" s="1888"/>
      <c r="PMD4570" s="544"/>
      <c r="PME4570" s="2365"/>
      <c r="PMF4570" s="633"/>
      <c r="PMG4570" s="439"/>
      <c r="PMH4570" s="633"/>
      <c r="PMI4570" s="633"/>
      <c r="PMJ4570" s="1888"/>
      <c r="PMK4570" s="544"/>
      <c r="PML4570" s="2365"/>
      <c r="PMM4570" s="633"/>
      <c r="PMN4570" s="439"/>
      <c r="PMO4570" s="633"/>
      <c r="PMP4570" s="633"/>
      <c r="PMQ4570" s="1888"/>
      <c r="PMR4570" s="544"/>
      <c r="PMS4570" s="2365"/>
      <c r="PMT4570" s="633"/>
      <c r="PMU4570" s="439"/>
      <c r="PMV4570" s="633"/>
      <c r="PMW4570" s="633"/>
      <c r="PMX4570" s="1888"/>
      <c r="PMY4570" s="544"/>
      <c r="PMZ4570" s="2365"/>
      <c r="PNA4570" s="633"/>
      <c r="PNB4570" s="439"/>
      <c r="PNC4570" s="633"/>
      <c r="PND4570" s="633"/>
      <c r="PNE4570" s="1888"/>
      <c r="PNF4570" s="544"/>
      <c r="PNG4570" s="2365"/>
      <c r="PNH4570" s="633"/>
      <c r="PNI4570" s="439"/>
      <c r="PNJ4570" s="633"/>
      <c r="PNK4570" s="633"/>
      <c r="PNL4570" s="1888"/>
      <c r="PNM4570" s="544"/>
      <c r="PNN4570" s="2365"/>
      <c r="PNO4570" s="633"/>
      <c r="PNP4570" s="439"/>
      <c r="PNQ4570" s="633"/>
      <c r="PNR4570" s="633"/>
      <c r="PNS4570" s="1888"/>
      <c r="PNT4570" s="544"/>
      <c r="PNU4570" s="2365"/>
      <c r="PNV4570" s="633"/>
      <c r="PNW4570" s="439"/>
      <c r="PNX4570" s="633"/>
      <c r="PNY4570" s="633"/>
      <c r="PNZ4570" s="1888"/>
      <c r="POA4570" s="544"/>
      <c r="POB4570" s="2365"/>
      <c r="POC4570" s="633"/>
      <c r="POD4570" s="439"/>
      <c r="POE4570" s="633"/>
      <c r="POF4570" s="633"/>
      <c r="POG4570" s="1888"/>
      <c r="POH4570" s="544"/>
      <c r="POI4570" s="2365"/>
      <c r="POJ4570" s="633"/>
      <c r="POK4570" s="439"/>
      <c r="POL4570" s="633"/>
      <c r="POM4570" s="633"/>
      <c r="PON4570" s="1888"/>
      <c r="POO4570" s="544"/>
      <c r="POP4570" s="2365"/>
      <c r="POQ4570" s="633"/>
      <c r="POR4570" s="439"/>
      <c r="POS4570" s="633"/>
      <c r="POT4570" s="633"/>
      <c r="POU4570" s="1888"/>
      <c r="POV4570" s="544"/>
      <c r="POW4570" s="2365"/>
      <c r="POX4570" s="633"/>
      <c r="POY4570" s="439"/>
      <c r="POZ4570" s="633"/>
      <c r="PPA4570" s="633"/>
      <c r="PPB4570" s="1888"/>
      <c r="PPC4570" s="544"/>
      <c r="PPD4570" s="2365"/>
      <c r="PPE4570" s="633"/>
      <c r="PPF4570" s="439"/>
      <c r="PPG4570" s="633"/>
      <c r="PPH4570" s="633"/>
      <c r="PPI4570" s="1888"/>
      <c r="PPJ4570" s="544"/>
      <c r="PPK4570" s="2365"/>
      <c r="PPL4570" s="633"/>
      <c r="PPM4570" s="439"/>
      <c r="PPN4570" s="633"/>
      <c r="PPO4570" s="633"/>
      <c r="PPP4570" s="1888"/>
      <c r="PPQ4570" s="544"/>
      <c r="PPR4570" s="2365"/>
      <c r="PPS4570" s="633"/>
      <c r="PPT4570" s="439"/>
      <c r="PPU4570" s="633"/>
      <c r="PPV4570" s="633"/>
      <c r="PPW4570" s="1888"/>
      <c r="PPX4570" s="544"/>
      <c r="PPY4570" s="2365"/>
      <c r="PPZ4570" s="633"/>
      <c r="PQA4570" s="439"/>
      <c r="PQB4570" s="633"/>
      <c r="PQC4570" s="633"/>
      <c r="PQD4570" s="1888"/>
      <c r="PQE4570" s="544"/>
      <c r="PQF4570" s="2365"/>
      <c r="PQG4570" s="633"/>
      <c r="PQH4570" s="439"/>
      <c r="PQI4570" s="633"/>
      <c r="PQJ4570" s="633"/>
      <c r="PQK4570" s="1888"/>
      <c r="PQL4570" s="544"/>
      <c r="PQM4570" s="2365"/>
      <c r="PQN4570" s="633"/>
      <c r="PQO4570" s="439"/>
      <c r="PQP4570" s="633"/>
      <c r="PQQ4570" s="633"/>
      <c r="PQR4570" s="1888"/>
      <c r="PQS4570" s="544"/>
      <c r="PQT4570" s="2365"/>
      <c r="PQU4570" s="633"/>
      <c r="PQV4570" s="439"/>
      <c r="PQW4570" s="633"/>
      <c r="PQX4570" s="633"/>
      <c r="PQY4570" s="1888"/>
      <c r="PQZ4570" s="544"/>
      <c r="PRA4570" s="2365"/>
      <c r="PRB4570" s="633"/>
      <c r="PRC4570" s="439"/>
      <c r="PRD4570" s="633"/>
      <c r="PRE4570" s="633"/>
      <c r="PRF4570" s="1888"/>
      <c r="PRG4570" s="544"/>
      <c r="PRH4570" s="2365"/>
      <c r="PRI4570" s="633"/>
      <c r="PRJ4570" s="439"/>
      <c r="PRK4570" s="633"/>
      <c r="PRL4570" s="633"/>
      <c r="PRM4570" s="1888"/>
      <c r="PRN4570" s="544"/>
      <c r="PRO4570" s="2365"/>
      <c r="PRP4570" s="633"/>
      <c r="PRQ4570" s="439"/>
      <c r="PRR4570" s="633"/>
      <c r="PRS4570" s="633"/>
      <c r="PRT4570" s="1888"/>
      <c r="PRU4570" s="544"/>
      <c r="PRV4570" s="2365"/>
      <c r="PRW4570" s="633"/>
      <c r="PRX4570" s="439"/>
      <c r="PRY4570" s="633"/>
      <c r="PRZ4570" s="633"/>
      <c r="PSA4570" s="1888"/>
      <c r="PSB4570" s="544"/>
      <c r="PSC4570" s="2365"/>
      <c r="PSD4570" s="633"/>
      <c r="PSE4570" s="439"/>
      <c r="PSF4570" s="633"/>
      <c r="PSG4570" s="633"/>
      <c r="PSH4570" s="1888"/>
      <c r="PSI4570" s="544"/>
      <c r="PSJ4570" s="2365"/>
      <c r="PSK4570" s="633"/>
      <c r="PSL4570" s="439"/>
      <c r="PSM4570" s="633"/>
      <c r="PSN4570" s="633"/>
      <c r="PSO4570" s="1888"/>
      <c r="PSP4570" s="544"/>
      <c r="PSQ4570" s="2365"/>
      <c r="PSR4570" s="633"/>
      <c r="PSS4570" s="439"/>
      <c r="PST4570" s="633"/>
      <c r="PSU4570" s="633"/>
      <c r="PSV4570" s="1888"/>
      <c r="PSW4570" s="544"/>
      <c r="PSX4570" s="2365"/>
      <c r="PSY4570" s="633"/>
      <c r="PSZ4570" s="439"/>
      <c r="PTA4570" s="633"/>
      <c r="PTB4570" s="633"/>
      <c r="PTC4570" s="1888"/>
      <c r="PTD4570" s="544"/>
      <c r="PTE4570" s="2365"/>
      <c r="PTF4570" s="633"/>
      <c r="PTG4570" s="439"/>
      <c r="PTH4570" s="633"/>
      <c r="PTI4570" s="633"/>
      <c r="PTJ4570" s="1888"/>
      <c r="PTK4570" s="544"/>
      <c r="PTL4570" s="2365"/>
      <c r="PTM4570" s="633"/>
      <c r="PTN4570" s="439"/>
      <c r="PTO4570" s="633"/>
      <c r="PTP4570" s="633"/>
      <c r="PTQ4570" s="1888"/>
      <c r="PTR4570" s="544"/>
      <c r="PTS4570" s="2365"/>
      <c r="PTT4570" s="633"/>
      <c r="PTU4570" s="439"/>
      <c r="PTV4570" s="633"/>
      <c r="PTW4570" s="633"/>
      <c r="PTX4570" s="1888"/>
      <c r="PTY4570" s="544"/>
      <c r="PTZ4570" s="2365"/>
      <c r="PUA4570" s="633"/>
      <c r="PUB4570" s="439"/>
      <c r="PUC4570" s="633"/>
      <c r="PUD4570" s="633"/>
      <c r="PUE4570" s="1888"/>
      <c r="PUF4570" s="544"/>
      <c r="PUG4570" s="2365"/>
      <c r="PUH4570" s="633"/>
      <c r="PUI4570" s="439"/>
      <c r="PUJ4570" s="633"/>
      <c r="PUK4570" s="633"/>
      <c r="PUL4570" s="1888"/>
      <c r="PUM4570" s="544"/>
      <c r="PUN4570" s="2365"/>
      <c r="PUO4570" s="633"/>
      <c r="PUP4570" s="439"/>
      <c r="PUQ4570" s="633"/>
      <c r="PUR4570" s="633"/>
      <c r="PUS4570" s="1888"/>
      <c r="PUT4570" s="544"/>
      <c r="PUU4570" s="2365"/>
      <c r="PUV4570" s="633"/>
      <c r="PUW4570" s="439"/>
      <c r="PUX4570" s="633"/>
      <c r="PUY4570" s="633"/>
      <c r="PUZ4570" s="1888"/>
      <c r="PVA4570" s="544"/>
      <c r="PVB4570" s="2365"/>
      <c r="PVC4570" s="633"/>
      <c r="PVD4570" s="439"/>
      <c r="PVE4570" s="633"/>
      <c r="PVF4570" s="633"/>
      <c r="PVG4570" s="1888"/>
      <c r="PVH4570" s="544"/>
      <c r="PVI4570" s="2365"/>
      <c r="PVJ4570" s="633"/>
      <c r="PVK4570" s="439"/>
      <c r="PVL4570" s="633"/>
      <c r="PVM4570" s="633"/>
      <c r="PVN4570" s="1888"/>
      <c r="PVO4570" s="544"/>
      <c r="PVP4570" s="2365"/>
      <c r="PVQ4570" s="633"/>
      <c r="PVR4570" s="439"/>
      <c r="PVS4570" s="633"/>
      <c r="PVT4570" s="633"/>
      <c r="PVU4570" s="1888"/>
      <c r="PVV4570" s="544"/>
      <c r="PVW4570" s="2365"/>
      <c r="PVX4570" s="633"/>
      <c r="PVY4570" s="439"/>
      <c r="PVZ4570" s="633"/>
      <c r="PWA4570" s="633"/>
      <c r="PWB4570" s="1888"/>
      <c r="PWC4570" s="544"/>
      <c r="PWD4570" s="2365"/>
      <c r="PWE4570" s="633"/>
      <c r="PWF4570" s="439"/>
      <c r="PWG4570" s="633"/>
      <c r="PWH4570" s="633"/>
      <c r="PWI4570" s="1888"/>
      <c r="PWJ4570" s="544"/>
      <c r="PWK4570" s="2365"/>
      <c r="PWL4570" s="633"/>
      <c r="PWM4570" s="439"/>
      <c r="PWN4570" s="633"/>
      <c r="PWO4570" s="633"/>
      <c r="PWP4570" s="1888"/>
      <c r="PWQ4570" s="544"/>
      <c r="PWR4570" s="2365"/>
      <c r="PWS4570" s="633"/>
      <c r="PWT4570" s="439"/>
      <c r="PWU4570" s="633"/>
      <c r="PWV4570" s="633"/>
      <c r="PWW4570" s="1888"/>
      <c r="PWX4570" s="544"/>
      <c r="PWY4570" s="2365"/>
      <c r="PWZ4570" s="633"/>
      <c r="PXA4570" s="439"/>
      <c r="PXB4570" s="633"/>
      <c r="PXC4570" s="633"/>
      <c r="PXD4570" s="1888"/>
      <c r="PXE4570" s="544"/>
      <c r="PXF4570" s="2365"/>
      <c r="PXG4570" s="633"/>
      <c r="PXH4570" s="439"/>
      <c r="PXI4570" s="633"/>
      <c r="PXJ4570" s="633"/>
      <c r="PXK4570" s="1888"/>
      <c r="PXL4570" s="544"/>
      <c r="PXM4570" s="2365"/>
      <c r="PXN4570" s="633"/>
      <c r="PXO4570" s="439"/>
      <c r="PXP4570" s="633"/>
      <c r="PXQ4570" s="633"/>
      <c r="PXR4570" s="1888"/>
      <c r="PXS4570" s="544"/>
      <c r="PXT4570" s="2365"/>
      <c r="PXU4570" s="633"/>
      <c r="PXV4570" s="439"/>
      <c r="PXW4570" s="633"/>
      <c r="PXX4570" s="633"/>
      <c r="PXY4570" s="1888"/>
      <c r="PXZ4570" s="544"/>
      <c r="PYA4570" s="2365"/>
      <c r="PYB4570" s="633"/>
      <c r="PYC4570" s="439"/>
      <c r="PYD4570" s="633"/>
      <c r="PYE4570" s="633"/>
      <c r="PYF4570" s="1888"/>
      <c r="PYG4570" s="544"/>
      <c r="PYH4570" s="2365"/>
      <c r="PYI4570" s="633"/>
      <c r="PYJ4570" s="439"/>
      <c r="PYK4570" s="633"/>
      <c r="PYL4570" s="633"/>
      <c r="PYM4570" s="1888"/>
      <c r="PYN4570" s="544"/>
      <c r="PYO4570" s="2365"/>
      <c r="PYP4570" s="633"/>
      <c r="PYQ4570" s="439"/>
      <c r="PYR4570" s="633"/>
      <c r="PYS4570" s="633"/>
      <c r="PYT4570" s="1888"/>
      <c r="PYU4570" s="544"/>
      <c r="PYV4570" s="2365"/>
      <c r="PYW4570" s="633"/>
      <c r="PYX4570" s="439"/>
      <c r="PYY4570" s="633"/>
      <c r="PYZ4570" s="633"/>
      <c r="PZA4570" s="1888"/>
      <c r="PZB4570" s="544"/>
      <c r="PZC4570" s="2365"/>
      <c r="PZD4570" s="633"/>
      <c r="PZE4570" s="439"/>
      <c r="PZF4570" s="633"/>
      <c r="PZG4570" s="633"/>
      <c r="PZH4570" s="1888"/>
      <c r="PZI4570" s="544"/>
      <c r="PZJ4570" s="2365"/>
      <c r="PZK4570" s="633"/>
      <c r="PZL4570" s="439"/>
      <c r="PZM4570" s="633"/>
      <c r="PZN4570" s="633"/>
      <c r="PZO4570" s="1888"/>
      <c r="PZP4570" s="544"/>
      <c r="PZQ4570" s="2365"/>
      <c r="PZR4570" s="633"/>
      <c r="PZS4570" s="439"/>
      <c r="PZT4570" s="633"/>
      <c r="PZU4570" s="633"/>
      <c r="PZV4570" s="1888"/>
      <c r="PZW4570" s="544"/>
      <c r="PZX4570" s="2365"/>
      <c r="PZY4570" s="633"/>
      <c r="PZZ4570" s="439"/>
      <c r="QAA4570" s="633"/>
      <c r="QAB4570" s="633"/>
      <c r="QAC4570" s="1888"/>
      <c r="QAD4570" s="544"/>
      <c r="QAE4570" s="2365"/>
      <c r="QAF4570" s="633"/>
      <c r="QAG4570" s="439"/>
      <c r="QAH4570" s="633"/>
      <c r="QAI4570" s="633"/>
      <c r="QAJ4570" s="1888"/>
      <c r="QAK4570" s="544"/>
      <c r="QAL4570" s="2365"/>
      <c r="QAM4570" s="633"/>
      <c r="QAN4570" s="439"/>
      <c r="QAO4570" s="633"/>
      <c r="QAP4570" s="633"/>
      <c r="QAQ4570" s="1888"/>
      <c r="QAR4570" s="544"/>
      <c r="QAS4570" s="2365"/>
      <c r="QAT4570" s="633"/>
      <c r="QAU4570" s="439"/>
      <c r="QAV4570" s="633"/>
      <c r="QAW4570" s="633"/>
      <c r="QAX4570" s="1888"/>
      <c r="QAY4570" s="544"/>
      <c r="QAZ4570" s="2365"/>
      <c r="QBA4570" s="633"/>
      <c r="QBB4570" s="439"/>
      <c r="QBC4570" s="633"/>
      <c r="QBD4570" s="633"/>
      <c r="QBE4570" s="1888"/>
      <c r="QBF4570" s="544"/>
      <c r="QBG4570" s="2365"/>
      <c r="QBH4570" s="633"/>
      <c r="QBI4570" s="439"/>
      <c r="QBJ4570" s="633"/>
      <c r="QBK4570" s="633"/>
      <c r="QBL4570" s="1888"/>
      <c r="QBM4570" s="544"/>
      <c r="QBN4570" s="2365"/>
      <c r="QBO4570" s="633"/>
      <c r="QBP4570" s="439"/>
      <c r="QBQ4570" s="633"/>
      <c r="QBR4570" s="633"/>
      <c r="QBS4570" s="1888"/>
      <c r="QBT4570" s="544"/>
      <c r="QBU4570" s="2365"/>
      <c r="QBV4570" s="633"/>
      <c r="QBW4570" s="439"/>
      <c r="QBX4570" s="633"/>
      <c r="QBY4570" s="633"/>
      <c r="QBZ4570" s="1888"/>
      <c r="QCA4570" s="544"/>
      <c r="QCB4570" s="2365"/>
      <c r="QCC4570" s="633"/>
      <c r="QCD4570" s="439"/>
      <c r="QCE4570" s="633"/>
      <c r="QCF4570" s="633"/>
      <c r="QCG4570" s="1888"/>
      <c r="QCH4570" s="544"/>
      <c r="QCI4570" s="2365"/>
      <c r="QCJ4570" s="633"/>
      <c r="QCK4570" s="439"/>
      <c r="QCL4570" s="633"/>
      <c r="QCM4570" s="633"/>
      <c r="QCN4570" s="1888"/>
      <c r="QCO4570" s="544"/>
      <c r="QCP4570" s="2365"/>
      <c r="QCQ4570" s="633"/>
      <c r="QCR4570" s="439"/>
      <c r="QCS4570" s="633"/>
      <c r="QCT4570" s="633"/>
      <c r="QCU4570" s="1888"/>
      <c r="QCV4570" s="544"/>
      <c r="QCW4570" s="2365"/>
      <c r="QCX4570" s="633"/>
      <c r="QCY4570" s="439"/>
      <c r="QCZ4570" s="633"/>
      <c r="QDA4570" s="633"/>
      <c r="QDB4570" s="1888"/>
      <c r="QDC4570" s="544"/>
      <c r="QDD4570" s="2365"/>
      <c r="QDE4570" s="633"/>
      <c r="QDF4570" s="439"/>
      <c r="QDG4570" s="633"/>
      <c r="QDH4570" s="633"/>
      <c r="QDI4570" s="1888"/>
      <c r="QDJ4570" s="544"/>
      <c r="QDK4570" s="2365"/>
      <c r="QDL4570" s="633"/>
      <c r="QDM4570" s="439"/>
      <c r="QDN4570" s="633"/>
      <c r="QDO4570" s="633"/>
      <c r="QDP4570" s="1888"/>
      <c r="QDQ4570" s="544"/>
      <c r="QDR4570" s="2365"/>
      <c r="QDS4570" s="633"/>
      <c r="QDT4570" s="439"/>
      <c r="QDU4570" s="633"/>
      <c r="QDV4570" s="633"/>
      <c r="QDW4570" s="1888"/>
      <c r="QDX4570" s="544"/>
      <c r="QDY4570" s="2365"/>
      <c r="QDZ4570" s="633"/>
      <c r="QEA4570" s="439"/>
      <c r="QEB4570" s="633"/>
      <c r="QEC4570" s="633"/>
      <c r="QED4570" s="1888"/>
      <c r="QEE4570" s="544"/>
      <c r="QEF4570" s="2365"/>
      <c r="QEG4570" s="633"/>
      <c r="QEH4570" s="439"/>
      <c r="QEI4570" s="633"/>
      <c r="QEJ4570" s="633"/>
      <c r="QEK4570" s="1888"/>
      <c r="QEL4570" s="544"/>
      <c r="QEM4570" s="2365"/>
      <c r="QEN4570" s="633"/>
      <c r="QEO4570" s="439"/>
      <c r="QEP4570" s="633"/>
      <c r="QEQ4570" s="633"/>
      <c r="QER4570" s="1888"/>
      <c r="QES4570" s="544"/>
      <c r="QET4570" s="2365"/>
      <c r="QEU4570" s="633"/>
      <c r="QEV4570" s="439"/>
      <c r="QEW4570" s="633"/>
      <c r="QEX4570" s="633"/>
      <c r="QEY4570" s="1888"/>
      <c r="QEZ4570" s="544"/>
      <c r="QFA4570" s="2365"/>
      <c r="QFB4570" s="633"/>
      <c r="QFC4570" s="439"/>
      <c r="QFD4570" s="633"/>
      <c r="QFE4570" s="633"/>
      <c r="QFF4570" s="1888"/>
      <c r="QFG4570" s="544"/>
      <c r="QFH4570" s="2365"/>
      <c r="QFI4570" s="633"/>
      <c r="QFJ4570" s="439"/>
      <c r="QFK4570" s="633"/>
      <c r="QFL4570" s="633"/>
      <c r="QFM4570" s="1888"/>
      <c r="QFN4570" s="544"/>
      <c r="QFO4570" s="2365"/>
      <c r="QFP4570" s="633"/>
      <c r="QFQ4570" s="439"/>
      <c r="QFR4570" s="633"/>
      <c r="QFS4570" s="633"/>
      <c r="QFT4570" s="1888"/>
      <c r="QFU4570" s="544"/>
      <c r="QFV4570" s="2365"/>
      <c r="QFW4570" s="633"/>
      <c r="QFX4570" s="439"/>
      <c r="QFY4570" s="633"/>
      <c r="QFZ4570" s="633"/>
      <c r="QGA4570" s="1888"/>
      <c r="QGB4570" s="544"/>
      <c r="QGC4570" s="2365"/>
      <c r="QGD4570" s="633"/>
      <c r="QGE4570" s="439"/>
      <c r="QGF4570" s="633"/>
      <c r="QGG4570" s="633"/>
      <c r="QGH4570" s="1888"/>
      <c r="QGI4570" s="544"/>
      <c r="QGJ4570" s="2365"/>
      <c r="QGK4570" s="633"/>
      <c r="QGL4570" s="439"/>
      <c r="QGM4570" s="633"/>
      <c r="QGN4570" s="633"/>
      <c r="QGO4570" s="1888"/>
      <c r="QGP4570" s="544"/>
      <c r="QGQ4570" s="2365"/>
      <c r="QGR4570" s="633"/>
      <c r="QGS4570" s="439"/>
      <c r="QGT4570" s="633"/>
      <c r="QGU4570" s="633"/>
      <c r="QGV4570" s="1888"/>
      <c r="QGW4570" s="544"/>
      <c r="QGX4570" s="2365"/>
      <c r="QGY4570" s="633"/>
      <c r="QGZ4570" s="439"/>
      <c r="QHA4570" s="633"/>
      <c r="QHB4570" s="633"/>
      <c r="QHC4570" s="1888"/>
      <c r="QHD4570" s="544"/>
      <c r="QHE4570" s="2365"/>
      <c r="QHF4570" s="633"/>
      <c r="QHG4570" s="439"/>
      <c r="QHH4570" s="633"/>
      <c r="QHI4570" s="633"/>
      <c r="QHJ4570" s="1888"/>
      <c r="QHK4570" s="544"/>
      <c r="QHL4570" s="2365"/>
      <c r="QHM4570" s="633"/>
      <c r="QHN4570" s="439"/>
      <c r="QHO4570" s="633"/>
      <c r="QHP4570" s="633"/>
      <c r="QHQ4570" s="1888"/>
      <c r="QHR4570" s="544"/>
      <c r="QHS4570" s="2365"/>
      <c r="QHT4570" s="633"/>
      <c r="QHU4570" s="439"/>
      <c r="QHV4570" s="633"/>
      <c r="QHW4570" s="633"/>
      <c r="QHX4570" s="1888"/>
      <c r="QHY4570" s="544"/>
      <c r="QHZ4570" s="2365"/>
      <c r="QIA4570" s="633"/>
      <c r="QIB4570" s="439"/>
      <c r="QIC4570" s="633"/>
      <c r="QID4570" s="633"/>
      <c r="QIE4570" s="1888"/>
      <c r="QIF4570" s="544"/>
      <c r="QIG4570" s="2365"/>
      <c r="QIH4570" s="633"/>
      <c r="QII4570" s="439"/>
      <c r="QIJ4570" s="633"/>
      <c r="QIK4570" s="633"/>
      <c r="QIL4570" s="1888"/>
      <c r="QIM4570" s="544"/>
      <c r="QIN4570" s="2365"/>
      <c r="QIO4570" s="633"/>
      <c r="QIP4570" s="439"/>
      <c r="QIQ4570" s="633"/>
      <c r="QIR4570" s="633"/>
      <c r="QIS4570" s="1888"/>
      <c r="QIT4570" s="544"/>
      <c r="QIU4570" s="2365"/>
      <c r="QIV4570" s="633"/>
      <c r="QIW4570" s="439"/>
      <c r="QIX4570" s="633"/>
      <c r="QIY4570" s="633"/>
      <c r="QIZ4570" s="1888"/>
      <c r="QJA4570" s="544"/>
      <c r="QJB4570" s="2365"/>
      <c r="QJC4570" s="633"/>
      <c r="QJD4570" s="439"/>
      <c r="QJE4570" s="633"/>
      <c r="QJF4570" s="633"/>
      <c r="QJG4570" s="1888"/>
      <c r="QJH4570" s="544"/>
      <c r="QJI4570" s="2365"/>
      <c r="QJJ4570" s="633"/>
      <c r="QJK4570" s="439"/>
      <c r="QJL4570" s="633"/>
      <c r="QJM4570" s="633"/>
      <c r="QJN4570" s="1888"/>
      <c r="QJO4570" s="544"/>
      <c r="QJP4570" s="2365"/>
      <c r="QJQ4570" s="633"/>
      <c r="QJR4570" s="439"/>
      <c r="QJS4570" s="633"/>
      <c r="QJT4570" s="633"/>
      <c r="QJU4570" s="1888"/>
      <c r="QJV4570" s="544"/>
      <c r="QJW4570" s="2365"/>
      <c r="QJX4570" s="633"/>
      <c r="QJY4570" s="439"/>
      <c r="QJZ4570" s="633"/>
      <c r="QKA4570" s="633"/>
      <c r="QKB4570" s="1888"/>
      <c r="QKC4570" s="544"/>
      <c r="QKD4570" s="2365"/>
      <c r="QKE4570" s="633"/>
      <c r="QKF4570" s="439"/>
      <c r="QKG4570" s="633"/>
      <c r="QKH4570" s="633"/>
      <c r="QKI4570" s="1888"/>
      <c r="QKJ4570" s="544"/>
      <c r="QKK4570" s="2365"/>
      <c r="QKL4570" s="633"/>
      <c r="QKM4570" s="439"/>
      <c r="QKN4570" s="633"/>
      <c r="QKO4570" s="633"/>
      <c r="QKP4570" s="1888"/>
      <c r="QKQ4570" s="544"/>
      <c r="QKR4570" s="2365"/>
      <c r="QKS4570" s="633"/>
      <c r="QKT4570" s="439"/>
      <c r="QKU4570" s="633"/>
      <c r="QKV4570" s="633"/>
      <c r="QKW4570" s="1888"/>
      <c r="QKX4570" s="544"/>
      <c r="QKY4570" s="2365"/>
      <c r="QKZ4570" s="633"/>
      <c r="QLA4570" s="439"/>
      <c r="QLB4570" s="633"/>
      <c r="QLC4570" s="633"/>
      <c r="QLD4570" s="1888"/>
      <c r="QLE4570" s="544"/>
      <c r="QLF4570" s="2365"/>
      <c r="QLG4570" s="633"/>
      <c r="QLH4570" s="439"/>
      <c r="QLI4570" s="633"/>
      <c r="QLJ4570" s="633"/>
      <c r="QLK4570" s="1888"/>
      <c r="QLL4570" s="544"/>
      <c r="QLM4570" s="2365"/>
      <c r="QLN4570" s="633"/>
      <c r="QLO4570" s="439"/>
      <c r="QLP4570" s="633"/>
      <c r="QLQ4570" s="633"/>
      <c r="QLR4570" s="1888"/>
      <c r="QLS4570" s="544"/>
      <c r="QLT4570" s="2365"/>
      <c r="QLU4570" s="633"/>
      <c r="QLV4570" s="439"/>
      <c r="QLW4570" s="633"/>
      <c r="QLX4570" s="633"/>
      <c r="QLY4570" s="1888"/>
      <c r="QLZ4570" s="544"/>
      <c r="QMA4570" s="2365"/>
      <c r="QMB4570" s="633"/>
      <c r="QMC4570" s="439"/>
      <c r="QMD4570" s="633"/>
      <c r="QME4570" s="633"/>
      <c r="QMF4570" s="1888"/>
      <c r="QMG4570" s="544"/>
      <c r="QMH4570" s="2365"/>
      <c r="QMI4570" s="633"/>
      <c r="QMJ4570" s="439"/>
      <c r="QMK4570" s="633"/>
      <c r="QML4570" s="633"/>
      <c r="QMM4570" s="1888"/>
      <c r="QMN4570" s="544"/>
      <c r="QMO4570" s="2365"/>
      <c r="QMP4570" s="633"/>
      <c r="QMQ4570" s="439"/>
      <c r="QMR4570" s="633"/>
      <c r="QMS4570" s="633"/>
      <c r="QMT4570" s="1888"/>
      <c r="QMU4570" s="544"/>
      <c r="QMV4570" s="2365"/>
      <c r="QMW4570" s="633"/>
      <c r="QMX4570" s="439"/>
      <c r="QMY4570" s="633"/>
      <c r="QMZ4570" s="633"/>
      <c r="QNA4570" s="1888"/>
      <c r="QNB4570" s="544"/>
      <c r="QNC4570" s="2365"/>
      <c r="QND4570" s="633"/>
      <c r="QNE4570" s="439"/>
      <c r="QNF4570" s="633"/>
      <c r="QNG4570" s="633"/>
      <c r="QNH4570" s="1888"/>
      <c r="QNI4570" s="544"/>
      <c r="QNJ4570" s="2365"/>
      <c r="QNK4570" s="633"/>
      <c r="QNL4570" s="439"/>
      <c r="QNM4570" s="633"/>
      <c r="QNN4570" s="633"/>
      <c r="QNO4570" s="1888"/>
      <c r="QNP4570" s="544"/>
      <c r="QNQ4570" s="2365"/>
      <c r="QNR4570" s="633"/>
      <c r="QNS4570" s="439"/>
      <c r="QNT4570" s="633"/>
      <c r="QNU4570" s="633"/>
      <c r="QNV4570" s="1888"/>
      <c r="QNW4570" s="544"/>
      <c r="QNX4570" s="2365"/>
      <c r="QNY4570" s="633"/>
      <c r="QNZ4570" s="439"/>
      <c r="QOA4570" s="633"/>
      <c r="QOB4570" s="633"/>
      <c r="QOC4570" s="1888"/>
      <c r="QOD4570" s="544"/>
      <c r="QOE4570" s="2365"/>
      <c r="QOF4570" s="633"/>
      <c r="QOG4570" s="439"/>
      <c r="QOH4570" s="633"/>
      <c r="QOI4570" s="633"/>
      <c r="QOJ4570" s="1888"/>
      <c r="QOK4570" s="544"/>
      <c r="QOL4570" s="2365"/>
      <c r="QOM4570" s="633"/>
      <c r="QON4570" s="439"/>
      <c r="QOO4570" s="633"/>
      <c r="QOP4570" s="633"/>
      <c r="QOQ4570" s="1888"/>
      <c r="QOR4570" s="544"/>
      <c r="QOS4570" s="2365"/>
      <c r="QOT4570" s="633"/>
      <c r="QOU4570" s="439"/>
      <c r="QOV4570" s="633"/>
      <c r="QOW4570" s="633"/>
      <c r="QOX4570" s="1888"/>
      <c r="QOY4570" s="544"/>
      <c r="QOZ4570" s="2365"/>
      <c r="QPA4570" s="633"/>
      <c r="QPB4570" s="439"/>
      <c r="QPC4570" s="633"/>
      <c r="QPD4570" s="633"/>
      <c r="QPE4570" s="1888"/>
      <c r="QPF4570" s="544"/>
      <c r="QPG4570" s="2365"/>
      <c r="QPH4570" s="633"/>
      <c r="QPI4570" s="439"/>
      <c r="QPJ4570" s="633"/>
      <c r="QPK4570" s="633"/>
      <c r="QPL4570" s="1888"/>
      <c r="QPM4570" s="544"/>
      <c r="QPN4570" s="2365"/>
      <c r="QPO4570" s="633"/>
      <c r="QPP4570" s="439"/>
      <c r="QPQ4570" s="633"/>
      <c r="QPR4570" s="633"/>
      <c r="QPS4570" s="1888"/>
      <c r="QPT4570" s="544"/>
      <c r="QPU4570" s="2365"/>
      <c r="QPV4570" s="633"/>
      <c r="QPW4570" s="439"/>
      <c r="QPX4570" s="633"/>
      <c r="QPY4570" s="633"/>
      <c r="QPZ4570" s="1888"/>
      <c r="QQA4570" s="544"/>
      <c r="QQB4570" s="2365"/>
      <c r="QQC4570" s="633"/>
      <c r="QQD4570" s="439"/>
      <c r="QQE4570" s="633"/>
      <c r="QQF4570" s="633"/>
      <c r="QQG4570" s="1888"/>
      <c r="QQH4570" s="544"/>
      <c r="QQI4570" s="2365"/>
      <c r="QQJ4570" s="633"/>
      <c r="QQK4570" s="439"/>
      <c r="QQL4570" s="633"/>
      <c r="QQM4570" s="633"/>
      <c r="QQN4570" s="1888"/>
      <c r="QQO4570" s="544"/>
      <c r="QQP4570" s="2365"/>
      <c r="QQQ4570" s="633"/>
      <c r="QQR4570" s="439"/>
      <c r="QQS4570" s="633"/>
      <c r="QQT4570" s="633"/>
      <c r="QQU4570" s="1888"/>
      <c r="QQV4570" s="544"/>
      <c r="QQW4570" s="2365"/>
      <c r="QQX4570" s="633"/>
      <c r="QQY4570" s="439"/>
      <c r="QQZ4570" s="633"/>
      <c r="QRA4570" s="633"/>
      <c r="QRB4570" s="1888"/>
      <c r="QRC4570" s="544"/>
      <c r="QRD4570" s="2365"/>
      <c r="QRE4570" s="633"/>
      <c r="QRF4570" s="439"/>
      <c r="QRG4570" s="633"/>
      <c r="QRH4570" s="633"/>
      <c r="QRI4570" s="1888"/>
      <c r="QRJ4570" s="544"/>
      <c r="QRK4570" s="2365"/>
      <c r="QRL4570" s="633"/>
      <c r="QRM4570" s="439"/>
      <c r="QRN4570" s="633"/>
      <c r="QRO4570" s="633"/>
      <c r="QRP4570" s="1888"/>
      <c r="QRQ4570" s="544"/>
      <c r="QRR4570" s="2365"/>
      <c r="QRS4570" s="633"/>
      <c r="QRT4570" s="439"/>
      <c r="QRU4570" s="633"/>
      <c r="QRV4570" s="633"/>
      <c r="QRW4570" s="1888"/>
      <c r="QRX4570" s="544"/>
      <c r="QRY4570" s="2365"/>
      <c r="QRZ4570" s="633"/>
      <c r="QSA4570" s="439"/>
      <c r="QSB4570" s="633"/>
      <c r="QSC4570" s="633"/>
      <c r="QSD4570" s="1888"/>
      <c r="QSE4570" s="544"/>
      <c r="QSF4570" s="2365"/>
      <c r="QSG4570" s="633"/>
      <c r="QSH4570" s="439"/>
      <c r="QSI4570" s="633"/>
      <c r="QSJ4570" s="633"/>
      <c r="QSK4570" s="1888"/>
      <c r="QSL4570" s="544"/>
      <c r="QSM4570" s="2365"/>
      <c r="QSN4570" s="633"/>
      <c r="QSO4570" s="439"/>
      <c r="QSP4570" s="633"/>
      <c r="QSQ4570" s="633"/>
      <c r="QSR4570" s="1888"/>
      <c r="QSS4570" s="544"/>
      <c r="QST4570" s="2365"/>
      <c r="QSU4570" s="633"/>
      <c r="QSV4570" s="439"/>
      <c r="QSW4570" s="633"/>
      <c r="QSX4570" s="633"/>
      <c r="QSY4570" s="1888"/>
      <c r="QSZ4570" s="544"/>
      <c r="QTA4570" s="2365"/>
      <c r="QTB4570" s="633"/>
      <c r="QTC4570" s="439"/>
      <c r="QTD4570" s="633"/>
      <c r="QTE4570" s="633"/>
      <c r="QTF4570" s="1888"/>
      <c r="QTG4570" s="544"/>
      <c r="QTH4570" s="2365"/>
      <c r="QTI4570" s="633"/>
      <c r="QTJ4570" s="439"/>
      <c r="QTK4570" s="633"/>
      <c r="QTL4570" s="633"/>
      <c r="QTM4570" s="1888"/>
      <c r="QTN4570" s="544"/>
      <c r="QTO4570" s="2365"/>
      <c r="QTP4570" s="633"/>
      <c r="QTQ4570" s="439"/>
      <c r="QTR4570" s="633"/>
      <c r="QTS4570" s="633"/>
      <c r="QTT4570" s="1888"/>
      <c r="QTU4570" s="544"/>
      <c r="QTV4570" s="2365"/>
      <c r="QTW4570" s="633"/>
      <c r="QTX4570" s="439"/>
      <c r="QTY4570" s="633"/>
      <c r="QTZ4570" s="633"/>
      <c r="QUA4570" s="1888"/>
      <c r="QUB4570" s="544"/>
      <c r="QUC4570" s="2365"/>
      <c r="QUD4570" s="633"/>
      <c r="QUE4570" s="439"/>
      <c r="QUF4570" s="633"/>
      <c r="QUG4570" s="633"/>
      <c r="QUH4570" s="1888"/>
      <c r="QUI4570" s="544"/>
      <c r="QUJ4570" s="2365"/>
      <c r="QUK4570" s="633"/>
      <c r="QUL4570" s="439"/>
      <c r="QUM4570" s="633"/>
      <c r="QUN4570" s="633"/>
      <c r="QUO4570" s="1888"/>
      <c r="QUP4570" s="544"/>
      <c r="QUQ4570" s="2365"/>
      <c r="QUR4570" s="633"/>
      <c r="QUS4570" s="439"/>
      <c r="QUT4570" s="633"/>
      <c r="QUU4570" s="633"/>
      <c r="QUV4570" s="1888"/>
      <c r="QUW4570" s="544"/>
      <c r="QUX4570" s="2365"/>
      <c r="QUY4570" s="633"/>
      <c r="QUZ4570" s="439"/>
      <c r="QVA4570" s="633"/>
      <c r="QVB4570" s="633"/>
      <c r="QVC4570" s="1888"/>
      <c r="QVD4570" s="544"/>
      <c r="QVE4570" s="2365"/>
      <c r="QVF4570" s="633"/>
      <c r="QVG4570" s="439"/>
      <c r="QVH4570" s="633"/>
      <c r="QVI4570" s="633"/>
      <c r="QVJ4570" s="1888"/>
      <c r="QVK4570" s="544"/>
      <c r="QVL4570" s="2365"/>
      <c r="QVM4570" s="633"/>
      <c r="QVN4570" s="439"/>
      <c r="QVO4570" s="633"/>
      <c r="QVP4570" s="633"/>
      <c r="QVQ4570" s="1888"/>
      <c r="QVR4570" s="544"/>
      <c r="QVS4570" s="2365"/>
      <c r="QVT4570" s="633"/>
      <c r="QVU4570" s="439"/>
      <c r="QVV4570" s="633"/>
      <c r="QVW4570" s="633"/>
      <c r="QVX4570" s="1888"/>
      <c r="QVY4570" s="544"/>
      <c r="QVZ4570" s="2365"/>
      <c r="QWA4570" s="633"/>
      <c r="QWB4570" s="439"/>
      <c r="QWC4570" s="633"/>
      <c r="QWD4570" s="633"/>
      <c r="QWE4570" s="1888"/>
      <c r="QWF4570" s="544"/>
      <c r="QWG4570" s="2365"/>
      <c r="QWH4570" s="633"/>
      <c r="QWI4570" s="439"/>
      <c r="QWJ4570" s="633"/>
      <c r="QWK4570" s="633"/>
      <c r="QWL4570" s="1888"/>
      <c r="QWM4570" s="544"/>
      <c r="QWN4570" s="2365"/>
      <c r="QWO4570" s="633"/>
      <c r="QWP4570" s="439"/>
      <c r="QWQ4570" s="633"/>
      <c r="QWR4570" s="633"/>
      <c r="QWS4570" s="1888"/>
      <c r="QWT4570" s="544"/>
      <c r="QWU4570" s="2365"/>
      <c r="QWV4570" s="633"/>
      <c r="QWW4570" s="439"/>
      <c r="QWX4570" s="633"/>
      <c r="QWY4570" s="633"/>
      <c r="QWZ4570" s="1888"/>
      <c r="QXA4570" s="544"/>
      <c r="QXB4570" s="2365"/>
      <c r="QXC4570" s="633"/>
      <c r="QXD4570" s="439"/>
      <c r="QXE4570" s="633"/>
      <c r="QXF4570" s="633"/>
      <c r="QXG4570" s="1888"/>
      <c r="QXH4570" s="544"/>
      <c r="QXI4570" s="2365"/>
      <c r="QXJ4570" s="633"/>
      <c r="QXK4570" s="439"/>
      <c r="QXL4570" s="633"/>
      <c r="QXM4570" s="633"/>
      <c r="QXN4570" s="1888"/>
      <c r="QXO4570" s="544"/>
      <c r="QXP4570" s="2365"/>
      <c r="QXQ4570" s="633"/>
      <c r="QXR4570" s="439"/>
      <c r="QXS4570" s="633"/>
      <c r="QXT4570" s="633"/>
      <c r="QXU4570" s="1888"/>
      <c r="QXV4570" s="544"/>
      <c r="QXW4570" s="2365"/>
      <c r="QXX4570" s="633"/>
      <c r="QXY4570" s="439"/>
      <c r="QXZ4570" s="633"/>
      <c r="QYA4570" s="633"/>
      <c r="QYB4570" s="1888"/>
      <c r="QYC4570" s="544"/>
      <c r="QYD4570" s="2365"/>
      <c r="QYE4570" s="633"/>
      <c r="QYF4570" s="439"/>
      <c r="QYG4570" s="633"/>
      <c r="QYH4570" s="633"/>
      <c r="QYI4570" s="1888"/>
      <c r="QYJ4570" s="544"/>
      <c r="QYK4570" s="2365"/>
      <c r="QYL4570" s="633"/>
      <c r="QYM4570" s="439"/>
      <c r="QYN4570" s="633"/>
      <c r="QYO4570" s="633"/>
      <c r="QYP4570" s="1888"/>
      <c r="QYQ4570" s="544"/>
      <c r="QYR4570" s="2365"/>
      <c r="QYS4570" s="633"/>
      <c r="QYT4570" s="439"/>
      <c r="QYU4570" s="633"/>
      <c r="QYV4570" s="633"/>
      <c r="QYW4570" s="1888"/>
      <c r="QYX4570" s="544"/>
      <c r="QYY4570" s="2365"/>
      <c r="QYZ4570" s="633"/>
      <c r="QZA4570" s="439"/>
      <c r="QZB4570" s="633"/>
      <c r="QZC4570" s="633"/>
      <c r="QZD4570" s="1888"/>
      <c r="QZE4570" s="544"/>
      <c r="QZF4570" s="2365"/>
      <c r="QZG4570" s="633"/>
      <c r="QZH4570" s="439"/>
      <c r="QZI4570" s="633"/>
      <c r="QZJ4570" s="633"/>
      <c r="QZK4570" s="1888"/>
      <c r="QZL4570" s="544"/>
      <c r="QZM4570" s="2365"/>
      <c r="QZN4570" s="633"/>
      <c r="QZO4570" s="439"/>
      <c r="QZP4570" s="633"/>
      <c r="QZQ4570" s="633"/>
      <c r="QZR4570" s="1888"/>
      <c r="QZS4570" s="544"/>
      <c r="QZT4570" s="2365"/>
      <c r="QZU4570" s="633"/>
      <c r="QZV4570" s="439"/>
      <c r="QZW4570" s="633"/>
      <c r="QZX4570" s="633"/>
      <c r="QZY4570" s="1888"/>
      <c r="QZZ4570" s="544"/>
      <c r="RAA4570" s="2365"/>
      <c r="RAB4570" s="633"/>
      <c r="RAC4570" s="439"/>
      <c r="RAD4570" s="633"/>
      <c r="RAE4570" s="633"/>
      <c r="RAF4570" s="1888"/>
      <c r="RAG4570" s="544"/>
      <c r="RAH4570" s="2365"/>
      <c r="RAI4570" s="633"/>
      <c r="RAJ4570" s="439"/>
      <c r="RAK4570" s="633"/>
      <c r="RAL4570" s="633"/>
      <c r="RAM4570" s="1888"/>
      <c r="RAN4570" s="544"/>
      <c r="RAO4570" s="2365"/>
      <c r="RAP4570" s="633"/>
      <c r="RAQ4570" s="439"/>
      <c r="RAR4570" s="633"/>
      <c r="RAS4570" s="633"/>
      <c r="RAT4570" s="1888"/>
      <c r="RAU4570" s="544"/>
      <c r="RAV4570" s="2365"/>
      <c r="RAW4570" s="633"/>
      <c r="RAX4570" s="439"/>
      <c r="RAY4570" s="633"/>
      <c r="RAZ4570" s="633"/>
      <c r="RBA4570" s="1888"/>
      <c r="RBB4570" s="544"/>
      <c r="RBC4570" s="2365"/>
      <c r="RBD4570" s="633"/>
      <c r="RBE4570" s="439"/>
      <c r="RBF4570" s="633"/>
      <c r="RBG4570" s="633"/>
      <c r="RBH4570" s="1888"/>
      <c r="RBI4570" s="544"/>
      <c r="RBJ4570" s="2365"/>
      <c r="RBK4570" s="633"/>
      <c r="RBL4570" s="439"/>
      <c r="RBM4570" s="633"/>
      <c r="RBN4570" s="633"/>
      <c r="RBO4570" s="1888"/>
      <c r="RBP4570" s="544"/>
      <c r="RBQ4570" s="2365"/>
      <c r="RBR4570" s="633"/>
      <c r="RBS4570" s="439"/>
      <c r="RBT4570" s="633"/>
      <c r="RBU4570" s="633"/>
      <c r="RBV4570" s="1888"/>
      <c r="RBW4570" s="544"/>
      <c r="RBX4570" s="2365"/>
      <c r="RBY4570" s="633"/>
      <c r="RBZ4570" s="439"/>
      <c r="RCA4570" s="633"/>
      <c r="RCB4570" s="633"/>
      <c r="RCC4570" s="1888"/>
      <c r="RCD4570" s="544"/>
      <c r="RCE4570" s="2365"/>
      <c r="RCF4570" s="633"/>
      <c r="RCG4570" s="439"/>
      <c r="RCH4570" s="633"/>
      <c r="RCI4570" s="633"/>
      <c r="RCJ4570" s="1888"/>
      <c r="RCK4570" s="544"/>
      <c r="RCL4570" s="2365"/>
      <c r="RCM4570" s="633"/>
      <c r="RCN4570" s="439"/>
      <c r="RCO4570" s="633"/>
      <c r="RCP4570" s="633"/>
      <c r="RCQ4570" s="1888"/>
      <c r="RCR4570" s="544"/>
      <c r="RCS4570" s="2365"/>
      <c r="RCT4570" s="633"/>
      <c r="RCU4570" s="439"/>
      <c r="RCV4570" s="633"/>
      <c r="RCW4570" s="633"/>
      <c r="RCX4570" s="1888"/>
      <c r="RCY4570" s="544"/>
      <c r="RCZ4570" s="2365"/>
      <c r="RDA4570" s="633"/>
      <c r="RDB4570" s="439"/>
      <c r="RDC4570" s="633"/>
      <c r="RDD4570" s="633"/>
      <c r="RDE4570" s="1888"/>
      <c r="RDF4570" s="544"/>
      <c r="RDG4570" s="2365"/>
      <c r="RDH4570" s="633"/>
      <c r="RDI4570" s="439"/>
      <c r="RDJ4570" s="633"/>
      <c r="RDK4570" s="633"/>
      <c r="RDL4570" s="1888"/>
      <c r="RDM4570" s="544"/>
      <c r="RDN4570" s="2365"/>
      <c r="RDO4570" s="633"/>
      <c r="RDP4570" s="439"/>
      <c r="RDQ4570" s="633"/>
      <c r="RDR4570" s="633"/>
      <c r="RDS4570" s="1888"/>
      <c r="RDT4570" s="544"/>
      <c r="RDU4570" s="2365"/>
      <c r="RDV4570" s="633"/>
      <c r="RDW4570" s="439"/>
      <c r="RDX4570" s="633"/>
      <c r="RDY4570" s="633"/>
      <c r="RDZ4570" s="1888"/>
      <c r="REA4570" s="544"/>
      <c r="REB4570" s="2365"/>
      <c r="REC4570" s="633"/>
      <c r="RED4570" s="439"/>
      <c r="REE4570" s="633"/>
      <c r="REF4570" s="633"/>
      <c r="REG4570" s="1888"/>
      <c r="REH4570" s="544"/>
      <c r="REI4570" s="2365"/>
      <c r="REJ4570" s="633"/>
      <c r="REK4570" s="439"/>
      <c r="REL4570" s="633"/>
      <c r="REM4570" s="633"/>
      <c r="REN4570" s="1888"/>
      <c r="REO4570" s="544"/>
      <c r="REP4570" s="2365"/>
      <c r="REQ4570" s="633"/>
      <c r="RER4570" s="439"/>
      <c r="RES4570" s="633"/>
      <c r="RET4570" s="633"/>
      <c r="REU4570" s="1888"/>
      <c r="REV4570" s="544"/>
      <c r="REW4570" s="2365"/>
      <c r="REX4570" s="633"/>
      <c r="REY4570" s="439"/>
      <c r="REZ4570" s="633"/>
      <c r="RFA4570" s="633"/>
      <c r="RFB4570" s="1888"/>
      <c r="RFC4570" s="544"/>
      <c r="RFD4570" s="2365"/>
      <c r="RFE4570" s="633"/>
      <c r="RFF4570" s="439"/>
      <c r="RFG4570" s="633"/>
      <c r="RFH4570" s="633"/>
      <c r="RFI4570" s="1888"/>
      <c r="RFJ4570" s="544"/>
      <c r="RFK4570" s="2365"/>
      <c r="RFL4570" s="633"/>
      <c r="RFM4570" s="439"/>
      <c r="RFN4570" s="633"/>
      <c r="RFO4570" s="633"/>
      <c r="RFP4570" s="1888"/>
      <c r="RFQ4570" s="544"/>
      <c r="RFR4570" s="2365"/>
      <c r="RFS4570" s="633"/>
      <c r="RFT4570" s="439"/>
      <c r="RFU4570" s="633"/>
      <c r="RFV4570" s="633"/>
      <c r="RFW4570" s="1888"/>
      <c r="RFX4570" s="544"/>
      <c r="RFY4570" s="2365"/>
      <c r="RFZ4570" s="633"/>
      <c r="RGA4570" s="439"/>
      <c r="RGB4570" s="633"/>
      <c r="RGC4570" s="633"/>
      <c r="RGD4570" s="1888"/>
      <c r="RGE4570" s="544"/>
      <c r="RGF4570" s="2365"/>
      <c r="RGG4570" s="633"/>
      <c r="RGH4570" s="439"/>
      <c r="RGI4570" s="633"/>
      <c r="RGJ4570" s="633"/>
      <c r="RGK4570" s="1888"/>
      <c r="RGL4570" s="544"/>
      <c r="RGM4570" s="2365"/>
      <c r="RGN4570" s="633"/>
      <c r="RGO4570" s="439"/>
      <c r="RGP4570" s="633"/>
      <c r="RGQ4570" s="633"/>
      <c r="RGR4570" s="1888"/>
      <c r="RGS4570" s="544"/>
      <c r="RGT4570" s="2365"/>
      <c r="RGU4570" s="633"/>
      <c r="RGV4570" s="439"/>
      <c r="RGW4570" s="633"/>
      <c r="RGX4570" s="633"/>
      <c r="RGY4570" s="1888"/>
      <c r="RGZ4570" s="544"/>
      <c r="RHA4570" s="2365"/>
      <c r="RHB4570" s="633"/>
      <c r="RHC4570" s="439"/>
      <c r="RHD4570" s="633"/>
      <c r="RHE4570" s="633"/>
      <c r="RHF4570" s="1888"/>
      <c r="RHG4570" s="544"/>
      <c r="RHH4570" s="2365"/>
      <c r="RHI4570" s="633"/>
      <c r="RHJ4570" s="439"/>
      <c r="RHK4570" s="633"/>
      <c r="RHL4570" s="633"/>
      <c r="RHM4570" s="1888"/>
      <c r="RHN4570" s="544"/>
      <c r="RHO4570" s="2365"/>
      <c r="RHP4570" s="633"/>
      <c r="RHQ4570" s="439"/>
      <c r="RHR4570" s="633"/>
      <c r="RHS4570" s="633"/>
      <c r="RHT4570" s="1888"/>
      <c r="RHU4570" s="544"/>
      <c r="RHV4570" s="2365"/>
      <c r="RHW4570" s="633"/>
      <c r="RHX4570" s="439"/>
      <c r="RHY4570" s="633"/>
      <c r="RHZ4570" s="633"/>
      <c r="RIA4570" s="1888"/>
      <c r="RIB4570" s="544"/>
      <c r="RIC4570" s="2365"/>
      <c r="RID4570" s="633"/>
      <c r="RIE4570" s="439"/>
      <c r="RIF4570" s="633"/>
      <c r="RIG4570" s="633"/>
      <c r="RIH4570" s="1888"/>
      <c r="RII4570" s="544"/>
      <c r="RIJ4570" s="2365"/>
      <c r="RIK4570" s="633"/>
      <c r="RIL4570" s="439"/>
      <c r="RIM4570" s="633"/>
      <c r="RIN4570" s="633"/>
      <c r="RIO4570" s="1888"/>
      <c r="RIP4570" s="544"/>
      <c r="RIQ4570" s="2365"/>
      <c r="RIR4570" s="633"/>
      <c r="RIS4570" s="439"/>
      <c r="RIT4570" s="633"/>
      <c r="RIU4570" s="633"/>
      <c r="RIV4570" s="1888"/>
      <c r="RIW4570" s="544"/>
      <c r="RIX4570" s="2365"/>
      <c r="RIY4570" s="633"/>
      <c r="RIZ4570" s="439"/>
      <c r="RJA4570" s="633"/>
      <c r="RJB4570" s="633"/>
      <c r="RJC4570" s="1888"/>
      <c r="RJD4570" s="544"/>
      <c r="RJE4570" s="2365"/>
      <c r="RJF4570" s="633"/>
      <c r="RJG4570" s="439"/>
      <c r="RJH4570" s="633"/>
      <c r="RJI4570" s="633"/>
      <c r="RJJ4570" s="1888"/>
      <c r="RJK4570" s="544"/>
      <c r="RJL4570" s="2365"/>
      <c r="RJM4570" s="633"/>
      <c r="RJN4570" s="439"/>
      <c r="RJO4570" s="633"/>
      <c r="RJP4570" s="633"/>
      <c r="RJQ4570" s="1888"/>
      <c r="RJR4570" s="544"/>
      <c r="RJS4570" s="2365"/>
      <c r="RJT4570" s="633"/>
      <c r="RJU4570" s="439"/>
      <c r="RJV4570" s="633"/>
      <c r="RJW4570" s="633"/>
      <c r="RJX4570" s="1888"/>
      <c r="RJY4570" s="544"/>
      <c r="RJZ4570" s="2365"/>
      <c r="RKA4570" s="633"/>
      <c r="RKB4570" s="439"/>
      <c r="RKC4570" s="633"/>
      <c r="RKD4570" s="633"/>
      <c r="RKE4570" s="1888"/>
      <c r="RKF4570" s="544"/>
      <c r="RKG4570" s="2365"/>
      <c r="RKH4570" s="633"/>
      <c r="RKI4570" s="439"/>
      <c r="RKJ4570" s="633"/>
      <c r="RKK4570" s="633"/>
      <c r="RKL4570" s="1888"/>
      <c r="RKM4570" s="544"/>
      <c r="RKN4570" s="2365"/>
      <c r="RKO4570" s="633"/>
      <c r="RKP4570" s="439"/>
      <c r="RKQ4570" s="633"/>
      <c r="RKR4570" s="633"/>
      <c r="RKS4570" s="1888"/>
      <c r="RKT4570" s="544"/>
      <c r="RKU4570" s="2365"/>
      <c r="RKV4570" s="633"/>
      <c r="RKW4570" s="439"/>
      <c r="RKX4570" s="633"/>
      <c r="RKY4570" s="633"/>
      <c r="RKZ4570" s="1888"/>
      <c r="RLA4570" s="544"/>
      <c r="RLB4570" s="2365"/>
      <c r="RLC4570" s="633"/>
      <c r="RLD4570" s="439"/>
      <c r="RLE4570" s="633"/>
      <c r="RLF4570" s="633"/>
      <c r="RLG4570" s="1888"/>
      <c r="RLH4570" s="544"/>
      <c r="RLI4570" s="2365"/>
      <c r="RLJ4570" s="633"/>
      <c r="RLK4570" s="439"/>
      <c r="RLL4570" s="633"/>
      <c r="RLM4570" s="633"/>
      <c r="RLN4570" s="1888"/>
      <c r="RLO4570" s="544"/>
      <c r="RLP4570" s="2365"/>
      <c r="RLQ4570" s="633"/>
      <c r="RLR4570" s="439"/>
      <c r="RLS4570" s="633"/>
      <c r="RLT4570" s="633"/>
      <c r="RLU4570" s="1888"/>
      <c r="RLV4570" s="544"/>
      <c r="RLW4570" s="2365"/>
      <c r="RLX4570" s="633"/>
      <c r="RLY4570" s="439"/>
      <c r="RLZ4570" s="633"/>
      <c r="RMA4570" s="633"/>
      <c r="RMB4570" s="1888"/>
      <c r="RMC4570" s="544"/>
      <c r="RMD4570" s="2365"/>
      <c r="RME4570" s="633"/>
      <c r="RMF4570" s="439"/>
      <c r="RMG4570" s="633"/>
      <c r="RMH4570" s="633"/>
      <c r="RMI4570" s="1888"/>
      <c r="RMJ4570" s="544"/>
      <c r="RMK4570" s="2365"/>
      <c r="RML4570" s="633"/>
      <c r="RMM4570" s="439"/>
      <c r="RMN4570" s="633"/>
      <c r="RMO4570" s="633"/>
      <c r="RMP4570" s="1888"/>
      <c r="RMQ4570" s="544"/>
      <c r="RMR4570" s="2365"/>
      <c r="RMS4570" s="633"/>
      <c r="RMT4570" s="439"/>
      <c r="RMU4570" s="633"/>
      <c r="RMV4570" s="633"/>
      <c r="RMW4570" s="1888"/>
      <c r="RMX4570" s="544"/>
      <c r="RMY4570" s="2365"/>
      <c r="RMZ4570" s="633"/>
      <c r="RNA4570" s="439"/>
      <c r="RNB4570" s="633"/>
      <c r="RNC4570" s="633"/>
      <c r="RND4570" s="1888"/>
      <c r="RNE4570" s="544"/>
      <c r="RNF4570" s="2365"/>
      <c r="RNG4570" s="633"/>
      <c r="RNH4570" s="439"/>
      <c r="RNI4570" s="633"/>
      <c r="RNJ4570" s="633"/>
      <c r="RNK4570" s="1888"/>
      <c r="RNL4570" s="544"/>
      <c r="RNM4570" s="2365"/>
      <c r="RNN4570" s="633"/>
      <c r="RNO4570" s="439"/>
      <c r="RNP4570" s="633"/>
      <c r="RNQ4570" s="633"/>
      <c r="RNR4570" s="1888"/>
      <c r="RNS4570" s="544"/>
      <c r="RNT4570" s="2365"/>
      <c r="RNU4570" s="633"/>
      <c r="RNV4570" s="439"/>
      <c r="RNW4570" s="633"/>
      <c r="RNX4570" s="633"/>
      <c r="RNY4570" s="1888"/>
      <c r="RNZ4570" s="544"/>
      <c r="ROA4570" s="2365"/>
      <c r="ROB4570" s="633"/>
      <c r="ROC4570" s="439"/>
      <c r="ROD4570" s="633"/>
      <c r="ROE4570" s="633"/>
      <c r="ROF4570" s="1888"/>
      <c r="ROG4570" s="544"/>
      <c r="ROH4570" s="2365"/>
      <c r="ROI4570" s="633"/>
      <c r="ROJ4570" s="439"/>
      <c r="ROK4570" s="633"/>
      <c r="ROL4570" s="633"/>
      <c r="ROM4570" s="1888"/>
      <c r="RON4570" s="544"/>
      <c r="ROO4570" s="2365"/>
      <c r="ROP4570" s="633"/>
      <c r="ROQ4570" s="439"/>
      <c r="ROR4570" s="633"/>
      <c r="ROS4570" s="633"/>
      <c r="ROT4570" s="1888"/>
      <c r="ROU4570" s="544"/>
      <c r="ROV4570" s="2365"/>
      <c r="ROW4570" s="633"/>
      <c r="ROX4570" s="439"/>
      <c r="ROY4570" s="633"/>
      <c r="ROZ4570" s="633"/>
      <c r="RPA4570" s="1888"/>
      <c r="RPB4570" s="544"/>
      <c r="RPC4570" s="2365"/>
      <c r="RPD4570" s="633"/>
      <c r="RPE4570" s="439"/>
      <c r="RPF4570" s="633"/>
      <c r="RPG4570" s="633"/>
      <c r="RPH4570" s="1888"/>
      <c r="RPI4570" s="544"/>
      <c r="RPJ4570" s="2365"/>
      <c r="RPK4570" s="633"/>
      <c r="RPL4570" s="439"/>
      <c r="RPM4570" s="633"/>
      <c r="RPN4570" s="633"/>
      <c r="RPO4570" s="1888"/>
      <c r="RPP4570" s="544"/>
      <c r="RPQ4570" s="2365"/>
      <c r="RPR4570" s="633"/>
      <c r="RPS4570" s="439"/>
      <c r="RPT4570" s="633"/>
      <c r="RPU4570" s="633"/>
      <c r="RPV4570" s="1888"/>
      <c r="RPW4570" s="544"/>
      <c r="RPX4570" s="2365"/>
      <c r="RPY4570" s="633"/>
      <c r="RPZ4570" s="439"/>
      <c r="RQA4570" s="633"/>
      <c r="RQB4570" s="633"/>
      <c r="RQC4570" s="1888"/>
      <c r="RQD4570" s="544"/>
      <c r="RQE4570" s="2365"/>
      <c r="RQF4570" s="633"/>
      <c r="RQG4570" s="439"/>
      <c r="RQH4570" s="633"/>
      <c r="RQI4570" s="633"/>
      <c r="RQJ4570" s="1888"/>
      <c r="RQK4570" s="544"/>
      <c r="RQL4570" s="2365"/>
      <c r="RQM4570" s="633"/>
      <c r="RQN4570" s="439"/>
      <c r="RQO4570" s="633"/>
      <c r="RQP4570" s="633"/>
      <c r="RQQ4570" s="1888"/>
      <c r="RQR4570" s="544"/>
      <c r="RQS4570" s="2365"/>
      <c r="RQT4570" s="633"/>
      <c r="RQU4570" s="439"/>
      <c r="RQV4570" s="633"/>
      <c r="RQW4570" s="633"/>
      <c r="RQX4570" s="1888"/>
      <c r="RQY4570" s="544"/>
      <c r="RQZ4570" s="2365"/>
      <c r="RRA4570" s="633"/>
      <c r="RRB4570" s="439"/>
      <c r="RRC4570" s="633"/>
      <c r="RRD4570" s="633"/>
      <c r="RRE4570" s="1888"/>
      <c r="RRF4570" s="544"/>
      <c r="RRG4570" s="2365"/>
      <c r="RRH4570" s="633"/>
      <c r="RRI4570" s="439"/>
      <c r="RRJ4570" s="633"/>
      <c r="RRK4570" s="633"/>
      <c r="RRL4570" s="1888"/>
      <c r="RRM4570" s="544"/>
      <c r="RRN4570" s="2365"/>
      <c r="RRO4570" s="633"/>
      <c r="RRP4570" s="439"/>
      <c r="RRQ4570" s="633"/>
      <c r="RRR4570" s="633"/>
      <c r="RRS4570" s="1888"/>
      <c r="RRT4570" s="544"/>
      <c r="RRU4570" s="2365"/>
      <c r="RRV4570" s="633"/>
      <c r="RRW4570" s="439"/>
      <c r="RRX4570" s="633"/>
      <c r="RRY4570" s="633"/>
      <c r="RRZ4570" s="1888"/>
      <c r="RSA4570" s="544"/>
      <c r="RSB4570" s="2365"/>
      <c r="RSC4570" s="633"/>
      <c r="RSD4570" s="439"/>
      <c r="RSE4570" s="633"/>
      <c r="RSF4570" s="633"/>
      <c r="RSG4570" s="1888"/>
      <c r="RSH4570" s="544"/>
      <c r="RSI4570" s="2365"/>
      <c r="RSJ4570" s="633"/>
      <c r="RSK4570" s="439"/>
      <c r="RSL4570" s="633"/>
      <c r="RSM4570" s="633"/>
      <c r="RSN4570" s="1888"/>
      <c r="RSO4570" s="544"/>
      <c r="RSP4570" s="2365"/>
      <c r="RSQ4570" s="633"/>
      <c r="RSR4570" s="439"/>
      <c r="RSS4570" s="633"/>
      <c r="RST4570" s="633"/>
      <c r="RSU4570" s="1888"/>
      <c r="RSV4570" s="544"/>
      <c r="RSW4570" s="2365"/>
      <c r="RSX4570" s="633"/>
      <c r="RSY4570" s="439"/>
      <c r="RSZ4570" s="633"/>
      <c r="RTA4570" s="633"/>
      <c r="RTB4570" s="1888"/>
      <c r="RTC4570" s="544"/>
      <c r="RTD4570" s="2365"/>
      <c r="RTE4570" s="633"/>
      <c r="RTF4570" s="439"/>
      <c r="RTG4570" s="633"/>
      <c r="RTH4570" s="633"/>
      <c r="RTI4570" s="1888"/>
      <c r="RTJ4570" s="544"/>
      <c r="RTK4570" s="2365"/>
      <c r="RTL4570" s="633"/>
      <c r="RTM4570" s="439"/>
      <c r="RTN4570" s="633"/>
      <c r="RTO4570" s="633"/>
      <c r="RTP4570" s="1888"/>
      <c r="RTQ4570" s="544"/>
      <c r="RTR4570" s="2365"/>
      <c r="RTS4570" s="633"/>
      <c r="RTT4570" s="439"/>
      <c r="RTU4570" s="633"/>
      <c r="RTV4570" s="633"/>
      <c r="RTW4570" s="1888"/>
      <c r="RTX4570" s="544"/>
      <c r="RTY4570" s="2365"/>
      <c r="RTZ4570" s="633"/>
      <c r="RUA4570" s="439"/>
      <c r="RUB4570" s="633"/>
      <c r="RUC4570" s="633"/>
      <c r="RUD4570" s="1888"/>
      <c r="RUE4570" s="544"/>
      <c r="RUF4570" s="2365"/>
      <c r="RUG4570" s="633"/>
      <c r="RUH4570" s="439"/>
      <c r="RUI4570" s="633"/>
      <c r="RUJ4570" s="633"/>
      <c r="RUK4570" s="1888"/>
      <c r="RUL4570" s="544"/>
      <c r="RUM4570" s="2365"/>
      <c r="RUN4570" s="633"/>
      <c r="RUO4570" s="439"/>
      <c r="RUP4570" s="633"/>
      <c r="RUQ4570" s="633"/>
      <c r="RUR4570" s="1888"/>
      <c r="RUS4570" s="544"/>
      <c r="RUT4570" s="2365"/>
      <c r="RUU4570" s="633"/>
      <c r="RUV4570" s="439"/>
      <c r="RUW4570" s="633"/>
      <c r="RUX4570" s="633"/>
      <c r="RUY4570" s="1888"/>
      <c r="RUZ4570" s="544"/>
      <c r="RVA4570" s="2365"/>
      <c r="RVB4570" s="633"/>
      <c r="RVC4570" s="439"/>
      <c r="RVD4570" s="633"/>
      <c r="RVE4570" s="633"/>
      <c r="RVF4570" s="1888"/>
      <c r="RVG4570" s="544"/>
      <c r="RVH4570" s="2365"/>
      <c r="RVI4570" s="633"/>
      <c r="RVJ4570" s="439"/>
      <c r="RVK4570" s="633"/>
      <c r="RVL4570" s="633"/>
      <c r="RVM4570" s="1888"/>
      <c r="RVN4570" s="544"/>
      <c r="RVO4570" s="2365"/>
      <c r="RVP4570" s="633"/>
      <c r="RVQ4570" s="439"/>
      <c r="RVR4570" s="633"/>
      <c r="RVS4570" s="633"/>
      <c r="RVT4570" s="1888"/>
      <c r="RVU4570" s="544"/>
      <c r="RVV4570" s="2365"/>
      <c r="RVW4570" s="633"/>
      <c r="RVX4570" s="439"/>
      <c r="RVY4570" s="633"/>
      <c r="RVZ4570" s="633"/>
      <c r="RWA4570" s="1888"/>
      <c r="RWB4570" s="544"/>
      <c r="RWC4570" s="2365"/>
      <c r="RWD4570" s="633"/>
      <c r="RWE4570" s="439"/>
      <c r="RWF4570" s="633"/>
      <c r="RWG4570" s="633"/>
      <c r="RWH4570" s="1888"/>
      <c r="RWI4570" s="544"/>
      <c r="RWJ4570" s="2365"/>
      <c r="RWK4570" s="633"/>
      <c r="RWL4570" s="439"/>
      <c r="RWM4570" s="633"/>
      <c r="RWN4570" s="633"/>
      <c r="RWO4570" s="1888"/>
      <c r="RWP4570" s="544"/>
      <c r="RWQ4570" s="2365"/>
      <c r="RWR4570" s="633"/>
      <c r="RWS4570" s="439"/>
      <c r="RWT4570" s="633"/>
      <c r="RWU4570" s="633"/>
      <c r="RWV4570" s="1888"/>
      <c r="RWW4570" s="544"/>
      <c r="RWX4570" s="2365"/>
      <c r="RWY4570" s="633"/>
      <c r="RWZ4570" s="439"/>
      <c r="RXA4570" s="633"/>
      <c r="RXB4570" s="633"/>
      <c r="RXC4570" s="1888"/>
      <c r="RXD4570" s="544"/>
      <c r="RXE4570" s="2365"/>
      <c r="RXF4570" s="633"/>
      <c r="RXG4570" s="439"/>
      <c r="RXH4570" s="633"/>
      <c r="RXI4570" s="633"/>
      <c r="RXJ4570" s="1888"/>
      <c r="RXK4570" s="544"/>
      <c r="RXL4570" s="2365"/>
      <c r="RXM4570" s="633"/>
      <c r="RXN4570" s="439"/>
      <c r="RXO4570" s="633"/>
      <c r="RXP4570" s="633"/>
      <c r="RXQ4570" s="1888"/>
      <c r="RXR4570" s="544"/>
      <c r="RXS4570" s="2365"/>
      <c r="RXT4570" s="633"/>
      <c r="RXU4570" s="439"/>
      <c r="RXV4570" s="633"/>
      <c r="RXW4570" s="633"/>
      <c r="RXX4570" s="1888"/>
      <c r="RXY4570" s="544"/>
      <c r="RXZ4570" s="2365"/>
      <c r="RYA4570" s="633"/>
      <c r="RYB4570" s="439"/>
      <c r="RYC4570" s="633"/>
      <c r="RYD4570" s="633"/>
      <c r="RYE4570" s="1888"/>
      <c r="RYF4570" s="544"/>
      <c r="RYG4570" s="2365"/>
      <c r="RYH4570" s="633"/>
      <c r="RYI4570" s="439"/>
      <c r="RYJ4570" s="633"/>
      <c r="RYK4570" s="633"/>
      <c r="RYL4570" s="1888"/>
      <c r="RYM4570" s="544"/>
      <c r="RYN4570" s="2365"/>
      <c r="RYO4570" s="633"/>
      <c r="RYP4570" s="439"/>
      <c r="RYQ4570" s="633"/>
      <c r="RYR4570" s="633"/>
      <c r="RYS4570" s="1888"/>
      <c r="RYT4570" s="544"/>
      <c r="RYU4570" s="2365"/>
      <c r="RYV4570" s="633"/>
      <c r="RYW4570" s="439"/>
      <c r="RYX4570" s="633"/>
      <c r="RYY4570" s="633"/>
      <c r="RYZ4570" s="1888"/>
      <c r="RZA4570" s="544"/>
      <c r="RZB4570" s="2365"/>
      <c r="RZC4570" s="633"/>
      <c r="RZD4570" s="439"/>
      <c r="RZE4570" s="633"/>
      <c r="RZF4570" s="633"/>
      <c r="RZG4570" s="1888"/>
      <c r="RZH4570" s="544"/>
      <c r="RZI4570" s="2365"/>
      <c r="RZJ4570" s="633"/>
      <c r="RZK4570" s="439"/>
      <c r="RZL4570" s="633"/>
      <c r="RZM4570" s="633"/>
      <c r="RZN4570" s="1888"/>
      <c r="RZO4570" s="544"/>
      <c r="RZP4570" s="2365"/>
      <c r="RZQ4570" s="633"/>
      <c r="RZR4570" s="439"/>
      <c r="RZS4570" s="633"/>
      <c r="RZT4570" s="633"/>
      <c r="RZU4570" s="1888"/>
      <c r="RZV4570" s="544"/>
      <c r="RZW4570" s="2365"/>
      <c r="RZX4570" s="633"/>
      <c r="RZY4570" s="439"/>
      <c r="RZZ4570" s="633"/>
      <c r="SAA4570" s="633"/>
      <c r="SAB4570" s="1888"/>
      <c r="SAC4570" s="544"/>
      <c r="SAD4570" s="2365"/>
      <c r="SAE4570" s="633"/>
      <c r="SAF4570" s="439"/>
      <c r="SAG4570" s="633"/>
      <c r="SAH4570" s="633"/>
      <c r="SAI4570" s="1888"/>
      <c r="SAJ4570" s="544"/>
      <c r="SAK4570" s="2365"/>
      <c r="SAL4570" s="633"/>
      <c r="SAM4570" s="439"/>
      <c r="SAN4570" s="633"/>
      <c r="SAO4570" s="633"/>
      <c r="SAP4570" s="1888"/>
      <c r="SAQ4570" s="544"/>
      <c r="SAR4570" s="2365"/>
      <c r="SAS4570" s="633"/>
      <c r="SAT4570" s="439"/>
      <c r="SAU4570" s="633"/>
      <c r="SAV4570" s="633"/>
      <c r="SAW4570" s="1888"/>
      <c r="SAX4570" s="544"/>
      <c r="SAY4570" s="2365"/>
      <c r="SAZ4570" s="633"/>
      <c r="SBA4570" s="439"/>
      <c r="SBB4570" s="633"/>
      <c r="SBC4570" s="633"/>
      <c r="SBD4570" s="1888"/>
      <c r="SBE4570" s="544"/>
      <c r="SBF4570" s="2365"/>
      <c r="SBG4570" s="633"/>
      <c r="SBH4570" s="439"/>
      <c r="SBI4570" s="633"/>
      <c r="SBJ4570" s="633"/>
      <c r="SBK4570" s="1888"/>
      <c r="SBL4570" s="544"/>
      <c r="SBM4570" s="2365"/>
      <c r="SBN4570" s="633"/>
      <c r="SBO4570" s="439"/>
      <c r="SBP4570" s="633"/>
      <c r="SBQ4570" s="633"/>
      <c r="SBR4570" s="1888"/>
      <c r="SBS4570" s="544"/>
      <c r="SBT4570" s="2365"/>
      <c r="SBU4570" s="633"/>
      <c r="SBV4570" s="439"/>
      <c r="SBW4570" s="633"/>
      <c r="SBX4570" s="633"/>
      <c r="SBY4570" s="1888"/>
      <c r="SBZ4570" s="544"/>
      <c r="SCA4570" s="2365"/>
      <c r="SCB4570" s="633"/>
      <c r="SCC4570" s="439"/>
      <c r="SCD4570" s="633"/>
      <c r="SCE4570" s="633"/>
      <c r="SCF4570" s="1888"/>
      <c r="SCG4570" s="544"/>
      <c r="SCH4570" s="2365"/>
      <c r="SCI4570" s="633"/>
      <c r="SCJ4570" s="439"/>
      <c r="SCK4570" s="633"/>
      <c r="SCL4570" s="633"/>
      <c r="SCM4570" s="1888"/>
      <c r="SCN4570" s="544"/>
      <c r="SCO4570" s="2365"/>
      <c r="SCP4570" s="633"/>
      <c r="SCQ4570" s="439"/>
      <c r="SCR4570" s="633"/>
      <c r="SCS4570" s="633"/>
      <c r="SCT4570" s="1888"/>
      <c r="SCU4570" s="544"/>
      <c r="SCV4570" s="2365"/>
      <c r="SCW4570" s="633"/>
      <c r="SCX4570" s="439"/>
      <c r="SCY4570" s="633"/>
      <c r="SCZ4570" s="633"/>
      <c r="SDA4570" s="1888"/>
      <c r="SDB4570" s="544"/>
      <c r="SDC4570" s="2365"/>
      <c r="SDD4570" s="633"/>
      <c r="SDE4570" s="439"/>
      <c r="SDF4570" s="633"/>
      <c r="SDG4570" s="633"/>
      <c r="SDH4570" s="1888"/>
      <c r="SDI4570" s="544"/>
      <c r="SDJ4570" s="2365"/>
      <c r="SDK4570" s="633"/>
      <c r="SDL4570" s="439"/>
      <c r="SDM4570" s="633"/>
      <c r="SDN4570" s="633"/>
      <c r="SDO4570" s="1888"/>
      <c r="SDP4570" s="544"/>
      <c r="SDQ4570" s="2365"/>
      <c r="SDR4570" s="633"/>
      <c r="SDS4570" s="439"/>
      <c r="SDT4570" s="633"/>
      <c r="SDU4570" s="633"/>
      <c r="SDV4570" s="1888"/>
      <c r="SDW4570" s="544"/>
      <c r="SDX4570" s="2365"/>
      <c r="SDY4570" s="633"/>
      <c r="SDZ4570" s="439"/>
      <c r="SEA4570" s="633"/>
      <c r="SEB4570" s="633"/>
      <c r="SEC4570" s="1888"/>
      <c r="SED4570" s="544"/>
      <c r="SEE4570" s="2365"/>
      <c r="SEF4570" s="633"/>
      <c r="SEG4570" s="439"/>
      <c r="SEH4570" s="633"/>
      <c r="SEI4570" s="633"/>
      <c r="SEJ4570" s="1888"/>
      <c r="SEK4570" s="544"/>
      <c r="SEL4570" s="2365"/>
      <c r="SEM4570" s="633"/>
      <c r="SEN4570" s="439"/>
      <c r="SEO4570" s="633"/>
      <c r="SEP4570" s="633"/>
      <c r="SEQ4570" s="1888"/>
      <c r="SER4570" s="544"/>
      <c r="SES4570" s="2365"/>
      <c r="SET4570" s="633"/>
      <c r="SEU4570" s="439"/>
      <c r="SEV4570" s="633"/>
      <c r="SEW4570" s="633"/>
      <c r="SEX4570" s="1888"/>
      <c r="SEY4570" s="544"/>
      <c r="SEZ4570" s="2365"/>
      <c r="SFA4570" s="633"/>
      <c r="SFB4570" s="439"/>
      <c r="SFC4570" s="633"/>
      <c r="SFD4570" s="633"/>
      <c r="SFE4570" s="1888"/>
      <c r="SFF4570" s="544"/>
      <c r="SFG4570" s="2365"/>
      <c r="SFH4570" s="633"/>
      <c r="SFI4570" s="439"/>
      <c r="SFJ4570" s="633"/>
      <c r="SFK4570" s="633"/>
      <c r="SFL4570" s="1888"/>
      <c r="SFM4570" s="544"/>
      <c r="SFN4570" s="2365"/>
      <c r="SFO4570" s="633"/>
      <c r="SFP4570" s="439"/>
      <c r="SFQ4570" s="633"/>
      <c r="SFR4570" s="633"/>
      <c r="SFS4570" s="1888"/>
      <c r="SFT4570" s="544"/>
      <c r="SFU4570" s="2365"/>
      <c r="SFV4570" s="633"/>
      <c r="SFW4570" s="439"/>
      <c r="SFX4570" s="633"/>
      <c r="SFY4570" s="633"/>
      <c r="SFZ4570" s="1888"/>
      <c r="SGA4570" s="544"/>
      <c r="SGB4570" s="2365"/>
      <c r="SGC4570" s="633"/>
      <c r="SGD4570" s="439"/>
      <c r="SGE4570" s="633"/>
      <c r="SGF4570" s="633"/>
      <c r="SGG4570" s="1888"/>
      <c r="SGH4570" s="544"/>
      <c r="SGI4570" s="2365"/>
      <c r="SGJ4570" s="633"/>
      <c r="SGK4570" s="439"/>
      <c r="SGL4570" s="633"/>
      <c r="SGM4570" s="633"/>
      <c r="SGN4570" s="1888"/>
      <c r="SGO4570" s="544"/>
      <c r="SGP4570" s="2365"/>
      <c r="SGQ4570" s="633"/>
      <c r="SGR4570" s="439"/>
      <c r="SGS4570" s="633"/>
      <c r="SGT4570" s="633"/>
      <c r="SGU4570" s="1888"/>
      <c r="SGV4570" s="544"/>
      <c r="SGW4570" s="2365"/>
      <c r="SGX4570" s="633"/>
      <c r="SGY4570" s="439"/>
      <c r="SGZ4570" s="633"/>
      <c r="SHA4570" s="633"/>
      <c r="SHB4570" s="1888"/>
      <c r="SHC4570" s="544"/>
      <c r="SHD4570" s="2365"/>
      <c r="SHE4570" s="633"/>
      <c r="SHF4570" s="439"/>
      <c r="SHG4570" s="633"/>
      <c r="SHH4570" s="633"/>
      <c r="SHI4570" s="1888"/>
      <c r="SHJ4570" s="544"/>
      <c r="SHK4570" s="2365"/>
      <c r="SHL4570" s="633"/>
      <c r="SHM4570" s="439"/>
      <c r="SHN4570" s="633"/>
      <c r="SHO4570" s="633"/>
      <c r="SHP4570" s="1888"/>
      <c r="SHQ4570" s="544"/>
      <c r="SHR4570" s="2365"/>
      <c r="SHS4570" s="633"/>
      <c r="SHT4570" s="439"/>
      <c r="SHU4570" s="633"/>
      <c r="SHV4570" s="633"/>
      <c r="SHW4570" s="1888"/>
      <c r="SHX4570" s="544"/>
      <c r="SHY4570" s="2365"/>
      <c r="SHZ4570" s="633"/>
      <c r="SIA4570" s="439"/>
      <c r="SIB4570" s="633"/>
      <c r="SIC4570" s="633"/>
      <c r="SID4570" s="1888"/>
      <c r="SIE4570" s="544"/>
      <c r="SIF4570" s="2365"/>
      <c r="SIG4570" s="633"/>
      <c r="SIH4570" s="439"/>
      <c r="SII4570" s="633"/>
      <c r="SIJ4570" s="633"/>
      <c r="SIK4570" s="1888"/>
      <c r="SIL4570" s="544"/>
      <c r="SIM4570" s="2365"/>
      <c r="SIN4570" s="633"/>
      <c r="SIO4570" s="439"/>
      <c r="SIP4570" s="633"/>
      <c r="SIQ4570" s="633"/>
      <c r="SIR4570" s="1888"/>
      <c r="SIS4570" s="544"/>
      <c r="SIT4570" s="2365"/>
      <c r="SIU4570" s="633"/>
      <c r="SIV4570" s="439"/>
      <c r="SIW4570" s="633"/>
      <c r="SIX4570" s="633"/>
      <c r="SIY4570" s="1888"/>
      <c r="SIZ4570" s="544"/>
      <c r="SJA4570" s="2365"/>
      <c r="SJB4570" s="633"/>
      <c r="SJC4570" s="439"/>
      <c r="SJD4570" s="633"/>
      <c r="SJE4570" s="633"/>
      <c r="SJF4570" s="1888"/>
      <c r="SJG4570" s="544"/>
      <c r="SJH4570" s="2365"/>
      <c r="SJI4570" s="633"/>
      <c r="SJJ4570" s="439"/>
      <c r="SJK4570" s="633"/>
      <c r="SJL4570" s="633"/>
      <c r="SJM4570" s="1888"/>
      <c r="SJN4570" s="544"/>
      <c r="SJO4570" s="2365"/>
      <c r="SJP4570" s="633"/>
      <c r="SJQ4570" s="439"/>
      <c r="SJR4570" s="633"/>
      <c r="SJS4570" s="633"/>
      <c r="SJT4570" s="1888"/>
      <c r="SJU4570" s="544"/>
      <c r="SJV4570" s="2365"/>
      <c r="SJW4570" s="633"/>
      <c r="SJX4570" s="439"/>
      <c r="SJY4570" s="633"/>
      <c r="SJZ4570" s="633"/>
      <c r="SKA4570" s="1888"/>
      <c r="SKB4570" s="544"/>
      <c r="SKC4570" s="2365"/>
      <c r="SKD4570" s="633"/>
      <c r="SKE4570" s="439"/>
      <c r="SKF4570" s="633"/>
      <c r="SKG4570" s="633"/>
      <c r="SKH4570" s="1888"/>
      <c r="SKI4570" s="544"/>
      <c r="SKJ4570" s="2365"/>
      <c r="SKK4570" s="633"/>
      <c r="SKL4570" s="439"/>
      <c r="SKM4570" s="633"/>
      <c r="SKN4570" s="633"/>
      <c r="SKO4570" s="1888"/>
      <c r="SKP4570" s="544"/>
      <c r="SKQ4570" s="2365"/>
      <c r="SKR4570" s="633"/>
      <c r="SKS4570" s="439"/>
      <c r="SKT4570" s="633"/>
      <c r="SKU4570" s="633"/>
      <c r="SKV4570" s="1888"/>
      <c r="SKW4570" s="544"/>
      <c r="SKX4570" s="2365"/>
      <c r="SKY4570" s="633"/>
      <c r="SKZ4570" s="439"/>
      <c r="SLA4570" s="633"/>
      <c r="SLB4570" s="633"/>
      <c r="SLC4570" s="1888"/>
      <c r="SLD4570" s="544"/>
      <c r="SLE4570" s="2365"/>
      <c r="SLF4570" s="633"/>
      <c r="SLG4570" s="439"/>
      <c r="SLH4570" s="633"/>
      <c r="SLI4570" s="633"/>
      <c r="SLJ4570" s="1888"/>
      <c r="SLK4570" s="544"/>
      <c r="SLL4570" s="2365"/>
      <c r="SLM4570" s="633"/>
      <c r="SLN4570" s="439"/>
      <c r="SLO4570" s="633"/>
      <c r="SLP4570" s="633"/>
      <c r="SLQ4570" s="1888"/>
      <c r="SLR4570" s="544"/>
      <c r="SLS4570" s="2365"/>
      <c r="SLT4570" s="633"/>
      <c r="SLU4570" s="439"/>
      <c r="SLV4570" s="633"/>
      <c r="SLW4570" s="633"/>
      <c r="SLX4570" s="1888"/>
      <c r="SLY4570" s="544"/>
      <c r="SLZ4570" s="2365"/>
      <c r="SMA4570" s="633"/>
      <c r="SMB4570" s="439"/>
      <c r="SMC4570" s="633"/>
      <c r="SMD4570" s="633"/>
      <c r="SME4570" s="1888"/>
      <c r="SMF4570" s="544"/>
      <c r="SMG4570" s="2365"/>
      <c r="SMH4570" s="633"/>
      <c r="SMI4570" s="439"/>
      <c r="SMJ4570" s="633"/>
      <c r="SMK4570" s="633"/>
      <c r="SML4570" s="1888"/>
      <c r="SMM4570" s="544"/>
      <c r="SMN4570" s="2365"/>
      <c r="SMO4570" s="633"/>
      <c r="SMP4570" s="439"/>
      <c r="SMQ4570" s="633"/>
      <c r="SMR4570" s="633"/>
      <c r="SMS4570" s="1888"/>
      <c r="SMT4570" s="544"/>
      <c r="SMU4570" s="2365"/>
      <c r="SMV4570" s="633"/>
      <c r="SMW4570" s="439"/>
      <c r="SMX4570" s="633"/>
      <c r="SMY4570" s="633"/>
      <c r="SMZ4570" s="1888"/>
      <c r="SNA4570" s="544"/>
      <c r="SNB4570" s="2365"/>
      <c r="SNC4570" s="633"/>
      <c r="SND4570" s="439"/>
      <c r="SNE4570" s="633"/>
      <c r="SNF4570" s="633"/>
      <c r="SNG4570" s="1888"/>
      <c r="SNH4570" s="544"/>
      <c r="SNI4570" s="2365"/>
      <c r="SNJ4570" s="633"/>
      <c r="SNK4570" s="439"/>
      <c r="SNL4570" s="633"/>
      <c r="SNM4570" s="633"/>
      <c r="SNN4570" s="1888"/>
      <c r="SNO4570" s="544"/>
      <c r="SNP4570" s="2365"/>
      <c r="SNQ4570" s="633"/>
      <c r="SNR4570" s="439"/>
      <c r="SNS4570" s="633"/>
      <c r="SNT4570" s="633"/>
      <c r="SNU4570" s="1888"/>
      <c r="SNV4570" s="544"/>
      <c r="SNW4570" s="2365"/>
      <c r="SNX4570" s="633"/>
      <c r="SNY4570" s="439"/>
      <c r="SNZ4570" s="633"/>
      <c r="SOA4570" s="633"/>
      <c r="SOB4570" s="1888"/>
      <c r="SOC4570" s="544"/>
      <c r="SOD4570" s="2365"/>
      <c r="SOE4570" s="633"/>
      <c r="SOF4570" s="439"/>
      <c r="SOG4570" s="633"/>
      <c r="SOH4570" s="633"/>
      <c r="SOI4570" s="1888"/>
      <c r="SOJ4570" s="544"/>
      <c r="SOK4570" s="2365"/>
      <c r="SOL4570" s="633"/>
      <c r="SOM4570" s="439"/>
      <c r="SON4570" s="633"/>
      <c r="SOO4570" s="633"/>
      <c r="SOP4570" s="1888"/>
      <c r="SOQ4570" s="544"/>
      <c r="SOR4570" s="2365"/>
      <c r="SOS4570" s="633"/>
      <c r="SOT4570" s="439"/>
      <c r="SOU4570" s="633"/>
      <c r="SOV4570" s="633"/>
      <c r="SOW4570" s="1888"/>
      <c r="SOX4570" s="544"/>
      <c r="SOY4570" s="2365"/>
      <c r="SOZ4570" s="633"/>
      <c r="SPA4570" s="439"/>
      <c r="SPB4570" s="633"/>
      <c r="SPC4570" s="633"/>
      <c r="SPD4570" s="1888"/>
      <c r="SPE4570" s="544"/>
      <c r="SPF4570" s="2365"/>
      <c r="SPG4570" s="633"/>
      <c r="SPH4570" s="439"/>
      <c r="SPI4570" s="633"/>
      <c r="SPJ4570" s="633"/>
      <c r="SPK4570" s="1888"/>
      <c r="SPL4570" s="544"/>
      <c r="SPM4570" s="2365"/>
      <c r="SPN4570" s="633"/>
      <c r="SPO4570" s="439"/>
      <c r="SPP4570" s="633"/>
      <c r="SPQ4570" s="633"/>
      <c r="SPR4570" s="1888"/>
      <c r="SPS4570" s="544"/>
      <c r="SPT4570" s="2365"/>
      <c r="SPU4570" s="633"/>
      <c r="SPV4570" s="439"/>
      <c r="SPW4570" s="633"/>
      <c r="SPX4570" s="633"/>
      <c r="SPY4570" s="1888"/>
      <c r="SPZ4570" s="544"/>
      <c r="SQA4570" s="2365"/>
      <c r="SQB4570" s="633"/>
      <c r="SQC4570" s="439"/>
      <c r="SQD4570" s="633"/>
      <c r="SQE4570" s="633"/>
      <c r="SQF4570" s="1888"/>
      <c r="SQG4570" s="544"/>
      <c r="SQH4570" s="2365"/>
      <c r="SQI4570" s="633"/>
      <c r="SQJ4570" s="439"/>
      <c r="SQK4570" s="633"/>
      <c r="SQL4570" s="633"/>
      <c r="SQM4570" s="1888"/>
      <c r="SQN4570" s="544"/>
      <c r="SQO4570" s="2365"/>
      <c r="SQP4570" s="633"/>
      <c r="SQQ4570" s="439"/>
      <c r="SQR4570" s="633"/>
      <c r="SQS4570" s="633"/>
      <c r="SQT4570" s="1888"/>
      <c r="SQU4570" s="544"/>
      <c r="SQV4570" s="2365"/>
      <c r="SQW4570" s="633"/>
      <c r="SQX4570" s="439"/>
      <c r="SQY4570" s="633"/>
      <c r="SQZ4570" s="633"/>
      <c r="SRA4570" s="1888"/>
      <c r="SRB4570" s="544"/>
      <c r="SRC4570" s="2365"/>
      <c r="SRD4570" s="633"/>
      <c r="SRE4570" s="439"/>
      <c r="SRF4570" s="633"/>
      <c r="SRG4570" s="633"/>
      <c r="SRH4570" s="1888"/>
      <c r="SRI4570" s="544"/>
      <c r="SRJ4570" s="2365"/>
      <c r="SRK4570" s="633"/>
      <c r="SRL4570" s="439"/>
      <c r="SRM4570" s="633"/>
      <c r="SRN4570" s="633"/>
      <c r="SRO4570" s="1888"/>
      <c r="SRP4570" s="544"/>
      <c r="SRQ4570" s="2365"/>
      <c r="SRR4570" s="633"/>
      <c r="SRS4570" s="439"/>
      <c r="SRT4570" s="633"/>
      <c r="SRU4570" s="633"/>
      <c r="SRV4570" s="1888"/>
      <c r="SRW4570" s="544"/>
      <c r="SRX4570" s="2365"/>
      <c r="SRY4570" s="633"/>
      <c r="SRZ4570" s="439"/>
      <c r="SSA4570" s="633"/>
      <c r="SSB4570" s="633"/>
      <c r="SSC4570" s="1888"/>
      <c r="SSD4570" s="544"/>
      <c r="SSE4570" s="2365"/>
      <c r="SSF4570" s="633"/>
      <c r="SSG4570" s="439"/>
      <c r="SSH4570" s="633"/>
      <c r="SSI4570" s="633"/>
      <c r="SSJ4570" s="1888"/>
      <c r="SSK4570" s="544"/>
      <c r="SSL4570" s="2365"/>
      <c r="SSM4570" s="633"/>
      <c r="SSN4570" s="439"/>
      <c r="SSO4570" s="633"/>
      <c r="SSP4570" s="633"/>
      <c r="SSQ4570" s="1888"/>
      <c r="SSR4570" s="544"/>
      <c r="SSS4570" s="2365"/>
      <c r="SST4570" s="633"/>
      <c r="SSU4570" s="439"/>
      <c r="SSV4570" s="633"/>
      <c r="SSW4570" s="633"/>
      <c r="SSX4570" s="1888"/>
      <c r="SSY4570" s="544"/>
      <c r="SSZ4570" s="2365"/>
      <c r="STA4570" s="633"/>
      <c r="STB4570" s="439"/>
      <c r="STC4570" s="633"/>
      <c r="STD4570" s="633"/>
      <c r="STE4570" s="1888"/>
      <c r="STF4570" s="544"/>
      <c r="STG4570" s="2365"/>
      <c r="STH4570" s="633"/>
      <c r="STI4570" s="439"/>
      <c r="STJ4570" s="633"/>
      <c r="STK4570" s="633"/>
      <c r="STL4570" s="1888"/>
      <c r="STM4570" s="544"/>
      <c r="STN4570" s="2365"/>
      <c r="STO4570" s="633"/>
      <c r="STP4570" s="439"/>
      <c r="STQ4570" s="633"/>
      <c r="STR4570" s="633"/>
      <c r="STS4570" s="1888"/>
      <c r="STT4570" s="544"/>
      <c r="STU4570" s="2365"/>
      <c r="STV4570" s="633"/>
      <c r="STW4570" s="439"/>
      <c r="STX4570" s="633"/>
      <c r="STY4570" s="633"/>
      <c r="STZ4570" s="1888"/>
      <c r="SUA4570" s="544"/>
      <c r="SUB4570" s="2365"/>
      <c r="SUC4570" s="633"/>
      <c r="SUD4570" s="439"/>
      <c r="SUE4570" s="633"/>
      <c r="SUF4570" s="633"/>
      <c r="SUG4570" s="1888"/>
      <c r="SUH4570" s="544"/>
      <c r="SUI4570" s="2365"/>
      <c r="SUJ4570" s="633"/>
      <c r="SUK4570" s="439"/>
      <c r="SUL4570" s="633"/>
      <c r="SUM4570" s="633"/>
      <c r="SUN4570" s="1888"/>
      <c r="SUO4570" s="544"/>
      <c r="SUP4570" s="2365"/>
      <c r="SUQ4570" s="633"/>
      <c r="SUR4570" s="439"/>
      <c r="SUS4570" s="633"/>
      <c r="SUT4570" s="633"/>
      <c r="SUU4570" s="1888"/>
      <c r="SUV4570" s="544"/>
      <c r="SUW4570" s="2365"/>
      <c r="SUX4570" s="633"/>
      <c r="SUY4570" s="439"/>
      <c r="SUZ4570" s="633"/>
      <c r="SVA4570" s="633"/>
      <c r="SVB4570" s="1888"/>
      <c r="SVC4570" s="544"/>
      <c r="SVD4570" s="2365"/>
      <c r="SVE4570" s="633"/>
      <c r="SVF4570" s="439"/>
      <c r="SVG4570" s="633"/>
      <c r="SVH4570" s="633"/>
      <c r="SVI4570" s="1888"/>
      <c r="SVJ4570" s="544"/>
      <c r="SVK4570" s="2365"/>
      <c r="SVL4570" s="633"/>
      <c r="SVM4570" s="439"/>
      <c r="SVN4570" s="633"/>
      <c r="SVO4570" s="633"/>
      <c r="SVP4570" s="1888"/>
      <c r="SVQ4570" s="544"/>
      <c r="SVR4570" s="2365"/>
      <c r="SVS4570" s="633"/>
      <c r="SVT4570" s="439"/>
      <c r="SVU4570" s="633"/>
      <c r="SVV4570" s="633"/>
      <c r="SVW4570" s="1888"/>
      <c r="SVX4570" s="544"/>
      <c r="SVY4570" s="2365"/>
      <c r="SVZ4570" s="633"/>
      <c r="SWA4570" s="439"/>
      <c r="SWB4570" s="633"/>
      <c r="SWC4570" s="633"/>
      <c r="SWD4570" s="1888"/>
      <c r="SWE4570" s="544"/>
      <c r="SWF4570" s="2365"/>
      <c r="SWG4570" s="633"/>
      <c r="SWH4570" s="439"/>
      <c r="SWI4570" s="633"/>
      <c r="SWJ4570" s="633"/>
      <c r="SWK4570" s="1888"/>
      <c r="SWL4570" s="544"/>
      <c r="SWM4570" s="2365"/>
      <c r="SWN4570" s="633"/>
      <c r="SWO4570" s="439"/>
      <c r="SWP4570" s="633"/>
      <c r="SWQ4570" s="633"/>
      <c r="SWR4570" s="1888"/>
      <c r="SWS4570" s="544"/>
      <c r="SWT4570" s="2365"/>
      <c r="SWU4570" s="633"/>
      <c r="SWV4570" s="439"/>
      <c r="SWW4570" s="633"/>
      <c r="SWX4570" s="633"/>
      <c r="SWY4570" s="1888"/>
      <c r="SWZ4570" s="544"/>
      <c r="SXA4570" s="2365"/>
      <c r="SXB4570" s="633"/>
      <c r="SXC4570" s="439"/>
      <c r="SXD4570" s="633"/>
      <c r="SXE4570" s="633"/>
      <c r="SXF4570" s="1888"/>
      <c r="SXG4570" s="544"/>
      <c r="SXH4570" s="2365"/>
      <c r="SXI4570" s="633"/>
      <c r="SXJ4570" s="439"/>
      <c r="SXK4570" s="633"/>
      <c r="SXL4570" s="633"/>
      <c r="SXM4570" s="1888"/>
      <c r="SXN4570" s="544"/>
      <c r="SXO4570" s="2365"/>
      <c r="SXP4570" s="633"/>
      <c r="SXQ4570" s="439"/>
      <c r="SXR4570" s="633"/>
      <c r="SXS4570" s="633"/>
      <c r="SXT4570" s="1888"/>
      <c r="SXU4570" s="544"/>
      <c r="SXV4570" s="2365"/>
      <c r="SXW4570" s="633"/>
      <c r="SXX4570" s="439"/>
      <c r="SXY4570" s="633"/>
      <c r="SXZ4570" s="633"/>
      <c r="SYA4570" s="1888"/>
      <c r="SYB4570" s="544"/>
      <c r="SYC4570" s="2365"/>
      <c r="SYD4570" s="633"/>
      <c r="SYE4570" s="439"/>
      <c r="SYF4570" s="633"/>
      <c r="SYG4570" s="633"/>
      <c r="SYH4570" s="1888"/>
      <c r="SYI4570" s="544"/>
      <c r="SYJ4570" s="2365"/>
      <c r="SYK4570" s="633"/>
      <c r="SYL4570" s="439"/>
      <c r="SYM4570" s="633"/>
      <c r="SYN4570" s="633"/>
      <c r="SYO4570" s="1888"/>
      <c r="SYP4570" s="544"/>
      <c r="SYQ4570" s="2365"/>
      <c r="SYR4570" s="633"/>
      <c r="SYS4570" s="439"/>
      <c r="SYT4570" s="633"/>
      <c r="SYU4570" s="633"/>
      <c r="SYV4570" s="1888"/>
      <c r="SYW4570" s="544"/>
      <c r="SYX4570" s="2365"/>
      <c r="SYY4570" s="633"/>
      <c r="SYZ4570" s="439"/>
      <c r="SZA4570" s="633"/>
      <c r="SZB4570" s="633"/>
      <c r="SZC4570" s="1888"/>
      <c r="SZD4570" s="544"/>
      <c r="SZE4570" s="2365"/>
      <c r="SZF4570" s="633"/>
      <c r="SZG4570" s="439"/>
      <c r="SZH4570" s="633"/>
      <c r="SZI4570" s="633"/>
      <c r="SZJ4570" s="1888"/>
      <c r="SZK4570" s="544"/>
      <c r="SZL4570" s="2365"/>
      <c r="SZM4570" s="633"/>
      <c r="SZN4570" s="439"/>
      <c r="SZO4570" s="633"/>
      <c r="SZP4570" s="633"/>
      <c r="SZQ4570" s="1888"/>
      <c r="SZR4570" s="544"/>
      <c r="SZS4570" s="2365"/>
      <c r="SZT4570" s="633"/>
      <c r="SZU4570" s="439"/>
      <c r="SZV4570" s="633"/>
      <c r="SZW4570" s="633"/>
      <c r="SZX4570" s="1888"/>
      <c r="SZY4570" s="544"/>
      <c r="SZZ4570" s="2365"/>
      <c r="TAA4570" s="633"/>
      <c r="TAB4570" s="439"/>
      <c r="TAC4570" s="633"/>
      <c r="TAD4570" s="633"/>
      <c r="TAE4570" s="1888"/>
      <c r="TAF4570" s="544"/>
      <c r="TAG4570" s="2365"/>
      <c r="TAH4570" s="633"/>
      <c r="TAI4570" s="439"/>
      <c r="TAJ4570" s="633"/>
      <c r="TAK4570" s="633"/>
      <c r="TAL4570" s="1888"/>
      <c r="TAM4570" s="544"/>
      <c r="TAN4570" s="2365"/>
      <c r="TAO4570" s="633"/>
      <c r="TAP4570" s="439"/>
      <c r="TAQ4570" s="633"/>
      <c r="TAR4570" s="633"/>
      <c r="TAS4570" s="1888"/>
      <c r="TAT4570" s="544"/>
      <c r="TAU4570" s="2365"/>
      <c r="TAV4570" s="633"/>
      <c r="TAW4570" s="439"/>
      <c r="TAX4570" s="633"/>
      <c r="TAY4570" s="633"/>
      <c r="TAZ4570" s="1888"/>
      <c r="TBA4570" s="544"/>
      <c r="TBB4570" s="2365"/>
      <c r="TBC4570" s="633"/>
      <c r="TBD4570" s="439"/>
      <c r="TBE4570" s="633"/>
      <c r="TBF4570" s="633"/>
      <c r="TBG4570" s="1888"/>
      <c r="TBH4570" s="544"/>
      <c r="TBI4570" s="2365"/>
      <c r="TBJ4570" s="633"/>
      <c r="TBK4570" s="439"/>
      <c r="TBL4570" s="633"/>
      <c r="TBM4570" s="633"/>
      <c r="TBN4570" s="1888"/>
      <c r="TBO4570" s="544"/>
      <c r="TBP4570" s="2365"/>
      <c r="TBQ4570" s="633"/>
      <c r="TBR4570" s="439"/>
      <c r="TBS4570" s="633"/>
      <c r="TBT4570" s="633"/>
      <c r="TBU4570" s="1888"/>
      <c r="TBV4570" s="544"/>
      <c r="TBW4570" s="2365"/>
      <c r="TBX4570" s="633"/>
      <c r="TBY4570" s="439"/>
      <c r="TBZ4570" s="633"/>
      <c r="TCA4570" s="633"/>
      <c r="TCB4570" s="1888"/>
      <c r="TCC4570" s="544"/>
      <c r="TCD4570" s="2365"/>
      <c r="TCE4570" s="633"/>
      <c r="TCF4570" s="439"/>
      <c r="TCG4570" s="633"/>
      <c r="TCH4570" s="633"/>
      <c r="TCI4570" s="1888"/>
      <c r="TCJ4570" s="544"/>
      <c r="TCK4570" s="2365"/>
      <c r="TCL4570" s="633"/>
      <c r="TCM4570" s="439"/>
      <c r="TCN4570" s="633"/>
      <c r="TCO4570" s="633"/>
      <c r="TCP4570" s="1888"/>
      <c r="TCQ4570" s="544"/>
      <c r="TCR4570" s="2365"/>
      <c r="TCS4570" s="633"/>
      <c r="TCT4570" s="439"/>
      <c r="TCU4570" s="633"/>
      <c r="TCV4570" s="633"/>
      <c r="TCW4570" s="1888"/>
      <c r="TCX4570" s="544"/>
      <c r="TCY4570" s="2365"/>
      <c r="TCZ4570" s="633"/>
      <c r="TDA4570" s="439"/>
      <c r="TDB4570" s="633"/>
      <c r="TDC4570" s="633"/>
      <c r="TDD4570" s="1888"/>
      <c r="TDE4570" s="544"/>
      <c r="TDF4570" s="2365"/>
      <c r="TDG4570" s="633"/>
      <c r="TDH4570" s="439"/>
      <c r="TDI4570" s="633"/>
      <c r="TDJ4570" s="633"/>
      <c r="TDK4570" s="1888"/>
      <c r="TDL4570" s="544"/>
      <c r="TDM4570" s="2365"/>
      <c r="TDN4570" s="633"/>
      <c r="TDO4570" s="439"/>
      <c r="TDP4570" s="633"/>
      <c r="TDQ4570" s="633"/>
      <c r="TDR4570" s="1888"/>
      <c r="TDS4570" s="544"/>
      <c r="TDT4570" s="2365"/>
      <c r="TDU4570" s="633"/>
      <c r="TDV4570" s="439"/>
      <c r="TDW4570" s="633"/>
      <c r="TDX4570" s="633"/>
      <c r="TDY4570" s="1888"/>
      <c r="TDZ4570" s="544"/>
      <c r="TEA4570" s="2365"/>
      <c r="TEB4570" s="633"/>
      <c r="TEC4570" s="439"/>
      <c r="TED4570" s="633"/>
      <c r="TEE4570" s="633"/>
      <c r="TEF4570" s="1888"/>
      <c r="TEG4570" s="544"/>
      <c r="TEH4570" s="2365"/>
      <c r="TEI4570" s="633"/>
      <c r="TEJ4570" s="439"/>
      <c r="TEK4570" s="633"/>
      <c r="TEL4570" s="633"/>
      <c r="TEM4570" s="1888"/>
      <c r="TEN4570" s="544"/>
      <c r="TEO4570" s="2365"/>
      <c r="TEP4570" s="633"/>
      <c r="TEQ4570" s="439"/>
      <c r="TER4570" s="633"/>
      <c r="TES4570" s="633"/>
      <c r="TET4570" s="1888"/>
      <c r="TEU4570" s="544"/>
      <c r="TEV4570" s="2365"/>
      <c r="TEW4570" s="633"/>
      <c r="TEX4570" s="439"/>
      <c r="TEY4570" s="633"/>
      <c r="TEZ4570" s="633"/>
      <c r="TFA4570" s="1888"/>
      <c r="TFB4570" s="544"/>
      <c r="TFC4570" s="2365"/>
      <c r="TFD4570" s="633"/>
      <c r="TFE4570" s="439"/>
      <c r="TFF4570" s="633"/>
      <c r="TFG4570" s="633"/>
      <c r="TFH4570" s="1888"/>
      <c r="TFI4570" s="544"/>
      <c r="TFJ4570" s="2365"/>
      <c r="TFK4570" s="633"/>
      <c r="TFL4570" s="439"/>
      <c r="TFM4570" s="633"/>
      <c r="TFN4570" s="633"/>
      <c r="TFO4570" s="1888"/>
      <c r="TFP4570" s="544"/>
      <c r="TFQ4570" s="2365"/>
      <c r="TFR4570" s="633"/>
      <c r="TFS4570" s="439"/>
      <c r="TFT4570" s="633"/>
      <c r="TFU4570" s="633"/>
      <c r="TFV4570" s="1888"/>
      <c r="TFW4570" s="544"/>
      <c r="TFX4570" s="2365"/>
      <c r="TFY4570" s="633"/>
      <c r="TFZ4570" s="439"/>
      <c r="TGA4570" s="633"/>
      <c r="TGB4570" s="633"/>
      <c r="TGC4570" s="1888"/>
      <c r="TGD4570" s="544"/>
      <c r="TGE4570" s="2365"/>
      <c r="TGF4570" s="633"/>
      <c r="TGG4570" s="439"/>
      <c r="TGH4570" s="633"/>
      <c r="TGI4570" s="633"/>
      <c r="TGJ4570" s="1888"/>
      <c r="TGK4570" s="544"/>
      <c r="TGL4570" s="2365"/>
      <c r="TGM4570" s="633"/>
      <c r="TGN4570" s="439"/>
      <c r="TGO4570" s="633"/>
      <c r="TGP4570" s="633"/>
      <c r="TGQ4570" s="1888"/>
      <c r="TGR4570" s="544"/>
      <c r="TGS4570" s="2365"/>
      <c r="TGT4570" s="633"/>
      <c r="TGU4570" s="439"/>
      <c r="TGV4570" s="633"/>
      <c r="TGW4570" s="633"/>
      <c r="TGX4570" s="1888"/>
      <c r="TGY4570" s="544"/>
      <c r="TGZ4570" s="2365"/>
      <c r="THA4570" s="633"/>
      <c r="THB4570" s="439"/>
      <c r="THC4570" s="633"/>
      <c r="THD4570" s="633"/>
      <c r="THE4570" s="1888"/>
      <c r="THF4570" s="544"/>
      <c r="THG4570" s="2365"/>
      <c r="THH4570" s="633"/>
      <c r="THI4570" s="439"/>
      <c r="THJ4570" s="633"/>
      <c r="THK4570" s="633"/>
      <c r="THL4570" s="1888"/>
      <c r="THM4570" s="544"/>
      <c r="THN4570" s="2365"/>
      <c r="THO4570" s="633"/>
      <c r="THP4570" s="439"/>
      <c r="THQ4570" s="633"/>
      <c r="THR4570" s="633"/>
      <c r="THS4570" s="1888"/>
      <c r="THT4570" s="544"/>
      <c r="THU4570" s="2365"/>
      <c r="THV4570" s="633"/>
      <c r="THW4570" s="439"/>
      <c r="THX4570" s="633"/>
      <c r="THY4570" s="633"/>
      <c r="THZ4570" s="1888"/>
      <c r="TIA4570" s="544"/>
      <c r="TIB4570" s="2365"/>
      <c r="TIC4570" s="633"/>
      <c r="TID4570" s="439"/>
      <c r="TIE4570" s="633"/>
      <c r="TIF4570" s="633"/>
      <c r="TIG4570" s="1888"/>
      <c r="TIH4570" s="544"/>
      <c r="TII4570" s="2365"/>
      <c r="TIJ4570" s="633"/>
      <c r="TIK4570" s="439"/>
      <c r="TIL4570" s="633"/>
      <c r="TIM4570" s="633"/>
      <c r="TIN4570" s="1888"/>
      <c r="TIO4570" s="544"/>
      <c r="TIP4570" s="2365"/>
      <c r="TIQ4570" s="633"/>
      <c r="TIR4570" s="439"/>
      <c r="TIS4570" s="633"/>
      <c r="TIT4570" s="633"/>
      <c r="TIU4570" s="1888"/>
      <c r="TIV4570" s="544"/>
      <c r="TIW4570" s="2365"/>
      <c r="TIX4570" s="633"/>
      <c r="TIY4570" s="439"/>
      <c r="TIZ4570" s="633"/>
      <c r="TJA4570" s="633"/>
      <c r="TJB4570" s="1888"/>
      <c r="TJC4570" s="544"/>
      <c r="TJD4570" s="2365"/>
      <c r="TJE4570" s="633"/>
      <c r="TJF4570" s="439"/>
      <c r="TJG4570" s="633"/>
      <c r="TJH4570" s="633"/>
      <c r="TJI4570" s="1888"/>
      <c r="TJJ4570" s="544"/>
      <c r="TJK4570" s="2365"/>
      <c r="TJL4570" s="633"/>
      <c r="TJM4570" s="439"/>
      <c r="TJN4570" s="633"/>
      <c r="TJO4570" s="633"/>
      <c r="TJP4570" s="1888"/>
      <c r="TJQ4570" s="544"/>
      <c r="TJR4570" s="2365"/>
      <c r="TJS4570" s="633"/>
      <c r="TJT4570" s="439"/>
      <c r="TJU4570" s="633"/>
      <c r="TJV4570" s="633"/>
      <c r="TJW4570" s="1888"/>
      <c r="TJX4570" s="544"/>
      <c r="TJY4570" s="2365"/>
      <c r="TJZ4570" s="633"/>
      <c r="TKA4570" s="439"/>
      <c r="TKB4570" s="633"/>
      <c r="TKC4570" s="633"/>
      <c r="TKD4570" s="1888"/>
      <c r="TKE4570" s="544"/>
      <c r="TKF4570" s="2365"/>
      <c r="TKG4570" s="633"/>
      <c r="TKH4570" s="439"/>
      <c r="TKI4570" s="633"/>
      <c r="TKJ4570" s="633"/>
      <c r="TKK4570" s="1888"/>
      <c r="TKL4570" s="544"/>
      <c r="TKM4570" s="2365"/>
      <c r="TKN4570" s="633"/>
      <c r="TKO4570" s="439"/>
      <c r="TKP4570" s="633"/>
      <c r="TKQ4570" s="633"/>
      <c r="TKR4570" s="1888"/>
      <c r="TKS4570" s="544"/>
      <c r="TKT4570" s="2365"/>
      <c r="TKU4570" s="633"/>
      <c r="TKV4570" s="439"/>
      <c r="TKW4570" s="633"/>
      <c r="TKX4570" s="633"/>
      <c r="TKY4570" s="1888"/>
      <c r="TKZ4570" s="544"/>
      <c r="TLA4570" s="2365"/>
      <c r="TLB4570" s="633"/>
      <c r="TLC4570" s="439"/>
      <c r="TLD4570" s="633"/>
      <c r="TLE4570" s="633"/>
      <c r="TLF4570" s="1888"/>
      <c r="TLG4570" s="544"/>
      <c r="TLH4570" s="2365"/>
      <c r="TLI4570" s="633"/>
      <c r="TLJ4570" s="439"/>
      <c r="TLK4570" s="633"/>
      <c r="TLL4570" s="633"/>
      <c r="TLM4570" s="1888"/>
      <c r="TLN4570" s="544"/>
      <c r="TLO4570" s="2365"/>
      <c r="TLP4570" s="633"/>
      <c r="TLQ4570" s="439"/>
      <c r="TLR4570" s="633"/>
      <c r="TLS4570" s="633"/>
      <c r="TLT4570" s="1888"/>
      <c r="TLU4570" s="544"/>
      <c r="TLV4570" s="2365"/>
      <c r="TLW4570" s="633"/>
      <c r="TLX4570" s="439"/>
      <c r="TLY4570" s="633"/>
      <c r="TLZ4570" s="633"/>
      <c r="TMA4570" s="1888"/>
      <c r="TMB4570" s="544"/>
      <c r="TMC4570" s="2365"/>
      <c r="TMD4570" s="633"/>
      <c r="TME4570" s="439"/>
      <c r="TMF4570" s="633"/>
      <c r="TMG4570" s="633"/>
      <c r="TMH4570" s="1888"/>
      <c r="TMI4570" s="544"/>
      <c r="TMJ4570" s="2365"/>
      <c r="TMK4570" s="633"/>
      <c r="TML4570" s="439"/>
      <c r="TMM4570" s="633"/>
      <c r="TMN4570" s="633"/>
      <c r="TMO4570" s="1888"/>
      <c r="TMP4570" s="544"/>
      <c r="TMQ4570" s="2365"/>
      <c r="TMR4570" s="633"/>
      <c r="TMS4570" s="439"/>
      <c r="TMT4570" s="633"/>
      <c r="TMU4570" s="633"/>
      <c r="TMV4570" s="1888"/>
      <c r="TMW4570" s="544"/>
      <c r="TMX4570" s="2365"/>
      <c r="TMY4570" s="633"/>
      <c r="TMZ4570" s="439"/>
      <c r="TNA4570" s="633"/>
      <c r="TNB4570" s="633"/>
      <c r="TNC4570" s="1888"/>
      <c r="TND4570" s="544"/>
      <c r="TNE4570" s="2365"/>
      <c r="TNF4570" s="633"/>
      <c r="TNG4570" s="439"/>
      <c r="TNH4570" s="633"/>
      <c r="TNI4570" s="633"/>
      <c r="TNJ4570" s="1888"/>
      <c r="TNK4570" s="544"/>
      <c r="TNL4570" s="2365"/>
      <c r="TNM4570" s="633"/>
      <c r="TNN4570" s="439"/>
      <c r="TNO4570" s="633"/>
      <c r="TNP4570" s="633"/>
      <c r="TNQ4570" s="1888"/>
      <c r="TNR4570" s="544"/>
      <c r="TNS4570" s="2365"/>
      <c r="TNT4570" s="633"/>
      <c r="TNU4570" s="439"/>
      <c r="TNV4570" s="633"/>
      <c r="TNW4570" s="633"/>
      <c r="TNX4570" s="1888"/>
      <c r="TNY4570" s="544"/>
      <c r="TNZ4570" s="2365"/>
      <c r="TOA4570" s="633"/>
      <c r="TOB4570" s="439"/>
      <c r="TOC4570" s="633"/>
      <c r="TOD4570" s="633"/>
      <c r="TOE4570" s="1888"/>
      <c r="TOF4570" s="544"/>
      <c r="TOG4570" s="2365"/>
      <c r="TOH4570" s="633"/>
      <c r="TOI4570" s="439"/>
      <c r="TOJ4570" s="633"/>
      <c r="TOK4570" s="633"/>
      <c r="TOL4570" s="1888"/>
      <c r="TOM4570" s="544"/>
      <c r="TON4570" s="2365"/>
      <c r="TOO4570" s="633"/>
      <c r="TOP4570" s="439"/>
      <c r="TOQ4570" s="633"/>
      <c r="TOR4570" s="633"/>
      <c r="TOS4570" s="1888"/>
      <c r="TOT4570" s="544"/>
      <c r="TOU4570" s="2365"/>
      <c r="TOV4570" s="633"/>
      <c r="TOW4570" s="439"/>
      <c r="TOX4570" s="633"/>
      <c r="TOY4570" s="633"/>
      <c r="TOZ4570" s="1888"/>
      <c r="TPA4570" s="544"/>
      <c r="TPB4570" s="2365"/>
      <c r="TPC4570" s="633"/>
      <c r="TPD4570" s="439"/>
      <c r="TPE4570" s="633"/>
      <c r="TPF4570" s="633"/>
      <c r="TPG4570" s="1888"/>
      <c r="TPH4570" s="544"/>
      <c r="TPI4570" s="2365"/>
      <c r="TPJ4570" s="633"/>
      <c r="TPK4570" s="439"/>
      <c r="TPL4570" s="633"/>
      <c r="TPM4570" s="633"/>
      <c r="TPN4570" s="1888"/>
      <c r="TPO4570" s="544"/>
      <c r="TPP4570" s="2365"/>
      <c r="TPQ4570" s="633"/>
      <c r="TPR4570" s="439"/>
      <c r="TPS4570" s="633"/>
      <c r="TPT4570" s="633"/>
      <c r="TPU4570" s="1888"/>
      <c r="TPV4570" s="544"/>
      <c r="TPW4570" s="2365"/>
      <c r="TPX4570" s="633"/>
      <c r="TPY4570" s="439"/>
      <c r="TPZ4570" s="633"/>
      <c r="TQA4570" s="633"/>
      <c r="TQB4570" s="1888"/>
      <c r="TQC4570" s="544"/>
      <c r="TQD4570" s="2365"/>
      <c r="TQE4570" s="633"/>
      <c r="TQF4570" s="439"/>
      <c r="TQG4570" s="633"/>
      <c r="TQH4570" s="633"/>
      <c r="TQI4570" s="1888"/>
      <c r="TQJ4570" s="544"/>
      <c r="TQK4570" s="2365"/>
      <c r="TQL4570" s="633"/>
      <c r="TQM4570" s="439"/>
      <c r="TQN4570" s="633"/>
      <c r="TQO4570" s="633"/>
      <c r="TQP4570" s="1888"/>
      <c r="TQQ4570" s="544"/>
      <c r="TQR4570" s="2365"/>
      <c r="TQS4570" s="633"/>
      <c r="TQT4570" s="439"/>
      <c r="TQU4570" s="633"/>
      <c r="TQV4570" s="633"/>
      <c r="TQW4570" s="1888"/>
      <c r="TQX4570" s="544"/>
      <c r="TQY4570" s="2365"/>
      <c r="TQZ4570" s="633"/>
      <c r="TRA4570" s="439"/>
      <c r="TRB4570" s="633"/>
      <c r="TRC4570" s="633"/>
      <c r="TRD4570" s="1888"/>
      <c r="TRE4570" s="544"/>
      <c r="TRF4570" s="2365"/>
      <c r="TRG4570" s="633"/>
      <c r="TRH4570" s="439"/>
      <c r="TRI4570" s="633"/>
      <c r="TRJ4570" s="633"/>
      <c r="TRK4570" s="1888"/>
      <c r="TRL4570" s="544"/>
      <c r="TRM4570" s="2365"/>
      <c r="TRN4570" s="633"/>
      <c r="TRO4570" s="439"/>
      <c r="TRP4570" s="633"/>
      <c r="TRQ4570" s="633"/>
      <c r="TRR4570" s="1888"/>
      <c r="TRS4570" s="544"/>
      <c r="TRT4570" s="2365"/>
      <c r="TRU4570" s="633"/>
      <c r="TRV4570" s="439"/>
      <c r="TRW4570" s="633"/>
      <c r="TRX4570" s="633"/>
      <c r="TRY4570" s="1888"/>
      <c r="TRZ4570" s="544"/>
      <c r="TSA4570" s="2365"/>
      <c r="TSB4570" s="633"/>
      <c r="TSC4570" s="439"/>
      <c r="TSD4570" s="633"/>
      <c r="TSE4570" s="633"/>
      <c r="TSF4570" s="1888"/>
      <c r="TSG4570" s="544"/>
      <c r="TSH4570" s="2365"/>
      <c r="TSI4570" s="633"/>
      <c r="TSJ4570" s="439"/>
      <c r="TSK4570" s="633"/>
      <c r="TSL4570" s="633"/>
      <c r="TSM4570" s="1888"/>
      <c r="TSN4570" s="544"/>
      <c r="TSO4570" s="2365"/>
      <c r="TSP4570" s="633"/>
      <c r="TSQ4570" s="439"/>
      <c r="TSR4570" s="633"/>
      <c r="TSS4570" s="633"/>
      <c r="TST4570" s="1888"/>
      <c r="TSU4570" s="544"/>
      <c r="TSV4570" s="2365"/>
      <c r="TSW4570" s="633"/>
      <c r="TSX4570" s="439"/>
      <c r="TSY4570" s="633"/>
      <c r="TSZ4570" s="633"/>
      <c r="TTA4570" s="1888"/>
      <c r="TTB4570" s="544"/>
      <c r="TTC4570" s="2365"/>
      <c r="TTD4570" s="633"/>
      <c r="TTE4570" s="439"/>
      <c r="TTF4570" s="633"/>
      <c r="TTG4570" s="633"/>
      <c r="TTH4570" s="1888"/>
      <c r="TTI4570" s="544"/>
      <c r="TTJ4570" s="2365"/>
      <c r="TTK4570" s="633"/>
      <c r="TTL4570" s="439"/>
      <c r="TTM4570" s="633"/>
      <c r="TTN4570" s="633"/>
      <c r="TTO4570" s="1888"/>
      <c r="TTP4570" s="544"/>
      <c r="TTQ4570" s="2365"/>
      <c r="TTR4570" s="633"/>
      <c r="TTS4570" s="439"/>
      <c r="TTT4570" s="633"/>
      <c r="TTU4570" s="633"/>
      <c r="TTV4570" s="1888"/>
      <c r="TTW4570" s="544"/>
      <c r="TTX4570" s="2365"/>
      <c r="TTY4570" s="633"/>
      <c r="TTZ4570" s="439"/>
      <c r="TUA4570" s="633"/>
      <c r="TUB4570" s="633"/>
      <c r="TUC4570" s="1888"/>
      <c r="TUD4570" s="544"/>
      <c r="TUE4570" s="2365"/>
      <c r="TUF4570" s="633"/>
      <c r="TUG4570" s="439"/>
      <c r="TUH4570" s="633"/>
      <c r="TUI4570" s="633"/>
      <c r="TUJ4570" s="1888"/>
      <c r="TUK4570" s="544"/>
      <c r="TUL4570" s="2365"/>
      <c r="TUM4570" s="633"/>
      <c r="TUN4570" s="439"/>
      <c r="TUO4570" s="633"/>
      <c r="TUP4570" s="633"/>
      <c r="TUQ4570" s="1888"/>
      <c r="TUR4570" s="544"/>
      <c r="TUS4570" s="2365"/>
      <c r="TUT4570" s="633"/>
      <c r="TUU4570" s="439"/>
      <c r="TUV4570" s="633"/>
      <c r="TUW4570" s="633"/>
      <c r="TUX4570" s="1888"/>
      <c r="TUY4570" s="544"/>
      <c r="TUZ4570" s="2365"/>
      <c r="TVA4570" s="633"/>
      <c r="TVB4570" s="439"/>
      <c r="TVC4570" s="633"/>
      <c r="TVD4570" s="633"/>
      <c r="TVE4570" s="1888"/>
      <c r="TVF4570" s="544"/>
      <c r="TVG4570" s="2365"/>
      <c r="TVH4570" s="633"/>
      <c r="TVI4570" s="439"/>
      <c r="TVJ4570" s="633"/>
      <c r="TVK4570" s="633"/>
      <c r="TVL4570" s="1888"/>
      <c r="TVM4570" s="544"/>
      <c r="TVN4570" s="2365"/>
      <c r="TVO4570" s="633"/>
      <c r="TVP4570" s="439"/>
      <c r="TVQ4570" s="633"/>
      <c r="TVR4570" s="633"/>
      <c r="TVS4570" s="1888"/>
      <c r="TVT4570" s="544"/>
      <c r="TVU4570" s="2365"/>
      <c r="TVV4570" s="633"/>
      <c r="TVW4570" s="439"/>
      <c r="TVX4570" s="633"/>
      <c r="TVY4570" s="633"/>
      <c r="TVZ4570" s="1888"/>
      <c r="TWA4570" s="544"/>
      <c r="TWB4570" s="2365"/>
      <c r="TWC4570" s="633"/>
      <c r="TWD4570" s="439"/>
      <c r="TWE4570" s="633"/>
      <c r="TWF4570" s="633"/>
      <c r="TWG4570" s="1888"/>
      <c r="TWH4570" s="544"/>
      <c r="TWI4570" s="2365"/>
      <c r="TWJ4570" s="633"/>
      <c r="TWK4570" s="439"/>
      <c r="TWL4570" s="633"/>
      <c r="TWM4570" s="633"/>
      <c r="TWN4570" s="1888"/>
      <c r="TWO4570" s="544"/>
      <c r="TWP4570" s="2365"/>
      <c r="TWQ4570" s="633"/>
      <c r="TWR4570" s="439"/>
      <c r="TWS4570" s="633"/>
      <c r="TWT4570" s="633"/>
      <c r="TWU4570" s="1888"/>
      <c r="TWV4570" s="544"/>
      <c r="TWW4570" s="2365"/>
      <c r="TWX4570" s="633"/>
      <c r="TWY4570" s="439"/>
      <c r="TWZ4570" s="633"/>
      <c r="TXA4570" s="633"/>
      <c r="TXB4570" s="1888"/>
      <c r="TXC4570" s="544"/>
      <c r="TXD4570" s="2365"/>
      <c r="TXE4570" s="633"/>
      <c r="TXF4570" s="439"/>
      <c r="TXG4570" s="633"/>
      <c r="TXH4570" s="633"/>
      <c r="TXI4570" s="1888"/>
      <c r="TXJ4570" s="544"/>
      <c r="TXK4570" s="2365"/>
      <c r="TXL4570" s="633"/>
      <c r="TXM4570" s="439"/>
      <c r="TXN4570" s="633"/>
      <c r="TXO4570" s="633"/>
      <c r="TXP4570" s="1888"/>
      <c r="TXQ4570" s="544"/>
      <c r="TXR4570" s="2365"/>
      <c r="TXS4570" s="633"/>
      <c r="TXT4570" s="439"/>
      <c r="TXU4570" s="633"/>
      <c r="TXV4570" s="633"/>
      <c r="TXW4570" s="1888"/>
      <c r="TXX4570" s="544"/>
      <c r="TXY4570" s="2365"/>
      <c r="TXZ4570" s="633"/>
      <c r="TYA4570" s="439"/>
      <c r="TYB4570" s="633"/>
      <c r="TYC4570" s="633"/>
      <c r="TYD4570" s="1888"/>
      <c r="TYE4570" s="544"/>
      <c r="TYF4570" s="2365"/>
      <c r="TYG4570" s="633"/>
      <c r="TYH4570" s="439"/>
      <c r="TYI4570" s="633"/>
      <c r="TYJ4570" s="633"/>
      <c r="TYK4570" s="1888"/>
      <c r="TYL4570" s="544"/>
      <c r="TYM4570" s="2365"/>
      <c r="TYN4570" s="633"/>
      <c r="TYO4570" s="439"/>
      <c r="TYP4570" s="633"/>
      <c r="TYQ4570" s="633"/>
      <c r="TYR4570" s="1888"/>
      <c r="TYS4570" s="544"/>
      <c r="TYT4570" s="2365"/>
      <c r="TYU4570" s="633"/>
      <c r="TYV4570" s="439"/>
      <c r="TYW4570" s="633"/>
      <c r="TYX4570" s="633"/>
      <c r="TYY4570" s="1888"/>
      <c r="TYZ4570" s="544"/>
      <c r="TZA4570" s="2365"/>
      <c r="TZB4570" s="633"/>
      <c r="TZC4570" s="439"/>
      <c r="TZD4570" s="633"/>
      <c r="TZE4570" s="633"/>
      <c r="TZF4570" s="1888"/>
      <c r="TZG4570" s="544"/>
      <c r="TZH4570" s="2365"/>
      <c r="TZI4570" s="633"/>
      <c r="TZJ4570" s="439"/>
      <c r="TZK4570" s="633"/>
      <c r="TZL4570" s="633"/>
      <c r="TZM4570" s="1888"/>
      <c r="TZN4570" s="544"/>
      <c r="TZO4570" s="2365"/>
      <c r="TZP4570" s="633"/>
      <c r="TZQ4570" s="439"/>
      <c r="TZR4570" s="633"/>
      <c r="TZS4570" s="633"/>
      <c r="TZT4570" s="1888"/>
      <c r="TZU4570" s="544"/>
      <c r="TZV4570" s="2365"/>
      <c r="TZW4570" s="633"/>
      <c r="TZX4570" s="439"/>
      <c r="TZY4570" s="633"/>
      <c r="TZZ4570" s="633"/>
      <c r="UAA4570" s="1888"/>
      <c r="UAB4570" s="544"/>
      <c r="UAC4570" s="2365"/>
      <c r="UAD4570" s="633"/>
      <c r="UAE4570" s="439"/>
      <c r="UAF4570" s="633"/>
      <c r="UAG4570" s="633"/>
      <c r="UAH4570" s="1888"/>
      <c r="UAI4570" s="544"/>
      <c r="UAJ4570" s="2365"/>
      <c r="UAK4570" s="633"/>
      <c r="UAL4570" s="439"/>
      <c r="UAM4570" s="633"/>
      <c r="UAN4570" s="633"/>
      <c r="UAO4570" s="1888"/>
      <c r="UAP4570" s="544"/>
      <c r="UAQ4570" s="2365"/>
      <c r="UAR4570" s="633"/>
      <c r="UAS4570" s="439"/>
      <c r="UAT4570" s="633"/>
      <c r="UAU4570" s="633"/>
      <c r="UAV4570" s="1888"/>
      <c r="UAW4570" s="544"/>
      <c r="UAX4570" s="2365"/>
      <c r="UAY4570" s="633"/>
      <c r="UAZ4570" s="439"/>
      <c r="UBA4570" s="633"/>
      <c r="UBB4570" s="633"/>
      <c r="UBC4570" s="1888"/>
      <c r="UBD4570" s="544"/>
      <c r="UBE4570" s="2365"/>
      <c r="UBF4570" s="633"/>
      <c r="UBG4570" s="439"/>
      <c r="UBH4570" s="633"/>
      <c r="UBI4570" s="633"/>
      <c r="UBJ4570" s="1888"/>
      <c r="UBK4570" s="544"/>
      <c r="UBL4570" s="2365"/>
      <c r="UBM4570" s="633"/>
      <c r="UBN4570" s="439"/>
      <c r="UBO4570" s="633"/>
      <c r="UBP4570" s="633"/>
      <c r="UBQ4570" s="1888"/>
      <c r="UBR4570" s="544"/>
      <c r="UBS4570" s="2365"/>
      <c r="UBT4570" s="633"/>
      <c r="UBU4570" s="439"/>
      <c r="UBV4570" s="633"/>
      <c r="UBW4570" s="633"/>
      <c r="UBX4570" s="1888"/>
      <c r="UBY4570" s="544"/>
      <c r="UBZ4570" s="2365"/>
      <c r="UCA4570" s="633"/>
      <c r="UCB4570" s="439"/>
      <c r="UCC4570" s="633"/>
      <c r="UCD4570" s="633"/>
      <c r="UCE4570" s="1888"/>
      <c r="UCF4570" s="544"/>
      <c r="UCG4570" s="2365"/>
      <c r="UCH4570" s="633"/>
      <c r="UCI4570" s="439"/>
      <c r="UCJ4570" s="633"/>
      <c r="UCK4570" s="633"/>
      <c r="UCL4570" s="1888"/>
      <c r="UCM4570" s="544"/>
      <c r="UCN4570" s="2365"/>
      <c r="UCO4570" s="633"/>
      <c r="UCP4570" s="439"/>
      <c r="UCQ4570" s="633"/>
      <c r="UCR4570" s="633"/>
      <c r="UCS4570" s="1888"/>
      <c r="UCT4570" s="544"/>
      <c r="UCU4570" s="2365"/>
      <c r="UCV4570" s="633"/>
      <c r="UCW4570" s="439"/>
      <c r="UCX4570" s="633"/>
      <c r="UCY4570" s="633"/>
      <c r="UCZ4570" s="1888"/>
      <c r="UDA4570" s="544"/>
      <c r="UDB4570" s="2365"/>
      <c r="UDC4570" s="633"/>
      <c r="UDD4570" s="439"/>
      <c r="UDE4570" s="633"/>
      <c r="UDF4570" s="633"/>
      <c r="UDG4570" s="1888"/>
      <c r="UDH4570" s="544"/>
      <c r="UDI4570" s="2365"/>
      <c r="UDJ4570" s="633"/>
      <c r="UDK4570" s="439"/>
      <c r="UDL4570" s="633"/>
      <c r="UDM4570" s="633"/>
      <c r="UDN4570" s="1888"/>
      <c r="UDO4570" s="544"/>
      <c r="UDP4570" s="2365"/>
      <c r="UDQ4570" s="633"/>
      <c r="UDR4570" s="439"/>
      <c r="UDS4570" s="633"/>
      <c r="UDT4570" s="633"/>
      <c r="UDU4570" s="1888"/>
      <c r="UDV4570" s="544"/>
      <c r="UDW4570" s="2365"/>
      <c r="UDX4570" s="633"/>
      <c r="UDY4570" s="439"/>
      <c r="UDZ4570" s="633"/>
      <c r="UEA4570" s="633"/>
      <c r="UEB4570" s="1888"/>
      <c r="UEC4570" s="544"/>
      <c r="UED4570" s="2365"/>
      <c r="UEE4570" s="633"/>
      <c r="UEF4570" s="439"/>
      <c r="UEG4570" s="633"/>
      <c r="UEH4570" s="633"/>
      <c r="UEI4570" s="1888"/>
      <c r="UEJ4570" s="544"/>
      <c r="UEK4570" s="2365"/>
      <c r="UEL4570" s="633"/>
      <c r="UEM4570" s="439"/>
      <c r="UEN4570" s="633"/>
      <c r="UEO4570" s="633"/>
      <c r="UEP4570" s="1888"/>
      <c r="UEQ4570" s="544"/>
      <c r="UER4570" s="2365"/>
      <c r="UES4570" s="633"/>
      <c r="UET4570" s="439"/>
      <c r="UEU4570" s="633"/>
      <c r="UEV4570" s="633"/>
      <c r="UEW4570" s="1888"/>
      <c r="UEX4570" s="544"/>
      <c r="UEY4570" s="2365"/>
      <c r="UEZ4570" s="633"/>
      <c r="UFA4570" s="439"/>
      <c r="UFB4570" s="633"/>
      <c r="UFC4570" s="633"/>
      <c r="UFD4570" s="1888"/>
      <c r="UFE4570" s="544"/>
      <c r="UFF4570" s="2365"/>
      <c r="UFG4570" s="633"/>
      <c r="UFH4570" s="439"/>
      <c r="UFI4570" s="633"/>
      <c r="UFJ4570" s="633"/>
      <c r="UFK4570" s="1888"/>
      <c r="UFL4570" s="544"/>
      <c r="UFM4570" s="2365"/>
      <c r="UFN4570" s="633"/>
      <c r="UFO4570" s="439"/>
      <c r="UFP4570" s="633"/>
      <c r="UFQ4570" s="633"/>
      <c r="UFR4570" s="1888"/>
      <c r="UFS4570" s="544"/>
      <c r="UFT4570" s="2365"/>
      <c r="UFU4570" s="633"/>
      <c r="UFV4570" s="439"/>
      <c r="UFW4570" s="633"/>
      <c r="UFX4570" s="633"/>
      <c r="UFY4570" s="1888"/>
      <c r="UFZ4570" s="544"/>
      <c r="UGA4570" s="2365"/>
      <c r="UGB4570" s="633"/>
      <c r="UGC4570" s="439"/>
      <c r="UGD4570" s="633"/>
      <c r="UGE4570" s="633"/>
      <c r="UGF4570" s="1888"/>
      <c r="UGG4570" s="544"/>
      <c r="UGH4570" s="2365"/>
      <c r="UGI4570" s="633"/>
      <c r="UGJ4570" s="439"/>
      <c r="UGK4570" s="633"/>
      <c r="UGL4570" s="633"/>
      <c r="UGM4570" s="1888"/>
      <c r="UGN4570" s="544"/>
      <c r="UGO4570" s="2365"/>
      <c r="UGP4570" s="633"/>
      <c r="UGQ4570" s="439"/>
      <c r="UGR4570" s="633"/>
      <c r="UGS4570" s="633"/>
      <c r="UGT4570" s="1888"/>
      <c r="UGU4570" s="544"/>
      <c r="UGV4570" s="2365"/>
      <c r="UGW4570" s="633"/>
      <c r="UGX4570" s="439"/>
      <c r="UGY4570" s="633"/>
      <c r="UGZ4570" s="633"/>
      <c r="UHA4570" s="1888"/>
      <c r="UHB4570" s="544"/>
      <c r="UHC4570" s="2365"/>
      <c r="UHD4570" s="633"/>
      <c r="UHE4570" s="439"/>
      <c r="UHF4570" s="633"/>
      <c r="UHG4570" s="633"/>
      <c r="UHH4570" s="1888"/>
      <c r="UHI4570" s="544"/>
      <c r="UHJ4570" s="2365"/>
      <c r="UHK4570" s="633"/>
      <c r="UHL4570" s="439"/>
      <c r="UHM4570" s="633"/>
      <c r="UHN4570" s="633"/>
      <c r="UHO4570" s="1888"/>
      <c r="UHP4570" s="544"/>
      <c r="UHQ4570" s="2365"/>
      <c r="UHR4570" s="633"/>
      <c r="UHS4570" s="439"/>
      <c r="UHT4570" s="633"/>
      <c r="UHU4570" s="633"/>
      <c r="UHV4570" s="1888"/>
      <c r="UHW4570" s="544"/>
      <c r="UHX4570" s="2365"/>
      <c r="UHY4570" s="633"/>
      <c r="UHZ4570" s="439"/>
      <c r="UIA4570" s="633"/>
      <c r="UIB4570" s="633"/>
      <c r="UIC4570" s="1888"/>
      <c r="UID4570" s="544"/>
      <c r="UIE4570" s="2365"/>
      <c r="UIF4570" s="633"/>
      <c r="UIG4570" s="439"/>
      <c r="UIH4570" s="633"/>
      <c r="UII4570" s="633"/>
      <c r="UIJ4570" s="1888"/>
      <c r="UIK4570" s="544"/>
      <c r="UIL4570" s="2365"/>
      <c r="UIM4570" s="633"/>
      <c r="UIN4570" s="439"/>
      <c r="UIO4570" s="633"/>
      <c r="UIP4570" s="633"/>
      <c r="UIQ4570" s="1888"/>
      <c r="UIR4570" s="544"/>
      <c r="UIS4570" s="2365"/>
      <c r="UIT4570" s="633"/>
      <c r="UIU4570" s="439"/>
      <c r="UIV4570" s="633"/>
      <c r="UIW4570" s="633"/>
      <c r="UIX4570" s="1888"/>
      <c r="UIY4570" s="544"/>
      <c r="UIZ4570" s="2365"/>
      <c r="UJA4570" s="633"/>
      <c r="UJB4570" s="439"/>
      <c r="UJC4570" s="633"/>
      <c r="UJD4570" s="633"/>
      <c r="UJE4570" s="1888"/>
      <c r="UJF4570" s="544"/>
      <c r="UJG4570" s="2365"/>
      <c r="UJH4570" s="633"/>
      <c r="UJI4570" s="439"/>
      <c r="UJJ4570" s="633"/>
      <c r="UJK4570" s="633"/>
      <c r="UJL4570" s="1888"/>
      <c r="UJM4570" s="544"/>
      <c r="UJN4570" s="2365"/>
      <c r="UJO4570" s="633"/>
      <c r="UJP4570" s="439"/>
      <c r="UJQ4570" s="633"/>
      <c r="UJR4570" s="633"/>
      <c r="UJS4570" s="1888"/>
      <c r="UJT4570" s="544"/>
      <c r="UJU4570" s="2365"/>
      <c r="UJV4570" s="633"/>
      <c r="UJW4570" s="439"/>
      <c r="UJX4570" s="633"/>
      <c r="UJY4570" s="633"/>
      <c r="UJZ4570" s="1888"/>
      <c r="UKA4570" s="544"/>
      <c r="UKB4570" s="2365"/>
      <c r="UKC4570" s="633"/>
      <c r="UKD4570" s="439"/>
      <c r="UKE4570" s="633"/>
      <c r="UKF4570" s="633"/>
      <c r="UKG4570" s="1888"/>
      <c r="UKH4570" s="544"/>
      <c r="UKI4570" s="2365"/>
      <c r="UKJ4570" s="633"/>
      <c r="UKK4570" s="439"/>
      <c r="UKL4570" s="633"/>
      <c r="UKM4570" s="633"/>
      <c r="UKN4570" s="1888"/>
      <c r="UKO4570" s="544"/>
      <c r="UKP4570" s="2365"/>
      <c r="UKQ4570" s="633"/>
      <c r="UKR4570" s="439"/>
      <c r="UKS4570" s="633"/>
      <c r="UKT4570" s="633"/>
      <c r="UKU4570" s="1888"/>
      <c r="UKV4570" s="544"/>
      <c r="UKW4570" s="2365"/>
      <c r="UKX4570" s="633"/>
      <c r="UKY4570" s="439"/>
      <c r="UKZ4570" s="633"/>
      <c r="ULA4570" s="633"/>
      <c r="ULB4570" s="1888"/>
      <c r="ULC4570" s="544"/>
      <c r="ULD4570" s="2365"/>
      <c r="ULE4570" s="633"/>
      <c r="ULF4570" s="439"/>
      <c r="ULG4570" s="633"/>
      <c r="ULH4570" s="633"/>
      <c r="ULI4570" s="1888"/>
      <c r="ULJ4570" s="544"/>
      <c r="ULK4570" s="2365"/>
      <c r="ULL4570" s="633"/>
      <c r="ULM4570" s="439"/>
      <c r="ULN4570" s="633"/>
      <c r="ULO4570" s="633"/>
      <c r="ULP4570" s="1888"/>
      <c r="ULQ4570" s="544"/>
      <c r="ULR4570" s="2365"/>
      <c r="ULS4570" s="633"/>
      <c r="ULT4570" s="439"/>
      <c r="ULU4570" s="633"/>
      <c r="ULV4570" s="633"/>
      <c r="ULW4570" s="1888"/>
      <c r="ULX4570" s="544"/>
      <c r="ULY4570" s="2365"/>
      <c r="ULZ4570" s="633"/>
      <c r="UMA4570" s="439"/>
      <c r="UMB4570" s="633"/>
      <c r="UMC4570" s="633"/>
      <c r="UMD4570" s="1888"/>
      <c r="UME4570" s="544"/>
      <c r="UMF4570" s="2365"/>
      <c r="UMG4570" s="633"/>
      <c r="UMH4570" s="439"/>
      <c r="UMI4570" s="633"/>
      <c r="UMJ4570" s="633"/>
      <c r="UMK4570" s="1888"/>
      <c r="UML4570" s="544"/>
      <c r="UMM4570" s="2365"/>
      <c r="UMN4570" s="633"/>
      <c r="UMO4570" s="439"/>
      <c r="UMP4570" s="633"/>
      <c r="UMQ4570" s="633"/>
      <c r="UMR4570" s="1888"/>
      <c r="UMS4570" s="544"/>
      <c r="UMT4570" s="2365"/>
      <c r="UMU4570" s="633"/>
      <c r="UMV4570" s="439"/>
      <c r="UMW4570" s="633"/>
      <c r="UMX4570" s="633"/>
      <c r="UMY4570" s="1888"/>
      <c r="UMZ4570" s="544"/>
      <c r="UNA4570" s="2365"/>
      <c r="UNB4570" s="633"/>
      <c r="UNC4570" s="439"/>
      <c r="UND4570" s="633"/>
      <c r="UNE4570" s="633"/>
      <c r="UNF4570" s="1888"/>
      <c r="UNG4570" s="544"/>
      <c r="UNH4570" s="2365"/>
      <c r="UNI4570" s="633"/>
      <c r="UNJ4570" s="439"/>
      <c r="UNK4570" s="633"/>
      <c r="UNL4570" s="633"/>
      <c r="UNM4570" s="1888"/>
      <c r="UNN4570" s="544"/>
      <c r="UNO4570" s="2365"/>
      <c r="UNP4570" s="633"/>
      <c r="UNQ4570" s="439"/>
      <c r="UNR4570" s="633"/>
      <c r="UNS4570" s="633"/>
      <c r="UNT4570" s="1888"/>
      <c r="UNU4570" s="544"/>
      <c r="UNV4570" s="2365"/>
      <c r="UNW4570" s="633"/>
      <c r="UNX4570" s="439"/>
      <c r="UNY4570" s="633"/>
      <c r="UNZ4570" s="633"/>
      <c r="UOA4570" s="1888"/>
      <c r="UOB4570" s="544"/>
      <c r="UOC4570" s="2365"/>
      <c r="UOD4570" s="633"/>
      <c r="UOE4570" s="439"/>
      <c r="UOF4570" s="633"/>
      <c r="UOG4570" s="633"/>
      <c r="UOH4570" s="1888"/>
      <c r="UOI4570" s="544"/>
      <c r="UOJ4570" s="2365"/>
      <c r="UOK4570" s="633"/>
      <c r="UOL4570" s="439"/>
      <c r="UOM4570" s="633"/>
      <c r="UON4570" s="633"/>
      <c r="UOO4570" s="1888"/>
      <c r="UOP4570" s="544"/>
      <c r="UOQ4570" s="2365"/>
      <c r="UOR4570" s="633"/>
      <c r="UOS4570" s="439"/>
      <c r="UOT4570" s="633"/>
      <c r="UOU4570" s="633"/>
      <c r="UOV4570" s="1888"/>
      <c r="UOW4570" s="544"/>
      <c r="UOX4570" s="2365"/>
      <c r="UOY4570" s="633"/>
      <c r="UOZ4570" s="439"/>
      <c r="UPA4570" s="633"/>
      <c r="UPB4570" s="633"/>
      <c r="UPC4570" s="1888"/>
      <c r="UPD4570" s="544"/>
      <c r="UPE4570" s="2365"/>
      <c r="UPF4570" s="633"/>
      <c r="UPG4570" s="439"/>
      <c r="UPH4570" s="633"/>
      <c r="UPI4570" s="633"/>
      <c r="UPJ4570" s="1888"/>
      <c r="UPK4570" s="544"/>
      <c r="UPL4570" s="2365"/>
      <c r="UPM4570" s="633"/>
      <c r="UPN4570" s="439"/>
      <c r="UPO4570" s="633"/>
      <c r="UPP4570" s="633"/>
      <c r="UPQ4570" s="1888"/>
      <c r="UPR4570" s="544"/>
      <c r="UPS4570" s="2365"/>
      <c r="UPT4570" s="633"/>
      <c r="UPU4570" s="439"/>
      <c r="UPV4570" s="633"/>
      <c r="UPW4570" s="633"/>
      <c r="UPX4570" s="1888"/>
      <c r="UPY4570" s="544"/>
      <c r="UPZ4570" s="2365"/>
      <c r="UQA4570" s="633"/>
      <c r="UQB4570" s="439"/>
      <c r="UQC4570" s="633"/>
      <c r="UQD4570" s="633"/>
      <c r="UQE4570" s="1888"/>
      <c r="UQF4570" s="544"/>
      <c r="UQG4570" s="2365"/>
      <c r="UQH4570" s="633"/>
      <c r="UQI4570" s="439"/>
      <c r="UQJ4570" s="633"/>
      <c r="UQK4570" s="633"/>
      <c r="UQL4570" s="1888"/>
      <c r="UQM4570" s="544"/>
      <c r="UQN4570" s="2365"/>
      <c r="UQO4570" s="633"/>
      <c r="UQP4570" s="439"/>
      <c r="UQQ4570" s="633"/>
      <c r="UQR4570" s="633"/>
      <c r="UQS4570" s="1888"/>
      <c r="UQT4570" s="544"/>
      <c r="UQU4570" s="2365"/>
      <c r="UQV4570" s="633"/>
      <c r="UQW4570" s="439"/>
      <c r="UQX4570" s="633"/>
      <c r="UQY4570" s="633"/>
      <c r="UQZ4570" s="1888"/>
      <c r="URA4570" s="544"/>
      <c r="URB4570" s="2365"/>
      <c r="URC4570" s="633"/>
      <c r="URD4570" s="439"/>
      <c r="URE4570" s="633"/>
      <c r="URF4570" s="633"/>
      <c r="URG4570" s="1888"/>
      <c r="URH4570" s="544"/>
      <c r="URI4570" s="2365"/>
      <c r="URJ4570" s="633"/>
      <c r="URK4570" s="439"/>
      <c r="URL4570" s="633"/>
      <c r="URM4570" s="633"/>
      <c r="URN4570" s="1888"/>
      <c r="URO4570" s="544"/>
      <c r="URP4570" s="2365"/>
      <c r="URQ4570" s="633"/>
      <c r="URR4570" s="439"/>
      <c r="URS4570" s="633"/>
      <c r="URT4570" s="633"/>
      <c r="URU4570" s="1888"/>
      <c r="URV4570" s="544"/>
      <c r="URW4570" s="2365"/>
      <c r="URX4570" s="633"/>
      <c r="URY4570" s="439"/>
      <c r="URZ4570" s="633"/>
      <c r="USA4570" s="633"/>
      <c r="USB4570" s="1888"/>
      <c r="USC4570" s="544"/>
      <c r="USD4570" s="2365"/>
      <c r="USE4570" s="633"/>
      <c r="USF4570" s="439"/>
      <c r="USG4570" s="633"/>
      <c r="USH4570" s="633"/>
      <c r="USI4570" s="1888"/>
      <c r="USJ4570" s="544"/>
      <c r="USK4570" s="2365"/>
      <c r="USL4570" s="633"/>
      <c r="USM4570" s="439"/>
      <c r="USN4570" s="633"/>
      <c r="USO4570" s="633"/>
      <c r="USP4570" s="1888"/>
      <c r="USQ4570" s="544"/>
      <c r="USR4570" s="2365"/>
      <c r="USS4570" s="633"/>
      <c r="UST4570" s="439"/>
      <c r="USU4570" s="633"/>
      <c r="USV4570" s="633"/>
      <c r="USW4570" s="1888"/>
      <c r="USX4570" s="544"/>
      <c r="USY4570" s="2365"/>
      <c r="USZ4570" s="633"/>
      <c r="UTA4570" s="439"/>
      <c r="UTB4570" s="633"/>
      <c r="UTC4570" s="633"/>
      <c r="UTD4570" s="1888"/>
      <c r="UTE4570" s="544"/>
      <c r="UTF4570" s="2365"/>
      <c r="UTG4570" s="633"/>
      <c r="UTH4570" s="439"/>
      <c r="UTI4570" s="633"/>
      <c r="UTJ4570" s="633"/>
      <c r="UTK4570" s="1888"/>
      <c r="UTL4570" s="544"/>
      <c r="UTM4570" s="2365"/>
      <c r="UTN4570" s="633"/>
      <c r="UTO4570" s="439"/>
      <c r="UTP4570" s="633"/>
      <c r="UTQ4570" s="633"/>
      <c r="UTR4570" s="1888"/>
      <c r="UTS4570" s="544"/>
      <c r="UTT4570" s="2365"/>
      <c r="UTU4570" s="633"/>
      <c r="UTV4570" s="439"/>
      <c r="UTW4570" s="633"/>
      <c r="UTX4570" s="633"/>
      <c r="UTY4570" s="1888"/>
      <c r="UTZ4570" s="544"/>
      <c r="UUA4570" s="2365"/>
      <c r="UUB4570" s="633"/>
      <c r="UUC4570" s="439"/>
      <c r="UUD4570" s="633"/>
      <c r="UUE4570" s="633"/>
      <c r="UUF4570" s="1888"/>
      <c r="UUG4570" s="544"/>
      <c r="UUH4570" s="2365"/>
      <c r="UUI4570" s="633"/>
      <c r="UUJ4570" s="439"/>
      <c r="UUK4570" s="633"/>
      <c r="UUL4570" s="633"/>
      <c r="UUM4570" s="1888"/>
      <c r="UUN4570" s="544"/>
      <c r="UUO4570" s="2365"/>
      <c r="UUP4570" s="633"/>
      <c r="UUQ4570" s="439"/>
      <c r="UUR4570" s="633"/>
      <c r="UUS4570" s="633"/>
      <c r="UUT4570" s="1888"/>
      <c r="UUU4570" s="544"/>
      <c r="UUV4570" s="2365"/>
      <c r="UUW4570" s="633"/>
      <c r="UUX4570" s="439"/>
      <c r="UUY4570" s="633"/>
      <c r="UUZ4570" s="633"/>
      <c r="UVA4570" s="1888"/>
      <c r="UVB4570" s="544"/>
      <c r="UVC4570" s="2365"/>
      <c r="UVD4570" s="633"/>
      <c r="UVE4570" s="439"/>
      <c r="UVF4570" s="633"/>
      <c r="UVG4570" s="633"/>
      <c r="UVH4570" s="1888"/>
      <c r="UVI4570" s="544"/>
      <c r="UVJ4570" s="2365"/>
      <c r="UVK4570" s="633"/>
      <c r="UVL4570" s="439"/>
      <c r="UVM4570" s="633"/>
      <c r="UVN4570" s="633"/>
      <c r="UVO4570" s="1888"/>
      <c r="UVP4570" s="544"/>
      <c r="UVQ4570" s="2365"/>
      <c r="UVR4570" s="633"/>
      <c r="UVS4570" s="439"/>
      <c r="UVT4570" s="633"/>
      <c r="UVU4570" s="633"/>
      <c r="UVV4570" s="1888"/>
      <c r="UVW4570" s="544"/>
      <c r="UVX4570" s="2365"/>
      <c r="UVY4570" s="633"/>
      <c r="UVZ4570" s="439"/>
      <c r="UWA4570" s="633"/>
      <c r="UWB4570" s="633"/>
      <c r="UWC4570" s="1888"/>
      <c r="UWD4570" s="544"/>
      <c r="UWE4570" s="2365"/>
      <c r="UWF4570" s="633"/>
      <c r="UWG4570" s="439"/>
      <c r="UWH4570" s="633"/>
      <c r="UWI4570" s="633"/>
      <c r="UWJ4570" s="1888"/>
      <c r="UWK4570" s="544"/>
      <c r="UWL4570" s="2365"/>
      <c r="UWM4570" s="633"/>
      <c r="UWN4570" s="439"/>
      <c r="UWO4570" s="633"/>
      <c r="UWP4570" s="633"/>
      <c r="UWQ4570" s="1888"/>
      <c r="UWR4570" s="544"/>
      <c r="UWS4570" s="2365"/>
      <c r="UWT4570" s="633"/>
      <c r="UWU4570" s="439"/>
      <c r="UWV4570" s="633"/>
      <c r="UWW4570" s="633"/>
      <c r="UWX4570" s="1888"/>
      <c r="UWY4570" s="544"/>
      <c r="UWZ4570" s="2365"/>
      <c r="UXA4570" s="633"/>
      <c r="UXB4570" s="439"/>
      <c r="UXC4570" s="633"/>
      <c r="UXD4570" s="633"/>
      <c r="UXE4570" s="1888"/>
      <c r="UXF4570" s="544"/>
      <c r="UXG4570" s="2365"/>
      <c r="UXH4570" s="633"/>
      <c r="UXI4570" s="439"/>
      <c r="UXJ4570" s="633"/>
      <c r="UXK4570" s="633"/>
      <c r="UXL4570" s="1888"/>
      <c r="UXM4570" s="544"/>
      <c r="UXN4570" s="2365"/>
      <c r="UXO4570" s="633"/>
      <c r="UXP4570" s="439"/>
      <c r="UXQ4570" s="633"/>
      <c r="UXR4570" s="633"/>
      <c r="UXS4570" s="1888"/>
      <c r="UXT4570" s="544"/>
      <c r="UXU4570" s="2365"/>
      <c r="UXV4570" s="633"/>
      <c r="UXW4570" s="439"/>
      <c r="UXX4570" s="633"/>
      <c r="UXY4570" s="633"/>
      <c r="UXZ4570" s="1888"/>
      <c r="UYA4570" s="544"/>
      <c r="UYB4570" s="2365"/>
      <c r="UYC4570" s="633"/>
      <c r="UYD4570" s="439"/>
      <c r="UYE4570" s="633"/>
      <c r="UYF4570" s="633"/>
      <c r="UYG4570" s="1888"/>
      <c r="UYH4570" s="544"/>
      <c r="UYI4570" s="2365"/>
      <c r="UYJ4570" s="633"/>
      <c r="UYK4570" s="439"/>
      <c r="UYL4570" s="633"/>
      <c r="UYM4570" s="633"/>
      <c r="UYN4570" s="1888"/>
      <c r="UYO4570" s="544"/>
      <c r="UYP4570" s="2365"/>
      <c r="UYQ4570" s="633"/>
      <c r="UYR4570" s="439"/>
      <c r="UYS4570" s="633"/>
      <c r="UYT4570" s="633"/>
      <c r="UYU4570" s="1888"/>
      <c r="UYV4570" s="544"/>
      <c r="UYW4570" s="2365"/>
      <c r="UYX4570" s="633"/>
      <c r="UYY4570" s="439"/>
      <c r="UYZ4570" s="633"/>
      <c r="UZA4570" s="633"/>
      <c r="UZB4570" s="1888"/>
      <c r="UZC4570" s="544"/>
      <c r="UZD4570" s="2365"/>
      <c r="UZE4570" s="633"/>
      <c r="UZF4570" s="439"/>
      <c r="UZG4570" s="633"/>
      <c r="UZH4570" s="633"/>
      <c r="UZI4570" s="1888"/>
      <c r="UZJ4570" s="544"/>
      <c r="UZK4570" s="2365"/>
      <c r="UZL4570" s="633"/>
      <c r="UZM4570" s="439"/>
      <c r="UZN4570" s="633"/>
      <c r="UZO4570" s="633"/>
      <c r="UZP4570" s="1888"/>
      <c r="UZQ4570" s="544"/>
      <c r="UZR4570" s="2365"/>
      <c r="UZS4570" s="633"/>
      <c r="UZT4570" s="439"/>
      <c r="UZU4570" s="633"/>
      <c r="UZV4570" s="633"/>
      <c r="UZW4570" s="1888"/>
      <c r="UZX4570" s="544"/>
      <c r="UZY4570" s="2365"/>
      <c r="UZZ4570" s="633"/>
      <c r="VAA4570" s="439"/>
      <c r="VAB4570" s="633"/>
      <c r="VAC4570" s="633"/>
      <c r="VAD4570" s="1888"/>
      <c r="VAE4570" s="544"/>
      <c r="VAF4570" s="2365"/>
      <c r="VAG4570" s="633"/>
      <c r="VAH4570" s="439"/>
      <c r="VAI4570" s="633"/>
      <c r="VAJ4570" s="633"/>
      <c r="VAK4570" s="1888"/>
      <c r="VAL4570" s="544"/>
      <c r="VAM4570" s="2365"/>
      <c r="VAN4570" s="633"/>
      <c r="VAO4570" s="439"/>
      <c r="VAP4570" s="633"/>
      <c r="VAQ4570" s="633"/>
      <c r="VAR4570" s="1888"/>
      <c r="VAS4570" s="544"/>
      <c r="VAT4570" s="2365"/>
      <c r="VAU4570" s="633"/>
      <c r="VAV4570" s="439"/>
      <c r="VAW4570" s="633"/>
      <c r="VAX4570" s="633"/>
      <c r="VAY4570" s="1888"/>
      <c r="VAZ4570" s="544"/>
      <c r="VBA4570" s="2365"/>
      <c r="VBB4570" s="633"/>
      <c r="VBC4570" s="439"/>
      <c r="VBD4570" s="633"/>
      <c r="VBE4570" s="633"/>
      <c r="VBF4570" s="1888"/>
      <c r="VBG4570" s="544"/>
      <c r="VBH4570" s="2365"/>
      <c r="VBI4570" s="633"/>
      <c r="VBJ4570" s="439"/>
      <c r="VBK4570" s="633"/>
      <c r="VBL4570" s="633"/>
      <c r="VBM4570" s="1888"/>
      <c r="VBN4570" s="544"/>
      <c r="VBO4570" s="2365"/>
      <c r="VBP4570" s="633"/>
      <c r="VBQ4570" s="439"/>
      <c r="VBR4570" s="633"/>
      <c r="VBS4570" s="633"/>
      <c r="VBT4570" s="1888"/>
      <c r="VBU4570" s="544"/>
      <c r="VBV4570" s="2365"/>
      <c r="VBW4570" s="633"/>
      <c r="VBX4570" s="439"/>
      <c r="VBY4570" s="633"/>
      <c r="VBZ4570" s="633"/>
      <c r="VCA4570" s="1888"/>
      <c r="VCB4570" s="544"/>
      <c r="VCC4570" s="2365"/>
      <c r="VCD4570" s="633"/>
      <c r="VCE4570" s="439"/>
      <c r="VCF4570" s="633"/>
      <c r="VCG4570" s="633"/>
      <c r="VCH4570" s="1888"/>
      <c r="VCI4570" s="544"/>
      <c r="VCJ4570" s="2365"/>
      <c r="VCK4570" s="633"/>
      <c r="VCL4570" s="439"/>
      <c r="VCM4570" s="633"/>
      <c r="VCN4570" s="633"/>
      <c r="VCO4570" s="1888"/>
      <c r="VCP4570" s="544"/>
      <c r="VCQ4570" s="2365"/>
      <c r="VCR4570" s="633"/>
      <c r="VCS4570" s="439"/>
      <c r="VCT4570" s="633"/>
      <c r="VCU4570" s="633"/>
      <c r="VCV4570" s="1888"/>
      <c r="VCW4570" s="544"/>
      <c r="VCX4570" s="2365"/>
      <c r="VCY4570" s="633"/>
      <c r="VCZ4570" s="439"/>
      <c r="VDA4570" s="633"/>
      <c r="VDB4570" s="633"/>
      <c r="VDC4570" s="1888"/>
      <c r="VDD4570" s="544"/>
      <c r="VDE4570" s="2365"/>
      <c r="VDF4570" s="633"/>
      <c r="VDG4570" s="439"/>
      <c r="VDH4570" s="633"/>
      <c r="VDI4570" s="633"/>
      <c r="VDJ4570" s="1888"/>
      <c r="VDK4570" s="544"/>
      <c r="VDL4570" s="2365"/>
      <c r="VDM4570" s="633"/>
      <c r="VDN4570" s="439"/>
      <c r="VDO4570" s="633"/>
      <c r="VDP4570" s="633"/>
      <c r="VDQ4570" s="1888"/>
      <c r="VDR4570" s="544"/>
      <c r="VDS4570" s="2365"/>
      <c r="VDT4570" s="633"/>
      <c r="VDU4570" s="439"/>
      <c r="VDV4570" s="633"/>
      <c r="VDW4570" s="633"/>
      <c r="VDX4570" s="1888"/>
      <c r="VDY4570" s="544"/>
      <c r="VDZ4570" s="2365"/>
      <c r="VEA4570" s="633"/>
      <c r="VEB4570" s="439"/>
      <c r="VEC4570" s="633"/>
      <c r="VED4570" s="633"/>
      <c r="VEE4570" s="1888"/>
      <c r="VEF4570" s="544"/>
      <c r="VEG4570" s="2365"/>
      <c r="VEH4570" s="633"/>
      <c r="VEI4570" s="439"/>
      <c r="VEJ4570" s="633"/>
      <c r="VEK4570" s="633"/>
      <c r="VEL4570" s="1888"/>
      <c r="VEM4570" s="544"/>
      <c r="VEN4570" s="2365"/>
      <c r="VEO4570" s="633"/>
      <c r="VEP4570" s="439"/>
      <c r="VEQ4570" s="633"/>
      <c r="VER4570" s="633"/>
      <c r="VES4570" s="1888"/>
      <c r="VET4570" s="544"/>
      <c r="VEU4570" s="2365"/>
      <c r="VEV4570" s="633"/>
      <c r="VEW4570" s="439"/>
      <c r="VEX4570" s="633"/>
      <c r="VEY4570" s="633"/>
      <c r="VEZ4570" s="1888"/>
      <c r="VFA4570" s="544"/>
      <c r="VFB4570" s="2365"/>
      <c r="VFC4570" s="633"/>
      <c r="VFD4570" s="439"/>
      <c r="VFE4570" s="633"/>
      <c r="VFF4570" s="633"/>
      <c r="VFG4570" s="1888"/>
      <c r="VFH4570" s="544"/>
      <c r="VFI4570" s="2365"/>
      <c r="VFJ4570" s="633"/>
      <c r="VFK4570" s="439"/>
      <c r="VFL4570" s="633"/>
      <c r="VFM4570" s="633"/>
      <c r="VFN4570" s="1888"/>
      <c r="VFO4570" s="544"/>
      <c r="VFP4570" s="2365"/>
      <c r="VFQ4570" s="633"/>
      <c r="VFR4570" s="439"/>
      <c r="VFS4570" s="633"/>
      <c r="VFT4570" s="633"/>
      <c r="VFU4570" s="1888"/>
      <c r="VFV4570" s="544"/>
      <c r="VFW4570" s="2365"/>
      <c r="VFX4570" s="633"/>
      <c r="VFY4570" s="439"/>
      <c r="VFZ4570" s="633"/>
      <c r="VGA4570" s="633"/>
      <c r="VGB4570" s="1888"/>
      <c r="VGC4570" s="544"/>
      <c r="VGD4570" s="2365"/>
      <c r="VGE4570" s="633"/>
      <c r="VGF4570" s="439"/>
      <c r="VGG4570" s="633"/>
      <c r="VGH4570" s="633"/>
      <c r="VGI4570" s="1888"/>
      <c r="VGJ4570" s="544"/>
      <c r="VGK4570" s="2365"/>
      <c r="VGL4570" s="633"/>
      <c r="VGM4570" s="439"/>
      <c r="VGN4570" s="633"/>
      <c r="VGO4570" s="633"/>
      <c r="VGP4570" s="1888"/>
      <c r="VGQ4570" s="544"/>
      <c r="VGR4570" s="2365"/>
      <c r="VGS4570" s="633"/>
      <c r="VGT4570" s="439"/>
      <c r="VGU4570" s="633"/>
      <c r="VGV4570" s="633"/>
      <c r="VGW4570" s="1888"/>
      <c r="VGX4570" s="544"/>
      <c r="VGY4570" s="2365"/>
      <c r="VGZ4570" s="633"/>
      <c r="VHA4570" s="439"/>
      <c r="VHB4570" s="633"/>
      <c r="VHC4570" s="633"/>
      <c r="VHD4570" s="1888"/>
      <c r="VHE4570" s="544"/>
      <c r="VHF4570" s="2365"/>
      <c r="VHG4570" s="633"/>
      <c r="VHH4570" s="439"/>
      <c r="VHI4570" s="633"/>
      <c r="VHJ4570" s="633"/>
      <c r="VHK4570" s="1888"/>
      <c r="VHL4570" s="544"/>
      <c r="VHM4570" s="2365"/>
      <c r="VHN4570" s="633"/>
      <c r="VHO4570" s="439"/>
      <c r="VHP4570" s="633"/>
      <c r="VHQ4570" s="633"/>
      <c r="VHR4570" s="1888"/>
      <c r="VHS4570" s="544"/>
      <c r="VHT4570" s="2365"/>
      <c r="VHU4570" s="633"/>
      <c r="VHV4570" s="439"/>
      <c r="VHW4570" s="633"/>
      <c r="VHX4570" s="633"/>
      <c r="VHY4570" s="1888"/>
      <c r="VHZ4570" s="544"/>
      <c r="VIA4570" s="2365"/>
      <c r="VIB4570" s="633"/>
      <c r="VIC4570" s="439"/>
      <c r="VID4570" s="633"/>
      <c r="VIE4570" s="633"/>
      <c r="VIF4570" s="1888"/>
      <c r="VIG4570" s="544"/>
      <c r="VIH4570" s="2365"/>
      <c r="VII4570" s="633"/>
      <c r="VIJ4570" s="439"/>
      <c r="VIK4570" s="633"/>
      <c r="VIL4570" s="633"/>
      <c r="VIM4570" s="1888"/>
      <c r="VIN4570" s="544"/>
      <c r="VIO4570" s="2365"/>
      <c r="VIP4570" s="633"/>
      <c r="VIQ4570" s="439"/>
      <c r="VIR4570" s="633"/>
      <c r="VIS4570" s="633"/>
      <c r="VIT4570" s="1888"/>
      <c r="VIU4570" s="544"/>
      <c r="VIV4570" s="2365"/>
      <c r="VIW4570" s="633"/>
      <c r="VIX4570" s="439"/>
      <c r="VIY4570" s="633"/>
      <c r="VIZ4570" s="633"/>
      <c r="VJA4570" s="1888"/>
      <c r="VJB4570" s="544"/>
      <c r="VJC4570" s="2365"/>
      <c r="VJD4570" s="633"/>
      <c r="VJE4570" s="439"/>
      <c r="VJF4570" s="633"/>
      <c r="VJG4570" s="633"/>
      <c r="VJH4570" s="1888"/>
      <c r="VJI4570" s="544"/>
      <c r="VJJ4570" s="2365"/>
      <c r="VJK4570" s="633"/>
      <c r="VJL4570" s="439"/>
      <c r="VJM4570" s="633"/>
      <c r="VJN4570" s="633"/>
      <c r="VJO4570" s="1888"/>
      <c r="VJP4570" s="544"/>
      <c r="VJQ4570" s="2365"/>
      <c r="VJR4570" s="633"/>
      <c r="VJS4570" s="439"/>
      <c r="VJT4570" s="633"/>
      <c r="VJU4570" s="633"/>
      <c r="VJV4570" s="1888"/>
      <c r="VJW4570" s="544"/>
      <c r="VJX4570" s="2365"/>
      <c r="VJY4570" s="633"/>
      <c r="VJZ4570" s="439"/>
      <c r="VKA4570" s="633"/>
      <c r="VKB4570" s="633"/>
      <c r="VKC4570" s="1888"/>
      <c r="VKD4570" s="544"/>
      <c r="VKE4570" s="2365"/>
      <c r="VKF4570" s="633"/>
      <c r="VKG4570" s="439"/>
      <c r="VKH4570" s="633"/>
      <c r="VKI4570" s="633"/>
      <c r="VKJ4570" s="1888"/>
      <c r="VKK4570" s="544"/>
      <c r="VKL4570" s="2365"/>
      <c r="VKM4570" s="633"/>
      <c r="VKN4570" s="439"/>
      <c r="VKO4570" s="633"/>
      <c r="VKP4570" s="633"/>
      <c r="VKQ4570" s="1888"/>
      <c r="VKR4570" s="544"/>
      <c r="VKS4570" s="2365"/>
      <c r="VKT4570" s="633"/>
      <c r="VKU4570" s="439"/>
      <c r="VKV4570" s="633"/>
      <c r="VKW4570" s="633"/>
      <c r="VKX4570" s="1888"/>
      <c r="VKY4570" s="544"/>
      <c r="VKZ4570" s="2365"/>
      <c r="VLA4570" s="633"/>
      <c r="VLB4570" s="439"/>
      <c r="VLC4570" s="633"/>
      <c r="VLD4570" s="633"/>
      <c r="VLE4570" s="1888"/>
      <c r="VLF4570" s="544"/>
      <c r="VLG4570" s="2365"/>
      <c r="VLH4570" s="633"/>
      <c r="VLI4570" s="439"/>
      <c r="VLJ4570" s="633"/>
      <c r="VLK4570" s="633"/>
      <c r="VLL4570" s="1888"/>
      <c r="VLM4570" s="544"/>
      <c r="VLN4570" s="2365"/>
      <c r="VLO4570" s="633"/>
      <c r="VLP4570" s="439"/>
      <c r="VLQ4570" s="633"/>
      <c r="VLR4570" s="633"/>
      <c r="VLS4570" s="1888"/>
      <c r="VLT4570" s="544"/>
      <c r="VLU4570" s="2365"/>
      <c r="VLV4570" s="633"/>
      <c r="VLW4570" s="439"/>
      <c r="VLX4570" s="633"/>
      <c r="VLY4570" s="633"/>
      <c r="VLZ4570" s="1888"/>
      <c r="VMA4570" s="544"/>
      <c r="VMB4570" s="2365"/>
      <c r="VMC4570" s="633"/>
      <c r="VMD4570" s="439"/>
      <c r="VME4570" s="633"/>
      <c r="VMF4570" s="633"/>
      <c r="VMG4570" s="1888"/>
      <c r="VMH4570" s="544"/>
      <c r="VMI4570" s="2365"/>
      <c r="VMJ4570" s="633"/>
      <c r="VMK4570" s="439"/>
      <c r="VML4570" s="633"/>
      <c r="VMM4570" s="633"/>
      <c r="VMN4570" s="1888"/>
      <c r="VMO4570" s="544"/>
      <c r="VMP4570" s="2365"/>
      <c r="VMQ4570" s="633"/>
      <c r="VMR4570" s="439"/>
      <c r="VMS4570" s="633"/>
      <c r="VMT4570" s="633"/>
      <c r="VMU4570" s="1888"/>
      <c r="VMV4570" s="544"/>
      <c r="VMW4570" s="2365"/>
      <c r="VMX4570" s="633"/>
      <c r="VMY4570" s="439"/>
      <c r="VMZ4570" s="633"/>
      <c r="VNA4570" s="633"/>
      <c r="VNB4570" s="1888"/>
      <c r="VNC4570" s="544"/>
      <c r="VND4570" s="2365"/>
      <c r="VNE4570" s="633"/>
      <c r="VNF4570" s="439"/>
      <c r="VNG4570" s="633"/>
      <c r="VNH4570" s="633"/>
      <c r="VNI4570" s="1888"/>
      <c r="VNJ4570" s="544"/>
      <c r="VNK4570" s="2365"/>
      <c r="VNL4570" s="633"/>
      <c r="VNM4570" s="439"/>
      <c r="VNN4570" s="633"/>
      <c r="VNO4570" s="633"/>
      <c r="VNP4570" s="1888"/>
      <c r="VNQ4570" s="544"/>
      <c r="VNR4570" s="2365"/>
      <c r="VNS4570" s="633"/>
      <c r="VNT4570" s="439"/>
      <c r="VNU4570" s="633"/>
      <c r="VNV4570" s="633"/>
      <c r="VNW4570" s="1888"/>
      <c r="VNX4570" s="544"/>
      <c r="VNY4570" s="2365"/>
      <c r="VNZ4570" s="633"/>
      <c r="VOA4570" s="439"/>
      <c r="VOB4570" s="633"/>
      <c r="VOC4570" s="633"/>
      <c r="VOD4570" s="1888"/>
      <c r="VOE4570" s="544"/>
      <c r="VOF4570" s="2365"/>
      <c r="VOG4570" s="633"/>
      <c r="VOH4570" s="439"/>
      <c r="VOI4570" s="633"/>
      <c r="VOJ4570" s="633"/>
      <c r="VOK4570" s="1888"/>
      <c r="VOL4570" s="544"/>
      <c r="VOM4570" s="2365"/>
      <c r="VON4570" s="633"/>
      <c r="VOO4570" s="439"/>
      <c r="VOP4570" s="633"/>
      <c r="VOQ4570" s="633"/>
      <c r="VOR4570" s="1888"/>
      <c r="VOS4570" s="544"/>
      <c r="VOT4570" s="2365"/>
      <c r="VOU4570" s="633"/>
      <c r="VOV4570" s="439"/>
      <c r="VOW4570" s="633"/>
      <c r="VOX4570" s="633"/>
      <c r="VOY4570" s="1888"/>
      <c r="VOZ4570" s="544"/>
      <c r="VPA4570" s="2365"/>
      <c r="VPB4570" s="633"/>
      <c r="VPC4570" s="439"/>
      <c r="VPD4570" s="633"/>
      <c r="VPE4570" s="633"/>
      <c r="VPF4570" s="1888"/>
      <c r="VPG4570" s="544"/>
      <c r="VPH4570" s="2365"/>
      <c r="VPI4570" s="633"/>
      <c r="VPJ4570" s="439"/>
      <c r="VPK4570" s="633"/>
      <c r="VPL4570" s="633"/>
      <c r="VPM4570" s="1888"/>
      <c r="VPN4570" s="544"/>
      <c r="VPO4570" s="2365"/>
      <c r="VPP4570" s="633"/>
      <c r="VPQ4570" s="439"/>
      <c r="VPR4570" s="633"/>
      <c r="VPS4570" s="633"/>
      <c r="VPT4570" s="1888"/>
      <c r="VPU4570" s="544"/>
      <c r="VPV4570" s="2365"/>
      <c r="VPW4570" s="633"/>
      <c r="VPX4570" s="439"/>
      <c r="VPY4570" s="633"/>
      <c r="VPZ4570" s="633"/>
      <c r="VQA4570" s="1888"/>
      <c r="VQB4570" s="544"/>
      <c r="VQC4570" s="2365"/>
      <c r="VQD4570" s="633"/>
      <c r="VQE4570" s="439"/>
      <c r="VQF4570" s="633"/>
      <c r="VQG4570" s="633"/>
      <c r="VQH4570" s="1888"/>
      <c r="VQI4570" s="544"/>
      <c r="VQJ4570" s="2365"/>
      <c r="VQK4570" s="633"/>
      <c r="VQL4570" s="439"/>
      <c r="VQM4570" s="633"/>
      <c r="VQN4570" s="633"/>
      <c r="VQO4570" s="1888"/>
      <c r="VQP4570" s="544"/>
      <c r="VQQ4570" s="2365"/>
      <c r="VQR4570" s="633"/>
      <c r="VQS4570" s="439"/>
      <c r="VQT4570" s="633"/>
      <c r="VQU4570" s="633"/>
      <c r="VQV4570" s="1888"/>
      <c r="VQW4570" s="544"/>
      <c r="VQX4570" s="2365"/>
      <c r="VQY4570" s="633"/>
      <c r="VQZ4570" s="439"/>
      <c r="VRA4570" s="633"/>
      <c r="VRB4570" s="633"/>
      <c r="VRC4570" s="1888"/>
      <c r="VRD4570" s="544"/>
      <c r="VRE4570" s="2365"/>
      <c r="VRF4570" s="633"/>
      <c r="VRG4570" s="439"/>
      <c r="VRH4570" s="633"/>
      <c r="VRI4570" s="633"/>
      <c r="VRJ4570" s="1888"/>
      <c r="VRK4570" s="544"/>
      <c r="VRL4570" s="2365"/>
      <c r="VRM4570" s="633"/>
      <c r="VRN4570" s="439"/>
      <c r="VRO4570" s="633"/>
      <c r="VRP4570" s="633"/>
      <c r="VRQ4570" s="1888"/>
      <c r="VRR4570" s="544"/>
      <c r="VRS4570" s="2365"/>
      <c r="VRT4570" s="633"/>
      <c r="VRU4570" s="439"/>
      <c r="VRV4570" s="633"/>
      <c r="VRW4570" s="633"/>
      <c r="VRX4570" s="1888"/>
      <c r="VRY4570" s="544"/>
      <c r="VRZ4570" s="2365"/>
      <c r="VSA4570" s="633"/>
      <c r="VSB4570" s="439"/>
      <c r="VSC4570" s="633"/>
      <c r="VSD4570" s="633"/>
      <c r="VSE4570" s="1888"/>
      <c r="VSF4570" s="544"/>
      <c r="VSG4570" s="2365"/>
      <c r="VSH4570" s="633"/>
      <c r="VSI4570" s="439"/>
      <c r="VSJ4570" s="633"/>
      <c r="VSK4570" s="633"/>
      <c r="VSL4570" s="1888"/>
      <c r="VSM4570" s="544"/>
      <c r="VSN4570" s="2365"/>
      <c r="VSO4570" s="633"/>
      <c r="VSP4570" s="439"/>
      <c r="VSQ4570" s="633"/>
      <c r="VSR4570" s="633"/>
      <c r="VSS4570" s="1888"/>
      <c r="VST4570" s="544"/>
      <c r="VSU4570" s="2365"/>
      <c r="VSV4570" s="633"/>
      <c r="VSW4570" s="439"/>
      <c r="VSX4570" s="633"/>
      <c r="VSY4570" s="633"/>
      <c r="VSZ4570" s="1888"/>
      <c r="VTA4570" s="544"/>
      <c r="VTB4570" s="2365"/>
      <c r="VTC4570" s="633"/>
      <c r="VTD4570" s="439"/>
      <c r="VTE4570" s="633"/>
      <c r="VTF4570" s="633"/>
      <c r="VTG4570" s="1888"/>
      <c r="VTH4570" s="544"/>
      <c r="VTI4570" s="2365"/>
      <c r="VTJ4570" s="633"/>
      <c r="VTK4570" s="439"/>
      <c r="VTL4570" s="633"/>
      <c r="VTM4570" s="633"/>
      <c r="VTN4570" s="1888"/>
      <c r="VTO4570" s="544"/>
      <c r="VTP4570" s="2365"/>
      <c r="VTQ4570" s="633"/>
      <c r="VTR4570" s="439"/>
      <c r="VTS4570" s="633"/>
      <c r="VTT4570" s="633"/>
      <c r="VTU4570" s="1888"/>
      <c r="VTV4570" s="544"/>
      <c r="VTW4570" s="2365"/>
      <c r="VTX4570" s="633"/>
      <c r="VTY4570" s="439"/>
      <c r="VTZ4570" s="633"/>
      <c r="VUA4570" s="633"/>
      <c r="VUB4570" s="1888"/>
      <c r="VUC4570" s="544"/>
      <c r="VUD4570" s="2365"/>
      <c r="VUE4570" s="633"/>
      <c r="VUF4570" s="439"/>
      <c r="VUG4570" s="633"/>
      <c r="VUH4570" s="633"/>
      <c r="VUI4570" s="1888"/>
      <c r="VUJ4570" s="544"/>
      <c r="VUK4570" s="2365"/>
      <c r="VUL4570" s="633"/>
      <c r="VUM4570" s="439"/>
      <c r="VUN4570" s="633"/>
      <c r="VUO4570" s="633"/>
      <c r="VUP4570" s="1888"/>
      <c r="VUQ4570" s="544"/>
      <c r="VUR4570" s="2365"/>
      <c r="VUS4570" s="633"/>
      <c r="VUT4570" s="439"/>
      <c r="VUU4570" s="633"/>
      <c r="VUV4570" s="633"/>
      <c r="VUW4570" s="1888"/>
      <c r="VUX4570" s="544"/>
      <c r="VUY4570" s="2365"/>
      <c r="VUZ4570" s="633"/>
      <c r="VVA4570" s="439"/>
      <c r="VVB4570" s="633"/>
      <c r="VVC4570" s="633"/>
      <c r="VVD4570" s="1888"/>
      <c r="VVE4570" s="544"/>
      <c r="VVF4570" s="2365"/>
      <c r="VVG4570" s="633"/>
      <c r="VVH4570" s="439"/>
      <c r="VVI4570" s="633"/>
      <c r="VVJ4570" s="633"/>
      <c r="VVK4570" s="1888"/>
      <c r="VVL4570" s="544"/>
      <c r="VVM4570" s="2365"/>
      <c r="VVN4570" s="633"/>
      <c r="VVO4570" s="439"/>
      <c r="VVP4570" s="633"/>
      <c r="VVQ4570" s="633"/>
      <c r="VVR4570" s="1888"/>
      <c r="VVS4570" s="544"/>
      <c r="VVT4570" s="2365"/>
      <c r="VVU4570" s="633"/>
      <c r="VVV4570" s="439"/>
      <c r="VVW4570" s="633"/>
      <c r="VVX4570" s="633"/>
      <c r="VVY4570" s="1888"/>
      <c r="VVZ4570" s="544"/>
      <c r="VWA4570" s="2365"/>
      <c r="VWB4570" s="633"/>
      <c r="VWC4570" s="439"/>
      <c r="VWD4570" s="633"/>
      <c r="VWE4570" s="633"/>
      <c r="VWF4570" s="1888"/>
      <c r="VWG4570" s="544"/>
      <c r="VWH4570" s="2365"/>
      <c r="VWI4570" s="633"/>
      <c r="VWJ4570" s="439"/>
      <c r="VWK4570" s="633"/>
      <c r="VWL4570" s="633"/>
      <c r="VWM4570" s="1888"/>
      <c r="VWN4570" s="544"/>
      <c r="VWO4570" s="2365"/>
      <c r="VWP4570" s="633"/>
      <c r="VWQ4570" s="439"/>
      <c r="VWR4570" s="633"/>
      <c r="VWS4570" s="633"/>
      <c r="VWT4570" s="1888"/>
      <c r="VWU4570" s="544"/>
      <c r="VWV4570" s="2365"/>
      <c r="VWW4570" s="633"/>
      <c r="VWX4570" s="439"/>
      <c r="VWY4570" s="633"/>
      <c r="VWZ4570" s="633"/>
      <c r="VXA4570" s="1888"/>
      <c r="VXB4570" s="544"/>
      <c r="VXC4570" s="2365"/>
      <c r="VXD4570" s="633"/>
      <c r="VXE4570" s="439"/>
      <c r="VXF4570" s="633"/>
      <c r="VXG4570" s="633"/>
      <c r="VXH4570" s="1888"/>
      <c r="VXI4570" s="544"/>
      <c r="VXJ4570" s="2365"/>
      <c r="VXK4570" s="633"/>
      <c r="VXL4570" s="439"/>
      <c r="VXM4570" s="633"/>
      <c r="VXN4570" s="633"/>
      <c r="VXO4570" s="1888"/>
      <c r="VXP4570" s="544"/>
      <c r="VXQ4570" s="2365"/>
      <c r="VXR4570" s="633"/>
      <c r="VXS4570" s="439"/>
      <c r="VXT4570" s="633"/>
      <c r="VXU4570" s="633"/>
      <c r="VXV4570" s="1888"/>
      <c r="VXW4570" s="544"/>
      <c r="VXX4570" s="2365"/>
      <c r="VXY4570" s="633"/>
      <c r="VXZ4570" s="439"/>
      <c r="VYA4570" s="633"/>
      <c r="VYB4570" s="633"/>
      <c r="VYC4570" s="1888"/>
      <c r="VYD4570" s="544"/>
      <c r="VYE4570" s="2365"/>
      <c r="VYF4570" s="633"/>
      <c r="VYG4570" s="439"/>
      <c r="VYH4570" s="633"/>
      <c r="VYI4570" s="633"/>
      <c r="VYJ4570" s="1888"/>
      <c r="VYK4570" s="544"/>
      <c r="VYL4570" s="2365"/>
      <c r="VYM4570" s="633"/>
      <c r="VYN4570" s="439"/>
      <c r="VYO4570" s="633"/>
      <c r="VYP4570" s="633"/>
      <c r="VYQ4570" s="1888"/>
      <c r="VYR4570" s="544"/>
      <c r="VYS4570" s="2365"/>
      <c r="VYT4570" s="633"/>
      <c r="VYU4570" s="439"/>
      <c r="VYV4570" s="633"/>
      <c r="VYW4570" s="633"/>
      <c r="VYX4570" s="1888"/>
      <c r="VYY4570" s="544"/>
      <c r="VYZ4570" s="2365"/>
      <c r="VZA4570" s="633"/>
      <c r="VZB4570" s="439"/>
      <c r="VZC4570" s="633"/>
      <c r="VZD4570" s="633"/>
      <c r="VZE4570" s="1888"/>
      <c r="VZF4570" s="544"/>
      <c r="VZG4570" s="2365"/>
      <c r="VZH4570" s="633"/>
      <c r="VZI4570" s="439"/>
      <c r="VZJ4570" s="633"/>
      <c r="VZK4570" s="633"/>
      <c r="VZL4570" s="1888"/>
      <c r="VZM4570" s="544"/>
      <c r="VZN4570" s="2365"/>
      <c r="VZO4570" s="633"/>
      <c r="VZP4570" s="439"/>
      <c r="VZQ4570" s="633"/>
      <c r="VZR4570" s="633"/>
      <c r="VZS4570" s="1888"/>
      <c r="VZT4570" s="544"/>
      <c r="VZU4570" s="2365"/>
      <c r="VZV4570" s="633"/>
      <c r="VZW4570" s="439"/>
      <c r="VZX4570" s="633"/>
      <c r="VZY4570" s="633"/>
      <c r="VZZ4570" s="1888"/>
      <c r="WAA4570" s="544"/>
      <c r="WAB4570" s="2365"/>
      <c r="WAC4570" s="633"/>
      <c r="WAD4570" s="439"/>
      <c r="WAE4570" s="633"/>
      <c r="WAF4570" s="633"/>
      <c r="WAG4570" s="1888"/>
      <c r="WAH4570" s="544"/>
      <c r="WAI4570" s="2365"/>
      <c r="WAJ4570" s="633"/>
      <c r="WAK4570" s="439"/>
      <c r="WAL4570" s="633"/>
      <c r="WAM4570" s="633"/>
      <c r="WAN4570" s="1888"/>
      <c r="WAO4570" s="544"/>
      <c r="WAP4570" s="2365"/>
      <c r="WAQ4570" s="633"/>
      <c r="WAR4570" s="439"/>
      <c r="WAS4570" s="633"/>
      <c r="WAT4570" s="633"/>
      <c r="WAU4570" s="1888"/>
      <c r="WAV4570" s="544"/>
      <c r="WAW4570" s="2365"/>
      <c r="WAX4570" s="633"/>
      <c r="WAY4570" s="439"/>
      <c r="WAZ4570" s="633"/>
      <c r="WBA4570" s="633"/>
      <c r="WBB4570" s="1888"/>
      <c r="WBC4570" s="544"/>
      <c r="WBD4570" s="2365"/>
      <c r="WBE4570" s="633"/>
      <c r="WBF4570" s="439"/>
      <c r="WBG4570" s="633"/>
      <c r="WBH4570" s="633"/>
      <c r="WBI4570" s="1888"/>
      <c r="WBJ4570" s="544"/>
      <c r="WBK4570" s="2365"/>
      <c r="WBL4570" s="633"/>
      <c r="WBM4570" s="439"/>
      <c r="WBN4570" s="633"/>
      <c r="WBO4570" s="633"/>
      <c r="WBP4570" s="1888"/>
      <c r="WBQ4570" s="544"/>
      <c r="WBR4570" s="2365"/>
      <c r="WBS4570" s="633"/>
      <c r="WBT4570" s="439"/>
      <c r="WBU4570" s="633"/>
      <c r="WBV4570" s="633"/>
      <c r="WBW4570" s="1888"/>
      <c r="WBX4570" s="544"/>
      <c r="WBY4570" s="2365"/>
      <c r="WBZ4570" s="633"/>
      <c r="WCA4570" s="439"/>
      <c r="WCB4570" s="633"/>
      <c r="WCC4570" s="633"/>
      <c r="WCD4570" s="1888"/>
      <c r="WCE4570" s="544"/>
      <c r="WCF4570" s="2365"/>
      <c r="WCG4570" s="633"/>
      <c r="WCH4570" s="439"/>
      <c r="WCI4570" s="633"/>
      <c r="WCJ4570" s="633"/>
      <c r="WCK4570" s="1888"/>
      <c r="WCL4570" s="544"/>
      <c r="WCM4570" s="2365"/>
      <c r="WCN4570" s="633"/>
      <c r="WCO4570" s="439"/>
      <c r="WCP4570" s="633"/>
      <c r="WCQ4570" s="633"/>
      <c r="WCR4570" s="1888"/>
      <c r="WCS4570" s="544"/>
      <c r="WCT4570" s="2365"/>
      <c r="WCU4570" s="633"/>
      <c r="WCV4570" s="439"/>
      <c r="WCW4570" s="633"/>
      <c r="WCX4570" s="633"/>
      <c r="WCY4570" s="1888"/>
      <c r="WCZ4570" s="544"/>
      <c r="WDA4570" s="2365"/>
      <c r="WDB4570" s="633"/>
      <c r="WDC4570" s="439"/>
      <c r="WDD4570" s="633"/>
      <c r="WDE4570" s="633"/>
      <c r="WDF4570" s="1888"/>
      <c r="WDG4570" s="544"/>
      <c r="WDH4570" s="2365"/>
      <c r="WDI4570" s="633"/>
      <c r="WDJ4570" s="439"/>
      <c r="WDK4570" s="633"/>
      <c r="WDL4570" s="633"/>
      <c r="WDM4570" s="1888"/>
      <c r="WDN4570" s="544"/>
      <c r="WDO4570" s="2365"/>
      <c r="WDP4570" s="633"/>
      <c r="WDQ4570" s="439"/>
      <c r="WDR4570" s="633"/>
      <c r="WDS4570" s="633"/>
      <c r="WDT4570" s="1888"/>
      <c r="WDU4570" s="544"/>
      <c r="WDV4570" s="2365"/>
      <c r="WDW4570" s="633"/>
      <c r="WDX4570" s="439"/>
      <c r="WDY4570" s="633"/>
      <c r="WDZ4570" s="633"/>
      <c r="WEA4570" s="1888"/>
      <c r="WEB4570" s="544"/>
      <c r="WEC4570" s="2365"/>
      <c r="WED4570" s="633"/>
      <c r="WEE4570" s="439"/>
      <c r="WEF4570" s="633"/>
      <c r="WEG4570" s="633"/>
      <c r="WEH4570" s="1888"/>
      <c r="WEI4570" s="544"/>
      <c r="WEJ4570" s="2365"/>
      <c r="WEK4570" s="633"/>
      <c r="WEL4570" s="439"/>
      <c r="WEM4570" s="633"/>
      <c r="WEN4570" s="633"/>
      <c r="WEO4570" s="1888"/>
      <c r="WEP4570" s="544"/>
      <c r="WEQ4570" s="2365"/>
      <c r="WER4570" s="633"/>
      <c r="WES4570" s="439"/>
      <c r="WET4570" s="633"/>
      <c r="WEU4570" s="633"/>
      <c r="WEV4570" s="1888"/>
      <c r="WEW4570" s="544"/>
      <c r="WEX4570" s="2365"/>
      <c r="WEY4570" s="633"/>
      <c r="WEZ4570" s="439"/>
      <c r="WFA4570" s="633"/>
      <c r="WFB4570" s="633"/>
      <c r="WFC4570" s="1888"/>
      <c r="WFD4570" s="544"/>
      <c r="WFE4570" s="2365"/>
      <c r="WFF4570" s="633"/>
      <c r="WFG4570" s="439"/>
      <c r="WFH4570" s="633"/>
      <c r="WFI4570" s="633"/>
      <c r="WFJ4570" s="1888"/>
      <c r="WFK4570" s="544"/>
      <c r="WFL4570" s="2365"/>
      <c r="WFM4570" s="633"/>
      <c r="WFN4570" s="439"/>
      <c r="WFO4570" s="633"/>
      <c r="WFP4570" s="633"/>
      <c r="WFQ4570" s="1888"/>
      <c r="WFR4570" s="544"/>
      <c r="WFS4570" s="2365"/>
      <c r="WFT4570" s="633"/>
      <c r="WFU4570" s="439"/>
      <c r="WFV4570" s="633"/>
      <c r="WFW4570" s="633"/>
      <c r="WFX4570" s="1888"/>
      <c r="WFY4570" s="544"/>
      <c r="WFZ4570" s="2365"/>
      <c r="WGA4570" s="633"/>
      <c r="WGB4570" s="439"/>
      <c r="WGC4570" s="633"/>
      <c r="WGD4570" s="633"/>
      <c r="WGE4570" s="1888"/>
      <c r="WGF4570" s="544"/>
      <c r="WGG4570" s="2365"/>
      <c r="WGH4570" s="633"/>
      <c r="WGI4570" s="439"/>
      <c r="WGJ4570" s="633"/>
      <c r="WGK4570" s="633"/>
      <c r="WGL4570" s="1888"/>
      <c r="WGM4570" s="544"/>
      <c r="WGN4570" s="2365"/>
      <c r="WGO4570" s="633"/>
      <c r="WGP4570" s="439"/>
      <c r="WGQ4570" s="633"/>
      <c r="WGR4570" s="633"/>
      <c r="WGS4570" s="1888"/>
      <c r="WGT4570" s="544"/>
      <c r="WGU4570" s="2365"/>
      <c r="WGV4570" s="633"/>
      <c r="WGW4570" s="439"/>
      <c r="WGX4570" s="633"/>
      <c r="WGY4570" s="633"/>
      <c r="WGZ4570" s="1888"/>
      <c r="WHA4570" s="544"/>
      <c r="WHB4570" s="2365"/>
      <c r="WHC4570" s="633"/>
      <c r="WHD4570" s="439"/>
      <c r="WHE4570" s="633"/>
      <c r="WHF4570" s="633"/>
      <c r="WHG4570" s="1888"/>
      <c r="WHH4570" s="544"/>
      <c r="WHI4570" s="2365"/>
      <c r="WHJ4570" s="633"/>
      <c r="WHK4570" s="439"/>
      <c r="WHL4570" s="633"/>
      <c r="WHM4570" s="633"/>
      <c r="WHN4570" s="1888"/>
      <c r="WHO4570" s="544"/>
      <c r="WHP4570" s="2365"/>
      <c r="WHQ4570" s="633"/>
      <c r="WHR4570" s="439"/>
      <c r="WHS4570" s="633"/>
      <c r="WHT4570" s="633"/>
      <c r="WHU4570" s="1888"/>
      <c r="WHV4570" s="544"/>
      <c r="WHW4570" s="2365"/>
      <c r="WHX4570" s="633"/>
      <c r="WHY4570" s="439"/>
      <c r="WHZ4570" s="633"/>
      <c r="WIA4570" s="633"/>
      <c r="WIB4570" s="1888"/>
      <c r="WIC4570" s="544"/>
      <c r="WID4570" s="2365"/>
      <c r="WIE4570" s="633"/>
      <c r="WIF4570" s="439"/>
      <c r="WIG4570" s="633"/>
      <c r="WIH4570" s="633"/>
      <c r="WII4570" s="1888"/>
      <c r="WIJ4570" s="544"/>
      <c r="WIK4570" s="2365"/>
      <c r="WIL4570" s="633"/>
      <c r="WIM4570" s="439"/>
      <c r="WIN4570" s="633"/>
      <c r="WIO4570" s="633"/>
      <c r="WIP4570" s="1888"/>
      <c r="WIQ4570" s="544"/>
      <c r="WIR4570" s="2365"/>
      <c r="WIS4570" s="633"/>
      <c r="WIT4570" s="439"/>
      <c r="WIU4570" s="633"/>
      <c r="WIV4570" s="633"/>
      <c r="WIW4570" s="1888"/>
      <c r="WIX4570" s="544"/>
      <c r="WIY4570" s="2365"/>
      <c r="WIZ4570" s="633"/>
      <c r="WJA4570" s="439"/>
      <c r="WJB4570" s="633"/>
      <c r="WJC4570" s="633"/>
      <c r="WJD4570" s="1888"/>
      <c r="WJE4570" s="544"/>
      <c r="WJF4570" s="2365"/>
      <c r="WJG4570" s="633"/>
      <c r="WJH4570" s="439"/>
      <c r="WJI4570" s="633"/>
      <c r="WJJ4570" s="633"/>
      <c r="WJK4570" s="1888"/>
      <c r="WJL4570" s="544"/>
      <c r="WJM4570" s="2365"/>
      <c r="WJN4570" s="633"/>
      <c r="WJO4570" s="439"/>
      <c r="WJP4570" s="633"/>
      <c r="WJQ4570" s="633"/>
      <c r="WJR4570" s="1888"/>
      <c r="WJS4570" s="544"/>
      <c r="WJT4570" s="2365"/>
      <c r="WJU4570" s="633"/>
      <c r="WJV4570" s="439"/>
      <c r="WJW4570" s="633"/>
      <c r="WJX4570" s="633"/>
      <c r="WJY4570" s="1888"/>
      <c r="WJZ4570" s="544"/>
      <c r="WKA4570" s="2365"/>
      <c r="WKB4570" s="633"/>
      <c r="WKC4570" s="439"/>
      <c r="WKD4570" s="633"/>
      <c r="WKE4570" s="633"/>
      <c r="WKF4570" s="1888"/>
      <c r="WKG4570" s="544"/>
      <c r="WKH4570" s="2365"/>
      <c r="WKI4570" s="633"/>
      <c r="WKJ4570" s="439"/>
      <c r="WKK4570" s="633"/>
      <c r="WKL4570" s="633"/>
      <c r="WKM4570" s="1888"/>
      <c r="WKN4570" s="544"/>
      <c r="WKO4570" s="2365"/>
      <c r="WKP4570" s="633"/>
      <c r="WKQ4570" s="439"/>
      <c r="WKR4570" s="633"/>
      <c r="WKS4570" s="633"/>
      <c r="WKT4570" s="1888"/>
      <c r="WKU4570" s="544"/>
      <c r="WKV4570" s="2365"/>
      <c r="WKW4570" s="633"/>
      <c r="WKX4570" s="439"/>
      <c r="WKY4570" s="633"/>
      <c r="WKZ4570" s="633"/>
      <c r="WLA4570" s="1888"/>
      <c r="WLB4570" s="544"/>
      <c r="WLC4570" s="2365"/>
      <c r="WLD4570" s="633"/>
      <c r="WLE4570" s="439"/>
      <c r="WLF4570" s="633"/>
      <c r="WLG4570" s="633"/>
      <c r="WLH4570" s="1888"/>
      <c r="WLI4570" s="544"/>
      <c r="WLJ4570" s="2365"/>
      <c r="WLK4570" s="633"/>
      <c r="WLL4570" s="439"/>
      <c r="WLM4570" s="633"/>
      <c r="WLN4570" s="633"/>
      <c r="WLO4570" s="1888"/>
      <c r="WLP4570" s="544"/>
      <c r="WLQ4570" s="2365"/>
      <c r="WLR4570" s="633"/>
      <c r="WLS4570" s="439"/>
      <c r="WLT4570" s="633"/>
      <c r="WLU4570" s="633"/>
      <c r="WLV4570" s="1888"/>
      <c r="WLW4570" s="544"/>
      <c r="WLX4570" s="2365"/>
      <c r="WLY4570" s="633"/>
      <c r="WLZ4570" s="439"/>
      <c r="WMA4570" s="633"/>
      <c r="WMB4570" s="633"/>
      <c r="WMC4570" s="1888"/>
      <c r="WMD4570" s="544"/>
      <c r="WME4570" s="2365"/>
      <c r="WMF4570" s="633"/>
      <c r="WMG4570" s="439"/>
      <c r="WMH4570" s="633"/>
      <c r="WMI4570" s="633"/>
      <c r="WMJ4570" s="1888"/>
      <c r="WMK4570" s="544"/>
      <c r="WML4570" s="2365"/>
      <c r="WMM4570" s="633"/>
      <c r="WMN4570" s="439"/>
      <c r="WMO4570" s="633"/>
      <c r="WMP4570" s="633"/>
      <c r="WMQ4570" s="1888"/>
      <c r="WMR4570" s="544"/>
      <c r="WMS4570" s="2365"/>
      <c r="WMT4570" s="633"/>
      <c r="WMU4570" s="439"/>
      <c r="WMV4570" s="633"/>
      <c r="WMW4570" s="633"/>
      <c r="WMX4570" s="1888"/>
      <c r="WMY4570" s="544"/>
      <c r="WMZ4570" s="2365"/>
      <c r="WNA4570" s="633"/>
      <c r="WNB4570" s="439"/>
      <c r="WNC4570" s="633"/>
      <c r="WND4570" s="633"/>
      <c r="WNE4570" s="1888"/>
      <c r="WNF4570" s="544"/>
      <c r="WNG4570" s="2365"/>
      <c r="WNH4570" s="633"/>
      <c r="WNI4570" s="439"/>
      <c r="WNJ4570" s="633"/>
      <c r="WNK4570" s="633"/>
      <c r="WNL4570" s="1888"/>
      <c r="WNM4570" s="544"/>
      <c r="WNN4570" s="2365"/>
      <c r="WNO4570" s="633"/>
      <c r="WNP4570" s="439"/>
      <c r="WNQ4570" s="633"/>
      <c r="WNR4570" s="633"/>
      <c r="WNS4570" s="1888"/>
      <c r="WNT4570" s="544"/>
      <c r="WNU4570" s="2365"/>
      <c r="WNV4570" s="633"/>
      <c r="WNW4570" s="439"/>
      <c r="WNX4570" s="633"/>
      <c r="WNY4570" s="633"/>
      <c r="WNZ4570" s="1888"/>
      <c r="WOA4570" s="544"/>
      <c r="WOB4570" s="2365"/>
      <c r="WOC4570" s="633"/>
      <c r="WOD4570" s="439"/>
      <c r="WOE4570" s="633"/>
      <c r="WOF4570" s="633"/>
      <c r="WOG4570" s="1888"/>
      <c r="WOH4570" s="544"/>
      <c r="WOI4570" s="2365"/>
      <c r="WOJ4570" s="633"/>
      <c r="WOK4570" s="439"/>
      <c r="WOL4570" s="633"/>
      <c r="WOM4570" s="633"/>
      <c r="WON4570" s="1888"/>
      <c r="WOO4570" s="544"/>
      <c r="WOP4570" s="2365"/>
      <c r="WOQ4570" s="633"/>
      <c r="WOR4570" s="439"/>
      <c r="WOS4570" s="633"/>
      <c r="WOT4570" s="633"/>
      <c r="WOU4570" s="1888"/>
      <c r="WOV4570" s="544"/>
      <c r="WOW4570" s="2365"/>
      <c r="WOX4570" s="633"/>
      <c r="WOY4570" s="439"/>
      <c r="WOZ4570" s="633"/>
      <c r="WPA4570" s="633"/>
      <c r="WPB4570" s="1888"/>
      <c r="WPC4570" s="544"/>
      <c r="WPD4570" s="2365"/>
      <c r="WPE4570" s="633"/>
      <c r="WPF4570" s="439"/>
      <c r="WPG4570" s="633"/>
      <c r="WPH4570" s="633"/>
      <c r="WPI4570" s="1888"/>
      <c r="WPJ4570" s="544"/>
      <c r="WPK4570" s="2365"/>
      <c r="WPL4570" s="633"/>
      <c r="WPM4570" s="439"/>
      <c r="WPN4570" s="633"/>
      <c r="WPO4570" s="633"/>
      <c r="WPP4570" s="1888"/>
      <c r="WPQ4570" s="544"/>
      <c r="WPR4570" s="2365"/>
      <c r="WPS4570" s="633"/>
      <c r="WPT4570" s="439"/>
      <c r="WPU4570" s="633"/>
      <c r="WPV4570" s="633"/>
      <c r="WPW4570" s="1888"/>
      <c r="WPX4570" s="544"/>
      <c r="WPY4570" s="2365"/>
      <c r="WPZ4570" s="633"/>
      <c r="WQA4570" s="439"/>
      <c r="WQB4570" s="633"/>
      <c r="WQC4570" s="633"/>
      <c r="WQD4570" s="1888"/>
      <c r="WQE4570" s="544"/>
      <c r="WQF4570" s="2365"/>
      <c r="WQG4570" s="633"/>
      <c r="WQH4570" s="439"/>
      <c r="WQI4570" s="633"/>
      <c r="WQJ4570" s="633"/>
      <c r="WQK4570" s="1888"/>
      <c r="WQL4570" s="544"/>
      <c r="WQM4570" s="2365"/>
      <c r="WQN4570" s="633"/>
      <c r="WQO4570" s="439"/>
      <c r="WQP4570" s="633"/>
      <c r="WQQ4570" s="633"/>
      <c r="WQR4570" s="1888"/>
      <c r="WQS4570" s="544"/>
      <c r="WQT4570" s="2365"/>
      <c r="WQU4570" s="633"/>
      <c r="WQV4570" s="439"/>
      <c r="WQW4570" s="633"/>
      <c r="WQX4570" s="633"/>
      <c r="WQY4570" s="1888"/>
      <c r="WQZ4570" s="544"/>
      <c r="WRA4570" s="2365"/>
      <c r="WRB4570" s="633"/>
      <c r="WRC4570" s="439"/>
      <c r="WRD4570" s="633"/>
      <c r="WRE4570" s="633"/>
      <c r="WRF4570" s="1888"/>
      <c r="WRG4570" s="544"/>
      <c r="WRH4570" s="2365"/>
      <c r="WRI4570" s="633"/>
      <c r="WRJ4570" s="439"/>
      <c r="WRK4570" s="633"/>
      <c r="WRL4570" s="633"/>
      <c r="WRM4570" s="1888"/>
      <c r="WRN4570" s="544"/>
      <c r="WRO4570" s="2365"/>
      <c r="WRP4570" s="633"/>
      <c r="WRQ4570" s="439"/>
      <c r="WRR4570" s="633"/>
      <c r="WRS4570" s="633"/>
      <c r="WRT4570" s="1888"/>
      <c r="WRU4570" s="544"/>
      <c r="WRV4570" s="2365"/>
      <c r="WRW4570" s="633"/>
      <c r="WRX4570" s="439"/>
      <c r="WRY4570" s="633"/>
      <c r="WRZ4570" s="633"/>
      <c r="WSA4570" s="1888"/>
      <c r="WSB4570" s="544"/>
      <c r="WSC4570" s="2365"/>
      <c r="WSD4570" s="633"/>
      <c r="WSE4570" s="439"/>
      <c r="WSF4570" s="633"/>
      <c r="WSG4570" s="633"/>
      <c r="WSH4570" s="1888"/>
      <c r="WSI4570" s="544"/>
      <c r="WSJ4570" s="2365"/>
      <c r="WSK4570" s="633"/>
      <c r="WSL4570" s="439"/>
      <c r="WSM4570" s="633"/>
      <c r="WSN4570" s="633"/>
      <c r="WSO4570" s="1888"/>
      <c r="WSP4570" s="544"/>
      <c r="WSQ4570" s="2365"/>
      <c r="WSR4570" s="633"/>
      <c r="WSS4570" s="439"/>
      <c r="WST4570" s="633"/>
      <c r="WSU4570" s="633"/>
      <c r="WSV4570" s="1888"/>
      <c r="WSW4570" s="544"/>
      <c r="WSX4570" s="2365"/>
      <c r="WSY4570" s="633"/>
      <c r="WSZ4570" s="439"/>
      <c r="WTA4570" s="633"/>
      <c r="WTB4570" s="633"/>
      <c r="WTC4570" s="1888"/>
      <c r="WTD4570" s="544"/>
      <c r="WTE4570" s="2365"/>
      <c r="WTF4570" s="633"/>
      <c r="WTG4570" s="439"/>
      <c r="WTH4570" s="633"/>
      <c r="WTI4570" s="633"/>
      <c r="WTJ4570" s="1888"/>
      <c r="WTK4570" s="544"/>
      <c r="WTL4570" s="2365"/>
      <c r="WTM4570" s="633"/>
      <c r="WTN4570" s="439"/>
      <c r="WTO4570" s="633"/>
      <c r="WTP4570" s="633"/>
      <c r="WTQ4570" s="1888"/>
      <c r="WTR4570" s="544"/>
      <c r="WTS4570" s="2365"/>
      <c r="WTT4570" s="633"/>
      <c r="WTU4570" s="439"/>
      <c r="WTV4570" s="633"/>
      <c r="WTW4570" s="633"/>
      <c r="WTX4570" s="1888"/>
      <c r="WTY4570" s="544"/>
      <c r="WTZ4570" s="2365"/>
      <c r="WUA4570" s="633"/>
      <c r="WUB4570" s="439"/>
      <c r="WUC4570" s="633"/>
      <c r="WUD4570" s="633"/>
      <c r="WUE4570" s="1888"/>
      <c r="WUF4570" s="544"/>
      <c r="WUG4570" s="2365"/>
      <c r="WUH4570" s="633"/>
      <c r="WUI4570" s="439"/>
      <c r="WUJ4570" s="633"/>
      <c r="WUK4570" s="633"/>
      <c r="WUL4570" s="1888"/>
      <c r="WUM4570" s="544"/>
      <c r="WUN4570" s="2365"/>
      <c r="WUO4570" s="633"/>
      <c r="WUP4570" s="439"/>
      <c r="WUQ4570" s="633"/>
      <c r="WUR4570" s="633"/>
      <c r="WUS4570" s="1888"/>
      <c r="WUT4570" s="544"/>
      <c r="WUU4570" s="2365"/>
      <c r="WUV4570" s="633"/>
      <c r="WUW4570" s="439"/>
      <c r="WUX4570" s="633"/>
      <c r="WUY4570" s="633"/>
      <c r="WUZ4570" s="1888"/>
      <c r="WVA4570" s="544"/>
      <c r="WVB4570" s="2365"/>
      <c r="WVC4570" s="633"/>
      <c r="WVD4570" s="439"/>
      <c r="WVE4570" s="633"/>
      <c r="WVF4570" s="633"/>
      <c r="WVG4570" s="1888"/>
      <c r="WVH4570" s="544"/>
      <c r="WVI4570" s="2365"/>
      <c r="WVJ4570" s="633"/>
      <c r="WVK4570" s="439"/>
      <c r="WVL4570" s="633"/>
      <c r="WVM4570" s="633"/>
      <c r="WVN4570" s="1888"/>
      <c r="WVO4570" s="544"/>
      <c r="WVP4570" s="2365"/>
      <c r="WVQ4570" s="633"/>
      <c r="WVR4570" s="439"/>
      <c r="WVS4570" s="633"/>
      <c r="WVT4570" s="633"/>
      <c r="WVU4570" s="1888"/>
      <c r="WVV4570" s="544"/>
      <c r="WVW4570" s="2365"/>
      <c r="WVX4570" s="633"/>
      <c r="WVY4570" s="439"/>
      <c r="WVZ4570" s="633"/>
      <c r="WWA4570" s="633"/>
      <c r="WWB4570" s="1888"/>
      <c r="WWC4570" s="544"/>
      <c r="WWD4570" s="2365"/>
      <c r="WWE4570" s="633"/>
      <c r="WWF4570" s="439"/>
      <c r="WWG4570" s="633"/>
      <c r="WWH4570" s="633"/>
      <c r="WWI4570" s="1888"/>
      <c r="WWJ4570" s="544"/>
      <c r="WWK4570" s="2365"/>
      <c r="WWL4570" s="633"/>
      <c r="WWM4570" s="439"/>
      <c r="WWN4570" s="633"/>
      <c r="WWO4570" s="633"/>
      <c r="WWP4570" s="1888"/>
      <c r="WWQ4570" s="544"/>
      <c r="WWR4570" s="2365"/>
      <c r="WWS4570" s="633"/>
      <c r="WWT4570" s="439"/>
      <c r="WWU4570" s="633"/>
      <c r="WWV4570" s="633"/>
      <c r="WWW4570" s="1888"/>
      <c r="WWX4570" s="544"/>
      <c r="WWY4570" s="2365"/>
      <c r="WWZ4570" s="633"/>
      <c r="WXA4570" s="439"/>
      <c r="WXB4570" s="633"/>
      <c r="WXC4570" s="633"/>
      <c r="WXD4570" s="1888"/>
      <c r="WXE4570" s="544"/>
      <c r="WXF4570" s="2365"/>
      <c r="WXG4570" s="633"/>
      <c r="WXH4570" s="439"/>
      <c r="WXI4570" s="633"/>
      <c r="WXJ4570" s="633"/>
      <c r="WXK4570" s="1888"/>
      <c r="WXL4570" s="544"/>
      <c r="WXM4570" s="2365"/>
      <c r="WXN4570" s="633"/>
      <c r="WXO4570" s="439"/>
      <c r="WXP4570" s="633"/>
      <c r="WXQ4570" s="633"/>
      <c r="WXR4570" s="1888"/>
      <c r="WXS4570" s="544"/>
      <c r="WXT4570" s="2365"/>
      <c r="WXU4570" s="633"/>
      <c r="WXV4570" s="439"/>
      <c r="WXW4570" s="633"/>
      <c r="WXX4570" s="633"/>
      <c r="WXY4570" s="1888"/>
      <c r="WXZ4570" s="544"/>
      <c r="WYA4570" s="2365"/>
      <c r="WYB4570" s="633"/>
      <c r="WYC4570" s="439"/>
      <c r="WYD4570" s="633"/>
      <c r="WYE4570" s="633"/>
      <c r="WYF4570" s="1888"/>
      <c r="WYG4570" s="544"/>
      <c r="WYH4570" s="2365"/>
      <c r="WYI4570" s="633"/>
      <c r="WYJ4570" s="439"/>
      <c r="WYK4570" s="633"/>
      <c r="WYL4570" s="633"/>
      <c r="WYM4570" s="1888"/>
      <c r="WYN4570" s="544"/>
      <c r="WYO4570" s="2365"/>
      <c r="WYP4570" s="633"/>
      <c r="WYQ4570" s="439"/>
      <c r="WYR4570" s="633"/>
      <c r="WYS4570" s="633"/>
      <c r="WYT4570" s="1888"/>
      <c r="WYU4570" s="544"/>
      <c r="WYV4570" s="2365"/>
      <c r="WYW4570" s="633"/>
      <c r="WYX4570" s="439"/>
      <c r="WYY4570" s="633"/>
      <c r="WYZ4570" s="633"/>
      <c r="WZA4570" s="1888"/>
      <c r="WZB4570" s="544"/>
      <c r="WZC4570" s="2365"/>
      <c r="WZD4570" s="633"/>
      <c r="WZE4570" s="439"/>
      <c r="WZF4570" s="633"/>
      <c r="WZG4570" s="633"/>
      <c r="WZH4570" s="1888"/>
      <c r="WZI4570" s="544"/>
      <c r="WZJ4570" s="2365"/>
      <c r="WZK4570" s="633"/>
      <c r="WZL4570" s="439"/>
      <c r="WZM4570" s="633"/>
      <c r="WZN4570" s="633"/>
      <c r="WZO4570" s="1888"/>
      <c r="WZP4570" s="544"/>
      <c r="WZQ4570" s="2365"/>
      <c r="WZR4570" s="633"/>
      <c r="WZS4570" s="439"/>
      <c r="WZT4570" s="633"/>
      <c r="WZU4570" s="633"/>
      <c r="WZV4570" s="1888"/>
      <c r="WZW4570" s="544"/>
      <c r="WZX4570" s="2365"/>
      <c r="WZY4570" s="633"/>
      <c r="WZZ4570" s="439"/>
      <c r="XAA4570" s="633"/>
      <c r="XAB4570" s="633"/>
      <c r="XAC4570" s="1888"/>
      <c r="XAD4570" s="544"/>
      <c r="XAE4570" s="2365"/>
      <c r="XAF4570" s="633"/>
      <c r="XAG4570" s="439"/>
      <c r="XAH4570" s="633"/>
      <c r="XAI4570" s="633"/>
      <c r="XAJ4570" s="1888"/>
      <c r="XAK4570" s="544"/>
      <c r="XAL4570" s="2365"/>
      <c r="XAM4570" s="633"/>
      <c r="XAN4570" s="439"/>
      <c r="XAO4570" s="633"/>
      <c r="XAP4570" s="633"/>
      <c r="XAQ4570" s="1888"/>
      <c r="XAR4570" s="544"/>
      <c r="XAS4570" s="2365"/>
      <c r="XAT4570" s="633"/>
      <c r="XAU4570" s="439"/>
      <c r="XAV4570" s="633"/>
      <c r="XAW4570" s="633"/>
      <c r="XAX4570" s="1888"/>
      <c r="XAY4570" s="544"/>
      <c r="XAZ4570" s="2365"/>
      <c r="XBA4570" s="633"/>
      <c r="XBB4570" s="439"/>
      <c r="XBC4570" s="633"/>
      <c r="XBD4570" s="633"/>
      <c r="XBE4570" s="1888"/>
      <c r="XBF4570" s="544"/>
      <c r="XBG4570" s="2365"/>
      <c r="XBH4570" s="633"/>
      <c r="XBI4570" s="439"/>
      <c r="XBJ4570" s="633"/>
      <c r="XBK4570" s="633"/>
      <c r="XBL4570" s="1888"/>
      <c r="XBM4570" s="544"/>
      <c r="XBN4570" s="2365"/>
      <c r="XBO4570" s="633"/>
      <c r="XBP4570" s="439"/>
      <c r="XBQ4570" s="633"/>
      <c r="XBR4570" s="633"/>
      <c r="XBS4570" s="1888"/>
      <c r="XBT4570" s="544"/>
      <c r="XBU4570" s="2365"/>
      <c r="XBV4570" s="633"/>
      <c r="XBW4570" s="439"/>
      <c r="XBX4570" s="633"/>
      <c r="XBY4570" s="633"/>
      <c r="XBZ4570" s="1888"/>
      <c r="XCA4570" s="544"/>
      <c r="XCB4570" s="2365"/>
      <c r="XCC4570" s="633"/>
      <c r="XCD4570" s="439"/>
      <c r="XCE4570" s="633"/>
      <c r="XCF4570" s="633"/>
      <c r="XCG4570" s="1888"/>
      <c r="XCH4570" s="544"/>
      <c r="XCI4570" s="2365"/>
      <c r="XCJ4570" s="633"/>
      <c r="XCK4570" s="439"/>
      <c r="XCL4570" s="633"/>
      <c r="XCM4570" s="633"/>
      <c r="XCN4570" s="1888"/>
      <c r="XCO4570" s="544"/>
      <c r="XCP4570" s="2365"/>
      <c r="XCQ4570" s="633"/>
      <c r="XCR4570" s="439"/>
      <c r="XCS4570" s="633"/>
      <c r="XCT4570" s="633"/>
      <c r="XCU4570" s="1888"/>
      <c r="XCV4570" s="544"/>
      <c r="XCW4570" s="2365"/>
      <c r="XCX4570" s="633"/>
      <c r="XCY4570" s="439"/>
      <c r="XCZ4570" s="633"/>
      <c r="XDA4570" s="633"/>
      <c r="XDB4570" s="1888"/>
      <c r="XDC4570" s="544"/>
      <c r="XDD4570" s="2365"/>
      <c r="XDE4570" s="633"/>
      <c r="XDF4570" s="439"/>
      <c r="XDG4570" s="633"/>
      <c r="XDH4570" s="633"/>
      <c r="XDI4570" s="1888"/>
      <c r="XDJ4570" s="544"/>
      <c r="XDK4570" s="2365"/>
      <c r="XDL4570" s="633"/>
      <c r="XDM4570" s="439"/>
      <c r="XDN4570" s="633"/>
      <c r="XDO4570" s="633"/>
      <c r="XDP4570" s="1888"/>
      <c r="XDQ4570" s="544"/>
      <c r="XDR4570" s="2365"/>
      <c r="XDS4570" s="633"/>
      <c r="XDT4570" s="439"/>
      <c r="XDU4570" s="633"/>
      <c r="XDV4570" s="633"/>
      <c r="XDW4570" s="1888"/>
      <c r="XDX4570" s="544"/>
      <c r="XDY4570" s="2365"/>
      <c r="XDZ4570" s="633"/>
      <c r="XEA4570" s="439"/>
      <c r="XEB4570" s="633"/>
      <c r="XEC4570" s="633"/>
      <c r="XED4570" s="1888"/>
      <c r="XEE4570" s="544"/>
      <c r="XEF4570" s="2365"/>
      <c r="XEG4570" s="633"/>
      <c r="XEH4570" s="439"/>
      <c r="XEI4570" s="633"/>
      <c r="XEJ4570" s="633"/>
      <c r="XEK4570" s="1888"/>
      <c r="XEL4570" s="544"/>
      <c r="XEM4570" s="2365"/>
      <c r="XEN4570" s="633"/>
      <c r="XEO4570" s="439"/>
      <c r="XEP4570" s="633"/>
      <c r="XEQ4570" s="633"/>
      <c r="XER4570" s="1888"/>
      <c r="XES4570" s="544"/>
      <c r="XET4570" s="2365"/>
      <c r="XEU4570" s="633"/>
      <c r="XEV4570" s="439"/>
      <c r="XEW4570" s="633"/>
      <c r="XEX4570" s="633"/>
      <c r="XEY4570" s="1888"/>
      <c r="XEZ4570" s="544"/>
      <c r="XFA4570" s="2365"/>
      <c r="XFB4570" s="633"/>
      <c r="XFC4570" s="439"/>
      <c r="XFD4570" s="633"/>
    </row>
    <row r="4571" spans="1:16384" customFormat="1" ht="15.75" customHeight="1">
      <c r="A4571" s="2365">
        <v>44594</v>
      </c>
      <c r="B4571" s="633" t="s">
        <v>2004</v>
      </c>
      <c r="C4571" s="439" t="s">
        <v>3477</v>
      </c>
      <c r="D4571" s="633" t="s">
        <v>413</v>
      </c>
      <c r="E4571" s="633" t="s">
        <v>1974</v>
      </c>
      <c r="F4571" s="1888">
        <v>4000000</v>
      </c>
      <c r="G4571" s="484" t="s">
        <v>2246</v>
      </c>
      <c r="H4571" s="1569" t="s">
        <v>1991</v>
      </c>
      <c r="I4571" s="723" t="s">
        <v>1976</v>
      </c>
      <c r="J4571" s="723">
        <v>1</v>
      </c>
      <c r="K4571" s="633" t="s">
        <v>1170</v>
      </c>
    </row>
    <row r="4572" spans="1:16384" customFormat="1" ht="15.75" customHeight="1">
      <c r="A4572" s="2365">
        <v>44628</v>
      </c>
      <c r="B4572" s="633" t="s">
        <v>1971</v>
      </c>
      <c r="C4572" s="439" t="s">
        <v>6760</v>
      </c>
      <c r="D4572" s="633" t="s">
        <v>2547</v>
      </c>
      <c r="E4572" s="633" t="s">
        <v>1974</v>
      </c>
      <c r="F4572" s="1888">
        <v>3500000</v>
      </c>
      <c r="G4572" s="484" t="s">
        <v>6754</v>
      </c>
      <c r="H4572" s="1569" t="s">
        <v>1991</v>
      </c>
      <c r="I4572" s="723" t="s">
        <v>1976</v>
      </c>
      <c r="J4572" s="723">
        <v>1</v>
      </c>
      <c r="K4572" s="633" t="s">
        <v>953</v>
      </c>
    </row>
    <row r="4573" spans="1:16384" customFormat="1" ht="15.75" customHeight="1">
      <c r="A4573" s="2365">
        <v>44569</v>
      </c>
      <c r="B4573" s="633" t="s">
        <v>1971</v>
      </c>
      <c r="C4573" s="439" t="s">
        <v>6761</v>
      </c>
      <c r="D4573" s="633" t="s">
        <v>2445</v>
      </c>
      <c r="E4573" s="633" t="s">
        <v>1974</v>
      </c>
      <c r="F4573" s="1888">
        <v>1300000</v>
      </c>
      <c r="G4573" s="484"/>
      <c r="H4573" s="1569" t="s">
        <v>1991</v>
      </c>
      <c r="I4573" s="723" t="s">
        <v>1976</v>
      </c>
      <c r="J4573" s="723">
        <v>1</v>
      </c>
      <c r="K4573" s="633" t="s">
        <v>953</v>
      </c>
    </row>
    <row r="4574" spans="1:16384" customFormat="1" ht="15.75" customHeight="1">
      <c r="A4574" s="2365">
        <v>44594</v>
      </c>
      <c r="B4574" s="633" t="s">
        <v>1971</v>
      </c>
      <c r="C4574" s="439"/>
      <c r="D4574" s="633"/>
      <c r="E4574" s="633" t="s">
        <v>1974</v>
      </c>
      <c r="F4574" s="1888"/>
      <c r="G4574" s="484"/>
      <c r="H4574" s="1569" t="s">
        <v>1991</v>
      </c>
      <c r="I4574" s="723" t="s">
        <v>1976</v>
      </c>
      <c r="J4574" s="723">
        <v>1</v>
      </c>
      <c r="K4574" s="633"/>
    </row>
    <row r="4575" spans="1:16384" customFormat="1" ht="15.75" customHeight="1">
      <c r="A4575" s="632"/>
      <c r="B4575" s="1527" t="s">
        <v>1971</v>
      </c>
      <c r="C4575" s="1528" t="s">
        <v>6762</v>
      </c>
      <c r="D4575" s="1529" t="s">
        <v>95</v>
      </c>
      <c r="E4575" s="1529" t="s">
        <v>1974</v>
      </c>
      <c r="F4575" s="1577">
        <v>380000000</v>
      </c>
      <c r="G4575" s="1530" t="s">
        <v>1975</v>
      </c>
      <c r="H4575" s="1530"/>
      <c r="I4575" s="1531"/>
      <c r="J4575" s="1532"/>
      <c r="K4575" s="1533"/>
    </row>
    <row r="4576" spans="1:16384" customFormat="1" ht="15.75" customHeight="1">
      <c r="A4576" s="632"/>
      <c r="B4576" s="1527" t="s">
        <v>1971</v>
      </c>
      <c r="C4576" s="1528" t="s">
        <v>6763</v>
      </c>
      <c r="D4576" s="1529" t="s">
        <v>2547</v>
      </c>
      <c r="E4576" s="1529" t="s">
        <v>1974</v>
      </c>
      <c r="F4576" s="1577">
        <v>625000000</v>
      </c>
      <c r="G4576" s="1530" t="s">
        <v>6764</v>
      </c>
      <c r="H4576" s="1530"/>
      <c r="I4576" s="1531"/>
      <c r="J4576" s="1532"/>
      <c r="K4576" s="1533"/>
    </row>
    <row r="4577" spans="1:16384" customFormat="1" ht="15.75" customHeight="1">
      <c r="A4577" s="632"/>
      <c r="B4577" s="1527" t="s">
        <v>1971</v>
      </c>
      <c r="C4577" s="1528" t="s">
        <v>6765</v>
      </c>
      <c r="D4577" s="1529" t="s">
        <v>2445</v>
      </c>
      <c r="E4577" s="1529" t="s">
        <v>1974</v>
      </c>
      <c r="F4577" s="1577">
        <v>240000000</v>
      </c>
      <c r="G4577" s="1530" t="s">
        <v>6766</v>
      </c>
      <c r="H4577" s="1530"/>
      <c r="I4577" s="1531"/>
      <c r="J4577" s="1532"/>
      <c r="K4577" s="1533"/>
    </row>
    <row r="4578" spans="1:16384" customFormat="1" ht="15.75" customHeight="1">
      <c r="F4578" s="1705"/>
      <c r="G4578" s="636"/>
      <c r="J4578">
        <f>SUM(J4567:J4577)</f>
        <v>8</v>
      </c>
    </row>
    <row r="4579" spans="1:16384" customFormat="1" ht="15.75" customHeight="1">
      <c r="A4579" s="3339" t="s">
        <v>6767</v>
      </c>
      <c r="B4579" s="3339"/>
      <c r="C4579" s="3339"/>
      <c r="D4579" s="3339"/>
      <c r="E4579" s="3339"/>
      <c r="F4579" s="3339"/>
      <c r="G4579" s="3339"/>
      <c r="H4579" s="3339"/>
      <c r="I4579" s="3339"/>
      <c r="J4579" s="3339"/>
      <c r="K4579" s="3339"/>
    </row>
    <row r="4580" spans="1:16384" customFormat="1" ht="15.75" customHeight="1">
      <c r="A4580" s="3340" t="s">
        <v>6768</v>
      </c>
      <c r="B4580" s="3341"/>
      <c r="C4580" s="3341"/>
      <c r="D4580" s="3341"/>
      <c r="E4580" s="3341"/>
      <c r="F4580" s="3341"/>
      <c r="G4580" s="3341"/>
      <c r="H4580" s="3341"/>
      <c r="I4580" s="3341"/>
      <c r="J4580" s="3341"/>
      <c r="K4580" s="3341"/>
    </row>
    <row r="4581" spans="1:16384" customFormat="1" ht="15.75" customHeight="1">
      <c r="A4581" s="12" t="s">
        <v>1962</v>
      </c>
      <c r="B4581" s="62" t="s">
        <v>1963</v>
      </c>
      <c r="C4581" s="62" t="s">
        <v>1964</v>
      </c>
      <c r="D4581" s="62" t="s">
        <v>2340</v>
      </c>
      <c r="E4581" s="62" t="s">
        <v>153</v>
      </c>
      <c r="F4581" s="1702" t="s">
        <v>1966</v>
      </c>
      <c r="G4581" s="986" t="s">
        <v>1967</v>
      </c>
      <c r="H4581" s="62" t="s">
        <v>1968</v>
      </c>
      <c r="I4581" s="939" t="s">
        <v>1969</v>
      </c>
      <c r="J4581" s="572" t="s">
        <v>1970</v>
      </c>
      <c r="K4581" s="63" t="s">
        <v>10</v>
      </c>
    </row>
    <row r="4582" spans="1:16384" customFormat="1" ht="15.75" customHeight="1">
      <c r="A4582" s="2365">
        <v>44570</v>
      </c>
      <c r="B4582" s="633" t="s">
        <v>1971</v>
      </c>
      <c r="C4582" s="439"/>
      <c r="D4582" s="633"/>
      <c r="E4582" s="633" t="s">
        <v>1974</v>
      </c>
      <c r="F4582" s="1888"/>
      <c r="G4582" s="484"/>
      <c r="H4582" s="1569" t="s">
        <v>1991</v>
      </c>
      <c r="I4582" s="723" t="s">
        <v>1976</v>
      </c>
      <c r="J4582" s="723">
        <v>1</v>
      </c>
      <c r="K4582" s="633"/>
    </row>
    <row r="4583" spans="1:16384" customFormat="1" ht="15.75" customHeight="1">
      <c r="A4583" s="2365">
        <v>44601</v>
      </c>
      <c r="B4583" s="633" t="s">
        <v>1971</v>
      </c>
      <c r="C4583" s="439"/>
      <c r="D4583" s="633"/>
      <c r="E4583" s="633" t="s">
        <v>1974</v>
      </c>
      <c r="F4583" s="1888"/>
      <c r="G4583" s="484"/>
      <c r="H4583" s="1569" t="s">
        <v>1991</v>
      </c>
      <c r="I4583" s="723" t="s">
        <v>1976</v>
      </c>
      <c r="J4583" s="723">
        <v>1</v>
      </c>
      <c r="K4583" s="633"/>
    </row>
    <row r="4584" spans="1:16384" customFormat="1" ht="15.75" customHeight="1">
      <c r="A4584" s="2365">
        <v>44629</v>
      </c>
      <c r="B4584" s="633" t="s">
        <v>1971</v>
      </c>
      <c r="C4584" s="439"/>
      <c r="D4584" s="633"/>
      <c r="E4584" s="633" t="s">
        <v>1974</v>
      </c>
      <c r="F4584" s="1888"/>
      <c r="G4584" s="484"/>
      <c r="H4584" s="1569" t="s">
        <v>1991</v>
      </c>
      <c r="I4584" s="2172" t="s">
        <v>1976</v>
      </c>
      <c r="J4584" s="723">
        <v>1</v>
      </c>
      <c r="K4584" s="633"/>
    </row>
    <row r="4585" spans="1:16384" customFormat="1" ht="15.75" customHeight="1">
      <c r="A4585" s="2365">
        <v>44660</v>
      </c>
      <c r="B4585" s="633" t="s">
        <v>1971</v>
      </c>
      <c r="C4585" s="439"/>
      <c r="D4585" s="633"/>
      <c r="E4585" s="633" t="s">
        <v>1974</v>
      </c>
      <c r="F4585" s="1888"/>
      <c r="G4585" s="484"/>
      <c r="H4585" s="1179" t="s">
        <v>1991</v>
      </c>
      <c r="I4585" s="633" t="s">
        <v>1976</v>
      </c>
      <c r="J4585" s="723">
        <v>1</v>
      </c>
      <c r="K4585" s="633"/>
      <c r="L4585" s="633"/>
      <c r="M4585" s="1888"/>
      <c r="N4585" s="544"/>
      <c r="O4585" s="2365"/>
      <c r="P4585" s="633"/>
      <c r="Q4585" s="439"/>
      <c r="R4585" s="633"/>
      <c r="S4585" s="633"/>
      <c r="T4585" s="1888"/>
      <c r="U4585" s="544"/>
      <c r="V4585" s="2365"/>
      <c r="W4585" s="633"/>
      <c r="X4585" s="439"/>
      <c r="Y4585" s="633"/>
      <c r="Z4585" s="633"/>
      <c r="AA4585" s="1888"/>
      <c r="AB4585" s="544"/>
      <c r="AC4585" s="2365"/>
      <c r="AD4585" s="633"/>
      <c r="AE4585" s="439"/>
      <c r="AF4585" s="633"/>
      <c r="AG4585" s="633"/>
      <c r="AH4585" s="1888"/>
      <c r="AI4585" s="544"/>
      <c r="AJ4585" s="2365"/>
      <c r="AK4585" s="633"/>
      <c r="AL4585" s="439"/>
      <c r="AM4585" s="633"/>
      <c r="AN4585" s="633"/>
      <c r="AO4585" s="1888"/>
      <c r="AP4585" s="544"/>
      <c r="AQ4585" s="2365"/>
      <c r="AR4585" s="633"/>
      <c r="AS4585" s="439"/>
      <c r="AT4585" s="633"/>
      <c r="AU4585" s="633"/>
      <c r="AV4585" s="1888"/>
      <c r="AW4585" s="544"/>
      <c r="AX4585" s="2365"/>
      <c r="AY4585" s="633"/>
      <c r="AZ4585" s="439"/>
      <c r="BA4585" s="633"/>
      <c r="BB4585" s="633"/>
      <c r="BC4585" s="1888"/>
      <c r="BD4585" s="544"/>
      <c r="BE4585" s="2365"/>
      <c r="BF4585" s="633"/>
      <c r="BG4585" s="439"/>
      <c r="BH4585" s="633"/>
      <c r="BI4585" s="633"/>
      <c r="BJ4585" s="1888"/>
      <c r="BK4585" s="544"/>
      <c r="BL4585" s="2365"/>
      <c r="BM4585" s="633"/>
      <c r="BN4585" s="439"/>
      <c r="BO4585" s="633"/>
      <c r="BP4585" s="633"/>
      <c r="BQ4585" s="1888"/>
      <c r="BR4585" s="544"/>
      <c r="BS4585" s="2365"/>
      <c r="BT4585" s="633"/>
      <c r="BU4585" s="439"/>
      <c r="BV4585" s="633"/>
      <c r="BW4585" s="633"/>
      <c r="BX4585" s="1888"/>
      <c r="BY4585" s="544"/>
      <c r="BZ4585" s="2365"/>
      <c r="CA4585" s="633"/>
      <c r="CB4585" s="439"/>
      <c r="CC4585" s="633"/>
      <c r="CD4585" s="633"/>
      <c r="CE4585" s="1888"/>
      <c r="CF4585" s="544"/>
      <c r="CG4585" s="2365"/>
      <c r="CH4585" s="633"/>
      <c r="CI4585" s="439"/>
      <c r="CJ4585" s="633"/>
      <c r="CK4585" s="633"/>
      <c r="CL4585" s="1888"/>
      <c r="CM4585" s="544"/>
      <c r="CN4585" s="2365"/>
      <c r="CO4585" s="633"/>
      <c r="CP4585" s="439"/>
      <c r="CQ4585" s="633"/>
      <c r="CR4585" s="633"/>
      <c r="CS4585" s="1888"/>
      <c r="CT4585" s="544"/>
      <c r="CU4585" s="2365"/>
      <c r="CV4585" s="633"/>
      <c r="CW4585" s="439"/>
      <c r="CX4585" s="633"/>
      <c r="CY4585" s="633"/>
      <c r="CZ4585" s="1888"/>
      <c r="DA4585" s="544"/>
      <c r="DB4585" s="2365"/>
      <c r="DC4585" s="633"/>
      <c r="DD4585" s="439"/>
      <c r="DE4585" s="633"/>
      <c r="DF4585" s="633"/>
      <c r="DG4585" s="1888"/>
      <c r="DH4585" s="544"/>
      <c r="DI4585" s="2365"/>
      <c r="DJ4585" s="633"/>
      <c r="DK4585" s="439"/>
      <c r="DL4585" s="633"/>
      <c r="DM4585" s="633"/>
      <c r="DN4585" s="1888"/>
      <c r="DO4585" s="544"/>
      <c r="DP4585" s="2365"/>
      <c r="DQ4585" s="633"/>
      <c r="DR4585" s="439"/>
      <c r="DS4585" s="633"/>
      <c r="DT4585" s="633"/>
      <c r="DU4585" s="1888"/>
      <c r="DV4585" s="544"/>
      <c r="DW4585" s="2365"/>
      <c r="DX4585" s="633"/>
      <c r="DY4585" s="439"/>
      <c r="DZ4585" s="633"/>
      <c r="EA4585" s="633"/>
      <c r="EB4585" s="1888"/>
      <c r="EC4585" s="544"/>
      <c r="ED4585" s="2365"/>
      <c r="EE4585" s="633"/>
      <c r="EF4585" s="439"/>
      <c r="EG4585" s="633"/>
      <c r="EH4585" s="633"/>
      <c r="EI4585" s="1888"/>
      <c r="EJ4585" s="544"/>
      <c r="EK4585" s="2365"/>
      <c r="EL4585" s="633"/>
      <c r="EM4585" s="439"/>
      <c r="EN4585" s="633"/>
      <c r="EO4585" s="633"/>
      <c r="EP4585" s="1888"/>
      <c r="EQ4585" s="544"/>
      <c r="ER4585" s="2365"/>
      <c r="ES4585" s="633"/>
      <c r="ET4585" s="439"/>
      <c r="EU4585" s="633"/>
      <c r="EV4585" s="633"/>
      <c r="EW4585" s="1888"/>
      <c r="EX4585" s="544"/>
      <c r="EY4585" s="2365"/>
      <c r="EZ4585" s="633"/>
      <c r="FA4585" s="439"/>
      <c r="FB4585" s="633"/>
      <c r="FC4585" s="633"/>
      <c r="FD4585" s="1888"/>
      <c r="FE4585" s="544"/>
      <c r="FF4585" s="2365"/>
      <c r="FG4585" s="633"/>
      <c r="FH4585" s="439"/>
      <c r="FI4585" s="633"/>
      <c r="FJ4585" s="633"/>
      <c r="FK4585" s="1888"/>
      <c r="FL4585" s="544"/>
      <c r="FM4585" s="2365"/>
      <c r="FN4585" s="633"/>
      <c r="FO4585" s="439"/>
      <c r="FP4585" s="633"/>
      <c r="FQ4585" s="633"/>
      <c r="FR4585" s="1888"/>
      <c r="FS4585" s="544"/>
      <c r="FT4585" s="2365"/>
      <c r="FU4585" s="633"/>
      <c r="FV4585" s="439"/>
      <c r="FW4585" s="633"/>
      <c r="FX4585" s="633"/>
      <c r="FY4585" s="1888"/>
      <c r="FZ4585" s="544"/>
      <c r="GA4585" s="2365"/>
      <c r="GB4585" s="633"/>
      <c r="GC4585" s="439"/>
      <c r="GD4585" s="633"/>
      <c r="GE4585" s="633"/>
      <c r="GF4585" s="1888"/>
      <c r="GG4585" s="544"/>
      <c r="GH4585" s="2365"/>
      <c r="GI4585" s="633"/>
      <c r="GJ4585" s="439"/>
      <c r="GK4585" s="633"/>
      <c r="GL4585" s="633"/>
      <c r="GM4585" s="1888"/>
      <c r="GN4585" s="544"/>
      <c r="GO4585" s="2365"/>
      <c r="GP4585" s="633"/>
      <c r="GQ4585" s="439"/>
      <c r="GR4585" s="633"/>
      <c r="GS4585" s="633"/>
      <c r="GT4585" s="1888"/>
      <c r="GU4585" s="544"/>
      <c r="GV4585" s="2365"/>
      <c r="GW4585" s="633"/>
      <c r="GX4585" s="439"/>
      <c r="GY4585" s="633"/>
      <c r="GZ4585" s="633"/>
      <c r="HA4585" s="1888"/>
      <c r="HB4585" s="544"/>
      <c r="HC4585" s="2365"/>
      <c r="HD4585" s="633"/>
      <c r="HE4585" s="439"/>
      <c r="HF4585" s="633"/>
      <c r="HG4585" s="633"/>
      <c r="HH4585" s="1888"/>
      <c r="HI4585" s="544"/>
      <c r="HJ4585" s="2365"/>
      <c r="HK4585" s="633"/>
      <c r="HL4585" s="439"/>
      <c r="HM4585" s="633"/>
      <c r="HN4585" s="633"/>
      <c r="HO4585" s="1888"/>
      <c r="HP4585" s="544"/>
      <c r="HQ4585" s="2365"/>
      <c r="HR4585" s="633"/>
      <c r="HS4585" s="439"/>
      <c r="HT4585" s="633"/>
      <c r="HU4585" s="633"/>
      <c r="HV4585" s="1888"/>
      <c r="HW4585" s="544"/>
      <c r="HX4585" s="2365"/>
      <c r="HY4585" s="633"/>
      <c r="HZ4585" s="439"/>
      <c r="IA4585" s="633"/>
      <c r="IB4585" s="633"/>
      <c r="IC4585" s="1888"/>
      <c r="ID4585" s="544"/>
      <c r="IE4585" s="2365"/>
      <c r="IF4585" s="633"/>
      <c r="IG4585" s="439"/>
      <c r="IH4585" s="633"/>
      <c r="II4585" s="633"/>
      <c r="IJ4585" s="1888"/>
      <c r="IK4585" s="544"/>
      <c r="IL4585" s="2365"/>
      <c r="IM4585" s="633"/>
      <c r="IN4585" s="439"/>
      <c r="IO4585" s="633"/>
      <c r="IP4585" s="633"/>
      <c r="IQ4585" s="1888"/>
      <c r="IR4585" s="544"/>
      <c r="IS4585" s="2365"/>
      <c r="IT4585" s="633"/>
      <c r="IU4585" s="439"/>
      <c r="IV4585" s="633"/>
      <c r="IW4585" s="633"/>
      <c r="IX4585" s="1888"/>
      <c r="IY4585" s="544"/>
      <c r="IZ4585" s="2365"/>
      <c r="JA4585" s="633"/>
      <c r="JB4585" s="439"/>
      <c r="JC4585" s="633"/>
      <c r="JD4585" s="633"/>
      <c r="JE4585" s="1888"/>
      <c r="JF4585" s="544"/>
      <c r="JG4585" s="2365"/>
      <c r="JH4585" s="633"/>
      <c r="JI4585" s="439"/>
      <c r="JJ4585" s="633"/>
      <c r="JK4585" s="633"/>
      <c r="JL4585" s="1888"/>
      <c r="JM4585" s="544"/>
      <c r="JN4585" s="2365"/>
      <c r="JO4585" s="633"/>
      <c r="JP4585" s="439"/>
      <c r="JQ4585" s="633"/>
      <c r="JR4585" s="633"/>
      <c r="JS4585" s="1888"/>
      <c r="JT4585" s="544"/>
      <c r="JU4585" s="2365"/>
      <c r="JV4585" s="633"/>
      <c r="JW4585" s="439"/>
      <c r="JX4585" s="633"/>
      <c r="JY4585" s="633"/>
      <c r="JZ4585" s="1888"/>
      <c r="KA4585" s="544"/>
      <c r="KB4585" s="2365"/>
      <c r="KC4585" s="633"/>
      <c r="KD4585" s="439"/>
      <c r="KE4585" s="633"/>
      <c r="KF4585" s="633"/>
      <c r="KG4585" s="1888"/>
      <c r="KH4585" s="544"/>
      <c r="KI4585" s="2365"/>
      <c r="KJ4585" s="633"/>
      <c r="KK4585" s="439"/>
      <c r="KL4585" s="633"/>
      <c r="KM4585" s="633"/>
      <c r="KN4585" s="1888"/>
      <c r="KO4585" s="544"/>
      <c r="KP4585" s="2365"/>
      <c r="KQ4585" s="633"/>
      <c r="KR4585" s="439"/>
      <c r="KS4585" s="633"/>
      <c r="KT4585" s="633"/>
      <c r="KU4585" s="1888"/>
      <c r="KV4585" s="544"/>
      <c r="KW4585" s="2365"/>
      <c r="KX4585" s="633"/>
      <c r="KY4585" s="439"/>
      <c r="KZ4585" s="633"/>
      <c r="LA4585" s="633"/>
      <c r="LB4585" s="1888"/>
      <c r="LC4585" s="544"/>
      <c r="LD4585" s="2365"/>
      <c r="LE4585" s="633"/>
      <c r="LF4585" s="439"/>
      <c r="LG4585" s="633"/>
      <c r="LH4585" s="633"/>
      <c r="LI4585" s="1888"/>
      <c r="LJ4585" s="544"/>
      <c r="LK4585" s="2365"/>
      <c r="LL4585" s="633"/>
      <c r="LM4585" s="439"/>
      <c r="LN4585" s="633"/>
      <c r="LO4585" s="633"/>
      <c r="LP4585" s="1888"/>
      <c r="LQ4585" s="544"/>
      <c r="LR4585" s="2365"/>
      <c r="LS4585" s="633"/>
      <c r="LT4585" s="439"/>
      <c r="LU4585" s="633"/>
      <c r="LV4585" s="633"/>
      <c r="LW4585" s="1888"/>
      <c r="LX4585" s="544"/>
      <c r="LY4585" s="2365"/>
      <c r="LZ4585" s="633"/>
      <c r="MA4585" s="439"/>
      <c r="MB4585" s="633"/>
      <c r="MC4585" s="633"/>
      <c r="MD4585" s="1888"/>
      <c r="ME4585" s="544"/>
      <c r="MF4585" s="2365"/>
      <c r="MG4585" s="633"/>
      <c r="MH4585" s="439"/>
      <c r="MI4585" s="633"/>
      <c r="MJ4585" s="633"/>
      <c r="MK4585" s="1888"/>
      <c r="ML4585" s="544"/>
      <c r="MM4585" s="2365"/>
      <c r="MN4585" s="633"/>
      <c r="MO4585" s="439"/>
      <c r="MP4585" s="633"/>
      <c r="MQ4585" s="633"/>
      <c r="MR4585" s="1888"/>
      <c r="MS4585" s="544"/>
      <c r="MT4585" s="2365"/>
      <c r="MU4585" s="633"/>
      <c r="MV4585" s="439"/>
      <c r="MW4585" s="633"/>
      <c r="MX4585" s="633"/>
      <c r="MY4585" s="1888"/>
      <c r="MZ4585" s="544"/>
      <c r="NA4585" s="2365"/>
      <c r="NB4585" s="633"/>
      <c r="NC4585" s="439"/>
      <c r="ND4585" s="633"/>
      <c r="NE4585" s="633"/>
      <c r="NF4585" s="1888"/>
      <c r="NG4585" s="544"/>
      <c r="NH4585" s="2365"/>
      <c r="NI4585" s="633"/>
      <c r="NJ4585" s="439"/>
      <c r="NK4585" s="633"/>
      <c r="NL4585" s="633"/>
      <c r="NM4585" s="1888"/>
      <c r="NN4585" s="544"/>
      <c r="NO4585" s="2365"/>
      <c r="NP4585" s="633"/>
      <c r="NQ4585" s="439"/>
      <c r="NR4585" s="633"/>
      <c r="NS4585" s="633"/>
      <c r="NT4585" s="1888"/>
      <c r="NU4585" s="544"/>
      <c r="NV4585" s="2365"/>
      <c r="NW4585" s="633"/>
      <c r="NX4585" s="439"/>
      <c r="NY4585" s="633"/>
      <c r="NZ4585" s="633"/>
      <c r="OA4585" s="1888"/>
      <c r="OB4585" s="544"/>
      <c r="OC4585" s="2365"/>
      <c r="OD4585" s="633"/>
      <c r="OE4585" s="439"/>
      <c r="OF4585" s="633"/>
      <c r="OG4585" s="633"/>
      <c r="OH4585" s="1888"/>
      <c r="OI4585" s="544"/>
      <c r="OJ4585" s="2365"/>
      <c r="OK4585" s="633"/>
      <c r="OL4585" s="439"/>
      <c r="OM4585" s="633"/>
      <c r="ON4585" s="633"/>
      <c r="OO4585" s="1888"/>
      <c r="OP4585" s="544"/>
      <c r="OQ4585" s="2365"/>
      <c r="OR4585" s="633"/>
      <c r="OS4585" s="439"/>
      <c r="OT4585" s="633"/>
      <c r="OU4585" s="633"/>
      <c r="OV4585" s="1888"/>
      <c r="OW4585" s="544"/>
      <c r="OX4585" s="2365"/>
      <c r="OY4585" s="633"/>
      <c r="OZ4585" s="439"/>
      <c r="PA4585" s="633"/>
      <c r="PB4585" s="633"/>
      <c r="PC4585" s="1888"/>
      <c r="PD4585" s="544"/>
      <c r="PE4585" s="2365"/>
      <c r="PF4585" s="633"/>
      <c r="PG4585" s="439"/>
      <c r="PH4585" s="633"/>
      <c r="PI4585" s="633"/>
      <c r="PJ4585" s="1888"/>
      <c r="PK4585" s="544"/>
      <c r="PL4585" s="2365"/>
      <c r="PM4585" s="633"/>
      <c r="PN4585" s="439"/>
      <c r="PO4585" s="633"/>
      <c r="PP4585" s="633"/>
      <c r="PQ4585" s="1888"/>
      <c r="PR4585" s="544"/>
      <c r="PS4585" s="2365"/>
      <c r="PT4585" s="633"/>
      <c r="PU4585" s="439"/>
      <c r="PV4585" s="633"/>
      <c r="PW4585" s="633"/>
      <c r="PX4585" s="1888"/>
      <c r="PY4585" s="544"/>
      <c r="PZ4585" s="2365"/>
      <c r="QA4585" s="633"/>
      <c r="QB4585" s="439"/>
      <c r="QC4585" s="633"/>
      <c r="QD4585" s="633"/>
      <c r="QE4585" s="1888"/>
      <c r="QF4585" s="544"/>
      <c r="QG4585" s="2365"/>
      <c r="QH4585" s="633"/>
      <c r="QI4585" s="439"/>
      <c r="QJ4585" s="633"/>
      <c r="QK4585" s="633"/>
      <c r="QL4585" s="1888"/>
      <c r="QM4585" s="544"/>
      <c r="QN4585" s="2365"/>
      <c r="QO4585" s="633"/>
      <c r="QP4585" s="439"/>
      <c r="QQ4585" s="633"/>
      <c r="QR4585" s="633"/>
      <c r="QS4585" s="1888"/>
      <c r="QT4585" s="544"/>
      <c r="QU4585" s="2365"/>
      <c r="QV4585" s="633"/>
      <c r="QW4585" s="439"/>
      <c r="QX4585" s="633"/>
      <c r="QY4585" s="633"/>
      <c r="QZ4585" s="1888"/>
      <c r="RA4585" s="544"/>
      <c r="RB4585" s="2365"/>
      <c r="RC4585" s="633"/>
      <c r="RD4585" s="439"/>
      <c r="RE4585" s="633"/>
      <c r="RF4585" s="633"/>
      <c r="RG4585" s="1888"/>
      <c r="RH4585" s="544"/>
      <c r="RI4585" s="2365"/>
      <c r="RJ4585" s="633"/>
      <c r="RK4585" s="439"/>
      <c r="RL4585" s="633"/>
      <c r="RM4585" s="633"/>
      <c r="RN4585" s="1888"/>
      <c r="RO4585" s="544"/>
      <c r="RP4585" s="2365"/>
      <c r="RQ4585" s="633"/>
      <c r="RR4585" s="439"/>
      <c r="RS4585" s="633"/>
      <c r="RT4585" s="633"/>
      <c r="RU4585" s="1888"/>
      <c r="RV4585" s="544"/>
      <c r="RW4585" s="2365"/>
      <c r="RX4585" s="633"/>
      <c r="RY4585" s="439"/>
      <c r="RZ4585" s="633"/>
      <c r="SA4585" s="633"/>
      <c r="SB4585" s="1888"/>
      <c r="SC4585" s="544"/>
      <c r="SD4585" s="2365"/>
      <c r="SE4585" s="633"/>
      <c r="SF4585" s="439"/>
      <c r="SG4585" s="633"/>
      <c r="SH4585" s="633"/>
      <c r="SI4585" s="1888"/>
      <c r="SJ4585" s="544"/>
      <c r="SK4585" s="2365"/>
      <c r="SL4585" s="633"/>
      <c r="SM4585" s="439"/>
      <c r="SN4585" s="633"/>
      <c r="SO4585" s="633"/>
      <c r="SP4585" s="1888"/>
      <c r="SQ4585" s="544"/>
      <c r="SR4585" s="2365"/>
      <c r="SS4585" s="633"/>
      <c r="ST4585" s="439"/>
      <c r="SU4585" s="633"/>
      <c r="SV4585" s="633"/>
      <c r="SW4585" s="1888"/>
      <c r="SX4585" s="544"/>
      <c r="SY4585" s="2365"/>
      <c r="SZ4585" s="633"/>
      <c r="TA4585" s="439"/>
      <c r="TB4585" s="633"/>
      <c r="TC4585" s="633"/>
      <c r="TD4585" s="1888"/>
      <c r="TE4585" s="544"/>
      <c r="TF4585" s="2365"/>
      <c r="TG4585" s="633"/>
      <c r="TH4585" s="439"/>
      <c r="TI4585" s="633"/>
      <c r="TJ4585" s="633"/>
      <c r="TK4585" s="1888"/>
      <c r="TL4585" s="544"/>
      <c r="TM4585" s="2365"/>
      <c r="TN4585" s="633"/>
      <c r="TO4585" s="439"/>
      <c r="TP4585" s="633"/>
      <c r="TQ4585" s="633"/>
      <c r="TR4585" s="1888"/>
      <c r="TS4585" s="544"/>
      <c r="TT4585" s="2365"/>
      <c r="TU4585" s="633"/>
      <c r="TV4585" s="439"/>
      <c r="TW4585" s="633"/>
      <c r="TX4585" s="633"/>
      <c r="TY4585" s="1888"/>
      <c r="TZ4585" s="544"/>
      <c r="UA4585" s="2365"/>
      <c r="UB4585" s="633"/>
      <c r="UC4585" s="439"/>
      <c r="UD4585" s="633"/>
      <c r="UE4585" s="633"/>
      <c r="UF4585" s="1888"/>
      <c r="UG4585" s="544"/>
      <c r="UH4585" s="2365"/>
      <c r="UI4585" s="633"/>
      <c r="UJ4585" s="439"/>
      <c r="UK4585" s="633"/>
      <c r="UL4585" s="633"/>
      <c r="UM4585" s="1888"/>
      <c r="UN4585" s="544"/>
      <c r="UO4585" s="2365"/>
      <c r="UP4585" s="633"/>
      <c r="UQ4585" s="439"/>
      <c r="UR4585" s="633"/>
      <c r="US4585" s="633"/>
      <c r="UT4585" s="1888"/>
      <c r="UU4585" s="544"/>
      <c r="UV4585" s="2365"/>
      <c r="UW4585" s="633"/>
      <c r="UX4585" s="439"/>
      <c r="UY4585" s="633"/>
      <c r="UZ4585" s="633"/>
      <c r="VA4585" s="1888"/>
      <c r="VB4585" s="544"/>
      <c r="VC4585" s="2365"/>
      <c r="VD4585" s="633"/>
      <c r="VE4585" s="439"/>
      <c r="VF4585" s="633"/>
      <c r="VG4585" s="633"/>
      <c r="VH4585" s="1888"/>
      <c r="VI4585" s="544"/>
      <c r="VJ4585" s="2365"/>
      <c r="VK4585" s="633"/>
      <c r="VL4585" s="439"/>
      <c r="VM4585" s="633"/>
      <c r="VN4585" s="633"/>
      <c r="VO4585" s="1888"/>
      <c r="VP4585" s="544"/>
      <c r="VQ4585" s="2365"/>
      <c r="VR4585" s="633"/>
      <c r="VS4585" s="439"/>
      <c r="VT4585" s="633"/>
      <c r="VU4585" s="633"/>
      <c r="VV4585" s="1888"/>
      <c r="VW4585" s="544"/>
      <c r="VX4585" s="2365"/>
      <c r="VY4585" s="633"/>
      <c r="VZ4585" s="439"/>
      <c r="WA4585" s="633"/>
      <c r="WB4585" s="633"/>
      <c r="WC4585" s="1888"/>
      <c r="WD4585" s="544"/>
      <c r="WE4585" s="2365"/>
      <c r="WF4585" s="633"/>
      <c r="WG4585" s="439"/>
      <c r="WH4585" s="633"/>
      <c r="WI4585" s="633"/>
      <c r="WJ4585" s="1888"/>
      <c r="WK4585" s="544"/>
      <c r="WL4585" s="2365"/>
      <c r="WM4585" s="633"/>
      <c r="WN4585" s="439"/>
      <c r="WO4585" s="633"/>
      <c r="WP4585" s="633"/>
      <c r="WQ4585" s="1888"/>
      <c r="WR4585" s="544"/>
      <c r="WS4585" s="2365"/>
      <c r="WT4585" s="633"/>
      <c r="WU4585" s="439"/>
      <c r="WV4585" s="633"/>
      <c r="WW4585" s="633"/>
      <c r="WX4585" s="1888"/>
      <c r="WY4585" s="544"/>
      <c r="WZ4585" s="2365"/>
      <c r="XA4585" s="633"/>
      <c r="XB4585" s="439"/>
      <c r="XC4585" s="633"/>
      <c r="XD4585" s="633"/>
      <c r="XE4585" s="1888"/>
      <c r="XF4585" s="544"/>
      <c r="XG4585" s="2365"/>
      <c r="XH4585" s="633"/>
      <c r="XI4585" s="439"/>
      <c r="XJ4585" s="633"/>
      <c r="XK4585" s="633"/>
      <c r="XL4585" s="1888"/>
      <c r="XM4585" s="544"/>
      <c r="XN4585" s="2365"/>
      <c r="XO4585" s="633"/>
      <c r="XP4585" s="439"/>
      <c r="XQ4585" s="633"/>
      <c r="XR4585" s="633"/>
      <c r="XS4585" s="1888"/>
      <c r="XT4585" s="544"/>
      <c r="XU4585" s="2365"/>
      <c r="XV4585" s="633"/>
      <c r="XW4585" s="439"/>
      <c r="XX4585" s="633"/>
      <c r="XY4585" s="633"/>
      <c r="XZ4585" s="1888"/>
      <c r="YA4585" s="544"/>
      <c r="YB4585" s="2365"/>
      <c r="YC4585" s="633"/>
      <c r="YD4585" s="439"/>
      <c r="YE4585" s="633"/>
      <c r="YF4585" s="633"/>
      <c r="YG4585" s="1888"/>
      <c r="YH4585" s="544"/>
      <c r="YI4585" s="2365"/>
      <c r="YJ4585" s="633"/>
      <c r="YK4585" s="439"/>
      <c r="YL4585" s="633"/>
      <c r="YM4585" s="633"/>
      <c r="YN4585" s="1888"/>
      <c r="YO4585" s="544"/>
      <c r="YP4585" s="2365"/>
      <c r="YQ4585" s="633"/>
      <c r="YR4585" s="439"/>
      <c r="YS4585" s="633"/>
      <c r="YT4585" s="633"/>
      <c r="YU4585" s="1888"/>
      <c r="YV4585" s="544"/>
      <c r="YW4585" s="2365"/>
      <c r="YX4585" s="633"/>
      <c r="YY4585" s="439"/>
      <c r="YZ4585" s="633"/>
      <c r="ZA4585" s="633"/>
      <c r="ZB4585" s="1888"/>
      <c r="ZC4585" s="544"/>
      <c r="ZD4585" s="2365"/>
      <c r="ZE4585" s="633"/>
      <c r="ZF4585" s="439"/>
      <c r="ZG4585" s="633"/>
      <c r="ZH4585" s="633"/>
      <c r="ZI4585" s="1888"/>
      <c r="ZJ4585" s="544"/>
      <c r="ZK4585" s="2365"/>
      <c r="ZL4585" s="633"/>
      <c r="ZM4585" s="439"/>
      <c r="ZN4585" s="633"/>
      <c r="ZO4585" s="633"/>
      <c r="ZP4585" s="1888"/>
      <c r="ZQ4585" s="544"/>
      <c r="ZR4585" s="2365"/>
      <c r="ZS4585" s="633"/>
      <c r="ZT4585" s="439"/>
      <c r="ZU4585" s="633"/>
      <c r="ZV4585" s="633"/>
      <c r="ZW4585" s="1888"/>
      <c r="ZX4585" s="544"/>
      <c r="ZY4585" s="2365"/>
      <c r="ZZ4585" s="633"/>
      <c r="AAA4585" s="439"/>
      <c r="AAB4585" s="633"/>
      <c r="AAC4585" s="633"/>
      <c r="AAD4585" s="1888"/>
      <c r="AAE4585" s="544"/>
      <c r="AAF4585" s="2365"/>
      <c r="AAG4585" s="633"/>
      <c r="AAH4585" s="439"/>
      <c r="AAI4585" s="633"/>
      <c r="AAJ4585" s="633"/>
      <c r="AAK4585" s="1888"/>
      <c r="AAL4585" s="544"/>
      <c r="AAM4585" s="2365"/>
      <c r="AAN4585" s="633"/>
      <c r="AAO4585" s="439"/>
      <c r="AAP4585" s="633"/>
      <c r="AAQ4585" s="633"/>
      <c r="AAR4585" s="1888"/>
      <c r="AAS4585" s="544"/>
      <c r="AAT4585" s="2365"/>
      <c r="AAU4585" s="633"/>
      <c r="AAV4585" s="439"/>
      <c r="AAW4585" s="633"/>
      <c r="AAX4585" s="633"/>
      <c r="AAY4585" s="1888"/>
      <c r="AAZ4585" s="544"/>
      <c r="ABA4585" s="2365"/>
      <c r="ABB4585" s="633"/>
      <c r="ABC4585" s="439"/>
      <c r="ABD4585" s="633"/>
      <c r="ABE4585" s="633"/>
      <c r="ABF4585" s="1888"/>
      <c r="ABG4585" s="544"/>
      <c r="ABH4585" s="2365"/>
      <c r="ABI4585" s="633"/>
      <c r="ABJ4585" s="439"/>
      <c r="ABK4585" s="633"/>
      <c r="ABL4585" s="633"/>
      <c r="ABM4585" s="1888"/>
      <c r="ABN4585" s="544"/>
      <c r="ABO4585" s="2365"/>
      <c r="ABP4585" s="633"/>
      <c r="ABQ4585" s="439"/>
      <c r="ABR4585" s="633"/>
      <c r="ABS4585" s="633"/>
      <c r="ABT4585" s="1888"/>
      <c r="ABU4585" s="544"/>
      <c r="ABV4585" s="2365"/>
      <c r="ABW4585" s="633"/>
      <c r="ABX4585" s="439"/>
      <c r="ABY4585" s="633"/>
      <c r="ABZ4585" s="633"/>
      <c r="ACA4585" s="1888"/>
      <c r="ACB4585" s="544"/>
      <c r="ACC4585" s="2365"/>
      <c r="ACD4585" s="633"/>
      <c r="ACE4585" s="439"/>
      <c r="ACF4585" s="633"/>
      <c r="ACG4585" s="633"/>
      <c r="ACH4585" s="1888"/>
      <c r="ACI4585" s="544"/>
      <c r="ACJ4585" s="2365"/>
      <c r="ACK4585" s="633"/>
      <c r="ACL4585" s="439"/>
      <c r="ACM4585" s="633"/>
      <c r="ACN4585" s="633"/>
      <c r="ACO4585" s="1888"/>
      <c r="ACP4585" s="544"/>
      <c r="ACQ4585" s="2365"/>
      <c r="ACR4585" s="633"/>
      <c r="ACS4585" s="439"/>
      <c r="ACT4585" s="633"/>
      <c r="ACU4585" s="633"/>
      <c r="ACV4585" s="1888"/>
      <c r="ACW4585" s="544"/>
      <c r="ACX4585" s="2365"/>
      <c r="ACY4585" s="633"/>
      <c r="ACZ4585" s="439"/>
      <c r="ADA4585" s="633"/>
      <c r="ADB4585" s="633"/>
      <c r="ADC4585" s="1888"/>
      <c r="ADD4585" s="544"/>
      <c r="ADE4585" s="2365"/>
      <c r="ADF4585" s="633"/>
      <c r="ADG4585" s="439"/>
      <c r="ADH4585" s="633"/>
      <c r="ADI4585" s="633"/>
      <c r="ADJ4585" s="1888"/>
      <c r="ADK4585" s="544"/>
      <c r="ADL4585" s="2365"/>
      <c r="ADM4585" s="633"/>
      <c r="ADN4585" s="439"/>
      <c r="ADO4585" s="633"/>
      <c r="ADP4585" s="633"/>
      <c r="ADQ4585" s="1888"/>
      <c r="ADR4585" s="544"/>
      <c r="ADS4585" s="2365"/>
      <c r="ADT4585" s="633"/>
      <c r="ADU4585" s="439"/>
      <c r="ADV4585" s="633"/>
      <c r="ADW4585" s="633"/>
      <c r="ADX4585" s="1888"/>
      <c r="ADY4585" s="544"/>
      <c r="ADZ4585" s="2365"/>
      <c r="AEA4585" s="633"/>
      <c r="AEB4585" s="439"/>
      <c r="AEC4585" s="633"/>
      <c r="AED4585" s="633"/>
      <c r="AEE4585" s="1888"/>
      <c r="AEF4585" s="544"/>
      <c r="AEG4585" s="2365"/>
      <c r="AEH4585" s="633"/>
      <c r="AEI4585" s="439"/>
      <c r="AEJ4585" s="633"/>
      <c r="AEK4585" s="633"/>
      <c r="AEL4585" s="1888"/>
      <c r="AEM4585" s="544"/>
      <c r="AEN4585" s="2365"/>
      <c r="AEO4585" s="633"/>
      <c r="AEP4585" s="439"/>
      <c r="AEQ4585" s="633"/>
      <c r="AER4585" s="633"/>
      <c r="AES4585" s="1888"/>
      <c r="AET4585" s="544"/>
      <c r="AEU4585" s="2365"/>
      <c r="AEV4585" s="633"/>
      <c r="AEW4585" s="439"/>
      <c r="AEX4585" s="633"/>
      <c r="AEY4585" s="633"/>
      <c r="AEZ4585" s="1888"/>
      <c r="AFA4585" s="544"/>
      <c r="AFB4585" s="2365"/>
      <c r="AFC4585" s="633"/>
      <c r="AFD4585" s="439"/>
      <c r="AFE4585" s="633"/>
      <c r="AFF4585" s="633"/>
      <c r="AFG4585" s="1888"/>
      <c r="AFH4585" s="544"/>
      <c r="AFI4585" s="2365"/>
      <c r="AFJ4585" s="633"/>
      <c r="AFK4585" s="439"/>
      <c r="AFL4585" s="633"/>
      <c r="AFM4585" s="633"/>
      <c r="AFN4585" s="1888"/>
      <c r="AFO4585" s="544"/>
      <c r="AFP4585" s="2365"/>
      <c r="AFQ4585" s="633"/>
      <c r="AFR4585" s="439"/>
      <c r="AFS4585" s="633"/>
      <c r="AFT4585" s="633"/>
      <c r="AFU4585" s="1888"/>
      <c r="AFV4585" s="544"/>
      <c r="AFW4585" s="2365"/>
      <c r="AFX4585" s="633"/>
      <c r="AFY4585" s="439"/>
      <c r="AFZ4585" s="633"/>
      <c r="AGA4585" s="633"/>
      <c r="AGB4585" s="1888"/>
      <c r="AGC4585" s="544"/>
      <c r="AGD4585" s="2365"/>
      <c r="AGE4585" s="633"/>
      <c r="AGF4585" s="439"/>
      <c r="AGG4585" s="633"/>
      <c r="AGH4585" s="633"/>
      <c r="AGI4585" s="1888"/>
      <c r="AGJ4585" s="544"/>
      <c r="AGK4585" s="2365"/>
      <c r="AGL4585" s="633"/>
      <c r="AGM4585" s="439"/>
      <c r="AGN4585" s="633"/>
      <c r="AGO4585" s="633"/>
      <c r="AGP4585" s="1888"/>
      <c r="AGQ4585" s="544"/>
      <c r="AGR4585" s="2365"/>
      <c r="AGS4585" s="633"/>
      <c r="AGT4585" s="439"/>
      <c r="AGU4585" s="633"/>
      <c r="AGV4585" s="633"/>
      <c r="AGW4585" s="1888"/>
      <c r="AGX4585" s="544"/>
      <c r="AGY4585" s="2365"/>
      <c r="AGZ4585" s="633"/>
      <c r="AHA4585" s="439"/>
      <c r="AHB4585" s="633"/>
      <c r="AHC4585" s="633"/>
      <c r="AHD4585" s="1888"/>
      <c r="AHE4585" s="544"/>
      <c r="AHF4585" s="2365"/>
      <c r="AHG4585" s="633"/>
      <c r="AHH4585" s="439"/>
      <c r="AHI4585" s="633"/>
      <c r="AHJ4585" s="633"/>
      <c r="AHK4585" s="1888"/>
      <c r="AHL4585" s="544"/>
      <c r="AHM4585" s="2365"/>
      <c r="AHN4585" s="633"/>
      <c r="AHO4585" s="439"/>
      <c r="AHP4585" s="633"/>
      <c r="AHQ4585" s="633"/>
      <c r="AHR4585" s="1888"/>
      <c r="AHS4585" s="544"/>
      <c r="AHT4585" s="2365"/>
      <c r="AHU4585" s="633"/>
      <c r="AHV4585" s="439"/>
      <c r="AHW4585" s="633"/>
      <c r="AHX4585" s="633"/>
      <c r="AHY4585" s="1888"/>
      <c r="AHZ4585" s="544"/>
      <c r="AIA4585" s="2365"/>
      <c r="AIB4585" s="633"/>
      <c r="AIC4585" s="439"/>
      <c r="AID4585" s="633"/>
      <c r="AIE4585" s="633"/>
      <c r="AIF4585" s="1888"/>
      <c r="AIG4585" s="544"/>
      <c r="AIH4585" s="2365"/>
      <c r="AII4585" s="633"/>
      <c r="AIJ4585" s="439"/>
      <c r="AIK4585" s="633"/>
      <c r="AIL4585" s="633"/>
      <c r="AIM4585" s="1888"/>
      <c r="AIN4585" s="544"/>
      <c r="AIO4585" s="2365"/>
      <c r="AIP4585" s="633"/>
      <c r="AIQ4585" s="439"/>
      <c r="AIR4585" s="633"/>
      <c r="AIS4585" s="633"/>
      <c r="AIT4585" s="1888"/>
      <c r="AIU4585" s="544"/>
      <c r="AIV4585" s="2365"/>
      <c r="AIW4585" s="633"/>
      <c r="AIX4585" s="439"/>
      <c r="AIY4585" s="633"/>
      <c r="AIZ4585" s="633"/>
      <c r="AJA4585" s="1888"/>
      <c r="AJB4585" s="544"/>
      <c r="AJC4585" s="2365"/>
      <c r="AJD4585" s="633"/>
      <c r="AJE4585" s="439"/>
      <c r="AJF4585" s="633"/>
      <c r="AJG4585" s="633"/>
      <c r="AJH4585" s="1888"/>
      <c r="AJI4585" s="544"/>
      <c r="AJJ4585" s="2365"/>
      <c r="AJK4585" s="633"/>
      <c r="AJL4585" s="439"/>
      <c r="AJM4585" s="633"/>
      <c r="AJN4585" s="633"/>
      <c r="AJO4585" s="1888"/>
      <c r="AJP4585" s="544"/>
      <c r="AJQ4585" s="2365"/>
      <c r="AJR4585" s="633"/>
      <c r="AJS4585" s="439"/>
      <c r="AJT4585" s="633"/>
      <c r="AJU4585" s="633"/>
      <c r="AJV4585" s="1888"/>
      <c r="AJW4585" s="544"/>
      <c r="AJX4585" s="2365"/>
      <c r="AJY4585" s="633"/>
      <c r="AJZ4585" s="439"/>
      <c r="AKA4585" s="633"/>
      <c r="AKB4585" s="633"/>
      <c r="AKC4585" s="1888"/>
      <c r="AKD4585" s="544"/>
      <c r="AKE4585" s="2365"/>
      <c r="AKF4585" s="633"/>
      <c r="AKG4585" s="439"/>
      <c r="AKH4585" s="633"/>
      <c r="AKI4585" s="633"/>
      <c r="AKJ4585" s="1888"/>
      <c r="AKK4585" s="544"/>
      <c r="AKL4585" s="2365"/>
      <c r="AKM4585" s="633"/>
      <c r="AKN4585" s="439"/>
      <c r="AKO4585" s="633"/>
      <c r="AKP4585" s="633"/>
      <c r="AKQ4585" s="1888"/>
      <c r="AKR4585" s="544"/>
      <c r="AKS4585" s="2365"/>
      <c r="AKT4585" s="633"/>
      <c r="AKU4585" s="439"/>
      <c r="AKV4585" s="633"/>
      <c r="AKW4585" s="633"/>
      <c r="AKX4585" s="1888"/>
      <c r="AKY4585" s="544"/>
      <c r="AKZ4585" s="2365"/>
      <c r="ALA4585" s="633"/>
      <c r="ALB4585" s="439"/>
      <c r="ALC4585" s="633"/>
      <c r="ALD4585" s="633"/>
      <c r="ALE4585" s="1888"/>
      <c r="ALF4585" s="544"/>
      <c r="ALG4585" s="2365"/>
      <c r="ALH4585" s="633"/>
      <c r="ALI4585" s="439"/>
      <c r="ALJ4585" s="633"/>
      <c r="ALK4585" s="633"/>
      <c r="ALL4585" s="1888"/>
      <c r="ALM4585" s="544"/>
      <c r="ALN4585" s="2365"/>
      <c r="ALO4585" s="633"/>
      <c r="ALP4585" s="439"/>
      <c r="ALQ4585" s="633"/>
      <c r="ALR4585" s="633"/>
      <c r="ALS4585" s="1888"/>
      <c r="ALT4585" s="544"/>
      <c r="ALU4585" s="2365"/>
      <c r="ALV4585" s="633"/>
      <c r="ALW4585" s="439"/>
      <c r="ALX4585" s="633"/>
      <c r="ALY4585" s="633"/>
      <c r="ALZ4585" s="1888"/>
      <c r="AMA4585" s="544"/>
      <c r="AMB4585" s="2365"/>
      <c r="AMC4585" s="633"/>
      <c r="AMD4585" s="439"/>
      <c r="AME4585" s="633"/>
      <c r="AMF4585" s="633"/>
      <c r="AMG4585" s="1888"/>
      <c r="AMH4585" s="544"/>
      <c r="AMI4585" s="2365"/>
      <c r="AMJ4585" s="633"/>
      <c r="AMK4585" s="439"/>
      <c r="AML4585" s="633"/>
      <c r="AMM4585" s="633"/>
      <c r="AMN4585" s="1888"/>
      <c r="AMO4585" s="544"/>
      <c r="AMP4585" s="2365"/>
      <c r="AMQ4585" s="633"/>
      <c r="AMR4585" s="439"/>
      <c r="AMS4585" s="633"/>
      <c r="AMT4585" s="633"/>
      <c r="AMU4585" s="1888"/>
      <c r="AMV4585" s="544"/>
      <c r="AMW4585" s="2365"/>
      <c r="AMX4585" s="633"/>
      <c r="AMY4585" s="439"/>
      <c r="AMZ4585" s="633"/>
      <c r="ANA4585" s="633"/>
      <c r="ANB4585" s="1888"/>
      <c r="ANC4585" s="544"/>
      <c r="AND4585" s="2365"/>
      <c r="ANE4585" s="633"/>
      <c r="ANF4585" s="439"/>
      <c r="ANG4585" s="633"/>
      <c r="ANH4585" s="633"/>
      <c r="ANI4585" s="1888"/>
      <c r="ANJ4585" s="544"/>
      <c r="ANK4585" s="2365"/>
      <c r="ANL4585" s="633"/>
      <c r="ANM4585" s="439"/>
      <c r="ANN4585" s="633"/>
      <c r="ANO4585" s="633"/>
      <c r="ANP4585" s="1888"/>
      <c r="ANQ4585" s="544"/>
      <c r="ANR4585" s="2365"/>
      <c r="ANS4585" s="633"/>
      <c r="ANT4585" s="439"/>
      <c r="ANU4585" s="633"/>
      <c r="ANV4585" s="633"/>
      <c r="ANW4585" s="1888"/>
      <c r="ANX4585" s="544"/>
      <c r="ANY4585" s="2365"/>
      <c r="ANZ4585" s="633"/>
      <c r="AOA4585" s="439"/>
      <c r="AOB4585" s="633"/>
      <c r="AOC4585" s="633"/>
      <c r="AOD4585" s="1888"/>
      <c r="AOE4585" s="544"/>
      <c r="AOF4585" s="2365"/>
      <c r="AOG4585" s="633"/>
      <c r="AOH4585" s="439"/>
      <c r="AOI4585" s="633"/>
      <c r="AOJ4585" s="633"/>
      <c r="AOK4585" s="1888"/>
      <c r="AOL4585" s="544"/>
      <c r="AOM4585" s="2365"/>
      <c r="AON4585" s="633"/>
      <c r="AOO4585" s="439"/>
      <c r="AOP4585" s="633"/>
      <c r="AOQ4585" s="633"/>
      <c r="AOR4585" s="1888"/>
      <c r="AOS4585" s="544"/>
      <c r="AOT4585" s="2365"/>
      <c r="AOU4585" s="633"/>
      <c r="AOV4585" s="439"/>
      <c r="AOW4585" s="633"/>
      <c r="AOX4585" s="633"/>
      <c r="AOY4585" s="1888"/>
      <c r="AOZ4585" s="544"/>
      <c r="APA4585" s="2365"/>
      <c r="APB4585" s="633"/>
      <c r="APC4585" s="439"/>
      <c r="APD4585" s="633"/>
      <c r="APE4585" s="633"/>
      <c r="APF4585" s="1888"/>
      <c r="APG4585" s="544"/>
      <c r="APH4585" s="2365"/>
      <c r="API4585" s="633"/>
      <c r="APJ4585" s="439"/>
      <c r="APK4585" s="633"/>
      <c r="APL4585" s="633"/>
      <c r="APM4585" s="1888"/>
      <c r="APN4585" s="544"/>
      <c r="APO4585" s="2365"/>
      <c r="APP4585" s="633"/>
      <c r="APQ4585" s="439"/>
      <c r="APR4585" s="633"/>
      <c r="APS4585" s="633"/>
      <c r="APT4585" s="1888"/>
      <c r="APU4585" s="544"/>
      <c r="APV4585" s="2365"/>
      <c r="APW4585" s="633"/>
      <c r="APX4585" s="439"/>
      <c r="APY4585" s="633"/>
      <c r="APZ4585" s="633"/>
      <c r="AQA4585" s="1888"/>
      <c r="AQB4585" s="544"/>
      <c r="AQC4585" s="2365"/>
      <c r="AQD4585" s="633"/>
      <c r="AQE4585" s="439"/>
      <c r="AQF4585" s="633"/>
      <c r="AQG4585" s="633"/>
      <c r="AQH4585" s="1888"/>
      <c r="AQI4585" s="544"/>
      <c r="AQJ4585" s="2365"/>
      <c r="AQK4585" s="633"/>
      <c r="AQL4585" s="439"/>
      <c r="AQM4585" s="633"/>
      <c r="AQN4585" s="633"/>
      <c r="AQO4585" s="1888"/>
      <c r="AQP4585" s="544"/>
      <c r="AQQ4585" s="2365"/>
      <c r="AQR4585" s="633"/>
      <c r="AQS4585" s="439"/>
      <c r="AQT4585" s="633"/>
      <c r="AQU4585" s="633"/>
      <c r="AQV4585" s="1888"/>
      <c r="AQW4585" s="544"/>
      <c r="AQX4585" s="2365"/>
      <c r="AQY4585" s="633"/>
      <c r="AQZ4585" s="439"/>
      <c r="ARA4585" s="633"/>
      <c r="ARB4585" s="633"/>
      <c r="ARC4585" s="1888"/>
      <c r="ARD4585" s="544"/>
      <c r="ARE4585" s="2365"/>
      <c r="ARF4585" s="633"/>
      <c r="ARG4585" s="439"/>
      <c r="ARH4585" s="633"/>
      <c r="ARI4585" s="633"/>
      <c r="ARJ4585" s="1888"/>
      <c r="ARK4585" s="544"/>
      <c r="ARL4585" s="2365"/>
      <c r="ARM4585" s="633"/>
      <c r="ARN4585" s="439"/>
      <c r="ARO4585" s="633"/>
      <c r="ARP4585" s="633"/>
      <c r="ARQ4585" s="1888"/>
      <c r="ARR4585" s="544"/>
      <c r="ARS4585" s="2365"/>
      <c r="ART4585" s="633"/>
      <c r="ARU4585" s="439"/>
      <c r="ARV4585" s="633"/>
      <c r="ARW4585" s="633"/>
      <c r="ARX4585" s="1888"/>
      <c r="ARY4585" s="544"/>
      <c r="ARZ4585" s="2365"/>
      <c r="ASA4585" s="633"/>
      <c r="ASB4585" s="439"/>
      <c r="ASC4585" s="633"/>
      <c r="ASD4585" s="633"/>
      <c r="ASE4585" s="1888"/>
      <c r="ASF4585" s="544"/>
      <c r="ASG4585" s="2365"/>
      <c r="ASH4585" s="633"/>
      <c r="ASI4585" s="439"/>
      <c r="ASJ4585" s="633"/>
      <c r="ASK4585" s="633"/>
      <c r="ASL4585" s="1888"/>
      <c r="ASM4585" s="544"/>
      <c r="ASN4585" s="2365"/>
      <c r="ASO4585" s="633"/>
      <c r="ASP4585" s="439"/>
      <c r="ASQ4585" s="633"/>
      <c r="ASR4585" s="633"/>
      <c r="ASS4585" s="1888"/>
      <c r="AST4585" s="544"/>
      <c r="ASU4585" s="2365"/>
      <c r="ASV4585" s="633"/>
      <c r="ASW4585" s="439"/>
      <c r="ASX4585" s="633"/>
      <c r="ASY4585" s="633"/>
      <c r="ASZ4585" s="1888"/>
      <c r="ATA4585" s="544"/>
      <c r="ATB4585" s="2365"/>
      <c r="ATC4585" s="633"/>
      <c r="ATD4585" s="439"/>
      <c r="ATE4585" s="633"/>
      <c r="ATF4585" s="633"/>
      <c r="ATG4585" s="1888"/>
      <c r="ATH4585" s="544"/>
      <c r="ATI4585" s="2365"/>
      <c r="ATJ4585" s="633"/>
      <c r="ATK4585" s="439"/>
      <c r="ATL4585" s="633"/>
      <c r="ATM4585" s="633"/>
      <c r="ATN4585" s="1888"/>
      <c r="ATO4585" s="544"/>
      <c r="ATP4585" s="2365"/>
      <c r="ATQ4585" s="633"/>
      <c r="ATR4585" s="439"/>
      <c r="ATS4585" s="633"/>
      <c r="ATT4585" s="633"/>
      <c r="ATU4585" s="1888"/>
      <c r="ATV4585" s="544"/>
      <c r="ATW4585" s="2365"/>
      <c r="ATX4585" s="633"/>
      <c r="ATY4585" s="439"/>
      <c r="ATZ4585" s="633"/>
      <c r="AUA4585" s="633"/>
      <c r="AUB4585" s="1888"/>
      <c r="AUC4585" s="544"/>
      <c r="AUD4585" s="2365"/>
      <c r="AUE4585" s="633"/>
      <c r="AUF4585" s="439"/>
      <c r="AUG4585" s="633"/>
      <c r="AUH4585" s="633"/>
      <c r="AUI4585" s="1888"/>
      <c r="AUJ4585" s="544"/>
      <c r="AUK4585" s="2365"/>
      <c r="AUL4585" s="633"/>
      <c r="AUM4585" s="439"/>
      <c r="AUN4585" s="633"/>
      <c r="AUO4585" s="633"/>
      <c r="AUP4585" s="1888"/>
      <c r="AUQ4585" s="544"/>
      <c r="AUR4585" s="2365"/>
      <c r="AUS4585" s="633"/>
      <c r="AUT4585" s="439"/>
      <c r="AUU4585" s="633"/>
      <c r="AUV4585" s="633"/>
      <c r="AUW4585" s="1888"/>
      <c r="AUX4585" s="544"/>
      <c r="AUY4585" s="2365"/>
      <c r="AUZ4585" s="633"/>
      <c r="AVA4585" s="439"/>
      <c r="AVB4585" s="633"/>
      <c r="AVC4585" s="633"/>
      <c r="AVD4585" s="1888"/>
      <c r="AVE4585" s="544"/>
      <c r="AVF4585" s="2365"/>
      <c r="AVG4585" s="633"/>
      <c r="AVH4585" s="439"/>
      <c r="AVI4585" s="633"/>
      <c r="AVJ4585" s="633"/>
      <c r="AVK4585" s="1888"/>
      <c r="AVL4585" s="544"/>
      <c r="AVM4585" s="2365"/>
      <c r="AVN4585" s="633"/>
      <c r="AVO4585" s="439"/>
      <c r="AVP4585" s="633"/>
      <c r="AVQ4585" s="633"/>
      <c r="AVR4585" s="1888"/>
      <c r="AVS4585" s="544"/>
      <c r="AVT4585" s="2365"/>
      <c r="AVU4585" s="633"/>
      <c r="AVV4585" s="439"/>
      <c r="AVW4585" s="633"/>
      <c r="AVX4585" s="633"/>
      <c r="AVY4585" s="1888"/>
      <c r="AVZ4585" s="544"/>
      <c r="AWA4585" s="2365"/>
      <c r="AWB4585" s="633"/>
      <c r="AWC4585" s="439"/>
      <c r="AWD4585" s="633"/>
      <c r="AWE4585" s="633"/>
      <c r="AWF4585" s="1888"/>
      <c r="AWG4585" s="544"/>
      <c r="AWH4585" s="2365"/>
      <c r="AWI4585" s="633"/>
      <c r="AWJ4585" s="439"/>
      <c r="AWK4585" s="633"/>
      <c r="AWL4585" s="633"/>
      <c r="AWM4585" s="1888"/>
      <c r="AWN4585" s="544"/>
      <c r="AWO4585" s="2365"/>
      <c r="AWP4585" s="633"/>
      <c r="AWQ4585" s="439"/>
      <c r="AWR4585" s="633"/>
      <c r="AWS4585" s="633"/>
      <c r="AWT4585" s="1888"/>
      <c r="AWU4585" s="544"/>
      <c r="AWV4585" s="2365"/>
      <c r="AWW4585" s="633"/>
      <c r="AWX4585" s="439"/>
      <c r="AWY4585" s="633"/>
      <c r="AWZ4585" s="633"/>
      <c r="AXA4585" s="1888"/>
      <c r="AXB4585" s="544"/>
      <c r="AXC4585" s="2365"/>
      <c r="AXD4585" s="633"/>
      <c r="AXE4585" s="439"/>
      <c r="AXF4585" s="633"/>
      <c r="AXG4585" s="633"/>
      <c r="AXH4585" s="1888"/>
      <c r="AXI4585" s="544"/>
      <c r="AXJ4585" s="2365"/>
      <c r="AXK4585" s="633"/>
      <c r="AXL4585" s="439"/>
      <c r="AXM4585" s="633"/>
      <c r="AXN4585" s="633"/>
      <c r="AXO4585" s="1888"/>
      <c r="AXP4585" s="544"/>
      <c r="AXQ4585" s="2365"/>
      <c r="AXR4585" s="633"/>
      <c r="AXS4585" s="439"/>
      <c r="AXT4585" s="633"/>
      <c r="AXU4585" s="633"/>
      <c r="AXV4585" s="1888"/>
      <c r="AXW4585" s="544"/>
      <c r="AXX4585" s="2365"/>
      <c r="AXY4585" s="633"/>
      <c r="AXZ4585" s="439"/>
      <c r="AYA4585" s="633"/>
      <c r="AYB4585" s="633"/>
      <c r="AYC4585" s="1888"/>
      <c r="AYD4585" s="544"/>
      <c r="AYE4585" s="2365"/>
      <c r="AYF4585" s="633"/>
      <c r="AYG4585" s="439"/>
      <c r="AYH4585" s="633"/>
      <c r="AYI4585" s="633"/>
      <c r="AYJ4585" s="1888"/>
      <c r="AYK4585" s="544"/>
      <c r="AYL4585" s="2365"/>
      <c r="AYM4585" s="633"/>
      <c r="AYN4585" s="439"/>
      <c r="AYO4585" s="633"/>
      <c r="AYP4585" s="633"/>
      <c r="AYQ4585" s="1888"/>
      <c r="AYR4585" s="544"/>
      <c r="AYS4585" s="2365"/>
      <c r="AYT4585" s="633"/>
      <c r="AYU4585" s="439"/>
      <c r="AYV4585" s="633"/>
      <c r="AYW4585" s="633"/>
      <c r="AYX4585" s="1888"/>
      <c r="AYY4585" s="544"/>
      <c r="AYZ4585" s="2365"/>
      <c r="AZA4585" s="633"/>
      <c r="AZB4585" s="439"/>
      <c r="AZC4585" s="633"/>
      <c r="AZD4585" s="633"/>
      <c r="AZE4585" s="1888"/>
      <c r="AZF4585" s="544"/>
      <c r="AZG4585" s="2365"/>
      <c r="AZH4585" s="633"/>
      <c r="AZI4585" s="439"/>
      <c r="AZJ4585" s="633"/>
      <c r="AZK4585" s="633"/>
      <c r="AZL4585" s="1888"/>
      <c r="AZM4585" s="544"/>
      <c r="AZN4585" s="2365"/>
      <c r="AZO4585" s="633"/>
      <c r="AZP4585" s="439"/>
      <c r="AZQ4585" s="633"/>
      <c r="AZR4585" s="633"/>
      <c r="AZS4585" s="1888"/>
      <c r="AZT4585" s="544"/>
      <c r="AZU4585" s="2365"/>
      <c r="AZV4585" s="633"/>
      <c r="AZW4585" s="439"/>
      <c r="AZX4585" s="633"/>
      <c r="AZY4585" s="633"/>
      <c r="AZZ4585" s="1888"/>
      <c r="BAA4585" s="544"/>
      <c r="BAB4585" s="2365"/>
      <c r="BAC4585" s="633"/>
      <c r="BAD4585" s="439"/>
      <c r="BAE4585" s="633"/>
      <c r="BAF4585" s="633"/>
      <c r="BAG4585" s="1888"/>
      <c r="BAH4585" s="544"/>
      <c r="BAI4585" s="2365"/>
      <c r="BAJ4585" s="633"/>
      <c r="BAK4585" s="439"/>
      <c r="BAL4585" s="633"/>
      <c r="BAM4585" s="633"/>
      <c r="BAN4585" s="1888"/>
      <c r="BAO4585" s="544"/>
      <c r="BAP4585" s="2365"/>
      <c r="BAQ4585" s="633"/>
      <c r="BAR4585" s="439"/>
      <c r="BAS4585" s="633"/>
      <c r="BAT4585" s="633"/>
      <c r="BAU4585" s="1888"/>
      <c r="BAV4585" s="544"/>
      <c r="BAW4585" s="2365"/>
      <c r="BAX4585" s="633"/>
      <c r="BAY4585" s="439"/>
      <c r="BAZ4585" s="633"/>
      <c r="BBA4585" s="633"/>
      <c r="BBB4585" s="1888"/>
      <c r="BBC4585" s="544"/>
      <c r="BBD4585" s="2365"/>
      <c r="BBE4585" s="633"/>
      <c r="BBF4585" s="439"/>
      <c r="BBG4585" s="633"/>
      <c r="BBH4585" s="633"/>
      <c r="BBI4585" s="1888"/>
      <c r="BBJ4585" s="544"/>
      <c r="BBK4585" s="2365"/>
      <c r="BBL4585" s="633"/>
      <c r="BBM4585" s="439"/>
      <c r="BBN4585" s="633"/>
      <c r="BBO4585" s="633"/>
      <c r="BBP4585" s="1888"/>
      <c r="BBQ4585" s="544"/>
      <c r="BBR4585" s="2365"/>
      <c r="BBS4585" s="633"/>
      <c r="BBT4585" s="439"/>
      <c r="BBU4585" s="633"/>
      <c r="BBV4585" s="633"/>
      <c r="BBW4585" s="1888"/>
      <c r="BBX4585" s="544"/>
      <c r="BBY4585" s="2365"/>
      <c r="BBZ4585" s="633"/>
      <c r="BCA4585" s="439"/>
      <c r="BCB4585" s="633"/>
      <c r="BCC4585" s="633"/>
      <c r="BCD4585" s="1888"/>
      <c r="BCE4585" s="544"/>
      <c r="BCF4585" s="2365"/>
      <c r="BCG4585" s="633"/>
      <c r="BCH4585" s="439"/>
      <c r="BCI4585" s="633"/>
      <c r="BCJ4585" s="633"/>
      <c r="BCK4585" s="1888"/>
      <c r="BCL4585" s="544"/>
      <c r="BCM4585" s="2365"/>
      <c r="BCN4585" s="633"/>
      <c r="BCO4585" s="439"/>
      <c r="BCP4585" s="633"/>
      <c r="BCQ4585" s="633"/>
      <c r="BCR4585" s="1888"/>
      <c r="BCS4585" s="544"/>
      <c r="BCT4585" s="2365"/>
      <c r="BCU4585" s="633"/>
      <c r="BCV4585" s="439"/>
      <c r="BCW4585" s="633"/>
      <c r="BCX4585" s="633"/>
      <c r="BCY4585" s="1888"/>
      <c r="BCZ4585" s="544"/>
      <c r="BDA4585" s="2365"/>
      <c r="BDB4585" s="633"/>
      <c r="BDC4585" s="439"/>
      <c r="BDD4585" s="633"/>
      <c r="BDE4585" s="633"/>
      <c r="BDF4585" s="1888"/>
      <c r="BDG4585" s="544"/>
      <c r="BDH4585" s="2365"/>
      <c r="BDI4585" s="633"/>
      <c r="BDJ4585" s="439"/>
      <c r="BDK4585" s="633"/>
      <c r="BDL4585" s="633"/>
      <c r="BDM4585" s="1888"/>
      <c r="BDN4585" s="544"/>
      <c r="BDO4585" s="2365"/>
      <c r="BDP4585" s="633"/>
      <c r="BDQ4585" s="439"/>
      <c r="BDR4585" s="633"/>
      <c r="BDS4585" s="633"/>
      <c r="BDT4585" s="1888"/>
      <c r="BDU4585" s="544"/>
      <c r="BDV4585" s="2365"/>
      <c r="BDW4585" s="633"/>
      <c r="BDX4585" s="439"/>
      <c r="BDY4585" s="633"/>
      <c r="BDZ4585" s="633"/>
      <c r="BEA4585" s="1888"/>
      <c r="BEB4585" s="544"/>
      <c r="BEC4585" s="2365"/>
      <c r="BED4585" s="633"/>
      <c r="BEE4585" s="439"/>
      <c r="BEF4585" s="633"/>
      <c r="BEG4585" s="633"/>
      <c r="BEH4585" s="1888"/>
      <c r="BEI4585" s="544"/>
      <c r="BEJ4585" s="2365"/>
      <c r="BEK4585" s="633"/>
      <c r="BEL4585" s="439"/>
      <c r="BEM4585" s="633"/>
      <c r="BEN4585" s="633"/>
      <c r="BEO4585" s="1888"/>
      <c r="BEP4585" s="544"/>
      <c r="BEQ4585" s="2365"/>
      <c r="BER4585" s="633"/>
      <c r="BES4585" s="439"/>
      <c r="BET4585" s="633"/>
      <c r="BEU4585" s="633"/>
      <c r="BEV4585" s="1888"/>
      <c r="BEW4585" s="544"/>
      <c r="BEX4585" s="2365"/>
      <c r="BEY4585" s="633"/>
      <c r="BEZ4585" s="439"/>
      <c r="BFA4585" s="633"/>
      <c r="BFB4585" s="633"/>
      <c r="BFC4585" s="1888"/>
      <c r="BFD4585" s="544"/>
      <c r="BFE4585" s="2365"/>
      <c r="BFF4585" s="633"/>
      <c r="BFG4585" s="439"/>
      <c r="BFH4585" s="633"/>
      <c r="BFI4585" s="633"/>
      <c r="BFJ4585" s="1888"/>
      <c r="BFK4585" s="544"/>
      <c r="BFL4585" s="2365"/>
      <c r="BFM4585" s="633"/>
      <c r="BFN4585" s="439"/>
      <c r="BFO4585" s="633"/>
      <c r="BFP4585" s="633"/>
      <c r="BFQ4585" s="1888"/>
      <c r="BFR4585" s="544"/>
      <c r="BFS4585" s="2365"/>
      <c r="BFT4585" s="633"/>
      <c r="BFU4585" s="439"/>
      <c r="BFV4585" s="633"/>
      <c r="BFW4585" s="633"/>
      <c r="BFX4585" s="1888"/>
      <c r="BFY4585" s="544"/>
      <c r="BFZ4585" s="2365"/>
      <c r="BGA4585" s="633"/>
      <c r="BGB4585" s="439"/>
      <c r="BGC4585" s="633"/>
      <c r="BGD4585" s="633"/>
      <c r="BGE4585" s="1888"/>
      <c r="BGF4585" s="544"/>
      <c r="BGG4585" s="2365"/>
      <c r="BGH4585" s="633"/>
      <c r="BGI4585" s="439"/>
      <c r="BGJ4585" s="633"/>
      <c r="BGK4585" s="633"/>
      <c r="BGL4585" s="1888"/>
      <c r="BGM4585" s="544"/>
      <c r="BGN4585" s="2365"/>
      <c r="BGO4585" s="633"/>
      <c r="BGP4585" s="439"/>
      <c r="BGQ4585" s="633"/>
      <c r="BGR4585" s="633"/>
      <c r="BGS4585" s="1888"/>
      <c r="BGT4585" s="544"/>
      <c r="BGU4585" s="2365"/>
      <c r="BGV4585" s="633"/>
      <c r="BGW4585" s="439"/>
      <c r="BGX4585" s="633"/>
      <c r="BGY4585" s="633"/>
      <c r="BGZ4585" s="1888"/>
      <c r="BHA4585" s="544"/>
      <c r="BHB4585" s="2365"/>
      <c r="BHC4585" s="633"/>
      <c r="BHD4585" s="439"/>
      <c r="BHE4585" s="633"/>
      <c r="BHF4585" s="633"/>
      <c r="BHG4585" s="1888"/>
      <c r="BHH4585" s="544"/>
      <c r="BHI4585" s="2365"/>
      <c r="BHJ4585" s="633"/>
      <c r="BHK4585" s="439"/>
      <c r="BHL4585" s="633"/>
      <c r="BHM4585" s="633"/>
      <c r="BHN4585" s="1888"/>
      <c r="BHO4585" s="544"/>
      <c r="BHP4585" s="2365"/>
      <c r="BHQ4585" s="633"/>
      <c r="BHR4585" s="439"/>
      <c r="BHS4585" s="633"/>
      <c r="BHT4585" s="633"/>
      <c r="BHU4585" s="1888"/>
      <c r="BHV4585" s="544"/>
      <c r="BHW4585" s="2365"/>
      <c r="BHX4585" s="633"/>
      <c r="BHY4585" s="439"/>
      <c r="BHZ4585" s="633"/>
      <c r="BIA4585" s="633"/>
      <c r="BIB4585" s="1888"/>
      <c r="BIC4585" s="544"/>
      <c r="BID4585" s="2365"/>
      <c r="BIE4585" s="633"/>
      <c r="BIF4585" s="439"/>
      <c r="BIG4585" s="633"/>
      <c r="BIH4585" s="633"/>
      <c r="BII4585" s="1888"/>
      <c r="BIJ4585" s="544"/>
      <c r="BIK4585" s="2365"/>
      <c r="BIL4585" s="633"/>
      <c r="BIM4585" s="439"/>
      <c r="BIN4585" s="633"/>
      <c r="BIO4585" s="633"/>
      <c r="BIP4585" s="1888"/>
      <c r="BIQ4585" s="544"/>
      <c r="BIR4585" s="2365"/>
      <c r="BIS4585" s="633"/>
      <c r="BIT4585" s="439"/>
      <c r="BIU4585" s="633"/>
      <c r="BIV4585" s="633"/>
      <c r="BIW4585" s="1888"/>
      <c r="BIX4585" s="544"/>
      <c r="BIY4585" s="2365"/>
      <c r="BIZ4585" s="633"/>
      <c r="BJA4585" s="439"/>
      <c r="BJB4585" s="633"/>
      <c r="BJC4585" s="633"/>
      <c r="BJD4585" s="1888"/>
      <c r="BJE4585" s="544"/>
      <c r="BJF4585" s="2365"/>
      <c r="BJG4585" s="633"/>
      <c r="BJH4585" s="439"/>
      <c r="BJI4585" s="633"/>
      <c r="BJJ4585" s="633"/>
      <c r="BJK4585" s="1888"/>
      <c r="BJL4585" s="544"/>
      <c r="BJM4585" s="2365"/>
      <c r="BJN4585" s="633"/>
      <c r="BJO4585" s="439"/>
      <c r="BJP4585" s="633"/>
      <c r="BJQ4585" s="633"/>
      <c r="BJR4585" s="1888"/>
      <c r="BJS4585" s="544"/>
      <c r="BJT4585" s="2365"/>
      <c r="BJU4585" s="633"/>
      <c r="BJV4585" s="439"/>
      <c r="BJW4585" s="633"/>
      <c r="BJX4585" s="633"/>
      <c r="BJY4585" s="1888"/>
      <c r="BJZ4585" s="544"/>
      <c r="BKA4585" s="2365"/>
      <c r="BKB4585" s="633"/>
      <c r="BKC4585" s="439"/>
      <c r="BKD4585" s="633"/>
      <c r="BKE4585" s="633"/>
      <c r="BKF4585" s="1888"/>
      <c r="BKG4585" s="544"/>
      <c r="BKH4585" s="2365"/>
      <c r="BKI4585" s="633"/>
      <c r="BKJ4585" s="439"/>
      <c r="BKK4585" s="633"/>
      <c r="BKL4585" s="633"/>
      <c r="BKM4585" s="1888"/>
      <c r="BKN4585" s="544"/>
      <c r="BKO4585" s="2365"/>
      <c r="BKP4585" s="633"/>
      <c r="BKQ4585" s="439"/>
      <c r="BKR4585" s="633"/>
      <c r="BKS4585" s="633"/>
      <c r="BKT4585" s="1888"/>
      <c r="BKU4585" s="544"/>
      <c r="BKV4585" s="2365"/>
      <c r="BKW4585" s="633"/>
      <c r="BKX4585" s="439"/>
      <c r="BKY4585" s="633"/>
      <c r="BKZ4585" s="633"/>
      <c r="BLA4585" s="1888"/>
      <c r="BLB4585" s="544"/>
      <c r="BLC4585" s="2365"/>
      <c r="BLD4585" s="633"/>
      <c r="BLE4585" s="439"/>
      <c r="BLF4585" s="633"/>
      <c r="BLG4585" s="633"/>
      <c r="BLH4585" s="1888"/>
      <c r="BLI4585" s="544"/>
      <c r="BLJ4585" s="2365"/>
      <c r="BLK4585" s="633"/>
      <c r="BLL4585" s="439"/>
      <c r="BLM4585" s="633"/>
      <c r="BLN4585" s="633"/>
      <c r="BLO4585" s="1888"/>
      <c r="BLP4585" s="544"/>
      <c r="BLQ4585" s="2365"/>
      <c r="BLR4585" s="633"/>
      <c r="BLS4585" s="439"/>
      <c r="BLT4585" s="633"/>
      <c r="BLU4585" s="633"/>
      <c r="BLV4585" s="1888"/>
      <c r="BLW4585" s="544"/>
      <c r="BLX4585" s="2365"/>
      <c r="BLY4585" s="633"/>
      <c r="BLZ4585" s="439"/>
      <c r="BMA4585" s="633"/>
      <c r="BMB4585" s="633"/>
      <c r="BMC4585" s="1888"/>
      <c r="BMD4585" s="544"/>
      <c r="BME4585" s="2365"/>
      <c r="BMF4585" s="633"/>
      <c r="BMG4585" s="439"/>
      <c r="BMH4585" s="633"/>
      <c r="BMI4585" s="633"/>
      <c r="BMJ4585" s="1888"/>
      <c r="BMK4585" s="544"/>
      <c r="BML4585" s="2365"/>
      <c r="BMM4585" s="633"/>
      <c r="BMN4585" s="439"/>
      <c r="BMO4585" s="633"/>
      <c r="BMP4585" s="633"/>
      <c r="BMQ4585" s="1888"/>
      <c r="BMR4585" s="544"/>
      <c r="BMS4585" s="2365"/>
      <c r="BMT4585" s="633"/>
      <c r="BMU4585" s="439"/>
      <c r="BMV4585" s="633"/>
      <c r="BMW4585" s="633"/>
      <c r="BMX4585" s="1888"/>
      <c r="BMY4585" s="544"/>
      <c r="BMZ4585" s="2365"/>
      <c r="BNA4585" s="633"/>
      <c r="BNB4585" s="439"/>
      <c r="BNC4585" s="633"/>
      <c r="BND4585" s="633"/>
      <c r="BNE4585" s="1888"/>
      <c r="BNF4585" s="544"/>
      <c r="BNG4585" s="2365"/>
      <c r="BNH4585" s="633"/>
      <c r="BNI4585" s="439"/>
      <c r="BNJ4585" s="633"/>
      <c r="BNK4585" s="633"/>
      <c r="BNL4585" s="1888"/>
      <c r="BNM4585" s="544"/>
      <c r="BNN4585" s="2365"/>
      <c r="BNO4585" s="633"/>
      <c r="BNP4585" s="439"/>
      <c r="BNQ4585" s="633"/>
      <c r="BNR4585" s="633"/>
      <c r="BNS4585" s="1888"/>
      <c r="BNT4585" s="544"/>
      <c r="BNU4585" s="2365"/>
      <c r="BNV4585" s="633"/>
      <c r="BNW4585" s="439"/>
      <c r="BNX4585" s="633"/>
      <c r="BNY4585" s="633"/>
      <c r="BNZ4585" s="1888"/>
      <c r="BOA4585" s="544"/>
      <c r="BOB4585" s="2365"/>
      <c r="BOC4585" s="633"/>
      <c r="BOD4585" s="439"/>
      <c r="BOE4585" s="633"/>
      <c r="BOF4585" s="633"/>
      <c r="BOG4585" s="1888"/>
      <c r="BOH4585" s="544"/>
      <c r="BOI4585" s="2365"/>
      <c r="BOJ4585" s="633"/>
      <c r="BOK4585" s="439"/>
      <c r="BOL4585" s="633"/>
      <c r="BOM4585" s="633"/>
      <c r="BON4585" s="1888"/>
      <c r="BOO4585" s="544"/>
      <c r="BOP4585" s="2365"/>
      <c r="BOQ4585" s="633"/>
      <c r="BOR4585" s="439"/>
      <c r="BOS4585" s="633"/>
      <c r="BOT4585" s="633"/>
      <c r="BOU4585" s="1888"/>
      <c r="BOV4585" s="544"/>
      <c r="BOW4585" s="2365"/>
      <c r="BOX4585" s="633"/>
      <c r="BOY4585" s="439"/>
      <c r="BOZ4585" s="633"/>
      <c r="BPA4585" s="633"/>
      <c r="BPB4585" s="1888"/>
      <c r="BPC4585" s="544"/>
      <c r="BPD4585" s="2365"/>
      <c r="BPE4585" s="633"/>
      <c r="BPF4585" s="439"/>
      <c r="BPG4585" s="633"/>
      <c r="BPH4585" s="633"/>
      <c r="BPI4585" s="1888"/>
      <c r="BPJ4585" s="544"/>
      <c r="BPK4585" s="2365"/>
      <c r="BPL4585" s="633"/>
      <c r="BPM4585" s="439"/>
      <c r="BPN4585" s="633"/>
      <c r="BPO4585" s="633"/>
      <c r="BPP4585" s="1888"/>
      <c r="BPQ4585" s="544"/>
      <c r="BPR4585" s="2365"/>
      <c r="BPS4585" s="633"/>
      <c r="BPT4585" s="439"/>
      <c r="BPU4585" s="633"/>
      <c r="BPV4585" s="633"/>
      <c r="BPW4585" s="1888"/>
      <c r="BPX4585" s="544"/>
      <c r="BPY4585" s="2365"/>
      <c r="BPZ4585" s="633"/>
      <c r="BQA4585" s="439"/>
      <c r="BQB4585" s="633"/>
      <c r="BQC4585" s="633"/>
      <c r="BQD4585" s="1888"/>
      <c r="BQE4585" s="544"/>
      <c r="BQF4585" s="2365"/>
      <c r="BQG4585" s="633"/>
      <c r="BQH4585" s="439"/>
      <c r="BQI4585" s="633"/>
      <c r="BQJ4585" s="633"/>
      <c r="BQK4585" s="1888"/>
      <c r="BQL4585" s="544"/>
      <c r="BQM4585" s="2365"/>
      <c r="BQN4585" s="633"/>
      <c r="BQO4585" s="439"/>
      <c r="BQP4585" s="633"/>
      <c r="BQQ4585" s="633"/>
      <c r="BQR4585" s="1888"/>
      <c r="BQS4585" s="544"/>
      <c r="BQT4585" s="2365"/>
      <c r="BQU4585" s="633"/>
      <c r="BQV4585" s="439"/>
      <c r="BQW4585" s="633"/>
      <c r="BQX4585" s="633"/>
      <c r="BQY4585" s="1888"/>
      <c r="BQZ4585" s="544"/>
      <c r="BRA4585" s="2365"/>
      <c r="BRB4585" s="633"/>
      <c r="BRC4585" s="439"/>
      <c r="BRD4585" s="633"/>
      <c r="BRE4585" s="633"/>
      <c r="BRF4585" s="1888"/>
      <c r="BRG4585" s="544"/>
      <c r="BRH4585" s="2365"/>
      <c r="BRI4585" s="633"/>
      <c r="BRJ4585" s="439"/>
      <c r="BRK4585" s="633"/>
      <c r="BRL4585" s="633"/>
      <c r="BRM4585" s="1888"/>
      <c r="BRN4585" s="544"/>
      <c r="BRO4585" s="2365"/>
      <c r="BRP4585" s="633"/>
      <c r="BRQ4585" s="439"/>
      <c r="BRR4585" s="633"/>
      <c r="BRS4585" s="633"/>
      <c r="BRT4585" s="1888"/>
      <c r="BRU4585" s="544"/>
      <c r="BRV4585" s="2365"/>
      <c r="BRW4585" s="633"/>
      <c r="BRX4585" s="439"/>
      <c r="BRY4585" s="633"/>
      <c r="BRZ4585" s="633"/>
      <c r="BSA4585" s="1888"/>
      <c r="BSB4585" s="544"/>
      <c r="BSC4585" s="2365"/>
      <c r="BSD4585" s="633"/>
      <c r="BSE4585" s="439"/>
      <c r="BSF4585" s="633"/>
      <c r="BSG4585" s="633"/>
      <c r="BSH4585" s="1888"/>
      <c r="BSI4585" s="544"/>
      <c r="BSJ4585" s="2365"/>
      <c r="BSK4585" s="633"/>
      <c r="BSL4585" s="439"/>
      <c r="BSM4585" s="633"/>
      <c r="BSN4585" s="633"/>
      <c r="BSO4585" s="1888"/>
      <c r="BSP4585" s="544"/>
      <c r="BSQ4585" s="2365"/>
      <c r="BSR4585" s="633"/>
      <c r="BSS4585" s="439"/>
      <c r="BST4585" s="633"/>
      <c r="BSU4585" s="633"/>
      <c r="BSV4585" s="1888"/>
      <c r="BSW4585" s="544"/>
      <c r="BSX4585" s="2365"/>
      <c r="BSY4585" s="633"/>
      <c r="BSZ4585" s="439"/>
      <c r="BTA4585" s="633"/>
      <c r="BTB4585" s="633"/>
      <c r="BTC4585" s="1888"/>
      <c r="BTD4585" s="544"/>
      <c r="BTE4585" s="2365"/>
      <c r="BTF4585" s="633"/>
      <c r="BTG4585" s="439"/>
      <c r="BTH4585" s="633"/>
      <c r="BTI4585" s="633"/>
      <c r="BTJ4585" s="1888"/>
      <c r="BTK4585" s="544"/>
      <c r="BTL4585" s="2365"/>
      <c r="BTM4585" s="633"/>
      <c r="BTN4585" s="439"/>
      <c r="BTO4585" s="633"/>
      <c r="BTP4585" s="633"/>
      <c r="BTQ4585" s="1888"/>
      <c r="BTR4585" s="544"/>
      <c r="BTS4585" s="2365"/>
      <c r="BTT4585" s="633"/>
      <c r="BTU4585" s="439"/>
      <c r="BTV4585" s="633"/>
      <c r="BTW4585" s="633"/>
      <c r="BTX4585" s="1888"/>
      <c r="BTY4585" s="544"/>
      <c r="BTZ4585" s="2365"/>
      <c r="BUA4585" s="633"/>
      <c r="BUB4585" s="439"/>
      <c r="BUC4585" s="633"/>
      <c r="BUD4585" s="633"/>
      <c r="BUE4585" s="1888"/>
      <c r="BUF4585" s="544"/>
      <c r="BUG4585" s="2365"/>
      <c r="BUH4585" s="633"/>
      <c r="BUI4585" s="439"/>
      <c r="BUJ4585" s="633"/>
      <c r="BUK4585" s="633"/>
      <c r="BUL4585" s="1888"/>
      <c r="BUM4585" s="544"/>
      <c r="BUN4585" s="2365"/>
      <c r="BUO4585" s="633"/>
      <c r="BUP4585" s="439"/>
      <c r="BUQ4585" s="633"/>
      <c r="BUR4585" s="633"/>
      <c r="BUS4585" s="1888"/>
      <c r="BUT4585" s="544"/>
      <c r="BUU4585" s="2365"/>
      <c r="BUV4585" s="633"/>
      <c r="BUW4585" s="439"/>
      <c r="BUX4585" s="633"/>
      <c r="BUY4585" s="633"/>
      <c r="BUZ4585" s="1888"/>
      <c r="BVA4585" s="544"/>
      <c r="BVB4585" s="2365"/>
      <c r="BVC4585" s="633"/>
      <c r="BVD4585" s="439"/>
      <c r="BVE4585" s="633"/>
      <c r="BVF4585" s="633"/>
      <c r="BVG4585" s="1888"/>
      <c r="BVH4585" s="544"/>
      <c r="BVI4585" s="2365"/>
      <c r="BVJ4585" s="633"/>
      <c r="BVK4585" s="439"/>
      <c r="BVL4585" s="633"/>
      <c r="BVM4585" s="633"/>
      <c r="BVN4585" s="1888"/>
      <c r="BVO4585" s="544"/>
      <c r="BVP4585" s="2365"/>
      <c r="BVQ4585" s="633"/>
      <c r="BVR4585" s="439"/>
      <c r="BVS4585" s="633"/>
      <c r="BVT4585" s="633"/>
      <c r="BVU4585" s="1888"/>
      <c r="BVV4585" s="544"/>
      <c r="BVW4585" s="2365"/>
      <c r="BVX4585" s="633"/>
      <c r="BVY4585" s="439"/>
      <c r="BVZ4585" s="633"/>
      <c r="BWA4585" s="633"/>
      <c r="BWB4585" s="1888"/>
      <c r="BWC4585" s="544"/>
      <c r="BWD4585" s="2365"/>
      <c r="BWE4585" s="633"/>
      <c r="BWF4585" s="439"/>
      <c r="BWG4585" s="633"/>
      <c r="BWH4585" s="633"/>
      <c r="BWI4585" s="1888"/>
      <c r="BWJ4585" s="544"/>
      <c r="BWK4585" s="2365"/>
      <c r="BWL4585" s="633"/>
      <c r="BWM4585" s="439"/>
      <c r="BWN4585" s="633"/>
      <c r="BWO4585" s="633"/>
      <c r="BWP4585" s="1888"/>
      <c r="BWQ4585" s="544"/>
      <c r="BWR4585" s="2365"/>
      <c r="BWS4585" s="633"/>
      <c r="BWT4585" s="439"/>
      <c r="BWU4585" s="633"/>
      <c r="BWV4585" s="633"/>
      <c r="BWW4585" s="1888"/>
      <c r="BWX4585" s="544"/>
      <c r="BWY4585" s="2365"/>
      <c r="BWZ4585" s="633"/>
      <c r="BXA4585" s="439"/>
      <c r="BXB4585" s="633"/>
      <c r="BXC4585" s="633"/>
      <c r="BXD4585" s="1888"/>
      <c r="BXE4585" s="544"/>
      <c r="BXF4585" s="2365"/>
      <c r="BXG4585" s="633"/>
      <c r="BXH4585" s="439"/>
      <c r="BXI4585" s="633"/>
      <c r="BXJ4585" s="633"/>
      <c r="BXK4585" s="1888"/>
      <c r="BXL4585" s="544"/>
      <c r="BXM4585" s="2365"/>
      <c r="BXN4585" s="633"/>
      <c r="BXO4585" s="439"/>
      <c r="BXP4585" s="633"/>
      <c r="BXQ4585" s="633"/>
      <c r="BXR4585" s="1888"/>
      <c r="BXS4585" s="544"/>
      <c r="BXT4585" s="2365"/>
      <c r="BXU4585" s="633"/>
      <c r="BXV4585" s="439"/>
      <c r="BXW4585" s="633"/>
      <c r="BXX4585" s="633"/>
      <c r="BXY4585" s="1888"/>
      <c r="BXZ4585" s="544"/>
      <c r="BYA4585" s="2365"/>
      <c r="BYB4585" s="633"/>
      <c r="BYC4585" s="439"/>
      <c r="BYD4585" s="633"/>
      <c r="BYE4585" s="633"/>
      <c r="BYF4585" s="1888"/>
      <c r="BYG4585" s="544"/>
      <c r="BYH4585" s="2365"/>
      <c r="BYI4585" s="633"/>
      <c r="BYJ4585" s="439"/>
      <c r="BYK4585" s="633"/>
      <c r="BYL4585" s="633"/>
      <c r="BYM4585" s="1888"/>
      <c r="BYN4585" s="544"/>
      <c r="BYO4585" s="2365"/>
      <c r="BYP4585" s="633"/>
      <c r="BYQ4585" s="439"/>
      <c r="BYR4585" s="633"/>
      <c r="BYS4585" s="633"/>
      <c r="BYT4585" s="1888"/>
      <c r="BYU4585" s="544"/>
      <c r="BYV4585" s="2365"/>
      <c r="BYW4585" s="633"/>
      <c r="BYX4585" s="439"/>
      <c r="BYY4585" s="633"/>
      <c r="BYZ4585" s="633"/>
      <c r="BZA4585" s="1888"/>
      <c r="BZB4585" s="544"/>
      <c r="BZC4585" s="2365"/>
      <c r="BZD4585" s="633"/>
      <c r="BZE4585" s="439"/>
      <c r="BZF4585" s="633"/>
      <c r="BZG4585" s="633"/>
      <c r="BZH4585" s="1888"/>
      <c r="BZI4585" s="544"/>
      <c r="BZJ4585" s="2365"/>
      <c r="BZK4585" s="633"/>
      <c r="BZL4585" s="439"/>
      <c r="BZM4585" s="633"/>
      <c r="BZN4585" s="633"/>
      <c r="BZO4585" s="1888"/>
      <c r="BZP4585" s="544"/>
      <c r="BZQ4585" s="2365"/>
      <c r="BZR4585" s="633"/>
      <c r="BZS4585" s="439"/>
      <c r="BZT4585" s="633"/>
      <c r="BZU4585" s="633"/>
      <c r="BZV4585" s="1888"/>
      <c r="BZW4585" s="544"/>
      <c r="BZX4585" s="2365"/>
      <c r="BZY4585" s="633"/>
      <c r="BZZ4585" s="439"/>
      <c r="CAA4585" s="633"/>
      <c r="CAB4585" s="633"/>
      <c r="CAC4585" s="1888"/>
      <c r="CAD4585" s="544"/>
      <c r="CAE4585" s="2365"/>
      <c r="CAF4585" s="633"/>
      <c r="CAG4585" s="439"/>
      <c r="CAH4585" s="633"/>
      <c r="CAI4585" s="633"/>
      <c r="CAJ4585" s="1888"/>
      <c r="CAK4585" s="544"/>
      <c r="CAL4585" s="2365"/>
      <c r="CAM4585" s="633"/>
      <c r="CAN4585" s="439"/>
      <c r="CAO4585" s="633"/>
      <c r="CAP4585" s="633"/>
      <c r="CAQ4585" s="1888"/>
      <c r="CAR4585" s="544"/>
      <c r="CAS4585" s="2365"/>
      <c r="CAT4585" s="633"/>
      <c r="CAU4585" s="439"/>
      <c r="CAV4585" s="633"/>
      <c r="CAW4585" s="633"/>
      <c r="CAX4585" s="1888"/>
      <c r="CAY4585" s="544"/>
      <c r="CAZ4585" s="2365"/>
      <c r="CBA4585" s="633"/>
      <c r="CBB4585" s="439"/>
      <c r="CBC4585" s="633"/>
      <c r="CBD4585" s="633"/>
      <c r="CBE4585" s="1888"/>
      <c r="CBF4585" s="544"/>
      <c r="CBG4585" s="2365"/>
      <c r="CBH4585" s="633"/>
      <c r="CBI4585" s="439"/>
      <c r="CBJ4585" s="633"/>
      <c r="CBK4585" s="633"/>
      <c r="CBL4585" s="1888"/>
      <c r="CBM4585" s="544"/>
      <c r="CBN4585" s="2365"/>
      <c r="CBO4585" s="633"/>
      <c r="CBP4585" s="439"/>
      <c r="CBQ4585" s="633"/>
      <c r="CBR4585" s="633"/>
      <c r="CBS4585" s="1888"/>
      <c r="CBT4585" s="544"/>
      <c r="CBU4585" s="2365"/>
      <c r="CBV4585" s="633"/>
      <c r="CBW4585" s="439"/>
      <c r="CBX4585" s="633"/>
      <c r="CBY4585" s="633"/>
      <c r="CBZ4585" s="1888"/>
      <c r="CCA4585" s="544"/>
      <c r="CCB4585" s="2365"/>
      <c r="CCC4585" s="633"/>
      <c r="CCD4585" s="439"/>
      <c r="CCE4585" s="633"/>
      <c r="CCF4585" s="633"/>
      <c r="CCG4585" s="1888"/>
      <c r="CCH4585" s="544"/>
      <c r="CCI4585" s="2365"/>
      <c r="CCJ4585" s="633"/>
      <c r="CCK4585" s="439"/>
      <c r="CCL4585" s="633"/>
      <c r="CCM4585" s="633"/>
      <c r="CCN4585" s="1888"/>
      <c r="CCO4585" s="544"/>
      <c r="CCP4585" s="2365"/>
      <c r="CCQ4585" s="633"/>
      <c r="CCR4585" s="439"/>
      <c r="CCS4585" s="633"/>
      <c r="CCT4585" s="633"/>
      <c r="CCU4585" s="1888"/>
      <c r="CCV4585" s="544"/>
      <c r="CCW4585" s="2365"/>
      <c r="CCX4585" s="633"/>
      <c r="CCY4585" s="439"/>
      <c r="CCZ4585" s="633"/>
      <c r="CDA4585" s="633"/>
      <c r="CDB4585" s="1888"/>
      <c r="CDC4585" s="544"/>
      <c r="CDD4585" s="2365"/>
      <c r="CDE4585" s="633"/>
      <c r="CDF4585" s="439"/>
      <c r="CDG4585" s="633"/>
      <c r="CDH4585" s="633"/>
      <c r="CDI4585" s="1888"/>
      <c r="CDJ4585" s="544"/>
      <c r="CDK4585" s="2365"/>
      <c r="CDL4585" s="633"/>
      <c r="CDM4585" s="439"/>
      <c r="CDN4585" s="633"/>
      <c r="CDO4585" s="633"/>
      <c r="CDP4585" s="1888"/>
      <c r="CDQ4585" s="544"/>
      <c r="CDR4585" s="2365"/>
      <c r="CDS4585" s="633"/>
      <c r="CDT4585" s="439"/>
      <c r="CDU4585" s="633"/>
      <c r="CDV4585" s="633"/>
      <c r="CDW4585" s="1888"/>
      <c r="CDX4585" s="544"/>
      <c r="CDY4585" s="2365"/>
      <c r="CDZ4585" s="633"/>
      <c r="CEA4585" s="439"/>
      <c r="CEB4585" s="633"/>
      <c r="CEC4585" s="633"/>
      <c r="CED4585" s="1888"/>
      <c r="CEE4585" s="544"/>
      <c r="CEF4585" s="2365"/>
      <c r="CEG4585" s="633"/>
      <c r="CEH4585" s="439"/>
      <c r="CEI4585" s="633"/>
      <c r="CEJ4585" s="633"/>
      <c r="CEK4585" s="1888"/>
      <c r="CEL4585" s="544"/>
      <c r="CEM4585" s="2365"/>
      <c r="CEN4585" s="633"/>
      <c r="CEO4585" s="439"/>
      <c r="CEP4585" s="633"/>
      <c r="CEQ4585" s="633"/>
      <c r="CER4585" s="1888"/>
      <c r="CES4585" s="544"/>
      <c r="CET4585" s="2365"/>
      <c r="CEU4585" s="633"/>
      <c r="CEV4585" s="439"/>
      <c r="CEW4585" s="633"/>
      <c r="CEX4585" s="633"/>
      <c r="CEY4585" s="1888"/>
      <c r="CEZ4585" s="544"/>
      <c r="CFA4585" s="2365"/>
      <c r="CFB4585" s="633"/>
      <c r="CFC4585" s="439"/>
      <c r="CFD4585" s="633"/>
      <c r="CFE4585" s="633"/>
      <c r="CFF4585" s="1888"/>
      <c r="CFG4585" s="544"/>
      <c r="CFH4585" s="2365"/>
      <c r="CFI4585" s="633"/>
      <c r="CFJ4585" s="439"/>
      <c r="CFK4585" s="633"/>
      <c r="CFL4585" s="633"/>
      <c r="CFM4585" s="1888"/>
      <c r="CFN4585" s="544"/>
      <c r="CFO4585" s="2365"/>
      <c r="CFP4585" s="633"/>
      <c r="CFQ4585" s="439"/>
      <c r="CFR4585" s="633"/>
      <c r="CFS4585" s="633"/>
      <c r="CFT4585" s="1888"/>
      <c r="CFU4585" s="544"/>
      <c r="CFV4585" s="2365"/>
      <c r="CFW4585" s="633"/>
      <c r="CFX4585" s="439"/>
      <c r="CFY4585" s="633"/>
      <c r="CFZ4585" s="633"/>
      <c r="CGA4585" s="1888"/>
      <c r="CGB4585" s="544"/>
      <c r="CGC4585" s="2365"/>
      <c r="CGD4585" s="633"/>
      <c r="CGE4585" s="439"/>
      <c r="CGF4585" s="633"/>
      <c r="CGG4585" s="633"/>
      <c r="CGH4585" s="1888"/>
      <c r="CGI4585" s="544"/>
      <c r="CGJ4585" s="2365"/>
      <c r="CGK4585" s="633"/>
      <c r="CGL4585" s="439"/>
      <c r="CGM4585" s="633"/>
      <c r="CGN4585" s="633"/>
      <c r="CGO4585" s="1888"/>
      <c r="CGP4585" s="544"/>
      <c r="CGQ4585" s="2365"/>
      <c r="CGR4585" s="633"/>
      <c r="CGS4585" s="439"/>
      <c r="CGT4585" s="633"/>
      <c r="CGU4585" s="633"/>
      <c r="CGV4585" s="1888"/>
      <c r="CGW4585" s="544"/>
      <c r="CGX4585" s="2365"/>
      <c r="CGY4585" s="633"/>
      <c r="CGZ4585" s="439"/>
      <c r="CHA4585" s="633"/>
      <c r="CHB4585" s="633"/>
      <c r="CHC4585" s="1888"/>
      <c r="CHD4585" s="544"/>
      <c r="CHE4585" s="2365"/>
      <c r="CHF4585" s="633"/>
      <c r="CHG4585" s="439"/>
      <c r="CHH4585" s="633"/>
      <c r="CHI4585" s="633"/>
      <c r="CHJ4585" s="1888"/>
      <c r="CHK4585" s="544"/>
      <c r="CHL4585" s="2365"/>
      <c r="CHM4585" s="633"/>
      <c r="CHN4585" s="439"/>
      <c r="CHO4585" s="633"/>
      <c r="CHP4585" s="633"/>
      <c r="CHQ4585" s="1888"/>
      <c r="CHR4585" s="544"/>
      <c r="CHS4585" s="2365"/>
      <c r="CHT4585" s="633"/>
      <c r="CHU4585" s="439"/>
      <c r="CHV4585" s="633"/>
      <c r="CHW4585" s="633"/>
      <c r="CHX4585" s="1888"/>
      <c r="CHY4585" s="544"/>
      <c r="CHZ4585" s="2365"/>
      <c r="CIA4585" s="633"/>
      <c r="CIB4585" s="439"/>
      <c r="CIC4585" s="633"/>
      <c r="CID4585" s="633"/>
      <c r="CIE4585" s="1888"/>
      <c r="CIF4585" s="544"/>
      <c r="CIG4585" s="2365"/>
      <c r="CIH4585" s="633"/>
      <c r="CII4585" s="439"/>
      <c r="CIJ4585" s="633"/>
      <c r="CIK4585" s="633"/>
      <c r="CIL4585" s="1888"/>
      <c r="CIM4585" s="544"/>
      <c r="CIN4585" s="2365"/>
      <c r="CIO4585" s="633"/>
      <c r="CIP4585" s="439"/>
      <c r="CIQ4585" s="633"/>
      <c r="CIR4585" s="633"/>
      <c r="CIS4585" s="1888"/>
      <c r="CIT4585" s="544"/>
      <c r="CIU4585" s="2365"/>
      <c r="CIV4585" s="633"/>
      <c r="CIW4585" s="439"/>
      <c r="CIX4585" s="633"/>
      <c r="CIY4585" s="633"/>
      <c r="CIZ4585" s="1888"/>
      <c r="CJA4585" s="544"/>
      <c r="CJB4585" s="2365"/>
      <c r="CJC4585" s="633"/>
      <c r="CJD4585" s="439"/>
      <c r="CJE4585" s="633"/>
      <c r="CJF4585" s="633"/>
      <c r="CJG4585" s="1888"/>
      <c r="CJH4585" s="544"/>
      <c r="CJI4585" s="2365"/>
      <c r="CJJ4585" s="633"/>
      <c r="CJK4585" s="439"/>
      <c r="CJL4585" s="633"/>
      <c r="CJM4585" s="633"/>
      <c r="CJN4585" s="1888"/>
      <c r="CJO4585" s="544"/>
      <c r="CJP4585" s="2365"/>
      <c r="CJQ4585" s="633"/>
      <c r="CJR4585" s="439"/>
      <c r="CJS4585" s="633"/>
      <c r="CJT4585" s="633"/>
      <c r="CJU4585" s="1888"/>
      <c r="CJV4585" s="544"/>
      <c r="CJW4585" s="2365"/>
      <c r="CJX4585" s="633"/>
      <c r="CJY4585" s="439"/>
      <c r="CJZ4585" s="633"/>
      <c r="CKA4585" s="633"/>
      <c r="CKB4585" s="1888"/>
      <c r="CKC4585" s="544"/>
      <c r="CKD4585" s="2365"/>
      <c r="CKE4585" s="633"/>
      <c r="CKF4585" s="439"/>
      <c r="CKG4585" s="633"/>
      <c r="CKH4585" s="633"/>
      <c r="CKI4585" s="1888"/>
      <c r="CKJ4585" s="544"/>
      <c r="CKK4585" s="2365"/>
      <c r="CKL4585" s="633"/>
      <c r="CKM4585" s="439"/>
      <c r="CKN4585" s="633"/>
      <c r="CKO4585" s="633"/>
      <c r="CKP4585" s="1888"/>
      <c r="CKQ4585" s="544"/>
      <c r="CKR4585" s="2365"/>
      <c r="CKS4585" s="633"/>
      <c r="CKT4585" s="439"/>
      <c r="CKU4585" s="633"/>
      <c r="CKV4585" s="633"/>
      <c r="CKW4585" s="1888"/>
      <c r="CKX4585" s="544"/>
      <c r="CKY4585" s="2365"/>
      <c r="CKZ4585" s="633"/>
      <c r="CLA4585" s="439"/>
      <c r="CLB4585" s="633"/>
      <c r="CLC4585" s="633"/>
      <c r="CLD4585" s="1888"/>
      <c r="CLE4585" s="544"/>
      <c r="CLF4585" s="2365"/>
      <c r="CLG4585" s="633"/>
      <c r="CLH4585" s="439"/>
      <c r="CLI4585" s="633"/>
      <c r="CLJ4585" s="633"/>
      <c r="CLK4585" s="1888"/>
      <c r="CLL4585" s="544"/>
      <c r="CLM4585" s="2365"/>
      <c r="CLN4585" s="633"/>
      <c r="CLO4585" s="439"/>
      <c r="CLP4585" s="633"/>
      <c r="CLQ4585" s="633"/>
      <c r="CLR4585" s="1888"/>
      <c r="CLS4585" s="544"/>
      <c r="CLT4585" s="2365"/>
      <c r="CLU4585" s="633"/>
      <c r="CLV4585" s="439"/>
      <c r="CLW4585" s="633"/>
      <c r="CLX4585" s="633"/>
      <c r="CLY4585" s="1888"/>
      <c r="CLZ4585" s="544"/>
      <c r="CMA4585" s="2365"/>
      <c r="CMB4585" s="633"/>
      <c r="CMC4585" s="439"/>
      <c r="CMD4585" s="633"/>
      <c r="CME4585" s="633"/>
      <c r="CMF4585" s="1888"/>
      <c r="CMG4585" s="544"/>
      <c r="CMH4585" s="2365"/>
      <c r="CMI4585" s="633"/>
      <c r="CMJ4585" s="439"/>
      <c r="CMK4585" s="633"/>
      <c r="CML4585" s="633"/>
      <c r="CMM4585" s="1888"/>
      <c r="CMN4585" s="544"/>
      <c r="CMO4585" s="2365"/>
      <c r="CMP4585" s="633"/>
      <c r="CMQ4585" s="439"/>
      <c r="CMR4585" s="633"/>
      <c r="CMS4585" s="633"/>
      <c r="CMT4585" s="1888"/>
      <c r="CMU4585" s="544"/>
      <c r="CMV4585" s="2365"/>
      <c r="CMW4585" s="633"/>
      <c r="CMX4585" s="439"/>
      <c r="CMY4585" s="633"/>
      <c r="CMZ4585" s="633"/>
      <c r="CNA4585" s="1888"/>
      <c r="CNB4585" s="544"/>
      <c r="CNC4585" s="2365"/>
      <c r="CND4585" s="633"/>
      <c r="CNE4585" s="439"/>
      <c r="CNF4585" s="633"/>
      <c r="CNG4585" s="633"/>
      <c r="CNH4585" s="1888"/>
      <c r="CNI4585" s="544"/>
      <c r="CNJ4585" s="2365"/>
      <c r="CNK4585" s="633"/>
      <c r="CNL4585" s="439"/>
      <c r="CNM4585" s="633"/>
      <c r="CNN4585" s="633"/>
      <c r="CNO4585" s="1888"/>
      <c r="CNP4585" s="544"/>
      <c r="CNQ4585" s="2365"/>
      <c r="CNR4585" s="633"/>
      <c r="CNS4585" s="439"/>
      <c r="CNT4585" s="633"/>
      <c r="CNU4585" s="633"/>
      <c r="CNV4585" s="1888"/>
      <c r="CNW4585" s="544"/>
      <c r="CNX4585" s="2365"/>
      <c r="CNY4585" s="633"/>
      <c r="CNZ4585" s="439"/>
      <c r="COA4585" s="633"/>
      <c r="COB4585" s="633"/>
      <c r="COC4585" s="1888"/>
      <c r="COD4585" s="544"/>
      <c r="COE4585" s="2365"/>
      <c r="COF4585" s="633"/>
      <c r="COG4585" s="439"/>
      <c r="COH4585" s="633"/>
      <c r="COI4585" s="633"/>
      <c r="COJ4585" s="1888"/>
      <c r="COK4585" s="544"/>
      <c r="COL4585" s="2365"/>
      <c r="COM4585" s="633"/>
      <c r="CON4585" s="439"/>
      <c r="COO4585" s="633"/>
      <c r="COP4585" s="633"/>
      <c r="COQ4585" s="1888"/>
      <c r="COR4585" s="544"/>
      <c r="COS4585" s="2365"/>
      <c r="COT4585" s="633"/>
      <c r="COU4585" s="439"/>
      <c r="COV4585" s="633"/>
      <c r="COW4585" s="633"/>
      <c r="COX4585" s="1888"/>
      <c r="COY4585" s="544"/>
      <c r="COZ4585" s="2365"/>
      <c r="CPA4585" s="633"/>
      <c r="CPB4585" s="439"/>
      <c r="CPC4585" s="633"/>
      <c r="CPD4585" s="633"/>
      <c r="CPE4585" s="1888"/>
      <c r="CPF4585" s="544"/>
      <c r="CPG4585" s="2365"/>
      <c r="CPH4585" s="633"/>
      <c r="CPI4585" s="439"/>
      <c r="CPJ4585" s="633"/>
      <c r="CPK4585" s="633"/>
      <c r="CPL4585" s="1888"/>
      <c r="CPM4585" s="544"/>
      <c r="CPN4585" s="2365"/>
      <c r="CPO4585" s="633"/>
      <c r="CPP4585" s="439"/>
      <c r="CPQ4585" s="633"/>
      <c r="CPR4585" s="633"/>
      <c r="CPS4585" s="1888"/>
      <c r="CPT4585" s="544"/>
      <c r="CPU4585" s="2365"/>
      <c r="CPV4585" s="633"/>
      <c r="CPW4585" s="439"/>
      <c r="CPX4585" s="633"/>
      <c r="CPY4585" s="633"/>
      <c r="CPZ4585" s="1888"/>
      <c r="CQA4585" s="544"/>
      <c r="CQB4585" s="2365"/>
      <c r="CQC4585" s="633"/>
      <c r="CQD4585" s="439"/>
      <c r="CQE4585" s="633"/>
      <c r="CQF4585" s="633"/>
      <c r="CQG4585" s="1888"/>
      <c r="CQH4585" s="544"/>
      <c r="CQI4585" s="2365"/>
      <c r="CQJ4585" s="633"/>
      <c r="CQK4585" s="439"/>
      <c r="CQL4585" s="633"/>
      <c r="CQM4585" s="633"/>
      <c r="CQN4585" s="1888"/>
      <c r="CQO4585" s="544"/>
      <c r="CQP4585" s="2365"/>
      <c r="CQQ4585" s="633"/>
      <c r="CQR4585" s="439"/>
      <c r="CQS4585" s="633"/>
      <c r="CQT4585" s="633"/>
      <c r="CQU4585" s="1888"/>
      <c r="CQV4585" s="544"/>
      <c r="CQW4585" s="2365"/>
      <c r="CQX4585" s="633"/>
      <c r="CQY4585" s="439"/>
      <c r="CQZ4585" s="633"/>
      <c r="CRA4585" s="633"/>
      <c r="CRB4585" s="1888"/>
      <c r="CRC4585" s="544"/>
      <c r="CRD4585" s="2365"/>
      <c r="CRE4585" s="633"/>
      <c r="CRF4585" s="439"/>
      <c r="CRG4585" s="633"/>
      <c r="CRH4585" s="633"/>
      <c r="CRI4585" s="1888"/>
      <c r="CRJ4585" s="544"/>
      <c r="CRK4585" s="2365"/>
      <c r="CRL4585" s="633"/>
      <c r="CRM4585" s="439"/>
      <c r="CRN4585" s="633"/>
      <c r="CRO4585" s="633"/>
      <c r="CRP4585" s="1888"/>
      <c r="CRQ4585" s="544"/>
      <c r="CRR4585" s="2365"/>
      <c r="CRS4585" s="633"/>
      <c r="CRT4585" s="439"/>
      <c r="CRU4585" s="633"/>
      <c r="CRV4585" s="633"/>
      <c r="CRW4585" s="1888"/>
      <c r="CRX4585" s="544"/>
      <c r="CRY4585" s="2365"/>
      <c r="CRZ4585" s="633"/>
      <c r="CSA4585" s="439"/>
      <c r="CSB4585" s="633"/>
      <c r="CSC4585" s="633"/>
      <c r="CSD4585" s="1888"/>
      <c r="CSE4585" s="544"/>
      <c r="CSF4585" s="2365"/>
      <c r="CSG4585" s="633"/>
      <c r="CSH4585" s="439"/>
      <c r="CSI4585" s="633"/>
      <c r="CSJ4585" s="633"/>
      <c r="CSK4585" s="1888"/>
      <c r="CSL4585" s="544"/>
      <c r="CSM4585" s="2365"/>
      <c r="CSN4585" s="633"/>
      <c r="CSO4585" s="439"/>
      <c r="CSP4585" s="633"/>
      <c r="CSQ4585" s="633"/>
      <c r="CSR4585" s="1888"/>
      <c r="CSS4585" s="544"/>
      <c r="CST4585" s="2365"/>
      <c r="CSU4585" s="633"/>
      <c r="CSV4585" s="439"/>
      <c r="CSW4585" s="633"/>
      <c r="CSX4585" s="633"/>
      <c r="CSY4585" s="1888"/>
      <c r="CSZ4585" s="544"/>
      <c r="CTA4585" s="2365"/>
      <c r="CTB4585" s="633"/>
      <c r="CTC4585" s="439"/>
      <c r="CTD4585" s="633"/>
      <c r="CTE4585" s="633"/>
      <c r="CTF4585" s="1888"/>
      <c r="CTG4585" s="544"/>
      <c r="CTH4585" s="2365"/>
      <c r="CTI4585" s="633"/>
      <c r="CTJ4585" s="439"/>
      <c r="CTK4585" s="633"/>
      <c r="CTL4585" s="633"/>
      <c r="CTM4585" s="1888"/>
      <c r="CTN4585" s="544"/>
      <c r="CTO4585" s="2365"/>
      <c r="CTP4585" s="633"/>
      <c r="CTQ4585" s="439"/>
      <c r="CTR4585" s="633"/>
      <c r="CTS4585" s="633"/>
      <c r="CTT4585" s="1888"/>
      <c r="CTU4585" s="544"/>
      <c r="CTV4585" s="2365"/>
      <c r="CTW4585" s="633"/>
      <c r="CTX4585" s="439"/>
      <c r="CTY4585" s="633"/>
      <c r="CTZ4585" s="633"/>
      <c r="CUA4585" s="1888"/>
      <c r="CUB4585" s="544"/>
      <c r="CUC4585" s="2365"/>
      <c r="CUD4585" s="633"/>
      <c r="CUE4585" s="439"/>
      <c r="CUF4585" s="633"/>
      <c r="CUG4585" s="633"/>
      <c r="CUH4585" s="1888"/>
      <c r="CUI4585" s="544"/>
      <c r="CUJ4585" s="2365"/>
      <c r="CUK4585" s="633"/>
      <c r="CUL4585" s="439"/>
      <c r="CUM4585" s="633"/>
      <c r="CUN4585" s="633"/>
      <c r="CUO4585" s="1888"/>
      <c r="CUP4585" s="544"/>
      <c r="CUQ4585" s="2365"/>
      <c r="CUR4585" s="633"/>
      <c r="CUS4585" s="439"/>
      <c r="CUT4585" s="633"/>
      <c r="CUU4585" s="633"/>
      <c r="CUV4585" s="1888"/>
      <c r="CUW4585" s="544"/>
      <c r="CUX4585" s="2365"/>
      <c r="CUY4585" s="633"/>
      <c r="CUZ4585" s="439"/>
      <c r="CVA4585" s="633"/>
      <c r="CVB4585" s="633"/>
      <c r="CVC4585" s="1888"/>
      <c r="CVD4585" s="544"/>
      <c r="CVE4585" s="2365"/>
      <c r="CVF4585" s="633"/>
      <c r="CVG4585" s="439"/>
      <c r="CVH4585" s="633"/>
      <c r="CVI4585" s="633"/>
      <c r="CVJ4585" s="1888"/>
      <c r="CVK4585" s="544"/>
      <c r="CVL4585" s="2365"/>
      <c r="CVM4585" s="633"/>
      <c r="CVN4585" s="439"/>
      <c r="CVO4585" s="633"/>
      <c r="CVP4585" s="633"/>
      <c r="CVQ4585" s="1888"/>
      <c r="CVR4585" s="544"/>
      <c r="CVS4585" s="2365"/>
      <c r="CVT4585" s="633"/>
      <c r="CVU4585" s="439"/>
      <c r="CVV4585" s="633"/>
      <c r="CVW4585" s="633"/>
      <c r="CVX4585" s="1888"/>
      <c r="CVY4585" s="544"/>
      <c r="CVZ4585" s="2365"/>
      <c r="CWA4585" s="633"/>
      <c r="CWB4585" s="439"/>
      <c r="CWC4585" s="633"/>
      <c r="CWD4585" s="633"/>
      <c r="CWE4585" s="1888"/>
      <c r="CWF4585" s="544"/>
      <c r="CWG4585" s="2365"/>
      <c r="CWH4585" s="633"/>
      <c r="CWI4585" s="439"/>
      <c r="CWJ4585" s="633"/>
      <c r="CWK4585" s="633"/>
      <c r="CWL4585" s="1888"/>
      <c r="CWM4585" s="544"/>
      <c r="CWN4585" s="2365"/>
      <c r="CWO4585" s="633"/>
      <c r="CWP4585" s="439"/>
      <c r="CWQ4585" s="633"/>
      <c r="CWR4585" s="633"/>
      <c r="CWS4585" s="1888"/>
      <c r="CWT4585" s="544"/>
      <c r="CWU4585" s="2365"/>
      <c r="CWV4585" s="633"/>
      <c r="CWW4585" s="439"/>
      <c r="CWX4585" s="633"/>
      <c r="CWY4585" s="633"/>
      <c r="CWZ4585" s="1888"/>
      <c r="CXA4585" s="544"/>
      <c r="CXB4585" s="2365"/>
      <c r="CXC4585" s="633"/>
      <c r="CXD4585" s="439"/>
      <c r="CXE4585" s="633"/>
      <c r="CXF4585" s="633"/>
      <c r="CXG4585" s="1888"/>
      <c r="CXH4585" s="544"/>
      <c r="CXI4585" s="2365"/>
      <c r="CXJ4585" s="633"/>
      <c r="CXK4585" s="439"/>
      <c r="CXL4585" s="633"/>
      <c r="CXM4585" s="633"/>
      <c r="CXN4585" s="1888"/>
      <c r="CXO4585" s="544"/>
      <c r="CXP4585" s="2365"/>
      <c r="CXQ4585" s="633"/>
      <c r="CXR4585" s="439"/>
      <c r="CXS4585" s="633"/>
      <c r="CXT4585" s="633"/>
      <c r="CXU4585" s="1888"/>
      <c r="CXV4585" s="544"/>
      <c r="CXW4585" s="2365"/>
      <c r="CXX4585" s="633"/>
      <c r="CXY4585" s="439"/>
      <c r="CXZ4585" s="633"/>
      <c r="CYA4585" s="633"/>
      <c r="CYB4585" s="1888"/>
      <c r="CYC4585" s="544"/>
      <c r="CYD4585" s="2365"/>
      <c r="CYE4585" s="633"/>
      <c r="CYF4585" s="439"/>
      <c r="CYG4585" s="633"/>
      <c r="CYH4585" s="633"/>
      <c r="CYI4585" s="1888"/>
      <c r="CYJ4585" s="544"/>
      <c r="CYK4585" s="2365"/>
      <c r="CYL4585" s="633"/>
      <c r="CYM4585" s="439"/>
      <c r="CYN4585" s="633"/>
      <c r="CYO4585" s="633"/>
      <c r="CYP4585" s="1888"/>
      <c r="CYQ4585" s="544"/>
      <c r="CYR4585" s="2365"/>
      <c r="CYS4585" s="633"/>
      <c r="CYT4585" s="439"/>
      <c r="CYU4585" s="633"/>
      <c r="CYV4585" s="633"/>
      <c r="CYW4585" s="1888"/>
      <c r="CYX4585" s="544"/>
      <c r="CYY4585" s="2365"/>
      <c r="CYZ4585" s="633"/>
      <c r="CZA4585" s="439"/>
      <c r="CZB4585" s="633"/>
      <c r="CZC4585" s="633"/>
      <c r="CZD4585" s="1888"/>
      <c r="CZE4585" s="544"/>
      <c r="CZF4585" s="2365"/>
      <c r="CZG4585" s="633"/>
      <c r="CZH4585" s="439"/>
      <c r="CZI4585" s="633"/>
      <c r="CZJ4585" s="633"/>
      <c r="CZK4585" s="1888"/>
      <c r="CZL4585" s="544"/>
      <c r="CZM4585" s="2365"/>
      <c r="CZN4585" s="633"/>
      <c r="CZO4585" s="439"/>
      <c r="CZP4585" s="633"/>
      <c r="CZQ4585" s="633"/>
      <c r="CZR4585" s="1888"/>
      <c r="CZS4585" s="544"/>
      <c r="CZT4585" s="2365"/>
      <c r="CZU4585" s="633"/>
      <c r="CZV4585" s="439"/>
      <c r="CZW4585" s="633"/>
      <c r="CZX4585" s="633"/>
      <c r="CZY4585" s="1888"/>
      <c r="CZZ4585" s="544"/>
      <c r="DAA4585" s="2365"/>
      <c r="DAB4585" s="633"/>
      <c r="DAC4585" s="439"/>
      <c r="DAD4585" s="633"/>
      <c r="DAE4585" s="633"/>
      <c r="DAF4585" s="1888"/>
      <c r="DAG4585" s="544"/>
      <c r="DAH4585" s="2365"/>
      <c r="DAI4585" s="633"/>
      <c r="DAJ4585" s="439"/>
      <c r="DAK4585" s="633"/>
      <c r="DAL4585" s="633"/>
      <c r="DAM4585" s="1888"/>
      <c r="DAN4585" s="544"/>
      <c r="DAO4585" s="2365"/>
      <c r="DAP4585" s="633"/>
      <c r="DAQ4585" s="439"/>
      <c r="DAR4585" s="633"/>
      <c r="DAS4585" s="633"/>
      <c r="DAT4585" s="1888"/>
      <c r="DAU4585" s="544"/>
      <c r="DAV4585" s="2365"/>
      <c r="DAW4585" s="633"/>
      <c r="DAX4585" s="439"/>
      <c r="DAY4585" s="633"/>
      <c r="DAZ4585" s="633"/>
      <c r="DBA4585" s="1888"/>
      <c r="DBB4585" s="544"/>
      <c r="DBC4585" s="2365"/>
      <c r="DBD4585" s="633"/>
      <c r="DBE4585" s="439"/>
      <c r="DBF4585" s="633"/>
      <c r="DBG4585" s="633"/>
      <c r="DBH4585" s="1888"/>
      <c r="DBI4585" s="544"/>
      <c r="DBJ4585" s="2365"/>
      <c r="DBK4585" s="633"/>
      <c r="DBL4585" s="439"/>
      <c r="DBM4585" s="633"/>
      <c r="DBN4585" s="633"/>
      <c r="DBO4585" s="1888"/>
      <c r="DBP4585" s="544"/>
      <c r="DBQ4585" s="2365"/>
      <c r="DBR4585" s="633"/>
      <c r="DBS4585" s="439"/>
      <c r="DBT4585" s="633"/>
      <c r="DBU4585" s="633"/>
      <c r="DBV4585" s="1888"/>
      <c r="DBW4585" s="544"/>
      <c r="DBX4585" s="2365"/>
      <c r="DBY4585" s="633"/>
      <c r="DBZ4585" s="439"/>
      <c r="DCA4585" s="633"/>
      <c r="DCB4585" s="633"/>
      <c r="DCC4585" s="1888"/>
      <c r="DCD4585" s="544"/>
      <c r="DCE4585" s="2365"/>
      <c r="DCF4585" s="633"/>
      <c r="DCG4585" s="439"/>
      <c r="DCH4585" s="633"/>
      <c r="DCI4585" s="633"/>
      <c r="DCJ4585" s="1888"/>
      <c r="DCK4585" s="544"/>
      <c r="DCL4585" s="2365"/>
      <c r="DCM4585" s="633"/>
      <c r="DCN4585" s="439"/>
      <c r="DCO4585" s="633"/>
      <c r="DCP4585" s="633"/>
      <c r="DCQ4585" s="1888"/>
      <c r="DCR4585" s="544"/>
      <c r="DCS4585" s="2365"/>
      <c r="DCT4585" s="633"/>
      <c r="DCU4585" s="439"/>
      <c r="DCV4585" s="633"/>
      <c r="DCW4585" s="633"/>
      <c r="DCX4585" s="1888"/>
      <c r="DCY4585" s="544"/>
      <c r="DCZ4585" s="2365"/>
      <c r="DDA4585" s="633"/>
      <c r="DDB4585" s="439"/>
      <c r="DDC4585" s="633"/>
      <c r="DDD4585" s="633"/>
      <c r="DDE4585" s="1888"/>
      <c r="DDF4585" s="544"/>
      <c r="DDG4585" s="2365"/>
      <c r="DDH4585" s="633"/>
      <c r="DDI4585" s="439"/>
      <c r="DDJ4585" s="633"/>
      <c r="DDK4585" s="633"/>
      <c r="DDL4585" s="1888"/>
      <c r="DDM4585" s="544"/>
      <c r="DDN4585" s="2365"/>
      <c r="DDO4585" s="633"/>
      <c r="DDP4585" s="439"/>
      <c r="DDQ4585" s="633"/>
      <c r="DDR4585" s="633"/>
      <c r="DDS4585" s="1888"/>
      <c r="DDT4585" s="544"/>
      <c r="DDU4585" s="2365"/>
      <c r="DDV4585" s="633"/>
      <c r="DDW4585" s="439"/>
      <c r="DDX4585" s="633"/>
      <c r="DDY4585" s="633"/>
      <c r="DDZ4585" s="1888"/>
      <c r="DEA4585" s="544"/>
      <c r="DEB4585" s="2365"/>
      <c r="DEC4585" s="633"/>
      <c r="DED4585" s="439"/>
      <c r="DEE4585" s="633"/>
      <c r="DEF4585" s="633"/>
      <c r="DEG4585" s="1888"/>
      <c r="DEH4585" s="544"/>
      <c r="DEI4585" s="2365"/>
      <c r="DEJ4585" s="633"/>
      <c r="DEK4585" s="439"/>
      <c r="DEL4585" s="633"/>
      <c r="DEM4585" s="633"/>
      <c r="DEN4585" s="1888"/>
      <c r="DEO4585" s="544"/>
      <c r="DEP4585" s="2365"/>
      <c r="DEQ4585" s="633"/>
      <c r="DER4585" s="439"/>
      <c r="DES4585" s="633"/>
      <c r="DET4585" s="633"/>
      <c r="DEU4585" s="1888"/>
      <c r="DEV4585" s="544"/>
      <c r="DEW4585" s="2365"/>
      <c r="DEX4585" s="633"/>
      <c r="DEY4585" s="439"/>
      <c r="DEZ4585" s="633"/>
      <c r="DFA4585" s="633"/>
      <c r="DFB4585" s="1888"/>
      <c r="DFC4585" s="544"/>
      <c r="DFD4585" s="2365"/>
      <c r="DFE4585" s="633"/>
      <c r="DFF4585" s="439"/>
      <c r="DFG4585" s="633"/>
      <c r="DFH4585" s="633"/>
      <c r="DFI4585" s="1888"/>
      <c r="DFJ4585" s="544"/>
      <c r="DFK4585" s="2365"/>
      <c r="DFL4585" s="633"/>
      <c r="DFM4585" s="439"/>
      <c r="DFN4585" s="633"/>
      <c r="DFO4585" s="633"/>
      <c r="DFP4585" s="1888"/>
      <c r="DFQ4585" s="544"/>
      <c r="DFR4585" s="2365"/>
      <c r="DFS4585" s="633"/>
      <c r="DFT4585" s="439"/>
      <c r="DFU4585" s="633"/>
      <c r="DFV4585" s="633"/>
      <c r="DFW4585" s="1888"/>
      <c r="DFX4585" s="544"/>
      <c r="DFY4585" s="2365"/>
      <c r="DFZ4585" s="633"/>
      <c r="DGA4585" s="439"/>
      <c r="DGB4585" s="633"/>
      <c r="DGC4585" s="633"/>
      <c r="DGD4585" s="1888"/>
      <c r="DGE4585" s="544"/>
      <c r="DGF4585" s="2365"/>
      <c r="DGG4585" s="633"/>
      <c r="DGH4585" s="439"/>
      <c r="DGI4585" s="633"/>
      <c r="DGJ4585" s="633"/>
      <c r="DGK4585" s="1888"/>
      <c r="DGL4585" s="544"/>
      <c r="DGM4585" s="2365"/>
      <c r="DGN4585" s="633"/>
      <c r="DGO4585" s="439"/>
      <c r="DGP4585" s="633"/>
      <c r="DGQ4585" s="633"/>
      <c r="DGR4585" s="1888"/>
      <c r="DGS4585" s="544"/>
      <c r="DGT4585" s="2365"/>
      <c r="DGU4585" s="633"/>
      <c r="DGV4585" s="439"/>
      <c r="DGW4585" s="633"/>
      <c r="DGX4585" s="633"/>
      <c r="DGY4585" s="1888"/>
      <c r="DGZ4585" s="544"/>
      <c r="DHA4585" s="2365"/>
      <c r="DHB4585" s="633"/>
      <c r="DHC4585" s="439"/>
      <c r="DHD4585" s="633"/>
      <c r="DHE4585" s="633"/>
      <c r="DHF4585" s="1888"/>
      <c r="DHG4585" s="544"/>
      <c r="DHH4585" s="2365"/>
      <c r="DHI4585" s="633"/>
      <c r="DHJ4585" s="439"/>
      <c r="DHK4585" s="633"/>
      <c r="DHL4585" s="633"/>
      <c r="DHM4585" s="1888"/>
      <c r="DHN4585" s="544"/>
      <c r="DHO4585" s="2365"/>
      <c r="DHP4585" s="633"/>
      <c r="DHQ4585" s="439"/>
      <c r="DHR4585" s="633"/>
      <c r="DHS4585" s="633"/>
      <c r="DHT4585" s="1888"/>
      <c r="DHU4585" s="544"/>
      <c r="DHV4585" s="2365"/>
      <c r="DHW4585" s="633"/>
      <c r="DHX4585" s="439"/>
      <c r="DHY4585" s="633"/>
      <c r="DHZ4585" s="633"/>
      <c r="DIA4585" s="1888"/>
      <c r="DIB4585" s="544"/>
      <c r="DIC4585" s="2365"/>
      <c r="DID4585" s="633"/>
      <c r="DIE4585" s="439"/>
      <c r="DIF4585" s="633"/>
      <c r="DIG4585" s="633"/>
      <c r="DIH4585" s="1888"/>
      <c r="DII4585" s="544"/>
      <c r="DIJ4585" s="2365"/>
      <c r="DIK4585" s="633"/>
      <c r="DIL4585" s="439"/>
      <c r="DIM4585" s="633"/>
      <c r="DIN4585" s="633"/>
      <c r="DIO4585" s="1888"/>
      <c r="DIP4585" s="544"/>
      <c r="DIQ4585" s="2365"/>
      <c r="DIR4585" s="633"/>
      <c r="DIS4585" s="439"/>
      <c r="DIT4585" s="633"/>
      <c r="DIU4585" s="633"/>
      <c r="DIV4585" s="1888"/>
      <c r="DIW4585" s="544"/>
      <c r="DIX4585" s="2365"/>
      <c r="DIY4585" s="633"/>
      <c r="DIZ4585" s="439"/>
      <c r="DJA4585" s="633"/>
      <c r="DJB4585" s="633"/>
      <c r="DJC4585" s="1888"/>
      <c r="DJD4585" s="544"/>
      <c r="DJE4585" s="2365"/>
      <c r="DJF4585" s="633"/>
      <c r="DJG4585" s="439"/>
      <c r="DJH4585" s="633"/>
      <c r="DJI4585" s="633"/>
      <c r="DJJ4585" s="1888"/>
      <c r="DJK4585" s="544"/>
      <c r="DJL4585" s="2365"/>
      <c r="DJM4585" s="633"/>
      <c r="DJN4585" s="439"/>
      <c r="DJO4585" s="633"/>
      <c r="DJP4585" s="633"/>
      <c r="DJQ4585" s="1888"/>
      <c r="DJR4585" s="544"/>
      <c r="DJS4585" s="2365"/>
      <c r="DJT4585" s="633"/>
      <c r="DJU4585" s="439"/>
      <c r="DJV4585" s="633"/>
      <c r="DJW4585" s="633"/>
      <c r="DJX4585" s="1888"/>
      <c r="DJY4585" s="544"/>
      <c r="DJZ4585" s="2365"/>
      <c r="DKA4585" s="633"/>
      <c r="DKB4585" s="439"/>
      <c r="DKC4585" s="633"/>
      <c r="DKD4585" s="633"/>
      <c r="DKE4585" s="1888"/>
      <c r="DKF4585" s="544"/>
      <c r="DKG4585" s="2365"/>
      <c r="DKH4585" s="633"/>
      <c r="DKI4585" s="439"/>
      <c r="DKJ4585" s="633"/>
      <c r="DKK4585" s="633"/>
      <c r="DKL4585" s="1888"/>
      <c r="DKM4585" s="544"/>
      <c r="DKN4585" s="2365"/>
      <c r="DKO4585" s="633"/>
      <c r="DKP4585" s="439"/>
      <c r="DKQ4585" s="633"/>
      <c r="DKR4585" s="633"/>
      <c r="DKS4585" s="1888"/>
      <c r="DKT4585" s="544"/>
      <c r="DKU4585" s="2365"/>
      <c r="DKV4585" s="633"/>
      <c r="DKW4585" s="439"/>
      <c r="DKX4585" s="633"/>
      <c r="DKY4585" s="633"/>
      <c r="DKZ4585" s="1888"/>
      <c r="DLA4585" s="544"/>
      <c r="DLB4585" s="2365"/>
      <c r="DLC4585" s="633"/>
      <c r="DLD4585" s="439"/>
      <c r="DLE4585" s="633"/>
      <c r="DLF4585" s="633"/>
      <c r="DLG4585" s="1888"/>
      <c r="DLH4585" s="544"/>
      <c r="DLI4585" s="2365"/>
      <c r="DLJ4585" s="633"/>
      <c r="DLK4585" s="439"/>
      <c r="DLL4585" s="633"/>
      <c r="DLM4585" s="633"/>
      <c r="DLN4585" s="1888"/>
      <c r="DLO4585" s="544"/>
      <c r="DLP4585" s="2365"/>
      <c r="DLQ4585" s="633"/>
      <c r="DLR4585" s="439"/>
      <c r="DLS4585" s="633"/>
      <c r="DLT4585" s="633"/>
      <c r="DLU4585" s="1888"/>
      <c r="DLV4585" s="544"/>
      <c r="DLW4585" s="2365"/>
      <c r="DLX4585" s="633"/>
      <c r="DLY4585" s="439"/>
      <c r="DLZ4585" s="633"/>
      <c r="DMA4585" s="633"/>
      <c r="DMB4585" s="1888"/>
      <c r="DMC4585" s="544"/>
      <c r="DMD4585" s="2365"/>
      <c r="DME4585" s="633"/>
      <c r="DMF4585" s="439"/>
      <c r="DMG4585" s="633"/>
      <c r="DMH4585" s="633"/>
      <c r="DMI4585" s="1888"/>
      <c r="DMJ4585" s="544"/>
      <c r="DMK4585" s="2365"/>
      <c r="DML4585" s="633"/>
      <c r="DMM4585" s="439"/>
      <c r="DMN4585" s="633"/>
      <c r="DMO4585" s="633"/>
      <c r="DMP4585" s="1888"/>
      <c r="DMQ4585" s="544"/>
      <c r="DMR4585" s="2365"/>
      <c r="DMS4585" s="633"/>
      <c r="DMT4585" s="439"/>
      <c r="DMU4585" s="633"/>
      <c r="DMV4585" s="633"/>
      <c r="DMW4585" s="1888"/>
      <c r="DMX4585" s="544"/>
      <c r="DMY4585" s="2365"/>
      <c r="DMZ4585" s="633"/>
      <c r="DNA4585" s="439"/>
      <c r="DNB4585" s="633"/>
      <c r="DNC4585" s="633"/>
      <c r="DND4585" s="1888"/>
      <c r="DNE4585" s="544"/>
      <c r="DNF4585" s="2365"/>
      <c r="DNG4585" s="633"/>
      <c r="DNH4585" s="439"/>
      <c r="DNI4585" s="633"/>
      <c r="DNJ4585" s="633"/>
      <c r="DNK4585" s="1888"/>
      <c r="DNL4585" s="544"/>
      <c r="DNM4585" s="2365"/>
      <c r="DNN4585" s="633"/>
      <c r="DNO4585" s="439"/>
      <c r="DNP4585" s="633"/>
      <c r="DNQ4585" s="633"/>
      <c r="DNR4585" s="1888"/>
      <c r="DNS4585" s="544"/>
      <c r="DNT4585" s="2365"/>
      <c r="DNU4585" s="633"/>
      <c r="DNV4585" s="439"/>
      <c r="DNW4585" s="633"/>
      <c r="DNX4585" s="633"/>
      <c r="DNY4585" s="1888"/>
      <c r="DNZ4585" s="544"/>
      <c r="DOA4585" s="2365"/>
      <c r="DOB4585" s="633"/>
      <c r="DOC4585" s="439"/>
      <c r="DOD4585" s="633"/>
      <c r="DOE4585" s="633"/>
      <c r="DOF4585" s="1888"/>
      <c r="DOG4585" s="544"/>
      <c r="DOH4585" s="2365"/>
      <c r="DOI4585" s="633"/>
      <c r="DOJ4585" s="439"/>
      <c r="DOK4585" s="633"/>
      <c r="DOL4585" s="633"/>
      <c r="DOM4585" s="1888"/>
      <c r="DON4585" s="544"/>
      <c r="DOO4585" s="2365"/>
      <c r="DOP4585" s="633"/>
      <c r="DOQ4585" s="439"/>
      <c r="DOR4585" s="633"/>
      <c r="DOS4585" s="633"/>
      <c r="DOT4585" s="1888"/>
      <c r="DOU4585" s="544"/>
      <c r="DOV4585" s="2365"/>
      <c r="DOW4585" s="633"/>
      <c r="DOX4585" s="439"/>
      <c r="DOY4585" s="633"/>
      <c r="DOZ4585" s="633"/>
      <c r="DPA4585" s="1888"/>
      <c r="DPB4585" s="544"/>
      <c r="DPC4585" s="2365"/>
      <c r="DPD4585" s="633"/>
      <c r="DPE4585" s="439"/>
      <c r="DPF4585" s="633"/>
      <c r="DPG4585" s="633"/>
      <c r="DPH4585" s="1888"/>
      <c r="DPI4585" s="544"/>
      <c r="DPJ4585" s="2365"/>
      <c r="DPK4585" s="633"/>
      <c r="DPL4585" s="439"/>
      <c r="DPM4585" s="633"/>
      <c r="DPN4585" s="633"/>
      <c r="DPO4585" s="1888"/>
      <c r="DPP4585" s="544"/>
      <c r="DPQ4585" s="2365"/>
      <c r="DPR4585" s="633"/>
      <c r="DPS4585" s="439"/>
      <c r="DPT4585" s="633"/>
      <c r="DPU4585" s="633"/>
      <c r="DPV4585" s="1888"/>
      <c r="DPW4585" s="544"/>
      <c r="DPX4585" s="2365"/>
      <c r="DPY4585" s="633"/>
      <c r="DPZ4585" s="439"/>
      <c r="DQA4585" s="633"/>
      <c r="DQB4585" s="633"/>
      <c r="DQC4585" s="1888"/>
      <c r="DQD4585" s="544"/>
      <c r="DQE4585" s="2365"/>
      <c r="DQF4585" s="633"/>
      <c r="DQG4585" s="439"/>
      <c r="DQH4585" s="633"/>
      <c r="DQI4585" s="633"/>
      <c r="DQJ4585" s="1888"/>
      <c r="DQK4585" s="544"/>
      <c r="DQL4585" s="2365"/>
      <c r="DQM4585" s="633"/>
      <c r="DQN4585" s="439"/>
      <c r="DQO4585" s="633"/>
      <c r="DQP4585" s="633"/>
      <c r="DQQ4585" s="1888"/>
      <c r="DQR4585" s="544"/>
      <c r="DQS4585" s="2365"/>
      <c r="DQT4585" s="633"/>
      <c r="DQU4585" s="439"/>
      <c r="DQV4585" s="633"/>
      <c r="DQW4585" s="633"/>
      <c r="DQX4585" s="1888"/>
      <c r="DQY4585" s="544"/>
      <c r="DQZ4585" s="2365"/>
      <c r="DRA4585" s="633"/>
      <c r="DRB4585" s="439"/>
      <c r="DRC4585" s="633"/>
      <c r="DRD4585" s="633"/>
      <c r="DRE4585" s="1888"/>
      <c r="DRF4585" s="544"/>
      <c r="DRG4585" s="2365"/>
      <c r="DRH4585" s="633"/>
      <c r="DRI4585" s="439"/>
      <c r="DRJ4585" s="633"/>
      <c r="DRK4585" s="633"/>
      <c r="DRL4585" s="1888"/>
      <c r="DRM4585" s="544"/>
      <c r="DRN4585" s="2365"/>
      <c r="DRO4585" s="633"/>
      <c r="DRP4585" s="439"/>
      <c r="DRQ4585" s="633"/>
      <c r="DRR4585" s="633"/>
      <c r="DRS4585" s="1888"/>
      <c r="DRT4585" s="544"/>
      <c r="DRU4585" s="2365"/>
      <c r="DRV4585" s="633"/>
      <c r="DRW4585" s="439"/>
      <c r="DRX4585" s="633"/>
      <c r="DRY4585" s="633"/>
      <c r="DRZ4585" s="1888"/>
      <c r="DSA4585" s="544"/>
      <c r="DSB4585" s="2365"/>
      <c r="DSC4585" s="633"/>
      <c r="DSD4585" s="439"/>
      <c r="DSE4585" s="633"/>
      <c r="DSF4585" s="633"/>
      <c r="DSG4585" s="1888"/>
      <c r="DSH4585" s="544"/>
      <c r="DSI4585" s="2365"/>
      <c r="DSJ4585" s="633"/>
      <c r="DSK4585" s="439"/>
      <c r="DSL4585" s="633"/>
      <c r="DSM4585" s="633"/>
      <c r="DSN4585" s="1888"/>
      <c r="DSO4585" s="544"/>
      <c r="DSP4585" s="2365"/>
      <c r="DSQ4585" s="633"/>
      <c r="DSR4585" s="439"/>
      <c r="DSS4585" s="633"/>
      <c r="DST4585" s="633"/>
      <c r="DSU4585" s="1888"/>
      <c r="DSV4585" s="544"/>
      <c r="DSW4585" s="2365"/>
      <c r="DSX4585" s="633"/>
      <c r="DSY4585" s="439"/>
      <c r="DSZ4585" s="633"/>
      <c r="DTA4585" s="633"/>
      <c r="DTB4585" s="1888"/>
      <c r="DTC4585" s="544"/>
      <c r="DTD4585" s="2365"/>
      <c r="DTE4585" s="633"/>
      <c r="DTF4585" s="439"/>
      <c r="DTG4585" s="633"/>
      <c r="DTH4585" s="633"/>
      <c r="DTI4585" s="1888"/>
      <c r="DTJ4585" s="544"/>
      <c r="DTK4585" s="2365"/>
      <c r="DTL4585" s="633"/>
      <c r="DTM4585" s="439"/>
      <c r="DTN4585" s="633"/>
      <c r="DTO4585" s="633"/>
      <c r="DTP4585" s="1888"/>
      <c r="DTQ4585" s="544"/>
      <c r="DTR4585" s="2365"/>
      <c r="DTS4585" s="633"/>
      <c r="DTT4585" s="439"/>
      <c r="DTU4585" s="633"/>
      <c r="DTV4585" s="633"/>
      <c r="DTW4585" s="1888"/>
      <c r="DTX4585" s="544"/>
      <c r="DTY4585" s="2365"/>
      <c r="DTZ4585" s="633"/>
      <c r="DUA4585" s="439"/>
      <c r="DUB4585" s="633"/>
      <c r="DUC4585" s="633"/>
      <c r="DUD4585" s="1888"/>
      <c r="DUE4585" s="544"/>
      <c r="DUF4585" s="2365"/>
      <c r="DUG4585" s="633"/>
      <c r="DUH4585" s="439"/>
      <c r="DUI4585" s="633"/>
      <c r="DUJ4585" s="633"/>
      <c r="DUK4585" s="1888"/>
      <c r="DUL4585" s="544"/>
      <c r="DUM4585" s="2365"/>
      <c r="DUN4585" s="633"/>
      <c r="DUO4585" s="439"/>
      <c r="DUP4585" s="633"/>
      <c r="DUQ4585" s="633"/>
      <c r="DUR4585" s="1888"/>
      <c r="DUS4585" s="544"/>
      <c r="DUT4585" s="2365"/>
      <c r="DUU4585" s="633"/>
      <c r="DUV4585" s="439"/>
      <c r="DUW4585" s="633"/>
      <c r="DUX4585" s="633"/>
      <c r="DUY4585" s="1888"/>
      <c r="DUZ4585" s="544"/>
      <c r="DVA4585" s="2365"/>
      <c r="DVB4585" s="633"/>
      <c r="DVC4585" s="439"/>
      <c r="DVD4585" s="633"/>
      <c r="DVE4585" s="633"/>
      <c r="DVF4585" s="1888"/>
      <c r="DVG4585" s="544"/>
      <c r="DVH4585" s="2365"/>
      <c r="DVI4585" s="633"/>
      <c r="DVJ4585" s="439"/>
      <c r="DVK4585" s="633"/>
      <c r="DVL4585" s="633"/>
      <c r="DVM4585" s="1888"/>
      <c r="DVN4585" s="544"/>
      <c r="DVO4585" s="2365"/>
      <c r="DVP4585" s="633"/>
      <c r="DVQ4585" s="439"/>
      <c r="DVR4585" s="633"/>
      <c r="DVS4585" s="633"/>
      <c r="DVT4585" s="1888"/>
      <c r="DVU4585" s="544"/>
      <c r="DVV4585" s="2365"/>
      <c r="DVW4585" s="633"/>
      <c r="DVX4585" s="439"/>
      <c r="DVY4585" s="633"/>
      <c r="DVZ4585" s="633"/>
      <c r="DWA4585" s="1888"/>
      <c r="DWB4585" s="544"/>
      <c r="DWC4585" s="2365"/>
      <c r="DWD4585" s="633"/>
      <c r="DWE4585" s="439"/>
      <c r="DWF4585" s="633"/>
      <c r="DWG4585" s="633"/>
      <c r="DWH4585" s="1888"/>
      <c r="DWI4585" s="544"/>
      <c r="DWJ4585" s="2365"/>
      <c r="DWK4585" s="633"/>
      <c r="DWL4585" s="439"/>
      <c r="DWM4585" s="633"/>
      <c r="DWN4585" s="633"/>
      <c r="DWO4585" s="1888"/>
      <c r="DWP4585" s="544"/>
      <c r="DWQ4585" s="2365"/>
      <c r="DWR4585" s="633"/>
      <c r="DWS4585" s="439"/>
      <c r="DWT4585" s="633"/>
      <c r="DWU4585" s="633"/>
      <c r="DWV4585" s="1888"/>
      <c r="DWW4585" s="544"/>
      <c r="DWX4585" s="2365"/>
      <c r="DWY4585" s="633"/>
      <c r="DWZ4585" s="439"/>
      <c r="DXA4585" s="633"/>
      <c r="DXB4585" s="633"/>
      <c r="DXC4585" s="1888"/>
      <c r="DXD4585" s="544"/>
      <c r="DXE4585" s="2365"/>
      <c r="DXF4585" s="633"/>
      <c r="DXG4585" s="439"/>
      <c r="DXH4585" s="633"/>
      <c r="DXI4585" s="633"/>
      <c r="DXJ4585" s="1888"/>
      <c r="DXK4585" s="544"/>
      <c r="DXL4585" s="2365"/>
      <c r="DXM4585" s="633"/>
      <c r="DXN4585" s="439"/>
      <c r="DXO4585" s="633"/>
      <c r="DXP4585" s="633"/>
      <c r="DXQ4585" s="1888"/>
      <c r="DXR4585" s="544"/>
      <c r="DXS4585" s="2365"/>
      <c r="DXT4585" s="633"/>
      <c r="DXU4585" s="439"/>
      <c r="DXV4585" s="633"/>
      <c r="DXW4585" s="633"/>
      <c r="DXX4585" s="1888"/>
      <c r="DXY4585" s="544"/>
      <c r="DXZ4585" s="2365"/>
      <c r="DYA4585" s="633"/>
      <c r="DYB4585" s="439"/>
      <c r="DYC4585" s="633"/>
      <c r="DYD4585" s="633"/>
      <c r="DYE4585" s="1888"/>
      <c r="DYF4585" s="544"/>
      <c r="DYG4585" s="2365"/>
      <c r="DYH4585" s="633"/>
      <c r="DYI4585" s="439"/>
      <c r="DYJ4585" s="633"/>
      <c r="DYK4585" s="633"/>
      <c r="DYL4585" s="1888"/>
      <c r="DYM4585" s="544"/>
      <c r="DYN4585" s="2365"/>
      <c r="DYO4585" s="633"/>
      <c r="DYP4585" s="439"/>
      <c r="DYQ4585" s="633"/>
      <c r="DYR4585" s="633"/>
      <c r="DYS4585" s="1888"/>
      <c r="DYT4585" s="544"/>
      <c r="DYU4585" s="2365"/>
      <c r="DYV4585" s="633"/>
      <c r="DYW4585" s="439"/>
      <c r="DYX4585" s="633"/>
      <c r="DYY4585" s="633"/>
      <c r="DYZ4585" s="1888"/>
      <c r="DZA4585" s="544"/>
      <c r="DZB4585" s="2365"/>
      <c r="DZC4585" s="633"/>
      <c r="DZD4585" s="439"/>
      <c r="DZE4585" s="633"/>
      <c r="DZF4585" s="633"/>
      <c r="DZG4585" s="1888"/>
      <c r="DZH4585" s="544"/>
      <c r="DZI4585" s="2365"/>
      <c r="DZJ4585" s="633"/>
      <c r="DZK4585" s="439"/>
      <c r="DZL4585" s="633"/>
      <c r="DZM4585" s="633"/>
      <c r="DZN4585" s="1888"/>
      <c r="DZO4585" s="544"/>
      <c r="DZP4585" s="2365"/>
      <c r="DZQ4585" s="633"/>
      <c r="DZR4585" s="439"/>
      <c r="DZS4585" s="633"/>
      <c r="DZT4585" s="633"/>
      <c r="DZU4585" s="1888"/>
      <c r="DZV4585" s="544"/>
      <c r="DZW4585" s="2365"/>
      <c r="DZX4585" s="633"/>
      <c r="DZY4585" s="439"/>
      <c r="DZZ4585" s="633"/>
      <c r="EAA4585" s="633"/>
      <c r="EAB4585" s="1888"/>
      <c r="EAC4585" s="544"/>
      <c r="EAD4585" s="2365"/>
      <c r="EAE4585" s="633"/>
      <c r="EAF4585" s="439"/>
      <c r="EAG4585" s="633"/>
      <c r="EAH4585" s="633"/>
      <c r="EAI4585" s="1888"/>
      <c r="EAJ4585" s="544"/>
      <c r="EAK4585" s="2365"/>
      <c r="EAL4585" s="633"/>
      <c r="EAM4585" s="439"/>
      <c r="EAN4585" s="633"/>
      <c r="EAO4585" s="633"/>
      <c r="EAP4585" s="1888"/>
      <c r="EAQ4585" s="544"/>
      <c r="EAR4585" s="2365"/>
      <c r="EAS4585" s="633"/>
      <c r="EAT4585" s="439"/>
      <c r="EAU4585" s="633"/>
      <c r="EAV4585" s="633"/>
      <c r="EAW4585" s="1888"/>
      <c r="EAX4585" s="544"/>
      <c r="EAY4585" s="2365"/>
      <c r="EAZ4585" s="633"/>
      <c r="EBA4585" s="439"/>
      <c r="EBB4585" s="633"/>
      <c r="EBC4585" s="633"/>
      <c r="EBD4585" s="1888"/>
      <c r="EBE4585" s="544"/>
      <c r="EBF4585" s="2365"/>
      <c r="EBG4585" s="633"/>
      <c r="EBH4585" s="439"/>
      <c r="EBI4585" s="633"/>
      <c r="EBJ4585" s="633"/>
      <c r="EBK4585" s="1888"/>
      <c r="EBL4585" s="544"/>
      <c r="EBM4585" s="2365"/>
      <c r="EBN4585" s="633"/>
      <c r="EBO4585" s="439"/>
      <c r="EBP4585" s="633"/>
      <c r="EBQ4585" s="633"/>
      <c r="EBR4585" s="1888"/>
      <c r="EBS4585" s="544"/>
      <c r="EBT4585" s="2365"/>
      <c r="EBU4585" s="633"/>
      <c r="EBV4585" s="439"/>
      <c r="EBW4585" s="633"/>
      <c r="EBX4585" s="633"/>
      <c r="EBY4585" s="1888"/>
      <c r="EBZ4585" s="544"/>
      <c r="ECA4585" s="2365"/>
      <c r="ECB4585" s="633"/>
      <c r="ECC4585" s="439"/>
      <c r="ECD4585" s="633"/>
      <c r="ECE4585" s="633"/>
      <c r="ECF4585" s="1888"/>
      <c r="ECG4585" s="544"/>
      <c r="ECH4585" s="2365"/>
      <c r="ECI4585" s="633"/>
      <c r="ECJ4585" s="439"/>
      <c r="ECK4585" s="633"/>
      <c r="ECL4585" s="633"/>
      <c r="ECM4585" s="1888"/>
      <c r="ECN4585" s="544"/>
      <c r="ECO4585" s="2365"/>
      <c r="ECP4585" s="633"/>
      <c r="ECQ4585" s="439"/>
      <c r="ECR4585" s="633"/>
      <c r="ECS4585" s="633"/>
      <c r="ECT4585" s="1888"/>
      <c r="ECU4585" s="544"/>
      <c r="ECV4585" s="2365"/>
      <c r="ECW4585" s="633"/>
      <c r="ECX4585" s="439"/>
      <c r="ECY4585" s="633"/>
      <c r="ECZ4585" s="633"/>
      <c r="EDA4585" s="1888"/>
      <c r="EDB4585" s="544"/>
      <c r="EDC4585" s="2365"/>
      <c r="EDD4585" s="633"/>
      <c r="EDE4585" s="439"/>
      <c r="EDF4585" s="633"/>
      <c r="EDG4585" s="633"/>
      <c r="EDH4585" s="1888"/>
      <c r="EDI4585" s="544"/>
      <c r="EDJ4585" s="2365"/>
      <c r="EDK4585" s="633"/>
      <c r="EDL4585" s="439"/>
      <c r="EDM4585" s="633"/>
      <c r="EDN4585" s="633"/>
      <c r="EDO4585" s="1888"/>
      <c r="EDP4585" s="544"/>
      <c r="EDQ4585" s="2365"/>
      <c r="EDR4585" s="633"/>
      <c r="EDS4585" s="439"/>
      <c r="EDT4585" s="633"/>
      <c r="EDU4585" s="633"/>
      <c r="EDV4585" s="1888"/>
      <c r="EDW4585" s="544"/>
      <c r="EDX4585" s="2365"/>
      <c r="EDY4585" s="633"/>
      <c r="EDZ4585" s="439"/>
      <c r="EEA4585" s="633"/>
      <c r="EEB4585" s="633"/>
      <c r="EEC4585" s="1888"/>
      <c r="EED4585" s="544"/>
      <c r="EEE4585" s="2365"/>
      <c r="EEF4585" s="633"/>
      <c r="EEG4585" s="439"/>
      <c r="EEH4585" s="633"/>
      <c r="EEI4585" s="633"/>
      <c r="EEJ4585" s="1888"/>
      <c r="EEK4585" s="544"/>
      <c r="EEL4585" s="2365"/>
      <c r="EEM4585" s="633"/>
      <c r="EEN4585" s="439"/>
      <c r="EEO4585" s="633"/>
      <c r="EEP4585" s="633"/>
      <c r="EEQ4585" s="1888"/>
      <c r="EER4585" s="544"/>
      <c r="EES4585" s="2365"/>
      <c r="EET4585" s="633"/>
      <c r="EEU4585" s="439"/>
      <c r="EEV4585" s="633"/>
      <c r="EEW4585" s="633"/>
      <c r="EEX4585" s="1888"/>
      <c r="EEY4585" s="544"/>
      <c r="EEZ4585" s="2365"/>
      <c r="EFA4585" s="633"/>
      <c r="EFB4585" s="439"/>
      <c r="EFC4585" s="633"/>
      <c r="EFD4585" s="633"/>
      <c r="EFE4585" s="1888"/>
      <c r="EFF4585" s="544"/>
      <c r="EFG4585" s="2365"/>
      <c r="EFH4585" s="633"/>
      <c r="EFI4585" s="439"/>
      <c r="EFJ4585" s="633"/>
      <c r="EFK4585" s="633"/>
      <c r="EFL4585" s="1888"/>
      <c r="EFM4585" s="544"/>
      <c r="EFN4585" s="2365"/>
      <c r="EFO4585" s="633"/>
      <c r="EFP4585" s="439"/>
      <c r="EFQ4585" s="633"/>
      <c r="EFR4585" s="633"/>
      <c r="EFS4585" s="1888"/>
      <c r="EFT4585" s="544"/>
      <c r="EFU4585" s="2365"/>
      <c r="EFV4585" s="633"/>
      <c r="EFW4585" s="439"/>
      <c r="EFX4585" s="633"/>
      <c r="EFY4585" s="633"/>
      <c r="EFZ4585" s="1888"/>
      <c r="EGA4585" s="544"/>
      <c r="EGB4585" s="2365"/>
      <c r="EGC4585" s="633"/>
      <c r="EGD4585" s="439"/>
      <c r="EGE4585" s="633"/>
      <c r="EGF4585" s="633"/>
      <c r="EGG4585" s="1888"/>
      <c r="EGH4585" s="544"/>
      <c r="EGI4585" s="2365"/>
      <c r="EGJ4585" s="633"/>
      <c r="EGK4585" s="439"/>
      <c r="EGL4585" s="633"/>
      <c r="EGM4585" s="633"/>
      <c r="EGN4585" s="1888"/>
      <c r="EGO4585" s="544"/>
      <c r="EGP4585" s="2365"/>
      <c r="EGQ4585" s="633"/>
      <c r="EGR4585" s="439"/>
      <c r="EGS4585" s="633"/>
      <c r="EGT4585" s="633"/>
      <c r="EGU4585" s="1888"/>
      <c r="EGV4585" s="544"/>
      <c r="EGW4585" s="2365"/>
      <c r="EGX4585" s="633"/>
      <c r="EGY4585" s="439"/>
      <c r="EGZ4585" s="633"/>
      <c r="EHA4585" s="633"/>
      <c r="EHB4585" s="1888"/>
      <c r="EHC4585" s="544"/>
      <c r="EHD4585" s="2365"/>
      <c r="EHE4585" s="633"/>
      <c r="EHF4585" s="439"/>
      <c r="EHG4585" s="633"/>
      <c r="EHH4585" s="633"/>
      <c r="EHI4585" s="1888"/>
      <c r="EHJ4585" s="544"/>
      <c r="EHK4585" s="2365"/>
      <c r="EHL4585" s="633"/>
      <c r="EHM4585" s="439"/>
      <c r="EHN4585" s="633"/>
      <c r="EHO4585" s="633"/>
      <c r="EHP4585" s="1888"/>
      <c r="EHQ4585" s="544"/>
      <c r="EHR4585" s="2365"/>
      <c r="EHS4585" s="633"/>
      <c r="EHT4585" s="439"/>
      <c r="EHU4585" s="633"/>
      <c r="EHV4585" s="633"/>
      <c r="EHW4585" s="1888"/>
      <c r="EHX4585" s="544"/>
      <c r="EHY4585" s="2365"/>
      <c r="EHZ4585" s="633"/>
      <c r="EIA4585" s="439"/>
      <c r="EIB4585" s="633"/>
      <c r="EIC4585" s="633"/>
      <c r="EID4585" s="1888"/>
      <c r="EIE4585" s="544"/>
      <c r="EIF4585" s="2365"/>
      <c r="EIG4585" s="633"/>
      <c r="EIH4585" s="439"/>
      <c r="EII4585" s="633"/>
      <c r="EIJ4585" s="633"/>
      <c r="EIK4585" s="1888"/>
      <c r="EIL4585" s="544"/>
      <c r="EIM4585" s="2365"/>
      <c r="EIN4585" s="633"/>
      <c r="EIO4585" s="439"/>
      <c r="EIP4585" s="633"/>
      <c r="EIQ4585" s="633"/>
      <c r="EIR4585" s="1888"/>
      <c r="EIS4585" s="544"/>
      <c r="EIT4585" s="2365"/>
      <c r="EIU4585" s="633"/>
      <c r="EIV4585" s="439"/>
      <c r="EIW4585" s="633"/>
      <c r="EIX4585" s="633"/>
      <c r="EIY4585" s="1888"/>
      <c r="EIZ4585" s="544"/>
      <c r="EJA4585" s="2365"/>
      <c r="EJB4585" s="633"/>
      <c r="EJC4585" s="439"/>
      <c r="EJD4585" s="633"/>
      <c r="EJE4585" s="633"/>
      <c r="EJF4585" s="1888"/>
      <c r="EJG4585" s="544"/>
      <c r="EJH4585" s="2365"/>
      <c r="EJI4585" s="633"/>
      <c r="EJJ4585" s="439"/>
      <c r="EJK4585" s="633"/>
      <c r="EJL4585" s="633"/>
      <c r="EJM4585" s="1888"/>
      <c r="EJN4585" s="544"/>
      <c r="EJO4585" s="2365"/>
      <c r="EJP4585" s="633"/>
      <c r="EJQ4585" s="439"/>
      <c r="EJR4585" s="633"/>
      <c r="EJS4585" s="633"/>
      <c r="EJT4585" s="1888"/>
      <c r="EJU4585" s="544"/>
      <c r="EJV4585" s="2365"/>
      <c r="EJW4585" s="633"/>
      <c r="EJX4585" s="439"/>
      <c r="EJY4585" s="633"/>
      <c r="EJZ4585" s="633"/>
      <c r="EKA4585" s="1888"/>
      <c r="EKB4585" s="544"/>
      <c r="EKC4585" s="2365"/>
      <c r="EKD4585" s="633"/>
      <c r="EKE4585" s="439"/>
      <c r="EKF4585" s="633"/>
      <c r="EKG4585" s="633"/>
      <c r="EKH4585" s="1888"/>
      <c r="EKI4585" s="544"/>
      <c r="EKJ4585" s="2365"/>
      <c r="EKK4585" s="633"/>
      <c r="EKL4585" s="439"/>
      <c r="EKM4585" s="633"/>
      <c r="EKN4585" s="633"/>
      <c r="EKO4585" s="1888"/>
      <c r="EKP4585" s="544"/>
      <c r="EKQ4585" s="2365"/>
      <c r="EKR4585" s="633"/>
      <c r="EKS4585" s="439"/>
      <c r="EKT4585" s="633"/>
      <c r="EKU4585" s="633"/>
      <c r="EKV4585" s="1888"/>
      <c r="EKW4585" s="544"/>
      <c r="EKX4585" s="2365"/>
      <c r="EKY4585" s="633"/>
      <c r="EKZ4585" s="439"/>
      <c r="ELA4585" s="633"/>
      <c r="ELB4585" s="633"/>
      <c r="ELC4585" s="1888"/>
      <c r="ELD4585" s="544"/>
      <c r="ELE4585" s="2365"/>
      <c r="ELF4585" s="633"/>
      <c r="ELG4585" s="439"/>
      <c r="ELH4585" s="633"/>
      <c r="ELI4585" s="633"/>
      <c r="ELJ4585" s="1888"/>
      <c r="ELK4585" s="544"/>
      <c r="ELL4585" s="2365"/>
      <c r="ELM4585" s="633"/>
      <c r="ELN4585" s="439"/>
      <c r="ELO4585" s="633"/>
      <c r="ELP4585" s="633"/>
      <c r="ELQ4585" s="1888"/>
      <c r="ELR4585" s="544"/>
      <c r="ELS4585" s="2365"/>
      <c r="ELT4585" s="633"/>
      <c r="ELU4585" s="439"/>
      <c r="ELV4585" s="633"/>
      <c r="ELW4585" s="633"/>
      <c r="ELX4585" s="1888"/>
      <c r="ELY4585" s="544"/>
      <c r="ELZ4585" s="2365"/>
      <c r="EMA4585" s="633"/>
      <c r="EMB4585" s="439"/>
      <c r="EMC4585" s="633"/>
      <c r="EMD4585" s="633"/>
      <c r="EME4585" s="1888"/>
      <c r="EMF4585" s="544"/>
      <c r="EMG4585" s="2365"/>
      <c r="EMH4585" s="633"/>
      <c r="EMI4585" s="439"/>
      <c r="EMJ4585" s="633"/>
      <c r="EMK4585" s="633"/>
      <c r="EML4585" s="1888"/>
      <c r="EMM4585" s="544"/>
      <c r="EMN4585" s="2365"/>
      <c r="EMO4585" s="633"/>
      <c r="EMP4585" s="439"/>
      <c r="EMQ4585" s="633"/>
      <c r="EMR4585" s="633"/>
      <c r="EMS4585" s="1888"/>
      <c r="EMT4585" s="544"/>
      <c r="EMU4585" s="2365"/>
      <c r="EMV4585" s="633"/>
      <c r="EMW4585" s="439"/>
      <c r="EMX4585" s="633"/>
      <c r="EMY4585" s="633"/>
      <c r="EMZ4585" s="1888"/>
      <c r="ENA4585" s="544"/>
      <c r="ENB4585" s="2365"/>
      <c r="ENC4585" s="633"/>
      <c r="END4585" s="439"/>
      <c r="ENE4585" s="633"/>
      <c r="ENF4585" s="633"/>
      <c r="ENG4585" s="1888"/>
      <c r="ENH4585" s="544"/>
      <c r="ENI4585" s="2365"/>
      <c r="ENJ4585" s="633"/>
      <c r="ENK4585" s="439"/>
      <c r="ENL4585" s="633"/>
      <c r="ENM4585" s="633"/>
      <c r="ENN4585" s="1888"/>
      <c r="ENO4585" s="544"/>
      <c r="ENP4585" s="2365"/>
      <c r="ENQ4585" s="633"/>
      <c r="ENR4585" s="439"/>
      <c r="ENS4585" s="633"/>
      <c r="ENT4585" s="633"/>
      <c r="ENU4585" s="1888"/>
      <c r="ENV4585" s="544"/>
      <c r="ENW4585" s="2365"/>
      <c r="ENX4585" s="633"/>
      <c r="ENY4585" s="439"/>
      <c r="ENZ4585" s="633"/>
      <c r="EOA4585" s="633"/>
      <c r="EOB4585" s="1888"/>
      <c r="EOC4585" s="544"/>
      <c r="EOD4585" s="2365"/>
      <c r="EOE4585" s="633"/>
      <c r="EOF4585" s="439"/>
      <c r="EOG4585" s="633"/>
      <c r="EOH4585" s="633"/>
      <c r="EOI4585" s="1888"/>
      <c r="EOJ4585" s="544"/>
      <c r="EOK4585" s="2365"/>
      <c r="EOL4585" s="633"/>
      <c r="EOM4585" s="439"/>
      <c r="EON4585" s="633"/>
      <c r="EOO4585" s="633"/>
      <c r="EOP4585" s="1888"/>
      <c r="EOQ4585" s="544"/>
      <c r="EOR4585" s="2365"/>
      <c r="EOS4585" s="633"/>
      <c r="EOT4585" s="439"/>
      <c r="EOU4585" s="633"/>
      <c r="EOV4585" s="633"/>
      <c r="EOW4585" s="1888"/>
      <c r="EOX4585" s="544"/>
      <c r="EOY4585" s="2365"/>
      <c r="EOZ4585" s="633"/>
      <c r="EPA4585" s="439"/>
      <c r="EPB4585" s="633"/>
      <c r="EPC4585" s="633"/>
      <c r="EPD4585" s="1888"/>
      <c r="EPE4585" s="544"/>
      <c r="EPF4585" s="2365"/>
      <c r="EPG4585" s="633"/>
      <c r="EPH4585" s="439"/>
      <c r="EPI4585" s="633"/>
      <c r="EPJ4585" s="633"/>
      <c r="EPK4585" s="1888"/>
      <c r="EPL4585" s="544"/>
      <c r="EPM4585" s="2365"/>
      <c r="EPN4585" s="633"/>
      <c r="EPO4585" s="439"/>
      <c r="EPP4585" s="633"/>
      <c r="EPQ4585" s="633"/>
      <c r="EPR4585" s="1888"/>
      <c r="EPS4585" s="544"/>
      <c r="EPT4585" s="2365"/>
      <c r="EPU4585" s="633"/>
      <c r="EPV4585" s="439"/>
      <c r="EPW4585" s="633"/>
      <c r="EPX4585" s="633"/>
      <c r="EPY4585" s="1888"/>
      <c r="EPZ4585" s="544"/>
      <c r="EQA4585" s="2365"/>
      <c r="EQB4585" s="633"/>
      <c r="EQC4585" s="439"/>
      <c r="EQD4585" s="633"/>
      <c r="EQE4585" s="633"/>
      <c r="EQF4585" s="1888"/>
      <c r="EQG4585" s="544"/>
      <c r="EQH4585" s="2365"/>
      <c r="EQI4585" s="633"/>
      <c r="EQJ4585" s="439"/>
      <c r="EQK4585" s="633"/>
      <c r="EQL4585" s="633"/>
      <c r="EQM4585" s="1888"/>
      <c r="EQN4585" s="544"/>
      <c r="EQO4585" s="2365"/>
      <c r="EQP4585" s="633"/>
      <c r="EQQ4585" s="439"/>
      <c r="EQR4585" s="633"/>
      <c r="EQS4585" s="633"/>
      <c r="EQT4585" s="1888"/>
      <c r="EQU4585" s="544"/>
      <c r="EQV4585" s="2365"/>
      <c r="EQW4585" s="633"/>
      <c r="EQX4585" s="439"/>
      <c r="EQY4585" s="633"/>
      <c r="EQZ4585" s="633"/>
      <c r="ERA4585" s="1888"/>
      <c r="ERB4585" s="544"/>
      <c r="ERC4585" s="2365"/>
      <c r="ERD4585" s="633"/>
      <c r="ERE4585" s="439"/>
      <c r="ERF4585" s="633"/>
      <c r="ERG4585" s="633"/>
      <c r="ERH4585" s="1888"/>
      <c r="ERI4585" s="544"/>
      <c r="ERJ4585" s="2365"/>
      <c r="ERK4585" s="633"/>
      <c r="ERL4585" s="439"/>
      <c r="ERM4585" s="633"/>
      <c r="ERN4585" s="633"/>
      <c r="ERO4585" s="1888"/>
      <c r="ERP4585" s="544"/>
      <c r="ERQ4585" s="2365"/>
      <c r="ERR4585" s="633"/>
      <c r="ERS4585" s="439"/>
      <c r="ERT4585" s="633"/>
      <c r="ERU4585" s="633"/>
      <c r="ERV4585" s="1888"/>
      <c r="ERW4585" s="544"/>
      <c r="ERX4585" s="2365"/>
      <c r="ERY4585" s="633"/>
      <c r="ERZ4585" s="439"/>
      <c r="ESA4585" s="633"/>
      <c r="ESB4585" s="633"/>
      <c r="ESC4585" s="1888"/>
      <c r="ESD4585" s="544"/>
      <c r="ESE4585" s="2365"/>
      <c r="ESF4585" s="633"/>
      <c r="ESG4585" s="439"/>
      <c r="ESH4585" s="633"/>
      <c r="ESI4585" s="633"/>
      <c r="ESJ4585" s="1888"/>
      <c r="ESK4585" s="544"/>
      <c r="ESL4585" s="2365"/>
      <c r="ESM4585" s="633"/>
      <c r="ESN4585" s="439"/>
      <c r="ESO4585" s="633"/>
      <c r="ESP4585" s="633"/>
      <c r="ESQ4585" s="1888"/>
      <c r="ESR4585" s="544"/>
      <c r="ESS4585" s="2365"/>
      <c r="EST4585" s="633"/>
      <c r="ESU4585" s="439"/>
      <c r="ESV4585" s="633"/>
      <c r="ESW4585" s="633"/>
      <c r="ESX4585" s="1888"/>
      <c r="ESY4585" s="544"/>
      <c r="ESZ4585" s="2365"/>
      <c r="ETA4585" s="633"/>
      <c r="ETB4585" s="439"/>
      <c r="ETC4585" s="633"/>
      <c r="ETD4585" s="633"/>
      <c r="ETE4585" s="1888"/>
      <c r="ETF4585" s="544"/>
      <c r="ETG4585" s="2365"/>
      <c r="ETH4585" s="633"/>
      <c r="ETI4585" s="439"/>
      <c r="ETJ4585" s="633"/>
      <c r="ETK4585" s="633"/>
      <c r="ETL4585" s="1888"/>
      <c r="ETM4585" s="544"/>
      <c r="ETN4585" s="2365"/>
      <c r="ETO4585" s="633"/>
      <c r="ETP4585" s="439"/>
      <c r="ETQ4585" s="633"/>
      <c r="ETR4585" s="633"/>
      <c r="ETS4585" s="1888"/>
      <c r="ETT4585" s="544"/>
      <c r="ETU4585" s="2365"/>
      <c r="ETV4585" s="633"/>
      <c r="ETW4585" s="439"/>
      <c r="ETX4585" s="633"/>
      <c r="ETY4585" s="633"/>
      <c r="ETZ4585" s="1888"/>
      <c r="EUA4585" s="544"/>
      <c r="EUB4585" s="2365"/>
      <c r="EUC4585" s="633"/>
      <c r="EUD4585" s="439"/>
      <c r="EUE4585" s="633"/>
      <c r="EUF4585" s="633"/>
      <c r="EUG4585" s="1888"/>
      <c r="EUH4585" s="544"/>
      <c r="EUI4585" s="2365"/>
      <c r="EUJ4585" s="633"/>
      <c r="EUK4585" s="439"/>
      <c r="EUL4585" s="633"/>
      <c r="EUM4585" s="633"/>
      <c r="EUN4585" s="1888"/>
      <c r="EUO4585" s="544"/>
      <c r="EUP4585" s="2365"/>
      <c r="EUQ4585" s="633"/>
      <c r="EUR4585" s="439"/>
      <c r="EUS4585" s="633"/>
      <c r="EUT4585" s="633"/>
      <c r="EUU4585" s="1888"/>
      <c r="EUV4585" s="544"/>
      <c r="EUW4585" s="2365"/>
      <c r="EUX4585" s="633"/>
      <c r="EUY4585" s="439"/>
      <c r="EUZ4585" s="633"/>
      <c r="EVA4585" s="633"/>
      <c r="EVB4585" s="1888"/>
      <c r="EVC4585" s="544"/>
      <c r="EVD4585" s="2365"/>
      <c r="EVE4585" s="633"/>
      <c r="EVF4585" s="439"/>
      <c r="EVG4585" s="633"/>
      <c r="EVH4585" s="633"/>
      <c r="EVI4585" s="1888"/>
      <c r="EVJ4585" s="544"/>
      <c r="EVK4585" s="2365"/>
      <c r="EVL4585" s="633"/>
      <c r="EVM4585" s="439"/>
      <c r="EVN4585" s="633"/>
      <c r="EVO4585" s="633"/>
      <c r="EVP4585" s="1888"/>
      <c r="EVQ4585" s="544"/>
      <c r="EVR4585" s="2365"/>
      <c r="EVS4585" s="633"/>
      <c r="EVT4585" s="439"/>
      <c r="EVU4585" s="633"/>
      <c r="EVV4585" s="633"/>
      <c r="EVW4585" s="1888"/>
      <c r="EVX4585" s="544"/>
      <c r="EVY4585" s="2365"/>
      <c r="EVZ4585" s="633"/>
      <c r="EWA4585" s="439"/>
      <c r="EWB4585" s="633"/>
      <c r="EWC4585" s="633"/>
      <c r="EWD4585" s="1888"/>
      <c r="EWE4585" s="544"/>
      <c r="EWF4585" s="2365"/>
      <c r="EWG4585" s="633"/>
      <c r="EWH4585" s="439"/>
      <c r="EWI4585" s="633"/>
      <c r="EWJ4585" s="633"/>
      <c r="EWK4585" s="1888"/>
      <c r="EWL4585" s="544"/>
      <c r="EWM4585" s="2365"/>
      <c r="EWN4585" s="633"/>
      <c r="EWO4585" s="439"/>
      <c r="EWP4585" s="633"/>
      <c r="EWQ4585" s="633"/>
      <c r="EWR4585" s="1888"/>
      <c r="EWS4585" s="544"/>
      <c r="EWT4585" s="2365"/>
      <c r="EWU4585" s="633"/>
      <c r="EWV4585" s="439"/>
      <c r="EWW4585" s="633"/>
      <c r="EWX4585" s="633"/>
      <c r="EWY4585" s="1888"/>
      <c r="EWZ4585" s="544"/>
      <c r="EXA4585" s="2365"/>
      <c r="EXB4585" s="633"/>
      <c r="EXC4585" s="439"/>
      <c r="EXD4585" s="633"/>
      <c r="EXE4585" s="633"/>
      <c r="EXF4585" s="1888"/>
      <c r="EXG4585" s="544"/>
      <c r="EXH4585" s="2365"/>
      <c r="EXI4585" s="633"/>
      <c r="EXJ4585" s="439"/>
      <c r="EXK4585" s="633"/>
      <c r="EXL4585" s="633"/>
      <c r="EXM4585" s="1888"/>
      <c r="EXN4585" s="544"/>
      <c r="EXO4585" s="2365"/>
      <c r="EXP4585" s="633"/>
      <c r="EXQ4585" s="439"/>
      <c r="EXR4585" s="633"/>
      <c r="EXS4585" s="633"/>
      <c r="EXT4585" s="1888"/>
      <c r="EXU4585" s="544"/>
      <c r="EXV4585" s="2365"/>
      <c r="EXW4585" s="633"/>
      <c r="EXX4585" s="439"/>
      <c r="EXY4585" s="633"/>
      <c r="EXZ4585" s="633"/>
      <c r="EYA4585" s="1888"/>
      <c r="EYB4585" s="544"/>
      <c r="EYC4585" s="2365"/>
      <c r="EYD4585" s="633"/>
      <c r="EYE4585" s="439"/>
      <c r="EYF4585" s="633"/>
      <c r="EYG4585" s="633"/>
      <c r="EYH4585" s="1888"/>
      <c r="EYI4585" s="544"/>
      <c r="EYJ4585" s="2365"/>
      <c r="EYK4585" s="633"/>
      <c r="EYL4585" s="439"/>
      <c r="EYM4585" s="633"/>
      <c r="EYN4585" s="633"/>
      <c r="EYO4585" s="1888"/>
      <c r="EYP4585" s="544"/>
      <c r="EYQ4585" s="2365"/>
      <c r="EYR4585" s="633"/>
      <c r="EYS4585" s="439"/>
      <c r="EYT4585" s="633"/>
      <c r="EYU4585" s="633"/>
      <c r="EYV4585" s="1888"/>
      <c r="EYW4585" s="544"/>
      <c r="EYX4585" s="2365"/>
      <c r="EYY4585" s="633"/>
      <c r="EYZ4585" s="439"/>
      <c r="EZA4585" s="633"/>
      <c r="EZB4585" s="633"/>
      <c r="EZC4585" s="1888"/>
      <c r="EZD4585" s="544"/>
      <c r="EZE4585" s="2365"/>
      <c r="EZF4585" s="633"/>
      <c r="EZG4585" s="439"/>
      <c r="EZH4585" s="633"/>
      <c r="EZI4585" s="633"/>
      <c r="EZJ4585" s="1888"/>
      <c r="EZK4585" s="544"/>
      <c r="EZL4585" s="2365"/>
      <c r="EZM4585" s="633"/>
      <c r="EZN4585" s="439"/>
      <c r="EZO4585" s="633"/>
      <c r="EZP4585" s="633"/>
      <c r="EZQ4585" s="1888"/>
      <c r="EZR4585" s="544"/>
      <c r="EZS4585" s="2365"/>
      <c r="EZT4585" s="633"/>
      <c r="EZU4585" s="439"/>
      <c r="EZV4585" s="633"/>
      <c r="EZW4585" s="633"/>
      <c r="EZX4585" s="1888"/>
      <c r="EZY4585" s="544"/>
      <c r="EZZ4585" s="2365"/>
      <c r="FAA4585" s="633"/>
      <c r="FAB4585" s="439"/>
      <c r="FAC4585" s="633"/>
      <c r="FAD4585" s="633"/>
      <c r="FAE4585" s="1888"/>
      <c r="FAF4585" s="544"/>
      <c r="FAG4585" s="2365"/>
      <c r="FAH4585" s="633"/>
      <c r="FAI4585" s="439"/>
      <c r="FAJ4585" s="633"/>
      <c r="FAK4585" s="633"/>
      <c r="FAL4585" s="1888"/>
      <c r="FAM4585" s="544"/>
      <c r="FAN4585" s="2365"/>
      <c r="FAO4585" s="633"/>
      <c r="FAP4585" s="439"/>
      <c r="FAQ4585" s="633"/>
      <c r="FAR4585" s="633"/>
      <c r="FAS4585" s="1888"/>
      <c r="FAT4585" s="544"/>
      <c r="FAU4585" s="2365"/>
      <c r="FAV4585" s="633"/>
      <c r="FAW4585" s="439"/>
      <c r="FAX4585" s="633"/>
      <c r="FAY4585" s="633"/>
      <c r="FAZ4585" s="1888"/>
      <c r="FBA4585" s="544"/>
      <c r="FBB4585" s="2365"/>
      <c r="FBC4585" s="633"/>
      <c r="FBD4585" s="439"/>
      <c r="FBE4585" s="633"/>
      <c r="FBF4585" s="633"/>
      <c r="FBG4585" s="1888"/>
      <c r="FBH4585" s="544"/>
      <c r="FBI4585" s="2365"/>
      <c r="FBJ4585" s="633"/>
      <c r="FBK4585" s="439"/>
      <c r="FBL4585" s="633"/>
      <c r="FBM4585" s="633"/>
      <c r="FBN4585" s="1888"/>
      <c r="FBO4585" s="544"/>
      <c r="FBP4585" s="2365"/>
      <c r="FBQ4585" s="633"/>
      <c r="FBR4585" s="439"/>
      <c r="FBS4585" s="633"/>
      <c r="FBT4585" s="633"/>
      <c r="FBU4585" s="1888"/>
      <c r="FBV4585" s="544"/>
      <c r="FBW4585" s="2365"/>
      <c r="FBX4585" s="633"/>
      <c r="FBY4585" s="439"/>
      <c r="FBZ4585" s="633"/>
      <c r="FCA4585" s="633"/>
      <c r="FCB4585" s="1888"/>
      <c r="FCC4585" s="544"/>
      <c r="FCD4585" s="2365"/>
      <c r="FCE4585" s="633"/>
      <c r="FCF4585" s="439"/>
      <c r="FCG4585" s="633"/>
      <c r="FCH4585" s="633"/>
      <c r="FCI4585" s="1888"/>
      <c r="FCJ4585" s="544"/>
      <c r="FCK4585" s="2365"/>
      <c r="FCL4585" s="633"/>
      <c r="FCM4585" s="439"/>
      <c r="FCN4585" s="633"/>
      <c r="FCO4585" s="633"/>
      <c r="FCP4585" s="1888"/>
      <c r="FCQ4585" s="544"/>
      <c r="FCR4585" s="2365"/>
      <c r="FCS4585" s="633"/>
      <c r="FCT4585" s="439"/>
      <c r="FCU4585" s="633"/>
      <c r="FCV4585" s="633"/>
      <c r="FCW4585" s="1888"/>
      <c r="FCX4585" s="544"/>
      <c r="FCY4585" s="2365"/>
      <c r="FCZ4585" s="633"/>
      <c r="FDA4585" s="439"/>
      <c r="FDB4585" s="633"/>
      <c r="FDC4585" s="633"/>
      <c r="FDD4585" s="1888"/>
      <c r="FDE4585" s="544"/>
      <c r="FDF4585" s="2365"/>
      <c r="FDG4585" s="633"/>
      <c r="FDH4585" s="439"/>
      <c r="FDI4585" s="633"/>
      <c r="FDJ4585" s="633"/>
      <c r="FDK4585" s="1888"/>
      <c r="FDL4585" s="544"/>
      <c r="FDM4585" s="2365"/>
      <c r="FDN4585" s="633"/>
      <c r="FDO4585" s="439"/>
      <c r="FDP4585" s="633"/>
      <c r="FDQ4585" s="633"/>
      <c r="FDR4585" s="1888"/>
      <c r="FDS4585" s="544"/>
      <c r="FDT4585" s="2365"/>
      <c r="FDU4585" s="633"/>
      <c r="FDV4585" s="439"/>
      <c r="FDW4585" s="633"/>
      <c r="FDX4585" s="633"/>
      <c r="FDY4585" s="1888"/>
      <c r="FDZ4585" s="544"/>
      <c r="FEA4585" s="2365"/>
      <c r="FEB4585" s="633"/>
      <c r="FEC4585" s="439"/>
      <c r="FED4585" s="633"/>
      <c r="FEE4585" s="633"/>
      <c r="FEF4585" s="1888"/>
      <c r="FEG4585" s="544"/>
      <c r="FEH4585" s="2365"/>
      <c r="FEI4585" s="633"/>
      <c r="FEJ4585" s="439"/>
      <c r="FEK4585" s="633"/>
      <c r="FEL4585" s="633"/>
      <c r="FEM4585" s="1888"/>
      <c r="FEN4585" s="544"/>
      <c r="FEO4585" s="2365"/>
      <c r="FEP4585" s="633"/>
      <c r="FEQ4585" s="439"/>
      <c r="FER4585" s="633"/>
      <c r="FES4585" s="633"/>
      <c r="FET4585" s="1888"/>
      <c r="FEU4585" s="544"/>
      <c r="FEV4585" s="2365"/>
      <c r="FEW4585" s="633"/>
      <c r="FEX4585" s="439"/>
      <c r="FEY4585" s="633"/>
      <c r="FEZ4585" s="633"/>
      <c r="FFA4585" s="1888"/>
      <c r="FFB4585" s="544"/>
      <c r="FFC4585" s="2365"/>
      <c r="FFD4585" s="633"/>
      <c r="FFE4585" s="439"/>
      <c r="FFF4585" s="633"/>
      <c r="FFG4585" s="633"/>
      <c r="FFH4585" s="1888"/>
      <c r="FFI4585" s="544"/>
      <c r="FFJ4585" s="2365"/>
      <c r="FFK4585" s="633"/>
      <c r="FFL4585" s="439"/>
      <c r="FFM4585" s="633"/>
      <c r="FFN4585" s="633"/>
      <c r="FFO4585" s="1888"/>
      <c r="FFP4585" s="544"/>
      <c r="FFQ4585" s="2365"/>
      <c r="FFR4585" s="633"/>
      <c r="FFS4585" s="439"/>
      <c r="FFT4585" s="633"/>
      <c r="FFU4585" s="633"/>
      <c r="FFV4585" s="1888"/>
      <c r="FFW4585" s="544"/>
      <c r="FFX4585" s="2365"/>
      <c r="FFY4585" s="633"/>
      <c r="FFZ4585" s="439"/>
      <c r="FGA4585" s="633"/>
      <c r="FGB4585" s="633"/>
      <c r="FGC4585" s="1888"/>
      <c r="FGD4585" s="544"/>
      <c r="FGE4585" s="2365"/>
      <c r="FGF4585" s="633"/>
      <c r="FGG4585" s="439"/>
      <c r="FGH4585" s="633"/>
      <c r="FGI4585" s="633"/>
      <c r="FGJ4585" s="1888"/>
      <c r="FGK4585" s="544"/>
      <c r="FGL4585" s="2365"/>
      <c r="FGM4585" s="633"/>
      <c r="FGN4585" s="439"/>
      <c r="FGO4585" s="633"/>
      <c r="FGP4585" s="633"/>
      <c r="FGQ4585" s="1888"/>
      <c r="FGR4585" s="544"/>
      <c r="FGS4585" s="2365"/>
      <c r="FGT4585" s="633"/>
      <c r="FGU4585" s="439"/>
      <c r="FGV4585" s="633"/>
      <c r="FGW4585" s="633"/>
      <c r="FGX4585" s="1888"/>
      <c r="FGY4585" s="544"/>
      <c r="FGZ4585" s="2365"/>
      <c r="FHA4585" s="633"/>
      <c r="FHB4585" s="439"/>
      <c r="FHC4585" s="633"/>
      <c r="FHD4585" s="633"/>
      <c r="FHE4585" s="1888"/>
      <c r="FHF4585" s="544"/>
      <c r="FHG4585" s="2365"/>
      <c r="FHH4585" s="633"/>
      <c r="FHI4585" s="439"/>
      <c r="FHJ4585" s="633"/>
      <c r="FHK4585" s="633"/>
      <c r="FHL4585" s="1888"/>
      <c r="FHM4585" s="544"/>
      <c r="FHN4585" s="2365"/>
      <c r="FHO4585" s="633"/>
      <c r="FHP4585" s="439"/>
      <c r="FHQ4585" s="633"/>
      <c r="FHR4585" s="633"/>
      <c r="FHS4585" s="1888"/>
      <c r="FHT4585" s="544"/>
      <c r="FHU4585" s="2365"/>
      <c r="FHV4585" s="633"/>
      <c r="FHW4585" s="439"/>
      <c r="FHX4585" s="633"/>
      <c r="FHY4585" s="633"/>
      <c r="FHZ4585" s="1888"/>
      <c r="FIA4585" s="544"/>
      <c r="FIB4585" s="2365"/>
      <c r="FIC4585" s="633"/>
      <c r="FID4585" s="439"/>
      <c r="FIE4585" s="633"/>
      <c r="FIF4585" s="633"/>
      <c r="FIG4585" s="1888"/>
      <c r="FIH4585" s="544"/>
      <c r="FII4585" s="2365"/>
      <c r="FIJ4585" s="633"/>
      <c r="FIK4585" s="439"/>
      <c r="FIL4585" s="633"/>
      <c r="FIM4585" s="633"/>
      <c r="FIN4585" s="1888"/>
      <c r="FIO4585" s="544"/>
      <c r="FIP4585" s="2365"/>
      <c r="FIQ4585" s="633"/>
      <c r="FIR4585" s="439"/>
      <c r="FIS4585" s="633"/>
      <c r="FIT4585" s="633"/>
      <c r="FIU4585" s="1888"/>
      <c r="FIV4585" s="544"/>
      <c r="FIW4585" s="2365"/>
      <c r="FIX4585" s="633"/>
      <c r="FIY4585" s="439"/>
      <c r="FIZ4585" s="633"/>
      <c r="FJA4585" s="633"/>
      <c r="FJB4585" s="1888"/>
      <c r="FJC4585" s="544"/>
      <c r="FJD4585" s="2365"/>
      <c r="FJE4585" s="633"/>
      <c r="FJF4585" s="439"/>
      <c r="FJG4585" s="633"/>
      <c r="FJH4585" s="633"/>
      <c r="FJI4585" s="1888"/>
      <c r="FJJ4585" s="544"/>
      <c r="FJK4585" s="2365"/>
      <c r="FJL4585" s="633"/>
      <c r="FJM4585" s="439"/>
      <c r="FJN4585" s="633"/>
      <c r="FJO4585" s="633"/>
      <c r="FJP4585" s="1888"/>
      <c r="FJQ4585" s="544"/>
      <c r="FJR4585" s="2365"/>
      <c r="FJS4585" s="633"/>
      <c r="FJT4585" s="439"/>
      <c r="FJU4585" s="633"/>
      <c r="FJV4585" s="633"/>
      <c r="FJW4585" s="1888"/>
      <c r="FJX4585" s="544"/>
      <c r="FJY4585" s="2365"/>
      <c r="FJZ4585" s="633"/>
      <c r="FKA4585" s="439"/>
      <c r="FKB4585" s="633"/>
      <c r="FKC4585" s="633"/>
      <c r="FKD4585" s="1888"/>
      <c r="FKE4585" s="544"/>
      <c r="FKF4585" s="2365"/>
      <c r="FKG4585" s="633"/>
      <c r="FKH4585" s="439"/>
      <c r="FKI4585" s="633"/>
      <c r="FKJ4585" s="633"/>
      <c r="FKK4585" s="1888"/>
      <c r="FKL4585" s="544"/>
      <c r="FKM4585" s="2365"/>
      <c r="FKN4585" s="633"/>
      <c r="FKO4585" s="439"/>
      <c r="FKP4585" s="633"/>
      <c r="FKQ4585" s="633"/>
      <c r="FKR4585" s="1888"/>
      <c r="FKS4585" s="544"/>
      <c r="FKT4585" s="2365"/>
      <c r="FKU4585" s="633"/>
      <c r="FKV4585" s="439"/>
      <c r="FKW4585" s="633"/>
      <c r="FKX4585" s="633"/>
      <c r="FKY4585" s="1888"/>
      <c r="FKZ4585" s="544"/>
      <c r="FLA4585" s="2365"/>
      <c r="FLB4585" s="633"/>
      <c r="FLC4585" s="439"/>
      <c r="FLD4585" s="633"/>
      <c r="FLE4585" s="633"/>
      <c r="FLF4585" s="1888"/>
      <c r="FLG4585" s="544"/>
      <c r="FLH4585" s="2365"/>
      <c r="FLI4585" s="633"/>
      <c r="FLJ4585" s="439"/>
      <c r="FLK4585" s="633"/>
      <c r="FLL4585" s="633"/>
      <c r="FLM4585" s="1888"/>
      <c r="FLN4585" s="544"/>
      <c r="FLO4585" s="2365"/>
      <c r="FLP4585" s="633"/>
      <c r="FLQ4585" s="439"/>
      <c r="FLR4585" s="633"/>
      <c r="FLS4585" s="633"/>
      <c r="FLT4585" s="1888"/>
      <c r="FLU4585" s="544"/>
      <c r="FLV4585" s="2365"/>
      <c r="FLW4585" s="633"/>
      <c r="FLX4585" s="439"/>
      <c r="FLY4585" s="633"/>
      <c r="FLZ4585" s="633"/>
      <c r="FMA4585" s="1888"/>
      <c r="FMB4585" s="544"/>
      <c r="FMC4585" s="2365"/>
      <c r="FMD4585" s="633"/>
      <c r="FME4585" s="439"/>
      <c r="FMF4585" s="633"/>
      <c r="FMG4585" s="633"/>
      <c r="FMH4585" s="1888"/>
      <c r="FMI4585" s="544"/>
      <c r="FMJ4585" s="2365"/>
      <c r="FMK4585" s="633"/>
      <c r="FML4585" s="439"/>
      <c r="FMM4585" s="633"/>
      <c r="FMN4585" s="633"/>
      <c r="FMO4585" s="1888"/>
      <c r="FMP4585" s="544"/>
      <c r="FMQ4585" s="2365"/>
      <c r="FMR4585" s="633"/>
      <c r="FMS4585" s="439"/>
      <c r="FMT4585" s="633"/>
      <c r="FMU4585" s="633"/>
      <c r="FMV4585" s="1888"/>
      <c r="FMW4585" s="544"/>
      <c r="FMX4585" s="2365"/>
      <c r="FMY4585" s="633"/>
      <c r="FMZ4585" s="439"/>
      <c r="FNA4585" s="633"/>
      <c r="FNB4585" s="633"/>
      <c r="FNC4585" s="1888"/>
      <c r="FND4585" s="544"/>
      <c r="FNE4585" s="2365"/>
      <c r="FNF4585" s="633"/>
      <c r="FNG4585" s="439"/>
      <c r="FNH4585" s="633"/>
      <c r="FNI4585" s="633"/>
      <c r="FNJ4585" s="1888"/>
      <c r="FNK4585" s="544"/>
      <c r="FNL4585" s="2365"/>
      <c r="FNM4585" s="633"/>
      <c r="FNN4585" s="439"/>
      <c r="FNO4585" s="633"/>
      <c r="FNP4585" s="633"/>
      <c r="FNQ4585" s="1888"/>
      <c r="FNR4585" s="544"/>
      <c r="FNS4585" s="2365"/>
      <c r="FNT4585" s="633"/>
      <c r="FNU4585" s="439"/>
      <c r="FNV4585" s="633"/>
      <c r="FNW4585" s="633"/>
      <c r="FNX4585" s="1888"/>
      <c r="FNY4585" s="544"/>
      <c r="FNZ4585" s="2365"/>
      <c r="FOA4585" s="633"/>
      <c r="FOB4585" s="439"/>
      <c r="FOC4585" s="633"/>
      <c r="FOD4585" s="633"/>
      <c r="FOE4585" s="1888"/>
      <c r="FOF4585" s="544"/>
      <c r="FOG4585" s="2365"/>
      <c r="FOH4585" s="633"/>
      <c r="FOI4585" s="439"/>
      <c r="FOJ4585" s="633"/>
      <c r="FOK4585" s="633"/>
      <c r="FOL4585" s="1888"/>
      <c r="FOM4585" s="544"/>
      <c r="FON4585" s="2365"/>
      <c r="FOO4585" s="633"/>
      <c r="FOP4585" s="439"/>
      <c r="FOQ4585" s="633"/>
      <c r="FOR4585" s="633"/>
      <c r="FOS4585" s="1888"/>
      <c r="FOT4585" s="544"/>
      <c r="FOU4585" s="2365"/>
      <c r="FOV4585" s="633"/>
      <c r="FOW4585" s="439"/>
      <c r="FOX4585" s="633"/>
      <c r="FOY4585" s="633"/>
      <c r="FOZ4585" s="1888"/>
      <c r="FPA4585" s="544"/>
      <c r="FPB4585" s="2365"/>
      <c r="FPC4585" s="633"/>
      <c r="FPD4585" s="439"/>
      <c r="FPE4585" s="633"/>
      <c r="FPF4585" s="633"/>
      <c r="FPG4585" s="1888"/>
      <c r="FPH4585" s="544"/>
      <c r="FPI4585" s="2365"/>
      <c r="FPJ4585" s="633"/>
      <c r="FPK4585" s="439"/>
      <c r="FPL4585" s="633"/>
      <c r="FPM4585" s="633"/>
      <c r="FPN4585" s="1888"/>
      <c r="FPO4585" s="544"/>
      <c r="FPP4585" s="2365"/>
      <c r="FPQ4585" s="633"/>
      <c r="FPR4585" s="439"/>
      <c r="FPS4585" s="633"/>
      <c r="FPT4585" s="633"/>
      <c r="FPU4585" s="1888"/>
      <c r="FPV4585" s="544"/>
      <c r="FPW4585" s="2365"/>
      <c r="FPX4585" s="633"/>
      <c r="FPY4585" s="439"/>
      <c r="FPZ4585" s="633"/>
      <c r="FQA4585" s="633"/>
      <c r="FQB4585" s="1888"/>
      <c r="FQC4585" s="544"/>
      <c r="FQD4585" s="2365"/>
      <c r="FQE4585" s="633"/>
      <c r="FQF4585" s="439"/>
      <c r="FQG4585" s="633"/>
      <c r="FQH4585" s="633"/>
      <c r="FQI4585" s="1888"/>
      <c r="FQJ4585" s="544"/>
      <c r="FQK4585" s="2365"/>
      <c r="FQL4585" s="633"/>
      <c r="FQM4585" s="439"/>
      <c r="FQN4585" s="633"/>
      <c r="FQO4585" s="633"/>
      <c r="FQP4585" s="1888"/>
      <c r="FQQ4585" s="544"/>
      <c r="FQR4585" s="2365"/>
      <c r="FQS4585" s="633"/>
      <c r="FQT4585" s="439"/>
      <c r="FQU4585" s="633"/>
      <c r="FQV4585" s="633"/>
      <c r="FQW4585" s="1888"/>
      <c r="FQX4585" s="544"/>
      <c r="FQY4585" s="2365"/>
      <c r="FQZ4585" s="633"/>
      <c r="FRA4585" s="439"/>
      <c r="FRB4585" s="633"/>
      <c r="FRC4585" s="633"/>
      <c r="FRD4585" s="1888"/>
      <c r="FRE4585" s="544"/>
      <c r="FRF4585" s="2365"/>
      <c r="FRG4585" s="633"/>
      <c r="FRH4585" s="439"/>
      <c r="FRI4585" s="633"/>
      <c r="FRJ4585" s="633"/>
      <c r="FRK4585" s="1888"/>
      <c r="FRL4585" s="544"/>
      <c r="FRM4585" s="2365"/>
      <c r="FRN4585" s="633"/>
      <c r="FRO4585" s="439"/>
      <c r="FRP4585" s="633"/>
      <c r="FRQ4585" s="633"/>
      <c r="FRR4585" s="1888"/>
      <c r="FRS4585" s="544"/>
      <c r="FRT4585" s="2365"/>
      <c r="FRU4585" s="633"/>
      <c r="FRV4585" s="439"/>
      <c r="FRW4585" s="633"/>
      <c r="FRX4585" s="633"/>
      <c r="FRY4585" s="1888"/>
      <c r="FRZ4585" s="544"/>
      <c r="FSA4585" s="2365"/>
      <c r="FSB4585" s="633"/>
      <c r="FSC4585" s="439"/>
      <c r="FSD4585" s="633"/>
      <c r="FSE4585" s="633"/>
      <c r="FSF4585" s="1888"/>
      <c r="FSG4585" s="544"/>
      <c r="FSH4585" s="2365"/>
      <c r="FSI4585" s="633"/>
      <c r="FSJ4585" s="439"/>
      <c r="FSK4585" s="633"/>
      <c r="FSL4585" s="633"/>
      <c r="FSM4585" s="1888"/>
      <c r="FSN4585" s="544"/>
      <c r="FSO4585" s="2365"/>
      <c r="FSP4585" s="633"/>
      <c r="FSQ4585" s="439"/>
      <c r="FSR4585" s="633"/>
      <c r="FSS4585" s="633"/>
      <c r="FST4585" s="1888"/>
      <c r="FSU4585" s="544"/>
      <c r="FSV4585" s="2365"/>
      <c r="FSW4585" s="633"/>
      <c r="FSX4585" s="439"/>
      <c r="FSY4585" s="633"/>
      <c r="FSZ4585" s="633"/>
      <c r="FTA4585" s="1888"/>
      <c r="FTB4585" s="544"/>
      <c r="FTC4585" s="2365"/>
      <c r="FTD4585" s="633"/>
      <c r="FTE4585" s="439"/>
      <c r="FTF4585" s="633"/>
      <c r="FTG4585" s="633"/>
      <c r="FTH4585" s="1888"/>
      <c r="FTI4585" s="544"/>
      <c r="FTJ4585" s="2365"/>
      <c r="FTK4585" s="633"/>
      <c r="FTL4585" s="439"/>
      <c r="FTM4585" s="633"/>
      <c r="FTN4585" s="633"/>
      <c r="FTO4585" s="1888"/>
      <c r="FTP4585" s="544"/>
      <c r="FTQ4585" s="2365"/>
      <c r="FTR4585" s="633"/>
      <c r="FTS4585" s="439"/>
      <c r="FTT4585" s="633"/>
      <c r="FTU4585" s="633"/>
      <c r="FTV4585" s="1888"/>
      <c r="FTW4585" s="544"/>
      <c r="FTX4585" s="2365"/>
      <c r="FTY4585" s="633"/>
      <c r="FTZ4585" s="439"/>
      <c r="FUA4585" s="633"/>
      <c r="FUB4585" s="633"/>
      <c r="FUC4585" s="1888"/>
      <c r="FUD4585" s="544"/>
      <c r="FUE4585" s="2365"/>
      <c r="FUF4585" s="633"/>
      <c r="FUG4585" s="439"/>
      <c r="FUH4585" s="633"/>
      <c r="FUI4585" s="633"/>
      <c r="FUJ4585" s="1888"/>
      <c r="FUK4585" s="544"/>
      <c r="FUL4585" s="2365"/>
      <c r="FUM4585" s="633"/>
      <c r="FUN4585" s="439"/>
      <c r="FUO4585" s="633"/>
      <c r="FUP4585" s="633"/>
      <c r="FUQ4585" s="1888"/>
      <c r="FUR4585" s="544"/>
      <c r="FUS4585" s="2365"/>
      <c r="FUT4585" s="633"/>
      <c r="FUU4585" s="439"/>
      <c r="FUV4585" s="633"/>
      <c r="FUW4585" s="633"/>
      <c r="FUX4585" s="1888"/>
      <c r="FUY4585" s="544"/>
      <c r="FUZ4585" s="2365"/>
      <c r="FVA4585" s="633"/>
      <c r="FVB4585" s="439"/>
      <c r="FVC4585" s="633"/>
      <c r="FVD4585" s="633"/>
      <c r="FVE4585" s="1888"/>
      <c r="FVF4585" s="544"/>
      <c r="FVG4585" s="2365"/>
      <c r="FVH4585" s="633"/>
      <c r="FVI4585" s="439"/>
      <c r="FVJ4585" s="633"/>
      <c r="FVK4585" s="633"/>
      <c r="FVL4585" s="1888"/>
      <c r="FVM4585" s="544"/>
      <c r="FVN4585" s="2365"/>
      <c r="FVO4585" s="633"/>
      <c r="FVP4585" s="439"/>
      <c r="FVQ4585" s="633"/>
      <c r="FVR4585" s="633"/>
      <c r="FVS4585" s="1888"/>
      <c r="FVT4585" s="544"/>
      <c r="FVU4585" s="2365"/>
      <c r="FVV4585" s="633"/>
      <c r="FVW4585" s="439"/>
      <c r="FVX4585" s="633"/>
      <c r="FVY4585" s="633"/>
      <c r="FVZ4585" s="1888"/>
      <c r="FWA4585" s="544"/>
      <c r="FWB4585" s="2365"/>
      <c r="FWC4585" s="633"/>
      <c r="FWD4585" s="439"/>
      <c r="FWE4585" s="633"/>
      <c r="FWF4585" s="633"/>
      <c r="FWG4585" s="1888"/>
      <c r="FWH4585" s="544"/>
      <c r="FWI4585" s="2365"/>
      <c r="FWJ4585" s="633"/>
      <c r="FWK4585" s="439"/>
      <c r="FWL4585" s="633"/>
      <c r="FWM4585" s="633"/>
      <c r="FWN4585" s="1888"/>
      <c r="FWO4585" s="544"/>
      <c r="FWP4585" s="2365"/>
      <c r="FWQ4585" s="633"/>
      <c r="FWR4585" s="439"/>
      <c r="FWS4585" s="633"/>
      <c r="FWT4585" s="633"/>
      <c r="FWU4585" s="1888"/>
      <c r="FWV4585" s="544"/>
      <c r="FWW4585" s="2365"/>
      <c r="FWX4585" s="633"/>
      <c r="FWY4585" s="439"/>
      <c r="FWZ4585" s="633"/>
      <c r="FXA4585" s="633"/>
      <c r="FXB4585" s="1888"/>
      <c r="FXC4585" s="544"/>
      <c r="FXD4585" s="2365"/>
      <c r="FXE4585" s="633"/>
      <c r="FXF4585" s="439"/>
      <c r="FXG4585" s="633"/>
      <c r="FXH4585" s="633"/>
      <c r="FXI4585" s="1888"/>
      <c r="FXJ4585" s="544"/>
      <c r="FXK4585" s="2365"/>
      <c r="FXL4585" s="633"/>
      <c r="FXM4585" s="439"/>
      <c r="FXN4585" s="633"/>
      <c r="FXO4585" s="633"/>
      <c r="FXP4585" s="1888"/>
      <c r="FXQ4585" s="544"/>
      <c r="FXR4585" s="2365"/>
      <c r="FXS4585" s="633"/>
      <c r="FXT4585" s="439"/>
      <c r="FXU4585" s="633"/>
      <c r="FXV4585" s="633"/>
      <c r="FXW4585" s="1888"/>
      <c r="FXX4585" s="544"/>
      <c r="FXY4585" s="2365"/>
      <c r="FXZ4585" s="633"/>
      <c r="FYA4585" s="439"/>
      <c r="FYB4585" s="633"/>
      <c r="FYC4585" s="633"/>
      <c r="FYD4585" s="1888"/>
      <c r="FYE4585" s="544"/>
      <c r="FYF4585" s="2365"/>
      <c r="FYG4585" s="633"/>
      <c r="FYH4585" s="439"/>
      <c r="FYI4585" s="633"/>
      <c r="FYJ4585" s="633"/>
      <c r="FYK4585" s="1888"/>
      <c r="FYL4585" s="544"/>
      <c r="FYM4585" s="2365"/>
      <c r="FYN4585" s="633"/>
      <c r="FYO4585" s="439"/>
      <c r="FYP4585" s="633"/>
      <c r="FYQ4585" s="633"/>
      <c r="FYR4585" s="1888"/>
      <c r="FYS4585" s="544"/>
      <c r="FYT4585" s="2365"/>
      <c r="FYU4585" s="633"/>
      <c r="FYV4585" s="439"/>
      <c r="FYW4585" s="633"/>
      <c r="FYX4585" s="633"/>
      <c r="FYY4585" s="1888"/>
      <c r="FYZ4585" s="544"/>
      <c r="FZA4585" s="2365"/>
      <c r="FZB4585" s="633"/>
      <c r="FZC4585" s="439"/>
      <c r="FZD4585" s="633"/>
      <c r="FZE4585" s="633"/>
      <c r="FZF4585" s="1888"/>
      <c r="FZG4585" s="544"/>
      <c r="FZH4585" s="2365"/>
      <c r="FZI4585" s="633"/>
      <c r="FZJ4585" s="439"/>
      <c r="FZK4585" s="633"/>
      <c r="FZL4585" s="633"/>
      <c r="FZM4585" s="1888"/>
      <c r="FZN4585" s="544"/>
      <c r="FZO4585" s="2365"/>
      <c r="FZP4585" s="633"/>
      <c r="FZQ4585" s="439"/>
      <c r="FZR4585" s="633"/>
      <c r="FZS4585" s="633"/>
      <c r="FZT4585" s="1888"/>
      <c r="FZU4585" s="544"/>
      <c r="FZV4585" s="2365"/>
      <c r="FZW4585" s="633"/>
      <c r="FZX4585" s="439"/>
      <c r="FZY4585" s="633"/>
      <c r="FZZ4585" s="633"/>
      <c r="GAA4585" s="1888"/>
      <c r="GAB4585" s="544"/>
      <c r="GAC4585" s="2365"/>
      <c r="GAD4585" s="633"/>
      <c r="GAE4585" s="439"/>
      <c r="GAF4585" s="633"/>
      <c r="GAG4585" s="633"/>
      <c r="GAH4585" s="1888"/>
      <c r="GAI4585" s="544"/>
      <c r="GAJ4585" s="2365"/>
      <c r="GAK4585" s="633"/>
      <c r="GAL4585" s="439"/>
      <c r="GAM4585" s="633"/>
      <c r="GAN4585" s="633"/>
      <c r="GAO4585" s="1888"/>
      <c r="GAP4585" s="544"/>
      <c r="GAQ4585" s="2365"/>
      <c r="GAR4585" s="633"/>
      <c r="GAS4585" s="439"/>
      <c r="GAT4585" s="633"/>
      <c r="GAU4585" s="633"/>
      <c r="GAV4585" s="1888"/>
      <c r="GAW4585" s="544"/>
      <c r="GAX4585" s="2365"/>
      <c r="GAY4585" s="633"/>
      <c r="GAZ4585" s="439"/>
      <c r="GBA4585" s="633"/>
      <c r="GBB4585" s="633"/>
      <c r="GBC4585" s="1888"/>
      <c r="GBD4585" s="544"/>
      <c r="GBE4585" s="2365"/>
      <c r="GBF4585" s="633"/>
      <c r="GBG4585" s="439"/>
      <c r="GBH4585" s="633"/>
      <c r="GBI4585" s="633"/>
      <c r="GBJ4585" s="1888"/>
      <c r="GBK4585" s="544"/>
      <c r="GBL4585" s="2365"/>
      <c r="GBM4585" s="633"/>
      <c r="GBN4585" s="439"/>
      <c r="GBO4585" s="633"/>
      <c r="GBP4585" s="633"/>
      <c r="GBQ4585" s="1888"/>
      <c r="GBR4585" s="544"/>
      <c r="GBS4585" s="2365"/>
      <c r="GBT4585" s="633"/>
      <c r="GBU4585" s="439"/>
      <c r="GBV4585" s="633"/>
      <c r="GBW4585" s="633"/>
      <c r="GBX4585" s="1888"/>
      <c r="GBY4585" s="544"/>
      <c r="GBZ4585" s="2365"/>
      <c r="GCA4585" s="633"/>
      <c r="GCB4585" s="439"/>
      <c r="GCC4585" s="633"/>
      <c r="GCD4585" s="633"/>
      <c r="GCE4585" s="1888"/>
      <c r="GCF4585" s="544"/>
      <c r="GCG4585" s="2365"/>
      <c r="GCH4585" s="633"/>
      <c r="GCI4585" s="439"/>
      <c r="GCJ4585" s="633"/>
      <c r="GCK4585" s="633"/>
      <c r="GCL4585" s="1888"/>
      <c r="GCM4585" s="544"/>
      <c r="GCN4585" s="2365"/>
      <c r="GCO4585" s="633"/>
      <c r="GCP4585" s="439"/>
      <c r="GCQ4585" s="633"/>
      <c r="GCR4585" s="633"/>
      <c r="GCS4585" s="1888"/>
      <c r="GCT4585" s="544"/>
      <c r="GCU4585" s="2365"/>
      <c r="GCV4585" s="633"/>
      <c r="GCW4585" s="439"/>
      <c r="GCX4585" s="633"/>
      <c r="GCY4585" s="633"/>
      <c r="GCZ4585" s="1888"/>
      <c r="GDA4585" s="544"/>
      <c r="GDB4585" s="2365"/>
      <c r="GDC4585" s="633"/>
      <c r="GDD4585" s="439"/>
      <c r="GDE4585" s="633"/>
      <c r="GDF4585" s="633"/>
      <c r="GDG4585" s="1888"/>
      <c r="GDH4585" s="544"/>
      <c r="GDI4585" s="2365"/>
      <c r="GDJ4585" s="633"/>
      <c r="GDK4585" s="439"/>
      <c r="GDL4585" s="633"/>
      <c r="GDM4585" s="633"/>
      <c r="GDN4585" s="1888"/>
      <c r="GDO4585" s="544"/>
      <c r="GDP4585" s="2365"/>
      <c r="GDQ4585" s="633"/>
      <c r="GDR4585" s="439"/>
      <c r="GDS4585" s="633"/>
      <c r="GDT4585" s="633"/>
      <c r="GDU4585" s="1888"/>
      <c r="GDV4585" s="544"/>
      <c r="GDW4585" s="2365"/>
      <c r="GDX4585" s="633"/>
      <c r="GDY4585" s="439"/>
      <c r="GDZ4585" s="633"/>
      <c r="GEA4585" s="633"/>
      <c r="GEB4585" s="1888"/>
      <c r="GEC4585" s="544"/>
      <c r="GED4585" s="2365"/>
      <c r="GEE4585" s="633"/>
      <c r="GEF4585" s="439"/>
      <c r="GEG4585" s="633"/>
      <c r="GEH4585" s="633"/>
      <c r="GEI4585" s="1888"/>
      <c r="GEJ4585" s="544"/>
      <c r="GEK4585" s="2365"/>
      <c r="GEL4585" s="633"/>
      <c r="GEM4585" s="439"/>
      <c r="GEN4585" s="633"/>
      <c r="GEO4585" s="633"/>
      <c r="GEP4585" s="1888"/>
      <c r="GEQ4585" s="544"/>
      <c r="GER4585" s="2365"/>
      <c r="GES4585" s="633"/>
      <c r="GET4585" s="439"/>
      <c r="GEU4585" s="633"/>
      <c r="GEV4585" s="633"/>
      <c r="GEW4585" s="1888"/>
      <c r="GEX4585" s="544"/>
      <c r="GEY4585" s="2365"/>
      <c r="GEZ4585" s="633"/>
      <c r="GFA4585" s="439"/>
      <c r="GFB4585" s="633"/>
      <c r="GFC4585" s="633"/>
      <c r="GFD4585" s="1888"/>
      <c r="GFE4585" s="544"/>
      <c r="GFF4585" s="2365"/>
      <c r="GFG4585" s="633"/>
      <c r="GFH4585" s="439"/>
      <c r="GFI4585" s="633"/>
      <c r="GFJ4585" s="633"/>
      <c r="GFK4585" s="1888"/>
      <c r="GFL4585" s="544"/>
      <c r="GFM4585" s="2365"/>
      <c r="GFN4585" s="633"/>
      <c r="GFO4585" s="439"/>
      <c r="GFP4585" s="633"/>
      <c r="GFQ4585" s="633"/>
      <c r="GFR4585" s="1888"/>
      <c r="GFS4585" s="544"/>
      <c r="GFT4585" s="2365"/>
      <c r="GFU4585" s="633"/>
      <c r="GFV4585" s="439"/>
      <c r="GFW4585" s="633"/>
      <c r="GFX4585" s="633"/>
      <c r="GFY4585" s="1888"/>
      <c r="GFZ4585" s="544"/>
      <c r="GGA4585" s="2365"/>
      <c r="GGB4585" s="633"/>
      <c r="GGC4585" s="439"/>
      <c r="GGD4585" s="633"/>
      <c r="GGE4585" s="633"/>
      <c r="GGF4585" s="1888"/>
      <c r="GGG4585" s="544"/>
      <c r="GGH4585" s="2365"/>
      <c r="GGI4585" s="633"/>
      <c r="GGJ4585" s="439"/>
      <c r="GGK4585" s="633"/>
      <c r="GGL4585" s="633"/>
      <c r="GGM4585" s="1888"/>
      <c r="GGN4585" s="544"/>
      <c r="GGO4585" s="2365"/>
      <c r="GGP4585" s="633"/>
      <c r="GGQ4585" s="439"/>
      <c r="GGR4585" s="633"/>
      <c r="GGS4585" s="633"/>
      <c r="GGT4585" s="1888"/>
      <c r="GGU4585" s="544"/>
      <c r="GGV4585" s="2365"/>
      <c r="GGW4585" s="633"/>
      <c r="GGX4585" s="439"/>
      <c r="GGY4585" s="633"/>
      <c r="GGZ4585" s="633"/>
      <c r="GHA4585" s="1888"/>
      <c r="GHB4585" s="544"/>
      <c r="GHC4585" s="2365"/>
      <c r="GHD4585" s="633"/>
      <c r="GHE4585" s="439"/>
      <c r="GHF4585" s="633"/>
      <c r="GHG4585" s="633"/>
      <c r="GHH4585" s="1888"/>
      <c r="GHI4585" s="544"/>
      <c r="GHJ4585" s="2365"/>
      <c r="GHK4585" s="633"/>
      <c r="GHL4585" s="439"/>
      <c r="GHM4585" s="633"/>
      <c r="GHN4585" s="633"/>
      <c r="GHO4585" s="1888"/>
      <c r="GHP4585" s="544"/>
      <c r="GHQ4585" s="2365"/>
      <c r="GHR4585" s="633"/>
      <c r="GHS4585" s="439"/>
      <c r="GHT4585" s="633"/>
      <c r="GHU4585" s="633"/>
      <c r="GHV4585" s="1888"/>
      <c r="GHW4585" s="544"/>
      <c r="GHX4585" s="2365"/>
      <c r="GHY4585" s="633"/>
      <c r="GHZ4585" s="439"/>
      <c r="GIA4585" s="633"/>
      <c r="GIB4585" s="633"/>
      <c r="GIC4585" s="1888"/>
      <c r="GID4585" s="544"/>
      <c r="GIE4585" s="2365"/>
      <c r="GIF4585" s="633"/>
      <c r="GIG4585" s="439"/>
      <c r="GIH4585" s="633"/>
      <c r="GII4585" s="633"/>
      <c r="GIJ4585" s="1888"/>
      <c r="GIK4585" s="544"/>
      <c r="GIL4585" s="2365"/>
      <c r="GIM4585" s="633"/>
      <c r="GIN4585" s="439"/>
      <c r="GIO4585" s="633"/>
      <c r="GIP4585" s="633"/>
      <c r="GIQ4585" s="1888"/>
      <c r="GIR4585" s="544"/>
      <c r="GIS4585" s="2365"/>
      <c r="GIT4585" s="633"/>
      <c r="GIU4585" s="439"/>
      <c r="GIV4585" s="633"/>
      <c r="GIW4585" s="633"/>
      <c r="GIX4585" s="1888"/>
      <c r="GIY4585" s="544"/>
      <c r="GIZ4585" s="2365"/>
      <c r="GJA4585" s="633"/>
      <c r="GJB4585" s="439"/>
      <c r="GJC4585" s="633"/>
      <c r="GJD4585" s="633"/>
      <c r="GJE4585" s="1888"/>
      <c r="GJF4585" s="544"/>
      <c r="GJG4585" s="2365"/>
      <c r="GJH4585" s="633"/>
      <c r="GJI4585" s="439"/>
      <c r="GJJ4585" s="633"/>
      <c r="GJK4585" s="633"/>
      <c r="GJL4585" s="1888"/>
      <c r="GJM4585" s="544"/>
      <c r="GJN4585" s="2365"/>
      <c r="GJO4585" s="633"/>
      <c r="GJP4585" s="439"/>
      <c r="GJQ4585" s="633"/>
      <c r="GJR4585" s="633"/>
      <c r="GJS4585" s="1888"/>
      <c r="GJT4585" s="544"/>
      <c r="GJU4585" s="2365"/>
      <c r="GJV4585" s="633"/>
      <c r="GJW4585" s="439"/>
      <c r="GJX4585" s="633"/>
      <c r="GJY4585" s="633"/>
      <c r="GJZ4585" s="1888"/>
      <c r="GKA4585" s="544"/>
      <c r="GKB4585" s="2365"/>
      <c r="GKC4585" s="633"/>
      <c r="GKD4585" s="439"/>
      <c r="GKE4585" s="633"/>
      <c r="GKF4585" s="633"/>
      <c r="GKG4585" s="1888"/>
      <c r="GKH4585" s="544"/>
      <c r="GKI4585" s="2365"/>
      <c r="GKJ4585" s="633"/>
      <c r="GKK4585" s="439"/>
      <c r="GKL4585" s="633"/>
      <c r="GKM4585" s="633"/>
      <c r="GKN4585" s="1888"/>
      <c r="GKO4585" s="544"/>
      <c r="GKP4585" s="2365"/>
      <c r="GKQ4585" s="633"/>
      <c r="GKR4585" s="439"/>
      <c r="GKS4585" s="633"/>
      <c r="GKT4585" s="633"/>
      <c r="GKU4585" s="1888"/>
      <c r="GKV4585" s="544"/>
      <c r="GKW4585" s="2365"/>
      <c r="GKX4585" s="633"/>
      <c r="GKY4585" s="439"/>
      <c r="GKZ4585" s="633"/>
      <c r="GLA4585" s="633"/>
      <c r="GLB4585" s="1888"/>
      <c r="GLC4585" s="544"/>
      <c r="GLD4585" s="2365"/>
      <c r="GLE4585" s="633"/>
      <c r="GLF4585" s="439"/>
      <c r="GLG4585" s="633"/>
      <c r="GLH4585" s="633"/>
      <c r="GLI4585" s="1888"/>
      <c r="GLJ4585" s="544"/>
      <c r="GLK4585" s="2365"/>
      <c r="GLL4585" s="633"/>
      <c r="GLM4585" s="439"/>
      <c r="GLN4585" s="633"/>
      <c r="GLO4585" s="633"/>
      <c r="GLP4585" s="1888"/>
      <c r="GLQ4585" s="544"/>
      <c r="GLR4585" s="2365"/>
      <c r="GLS4585" s="633"/>
      <c r="GLT4585" s="439"/>
      <c r="GLU4585" s="633"/>
      <c r="GLV4585" s="633"/>
      <c r="GLW4585" s="1888"/>
      <c r="GLX4585" s="544"/>
      <c r="GLY4585" s="2365"/>
      <c r="GLZ4585" s="633"/>
      <c r="GMA4585" s="439"/>
      <c r="GMB4585" s="633"/>
      <c r="GMC4585" s="633"/>
      <c r="GMD4585" s="1888"/>
      <c r="GME4585" s="544"/>
      <c r="GMF4585" s="2365"/>
      <c r="GMG4585" s="633"/>
      <c r="GMH4585" s="439"/>
      <c r="GMI4585" s="633"/>
      <c r="GMJ4585" s="633"/>
      <c r="GMK4585" s="1888"/>
      <c r="GML4585" s="544"/>
      <c r="GMM4585" s="2365"/>
      <c r="GMN4585" s="633"/>
      <c r="GMO4585" s="439"/>
      <c r="GMP4585" s="633"/>
      <c r="GMQ4585" s="633"/>
      <c r="GMR4585" s="1888"/>
      <c r="GMS4585" s="544"/>
      <c r="GMT4585" s="2365"/>
      <c r="GMU4585" s="633"/>
      <c r="GMV4585" s="439"/>
      <c r="GMW4585" s="633"/>
      <c r="GMX4585" s="633"/>
      <c r="GMY4585" s="1888"/>
      <c r="GMZ4585" s="544"/>
      <c r="GNA4585" s="2365"/>
      <c r="GNB4585" s="633"/>
      <c r="GNC4585" s="439"/>
      <c r="GND4585" s="633"/>
      <c r="GNE4585" s="633"/>
      <c r="GNF4585" s="1888"/>
      <c r="GNG4585" s="544"/>
      <c r="GNH4585" s="2365"/>
      <c r="GNI4585" s="633"/>
      <c r="GNJ4585" s="439"/>
      <c r="GNK4585" s="633"/>
      <c r="GNL4585" s="633"/>
      <c r="GNM4585" s="1888"/>
      <c r="GNN4585" s="544"/>
      <c r="GNO4585" s="2365"/>
      <c r="GNP4585" s="633"/>
      <c r="GNQ4585" s="439"/>
      <c r="GNR4585" s="633"/>
      <c r="GNS4585" s="633"/>
      <c r="GNT4585" s="1888"/>
      <c r="GNU4585" s="544"/>
      <c r="GNV4585" s="2365"/>
      <c r="GNW4585" s="633"/>
      <c r="GNX4585" s="439"/>
      <c r="GNY4585" s="633"/>
      <c r="GNZ4585" s="633"/>
      <c r="GOA4585" s="1888"/>
      <c r="GOB4585" s="544"/>
      <c r="GOC4585" s="2365"/>
      <c r="GOD4585" s="633"/>
      <c r="GOE4585" s="439"/>
      <c r="GOF4585" s="633"/>
      <c r="GOG4585" s="633"/>
      <c r="GOH4585" s="1888"/>
      <c r="GOI4585" s="544"/>
      <c r="GOJ4585" s="2365"/>
      <c r="GOK4585" s="633"/>
      <c r="GOL4585" s="439"/>
      <c r="GOM4585" s="633"/>
      <c r="GON4585" s="633"/>
      <c r="GOO4585" s="1888"/>
      <c r="GOP4585" s="544"/>
      <c r="GOQ4585" s="2365"/>
      <c r="GOR4585" s="633"/>
      <c r="GOS4585" s="439"/>
      <c r="GOT4585" s="633"/>
      <c r="GOU4585" s="633"/>
      <c r="GOV4585" s="1888"/>
      <c r="GOW4585" s="544"/>
      <c r="GOX4585" s="2365"/>
      <c r="GOY4585" s="633"/>
      <c r="GOZ4585" s="439"/>
      <c r="GPA4585" s="633"/>
      <c r="GPB4585" s="633"/>
      <c r="GPC4585" s="1888"/>
      <c r="GPD4585" s="544"/>
      <c r="GPE4585" s="2365"/>
      <c r="GPF4585" s="633"/>
      <c r="GPG4585" s="439"/>
      <c r="GPH4585" s="633"/>
      <c r="GPI4585" s="633"/>
      <c r="GPJ4585" s="1888"/>
      <c r="GPK4585" s="544"/>
      <c r="GPL4585" s="2365"/>
      <c r="GPM4585" s="633"/>
      <c r="GPN4585" s="439"/>
      <c r="GPO4585" s="633"/>
      <c r="GPP4585" s="633"/>
      <c r="GPQ4585" s="1888"/>
      <c r="GPR4585" s="544"/>
      <c r="GPS4585" s="2365"/>
      <c r="GPT4585" s="633"/>
      <c r="GPU4585" s="439"/>
      <c r="GPV4585" s="633"/>
      <c r="GPW4585" s="633"/>
      <c r="GPX4585" s="1888"/>
      <c r="GPY4585" s="544"/>
      <c r="GPZ4585" s="2365"/>
      <c r="GQA4585" s="633"/>
      <c r="GQB4585" s="439"/>
      <c r="GQC4585" s="633"/>
      <c r="GQD4585" s="633"/>
      <c r="GQE4585" s="1888"/>
      <c r="GQF4585" s="544"/>
      <c r="GQG4585" s="2365"/>
      <c r="GQH4585" s="633"/>
      <c r="GQI4585" s="439"/>
      <c r="GQJ4585" s="633"/>
      <c r="GQK4585" s="633"/>
      <c r="GQL4585" s="1888"/>
      <c r="GQM4585" s="544"/>
      <c r="GQN4585" s="2365"/>
      <c r="GQO4585" s="633"/>
      <c r="GQP4585" s="439"/>
      <c r="GQQ4585" s="633"/>
      <c r="GQR4585" s="633"/>
      <c r="GQS4585" s="1888"/>
      <c r="GQT4585" s="544"/>
      <c r="GQU4585" s="2365"/>
      <c r="GQV4585" s="633"/>
      <c r="GQW4585" s="439"/>
      <c r="GQX4585" s="633"/>
      <c r="GQY4585" s="633"/>
      <c r="GQZ4585" s="1888"/>
      <c r="GRA4585" s="544"/>
      <c r="GRB4585" s="2365"/>
      <c r="GRC4585" s="633"/>
      <c r="GRD4585" s="439"/>
      <c r="GRE4585" s="633"/>
      <c r="GRF4585" s="633"/>
      <c r="GRG4585" s="1888"/>
      <c r="GRH4585" s="544"/>
      <c r="GRI4585" s="2365"/>
      <c r="GRJ4585" s="633"/>
      <c r="GRK4585" s="439"/>
      <c r="GRL4585" s="633"/>
      <c r="GRM4585" s="633"/>
      <c r="GRN4585" s="1888"/>
      <c r="GRO4585" s="544"/>
      <c r="GRP4585" s="2365"/>
      <c r="GRQ4585" s="633"/>
      <c r="GRR4585" s="439"/>
      <c r="GRS4585" s="633"/>
      <c r="GRT4585" s="633"/>
      <c r="GRU4585" s="1888"/>
      <c r="GRV4585" s="544"/>
      <c r="GRW4585" s="2365"/>
      <c r="GRX4585" s="633"/>
      <c r="GRY4585" s="439"/>
      <c r="GRZ4585" s="633"/>
      <c r="GSA4585" s="633"/>
      <c r="GSB4585" s="1888"/>
      <c r="GSC4585" s="544"/>
      <c r="GSD4585" s="2365"/>
      <c r="GSE4585" s="633"/>
      <c r="GSF4585" s="439"/>
      <c r="GSG4585" s="633"/>
      <c r="GSH4585" s="633"/>
      <c r="GSI4585" s="1888"/>
      <c r="GSJ4585" s="544"/>
      <c r="GSK4585" s="2365"/>
      <c r="GSL4585" s="633"/>
      <c r="GSM4585" s="439"/>
      <c r="GSN4585" s="633"/>
      <c r="GSO4585" s="633"/>
      <c r="GSP4585" s="1888"/>
      <c r="GSQ4585" s="544"/>
      <c r="GSR4585" s="2365"/>
      <c r="GSS4585" s="633"/>
      <c r="GST4585" s="439"/>
      <c r="GSU4585" s="633"/>
      <c r="GSV4585" s="633"/>
      <c r="GSW4585" s="1888"/>
      <c r="GSX4585" s="544"/>
      <c r="GSY4585" s="2365"/>
      <c r="GSZ4585" s="633"/>
      <c r="GTA4585" s="439"/>
      <c r="GTB4585" s="633"/>
      <c r="GTC4585" s="633"/>
      <c r="GTD4585" s="1888"/>
      <c r="GTE4585" s="544"/>
      <c r="GTF4585" s="2365"/>
      <c r="GTG4585" s="633"/>
      <c r="GTH4585" s="439"/>
      <c r="GTI4585" s="633"/>
      <c r="GTJ4585" s="633"/>
      <c r="GTK4585" s="1888"/>
      <c r="GTL4585" s="544"/>
      <c r="GTM4585" s="2365"/>
      <c r="GTN4585" s="633"/>
      <c r="GTO4585" s="439"/>
      <c r="GTP4585" s="633"/>
      <c r="GTQ4585" s="633"/>
      <c r="GTR4585" s="1888"/>
      <c r="GTS4585" s="544"/>
      <c r="GTT4585" s="2365"/>
      <c r="GTU4585" s="633"/>
      <c r="GTV4585" s="439"/>
      <c r="GTW4585" s="633"/>
      <c r="GTX4585" s="633"/>
      <c r="GTY4585" s="1888"/>
      <c r="GTZ4585" s="544"/>
      <c r="GUA4585" s="2365"/>
      <c r="GUB4585" s="633"/>
      <c r="GUC4585" s="439"/>
      <c r="GUD4585" s="633"/>
      <c r="GUE4585" s="633"/>
      <c r="GUF4585" s="1888"/>
      <c r="GUG4585" s="544"/>
      <c r="GUH4585" s="2365"/>
      <c r="GUI4585" s="633"/>
      <c r="GUJ4585" s="439"/>
      <c r="GUK4585" s="633"/>
      <c r="GUL4585" s="633"/>
      <c r="GUM4585" s="1888"/>
      <c r="GUN4585" s="544"/>
      <c r="GUO4585" s="2365"/>
      <c r="GUP4585" s="633"/>
      <c r="GUQ4585" s="439"/>
      <c r="GUR4585" s="633"/>
      <c r="GUS4585" s="633"/>
      <c r="GUT4585" s="1888"/>
      <c r="GUU4585" s="544"/>
      <c r="GUV4585" s="2365"/>
      <c r="GUW4585" s="633"/>
      <c r="GUX4585" s="439"/>
      <c r="GUY4585" s="633"/>
      <c r="GUZ4585" s="633"/>
      <c r="GVA4585" s="1888"/>
      <c r="GVB4585" s="544"/>
      <c r="GVC4585" s="2365"/>
      <c r="GVD4585" s="633"/>
      <c r="GVE4585" s="439"/>
      <c r="GVF4585" s="633"/>
      <c r="GVG4585" s="633"/>
      <c r="GVH4585" s="1888"/>
      <c r="GVI4585" s="544"/>
      <c r="GVJ4585" s="2365"/>
      <c r="GVK4585" s="633"/>
      <c r="GVL4585" s="439"/>
      <c r="GVM4585" s="633"/>
      <c r="GVN4585" s="633"/>
      <c r="GVO4585" s="1888"/>
      <c r="GVP4585" s="544"/>
      <c r="GVQ4585" s="2365"/>
      <c r="GVR4585" s="633"/>
      <c r="GVS4585" s="439"/>
      <c r="GVT4585" s="633"/>
      <c r="GVU4585" s="633"/>
      <c r="GVV4585" s="1888"/>
      <c r="GVW4585" s="544"/>
      <c r="GVX4585" s="2365"/>
      <c r="GVY4585" s="633"/>
      <c r="GVZ4585" s="439"/>
      <c r="GWA4585" s="633"/>
      <c r="GWB4585" s="633"/>
      <c r="GWC4585" s="1888"/>
      <c r="GWD4585" s="544"/>
      <c r="GWE4585" s="2365"/>
      <c r="GWF4585" s="633"/>
      <c r="GWG4585" s="439"/>
      <c r="GWH4585" s="633"/>
      <c r="GWI4585" s="633"/>
      <c r="GWJ4585" s="1888"/>
      <c r="GWK4585" s="544"/>
      <c r="GWL4585" s="2365"/>
      <c r="GWM4585" s="633"/>
      <c r="GWN4585" s="439"/>
      <c r="GWO4585" s="633"/>
      <c r="GWP4585" s="633"/>
      <c r="GWQ4585" s="1888"/>
      <c r="GWR4585" s="544"/>
      <c r="GWS4585" s="2365"/>
      <c r="GWT4585" s="633"/>
      <c r="GWU4585" s="439"/>
      <c r="GWV4585" s="633"/>
      <c r="GWW4585" s="633"/>
      <c r="GWX4585" s="1888"/>
      <c r="GWY4585" s="544"/>
      <c r="GWZ4585" s="2365"/>
      <c r="GXA4585" s="633"/>
      <c r="GXB4585" s="439"/>
      <c r="GXC4585" s="633"/>
      <c r="GXD4585" s="633"/>
      <c r="GXE4585" s="1888"/>
      <c r="GXF4585" s="544"/>
      <c r="GXG4585" s="2365"/>
      <c r="GXH4585" s="633"/>
      <c r="GXI4585" s="439"/>
      <c r="GXJ4585" s="633"/>
      <c r="GXK4585" s="633"/>
      <c r="GXL4585" s="1888"/>
      <c r="GXM4585" s="544"/>
      <c r="GXN4585" s="2365"/>
      <c r="GXO4585" s="633"/>
      <c r="GXP4585" s="439"/>
      <c r="GXQ4585" s="633"/>
      <c r="GXR4585" s="633"/>
      <c r="GXS4585" s="1888"/>
      <c r="GXT4585" s="544"/>
      <c r="GXU4585" s="2365"/>
      <c r="GXV4585" s="633"/>
      <c r="GXW4585" s="439"/>
      <c r="GXX4585" s="633"/>
      <c r="GXY4585" s="633"/>
      <c r="GXZ4585" s="1888"/>
      <c r="GYA4585" s="544"/>
      <c r="GYB4585" s="2365"/>
      <c r="GYC4585" s="633"/>
      <c r="GYD4585" s="439"/>
      <c r="GYE4585" s="633"/>
      <c r="GYF4585" s="633"/>
      <c r="GYG4585" s="1888"/>
      <c r="GYH4585" s="544"/>
      <c r="GYI4585" s="2365"/>
      <c r="GYJ4585" s="633"/>
      <c r="GYK4585" s="439"/>
      <c r="GYL4585" s="633"/>
      <c r="GYM4585" s="633"/>
      <c r="GYN4585" s="1888"/>
      <c r="GYO4585" s="544"/>
      <c r="GYP4585" s="2365"/>
      <c r="GYQ4585" s="633"/>
      <c r="GYR4585" s="439"/>
      <c r="GYS4585" s="633"/>
      <c r="GYT4585" s="633"/>
      <c r="GYU4585" s="1888"/>
      <c r="GYV4585" s="544"/>
      <c r="GYW4585" s="2365"/>
      <c r="GYX4585" s="633"/>
      <c r="GYY4585" s="439"/>
      <c r="GYZ4585" s="633"/>
      <c r="GZA4585" s="633"/>
      <c r="GZB4585" s="1888"/>
      <c r="GZC4585" s="544"/>
      <c r="GZD4585" s="2365"/>
      <c r="GZE4585" s="633"/>
      <c r="GZF4585" s="439"/>
      <c r="GZG4585" s="633"/>
      <c r="GZH4585" s="633"/>
      <c r="GZI4585" s="1888"/>
      <c r="GZJ4585" s="544"/>
      <c r="GZK4585" s="2365"/>
      <c r="GZL4585" s="633"/>
      <c r="GZM4585" s="439"/>
      <c r="GZN4585" s="633"/>
      <c r="GZO4585" s="633"/>
      <c r="GZP4585" s="1888"/>
      <c r="GZQ4585" s="544"/>
      <c r="GZR4585" s="2365"/>
      <c r="GZS4585" s="633"/>
      <c r="GZT4585" s="439"/>
      <c r="GZU4585" s="633"/>
      <c r="GZV4585" s="633"/>
      <c r="GZW4585" s="1888"/>
      <c r="GZX4585" s="544"/>
      <c r="GZY4585" s="2365"/>
      <c r="GZZ4585" s="633"/>
      <c r="HAA4585" s="439"/>
      <c r="HAB4585" s="633"/>
      <c r="HAC4585" s="633"/>
      <c r="HAD4585" s="1888"/>
      <c r="HAE4585" s="544"/>
      <c r="HAF4585" s="2365"/>
      <c r="HAG4585" s="633"/>
      <c r="HAH4585" s="439"/>
      <c r="HAI4585" s="633"/>
      <c r="HAJ4585" s="633"/>
      <c r="HAK4585" s="1888"/>
      <c r="HAL4585" s="544"/>
      <c r="HAM4585" s="2365"/>
      <c r="HAN4585" s="633"/>
      <c r="HAO4585" s="439"/>
      <c r="HAP4585" s="633"/>
      <c r="HAQ4585" s="633"/>
      <c r="HAR4585" s="1888"/>
      <c r="HAS4585" s="544"/>
      <c r="HAT4585" s="2365"/>
      <c r="HAU4585" s="633"/>
      <c r="HAV4585" s="439"/>
      <c r="HAW4585" s="633"/>
      <c r="HAX4585" s="633"/>
      <c r="HAY4585" s="1888"/>
      <c r="HAZ4585" s="544"/>
      <c r="HBA4585" s="2365"/>
      <c r="HBB4585" s="633"/>
      <c r="HBC4585" s="439"/>
      <c r="HBD4585" s="633"/>
      <c r="HBE4585" s="633"/>
      <c r="HBF4585" s="1888"/>
      <c r="HBG4585" s="544"/>
      <c r="HBH4585" s="2365"/>
      <c r="HBI4585" s="633"/>
      <c r="HBJ4585" s="439"/>
      <c r="HBK4585" s="633"/>
      <c r="HBL4585" s="633"/>
      <c r="HBM4585" s="1888"/>
      <c r="HBN4585" s="544"/>
      <c r="HBO4585" s="2365"/>
      <c r="HBP4585" s="633"/>
      <c r="HBQ4585" s="439"/>
      <c r="HBR4585" s="633"/>
      <c r="HBS4585" s="633"/>
      <c r="HBT4585" s="1888"/>
      <c r="HBU4585" s="544"/>
      <c r="HBV4585" s="2365"/>
      <c r="HBW4585" s="633"/>
      <c r="HBX4585" s="439"/>
      <c r="HBY4585" s="633"/>
      <c r="HBZ4585" s="633"/>
      <c r="HCA4585" s="1888"/>
      <c r="HCB4585" s="544"/>
      <c r="HCC4585" s="2365"/>
      <c r="HCD4585" s="633"/>
      <c r="HCE4585" s="439"/>
      <c r="HCF4585" s="633"/>
      <c r="HCG4585" s="633"/>
      <c r="HCH4585" s="1888"/>
      <c r="HCI4585" s="544"/>
      <c r="HCJ4585" s="2365"/>
      <c r="HCK4585" s="633"/>
      <c r="HCL4585" s="439"/>
      <c r="HCM4585" s="633"/>
      <c r="HCN4585" s="633"/>
      <c r="HCO4585" s="1888"/>
      <c r="HCP4585" s="544"/>
      <c r="HCQ4585" s="2365"/>
      <c r="HCR4585" s="633"/>
      <c r="HCS4585" s="439"/>
      <c r="HCT4585" s="633"/>
      <c r="HCU4585" s="633"/>
      <c r="HCV4585" s="1888"/>
      <c r="HCW4585" s="544"/>
      <c r="HCX4585" s="2365"/>
      <c r="HCY4585" s="633"/>
      <c r="HCZ4585" s="439"/>
      <c r="HDA4585" s="633"/>
      <c r="HDB4585" s="633"/>
      <c r="HDC4585" s="1888"/>
      <c r="HDD4585" s="544"/>
      <c r="HDE4585" s="2365"/>
      <c r="HDF4585" s="633"/>
      <c r="HDG4585" s="439"/>
      <c r="HDH4585" s="633"/>
      <c r="HDI4585" s="633"/>
      <c r="HDJ4585" s="1888"/>
      <c r="HDK4585" s="544"/>
      <c r="HDL4585" s="2365"/>
      <c r="HDM4585" s="633"/>
      <c r="HDN4585" s="439"/>
      <c r="HDO4585" s="633"/>
      <c r="HDP4585" s="633"/>
      <c r="HDQ4585" s="1888"/>
      <c r="HDR4585" s="544"/>
      <c r="HDS4585" s="2365"/>
      <c r="HDT4585" s="633"/>
      <c r="HDU4585" s="439"/>
      <c r="HDV4585" s="633"/>
      <c r="HDW4585" s="633"/>
      <c r="HDX4585" s="1888"/>
      <c r="HDY4585" s="544"/>
      <c r="HDZ4585" s="2365"/>
      <c r="HEA4585" s="633"/>
      <c r="HEB4585" s="439"/>
      <c r="HEC4585" s="633"/>
      <c r="HED4585" s="633"/>
      <c r="HEE4585" s="1888"/>
      <c r="HEF4585" s="544"/>
      <c r="HEG4585" s="2365"/>
      <c r="HEH4585" s="633"/>
      <c r="HEI4585" s="439"/>
      <c r="HEJ4585" s="633"/>
      <c r="HEK4585" s="633"/>
      <c r="HEL4585" s="1888"/>
      <c r="HEM4585" s="544"/>
      <c r="HEN4585" s="2365"/>
      <c r="HEO4585" s="633"/>
      <c r="HEP4585" s="439"/>
      <c r="HEQ4585" s="633"/>
      <c r="HER4585" s="633"/>
      <c r="HES4585" s="1888"/>
      <c r="HET4585" s="544"/>
      <c r="HEU4585" s="2365"/>
      <c r="HEV4585" s="633"/>
      <c r="HEW4585" s="439"/>
      <c r="HEX4585" s="633"/>
      <c r="HEY4585" s="633"/>
      <c r="HEZ4585" s="1888"/>
      <c r="HFA4585" s="544"/>
      <c r="HFB4585" s="2365"/>
      <c r="HFC4585" s="633"/>
      <c r="HFD4585" s="439"/>
      <c r="HFE4585" s="633"/>
      <c r="HFF4585" s="633"/>
      <c r="HFG4585" s="1888"/>
      <c r="HFH4585" s="544"/>
      <c r="HFI4585" s="2365"/>
      <c r="HFJ4585" s="633"/>
      <c r="HFK4585" s="439"/>
      <c r="HFL4585" s="633"/>
      <c r="HFM4585" s="633"/>
      <c r="HFN4585" s="1888"/>
      <c r="HFO4585" s="544"/>
      <c r="HFP4585" s="2365"/>
      <c r="HFQ4585" s="633"/>
      <c r="HFR4585" s="439"/>
      <c r="HFS4585" s="633"/>
      <c r="HFT4585" s="633"/>
      <c r="HFU4585" s="1888"/>
      <c r="HFV4585" s="544"/>
      <c r="HFW4585" s="2365"/>
      <c r="HFX4585" s="633"/>
      <c r="HFY4585" s="439"/>
      <c r="HFZ4585" s="633"/>
      <c r="HGA4585" s="633"/>
      <c r="HGB4585" s="1888"/>
      <c r="HGC4585" s="544"/>
      <c r="HGD4585" s="2365"/>
      <c r="HGE4585" s="633"/>
      <c r="HGF4585" s="439"/>
      <c r="HGG4585" s="633"/>
      <c r="HGH4585" s="633"/>
      <c r="HGI4585" s="1888"/>
      <c r="HGJ4585" s="544"/>
      <c r="HGK4585" s="2365"/>
      <c r="HGL4585" s="633"/>
      <c r="HGM4585" s="439"/>
      <c r="HGN4585" s="633"/>
      <c r="HGO4585" s="633"/>
      <c r="HGP4585" s="1888"/>
      <c r="HGQ4585" s="544"/>
      <c r="HGR4585" s="2365"/>
      <c r="HGS4585" s="633"/>
      <c r="HGT4585" s="439"/>
      <c r="HGU4585" s="633"/>
      <c r="HGV4585" s="633"/>
      <c r="HGW4585" s="1888"/>
      <c r="HGX4585" s="544"/>
      <c r="HGY4585" s="2365"/>
      <c r="HGZ4585" s="633"/>
      <c r="HHA4585" s="439"/>
      <c r="HHB4585" s="633"/>
      <c r="HHC4585" s="633"/>
      <c r="HHD4585" s="1888"/>
      <c r="HHE4585" s="544"/>
      <c r="HHF4585" s="2365"/>
      <c r="HHG4585" s="633"/>
      <c r="HHH4585" s="439"/>
      <c r="HHI4585" s="633"/>
      <c r="HHJ4585" s="633"/>
      <c r="HHK4585" s="1888"/>
      <c r="HHL4585" s="544"/>
      <c r="HHM4585" s="2365"/>
      <c r="HHN4585" s="633"/>
      <c r="HHO4585" s="439"/>
      <c r="HHP4585" s="633"/>
      <c r="HHQ4585" s="633"/>
      <c r="HHR4585" s="1888"/>
      <c r="HHS4585" s="544"/>
      <c r="HHT4585" s="2365"/>
      <c r="HHU4585" s="633"/>
      <c r="HHV4585" s="439"/>
      <c r="HHW4585" s="633"/>
      <c r="HHX4585" s="633"/>
      <c r="HHY4585" s="1888"/>
      <c r="HHZ4585" s="544"/>
      <c r="HIA4585" s="2365"/>
      <c r="HIB4585" s="633"/>
      <c r="HIC4585" s="439"/>
      <c r="HID4585" s="633"/>
      <c r="HIE4585" s="633"/>
      <c r="HIF4585" s="1888"/>
      <c r="HIG4585" s="544"/>
      <c r="HIH4585" s="2365"/>
      <c r="HII4585" s="633"/>
      <c r="HIJ4585" s="439"/>
      <c r="HIK4585" s="633"/>
      <c r="HIL4585" s="633"/>
      <c r="HIM4585" s="1888"/>
      <c r="HIN4585" s="544"/>
      <c r="HIO4585" s="2365"/>
      <c r="HIP4585" s="633"/>
      <c r="HIQ4585" s="439"/>
      <c r="HIR4585" s="633"/>
      <c r="HIS4585" s="633"/>
      <c r="HIT4585" s="1888"/>
      <c r="HIU4585" s="544"/>
      <c r="HIV4585" s="2365"/>
      <c r="HIW4585" s="633"/>
      <c r="HIX4585" s="439"/>
      <c r="HIY4585" s="633"/>
      <c r="HIZ4585" s="633"/>
      <c r="HJA4585" s="1888"/>
      <c r="HJB4585" s="544"/>
      <c r="HJC4585" s="2365"/>
      <c r="HJD4585" s="633"/>
      <c r="HJE4585" s="439"/>
      <c r="HJF4585" s="633"/>
      <c r="HJG4585" s="633"/>
      <c r="HJH4585" s="1888"/>
      <c r="HJI4585" s="544"/>
      <c r="HJJ4585" s="2365"/>
      <c r="HJK4585" s="633"/>
      <c r="HJL4585" s="439"/>
      <c r="HJM4585" s="633"/>
      <c r="HJN4585" s="633"/>
      <c r="HJO4585" s="1888"/>
      <c r="HJP4585" s="544"/>
      <c r="HJQ4585" s="2365"/>
      <c r="HJR4585" s="633"/>
      <c r="HJS4585" s="439"/>
      <c r="HJT4585" s="633"/>
      <c r="HJU4585" s="633"/>
      <c r="HJV4585" s="1888"/>
      <c r="HJW4585" s="544"/>
      <c r="HJX4585" s="2365"/>
      <c r="HJY4585" s="633"/>
      <c r="HJZ4585" s="439"/>
      <c r="HKA4585" s="633"/>
      <c r="HKB4585" s="633"/>
      <c r="HKC4585" s="1888"/>
      <c r="HKD4585" s="544"/>
      <c r="HKE4585" s="2365"/>
      <c r="HKF4585" s="633"/>
      <c r="HKG4585" s="439"/>
      <c r="HKH4585" s="633"/>
      <c r="HKI4585" s="633"/>
      <c r="HKJ4585" s="1888"/>
      <c r="HKK4585" s="544"/>
      <c r="HKL4585" s="2365"/>
      <c r="HKM4585" s="633"/>
      <c r="HKN4585" s="439"/>
      <c r="HKO4585" s="633"/>
      <c r="HKP4585" s="633"/>
      <c r="HKQ4585" s="1888"/>
      <c r="HKR4585" s="544"/>
      <c r="HKS4585" s="2365"/>
      <c r="HKT4585" s="633"/>
      <c r="HKU4585" s="439"/>
      <c r="HKV4585" s="633"/>
      <c r="HKW4585" s="633"/>
      <c r="HKX4585" s="1888"/>
      <c r="HKY4585" s="544"/>
      <c r="HKZ4585" s="2365"/>
      <c r="HLA4585" s="633"/>
      <c r="HLB4585" s="439"/>
      <c r="HLC4585" s="633"/>
      <c r="HLD4585" s="633"/>
      <c r="HLE4585" s="1888"/>
      <c r="HLF4585" s="544"/>
      <c r="HLG4585" s="2365"/>
      <c r="HLH4585" s="633"/>
      <c r="HLI4585" s="439"/>
      <c r="HLJ4585" s="633"/>
      <c r="HLK4585" s="633"/>
      <c r="HLL4585" s="1888"/>
      <c r="HLM4585" s="544"/>
      <c r="HLN4585" s="2365"/>
      <c r="HLO4585" s="633"/>
      <c r="HLP4585" s="439"/>
      <c r="HLQ4585" s="633"/>
      <c r="HLR4585" s="633"/>
      <c r="HLS4585" s="1888"/>
      <c r="HLT4585" s="544"/>
      <c r="HLU4585" s="2365"/>
      <c r="HLV4585" s="633"/>
      <c r="HLW4585" s="439"/>
      <c r="HLX4585" s="633"/>
      <c r="HLY4585" s="633"/>
      <c r="HLZ4585" s="1888"/>
      <c r="HMA4585" s="544"/>
      <c r="HMB4585" s="2365"/>
      <c r="HMC4585" s="633"/>
      <c r="HMD4585" s="439"/>
      <c r="HME4585" s="633"/>
      <c r="HMF4585" s="633"/>
      <c r="HMG4585" s="1888"/>
      <c r="HMH4585" s="544"/>
      <c r="HMI4585" s="2365"/>
      <c r="HMJ4585" s="633"/>
      <c r="HMK4585" s="439"/>
      <c r="HML4585" s="633"/>
      <c r="HMM4585" s="633"/>
      <c r="HMN4585" s="1888"/>
      <c r="HMO4585" s="544"/>
      <c r="HMP4585" s="2365"/>
      <c r="HMQ4585" s="633"/>
      <c r="HMR4585" s="439"/>
      <c r="HMS4585" s="633"/>
      <c r="HMT4585" s="633"/>
      <c r="HMU4585" s="1888"/>
      <c r="HMV4585" s="544"/>
      <c r="HMW4585" s="2365"/>
      <c r="HMX4585" s="633"/>
      <c r="HMY4585" s="439"/>
      <c r="HMZ4585" s="633"/>
      <c r="HNA4585" s="633"/>
      <c r="HNB4585" s="1888"/>
      <c r="HNC4585" s="544"/>
      <c r="HND4585" s="2365"/>
      <c r="HNE4585" s="633"/>
      <c r="HNF4585" s="439"/>
      <c r="HNG4585" s="633"/>
      <c r="HNH4585" s="633"/>
      <c r="HNI4585" s="1888"/>
      <c r="HNJ4585" s="544"/>
      <c r="HNK4585" s="2365"/>
      <c r="HNL4585" s="633"/>
      <c r="HNM4585" s="439"/>
      <c r="HNN4585" s="633"/>
      <c r="HNO4585" s="633"/>
      <c r="HNP4585" s="1888"/>
      <c r="HNQ4585" s="544"/>
      <c r="HNR4585" s="2365"/>
      <c r="HNS4585" s="633"/>
      <c r="HNT4585" s="439"/>
      <c r="HNU4585" s="633"/>
      <c r="HNV4585" s="633"/>
      <c r="HNW4585" s="1888"/>
      <c r="HNX4585" s="544"/>
      <c r="HNY4585" s="2365"/>
      <c r="HNZ4585" s="633"/>
      <c r="HOA4585" s="439"/>
      <c r="HOB4585" s="633"/>
      <c r="HOC4585" s="633"/>
      <c r="HOD4585" s="1888"/>
      <c r="HOE4585" s="544"/>
      <c r="HOF4585" s="2365"/>
      <c r="HOG4585" s="633"/>
      <c r="HOH4585" s="439"/>
      <c r="HOI4585" s="633"/>
      <c r="HOJ4585" s="633"/>
      <c r="HOK4585" s="1888"/>
      <c r="HOL4585" s="544"/>
      <c r="HOM4585" s="2365"/>
      <c r="HON4585" s="633"/>
      <c r="HOO4585" s="439"/>
      <c r="HOP4585" s="633"/>
      <c r="HOQ4585" s="633"/>
      <c r="HOR4585" s="1888"/>
      <c r="HOS4585" s="544"/>
      <c r="HOT4585" s="2365"/>
      <c r="HOU4585" s="633"/>
      <c r="HOV4585" s="439"/>
      <c r="HOW4585" s="633"/>
      <c r="HOX4585" s="633"/>
      <c r="HOY4585" s="1888"/>
      <c r="HOZ4585" s="544"/>
      <c r="HPA4585" s="2365"/>
      <c r="HPB4585" s="633"/>
      <c r="HPC4585" s="439"/>
      <c r="HPD4585" s="633"/>
      <c r="HPE4585" s="633"/>
      <c r="HPF4585" s="1888"/>
      <c r="HPG4585" s="544"/>
      <c r="HPH4585" s="2365"/>
      <c r="HPI4585" s="633"/>
      <c r="HPJ4585" s="439"/>
      <c r="HPK4585" s="633"/>
      <c r="HPL4585" s="633"/>
      <c r="HPM4585" s="1888"/>
      <c r="HPN4585" s="544"/>
      <c r="HPO4585" s="2365"/>
      <c r="HPP4585" s="633"/>
      <c r="HPQ4585" s="439"/>
      <c r="HPR4585" s="633"/>
      <c r="HPS4585" s="633"/>
      <c r="HPT4585" s="1888"/>
      <c r="HPU4585" s="544"/>
      <c r="HPV4585" s="2365"/>
      <c r="HPW4585" s="633"/>
      <c r="HPX4585" s="439"/>
      <c r="HPY4585" s="633"/>
      <c r="HPZ4585" s="633"/>
      <c r="HQA4585" s="1888"/>
      <c r="HQB4585" s="544"/>
      <c r="HQC4585" s="2365"/>
      <c r="HQD4585" s="633"/>
      <c r="HQE4585" s="439"/>
      <c r="HQF4585" s="633"/>
      <c r="HQG4585" s="633"/>
      <c r="HQH4585" s="1888"/>
      <c r="HQI4585" s="544"/>
      <c r="HQJ4585" s="2365"/>
      <c r="HQK4585" s="633"/>
      <c r="HQL4585" s="439"/>
      <c r="HQM4585" s="633"/>
      <c r="HQN4585" s="633"/>
      <c r="HQO4585" s="1888"/>
      <c r="HQP4585" s="544"/>
      <c r="HQQ4585" s="2365"/>
      <c r="HQR4585" s="633"/>
      <c r="HQS4585" s="439"/>
      <c r="HQT4585" s="633"/>
      <c r="HQU4585" s="633"/>
      <c r="HQV4585" s="1888"/>
      <c r="HQW4585" s="544"/>
      <c r="HQX4585" s="2365"/>
      <c r="HQY4585" s="633"/>
      <c r="HQZ4585" s="439"/>
      <c r="HRA4585" s="633"/>
      <c r="HRB4585" s="633"/>
      <c r="HRC4585" s="1888"/>
      <c r="HRD4585" s="544"/>
      <c r="HRE4585" s="2365"/>
      <c r="HRF4585" s="633"/>
      <c r="HRG4585" s="439"/>
      <c r="HRH4585" s="633"/>
      <c r="HRI4585" s="633"/>
      <c r="HRJ4585" s="1888"/>
      <c r="HRK4585" s="544"/>
      <c r="HRL4585" s="2365"/>
      <c r="HRM4585" s="633"/>
      <c r="HRN4585" s="439"/>
      <c r="HRO4585" s="633"/>
      <c r="HRP4585" s="633"/>
      <c r="HRQ4585" s="1888"/>
      <c r="HRR4585" s="544"/>
      <c r="HRS4585" s="2365"/>
      <c r="HRT4585" s="633"/>
      <c r="HRU4585" s="439"/>
      <c r="HRV4585" s="633"/>
      <c r="HRW4585" s="633"/>
      <c r="HRX4585" s="1888"/>
      <c r="HRY4585" s="544"/>
      <c r="HRZ4585" s="2365"/>
      <c r="HSA4585" s="633"/>
      <c r="HSB4585" s="439"/>
      <c r="HSC4585" s="633"/>
      <c r="HSD4585" s="633"/>
      <c r="HSE4585" s="1888"/>
      <c r="HSF4585" s="544"/>
      <c r="HSG4585" s="2365"/>
      <c r="HSH4585" s="633"/>
      <c r="HSI4585" s="439"/>
      <c r="HSJ4585" s="633"/>
      <c r="HSK4585" s="633"/>
      <c r="HSL4585" s="1888"/>
      <c r="HSM4585" s="544"/>
      <c r="HSN4585" s="2365"/>
      <c r="HSO4585" s="633"/>
      <c r="HSP4585" s="439"/>
      <c r="HSQ4585" s="633"/>
      <c r="HSR4585" s="633"/>
      <c r="HSS4585" s="1888"/>
      <c r="HST4585" s="544"/>
      <c r="HSU4585" s="2365"/>
      <c r="HSV4585" s="633"/>
      <c r="HSW4585" s="439"/>
      <c r="HSX4585" s="633"/>
      <c r="HSY4585" s="633"/>
      <c r="HSZ4585" s="1888"/>
      <c r="HTA4585" s="544"/>
      <c r="HTB4585" s="2365"/>
      <c r="HTC4585" s="633"/>
      <c r="HTD4585" s="439"/>
      <c r="HTE4585" s="633"/>
      <c r="HTF4585" s="633"/>
      <c r="HTG4585" s="1888"/>
      <c r="HTH4585" s="544"/>
      <c r="HTI4585" s="2365"/>
      <c r="HTJ4585" s="633"/>
      <c r="HTK4585" s="439"/>
      <c r="HTL4585" s="633"/>
      <c r="HTM4585" s="633"/>
      <c r="HTN4585" s="1888"/>
      <c r="HTO4585" s="544"/>
      <c r="HTP4585" s="2365"/>
      <c r="HTQ4585" s="633"/>
      <c r="HTR4585" s="439"/>
      <c r="HTS4585" s="633"/>
      <c r="HTT4585" s="633"/>
      <c r="HTU4585" s="1888"/>
      <c r="HTV4585" s="544"/>
      <c r="HTW4585" s="2365"/>
      <c r="HTX4585" s="633"/>
      <c r="HTY4585" s="439"/>
      <c r="HTZ4585" s="633"/>
      <c r="HUA4585" s="633"/>
      <c r="HUB4585" s="1888"/>
      <c r="HUC4585" s="544"/>
      <c r="HUD4585" s="2365"/>
      <c r="HUE4585" s="633"/>
      <c r="HUF4585" s="439"/>
      <c r="HUG4585" s="633"/>
      <c r="HUH4585" s="633"/>
      <c r="HUI4585" s="1888"/>
      <c r="HUJ4585" s="544"/>
      <c r="HUK4585" s="2365"/>
      <c r="HUL4585" s="633"/>
      <c r="HUM4585" s="439"/>
      <c r="HUN4585" s="633"/>
      <c r="HUO4585" s="633"/>
      <c r="HUP4585" s="1888"/>
      <c r="HUQ4585" s="544"/>
      <c r="HUR4585" s="2365"/>
      <c r="HUS4585" s="633"/>
      <c r="HUT4585" s="439"/>
      <c r="HUU4585" s="633"/>
      <c r="HUV4585" s="633"/>
      <c r="HUW4585" s="1888"/>
      <c r="HUX4585" s="544"/>
      <c r="HUY4585" s="2365"/>
      <c r="HUZ4585" s="633"/>
      <c r="HVA4585" s="439"/>
      <c r="HVB4585" s="633"/>
      <c r="HVC4585" s="633"/>
      <c r="HVD4585" s="1888"/>
      <c r="HVE4585" s="544"/>
      <c r="HVF4585" s="2365"/>
      <c r="HVG4585" s="633"/>
      <c r="HVH4585" s="439"/>
      <c r="HVI4585" s="633"/>
      <c r="HVJ4585" s="633"/>
      <c r="HVK4585" s="1888"/>
      <c r="HVL4585" s="544"/>
      <c r="HVM4585" s="2365"/>
      <c r="HVN4585" s="633"/>
      <c r="HVO4585" s="439"/>
      <c r="HVP4585" s="633"/>
      <c r="HVQ4585" s="633"/>
      <c r="HVR4585" s="1888"/>
      <c r="HVS4585" s="544"/>
      <c r="HVT4585" s="2365"/>
      <c r="HVU4585" s="633"/>
      <c r="HVV4585" s="439"/>
      <c r="HVW4585" s="633"/>
      <c r="HVX4585" s="633"/>
      <c r="HVY4585" s="1888"/>
      <c r="HVZ4585" s="544"/>
      <c r="HWA4585" s="2365"/>
      <c r="HWB4585" s="633"/>
      <c r="HWC4585" s="439"/>
      <c r="HWD4585" s="633"/>
      <c r="HWE4585" s="633"/>
      <c r="HWF4585" s="1888"/>
      <c r="HWG4585" s="544"/>
      <c r="HWH4585" s="2365"/>
      <c r="HWI4585" s="633"/>
      <c r="HWJ4585" s="439"/>
      <c r="HWK4585" s="633"/>
      <c r="HWL4585" s="633"/>
      <c r="HWM4585" s="1888"/>
      <c r="HWN4585" s="544"/>
      <c r="HWO4585" s="2365"/>
      <c r="HWP4585" s="633"/>
      <c r="HWQ4585" s="439"/>
      <c r="HWR4585" s="633"/>
      <c r="HWS4585" s="633"/>
      <c r="HWT4585" s="1888"/>
      <c r="HWU4585" s="544"/>
      <c r="HWV4585" s="2365"/>
      <c r="HWW4585" s="633"/>
      <c r="HWX4585" s="439"/>
      <c r="HWY4585" s="633"/>
      <c r="HWZ4585" s="633"/>
      <c r="HXA4585" s="1888"/>
      <c r="HXB4585" s="544"/>
      <c r="HXC4585" s="2365"/>
      <c r="HXD4585" s="633"/>
      <c r="HXE4585" s="439"/>
      <c r="HXF4585" s="633"/>
      <c r="HXG4585" s="633"/>
      <c r="HXH4585" s="1888"/>
      <c r="HXI4585" s="544"/>
      <c r="HXJ4585" s="2365"/>
      <c r="HXK4585" s="633"/>
      <c r="HXL4585" s="439"/>
      <c r="HXM4585" s="633"/>
      <c r="HXN4585" s="633"/>
      <c r="HXO4585" s="1888"/>
      <c r="HXP4585" s="544"/>
      <c r="HXQ4585" s="2365"/>
      <c r="HXR4585" s="633"/>
      <c r="HXS4585" s="439"/>
      <c r="HXT4585" s="633"/>
      <c r="HXU4585" s="633"/>
      <c r="HXV4585" s="1888"/>
      <c r="HXW4585" s="544"/>
      <c r="HXX4585" s="2365"/>
      <c r="HXY4585" s="633"/>
      <c r="HXZ4585" s="439"/>
      <c r="HYA4585" s="633"/>
      <c r="HYB4585" s="633"/>
      <c r="HYC4585" s="1888"/>
      <c r="HYD4585" s="544"/>
      <c r="HYE4585" s="2365"/>
      <c r="HYF4585" s="633"/>
      <c r="HYG4585" s="439"/>
      <c r="HYH4585" s="633"/>
      <c r="HYI4585" s="633"/>
      <c r="HYJ4585" s="1888"/>
      <c r="HYK4585" s="544"/>
      <c r="HYL4585" s="2365"/>
      <c r="HYM4585" s="633"/>
      <c r="HYN4585" s="439"/>
      <c r="HYO4585" s="633"/>
      <c r="HYP4585" s="633"/>
      <c r="HYQ4585" s="1888"/>
      <c r="HYR4585" s="544"/>
      <c r="HYS4585" s="2365"/>
      <c r="HYT4585" s="633"/>
      <c r="HYU4585" s="439"/>
      <c r="HYV4585" s="633"/>
      <c r="HYW4585" s="633"/>
      <c r="HYX4585" s="1888"/>
      <c r="HYY4585" s="544"/>
      <c r="HYZ4585" s="2365"/>
      <c r="HZA4585" s="633"/>
      <c r="HZB4585" s="439"/>
      <c r="HZC4585" s="633"/>
      <c r="HZD4585" s="633"/>
      <c r="HZE4585" s="1888"/>
      <c r="HZF4585" s="544"/>
      <c r="HZG4585" s="2365"/>
      <c r="HZH4585" s="633"/>
      <c r="HZI4585" s="439"/>
      <c r="HZJ4585" s="633"/>
      <c r="HZK4585" s="633"/>
      <c r="HZL4585" s="1888"/>
      <c r="HZM4585" s="544"/>
      <c r="HZN4585" s="2365"/>
      <c r="HZO4585" s="633"/>
      <c r="HZP4585" s="439"/>
      <c r="HZQ4585" s="633"/>
      <c r="HZR4585" s="633"/>
      <c r="HZS4585" s="1888"/>
      <c r="HZT4585" s="544"/>
      <c r="HZU4585" s="2365"/>
      <c r="HZV4585" s="633"/>
      <c r="HZW4585" s="439"/>
      <c r="HZX4585" s="633"/>
      <c r="HZY4585" s="633"/>
      <c r="HZZ4585" s="1888"/>
      <c r="IAA4585" s="544"/>
      <c r="IAB4585" s="2365"/>
      <c r="IAC4585" s="633"/>
      <c r="IAD4585" s="439"/>
      <c r="IAE4585" s="633"/>
      <c r="IAF4585" s="633"/>
      <c r="IAG4585" s="1888"/>
      <c r="IAH4585" s="544"/>
      <c r="IAI4585" s="2365"/>
      <c r="IAJ4585" s="633"/>
      <c r="IAK4585" s="439"/>
      <c r="IAL4585" s="633"/>
      <c r="IAM4585" s="633"/>
      <c r="IAN4585" s="1888"/>
      <c r="IAO4585" s="544"/>
      <c r="IAP4585" s="2365"/>
      <c r="IAQ4585" s="633"/>
      <c r="IAR4585" s="439"/>
      <c r="IAS4585" s="633"/>
      <c r="IAT4585" s="633"/>
      <c r="IAU4585" s="1888"/>
      <c r="IAV4585" s="544"/>
      <c r="IAW4585" s="2365"/>
      <c r="IAX4585" s="633"/>
      <c r="IAY4585" s="439"/>
      <c r="IAZ4585" s="633"/>
      <c r="IBA4585" s="633"/>
      <c r="IBB4585" s="1888"/>
      <c r="IBC4585" s="544"/>
      <c r="IBD4585" s="2365"/>
      <c r="IBE4585" s="633"/>
      <c r="IBF4585" s="439"/>
      <c r="IBG4585" s="633"/>
      <c r="IBH4585" s="633"/>
      <c r="IBI4585" s="1888"/>
      <c r="IBJ4585" s="544"/>
      <c r="IBK4585" s="2365"/>
      <c r="IBL4585" s="633"/>
      <c r="IBM4585" s="439"/>
      <c r="IBN4585" s="633"/>
      <c r="IBO4585" s="633"/>
      <c r="IBP4585" s="1888"/>
      <c r="IBQ4585" s="544"/>
      <c r="IBR4585" s="2365"/>
      <c r="IBS4585" s="633"/>
      <c r="IBT4585" s="439"/>
      <c r="IBU4585" s="633"/>
      <c r="IBV4585" s="633"/>
      <c r="IBW4585" s="1888"/>
      <c r="IBX4585" s="544"/>
      <c r="IBY4585" s="2365"/>
      <c r="IBZ4585" s="633"/>
      <c r="ICA4585" s="439"/>
      <c r="ICB4585" s="633"/>
      <c r="ICC4585" s="633"/>
      <c r="ICD4585" s="1888"/>
      <c r="ICE4585" s="544"/>
      <c r="ICF4585" s="2365"/>
      <c r="ICG4585" s="633"/>
      <c r="ICH4585" s="439"/>
      <c r="ICI4585" s="633"/>
      <c r="ICJ4585" s="633"/>
      <c r="ICK4585" s="1888"/>
      <c r="ICL4585" s="544"/>
      <c r="ICM4585" s="2365"/>
      <c r="ICN4585" s="633"/>
      <c r="ICO4585" s="439"/>
      <c r="ICP4585" s="633"/>
      <c r="ICQ4585" s="633"/>
      <c r="ICR4585" s="1888"/>
      <c r="ICS4585" s="544"/>
      <c r="ICT4585" s="2365"/>
      <c r="ICU4585" s="633"/>
      <c r="ICV4585" s="439"/>
      <c r="ICW4585" s="633"/>
      <c r="ICX4585" s="633"/>
      <c r="ICY4585" s="1888"/>
      <c r="ICZ4585" s="544"/>
      <c r="IDA4585" s="2365"/>
      <c r="IDB4585" s="633"/>
      <c r="IDC4585" s="439"/>
      <c r="IDD4585" s="633"/>
      <c r="IDE4585" s="633"/>
      <c r="IDF4585" s="1888"/>
      <c r="IDG4585" s="544"/>
      <c r="IDH4585" s="2365"/>
      <c r="IDI4585" s="633"/>
      <c r="IDJ4585" s="439"/>
      <c r="IDK4585" s="633"/>
      <c r="IDL4585" s="633"/>
      <c r="IDM4585" s="1888"/>
      <c r="IDN4585" s="544"/>
      <c r="IDO4585" s="2365"/>
      <c r="IDP4585" s="633"/>
      <c r="IDQ4585" s="439"/>
      <c r="IDR4585" s="633"/>
      <c r="IDS4585" s="633"/>
      <c r="IDT4585" s="1888"/>
      <c r="IDU4585" s="544"/>
      <c r="IDV4585" s="2365"/>
      <c r="IDW4585" s="633"/>
      <c r="IDX4585" s="439"/>
      <c r="IDY4585" s="633"/>
      <c r="IDZ4585" s="633"/>
      <c r="IEA4585" s="1888"/>
      <c r="IEB4585" s="544"/>
      <c r="IEC4585" s="2365"/>
      <c r="IED4585" s="633"/>
      <c r="IEE4585" s="439"/>
      <c r="IEF4585" s="633"/>
      <c r="IEG4585" s="633"/>
      <c r="IEH4585" s="1888"/>
      <c r="IEI4585" s="544"/>
      <c r="IEJ4585" s="2365"/>
      <c r="IEK4585" s="633"/>
      <c r="IEL4585" s="439"/>
      <c r="IEM4585" s="633"/>
      <c r="IEN4585" s="633"/>
      <c r="IEO4585" s="1888"/>
      <c r="IEP4585" s="544"/>
      <c r="IEQ4585" s="2365"/>
      <c r="IER4585" s="633"/>
      <c r="IES4585" s="439"/>
      <c r="IET4585" s="633"/>
      <c r="IEU4585" s="633"/>
      <c r="IEV4585" s="1888"/>
      <c r="IEW4585" s="544"/>
      <c r="IEX4585" s="2365"/>
      <c r="IEY4585" s="633"/>
      <c r="IEZ4585" s="439"/>
      <c r="IFA4585" s="633"/>
      <c r="IFB4585" s="633"/>
      <c r="IFC4585" s="1888"/>
      <c r="IFD4585" s="544"/>
      <c r="IFE4585" s="2365"/>
      <c r="IFF4585" s="633"/>
      <c r="IFG4585" s="439"/>
      <c r="IFH4585" s="633"/>
      <c r="IFI4585" s="633"/>
      <c r="IFJ4585" s="1888"/>
      <c r="IFK4585" s="544"/>
      <c r="IFL4585" s="2365"/>
      <c r="IFM4585" s="633"/>
      <c r="IFN4585" s="439"/>
      <c r="IFO4585" s="633"/>
      <c r="IFP4585" s="633"/>
      <c r="IFQ4585" s="1888"/>
      <c r="IFR4585" s="544"/>
      <c r="IFS4585" s="2365"/>
      <c r="IFT4585" s="633"/>
      <c r="IFU4585" s="439"/>
      <c r="IFV4585" s="633"/>
      <c r="IFW4585" s="633"/>
      <c r="IFX4585" s="1888"/>
      <c r="IFY4585" s="544"/>
      <c r="IFZ4585" s="2365"/>
      <c r="IGA4585" s="633"/>
      <c r="IGB4585" s="439"/>
      <c r="IGC4585" s="633"/>
      <c r="IGD4585" s="633"/>
      <c r="IGE4585" s="1888"/>
      <c r="IGF4585" s="544"/>
      <c r="IGG4585" s="2365"/>
      <c r="IGH4585" s="633"/>
      <c r="IGI4585" s="439"/>
      <c r="IGJ4585" s="633"/>
      <c r="IGK4585" s="633"/>
      <c r="IGL4585" s="1888"/>
      <c r="IGM4585" s="544"/>
      <c r="IGN4585" s="2365"/>
      <c r="IGO4585" s="633"/>
      <c r="IGP4585" s="439"/>
      <c r="IGQ4585" s="633"/>
      <c r="IGR4585" s="633"/>
      <c r="IGS4585" s="1888"/>
      <c r="IGT4585" s="544"/>
      <c r="IGU4585" s="2365"/>
      <c r="IGV4585" s="633"/>
      <c r="IGW4585" s="439"/>
      <c r="IGX4585" s="633"/>
      <c r="IGY4585" s="633"/>
      <c r="IGZ4585" s="1888"/>
      <c r="IHA4585" s="544"/>
      <c r="IHB4585" s="2365"/>
      <c r="IHC4585" s="633"/>
      <c r="IHD4585" s="439"/>
      <c r="IHE4585" s="633"/>
      <c r="IHF4585" s="633"/>
      <c r="IHG4585" s="1888"/>
      <c r="IHH4585" s="544"/>
      <c r="IHI4585" s="2365"/>
      <c r="IHJ4585" s="633"/>
      <c r="IHK4585" s="439"/>
      <c r="IHL4585" s="633"/>
      <c r="IHM4585" s="633"/>
      <c r="IHN4585" s="1888"/>
      <c r="IHO4585" s="544"/>
      <c r="IHP4585" s="2365"/>
      <c r="IHQ4585" s="633"/>
      <c r="IHR4585" s="439"/>
      <c r="IHS4585" s="633"/>
      <c r="IHT4585" s="633"/>
      <c r="IHU4585" s="1888"/>
      <c r="IHV4585" s="544"/>
      <c r="IHW4585" s="2365"/>
      <c r="IHX4585" s="633"/>
      <c r="IHY4585" s="439"/>
      <c r="IHZ4585" s="633"/>
      <c r="IIA4585" s="633"/>
      <c r="IIB4585" s="1888"/>
      <c r="IIC4585" s="544"/>
      <c r="IID4585" s="2365"/>
      <c r="IIE4585" s="633"/>
      <c r="IIF4585" s="439"/>
      <c r="IIG4585" s="633"/>
      <c r="IIH4585" s="633"/>
      <c r="III4585" s="1888"/>
      <c r="IIJ4585" s="544"/>
      <c r="IIK4585" s="2365"/>
      <c r="IIL4585" s="633"/>
      <c r="IIM4585" s="439"/>
      <c r="IIN4585" s="633"/>
      <c r="IIO4585" s="633"/>
      <c r="IIP4585" s="1888"/>
      <c r="IIQ4585" s="544"/>
      <c r="IIR4585" s="2365"/>
      <c r="IIS4585" s="633"/>
      <c r="IIT4585" s="439"/>
      <c r="IIU4585" s="633"/>
      <c r="IIV4585" s="633"/>
      <c r="IIW4585" s="1888"/>
      <c r="IIX4585" s="544"/>
      <c r="IIY4585" s="2365"/>
      <c r="IIZ4585" s="633"/>
      <c r="IJA4585" s="439"/>
      <c r="IJB4585" s="633"/>
      <c r="IJC4585" s="633"/>
      <c r="IJD4585" s="1888"/>
      <c r="IJE4585" s="544"/>
      <c r="IJF4585" s="2365"/>
      <c r="IJG4585" s="633"/>
      <c r="IJH4585" s="439"/>
      <c r="IJI4585" s="633"/>
      <c r="IJJ4585" s="633"/>
      <c r="IJK4585" s="1888"/>
      <c r="IJL4585" s="544"/>
      <c r="IJM4585" s="2365"/>
      <c r="IJN4585" s="633"/>
      <c r="IJO4585" s="439"/>
      <c r="IJP4585" s="633"/>
      <c r="IJQ4585" s="633"/>
      <c r="IJR4585" s="1888"/>
      <c r="IJS4585" s="544"/>
      <c r="IJT4585" s="2365"/>
      <c r="IJU4585" s="633"/>
      <c r="IJV4585" s="439"/>
      <c r="IJW4585" s="633"/>
      <c r="IJX4585" s="633"/>
      <c r="IJY4585" s="1888"/>
      <c r="IJZ4585" s="544"/>
      <c r="IKA4585" s="2365"/>
      <c r="IKB4585" s="633"/>
      <c r="IKC4585" s="439"/>
      <c r="IKD4585" s="633"/>
      <c r="IKE4585" s="633"/>
      <c r="IKF4585" s="1888"/>
      <c r="IKG4585" s="544"/>
      <c r="IKH4585" s="2365"/>
      <c r="IKI4585" s="633"/>
      <c r="IKJ4585" s="439"/>
      <c r="IKK4585" s="633"/>
      <c r="IKL4585" s="633"/>
      <c r="IKM4585" s="1888"/>
      <c r="IKN4585" s="544"/>
      <c r="IKO4585" s="2365"/>
      <c r="IKP4585" s="633"/>
      <c r="IKQ4585" s="439"/>
      <c r="IKR4585" s="633"/>
      <c r="IKS4585" s="633"/>
      <c r="IKT4585" s="1888"/>
      <c r="IKU4585" s="544"/>
      <c r="IKV4585" s="2365"/>
      <c r="IKW4585" s="633"/>
      <c r="IKX4585" s="439"/>
      <c r="IKY4585" s="633"/>
      <c r="IKZ4585" s="633"/>
      <c r="ILA4585" s="1888"/>
      <c r="ILB4585" s="544"/>
      <c r="ILC4585" s="2365"/>
      <c r="ILD4585" s="633"/>
      <c r="ILE4585" s="439"/>
      <c r="ILF4585" s="633"/>
      <c r="ILG4585" s="633"/>
      <c r="ILH4585" s="1888"/>
      <c r="ILI4585" s="544"/>
      <c r="ILJ4585" s="2365"/>
      <c r="ILK4585" s="633"/>
      <c r="ILL4585" s="439"/>
      <c r="ILM4585" s="633"/>
      <c r="ILN4585" s="633"/>
      <c r="ILO4585" s="1888"/>
      <c r="ILP4585" s="544"/>
      <c r="ILQ4585" s="2365"/>
      <c r="ILR4585" s="633"/>
      <c r="ILS4585" s="439"/>
      <c r="ILT4585" s="633"/>
      <c r="ILU4585" s="633"/>
      <c r="ILV4585" s="1888"/>
      <c r="ILW4585" s="544"/>
      <c r="ILX4585" s="2365"/>
      <c r="ILY4585" s="633"/>
      <c r="ILZ4585" s="439"/>
      <c r="IMA4585" s="633"/>
      <c r="IMB4585" s="633"/>
      <c r="IMC4585" s="1888"/>
      <c r="IMD4585" s="544"/>
      <c r="IME4585" s="2365"/>
      <c r="IMF4585" s="633"/>
      <c r="IMG4585" s="439"/>
      <c r="IMH4585" s="633"/>
      <c r="IMI4585" s="633"/>
      <c r="IMJ4585" s="1888"/>
      <c r="IMK4585" s="544"/>
      <c r="IML4585" s="2365"/>
      <c r="IMM4585" s="633"/>
      <c r="IMN4585" s="439"/>
      <c r="IMO4585" s="633"/>
      <c r="IMP4585" s="633"/>
      <c r="IMQ4585" s="1888"/>
      <c r="IMR4585" s="544"/>
      <c r="IMS4585" s="2365"/>
      <c r="IMT4585" s="633"/>
      <c r="IMU4585" s="439"/>
      <c r="IMV4585" s="633"/>
      <c r="IMW4585" s="633"/>
      <c r="IMX4585" s="1888"/>
      <c r="IMY4585" s="544"/>
      <c r="IMZ4585" s="2365"/>
      <c r="INA4585" s="633"/>
      <c r="INB4585" s="439"/>
      <c r="INC4585" s="633"/>
      <c r="IND4585" s="633"/>
      <c r="INE4585" s="1888"/>
      <c r="INF4585" s="544"/>
      <c r="ING4585" s="2365"/>
      <c r="INH4585" s="633"/>
      <c r="INI4585" s="439"/>
      <c r="INJ4585" s="633"/>
      <c r="INK4585" s="633"/>
      <c r="INL4585" s="1888"/>
      <c r="INM4585" s="544"/>
      <c r="INN4585" s="2365"/>
      <c r="INO4585" s="633"/>
      <c r="INP4585" s="439"/>
      <c r="INQ4585" s="633"/>
      <c r="INR4585" s="633"/>
      <c r="INS4585" s="1888"/>
      <c r="INT4585" s="544"/>
      <c r="INU4585" s="2365"/>
      <c r="INV4585" s="633"/>
      <c r="INW4585" s="439"/>
      <c r="INX4585" s="633"/>
      <c r="INY4585" s="633"/>
      <c r="INZ4585" s="1888"/>
      <c r="IOA4585" s="544"/>
      <c r="IOB4585" s="2365"/>
      <c r="IOC4585" s="633"/>
      <c r="IOD4585" s="439"/>
      <c r="IOE4585" s="633"/>
      <c r="IOF4585" s="633"/>
      <c r="IOG4585" s="1888"/>
      <c r="IOH4585" s="544"/>
      <c r="IOI4585" s="2365"/>
      <c r="IOJ4585" s="633"/>
      <c r="IOK4585" s="439"/>
      <c r="IOL4585" s="633"/>
      <c r="IOM4585" s="633"/>
      <c r="ION4585" s="1888"/>
      <c r="IOO4585" s="544"/>
      <c r="IOP4585" s="2365"/>
      <c r="IOQ4585" s="633"/>
      <c r="IOR4585" s="439"/>
      <c r="IOS4585" s="633"/>
      <c r="IOT4585" s="633"/>
      <c r="IOU4585" s="1888"/>
      <c r="IOV4585" s="544"/>
      <c r="IOW4585" s="2365"/>
      <c r="IOX4585" s="633"/>
      <c r="IOY4585" s="439"/>
      <c r="IOZ4585" s="633"/>
      <c r="IPA4585" s="633"/>
      <c r="IPB4585" s="1888"/>
      <c r="IPC4585" s="544"/>
      <c r="IPD4585" s="2365"/>
      <c r="IPE4585" s="633"/>
      <c r="IPF4585" s="439"/>
      <c r="IPG4585" s="633"/>
      <c r="IPH4585" s="633"/>
      <c r="IPI4585" s="1888"/>
      <c r="IPJ4585" s="544"/>
      <c r="IPK4585" s="2365"/>
      <c r="IPL4585" s="633"/>
      <c r="IPM4585" s="439"/>
      <c r="IPN4585" s="633"/>
      <c r="IPO4585" s="633"/>
      <c r="IPP4585" s="1888"/>
      <c r="IPQ4585" s="544"/>
      <c r="IPR4585" s="2365"/>
      <c r="IPS4585" s="633"/>
      <c r="IPT4585" s="439"/>
      <c r="IPU4585" s="633"/>
      <c r="IPV4585" s="633"/>
      <c r="IPW4585" s="1888"/>
      <c r="IPX4585" s="544"/>
      <c r="IPY4585" s="2365"/>
      <c r="IPZ4585" s="633"/>
      <c r="IQA4585" s="439"/>
      <c r="IQB4585" s="633"/>
      <c r="IQC4585" s="633"/>
      <c r="IQD4585" s="1888"/>
      <c r="IQE4585" s="544"/>
      <c r="IQF4585" s="2365"/>
      <c r="IQG4585" s="633"/>
      <c r="IQH4585" s="439"/>
      <c r="IQI4585" s="633"/>
      <c r="IQJ4585" s="633"/>
      <c r="IQK4585" s="1888"/>
      <c r="IQL4585" s="544"/>
      <c r="IQM4585" s="2365"/>
      <c r="IQN4585" s="633"/>
      <c r="IQO4585" s="439"/>
      <c r="IQP4585" s="633"/>
      <c r="IQQ4585" s="633"/>
      <c r="IQR4585" s="1888"/>
      <c r="IQS4585" s="544"/>
      <c r="IQT4585" s="2365"/>
      <c r="IQU4585" s="633"/>
      <c r="IQV4585" s="439"/>
      <c r="IQW4585" s="633"/>
      <c r="IQX4585" s="633"/>
      <c r="IQY4585" s="1888"/>
      <c r="IQZ4585" s="544"/>
      <c r="IRA4585" s="2365"/>
      <c r="IRB4585" s="633"/>
      <c r="IRC4585" s="439"/>
      <c r="IRD4585" s="633"/>
      <c r="IRE4585" s="633"/>
      <c r="IRF4585" s="1888"/>
      <c r="IRG4585" s="544"/>
      <c r="IRH4585" s="2365"/>
      <c r="IRI4585" s="633"/>
      <c r="IRJ4585" s="439"/>
      <c r="IRK4585" s="633"/>
      <c r="IRL4585" s="633"/>
      <c r="IRM4585" s="1888"/>
      <c r="IRN4585" s="544"/>
      <c r="IRO4585" s="2365"/>
      <c r="IRP4585" s="633"/>
      <c r="IRQ4585" s="439"/>
      <c r="IRR4585" s="633"/>
      <c r="IRS4585" s="633"/>
      <c r="IRT4585" s="1888"/>
      <c r="IRU4585" s="544"/>
      <c r="IRV4585" s="2365"/>
      <c r="IRW4585" s="633"/>
      <c r="IRX4585" s="439"/>
      <c r="IRY4585" s="633"/>
      <c r="IRZ4585" s="633"/>
      <c r="ISA4585" s="1888"/>
      <c r="ISB4585" s="544"/>
      <c r="ISC4585" s="2365"/>
      <c r="ISD4585" s="633"/>
      <c r="ISE4585" s="439"/>
      <c r="ISF4585" s="633"/>
      <c r="ISG4585" s="633"/>
      <c r="ISH4585" s="1888"/>
      <c r="ISI4585" s="544"/>
      <c r="ISJ4585" s="2365"/>
      <c r="ISK4585" s="633"/>
      <c r="ISL4585" s="439"/>
      <c r="ISM4585" s="633"/>
      <c r="ISN4585" s="633"/>
      <c r="ISO4585" s="1888"/>
      <c r="ISP4585" s="544"/>
      <c r="ISQ4585" s="2365"/>
      <c r="ISR4585" s="633"/>
      <c r="ISS4585" s="439"/>
      <c r="IST4585" s="633"/>
      <c r="ISU4585" s="633"/>
      <c r="ISV4585" s="1888"/>
      <c r="ISW4585" s="544"/>
      <c r="ISX4585" s="2365"/>
      <c r="ISY4585" s="633"/>
      <c r="ISZ4585" s="439"/>
      <c r="ITA4585" s="633"/>
      <c r="ITB4585" s="633"/>
      <c r="ITC4585" s="1888"/>
      <c r="ITD4585" s="544"/>
      <c r="ITE4585" s="2365"/>
      <c r="ITF4585" s="633"/>
      <c r="ITG4585" s="439"/>
      <c r="ITH4585" s="633"/>
      <c r="ITI4585" s="633"/>
      <c r="ITJ4585" s="1888"/>
      <c r="ITK4585" s="544"/>
      <c r="ITL4585" s="2365"/>
      <c r="ITM4585" s="633"/>
      <c r="ITN4585" s="439"/>
      <c r="ITO4585" s="633"/>
      <c r="ITP4585" s="633"/>
      <c r="ITQ4585" s="1888"/>
      <c r="ITR4585" s="544"/>
      <c r="ITS4585" s="2365"/>
      <c r="ITT4585" s="633"/>
      <c r="ITU4585" s="439"/>
      <c r="ITV4585" s="633"/>
      <c r="ITW4585" s="633"/>
      <c r="ITX4585" s="1888"/>
      <c r="ITY4585" s="544"/>
      <c r="ITZ4585" s="2365"/>
      <c r="IUA4585" s="633"/>
      <c r="IUB4585" s="439"/>
      <c r="IUC4585" s="633"/>
      <c r="IUD4585" s="633"/>
      <c r="IUE4585" s="1888"/>
      <c r="IUF4585" s="544"/>
      <c r="IUG4585" s="2365"/>
      <c r="IUH4585" s="633"/>
      <c r="IUI4585" s="439"/>
      <c r="IUJ4585" s="633"/>
      <c r="IUK4585" s="633"/>
      <c r="IUL4585" s="1888"/>
      <c r="IUM4585" s="544"/>
      <c r="IUN4585" s="2365"/>
      <c r="IUO4585" s="633"/>
      <c r="IUP4585" s="439"/>
      <c r="IUQ4585" s="633"/>
      <c r="IUR4585" s="633"/>
      <c r="IUS4585" s="1888"/>
      <c r="IUT4585" s="544"/>
      <c r="IUU4585" s="2365"/>
      <c r="IUV4585" s="633"/>
      <c r="IUW4585" s="439"/>
      <c r="IUX4585" s="633"/>
      <c r="IUY4585" s="633"/>
      <c r="IUZ4585" s="1888"/>
      <c r="IVA4585" s="544"/>
      <c r="IVB4585" s="2365"/>
      <c r="IVC4585" s="633"/>
      <c r="IVD4585" s="439"/>
      <c r="IVE4585" s="633"/>
      <c r="IVF4585" s="633"/>
      <c r="IVG4585" s="1888"/>
      <c r="IVH4585" s="544"/>
      <c r="IVI4585" s="2365"/>
      <c r="IVJ4585" s="633"/>
      <c r="IVK4585" s="439"/>
      <c r="IVL4585" s="633"/>
      <c r="IVM4585" s="633"/>
      <c r="IVN4585" s="1888"/>
      <c r="IVO4585" s="544"/>
      <c r="IVP4585" s="2365"/>
      <c r="IVQ4585" s="633"/>
      <c r="IVR4585" s="439"/>
      <c r="IVS4585" s="633"/>
      <c r="IVT4585" s="633"/>
      <c r="IVU4585" s="1888"/>
      <c r="IVV4585" s="544"/>
      <c r="IVW4585" s="2365"/>
      <c r="IVX4585" s="633"/>
      <c r="IVY4585" s="439"/>
      <c r="IVZ4585" s="633"/>
      <c r="IWA4585" s="633"/>
      <c r="IWB4585" s="1888"/>
      <c r="IWC4585" s="544"/>
      <c r="IWD4585" s="2365"/>
      <c r="IWE4585" s="633"/>
      <c r="IWF4585" s="439"/>
      <c r="IWG4585" s="633"/>
      <c r="IWH4585" s="633"/>
      <c r="IWI4585" s="1888"/>
      <c r="IWJ4585" s="544"/>
      <c r="IWK4585" s="2365"/>
      <c r="IWL4585" s="633"/>
      <c r="IWM4585" s="439"/>
      <c r="IWN4585" s="633"/>
      <c r="IWO4585" s="633"/>
      <c r="IWP4585" s="1888"/>
      <c r="IWQ4585" s="544"/>
      <c r="IWR4585" s="2365"/>
      <c r="IWS4585" s="633"/>
      <c r="IWT4585" s="439"/>
      <c r="IWU4585" s="633"/>
      <c r="IWV4585" s="633"/>
      <c r="IWW4585" s="1888"/>
      <c r="IWX4585" s="544"/>
      <c r="IWY4585" s="2365"/>
      <c r="IWZ4585" s="633"/>
      <c r="IXA4585" s="439"/>
      <c r="IXB4585" s="633"/>
      <c r="IXC4585" s="633"/>
      <c r="IXD4585" s="1888"/>
      <c r="IXE4585" s="544"/>
      <c r="IXF4585" s="2365"/>
      <c r="IXG4585" s="633"/>
      <c r="IXH4585" s="439"/>
      <c r="IXI4585" s="633"/>
      <c r="IXJ4585" s="633"/>
      <c r="IXK4585" s="1888"/>
      <c r="IXL4585" s="544"/>
      <c r="IXM4585" s="2365"/>
      <c r="IXN4585" s="633"/>
      <c r="IXO4585" s="439"/>
      <c r="IXP4585" s="633"/>
      <c r="IXQ4585" s="633"/>
      <c r="IXR4585" s="1888"/>
      <c r="IXS4585" s="544"/>
      <c r="IXT4585" s="2365"/>
      <c r="IXU4585" s="633"/>
      <c r="IXV4585" s="439"/>
      <c r="IXW4585" s="633"/>
      <c r="IXX4585" s="633"/>
      <c r="IXY4585" s="1888"/>
      <c r="IXZ4585" s="544"/>
      <c r="IYA4585" s="2365"/>
      <c r="IYB4585" s="633"/>
      <c r="IYC4585" s="439"/>
      <c r="IYD4585" s="633"/>
      <c r="IYE4585" s="633"/>
      <c r="IYF4585" s="1888"/>
      <c r="IYG4585" s="544"/>
      <c r="IYH4585" s="2365"/>
      <c r="IYI4585" s="633"/>
      <c r="IYJ4585" s="439"/>
      <c r="IYK4585" s="633"/>
      <c r="IYL4585" s="633"/>
      <c r="IYM4585" s="1888"/>
      <c r="IYN4585" s="544"/>
      <c r="IYO4585" s="2365"/>
      <c r="IYP4585" s="633"/>
      <c r="IYQ4585" s="439"/>
      <c r="IYR4585" s="633"/>
      <c r="IYS4585" s="633"/>
      <c r="IYT4585" s="1888"/>
      <c r="IYU4585" s="544"/>
      <c r="IYV4585" s="2365"/>
      <c r="IYW4585" s="633"/>
      <c r="IYX4585" s="439"/>
      <c r="IYY4585" s="633"/>
      <c r="IYZ4585" s="633"/>
      <c r="IZA4585" s="1888"/>
      <c r="IZB4585" s="544"/>
      <c r="IZC4585" s="2365"/>
      <c r="IZD4585" s="633"/>
      <c r="IZE4585" s="439"/>
      <c r="IZF4585" s="633"/>
      <c r="IZG4585" s="633"/>
      <c r="IZH4585" s="1888"/>
      <c r="IZI4585" s="544"/>
      <c r="IZJ4585" s="2365"/>
      <c r="IZK4585" s="633"/>
      <c r="IZL4585" s="439"/>
      <c r="IZM4585" s="633"/>
      <c r="IZN4585" s="633"/>
      <c r="IZO4585" s="1888"/>
      <c r="IZP4585" s="544"/>
      <c r="IZQ4585" s="2365"/>
      <c r="IZR4585" s="633"/>
      <c r="IZS4585" s="439"/>
      <c r="IZT4585" s="633"/>
      <c r="IZU4585" s="633"/>
      <c r="IZV4585" s="1888"/>
      <c r="IZW4585" s="544"/>
      <c r="IZX4585" s="2365"/>
      <c r="IZY4585" s="633"/>
      <c r="IZZ4585" s="439"/>
      <c r="JAA4585" s="633"/>
      <c r="JAB4585" s="633"/>
      <c r="JAC4585" s="1888"/>
      <c r="JAD4585" s="544"/>
      <c r="JAE4585" s="2365"/>
      <c r="JAF4585" s="633"/>
      <c r="JAG4585" s="439"/>
      <c r="JAH4585" s="633"/>
      <c r="JAI4585" s="633"/>
      <c r="JAJ4585" s="1888"/>
      <c r="JAK4585" s="544"/>
      <c r="JAL4585" s="2365"/>
      <c r="JAM4585" s="633"/>
      <c r="JAN4585" s="439"/>
      <c r="JAO4585" s="633"/>
      <c r="JAP4585" s="633"/>
      <c r="JAQ4585" s="1888"/>
      <c r="JAR4585" s="544"/>
      <c r="JAS4585" s="2365"/>
      <c r="JAT4585" s="633"/>
      <c r="JAU4585" s="439"/>
      <c r="JAV4585" s="633"/>
      <c r="JAW4585" s="633"/>
      <c r="JAX4585" s="1888"/>
      <c r="JAY4585" s="544"/>
      <c r="JAZ4585" s="2365"/>
      <c r="JBA4585" s="633"/>
      <c r="JBB4585" s="439"/>
      <c r="JBC4585" s="633"/>
      <c r="JBD4585" s="633"/>
      <c r="JBE4585" s="1888"/>
      <c r="JBF4585" s="544"/>
      <c r="JBG4585" s="2365"/>
      <c r="JBH4585" s="633"/>
      <c r="JBI4585" s="439"/>
      <c r="JBJ4585" s="633"/>
      <c r="JBK4585" s="633"/>
      <c r="JBL4585" s="1888"/>
      <c r="JBM4585" s="544"/>
      <c r="JBN4585" s="2365"/>
      <c r="JBO4585" s="633"/>
      <c r="JBP4585" s="439"/>
      <c r="JBQ4585" s="633"/>
      <c r="JBR4585" s="633"/>
      <c r="JBS4585" s="1888"/>
      <c r="JBT4585" s="544"/>
      <c r="JBU4585" s="2365"/>
      <c r="JBV4585" s="633"/>
      <c r="JBW4585" s="439"/>
      <c r="JBX4585" s="633"/>
      <c r="JBY4585" s="633"/>
      <c r="JBZ4585" s="1888"/>
      <c r="JCA4585" s="544"/>
      <c r="JCB4585" s="2365"/>
      <c r="JCC4585" s="633"/>
      <c r="JCD4585" s="439"/>
      <c r="JCE4585" s="633"/>
      <c r="JCF4585" s="633"/>
      <c r="JCG4585" s="1888"/>
      <c r="JCH4585" s="544"/>
      <c r="JCI4585" s="2365"/>
      <c r="JCJ4585" s="633"/>
      <c r="JCK4585" s="439"/>
      <c r="JCL4585" s="633"/>
      <c r="JCM4585" s="633"/>
      <c r="JCN4585" s="1888"/>
      <c r="JCO4585" s="544"/>
      <c r="JCP4585" s="2365"/>
      <c r="JCQ4585" s="633"/>
      <c r="JCR4585" s="439"/>
      <c r="JCS4585" s="633"/>
      <c r="JCT4585" s="633"/>
      <c r="JCU4585" s="1888"/>
      <c r="JCV4585" s="544"/>
      <c r="JCW4585" s="2365"/>
      <c r="JCX4585" s="633"/>
      <c r="JCY4585" s="439"/>
      <c r="JCZ4585" s="633"/>
      <c r="JDA4585" s="633"/>
      <c r="JDB4585" s="1888"/>
      <c r="JDC4585" s="544"/>
      <c r="JDD4585" s="2365"/>
      <c r="JDE4585" s="633"/>
      <c r="JDF4585" s="439"/>
      <c r="JDG4585" s="633"/>
      <c r="JDH4585" s="633"/>
      <c r="JDI4585" s="1888"/>
      <c r="JDJ4585" s="544"/>
      <c r="JDK4585" s="2365"/>
      <c r="JDL4585" s="633"/>
      <c r="JDM4585" s="439"/>
      <c r="JDN4585" s="633"/>
      <c r="JDO4585" s="633"/>
      <c r="JDP4585" s="1888"/>
      <c r="JDQ4585" s="544"/>
      <c r="JDR4585" s="2365"/>
      <c r="JDS4585" s="633"/>
      <c r="JDT4585" s="439"/>
      <c r="JDU4585" s="633"/>
      <c r="JDV4585" s="633"/>
      <c r="JDW4585" s="1888"/>
      <c r="JDX4585" s="544"/>
      <c r="JDY4585" s="2365"/>
      <c r="JDZ4585" s="633"/>
      <c r="JEA4585" s="439"/>
      <c r="JEB4585" s="633"/>
      <c r="JEC4585" s="633"/>
      <c r="JED4585" s="1888"/>
      <c r="JEE4585" s="544"/>
      <c r="JEF4585" s="2365"/>
      <c r="JEG4585" s="633"/>
      <c r="JEH4585" s="439"/>
      <c r="JEI4585" s="633"/>
      <c r="JEJ4585" s="633"/>
      <c r="JEK4585" s="1888"/>
      <c r="JEL4585" s="544"/>
      <c r="JEM4585" s="2365"/>
      <c r="JEN4585" s="633"/>
      <c r="JEO4585" s="439"/>
      <c r="JEP4585" s="633"/>
      <c r="JEQ4585" s="633"/>
      <c r="JER4585" s="1888"/>
      <c r="JES4585" s="544"/>
      <c r="JET4585" s="2365"/>
      <c r="JEU4585" s="633"/>
      <c r="JEV4585" s="439"/>
      <c r="JEW4585" s="633"/>
      <c r="JEX4585" s="633"/>
      <c r="JEY4585" s="1888"/>
      <c r="JEZ4585" s="544"/>
      <c r="JFA4585" s="2365"/>
      <c r="JFB4585" s="633"/>
      <c r="JFC4585" s="439"/>
      <c r="JFD4585" s="633"/>
      <c r="JFE4585" s="633"/>
      <c r="JFF4585" s="1888"/>
      <c r="JFG4585" s="544"/>
      <c r="JFH4585" s="2365"/>
      <c r="JFI4585" s="633"/>
      <c r="JFJ4585" s="439"/>
      <c r="JFK4585" s="633"/>
      <c r="JFL4585" s="633"/>
      <c r="JFM4585" s="1888"/>
      <c r="JFN4585" s="544"/>
      <c r="JFO4585" s="2365"/>
      <c r="JFP4585" s="633"/>
      <c r="JFQ4585" s="439"/>
      <c r="JFR4585" s="633"/>
      <c r="JFS4585" s="633"/>
      <c r="JFT4585" s="1888"/>
      <c r="JFU4585" s="544"/>
      <c r="JFV4585" s="2365"/>
      <c r="JFW4585" s="633"/>
      <c r="JFX4585" s="439"/>
      <c r="JFY4585" s="633"/>
      <c r="JFZ4585" s="633"/>
      <c r="JGA4585" s="1888"/>
      <c r="JGB4585" s="544"/>
      <c r="JGC4585" s="2365"/>
      <c r="JGD4585" s="633"/>
      <c r="JGE4585" s="439"/>
      <c r="JGF4585" s="633"/>
      <c r="JGG4585" s="633"/>
      <c r="JGH4585" s="1888"/>
      <c r="JGI4585" s="544"/>
      <c r="JGJ4585" s="2365"/>
      <c r="JGK4585" s="633"/>
      <c r="JGL4585" s="439"/>
      <c r="JGM4585" s="633"/>
      <c r="JGN4585" s="633"/>
      <c r="JGO4585" s="1888"/>
      <c r="JGP4585" s="544"/>
      <c r="JGQ4585" s="2365"/>
      <c r="JGR4585" s="633"/>
      <c r="JGS4585" s="439"/>
      <c r="JGT4585" s="633"/>
      <c r="JGU4585" s="633"/>
      <c r="JGV4585" s="1888"/>
      <c r="JGW4585" s="544"/>
      <c r="JGX4585" s="2365"/>
      <c r="JGY4585" s="633"/>
      <c r="JGZ4585" s="439"/>
      <c r="JHA4585" s="633"/>
      <c r="JHB4585" s="633"/>
      <c r="JHC4585" s="1888"/>
      <c r="JHD4585" s="544"/>
      <c r="JHE4585" s="2365"/>
      <c r="JHF4585" s="633"/>
      <c r="JHG4585" s="439"/>
      <c r="JHH4585" s="633"/>
      <c r="JHI4585" s="633"/>
      <c r="JHJ4585" s="1888"/>
      <c r="JHK4585" s="544"/>
      <c r="JHL4585" s="2365"/>
      <c r="JHM4585" s="633"/>
      <c r="JHN4585" s="439"/>
      <c r="JHO4585" s="633"/>
      <c r="JHP4585" s="633"/>
      <c r="JHQ4585" s="1888"/>
      <c r="JHR4585" s="544"/>
      <c r="JHS4585" s="2365"/>
      <c r="JHT4585" s="633"/>
      <c r="JHU4585" s="439"/>
      <c r="JHV4585" s="633"/>
      <c r="JHW4585" s="633"/>
      <c r="JHX4585" s="1888"/>
      <c r="JHY4585" s="544"/>
      <c r="JHZ4585" s="2365"/>
      <c r="JIA4585" s="633"/>
      <c r="JIB4585" s="439"/>
      <c r="JIC4585" s="633"/>
      <c r="JID4585" s="633"/>
      <c r="JIE4585" s="1888"/>
      <c r="JIF4585" s="544"/>
      <c r="JIG4585" s="2365"/>
      <c r="JIH4585" s="633"/>
      <c r="JII4585" s="439"/>
      <c r="JIJ4585" s="633"/>
      <c r="JIK4585" s="633"/>
      <c r="JIL4585" s="1888"/>
      <c r="JIM4585" s="544"/>
      <c r="JIN4585" s="2365"/>
      <c r="JIO4585" s="633"/>
      <c r="JIP4585" s="439"/>
      <c r="JIQ4585" s="633"/>
      <c r="JIR4585" s="633"/>
      <c r="JIS4585" s="1888"/>
      <c r="JIT4585" s="544"/>
      <c r="JIU4585" s="2365"/>
      <c r="JIV4585" s="633"/>
      <c r="JIW4585" s="439"/>
      <c r="JIX4585" s="633"/>
      <c r="JIY4585" s="633"/>
      <c r="JIZ4585" s="1888"/>
      <c r="JJA4585" s="544"/>
      <c r="JJB4585" s="2365"/>
      <c r="JJC4585" s="633"/>
      <c r="JJD4585" s="439"/>
      <c r="JJE4585" s="633"/>
      <c r="JJF4585" s="633"/>
      <c r="JJG4585" s="1888"/>
      <c r="JJH4585" s="544"/>
      <c r="JJI4585" s="2365"/>
      <c r="JJJ4585" s="633"/>
      <c r="JJK4585" s="439"/>
      <c r="JJL4585" s="633"/>
      <c r="JJM4585" s="633"/>
      <c r="JJN4585" s="1888"/>
      <c r="JJO4585" s="544"/>
      <c r="JJP4585" s="2365"/>
      <c r="JJQ4585" s="633"/>
      <c r="JJR4585" s="439"/>
      <c r="JJS4585" s="633"/>
      <c r="JJT4585" s="633"/>
      <c r="JJU4585" s="1888"/>
      <c r="JJV4585" s="544"/>
      <c r="JJW4585" s="2365"/>
      <c r="JJX4585" s="633"/>
      <c r="JJY4585" s="439"/>
      <c r="JJZ4585" s="633"/>
      <c r="JKA4585" s="633"/>
      <c r="JKB4585" s="1888"/>
      <c r="JKC4585" s="544"/>
      <c r="JKD4585" s="2365"/>
      <c r="JKE4585" s="633"/>
      <c r="JKF4585" s="439"/>
      <c r="JKG4585" s="633"/>
      <c r="JKH4585" s="633"/>
      <c r="JKI4585" s="1888"/>
      <c r="JKJ4585" s="544"/>
      <c r="JKK4585" s="2365"/>
      <c r="JKL4585" s="633"/>
      <c r="JKM4585" s="439"/>
      <c r="JKN4585" s="633"/>
      <c r="JKO4585" s="633"/>
      <c r="JKP4585" s="1888"/>
      <c r="JKQ4585" s="544"/>
      <c r="JKR4585" s="2365"/>
      <c r="JKS4585" s="633"/>
      <c r="JKT4585" s="439"/>
      <c r="JKU4585" s="633"/>
      <c r="JKV4585" s="633"/>
      <c r="JKW4585" s="1888"/>
      <c r="JKX4585" s="544"/>
      <c r="JKY4585" s="2365"/>
      <c r="JKZ4585" s="633"/>
      <c r="JLA4585" s="439"/>
      <c r="JLB4585" s="633"/>
      <c r="JLC4585" s="633"/>
      <c r="JLD4585" s="1888"/>
      <c r="JLE4585" s="544"/>
      <c r="JLF4585" s="2365"/>
      <c r="JLG4585" s="633"/>
      <c r="JLH4585" s="439"/>
      <c r="JLI4585" s="633"/>
      <c r="JLJ4585" s="633"/>
      <c r="JLK4585" s="1888"/>
      <c r="JLL4585" s="544"/>
      <c r="JLM4585" s="2365"/>
      <c r="JLN4585" s="633"/>
      <c r="JLO4585" s="439"/>
      <c r="JLP4585" s="633"/>
      <c r="JLQ4585" s="633"/>
      <c r="JLR4585" s="1888"/>
      <c r="JLS4585" s="544"/>
      <c r="JLT4585" s="2365"/>
      <c r="JLU4585" s="633"/>
      <c r="JLV4585" s="439"/>
      <c r="JLW4585" s="633"/>
      <c r="JLX4585" s="633"/>
      <c r="JLY4585" s="1888"/>
      <c r="JLZ4585" s="544"/>
      <c r="JMA4585" s="2365"/>
      <c r="JMB4585" s="633"/>
      <c r="JMC4585" s="439"/>
      <c r="JMD4585" s="633"/>
      <c r="JME4585" s="633"/>
      <c r="JMF4585" s="1888"/>
      <c r="JMG4585" s="544"/>
      <c r="JMH4585" s="2365"/>
      <c r="JMI4585" s="633"/>
      <c r="JMJ4585" s="439"/>
      <c r="JMK4585" s="633"/>
      <c r="JML4585" s="633"/>
      <c r="JMM4585" s="1888"/>
      <c r="JMN4585" s="544"/>
      <c r="JMO4585" s="2365"/>
      <c r="JMP4585" s="633"/>
      <c r="JMQ4585" s="439"/>
      <c r="JMR4585" s="633"/>
      <c r="JMS4585" s="633"/>
      <c r="JMT4585" s="1888"/>
      <c r="JMU4585" s="544"/>
      <c r="JMV4585" s="2365"/>
      <c r="JMW4585" s="633"/>
      <c r="JMX4585" s="439"/>
      <c r="JMY4585" s="633"/>
      <c r="JMZ4585" s="633"/>
      <c r="JNA4585" s="1888"/>
      <c r="JNB4585" s="544"/>
      <c r="JNC4585" s="2365"/>
      <c r="JND4585" s="633"/>
      <c r="JNE4585" s="439"/>
      <c r="JNF4585" s="633"/>
      <c r="JNG4585" s="633"/>
      <c r="JNH4585" s="1888"/>
      <c r="JNI4585" s="544"/>
      <c r="JNJ4585" s="2365"/>
      <c r="JNK4585" s="633"/>
      <c r="JNL4585" s="439"/>
      <c r="JNM4585" s="633"/>
      <c r="JNN4585" s="633"/>
      <c r="JNO4585" s="1888"/>
      <c r="JNP4585" s="544"/>
      <c r="JNQ4585" s="2365"/>
      <c r="JNR4585" s="633"/>
      <c r="JNS4585" s="439"/>
      <c r="JNT4585" s="633"/>
      <c r="JNU4585" s="633"/>
      <c r="JNV4585" s="1888"/>
      <c r="JNW4585" s="544"/>
      <c r="JNX4585" s="2365"/>
      <c r="JNY4585" s="633"/>
      <c r="JNZ4585" s="439"/>
      <c r="JOA4585" s="633"/>
      <c r="JOB4585" s="633"/>
      <c r="JOC4585" s="1888"/>
      <c r="JOD4585" s="544"/>
      <c r="JOE4585" s="2365"/>
      <c r="JOF4585" s="633"/>
      <c r="JOG4585" s="439"/>
      <c r="JOH4585" s="633"/>
      <c r="JOI4585" s="633"/>
      <c r="JOJ4585" s="1888"/>
      <c r="JOK4585" s="544"/>
      <c r="JOL4585" s="2365"/>
      <c r="JOM4585" s="633"/>
      <c r="JON4585" s="439"/>
      <c r="JOO4585" s="633"/>
      <c r="JOP4585" s="633"/>
      <c r="JOQ4585" s="1888"/>
      <c r="JOR4585" s="544"/>
      <c r="JOS4585" s="2365"/>
      <c r="JOT4585" s="633"/>
      <c r="JOU4585" s="439"/>
      <c r="JOV4585" s="633"/>
      <c r="JOW4585" s="633"/>
      <c r="JOX4585" s="1888"/>
      <c r="JOY4585" s="544"/>
      <c r="JOZ4585" s="2365"/>
      <c r="JPA4585" s="633"/>
      <c r="JPB4585" s="439"/>
      <c r="JPC4585" s="633"/>
      <c r="JPD4585" s="633"/>
      <c r="JPE4585" s="1888"/>
      <c r="JPF4585" s="544"/>
      <c r="JPG4585" s="2365"/>
      <c r="JPH4585" s="633"/>
      <c r="JPI4585" s="439"/>
      <c r="JPJ4585" s="633"/>
      <c r="JPK4585" s="633"/>
      <c r="JPL4585" s="1888"/>
      <c r="JPM4585" s="544"/>
      <c r="JPN4585" s="2365"/>
      <c r="JPO4585" s="633"/>
      <c r="JPP4585" s="439"/>
      <c r="JPQ4585" s="633"/>
      <c r="JPR4585" s="633"/>
      <c r="JPS4585" s="1888"/>
      <c r="JPT4585" s="544"/>
      <c r="JPU4585" s="2365"/>
      <c r="JPV4585" s="633"/>
      <c r="JPW4585" s="439"/>
      <c r="JPX4585" s="633"/>
      <c r="JPY4585" s="633"/>
      <c r="JPZ4585" s="1888"/>
      <c r="JQA4585" s="544"/>
      <c r="JQB4585" s="2365"/>
      <c r="JQC4585" s="633"/>
      <c r="JQD4585" s="439"/>
      <c r="JQE4585" s="633"/>
      <c r="JQF4585" s="633"/>
      <c r="JQG4585" s="1888"/>
      <c r="JQH4585" s="544"/>
      <c r="JQI4585" s="2365"/>
      <c r="JQJ4585" s="633"/>
      <c r="JQK4585" s="439"/>
      <c r="JQL4585" s="633"/>
      <c r="JQM4585" s="633"/>
      <c r="JQN4585" s="1888"/>
      <c r="JQO4585" s="544"/>
      <c r="JQP4585" s="2365"/>
      <c r="JQQ4585" s="633"/>
      <c r="JQR4585" s="439"/>
      <c r="JQS4585" s="633"/>
      <c r="JQT4585" s="633"/>
      <c r="JQU4585" s="1888"/>
      <c r="JQV4585" s="544"/>
      <c r="JQW4585" s="2365"/>
      <c r="JQX4585" s="633"/>
      <c r="JQY4585" s="439"/>
      <c r="JQZ4585" s="633"/>
      <c r="JRA4585" s="633"/>
      <c r="JRB4585" s="1888"/>
      <c r="JRC4585" s="544"/>
      <c r="JRD4585" s="2365"/>
      <c r="JRE4585" s="633"/>
      <c r="JRF4585" s="439"/>
      <c r="JRG4585" s="633"/>
      <c r="JRH4585" s="633"/>
      <c r="JRI4585" s="1888"/>
      <c r="JRJ4585" s="544"/>
      <c r="JRK4585" s="2365"/>
      <c r="JRL4585" s="633"/>
      <c r="JRM4585" s="439"/>
      <c r="JRN4585" s="633"/>
      <c r="JRO4585" s="633"/>
      <c r="JRP4585" s="1888"/>
      <c r="JRQ4585" s="544"/>
      <c r="JRR4585" s="2365"/>
      <c r="JRS4585" s="633"/>
      <c r="JRT4585" s="439"/>
      <c r="JRU4585" s="633"/>
      <c r="JRV4585" s="633"/>
      <c r="JRW4585" s="1888"/>
      <c r="JRX4585" s="544"/>
      <c r="JRY4585" s="2365"/>
      <c r="JRZ4585" s="633"/>
      <c r="JSA4585" s="439"/>
      <c r="JSB4585" s="633"/>
      <c r="JSC4585" s="633"/>
      <c r="JSD4585" s="1888"/>
      <c r="JSE4585" s="544"/>
      <c r="JSF4585" s="2365"/>
      <c r="JSG4585" s="633"/>
      <c r="JSH4585" s="439"/>
      <c r="JSI4585" s="633"/>
      <c r="JSJ4585" s="633"/>
      <c r="JSK4585" s="1888"/>
      <c r="JSL4585" s="544"/>
      <c r="JSM4585" s="2365"/>
      <c r="JSN4585" s="633"/>
      <c r="JSO4585" s="439"/>
      <c r="JSP4585" s="633"/>
      <c r="JSQ4585" s="633"/>
      <c r="JSR4585" s="1888"/>
      <c r="JSS4585" s="544"/>
      <c r="JST4585" s="2365"/>
      <c r="JSU4585" s="633"/>
      <c r="JSV4585" s="439"/>
      <c r="JSW4585" s="633"/>
      <c r="JSX4585" s="633"/>
      <c r="JSY4585" s="1888"/>
      <c r="JSZ4585" s="544"/>
      <c r="JTA4585" s="2365"/>
      <c r="JTB4585" s="633"/>
      <c r="JTC4585" s="439"/>
      <c r="JTD4585" s="633"/>
      <c r="JTE4585" s="633"/>
      <c r="JTF4585" s="1888"/>
      <c r="JTG4585" s="544"/>
      <c r="JTH4585" s="2365"/>
      <c r="JTI4585" s="633"/>
      <c r="JTJ4585" s="439"/>
      <c r="JTK4585" s="633"/>
      <c r="JTL4585" s="633"/>
      <c r="JTM4585" s="1888"/>
      <c r="JTN4585" s="544"/>
      <c r="JTO4585" s="2365"/>
      <c r="JTP4585" s="633"/>
      <c r="JTQ4585" s="439"/>
      <c r="JTR4585" s="633"/>
      <c r="JTS4585" s="633"/>
      <c r="JTT4585" s="1888"/>
      <c r="JTU4585" s="544"/>
      <c r="JTV4585" s="2365"/>
      <c r="JTW4585" s="633"/>
      <c r="JTX4585" s="439"/>
      <c r="JTY4585" s="633"/>
      <c r="JTZ4585" s="633"/>
      <c r="JUA4585" s="1888"/>
      <c r="JUB4585" s="544"/>
      <c r="JUC4585" s="2365"/>
      <c r="JUD4585" s="633"/>
      <c r="JUE4585" s="439"/>
      <c r="JUF4585" s="633"/>
      <c r="JUG4585" s="633"/>
      <c r="JUH4585" s="1888"/>
      <c r="JUI4585" s="544"/>
      <c r="JUJ4585" s="2365"/>
      <c r="JUK4585" s="633"/>
      <c r="JUL4585" s="439"/>
      <c r="JUM4585" s="633"/>
      <c r="JUN4585" s="633"/>
      <c r="JUO4585" s="1888"/>
      <c r="JUP4585" s="544"/>
      <c r="JUQ4585" s="2365"/>
      <c r="JUR4585" s="633"/>
      <c r="JUS4585" s="439"/>
      <c r="JUT4585" s="633"/>
      <c r="JUU4585" s="633"/>
      <c r="JUV4585" s="1888"/>
      <c r="JUW4585" s="544"/>
      <c r="JUX4585" s="2365"/>
      <c r="JUY4585" s="633"/>
      <c r="JUZ4585" s="439"/>
      <c r="JVA4585" s="633"/>
      <c r="JVB4585" s="633"/>
      <c r="JVC4585" s="1888"/>
      <c r="JVD4585" s="544"/>
      <c r="JVE4585" s="2365"/>
      <c r="JVF4585" s="633"/>
      <c r="JVG4585" s="439"/>
      <c r="JVH4585" s="633"/>
      <c r="JVI4585" s="633"/>
      <c r="JVJ4585" s="1888"/>
      <c r="JVK4585" s="544"/>
      <c r="JVL4585" s="2365"/>
      <c r="JVM4585" s="633"/>
      <c r="JVN4585" s="439"/>
      <c r="JVO4585" s="633"/>
      <c r="JVP4585" s="633"/>
      <c r="JVQ4585" s="1888"/>
      <c r="JVR4585" s="544"/>
      <c r="JVS4585" s="2365"/>
      <c r="JVT4585" s="633"/>
      <c r="JVU4585" s="439"/>
      <c r="JVV4585" s="633"/>
      <c r="JVW4585" s="633"/>
      <c r="JVX4585" s="1888"/>
      <c r="JVY4585" s="544"/>
      <c r="JVZ4585" s="2365"/>
      <c r="JWA4585" s="633"/>
      <c r="JWB4585" s="439"/>
      <c r="JWC4585" s="633"/>
      <c r="JWD4585" s="633"/>
      <c r="JWE4585" s="1888"/>
      <c r="JWF4585" s="544"/>
      <c r="JWG4585" s="2365"/>
      <c r="JWH4585" s="633"/>
      <c r="JWI4585" s="439"/>
      <c r="JWJ4585" s="633"/>
      <c r="JWK4585" s="633"/>
      <c r="JWL4585" s="1888"/>
      <c r="JWM4585" s="544"/>
      <c r="JWN4585" s="2365"/>
      <c r="JWO4585" s="633"/>
      <c r="JWP4585" s="439"/>
      <c r="JWQ4585" s="633"/>
      <c r="JWR4585" s="633"/>
      <c r="JWS4585" s="1888"/>
      <c r="JWT4585" s="544"/>
      <c r="JWU4585" s="2365"/>
      <c r="JWV4585" s="633"/>
      <c r="JWW4585" s="439"/>
      <c r="JWX4585" s="633"/>
      <c r="JWY4585" s="633"/>
      <c r="JWZ4585" s="1888"/>
      <c r="JXA4585" s="544"/>
      <c r="JXB4585" s="2365"/>
      <c r="JXC4585" s="633"/>
      <c r="JXD4585" s="439"/>
      <c r="JXE4585" s="633"/>
      <c r="JXF4585" s="633"/>
      <c r="JXG4585" s="1888"/>
      <c r="JXH4585" s="544"/>
      <c r="JXI4585" s="2365"/>
      <c r="JXJ4585" s="633"/>
      <c r="JXK4585" s="439"/>
      <c r="JXL4585" s="633"/>
      <c r="JXM4585" s="633"/>
      <c r="JXN4585" s="1888"/>
      <c r="JXO4585" s="544"/>
      <c r="JXP4585" s="2365"/>
      <c r="JXQ4585" s="633"/>
      <c r="JXR4585" s="439"/>
      <c r="JXS4585" s="633"/>
      <c r="JXT4585" s="633"/>
      <c r="JXU4585" s="1888"/>
      <c r="JXV4585" s="544"/>
      <c r="JXW4585" s="2365"/>
      <c r="JXX4585" s="633"/>
      <c r="JXY4585" s="439"/>
      <c r="JXZ4585" s="633"/>
      <c r="JYA4585" s="633"/>
      <c r="JYB4585" s="1888"/>
      <c r="JYC4585" s="544"/>
      <c r="JYD4585" s="2365"/>
      <c r="JYE4585" s="633"/>
      <c r="JYF4585" s="439"/>
      <c r="JYG4585" s="633"/>
      <c r="JYH4585" s="633"/>
      <c r="JYI4585" s="1888"/>
      <c r="JYJ4585" s="544"/>
      <c r="JYK4585" s="2365"/>
      <c r="JYL4585" s="633"/>
      <c r="JYM4585" s="439"/>
      <c r="JYN4585" s="633"/>
      <c r="JYO4585" s="633"/>
      <c r="JYP4585" s="1888"/>
      <c r="JYQ4585" s="544"/>
      <c r="JYR4585" s="2365"/>
      <c r="JYS4585" s="633"/>
      <c r="JYT4585" s="439"/>
      <c r="JYU4585" s="633"/>
      <c r="JYV4585" s="633"/>
      <c r="JYW4585" s="1888"/>
      <c r="JYX4585" s="544"/>
      <c r="JYY4585" s="2365"/>
      <c r="JYZ4585" s="633"/>
      <c r="JZA4585" s="439"/>
      <c r="JZB4585" s="633"/>
      <c r="JZC4585" s="633"/>
      <c r="JZD4585" s="1888"/>
      <c r="JZE4585" s="544"/>
      <c r="JZF4585" s="2365"/>
      <c r="JZG4585" s="633"/>
      <c r="JZH4585" s="439"/>
      <c r="JZI4585" s="633"/>
      <c r="JZJ4585" s="633"/>
      <c r="JZK4585" s="1888"/>
      <c r="JZL4585" s="544"/>
      <c r="JZM4585" s="2365"/>
      <c r="JZN4585" s="633"/>
      <c r="JZO4585" s="439"/>
      <c r="JZP4585" s="633"/>
      <c r="JZQ4585" s="633"/>
      <c r="JZR4585" s="1888"/>
      <c r="JZS4585" s="544"/>
      <c r="JZT4585" s="2365"/>
      <c r="JZU4585" s="633"/>
      <c r="JZV4585" s="439"/>
      <c r="JZW4585" s="633"/>
      <c r="JZX4585" s="633"/>
      <c r="JZY4585" s="1888"/>
      <c r="JZZ4585" s="544"/>
      <c r="KAA4585" s="2365"/>
      <c r="KAB4585" s="633"/>
      <c r="KAC4585" s="439"/>
      <c r="KAD4585" s="633"/>
      <c r="KAE4585" s="633"/>
      <c r="KAF4585" s="1888"/>
      <c r="KAG4585" s="544"/>
      <c r="KAH4585" s="2365"/>
      <c r="KAI4585" s="633"/>
      <c r="KAJ4585" s="439"/>
      <c r="KAK4585" s="633"/>
      <c r="KAL4585" s="633"/>
      <c r="KAM4585" s="1888"/>
      <c r="KAN4585" s="544"/>
      <c r="KAO4585" s="2365"/>
      <c r="KAP4585" s="633"/>
      <c r="KAQ4585" s="439"/>
      <c r="KAR4585" s="633"/>
      <c r="KAS4585" s="633"/>
      <c r="KAT4585" s="1888"/>
      <c r="KAU4585" s="544"/>
      <c r="KAV4585" s="2365"/>
      <c r="KAW4585" s="633"/>
      <c r="KAX4585" s="439"/>
      <c r="KAY4585" s="633"/>
      <c r="KAZ4585" s="633"/>
      <c r="KBA4585" s="1888"/>
      <c r="KBB4585" s="544"/>
      <c r="KBC4585" s="2365"/>
      <c r="KBD4585" s="633"/>
      <c r="KBE4585" s="439"/>
      <c r="KBF4585" s="633"/>
      <c r="KBG4585" s="633"/>
      <c r="KBH4585" s="1888"/>
      <c r="KBI4585" s="544"/>
      <c r="KBJ4585" s="2365"/>
      <c r="KBK4585" s="633"/>
      <c r="KBL4585" s="439"/>
      <c r="KBM4585" s="633"/>
      <c r="KBN4585" s="633"/>
      <c r="KBO4585" s="1888"/>
      <c r="KBP4585" s="544"/>
      <c r="KBQ4585" s="2365"/>
      <c r="KBR4585" s="633"/>
      <c r="KBS4585" s="439"/>
      <c r="KBT4585" s="633"/>
      <c r="KBU4585" s="633"/>
      <c r="KBV4585" s="1888"/>
      <c r="KBW4585" s="544"/>
      <c r="KBX4585" s="2365"/>
      <c r="KBY4585" s="633"/>
      <c r="KBZ4585" s="439"/>
      <c r="KCA4585" s="633"/>
      <c r="KCB4585" s="633"/>
      <c r="KCC4585" s="1888"/>
      <c r="KCD4585" s="544"/>
      <c r="KCE4585" s="2365"/>
      <c r="KCF4585" s="633"/>
      <c r="KCG4585" s="439"/>
      <c r="KCH4585" s="633"/>
      <c r="KCI4585" s="633"/>
      <c r="KCJ4585" s="1888"/>
      <c r="KCK4585" s="544"/>
      <c r="KCL4585" s="2365"/>
      <c r="KCM4585" s="633"/>
      <c r="KCN4585" s="439"/>
      <c r="KCO4585" s="633"/>
      <c r="KCP4585" s="633"/>
      <c r="KCQ4585" s="1888"/>
      <c r="KCR4585" s="544"/>
      <c r="KCS4585" s="2365"/>
      <c r="KCT4585" s="633"/>
      <c r="KCU4585" s="439"/>
      <c r="KCV4585" s="633"/>
      <c r="KCW4585" s="633"/>
      <c r="KCX4585" s="1888"/>
      <c r="KCY4585" s="544"/>
      <c r="KCZ4585" s="2365"/>
      <c r="KDA4585" s="633"/>
      <c r="KDB4585" s="439"/>
      <c r="KDC4585" s="633"/>
      <c r="KDD4585" s="633"/>
      <c r="KDE4585" s="1888"/>
      <c r="KDF4585" s="544"/>
      <c r="KDG4585" s="2365"/>
      <c r="KDH4585" s="633"/>
      <c r="KDI4585" s="439"/>
      <c r="KDJ4585" s="633"/>
      <c r="KDK4585" s="633"/>
      <c r="KDL4585" s="1888"/>
      <c r="KDM4585" s="544"/>
      <c r="KDN4585" s="2365"/>
      <c r="KDO4585" s="633"/>
      <c r="KDP4585" s="439"/>
      <c r="KDQ4585" s="633"/>
      <c r="KDR4585" s="633"/>
      <c r="KDS4585" s="1888"/>
      <c r="KDT4585" s="544"/>
      <c r="KDU4585" s="2365"/>
      <c r="KDV4585" s="633"/>
      <c r="KDW4585" s="439"/>
      <c r="KDX4585" s="633"/>
      <c r="KDY4585" s="633"/>
      <c r="KDZ4585" s="1888"/>
      <c r="KEA4585" s="544"/>
      <c r="KEB4585" s="2365"/>
      <c r="KEC4585" s="633"/>
      <c r="KED4585" s="439"/>
      <c r="KEE4585" s="633"/>
      <c r="KEF4585" s="633"/>
      <c r="KEG4585" s="1888"/>
      <c r="KEH4585" s="544"/>
      <c r="KEI4585" s="2365"/>
      <c r="KEJ4585" s="633"/>
      <c r="KEK4585" s="439"/>
      <c r="KEL4585" s="633"/>
      <c r="KEM4585" s="633"/>
      <c r="KEN4585" s="1888"/>
      <c r="KEO4585" s="544"/>
      <c r="KEP4585" s="2365"/>
      <c r="KEQ4585" s="633"/>
      <c r="KER4585" s="439"/>
      <c r="KES4585" s="633"/>
      <c r="KET4585" s="633"/>
      <c r="KEU4585" s="1888"/>
      <c r="KEV4585" s="544"/>
      <c r="KEW4585" s="2365"/>
      <c r="KEX4585" s="633"/>
      <c r="KEY4585" s="439"/>
      <c r="KEZ4585" s="633"/>
      <c r="KFA4585" s="633"/>
      <c r="KFB4585" s="1888"/>
      <c r="KFC4585" s="544"/>
      <c r="KFD4585" s="2365"/>
      <c r="KFE4585" s="633"/>
      <c r="KFF4585" s="439"/>
      <c r="KFG4585" s="633"/>
      <c r="KFH4585" s="633"/>
      <c r="KFI4585" s="1888"/>
      <c r="KFJ4585" s="544"/>
      <c r="KFK4585" s="2365"/>
      <c r="KFL4585" s="633"/>
      <c r="KFM4585" s="439"/>
      <c r="KFN4585" s="633"/>
      <c r="KFO4585" s="633"/>
      <c r="KFP4585" s="1888"/>
      <c r="KFQ4585" s="544"/>
      <c r="KFR4585" s="2365"/>
      <c r="KFS4585" s="633"/>
      <c r="KFT4585" s="439"/>
      <c r="KFU4585" s="633"/>
      <c r="KFV4585" s="633"/>
      <c r="KFW4585" s="1888"/>
      <c r="KFX4585" s="544"/>
      <c r="KFY4585" s="2365"/>
      <c r="KFZ4585" s="633"/>
      <c r="KGA4585" s="439"/>
      <c r="KGB4585" s="633"/>
      <c r="KGC4585" s="633"/>
      <c r="KGD4585" s="1888"/>
      <c r="KGE4585" s="544"/>
      <c r="KGF4585" s="2365"/>
      <c r="KGG4585" s="633"/>
      <c r="KGH4585" s="439"/>
      <c r="KGI4585" s="633"/>
      <c r="KGJ4585" s="633"/>
      <c r="KGK4585" s="1888"/>
      <c r="KGL4585" s="544"/>
      <c r="KGM4585" s="2365"/>
      <c r="KGN4585" s="633"/>
      <c r="KGO4585" s="439"/>
      <c r="KGP4585" s="633"/>
      <c r="KGQ4585" s="633"/>
      <c r="KGR4585" s="1888"/>
      <c r="KGS4585" s="544"/>
      <c r="KGT4585" s="2365"/>
      <c r="KGU4585" s="633"/>
      <c r="KGV4585" s="439"/>
      <c r="KGW4585" s="633"/>
      <c r="KGX4585" s="633"/>
      <c r="KGY4585" s="1888"/>
      <c r="KGZ4585" s="544"/>
      <c r="KHA4585" s="2365"/>
      <c r="KHB4585" s="633"/>
      <c r="KHC4585" s="439"/>
      <c r="KHD4585" s="633"/>
      <c r="KHE4585" s="633"/>
      <c r="KHF4585" s="1888"/>
      <c r="KHG4585" s="544"/>
      <c r="KHH4585" s="2365"/>
      <c r="KHI4585" s="633"/>
      <c r="KHJ4585" s="439"/>
      <c r="KHK4585" s="633"/>
      <c r="KHL4585" s="633"/>
      <c r="KHM4585" s="1888"/>
      <c r="KHN4585" s="544"/>
      <c r="KHO4585" s="2365"/>
      <c r="KHP4585" s="633"/>
      <c r="KHQ4585" s="439"/>
      <c r="KHR4585" s="633"/>
      <c r="KHS4585" s="633"/>
      <c r="KHT4585" s="1888"/>
      <c r="KHU4585" s="544"/>
      <c r="KHV4585" s="2365"/>
      <c r="KHW4585" s="633"/>
      <c r="KHX4585" s="439"/>
      <c r="KHY4585" s="633"/>
      <c r="KHZ4585" s="633"/>
      <c r="KIA4585" s="1888"/>
      <c r="KIB4585" s="544"/>
      <c r="KIC4585" s="2365"/>
      <c r="KID4585" s="633"/>
      <c r="KIE4585" s="439"/>
      <c r="KIF4585" s="633"/>
      <c r="KIG4585" s="633"/>
      <c r="KIH4585" s="1888"/>
      <c r="KII4585" s="544"/>
      <c r="KIJ4585" s="2365"/>
      <c r="KIK4585" s="633"/>
      <c r="KIL4585" s="439"/>
      <c r="KIM4585" s="633"/>
      <c r="KIN4585" s="633"/>
      <c r="KIO4585" s="1888"/>
      <c r="KIP4585" s="544"/>
      <c r="KIQ4585" s="2365"/>
      <c r="KIR4585" s="633"/>
      <c r="KIS4585" s="439"/>
      <c r="KIT4585" s="633"/>
      <c r="KIU4585" s="633"/>
      <c r="KIV4585" s="1888"/>
      <c r="KIW4585" s="544"/>
      <c r="KIX4585" s="2365"/>
      <c r="KIY4585" s="633"/>
      <c r="KIZ4585" s="439"/>
      <c r="KJA4585" s="633"/>
      <c r="KJB4585" s="633"/>
      <c r="KJC4585" s="1888"/>
      <c r="KJD4585" s="544"/>
      <c r="KJE4585" s="2365"/>
      <c r="KJF4585" s="633"/>
      <c r="KJG4585" s="439"/>
      <c r="KJH4585" s="633"/>
      <c r="KJI4585" s="633"/>
      <c r="KJJ4585" s="1888"/>
      <c r="KJK4585" s="544"/>
      <c r="KJL4585" s="2365"/>
      <c r="KJM4585" s="633"/>
      <c r="KJN4585" s="439"/>
      <c r="KJO4585" s="633"/>
      <c r="KJP4585" s="633"/>
      <c r="KJQ4585" s="1888"/>
      <c r="KJR4585" s="544"/>
      <c r="KJS4585" s="2365"/>
      <c r="KJT4585" s="633"/>
      <c r="KJU4585" s="439"/>
      <c r="KJV4585" s="633"/>
      <c r="KJW4585" s="633"/>
      <c r="KJX4585" s="1888"/>
      <c r="KJY4585" s="544"/>
      <c r="KJZ4585" s="2365"/>
      <c r="KKA4585" s="633"/>
      <c r="KKB4585" s="439"/>
      <c r="KKC4585" s="633"/>
      <c r="KKD4585" s="633"/>
      <c r="KKE4585" s="1888"/>
      <c r="KKF4585" s="544"/>
      <c r="KKG4585" s="2365"/>
      <c r="KKH4585" s="633"/>
      <c r="KKI4585" s="439"/>
      <c r="KKJ4585" s="633"/>
      <c r="KKK4585" s="633"/>
      <c r="KKL4585" s="1888"/>
      <c r="KKM4585" s="544"/>
      <c r="KKN4585" s="2365"/>
      <c r="KKO4585" s="633"/>
      <c r="KKP4585" s="439"/>
      <c r="KKQ4585" s="633"/>
      <c r="KKR4585" s="633"/>
      <c r="KKS4585" s="1888"/>
      <c r="KKT4585" s="544"/>
      <c r="KKU4585" s="2365"/>
      <c r="KKV4585" s="633"/>
      <c r="KKW4585" s="439"/>
      <c r="KKX4585" s="633"/>
      <c r="KKY4585" s="633"/>
      <c r="KKZ4585" s="1888"/>
      <c r="KLA4585" s="544"/>
      <c r="KLB4585" s="2365"/>
      <c r="KLC4585" s="633"/>
      <c r="KLD4585" s="439"/>
      <c r="KLE4585" s="633"/>
      <c r="KLF4585" s="633"/>
      <c r="KLG4585" s="1888"/>
      <c r="KLH4585" s="544"/>
      <c r="KLI4585" s="2365"/>
      <c r="KLJ4585" s="633"/>
      <c r="KLK4585" s="439"/>
      <c r="KLL4585" s="633"/>
      <c r="KLM4585" s="633"/>
      <c r="KLN4585" s="1888"/>
      <c r="KLO4585" s="544"/>
      <c r="KLP4585" s="2365"/>
      <c r="KLQ4585" s="633"/>
      <c r="KLR4585" s="439"/>
      <c r="KLS4585" s="633"/>
      <c r="KLT4585" s="633"/>
      <c r="KLU4585" s="1888"/>
      <c r="KLV4585" s="544"/>
      <c r="KLW4585" s="2365"/>
      <c r="KLX4585" s="633"/>
      <c r="KLY4585" s="439"/>
      <c r="KLZ4585" s="633"/>
      <c r="KMA4585" s="633"/>
      <c r="KMB4585" s="1888"/>
      <c r="KMC4585" s="544"/>
      <c r="KMD4585" s="2365"/>
      <c r="KME4585" s="633"/>
      <c r="KMF4585" s="439"/>
      <c r="KMG4585" s="633"/>
      <c r="KMH4585" s="633"/>
      <c r="KMI4585" s="1888"/>
      <c r="KMJ4585" s="544"/>
      <c r="KMK4585" s="2365"/>
      <c r="KML4585" s="633"/>
      <c r="KMM4585" s="439"/>
      <c r="KMN4585" s="633"/>
      <c r="KMO4585" s="633"/>
      <c r="KMP4585" s="1888"/>
      <c r="KMQ4585" s="544"/>
      <c r="KMR4585" s="2365"/>
      <c r="KMS4585" s="633"/>
      <c r="KMT4585" s="439"/>
      <c r="KMU4585" s="633"/>
      <c r="KMV4585" s="633"/>
      <c r="KMW4585" s="1888"/>
      <c r="KMX4585" s="544"/>
      <c r="KMY4585" s="2365"/>
      <c r="KMZ4585" s="633"/>
      <c r="KNA4585" s="439"/>
      <c r="KNB4585" s="633"/>
      <c r="KNC4585" s="633"/>
      <c r="KND4585" s="1888"/>
      <c r="KNE4585" s="544"/>
      <c r="KNF4585" s="2365"/>
      <c r="KNG4585" s="633"/>
      <c r="KNH4585" s="439"/>
      <c r="KNI4585" s="633"/>
      <c r="KNJ4585" s="633"/>
      <c r="KNK4585" s="1888"/>
      <c r="KNL4585" s="544"/>
      <c r="KNM4585" s="2365"/>
      <c r="KNN4585" s="633"/>
      <c r="KNO4585" s="439"/>
      <c r="KNP4585" s="633"/>
      <c r="KNQ4585" s="633"/>
      <c r="KNR4585" s="1888"/>
      <c r="KNS4585" s="544"/>
      <c r="KNT4585" s="2365"/>
      <c r="KNU4585" s="633"/>
      <c r="KNV4585" s="439"/>
      <c r="KNW4585" s="633"/>
      <c r="KNX4585" s="633"/>
      <c r="KNY4585" s="1888"/>
      <c r="KNZ4585" s="544"/>
      <c r="KOA4585" s="2365"/>
      <c r="KOB4585" s="633"/>
      <c r="KOC4585" s="439"/>
      <c r="KOD4585" s="633"/>
      <c r="KOE4585" s="633"/>
      <c r="KOF4585" s="1888"/>
      <c r="KOG4585" s="544"/>
      <c r="KOH4585" s="2365"/>
      <c r="KOI4585" s="633"/>
      <c r="KOJ4585" s="439"/>
      <c r="KOK4585" s="633"/>
      <c r="KOL4585" s="633"/>
      <c r="KOM4585" s="1888"/>
      <c r="KON4585" s="544"/>
      <c r="KOO4585" s="2365"/>
      <c r="KOP4585" s="633"/>
      <c r="KOQ4585" s="439"/>
      <c r="KOR4585" s="633"/>
      <c r="KOS4585" s="633"/>
      <c r="KOT4585" s="1888"/>
      <c r="KOU4585" s="544"/>
      <c r="KOV4585" s="2365"/>
      <c r="KOW4585" s="633"/>
      <c r="KOX4585" s="439"/>
      <c r="KOY4585" s="633"/>
      <c r="KOZ4585" s="633"/>
      <c r="KPA4585" s="1888"/>
      <c r="KPB4585" s="544"/>
      <c r="KPC4585" s="2365"/>
      <c r="KPD4585" s="633"/>
      <c r="KPE4585" s="439"/>
      <c r="KPF4585" s="633"/>
      <c r="KPG4585" s="633"/>
      <c r="KPH4585" s="1888"/>
      <c r="KPI4585" s="544"/>
      <c r="KPJ4585" s="2365"/>
      <c r="KPK4585" s="633"/>
      <c r="KPL4585" s="439"/>
      <c r="KPM4585" s="633"/>
      <c r="KPN4585" s="633"/>
      <c r="KPO4585" s="1888"/>
      <c r="KPP4585" s="544"/>
      <c r="KPQ4585" s="2365"/>
      <c r="KPR4585" s="633"/>
      <c r="KPS4585" s="439"/>
      <c r="KPT4585" s="633"/>
      <c r="KPU4585" s="633"/>
      <c r="KPV4585" s="1888"/>
      <c r="KPW4585" s="544"/>
      <c r="KPX4585" s="2365"/>
      <c r="KPY4585" s="633"/>
      <c r="KPZ4585" s="439"/>
      <c r="KQA4585" s="633"/>
      <c r="KQB4585" s="633"/>
      <c r="KQC4585" s="1888"/>
      <c r="KQD4585" s="544"/>
      <c r="KQE4585" s="2365"/>
      <c r="KQF4585" s="633"/>
      <c r="KQG4585" s="439"/>
      <c r="KQH4585" s="633"/>
      <c r="KQI4585" s="633"/>
      <c r="KQJ4585" s="1888"/>
      <c r="KQK4585" s="544"/>
      <c r="KQL4585" s="2365"/>
      <c r="KQM4585" s="633"/>
      <c r="KQN4585" s="439"/>
      <c r="KQO4585" s="633"/>
      <c r="KQP4585" s="633"/>
      <c r="KQQ4585" s="1888"/>
      <c r="KQR4585" s="544"/>
      <c r="KQS4585" s="2365"/>
      <c r="KQT4585" s="633"/>
      <c r="KQU4585" s="439"/>
      <c r="KQV4585" s="633"/>
      <c r="KQW4585" s="633"/>
      <c r="KQX4585" s="1888"/>
      <c r="KQY4585" s="544"/>
      <c r="KQZ4585" s="2365"/>
      <c r="KRA4585" s="633"/>
      <c r="KRB4585" s="439"/>
      <c r="KRC4585" s="633"/>
      <c r="KRD4585" s="633"/>
      <c r="KRE4585" s="1888"/>
      <c r="KRF4585" s="544"/>
      <c r="KRG4585" s="2365"/>
      <c r="KRH4585" s="633"/>
      <c r="KRI4585" s="439"/>
      <c r="KRJ4585" s="633"/>
      <c r="KRK4585" s="633"/>
      <c r="KRL4585" s="1888"/>
      <c r="KRM4585" s="544"/>
      <c r="KRN4585" s="2365"/>
      <c r="KRO4585" s="633"/>
      <c r="KRP4585" s="439"/>
      <c r="KRQ4585" s="633"/>
      <c r="KRR4585" s="633"/>
      <c r="KRS4585" s="1888"/>
      <c r="KRT4585" s="544"/>
      <c r="KRU4585" s="2365"/>
      <c r="KRV4585" s="633"/>
      <c r="KRW4585" s="439"/>
      <c r="KRX4585" s="633"/>
      <c r="KRY4585" s="633"/>
      <c r="KRZ4585" s="1888"/>
      <c r="KSA4585" s="544"/>
      <c r="KSB4585" s="2365"/>
      <c r="KSC4585" s="633"/>
      <c r="KSD4585" s="439"/>
      <c r="KSE4585" s="633"/>
      <c r="KSF4585" s="633"/>
      <c r="KSG4585" s="1888"/>
      <c r="KSH4585" s="544"/>
      <c r="KSI4585" s="2365"/>
      <c r="KSJ4585" s="633"/>
      <c r="KSK4585" s="439"/>
      <c r="KSL4585" s="633"/>
      <c r="KSM4585" s="633"/>
      <c r="KSN4585" s="1888"/>
      <c r="KSO4585" s="544"/>
      <c r="KSP4585" s="2365"/>
      <c r="KSQ4585" s="633"/>
      <c r="KSR4585" s="439"/>
      <c r="KSS4585" s="633"/>
      <c r="KST4585" s="633"/>
      <c r="KSU4585" s="1888"/>
      <c r="KSV4585" s="544"/>
      <c r="KSW4585" s="2365"/>
      <c r="KSX4585" s="633"/>
      <c r="KSY4585" s="439"/>
      <c r="KSZ4585" s="633"/>
      <c r="KTA4585" s="633"/>
      <c r="KTB4585" s="1888"/>
      <c r="KTC4585" s="544"/>
      <c r="KTD4585" s="2365"/>
      <c r="KTE4585" s="633"/>
      <c r="KTF4585" s="439"/>
      <c r="KTG4585" s="633"/>
      <c r="KTH4585" s="633"/>
      <c r="KTI4585" s="1888"/>
      <c r="KTJ4585" s="544"/>
      <c r="KTK4585" s="2365"/>
      <c r="KTL4585" s="633"/>
      <c r="KTM4585" s="439"/>
      <c r="KTN4585" s="633"/>
      <c r="KTO4585" s="633"/>
      <c r="KTP4585" s="1888"/>
      <c r="KTQ4585" s="544"/>
      <c r="KTR4585" s="2365"/>
      <c r="KTS4585" s="633"/>
      <c r="KTT4585" s="439"/>
      <c r="KTU4585" s="633"/>
      <c r="KTV4585" s="633"/>
      <c r="KTW4585" s="1888"/>
      <c r="KTX4585" s="544"/>
      <c r="KTY4585" s="2365"/>
      <c r="KTZ4585" s="633"/>
      <c r="KUA4585" s="439"/>
      <c r="KUB4585" s="633"/>
      <c r="KUC4585" s="633"/>
      <c r="KUD4585" s="1888"/>
      <c r="KUE4585" s="544"/>
      <c r="KUF4585" s="2365"/>
      <c r="KUG4585" s="633"/>
      <c r="KUH4585" s="439"/>
      <c r="KUI4585" s="633"/>
      <c r="KUJ4585" s="633"/>
      <c r="KUK4585" s="1888"/>
      <c r="KUL4585" s="544"/>
      <c r="KUM4585" s="2365"/>
      <c r="KUN4585" s="633"/>
      <c r="KUO4585" s="439"/>
      <c r="KUP4585" s="633"/>
      <c r="KUQ4585" s="633"/>
      <c r="KUR4585" s="1888"/>
      <c r="KUS4585" s="544"/>
      <c r="KUT4585" s="2365"/>
      <c r="KUU4585" s="633"/>
      <c r="KUV4585" s="439"/>
      <c r="KUW4585" s="633"/>
      <c r="KUX4585" s="633"/>
      <c r="KUY4585" s="1888"/>
      <c r="KUZ4585" s="544"/>
      <c r="KVA4585" s="2365"/>
      <c r="KVB4585" s="633"/>
      <c r="KVC4585" s="439"/>
      <c r="KVD4585" s="633"/>
      <c r="KVE4585" s="633"/>
      <c r="KVF4585" s="1888"/>
      <c r="KVG4585" s="544"/>
      <c r="KVH4585" s="2365"/>
      <c r="KVI4585" s="633"/>
      <c r="KVJ4585" s="439"/>
      <c r="KVK4585" s="633"/>
      <c r="KVL4585" s="633"/>
      <c r="KVM4585" s="1888"/>
      <c r="KVN4585" s="544"/>
      <c r="KVO4585" s="2365"/>
      <c r="KVP4585" s="633"/>
      <c r="KVQ4585" s="439"/>
      <c r="KVR4585" s="633"/>
      <c r="KVS4585" s="633"/>
      <c r="KVT4585" s="1888"/>
      <c r="KVU4585" s="544"/>
      <c r="KVV4585" s="2365"/>
      <c r="KVW4585" s="633"/>
      <c r="KVX4585" s="439"/>
      <c r="KVY4585" s="633"/>
      <c r="KVZ4585" s="633"/>
      <c r="KWA4585" s="1888"/>
      <c r="KWB4585" s="544"/>
      <c r="KWC4585" s="2365"/>
      <c r="KWD4585" s="633"/>
      <c r="KWE4585" s="439"/>
      <c r="KWF4585" s="633"/>
      <c r="KWG4585" s="633"/>
      <c r="KWH4585" s="1888"/>
      <c r="KWI4585" s="544"/>
      <c r="KWJ4585" s="2365"/>
      <c r="KWK4585" s="633"/>
      <c r="KWL4585" s="439"/>
      <c r="KWM4585" s="633"/>
      <c r="KWN4585" s="633"/>
      <c r="KWO4585" s="1888"/>
      <c r="KWP4585" s="544"/>
      <c r="KWQ4585" s="2365"/>
      <c r="KWR4585" s="633"/>
      <c r="KWS4585" s="439"/>
      <c r="KWT4585" s="633"/>
      <c r="KWU4585" s="633"/>
      <c r="KWV4585" s="1888"/>
      <c r="KWW4585" s="544"/>
      <c r="KWX4585" s="2365"/>
      <c r="KWY4585" s="633"/>
      <c r="KWZ4585" s="439"/>
      <c r="KXA4585" s="633"/>
      <c r="KXB4585" s="633"/>
      <c r="KXC4585" s="1888"/>
      <c r="KXD4585" s="544"/>
      <c r="KXE4585" s="2365"/>
      <c r="KXF4585" s="633"/>
      <c r="KXG4585" s="439"/>
      <c r="KXH4585" s="633"/>
      <c r="KXI4585" s="633"/>
      <c r="KXJ4585" s="1888"/>
      <c r="KXK4585" s="544"/>
      <c r="KXL4585" s="2365"/>
      <c r="KXM4585" s="633"/>
      <c r="KXN4585" s="439"/>
      <c r="KXO4585" s="633"/>
      <c r="KXP4585" s="633"/>
      <c r="KXQ4585" s="1888"/>
      <c r="KXR4585" s="544"/>
      <c r="KXS4585" s="2365"/>
      <c r="KXT4585" s="633"/>
      <c r="KXU4585" s="439"/>
      <c r="KXV4585" s="633"/>
      <c r="KXW4585" s="633"/>
      <c r="KXX4585" s="1888"/>
      <c r="KXY4585" s="544"/>
      <c r="KXZ4585" s="2365"/>
      <c r="KYA4585" s="633"/>
      <c r="KYB4585" s="439"/>
      <c r="KYC4585" s="633"/>
      <c r="KYD4585" s="633"/>
      <c r="KYE4585" s="1888"/>
      <c r="KYF4585" s="544"/>
      <c r="KYG4585" s="2365"/>
      <c r="KYH4585" s="633"/>
      <c r="KYI4585" s="439"/>
      <c r="KYJ4585" s="633"/>
      <c r="KYK4585" s="633"/>
      <c r="KYL4585" s="1888"/>
      <c r="KYM4585" s="544"/>
      <c r="KYN4585" s="2365"/>
      <c r="KYO4585" s="633"/>
      <c r="KYP4585" s="439"/>
      <c r="KYQ4585" s="633"/>
      <c r="KYR4585" s="633"/>
      <c r="KYS4585" s="1888"/>
      <c r="KYT4585" s="544"/>
      <c r="KYU4585" s="2365"/>
      <c r="KYV4585" s="633"/>
      <c r="KYW4585" s="439"/>
      <c r="KYX4585" s="633"/>
      <c r="KYY4585" s="633"/>
      <c r="KYZ4585" s="1888"/>
      <c r="KZA4585" s="544"/>
      <c r="KZB4585" s="2365"/>
      <c r="KZC4585" s="633"/>
      <c r="KZD4585" s="439"/>
      <c r="KZE4585" s="633"/>
      <c r="KZF4585" s="633"/>
      <c r="KZG4585" s="1888"/>
      <c r="KZH4585" s="544"/>
      <c r="KZI4585" s="2365"/>
      <c r="KZJ4585" s="633"/>
      <c r="KZK4585" s="439"/>
      <c r="KZL4585" s="633"/>
      <c r="KZM4585" s="633"/>
      <c r="KZN4585" s="1888"/>
      <c r="KZO4585" s="544"/>
      <c r="KZP4585" s="2365"/>
      <c r="KZQ4585" s="633"/>
      <c r="KZR4585" s="439"/>
      <c r="KZS4585" s="633"/>
      <c r="KZT4585" s="633"/>
      <c r="KZU4585" s="1888"/>
      <c r="KZV4585" s="544"/>
      <c r="KZW4585" s="2365"/>
      <c r="KZX4585" s="633"/>
      <c r="KZY4585" s="439"/>
      <c r="KZZ4585" s="633"/>
      <c r="LAA4585" s="633"/>
      <c r="LAB4585" s="1888"/>
      <c r="LAC4585" s="544"/>
      <c r="LAD4585" s="2365"/>
      <c r="LAE4585" s="633"/>
      <c r="LAF4585" s="439"/>
      <c r="LAG4585" s="633"/>
      <c r="LAH4585" s="633"/>
      <c r="LAI4585" s="1888"/>
      <c r="LAJ4585" s="544"/>
      <c r="LAK4585" s="2365"/>
      <c r="LAL4585" s="633"/>
      <c r="LAM4585" s="439"/>
      <c r="LAN4585" s="633"/>
      <c r="LAO4585" s="633"/>
      <c r="LAP4585" s="1888"/>
      <c r="LAQ4585" s="544"/>
      <c r="LAR4585" s="2365"/>
      <c r="LAS4585" s="633"/>
      <c r="LAT4585" s="439"/>
      <c r="LAU4585" s="633"/>
      <c r="LAV4585" s="633"/>
      <c r="LAW4585" s="1888"/>
      <c r="LAX4585" s="544"/>
      <c r="LAY4585" s="2365"/>
      <c r="LAZ4585" s="633"/>
      <c r="LBA4585" s="439"/>
      <c r="LBB4585" s="633"/>
      <c r="LBC4585" s="633"/>
      <c r="LBD4585" s="1888"/>
      <c r="LBE4585" s="544"/>
      <c r="LBF4585" s="2365"/>
      <c r="LBG4585" s="633"/>
      <c r="LBH4585" s="439"/>
      <c r="LBI4585" s="633"/>
      <c r="LBJ4585" s="633"/>
      <c r="LBK4585" s="1888"/>
      <c r="LBL4585" s="544"/>
      <c r="LBM4585" s="2365"/>
      <c r="LBN4585" s="633"/>
      <c r="LBO4585" s="439"/>
      <c r="LBP4585" s="633"/>
      <c r="LBQ4585" s="633"/>
      <c r="LBR4585" s="1888"/>
      <c r="LBS4585" s="544"/>
      <c r="LBT4585" s="2365"/>
      <c r="LBU4585" s="633"/>
      <c r="LBV4585" s="439"/>
      <c r="LBW4585" s="633"/>
      <c r="LBX4585" s="633"/>
      <c r="LBY4585" s="1888"/>
      <c r="LBZ4585" s="544"/>
      <c r="LCA4585" s="2365"/>
      <c r="LCB4585" s="633"/>
      <c r="LCC4585" s="439"/>
      <c r="LCD4585" s="633"/>
      <c r="LCE4585" s="633"/>
      <c r="LCF4585" s="1888"/>
      <c r="LCG4585" s="544"/>
      <c r="LCH4585" s="2365"/>
      <c r="LCI4585" s="633"/>
      <c r="LCJ4585" s="439"/>
      <c r="LCK4585" s="633"/>
      <c r="LCL4585" s="633"/>
      <c r="LCM4585" s="1888"/>
      <c r="LCN4585" s="544"/>
      <c r="LCO4585" s="2365"/>
      <c r="LCP4585" s="633"/>
      <c r="LCQ4585" s="439"/>
      <c r="LCR4585" s="633"/>
      <c r="LCS4585" s="633"/>
      <c r="LCT4585" s="1888"/>
      <c r="LCU4585" s="544"/>
      <c r="LCV4585" s="2365"/>
      <c r="LCW4585" s="633"/>
      <c r="LCX4585" s="439"/>
      <c r="LCY4585" s="633"/>
      <c r="LCZ4585" s="633"/>
      <c r="LDA4585" s="1888"/>
      <c r="LDB4585" s="544"/>
      <c r="LDC4585" s="2365"/>
      <c r="LDD4585" s="633"/>
      <c r="LDE4585" s="439"/>
      <c r="LDF4585" s="633"/>
      <c r="LDG4585" s="633"/>
      <c r="LDH4585" s="1888"/>
      <c r="LDI4585" s="544"/>
      <c r="LDJ4585" s="2365"/>
      <c r="LDK4585" s="633"/>
      <c r="LDL4585" s="439"/>
      <c r="LDM4585" s="633"/>
      <c r="LDN4585" s="633"/>
      <c r="LDO4585" s="1888"/>
      <c r="LDP4585" s="544"/>
      <c r="LDQ4585" s="2365"/>
      <c r="LDR4585" s="633"/>
      <c r="LDS4585" s="439"/>
      <c r="LDT4585" s="633"/>
      <c r="LDU4585" s="633"/>
      <c r="LDV4585" s="1888"/>
      <c r="LDW4585" s="544"/>
      <c r="LDX4585" s="2365"/>
      <c r="LDY4585" s="633"/>
      <c r="LDZ4585" s="439"/>
      <c r="LEA4585" s="633"/>
      <c r="LEB4585" s="633"/>
      <c r="LEC4585" s="1888"/>
      <c r="LED4585" s="544"/>
      <c r="LEE4585" s="2365"/>
      <c r="LEF4585" s="633"/>
      <c r="LEG4585" s="439"/>
      <c r="LEH4585" s="633"/>
      <c r="LEI4585" s="633"/>
      <c r="LEJ4585" s="1888"/>
      <c r="LEK4585" s="544"/>
      <c r="LEL4585" s="2365"/>
      <c r="LEM4585" s="633"/>
      <c r="LEN4585" s="439"/>
      <c r="LEO4585" s="633"/>
      <c r="LEP4585" s="633"/>
      <c r="LEQ4585" s="1888"/>
      <c r="LER4585" s="544"/>
      <c r="LES4585" s="2365"/>
      <c r="LET4585" s="633"/>
      <c r="LEU4585" s="439"/>
      <c r="LEV4585" s="633"/>
      <c r="LEW4585" s="633"/>
      <c r="LEX4585" s="1888"/>
      <c r="LEY4585" s="544"/>
      <c r="LEZ4585" s="2365"/>
      <c r="LFA4585" s="633"/>
      <c r="LFB4585" s="439"/>
      <c r="LFC4585" s="633"/>
      <c r="LFD4585" s="633"/>
      <c r="LFE4585" s="1888"/>
      <c r="LFF4585" s="544"/>
      <c r="LFG4585" s="2365"/>
      <c r="LFH4585" s="633"/>
      <c r="LFI4585" s="439"/>
      <c r="LFJ4585" s="633"/>
      <c r="LFK4585" s="633"/>
      <c r="LFL4585" s="1888"/>
      <c r="LFM4585" s="544"/>
      <c r="LFN4585" s="2365"/>
      <c r="LFO4585" s="633"/>
      <c r="LFP4585" s="439"/>
      <c r="LFQ4585" s="633"/>
      <c r="LFR4585" s="633"/>
      <c r="LFS4585" s="1888"/>
      <c r="LFT4585" s="544"/>
      <c r="LFU4585" s="2365"/>
      <c r="LFV4585" s="633"/>
      <c r="LFW4585" s="439"/>
      <c r="LFX4585" s="633"/>
      <c r="LFY4585" s="633"/>
      <c r="LFZ4585" s="1888"/>
      <c r="LGA4585" s="544"/>
      <c r="LGB4585" s="2365"/>
      <c r="LGC4585" s="633"/>
      <c r="LGD4585" s="439"/>
      <c r="LGE4585" s="633"/>
      <c r="LGF4585" s="633"/>
      <c r="LGG4585" s="1888"/>
      <c r="LGH4585" s="544"/>
      <c r="LGI4585" s="2365"/>
      <c r="LGJ4585" s="633"/>
      <c r="LGK4585" s="439"/>
      <c r="LGL4585" s="633"/>
      <c r="LGM4585" s="633"/>
      <c r="LGN4585" s="1888"/>
      <c r="LGO4585" s="544"/>
      <c r="LGP4585" s="2365"/>
      <c r="LGQ4585" s="633"/>
      <c r="LGR4585" s="439"/>
      <c r="LGS4585" s="633"/>
      <c r="LGT4585" s="633"/>
      <c r="LGU4585" s="1888"/>
      <c r="LGV4585" s="544"/>
      <c r="LGW4585" s="2365"/>
      <c r="LGX4585" s="633"/>
      <c r="LGY4585" s="439"/>
      <c r="LGZ4585" s="633"/>
      <c r="LHA4585" s="633"/>
      <c r="LHB4585" s="1888"/>
      <c r="LHC4585" s="544"/>
      <c r="LHD4585" s="2365"/>
      <c r="LHE4585" s="633"/>
      <c r="LHF4585" s="439"/>
      <c r="LHG4585" s="633"/>
      <c r="LHH4585" s="633"/>
      <c r="LHI4585" s="1888"/>
      <c r="LHJ4585" s="544"/>
      <c r="LHK4585" s="2365"/>
      <c r="LHL4585" s="633"/>
      <c r="LHM4585" s="439"/>
      <c r="LHN4585" s="633"/>
      <c r="LHO4585" s="633"/>
      <c r="LHP4585" s="1888"/>
      <c r="LHQ4585" s="544"/>
      <c r="LHR4585" s="2365"/>
      <c r="LHS4585" s="633"/>
      <c r="LHT4585" s="439"/>
      <c r="LHU4585" s="633"/>
      <c r="LHV4585" s="633"/>
      <c r="LHW4585" s="1888"/>
      <c r="LHX4585" s="544"/>
      <c r="LHY4585" s="2365"/>
      <c r="LHZ4585" s="633"/>
      <c r="LIA4585" s="439"/>
      <c r="LIB4585" s="633"/>
      <c r="LIC4585" s="633"/>
      <c r="LID4585" s="1888"/>
      <c r="LIE4585" s="544"/>
      <c r="LIF4585" s="2365"/>
      <c r="LIG4585" s="633"/>
      <c r="LIH4585" s="439"/>
      <c r="LII4585" s="633"/>
      <c r="LIJ4585" s="633"/>
      <c r="LIK4585" s="1888"/>
      <c r="LIL4585" s="544"/>
      <c r="LIM4585" s="2365"/>
      <c r="LIN4585" s="633"/>
      <c r="LIO4585" s="439"/>
      <c r="LIP4585" s="633"/>
      <c r="LIQ4585" s="633"/>
      <c r="LIR4585" s="1888"/>
      <c r="LIS4585" s="544"/>
      <c r="LIT4585" s="2365"/>
      <c r="LIU4585" s="633"/>
      <c r="LIV4585" s="439"/>
      <c r="LIW4585" s="633"/>
      <c r="LIX4585" s="633"/>
      <c r="LIY4585" s="1888"/>
      <c r="LIZ4585" s="544"/>
      <c r="LJA4585" s="2365"/>
      <c r="LJB4585" s="633"/>
      <c r="LJC4585" s="439"/>
      <c r="LJD4585" s="633"/>
      <c r="LJE4585" s="633"/>
      <c r="LJF4585" s="1888"/>
      <c r="LJG4585" s="544"/>
      <c r="LJH4585" s="2365"/>
      <c r="LJI4585" s="633"/>
      <c r="LJJ4585" s="439"/>
      <c r="LJK4585" s="633"/>
      <c r="LJL4585" s="633"/>
      <c r="LJM4585" s="1888"/>
      <c r="LJN4585" s="544"/>
      <c r="LJO4585" s="2365"/>
      <c r="LJP4585" s="633"/>
      <c r="LJQ4585" s="439"/>
      <c r="LJR4585" s="633"/>
      <c r="LJS4585" s="633"/>
      <c r="LJT4585" s="1888"/>
      <c r="LJU4585" s="544"/>
      <c r="LJV4585" s="2365"/>
      <c r="LJW4585" s="633"/>
      <c r="LJX4585" s="439"/>
      <c r="LJY4585" s="633"/>
      <c r="LJZ4585" s="633"/>
      <c r="LKA4585" s="1888"/>
      <c r="LKB4585" s="544"/>
      <c r="LKC4585" s="2365"/>
      <c r="LKD4585" s="633"/>
      <c r="LKE4585" s="439"/>
      <c r="LKF4585" s="633"/>
      <c r="LKG4585" s="633"/>
      <c r="LKH4585" s="1888"/>
      <c r="LKI4585" s="544"/>
      <c r="LKJ4585" s="2365"/>
      <c r="LKK4585" s="633"/>
      <c r="LKL4585" s="439"/>
      <c r="LKM4585" s="633"/>
      <c r="LKN4585" s="633"/>
      <c r="LKO4585" s="1888"/>
      <c r="LKP4585" s="544"/>
      <c r="LKQ4585" s="2365"/>
      <c r="LKR4585" s="633"/>
      <c r="LKS4585" s="439"/>
      <c r="LKT4585" s="633"/>
      <c r="LKU4585" s="633"/>
      <c r="LKV4585" s="1888"/>
      <c r="LKW4585" s="544"/>
      <c r="LKX4585" s="2365"/>
      <c r="LKY4585" s="633"/>
      <c r="LKZ4585" s="439"/>
      <c r="LLA4585" s="633"/>
      <c r="LLB4585" s="633"/>
      <c r="LLC4585" s="1888"/>
      <c r="LLD4585" s="544"/>
      <c r="LLE4585" s="2365"/>
      <c r="LLF4585" s="633"/>
      <c r="LLG4585" s="439"/>
      <c r="LLH4585" s="633"/>
      <c r="LLI4585" s="633"/>
      <c r="LLJ4585" s="1888"/>
      <c r="LLK4585" s="544"/>
      <c r="LLL4585" s="2365"/>
      <c r="LLM4585" s="633"/>
      <c r="LLN4585" s="439"/>
      <c r="LLO4585" s="633"/>
      <c r="LLP4585" s="633"/>
      <c r="LLQ4585" s="1888"/>
      <c r="LLR4585" s="544"/>
      <c r="LLS4585" s="2365"/>
      <c r="LLT4585" s="633"/>
      <c r="LLU4585" s="439"/>
      <c r="LLV4585" s="633"/>
      <c r="LLW4585" s="633"/>
      <c r="LLX4585" s="1888"/>
      <c r="LLY4585" s="544"/>
      <c r="LLZ4585" s="2365"/>
      <c r="LMA4585" s="633"/>
      <c r="LMB4585" s="439"/>
      <c r="LMC4585" s="633"/>
      <c r="LMD4585" s="633"/>
      <c r="LME4585" s="1888"/>
      <c r="LMF4585" s="544"/>
      <c r="LMG4585" s="2365"/>
      <c r="LMH4585" s="633"/>
      <c r="LMI4585" s="439"/>
      <c r="LMJ4585" s="633"/>
      <c r="LMK4585" s="633"/>
      <c r="LML4585" s="1888"/>
      <c r="LMM4585" s="544"/>
      <c r="LMN4585" s="2365"/>
      <c r="LMO4585" s="633"/>
      <c r="LMP4585" s="439"/>
      <c r="LMQ4585" s="633"/>
      <c r="LMR4585" s="633"/>
      <c r="LMS4585" s="1888"/>
      <c r="LMT4585" s="544"/>
      <c r="LMU4585" s="2365"/>
      <c r="LMV4585" s="633"/>
      <c r="LMW4585" s="439"/>
      <c r="LMX4585" s="633"/>
      <c r="LMY4585" s="633"/>
      <c r="LMZ4585" s="1888"/>
      <c r="LNA4585" s="544"/>
      <c r="LNB4585" s="2365"/>
      <c r="LNC4585" s="633"/>
      <c r="LND4585" s="439"/>
      <c r="LNE4585" s="633"/>
      <c r="LNF4585" s="633"/>
      <c r="LNG4585" s="1888"/>
      <c r="LNH4585" s="544"/>
      <c r="LNI4585" s="2365"/>
      <c r="LNJ4585" s="633"/>
      <c r="LNK4585" s="439"/>
      <c r="LNL4585" s="633"/>
      <c r="LNM4585" s="633"/>
      <c r="LNN4585" s="1888"/>
      <c r="LNO4585" s="544"/>
      <c r="LNP4585" s="2365"/>
      <c r="LNQ4585" s="633"/>
      <c r="LNR4585" s="439"/>
      <c r="LNS4585" s="633"/>
      <c r="LNT4585" s="633"/>
      <c r="LNU4585" s="1888"/>
      <c r="LNV4585" s="544"/>
      <c r="LNW4585" s="2365"/>
      <c r="LNX4585" s="633"/>
      <c r="LNY4585" s="439"/>
      <c r="LNZ4585" s="633"/>
      <c r="LOA4585" s="633"/>
      <c r="LOB4585" s="1888"/>
      <c r="LOC4585" s="544"/>
      <c r="LOD4585" s="2365"/>
      <c r="LOE4585" s="633"/>
      <c r="LOF4585" s="439"/>
      <c r="LOG4585" s="633"/>
      <c r="LOH4585" s="633"/>
      <c r="LOI4585" s="1888"/>
      <c r="LOJ4585" s="544"/>
      <c r="LOK4585" s="2365"/>
      <c r="LOL4585" s="633"/>
      <c r="LOM4585" s="439"/>
      <c r="LON4585" s="633"/>
      <c r="LOO4585" s="633"/>
      <c r="LOP4585" s="1888"/>
      <c r="LOQ4585" s="544"/>
      <c r="LOR4585" s="2365"/>
      <c r="LOS4585" s="633"/>
      <c r="LOT4585" s="439"/>
      <c r="LOU4585" s="633"/>
      <c r="LOV4585" s="633"/>
      <c r="LOW4585" s="1888"/>
      <c r="LOX4585" s="544"/>
      <c r="LOY4585" s="2365"/>
      <c r="LOZ4585" s="633"/>
      <c r="LPA4585" s="439"/>
      <c r="LPB4585" s="633"/>
      <c r="LPC4585" s="633"/>
      <c r="LPD4585" s="1888"/>
      <c r="LPE4585" s="544"/>
      <c r="LPF4585" s="2365"/>
      <c r="LPG4585" s="633"/>
      <c r="LPH4585" s="439"/>
      <c r="LPI4585" s="633"/>
      <c r="LPJ4585" s="633"/>
      <c r="LPK4585" s="1888"/>
      <c r="LPL4585" s="544"/>
      <c r="LPM4585" s="2365"/>
      <c r="LPN4585" s="633"/>
      <c r="LPO4585" s="439"/>
      <c r="LPP4585" s="633"/>
      <c r="LPQ4585" s="633"/>
      <c r="LPR4585" s="1888"/>
      <c r="LPS4585" s="544"/>
      <c r="LPT4585" s="2365"/>
      <c r="LPU4585" s="633"/>
      <c r="LPV4585" s="439"/>
      <c r="LPW4585" s="633"/>
      <c r="LPX4585" s="633"/>
      <c r="LPY4585" s="1888"/>
      <c r="LPZ4585" s="544"/>
      <c r="LQA4585" s="2365"/>
      <c r="LQB4585" s="633"/>
      <c r="LQC4585" s="439"/>
      <c r="LQD4585" s="633"/>
      <c r="LQE4585" s="633"/>
      <c r="LQF4585" s="1888"/>
      <c r="LQG4585" s="544"/>
      <c r="LQH4585" s="2365"/>
      <c r="LQI4585" s="633"/>
      <c r="LQJ4585" s="439"/>
      <c r="LQK4585" s="633"/>
      <c r="LQL4585" s="633"/>
      <c r="LQM4585" s="1888"/>
      <c r="LQN4585" s="544"/>
      <c r="LQO4585" s="2365"/>
      <c r="LQP4585" s="633"/>
      <c r="LQQ4585" s="439"/>
      <c r="LQR4585" s="633"/>
      <c r="LQS4585" s="633"/>
      <c r="LQT4585" s="1888"/>
      <c r="LQU4585" s="544"/>
      <c r="LQV4585" s="2365"/>
      <c r="LQW4585" s="633"/>
      <c r="LQX4585" s="439"/>
      <c r="LQY4585" s="633"/>
      <c r="LQZ4585" s="633"/>
      <c r="LRA4585" s="1888"/>
      <c r="LRB4585" s="544"/>
      <c r="LRC4585" s="2365"/>
      <c r="LRD4585" s="633"/>
      <c r="LRE4585" s="439"/>
      <c r="LRF4585" s="633"/>
      <c r="LRG4585" s="633"/>
      <c r="LRH4585" s="1888"/>
      <c r="LRI4585" s="544"/>
      <c r="LRJ4585" s="2365"/>
      <c r="LRK4585" s="633"/>
      <c r="LRL4585" s="439"/>
      <c r="LRM4585" s="633"/>
      <c r="LRN4585" s="633"/>
      <c r="LRO4585" s="1888"/>
      <c r="LRP4585" s="544"/>
      <c r="LRQ4585" s="2365"/>
      <c r="LRR4585" s="633"/>
      <c r="LRS4585" s="439"/>
      <c r="LRT4585" s="633"/>
      <c r="LRU4585" s="633"/>
      <c r="LRV4585" s="1888"/>
      <c r="LRW4585" s="544"/>
      <c r="LRX4585" s="2365"/>
      <c r="LRY4585" s="633"/>
      <c r="LRZ4585" s="439"/>
      <c r="LSA4585" s="633"/>
      <c r="LSB4585" s="633"/>
      <c r="LSC4585" s="1888"/>
      <c r="LSD4585" s="544"/>
      <c r="LSE4585" s="2365"/>
      <c r="LSF4585" s="633"/>
      <c r="LSG4585" s="439"/>
      <c r="LSH4585" s="633"/>
      <c r="LSI4585" s="633"/>
      <c r="LSJ4585" s="1888"/>
      <c r="LSK4585" s="544"/>
      <c r="LSL4585" s="2365"/>
      <c r="LSM4585" s="633"/>
      <c r="LSN4585" s="439"/>
      <c r="LSO4585" s="633"/>
      <c r="LSP4585" s="633"/>
      <c r="LSQ4585" s="1888"/>
      <c r="LSR4585" s="544"/>
      <c r="LSS4585" s="2365"/>
      <c r="LST4585" s="633"/>
      <c r="LSU4585" s="439"/>
      <c r="LSV4585" s="633"/>
      <c r="LSW4585" s="633"/>
      <c r="LSX4585" s="1888"/>
      <c r="LSY4585" s="544"/>
      <c r="LSZ4585" s="2365"/>
      <c r="LTA4585" s="633"/>
      <c r="LTB4585" s="439"/>
      <c r="LTC4585" s="633"/>
      <c r="LTD4585" s="633"/>
      <c r="LTE4585" s="1888"/>
      <c r="LTF4585" s="544"/>
      <c r="LTG4585" s="2365"/>
      <c r="LTH4585" s="633"/>
      <c r="LTI4585" s="439"/>
      <c r="LTJ4585" s="633"/>
      <c r="LTK4585" s="633"/>
      <c r="LTL4585" s="1888"/>
      <c r="LTM4585" s="544"/>
      <c r="LTN4585" s="2365"/>
      <c r="LTO4585" s="633"/>
      <c r="LTP4585" s="439"/>
      <c r="LTQ4585" s="633"/>
      <c r="LTR4585" s="633"/>
      <c r="LTS4585" s="1888"/>
      <c r="LTT4585" s="544"/>
      <c r="LTU4585" s="2365"/>
      <c r="LTV4585" s="633"/>
      <c r="LTW4585" s="439"/>
      <c r="LTX4585" s="633"/>
      <c r="LTY4585" s="633"/>
      <c r="LTZ4585" s="1888"/>
      <c r="LUA4585" s="544"/>
      <c r="LUB4585" s="2365"/>
      <c r="LUC4585" s="633"/>
      <c r="LUD4585" s="439"/>
      <c r="LUE4585" s="633"/>
      <c r="LUF4585" s="633"/>
      <c r="LUG4585" s="1888"/>
      <c r="LUH4585" s="544"/>
      <c r="LUI4585" s="2365"/>
      <c r="LUJ4585" s="633"/>
      <c r="LUK4585" s="439"/>
      <c r="LUL4585" s="633"/>
      <c r="LUM4585" s="633"/>
      <c r="LUN4585" s="1888"/>
      <c r="LUO4585" s="544"/>
      <c r="LUP4585" s="2365"/>
      <c r="LUQ4585" s="633"/>
      <c r="LUR4585" s="439"/>
      <c r="LUS4585" s="633"/>
      <c r="LUT4585" s="633"/>
      <c r="LUU4585" s="1888"/>
      <c r="LUV4585" s="544"/>
      <c r="LUW4585" s="2365"/>
      <c r="LUX4585" s="633"/>
      <c r="LUY4585" s="439"/>
      <c r="LUZ4585" s="633"/>
      <c r="LVA4585" s="633"/>
      <c r="LVB4585" s="1888"/>
      <c r="LVC4585" s="544"/>
      <c r="LVD4585" s="2365"/>
      <c r="LVE4585" s="633"/>
      <c r="LVF4585" s="439"/>
      <c r="LVG4585" s="633"/>
      <c r="LVH4585" s="633"/>
      <c r="LVI4585" s="1888"/>
      <c r="LVJ4585" s="544"/>
      <c r="LVK4585" s="2365"/>
      <c r="LVL4585" s="633"/>
      <c r="LVM4585" s="439"/>
      <c r="LVN4585" s="633"/>
      <c r="LVO4585" s="633"/>
      <c r="LVP4585" s="1888"/>
      <c r="LVQ4585" s="544"/>
      <c r="LVR4585" s="2365"/>
      <c r="LVS4585" s="633"/>
      <c r="LVT4585" s="439"/>
      <c r="LVU4585" s="633"/>
      <c r="LVV4585" s="633"/>
      <c r="LVW4585" s="1888"/>
      <c r="LVX4585" s="544"/>
      <c r="LVY4585" s="2365"/>
      <c r="LVZ4585" s="633"/>
      <c r="LWA4585" s="439"/>
      <c r="LWB4585" s="633"/>
      <c r="LWC4585" s="633"/>
      <c r="LWD4585" s="1888"/>
      <c r="LWE4585" s="544"/>
      <c r="LWF4585" s="2365"/>
      <c r="LWG4585" s="633"/>
      <c r="LWH4585" s="439"/>
      <c r="LWI4585" s="633"/>
      <c r="LWJ4585" s="633"/>
      <c r="LWK4585" s="1888"/>
      <c r="LWL4585" s="544"/>
      <c r="LWM4585" s="2365"/>
      <c r="LWN4585" s="633"/>
      <c r="LWO4585" s="439"/>
      <c r="LWP4585" s="633"/>
      <c r="LWQ4585" s="633"/>
      <c r="LWR4585" s="1888"/>
      <c r="LWS4585" s="544"/>
      <c r="LWT4585" s="2365"/>
      <c r="LWU4585" s="633"/>
      <c r="LWV4585" s="439"/>
      <c r="LWW4585" s="633"/>
      <c r="LWX4585" s="633"/>
      <c r="LWY4585" s="1888"/>
      <c r="LWZ4585" s="544"/>
      <c r="LXA4585" s="2365"/>
      <c r="LXB4585" s="633"/>
      <c r="LXC4585" s="439"/>
      <c r="LXD4585" s="633"/>
      <c r="LXE4585" s="633"/>
      <c r="LXF4585" s="1888"/>
      <c r="LXG4585" s="544"/>
      <c r="LXH4585" s="2365"/>
      <c r="LXI4585" s="633"/>
      <c r="LXJ4585" s="439"/>
      <c r="LXK4585" s="633"/>
      <c r="LXL4585" s="633"/>
      <c r="LXM4585" s="1888"/>
      <c r="LXN4585" s="544"/>
      <c r="LXO4585" s="2365"/>
      <c r="LXP4585" s="633"/>
      <c r="LXQ4585" s="439"/>
      <c r="LXR4585" s="633"/>
      <c r="LXS4585" s="633"/>
      <c r="LXT4585" s="1888"/>
      <c r="LXU4585" s="544"/>
      <c r="LXV4585" s="2365"/>
      <c r="LXW4585" s="633"/>
      <c r="LXX4585" s="439"/>
      <c r="LXY4585" s="633"/>
      <c r="LXZ4585" s="633"/>
      <c r="LYA4585" s="1888"/>
      <c r="LYB4585" s="544"/>
      <c r="LYC4585" s="2365"/>
      <c r="LYD4585" s="633"/>
      <c r="LYE4585" s="439"/>
      <c r="LYF4585" s="633"/>
      <c r="LYG4585" s="633"/>
      <c r="LYH4585" s="1888"/>
      <c r="LYI4585" s="544"/>
      <c r="LYJ4585" s="2365"/>
      <c r="LYK4585" s="633"/>
      <c r="LYL4585" s="439"/>
      <c r="LYM4585" s="633"/>
      <c r="LYN4585" s="633"/>
      <c r="LYO4585" s="1888"/>
      <c r="LYP4585" s="544"/>
      <c r="LYQ4585" s="2365"/>
      <c r="LYR4585" s="633"/>
      <c r="LYS4585" s="439"/>
      <c r="LYT4585" s="633"/>
      <c r="LYU4585" s="633"/>
      <c r="LYV4585" s="1888"/>
      <c r="LYW4585" s="544"/>
      <c r="LYX4585" s="2365"/>
      <c r="LYY4585" s="633"/>
      <c r="LYZ4585" s="439"/>
      <c r="LZA4585" s="633"/>
      <c r="LZB4585" s="633"/>
      <c r="LZC4585" s="1888"/>
      <c r="LZD4585" s="544"/>
      <c r="LZE4585" s="2365"/>
      <c r="LZF4585" s="633"/>
      <c r="LZG4585" s="439"/>
      <c r="LZH4585" s="633"/>
      <c r="LZI4585" s="633"/>
      <c r="LZJ4585" s="1888"/>
      <c r="LZK4585" s="544"/>
      <c r="LZL4585" s="2365"/>
      <c r="LZM4585" s="633"/>
      <c r="LZN4585" s="439"/>
      <c r="LZO4585" s="633"/>
      <c r="LZP4585" s="633"/>
      <c r="LZQ4585" s="1888"/>
      <c r="LZR4585" s="544"/>
      <c r="LZS4585" s="2365"/>
      <c r="LZT4585" s="633"/>
      <c r="LZU4585" s="439"/>
      <c r="LZV4585" s="633"/>
      <c r="LZW4585" s="633"/>
      <c r="LZX4585" s="1888"/>
      <c r="LZY4585" s="544"/>
      <c r="LZZ4585" s="2365"/>
      <c r="MAA4585" s="633"/>
      <c r="MAB4585" s="439"/>
      <c r="MAC4585" s="633"/>
      <c r="MAD4585" s="633"/>
      <c r="MAE4585" s="1888"/>
      <c r="MAF4585" s="544"/>
      <c r="MAG4585" s="2365"/>
      <c r="MAH4585" s="633"/>
      <c r="MAI4585" s="439"/>
      <c r="MAJ4585" s="633"/>
      <c r="MAK4585" s="633"/>
      <c r="MAL4585" s="1888"/>
      <c r="MAM4585" s="544"/>
      <c r="MAN4585" s="2365"/>
      <c r="MAO4585" s="633"/>
      <c r="MAP4585" s="439"/>
      <c r="MAQ4585" s="633"/>
      <c r="MAR4585" s="633"/>
      <c r="MAS4585" s="1888"/>
      <c r="MAT4585" s="544"/>
      <c r="MAU4585" s="2365"/>
      <c r="MAV4585" s="633"/>
      <c r="MAW4585" s="439"/>
      <c r="MAX4585" s="633"/>
      <c r="MAY4585" s="633"/>
      <c r="MAZ4585" s="1888"/>
      <c r="MBA4585" s="544"/>
      <c r="MBB4585" s="2365"/>
      <c r="MBC4585" s="633"/>
      <c r="MBD4585" s="439"/>
      <c r="MBE4585" s="633"/>
      <c r="MBF4585" s="633"/>
      <c r="MBG4585" s="1888"/>
      <c r="MBH4585" s="544"/>
      <c r="MBI4585" s="2365"/>
      <c r="MBJ4585" s="633"/>
      <c r="MBK4585" s="439"/>
      <c r="MBL4585" s="633"/>
      <c r="MBM4585" s="633"/>
      <c r="MBN4585" s="1888"/>
      <c r="MBO4585" s="544"/>
      <c r="MBP4585" s="2365"/>
      <c r="MBQ4585" s="633"/>
      <c r="MBR4585" s="439"/>
      <c r="MBS4585" s="633"/>
      <c r="MBT4585" s="633"/>
      <c r="MBU4585" s="1888"/>
      <c r="MBV4585" s="544"/>
      <c r="MBW4585" s="2365"/>
      <c r="MBX4585" s="633"/>
      <c r="MBY4585" s="439"/>
      <c r="MBZ4585" s="633"/>
      <c r="MCA4585" s="633"/>
      <c r="MCB4585" s="1888"/>
      <c r="MCC4585" s="544"/>
      <c r="MCD4585" s="2365"/>
      <c r="MCE4585" s="633"/>
      <c r="MCF4585" s="439"/>
      <c r="MCG4585" s="633"/>
      <c r="MCH4585" s="633"/>
      <c r="MCI4585" s="1888"/>
      <c r="MCJ4585" s="544"/>
      <c r="MCK4585" s="2365"/>
      <c r="MCL4585" s="633"/>
      <c r="MCM4585" s="439"/>
      <c r="MCN4585" s="633"/>
      <c r="MCO4585" s="633"/>
      <c r="MCP4585" s="1888"/>
      <c r="MCQ4585" s="544"/>
      <c r="MCR4585" s="2365"/>
      <c r="MCS4585" s="633"/>
      <c r="MCT4585" s="439"/>
      <c r="MCU4585" s="633"/>
      <c r="MCV4585" s="633"/>
      <c r="MCW4585" s="1888"/>
      <c r="MCX4585" s="544"/>
      <c r="MCY4585" s="2365"/>
      <c r="MCZ4585" s="633"/>
      <c r="MDA4585" s="439"/>
      <c r="MDB4585" s="633"/>
      <c r="MDC4585" s="633"/>
      <c r="MDD4585" s="1888"/>
      <c r="MDE4585" s="544"/>
      <c r="MDF4585" s="2365"/>
      <c r="MDG4585" s="633"/>
      <c r="MDH4585" s="439"/>
      <c r="MDI4585" s="633"/>
      <c r="MDJ4585" s="633"/>
      <c r="MDK4585" s="1888"/>
      <c r="MDL4585" s="544"/>
      <c r="MDM4585" s="2365"/>
      <c r="MDN4585" s="633"/>
      <c r="MDO4585" s="439"/>
      <c r="MDP4585" s="633"/>
      <c r="MDQ4585" s="633"/>
      <c r="MDR4585" s="1888"/>
      <c r="MDS4585" s="544"/>
      <c r="MDT4585" s="2365"/>
      <c r="MDU4585" s="633"/>
      <c r="MDV4585" s="439"/>
      <c r="MDW4585" s="633"/>
      <c r="MDX4585" s="633"/>
      <c r="MDY4585" s="1888"/>
      <c r="MDZ4585" s="544"/>
      <c r="MEA4585" s="2365"/>
      <c r="MEB4585" s="633"/>
      <c r="MEC4585" s="439"/>
      <c r="MED4585" s="633"/>
      <c r="MEE4585" s="633"/>
      <c r="MEF4585" s="1888"/>
      <c r="MEG4585" s="544"/>
      <c r="MEH4585" s="2365"/>
      <c r="MEI4585" s="633"/>
      <c r="MEJ4585" s="439"/>
      <c r="MEK4585" s="633"/>
      <c r="MEL4585" s="633"/>
      <c r="MEM4585" s="1888"/>
      <c r="MEN4585" s="544"/>
      <c r="MEO4585" s="2365"/>
      <c r="MEP4585" s="633"/>
      <c r="MEQ4585" s="439"/>
      <c r="MER4585" s="633"/>
      <c r="MES4585" s="633"/>
      <c r="MET4585" s="1888"/>
      <c r="MEU4585" s="544"/>
      <c r="MEV4585" s="2365"/>
      <c r="MEW4585" s="633"/>
      <c r="MEX4585" s="439"/>
      <c r="MEY4585" s="633"/>
      <c r="MEZ4585" s="633"/>
      <c r="MFA4585" s="1888"/>
      <c r="MFB4585" s="544"/>
      <c r="MFC4585" s="2365"/>
      <c r="MFD4585" s="633"/>
      <c r="MFE4585" s="439"/>
      <c r="MFF4585" s="633"/>
      <c r="MFG4585" s="633"/>
      <c r="MFH4585" s="1888"/>
      <c r="MFI4585" s="544"/>
      <c r="MFJ4585" s="2365"/>
      <c r="MFK4585" s="633"/>
      <c r="MFL4585" s="439"/>
      <c r="MFM4585" s="633"/>
      <c r="MFN4585" s="633"/>
      <c r="MFO4585" s="1888"/>
      <c r="MFP4585" s="544"/>
      <c r="MFQ4585" s="2365"/>
      <c r="MFR4585" s="633"/>
      <c r="MFS4585" s="439"/>
      <c r="MFT4585" s="633"/>
      <c r="MFU4585" s="633"/>
      <c r="MFV4585" s="1888"/>
      <c r="MFW4585" s="544"/>
      <c r="MFX4585" s="2365"/>
      <c r="MFY4585" s="633"/>
      <c r="MFZ4585" s="439"/>
      <c r="MGA4585" s="633"/>
      <c r="MGB4585" s="633"/>
      <c r="MGC4585" s="1888"/>
      <c r="MGD4585" s="544"/>
      <c r="MGE4585" s="2365"/>
      <c r="MGF4585" s="633"/>
      <c r="MGG4585" s="439"/>
      <c r="MGH4585" s="633"/>
      <c r="MGI4585" s="633"/>
      <c r="MGJ4585" s="1888"/>
      <c r="MGK4585" s="544"/>
      <c r="MGL4585" s="2365"/>
      <c r="MGM4585" s="633"/>
      <c r="MGN4585" s="439"/>
      <c r="MGO4585" s="633"/>
      <c r="MGP4585" s="633"/>
      <c r="MGQ4585" s="1888"/>
      <c r="MGR4585" s="544"/>
      <c r="MGS4585" s="2365"/>
      <c r="MGT4585" s="633"/>
      <c r="MGU4585" s="439"/>
      <c r="MGV4585" s="633"/>
      <c r="MGW4585" s="633"/>
      <c r="MGX4585" s="1888"/>
      <c r="MGY4585" s="544"/>
      <c r="MGZ4585" s="2365"/>
      <c r="MHA4585" s="633"/>
      <c r="MHB4585" s="439"/>
      <c r="MHC4585" s="633"/>
      <c r="MHD4585" s="633"/>
      <c r="MHE4585" s="1888"/>
      <c r="MHF4585" s="544"/>
      <c r="MHG4585" s="2365"/>
      <c r="MHH4585" s="633"/>
      <c r="MHI4585" s="439"/>
      <c r="MHJ4585" s="633"/>
      <c r="MHK4585" s="633"/>
      <c r="MHL4585" s="1888"/>
      <c r="MHM4585" s="544"/>
      <c r="MHN4585" s="2365"/>
      <c r="MHO4585" s="633"/>
      <c r="MHP4585" s="439"/>
      <c r="MHQ4585" s="633"/>
      <c r="MHR4585" s="633"/>
      <c r="MHS4585" s="1888"/>
      <c r="MHT4585" s="544"/>
      <c r="MHU4585" s="2365"/>
      <c r="MHV4585" s="633"/>
      <c r="MHW4585" s="439"/>
      <c r="MHX4585" s="633"/>
      <c r="MHY4585" s="633"/>
      <c r="MHZ4585" s="1888"/>
      <c r="MIA4585" s="544"/>
      <c r="MIB4585" s="2365"/>
      <c r="MIC4585" s="633"/>
      <c r="MID4585" s="439"/>
      <c r="MIE4585" s="633"/>
      <c r="MIF4585" s="633"/>
      <c r="MIG4585" s="1888"/>
      <c r="MIH4585" s="544"/>
      <c r="MII4585" s="2365"/>
      <c r="MIJ4585" s="633"/>
      <c r="MIK4585" s="439"/>
      <c r="MIL4585" s="633"/>
      <c r="MIM4585" s="633"/>
      <c r="MIN4585" s="1888"/>
      <c r="MIO4585" s="544"/>
      <c r="MIP4585" s="2365"/>
      <c r="MIQ4585" s="633"/>
      <c r="MIR4585" s="439"/>
      <c r="MIS4585" s="633"/>
      <c r="MIT4585" s="633"/>
      <c r="MIU4585" s="1888"/>
      <c r="MIV4585" s="544"/>
      <c r="MIW4585" s="2365"/>
      <c r="MIX4585" s="633"/>
      <c r="MIY4585" s="439"/>
      <c r="MIZ4585" s="633"/>
      <c r="MJA4585" s="633"/>
      <c r="MJB4585" s="1888"/>
      <c r="MJC4585" s="544"/>
      <c r="MJD4585" s="2365"/>
      <c r="MJE4585" s="633"/>
      <c r="MJF4585" s="439"/>
      <c r="MJG4585" s="633"/>
      <c r="MJH4585" s="633"/>
      <c r="MJI4585" s="1888"/>
      <c r="MJJ4585" s="544"/>
      <c r="MJK4585" s="2365"/>
      <c r="MJL4585" s="633"/>
      <c r="MJM4585" s="439"/>
      <c r="MJN4585" s="633"/>
      <c r="MJO4585" s="633"/>
      <c r="MJP4585" s="1888"/>
      <c r="MJQ4585" s="544"/>
      <c r="MJR4585" s="2365"/>
      <c r="MJS4585" s="633"/>
      <c r="MJT4585" s="439"/>
      <c r="MJU4585" s="633"/>
      <c r="MJV4585" s="633"/>
      <c r="MJW4585" s="1888"/>
      <c r="MJX4585" s="544"/>
      <c r="MJY4585" s="2365"/>
      <c r="MJZ4585" s="633"/>
      <c r="MKA4585" s="439"/>
      <c r="MKB4585" s="633"/>
      <c r="MKC4585" s="633"/>
      <c r="MKD4585" s="1888"/>
      <c r="MKE4585" s="544"/>
      <c r="MKF4585" s="2365"/>
      <c r="MKG4585" s="633"/>
      <c r="MKH4585" s="439"/>
      <c r="MKI4585" s="633"/>
      <c r="MKJ4585" s="633"/>
      <c r="MKK4585" s="1888"/>
      <c r="MKL4585" s="544"/>
      <c r="MKM4585" s="2365"/>
      <c r="MKN4585" s="633"/>
      <c r="MKO4585" s="439"/>
      <c r="MKP4585" s="633"/>
      <c r="MKQ4585" s="633"/>
      <c r="MKR4585" s="1888"/>
      <c r="MKS4585" s="544"/>
      <c r="MKT4585" s="2365"/>
      <c r="MKU4585" s="633"/>
      <c r="MKV4585" s="439"/>
      <c r="MKW4585" s="633"/>
      <c r="MKX4585" s="633"/>
      <c r="MKY4585" s="1888"/>
      <c r="MKZ4585" s="544"/>
      <c r="MLA4585" s="2365"/>
      <c r="MLB4585" s="633"/>
      <c r="MLC4585" s="439"/>
      <c r="MLD4585" s="633"/>
      <c r="MLE4585" s="633"/>
      <c r="MLF4585" s="1888"/>
      <c r="MLG4585" s="544"/>
      <c r="MLH4585" s="2365"/>
      <c r="MLI4585" s="633"/>
      <c r="MLJ4585" s="439"/>
      <c r="MLK4585" s="633"/>
      <c r="MLL4585" s="633"/>
      <c r="MLM4585" s="1888"/>
      <c r="MLN4585" s="544"/>
      <c r="MLO4585" s="2365"/>
      <c r="MLP4585" s="633"/>
      <c r="MLQ4585" s="439"/>
      <c r="MLR4585" s="633"/>
      <c r="MLS4585" s="633"/>
      <c r="MLT4585" s="1888"/>
      <c r="MLU4585" s="544"/>
      <c r="MLV4585" s="2365"/>
      <c r="MLW4585" s="633"/>
      <c r="MLX4585" s="439"/>
      <c r="MLY4585" s="633"/>
      <c r="MLZ4585" s="633"/>
      <c r="MMA4585" s="1888"/>
      <c r="MMB4585" s="544"/>
      <c r="MMC4585" s="2365"/>
      <c r="MMD4585" s="633"/>
      <c r="MME4585" s="439"/>
      <c r="MMF4585" s="633"/>
      <c r="MMG4585" s="633"/>
      <c r="MMH4585" s="1888"/>
      <c r="MMI4585" s="544"/>
      <c r="MMJ4585" s="2365"/>
      <c r="MMK4585" s="633"/>
      <c r="MML4585" s="439"/>
      <c r="MMM4585" s="633"/>
      <c r="MMN4585" s="633"/>
      <c r="MMO4585" s="1888"/>
      <c r="MMP4585" s="544"/>
      <c r="MMQ4585" s="2365"/>
      <c r="MMR4585" s="633"/>
      <c r="MMS4585" s="439"/>
      <c r="MMT4585" s="633"/>
      <c r="MMU4585" s="633"/>
      <c r="MMV4585" s="1888"/>
      <c r="MMW4585" s="544"/>
      <c r="MMX4585" s="2365"/>
      <c r="MMY4585" s="633"/>
      <c r="MMZ4585" s="439"/>
      <c r="MNA4585" s="633"/>
      <c r="MNB4585" s="633"/>
      <c r="MNC4585" s="1888"/>
      <c r="MND4585" s="544"/>
      <c r="MNE4585" s="2365"/>
      <c r="MNF4585" s="633"/>
      <c r="MNG4585" s="439"/>
      <c r="MNH4585" s="633"/>
      <c r="MNI4585" s="633"/>
      <c r="MNJ4585" s="1888"/>
      <c r="MNK4585" s="544"/>
      <c r="MNL4585" s="2365"/>
      <c r="MNM4585" s="633"/>
      <c r="MNN4585" s="439"/>
      <c r="MNO4585" s="633"/>
      <c r="MNP4585" s="633"/>
      <c r="MNQ4585" s="1888"/>
      <c r="MNR4585" s="544"/>
      <c r="MNS4585" s="2365"/>
      <c r="MNT4585" s="633"/>
      <c r="MNU4585" s="439"/>
      <c r="MNV4585" s="633"/>
      <c r="MNW4585" s="633"/>
      <c r="MNX4585" s="1888"/>
      <c r="MNY4585" s="544"/>
      <c r="MNZ4585" s="2365"/>
      <c r="MOA4585" s="633"/>
      <c r="MOB4585" s="439"/>
      <c r="MOC4585" s="633"/>
      <c r="MOD4585" s="633"/>
      <c r="MOE4585" s="1888"/>
      <c r="MOF4585" s="544"/>
      <c r="MOG4585" s="2365"/>
      <c r="MOH4585" s="633"/>
      <c r="MOI4585" s="439"/>
      <c r="MOJ4585" s="633"/>
      <c r="MOK4585" s="633"/>
      <c r="MOL4585" s="1888"/>
      <c r="MOM4585" s="544"/>
      <c r="MON4585" s="2365"/>
      <c r="MOO4585" s="633"/>
      <c r="MOP4585" s="439"/>
      <c r="MOQ4585" s="633"/>
      <c r="MOR4585" s="633"/>
      <c r="MOS4585" s="1888"/>
      <c r="MOT4585" s="544"/>
      <c r="MOU4585" s="2365"/>
      <c r="MOV4585" s="633"/>
      <c r="MOW4585" s="439"/>
      <c r="MOX4585" s="633"/>
      <c r="MOY4585" s="633"/>
      <c r="MOZ4585" s="1888"/>
      <c r="MPA4585" s="544"/>
      <c r="MPB4585" s="2365"/>
      <c r="MPC4585" s="633"/>
      <c r="MPD4585" s="439"/>
      <c r="MPE4585" s="633"/>
      <c r="MPF4585" s="633"/>
      <c r="MPG4585" s="1888"/>
      <c r="MPH4585" s="544"/>
      <c r="MPI4585" s="2365"/>
      <c r="MPJ4585" s="633"/>
      <c r="MPK4585" s="439"/>
      <c r="MPL4585" s="633"/>
      <c r="MPM4585" s="633"/>
      <c r="MPN4585" s="1888"/>
      <c r="MPO4585" s="544"/>
      <c r="MPP4585" s="2365"/>
      <c r="MPQ4585" s="633"/>
      <c r="MPR4585" s="439"/>
      <c r="MPS4585" s="633"/>
      <c r="MPT4585" s="633"/>
      <c r="MPU4585" s="1888"/>
      <c r="MPV4585" s="544"/>
      <c r="MPW4585" s="2365"/>
      <c r="MPX4585" s="633"/>
      <c r="MPY4585" s="439"/>
      <c r="MPZ4585" s="633"/>
      <c r="MQA4585" s="633"/>
      <c r="MQB4585" s="1888"/>
      <c r="MQC4585" s="544"/>
      <c r="MQD4585" s="2365"/>
      <c r="MQE4585" s="633"/>
      <c r="MQF4585" s="439"/>
      <c r="MQG4585" s="633"/>
      <c r="MQH4585" s="633"/>
      <c r="MQI4585" s="1888"/>
      <c r="MQJ4585" s="544"/>
      <c r="MQK4585" s="2365"/>
      <c r="MQL4585" s="633"/>
      <c r="MQM4585" s="439"/>
      <c r="MQN4585" s="633"/>
      <c r="MQO4585" s="633"/>
      <c r="MQP4585" s="1888"/>
      <c r="MQQ4585" s="544"/>
      <c r="MQR4585" s="2365"/>
      <c r="MQS4585" s="633"/>
      <c r="MQT4585" s="439"/>
      <c r="MQU4585" s="633"/>
      <c r="MQV4585" s="633"/>
      <c r="MQW4585" s="1888"/>
      <c r="MQX4585" s="544"/>
      <c r="MQY4585" s="2365"/>
      <c r="MQZ4585" s="633"/>
      <c r="MRA4585" s="439"/>
      <c r="MRB4585" s="633"/>
      <c r="MRC4585" s="633"/>
      <c r="MRD4585" s="1888"/>
      <c r="MRE4585" s="544"/>
      <c r="MRF4585" s="2365"/>
      <c r="MRG4585" s="633"/>
      <c r="MRH4585" s="439"/>
      <c r="MRI4585" s="633"/>
      <c r="MRJ4585" s="633"/>
      <c r="MRK4585" s="1888"/>
      <c r="MRL4585" s="544"/>
      <c r="MRM4585" s="2365"/>
      <c r="MRN4585" s="633"/>
      <c r="MRO4585" s="439"/>
      <c r="MRP4585" s="633"/>
      <c r="MRQ4585" s="633"/>
      <c r="MRR4585" s="1888"/>
      <c r="MRS4585" s="544"/>
      <c r="MRT4585" s="2365"/>
      <c r="MRU4585" s="633"/>
      <c r="MRV4585" s="439"/>
      <c r="MRW4585" s="633"/>
      <c r="MRX4585" s="633"/>
      <c r="MRY4585" s="1888"/>
      <c r="MRZ4585" s="544"/>
      <c r="MSA4585" s="2365"/>
      <c r="MSB4585" s="633"/>
      <c r="MSC4585" s="439"/>
      <c r="MSD4585" s="633"/>
      <c r="MSE4585" s="633"/>
      <c r="MSF4585" s="1888"/>
      <c r="MSG4585" s="544"/>
      <c r="MSH4585" s="2365"/>
      <c r="MSI4585" s="633"/>
      <c r="MSJ4585" s="439"/>
      <c r="MSK4585" s="633"/>
      <c r="MSL4585" s="633"/>
      <c r="MSM4585" s="1888"/>
      <c r="MSN4585" s="544"/>
      <c r="MSO4585" s="2365"/>
      <c r="MSP4585" s="633"/>
      <c r="MSQ4585" s="439"/>
      <c r="MSR4585" s="633"/>
      <c r="MSS4585" s="633"/>
      <c r="MST4585" s="1888"/>
      <c r="MSU4585" s="544"/>
      <c r="MSV4585" s="2365"/>
      <c r="MSW4585" s="633"/>
      <c r="MSX4585" s="439"/>
      <c r="MSY4585" s="633"/>
      <c r="MSZ4585" s="633"/>
      <c r="MTA4585" s="1888"/>
      <c r="MTB4585" s="544"/>
      <c r="MTC4585" s="2365"/>
      <c r="MTD4585" s="633"/>
      <c r="MTE4585" s="439"/>
      <c r="MTF4585" s="633"/>
      <c r="MTG4585" s="633"/>
      <c r="MTH4585" s="1888"/>
      <c r="MTI4585" s="544"/>
      <c r="MTJ4585" s="2365"/>
      <c r="MTK4585" s="633"/>
      <c r="MTL4585" s="439"/>
      <c r="MTM4585" s="633"/>
      <c r="MTN4585" s="633"/>
      <c r="MTO4585" s="1888"/>
      <c r="MTP4585" s="544"/>
      <c r="MTQ4585" s="2365"/>
      <c r="MTR4585" s="633"/>
      <c r="MTS4585" s="439"/>
      <c r="MTT4585" s="633"/>
      <c r="MTU4585" s="633"/>
      <c r="MTV4585" s="1888"/>
      <c r="MTW4585" s="544"/>
      <c r="MTX4585" s="2365"/>
      <c r="MTY4585" s="633"/>
      <c r="MTZ4585" s="439"/>
      <c r="MUA4585" s="633"/>
      <c r="MUB4585" s="633"/>
      <c r="MUC4585" s="1888"/>
      <c r="MUD4585" s="544"/>
      <c r="MUE4585" s="2365"/>
      <c r="MUF4585" s="633"/>
      <c r="MUG4585" s="439"/>
      <c r="MUH4585" s="633"/>
      <c r="MUI4585" s="633"/>
      <c r="MUJ4585" s="1888"/>
      <c r="MUK4585" s="544"/>
      <c r="MUL4585" s="2365"/>
      <c r="MUM4585" s="633"/>
      <c r="MUN4585" s="439"/>
      <c r="MUO4585" s="633"/>
      <c r="MUP4585" s="633"/>
      <c r="MUQ4585" s="1888"/>
      <c r="MUR4585" s="544"/>
      <c r="MUS4585" s="2365"/>
      <c r="MUT4585" s="633"/>
      <c r="MUU4585" s="439"/>
      <c r="MUV4585" s="633"/>
      <c r="MUW4585" s="633"/>
      <c r="MUX4585" s="1888"/>
      <c r="MUY4585" s="544"/>
      <c r="MUZ4585" s="2365"/>
      <c r="MVA4585" s="633"/>
      <c r="MVB4585" s="439"/>
      <c r="MVC4585" s="633"/>
      <c r="MVD4585" s="633"/>
      <c r="MVE4585" s="1888"/>
      <c r="MVF4585" s="544"/>
      <c r="MVG4585" s="2365"/>
      <c r="MVH4585" s="633"/>
      <c r="MVI4585" s="439"/>
      <c r="MVJ4585" s="633"/>
      <c r="MVK4585" s="633"/>
      <c r="MVL4585" s="1888"/>
      <c r="MVM4585" s="544"/>
      <c r="MVN4585" s="2365"/>
      <c r="MVO4585" s="633"/>
      <c r="MVP4585" s="439"/>
      <c r="MVQ4585" s="633"/>
      <c r="MVR4585" s="633"/>
      <c r="MVS4585" s="1888"/>
      <c r="MVT4585" s="544"/>
      <c r="MVU4585" s="2365"/>
      <c r="MVV4585" s="633"/>
      <c r="MVW4585" s="439"/>
      <c r="MVX4585" s="633"/>
      <c r="MVY4585" s="633"/>
      <c r="MVZ4585" s="1888"/>
      <c r="MWA4585" s="544"/>
      <c r="MWB4585" s="2365"/>
      <c r="MWC4585" s="633"/>
      <c r="MWD4585" s="439"/>
      <c r="MWE4585" s="633"/>
      <c r="MWF4585" s="633"/>
      <c r="MWG4585" s="1888"/>
      <c r="MWH4585" s="544"/>
      <c r="MWI4585" s="2365"/>
      <c r="MWJ4585" s="633"/>
      <c r="MWK4585" s="439"/>
      <c r="MWL4585" s="633"/>
      <c r="MWM4585" s="633"/>
      <c r="MWN4585" s="1888"/>
      <c r="MWO4585" s="544"/>
      <c r="MWP4585" s="2365"/>
      <c r="MWQ4585" s="633"/>
      <c r="MWR4585" s="439"/>
      <c r="MWS4585" s="633"/>
      <c r="MWT4585" s="633"/>
      <c r="MWU4585" s="1888"/>
      <c r="MWV4585" s="544"/>
      <c r="MWW4585" s="2365"/>
      <c r="MWX4585" s="633"/>
      <c r="MWY4585" s="439"/>
      <c r="MWZ4585" s="633"/>
      <c r="MXA4585" s="633"/>
      <c r="MXB4585" s="1888"/>
      <c r="MXC4585" s="544"/>
      <c r="MXD4585" s="2365"/>
      <c r="MXE4585" s="633"/>
      <c r="MXF4585" s="439"/>
      <c r="MXG4585" s="633"/>
      <c r="MXH4585" s="633"/>
      <c r="MXI4585" s="1888"/>
      <c r="MXJ4585" s="544"/>
      <c r="MXK4585" s="2365"/>
      <c r="MXL4585" s="633"/>
      <c r="MXM4585" s="439"/>
      <c r="MXN4585" s="633"/>
      <c r="MXO4585" s="633"/>
      <c r="MXP4585" s="1888"/>
      <c r="MXQ4585" s="544"/>
      <c r="MXR4585" s="2365"/>
      <c r="MXS4585" s="633"/>
      <c r="MXT4585" s="439"/>
      <c r="MXU4585" s="633"/>
      <c r="MXV4585" s="633"/>
      <c r="MXW4585" s="1888"/>
      <c r="MXX4585" s="544"/>
      <c r="MXY4585" s="2365"/>
      <c r="MXZ4585" s="633"/>
      <c r="MYA4585" s="439"/>
      <c r="MYB4585" s="633"/>
      <c r="MYC4585" s="633"/>
      <c r="MYD4585" s="1888"/>
      <c r="MYE4585" s="544"/>
      <c r="MYF4585" s="2365"/>
      <c r="MYG4585" s="633"/>
      <c r="MYH4585" s="439"/>
      <c r="MYI4585" s="633"/>
      <c r="MYJ4585" s="633"/>
      <c r="MYK4585" s="1888"/>
      <c r="MYL4585" s="544"/>
      <c r="MYM4585" s="2365"/>
      <c r="MYN4585" s="633"/>
      <c r="MYO4585" s="439"/>
      <c r="MYP4585" s="633"/>
      <c r="MYQ4585" s="633"/>
      <c r="MYR4585" s="1888"/>
      <c r="MYS4585" s="544"/>
      <c r="MYT4585" s="2365"/>
      <c r="MYU4585" s="633"/>
      <c r="MYV4585" s="439"/>
      <c r="MYW4585" s="633"/>
      <c r="MYX4585" s="633"/>
      <c r="MYY4585" s="1888"/>
      <c r="MYZ4585" s="544"/>
      <c r="MZA4585" s="2365"/>
      <c r="MZB4585" s="633"/>
      <c r="MZC4585" s="439"/>
      <c r="MZD4585" s="633"/>
      <c r="MZE4585" s="633"/>
      <c r="MZF4585" s="1888"/>
      <c r="MZG4585" s="544"/>
      <c r="MZH4585" s="2365"/>
      <c r="MZI4585" s="633"/>
      <c r="MZJ4585" s="439"/>
      <c r="MZK4585" s="633"/>
      <c r="MZL4585" s="633"/>
      <c r="MZM4585" s="1888"/>
      <c r="MZN4585" s="544"/>
      <c r="MZO4585" s="2365"/>
      <c r="MZP4585" s="633"/>
      <c r="MZQ4585" s="439"/>
      <c r="MZR4585" s="633"/>
      <c r="MZS4585" s="633"/>
      <c r="MZT4585" s="1888"/>
      <c r="MZU4585" s="544"/>
      <c r="MZV4585" s="2365"/>
      <c r="MZW4585" s="633"/>
      <c r="MZX4585" s="439"/>
      <c r="MZY4585" s="633"/>
      <c r="MZZ4585" s="633"/>
      <c r="NAA4585" s="1888"/>
      <c r="NAB4585" s="544"/>
      <c r="NAC4585" s="2365"/>
      <c r="NAD4585" s="633"/>
      <c r="NAE4585" s="439"/>
      <c r="NAF4585" s="633"/>
      <c r="NAG4585" s="633"/>
      <c r="NAH4585" s="1888"/>
      <c r="NAI4585" s="544"/>
      <c r="NAJ4585" s="2365"/>
      <c r="NAK4585" s="633"/>
      <c r="NAL4585" s="439"/>
      <c r="NAM4585" s="633"/>
      <c r="NAN4585" s="633"/>
      <c r="NAO4585" s="1888"/>
      <c r="NAP4585" s="544"/>
      <c r="NAQ4585" s="2365"/>
      <c r="NAR4585" s="633"/>
      <c r="NAS4585" s="439"/>
      <c r="NAT4585" s="633"/>
      <c r="NAU4585" s="633"/>
      <c r="NAV4585" s="1888"/>
      <c r="NAW4585" s="544"/>
      <c r="NAX4585" s="2365"/>
      <c r="NAY4585" s="633"/>
      <c r="NAZ4585" s="439"/>
      <c r="NBA4585" s="633"/>
      <c r="NBB4585" s="633"/>
      <c r="NBC4585" s="1888"/>
      <c r="NBD4585" s="544"/>
      <c r="NBE4585" s="2365"/>
      <c r="NBF4585" s="633"/>
      <c r="NBG4585" s="439"/>
      <c r="NBH4585" s="633"/>
      <c r="NBI4585" s="633"/>
      <c r="NBJ4585" s="1888"/>
      <c r="NBK4585" s="544"/>
      <c r="NBL4585" s="2365"/>
      <c r="NBM4585" s="633"/>
      <c r="NBN4585" s="439"/>
      <c r="NBO4585" s="633"/>
      <c r="NBP4585" s="633"/>
      <c r="NBQ4585" s="1888"/>
      <c r="NBR4585" s="544"/>
      <c r="NBS4585" s="2365"/>
      <c r="NBT4585" s="633"/>
      <c r="NBU4585" s="439"/>
      <c r="NBV4585" s="633"/>
      <c r="NBW4585" s="633"/>
      <c r="NBX4585" s="1888"/>
      <c r="NBY4585" s="544"/>
      <c r="NBZ4585" s="2365"/>
      <c r="NCA4585" s="633"/>
      <c r="NCB4585" s="439"/>
      <c r="NCC4585" s="633"/>
      <c r="NCD4585" s="633"/>
      <c r="NCE4585" s="1888"/>
      <c r="NCF4585" s="544"/>
      <c r="NCG4585" s="2365"/>
      <c r="NCH4585" s="633"/>
      <c r="NCI4585" s="439"/>
      <c r="NCJ4585" s="633"/>
      <c r="NCK4585" s="633"/>
      <c r="NCL4585" s="1888"/>
      <c r="NCM4585" s="544"/>
      <c r="NCN4585" s="2365"/>
      <c r="NCO4585" s="633"/>
      <c r="NCP4585" s="439"/>
      <c r="NCQ4585" s="633"/>
      <c r="NCR4585" s="633"/>
      <c r="NCS4585" s="1888"/>
      <c r="NCT4585" s="544"/>
      <c r="NCU4585" s="2365"/>
      <c r="NCV4585" s="633"/>
      <c r="NCW4585" s="439"/>
      <c r="NCX4585" s="633"/>
      <c r="NCY4585" s="633"/>
      <c r="NCZ4585" s="1888"/>
      <c r="NDA4585" s="544"/>
      <c r="NDB4585" s="2365"/>
      <c r="NDC4585" s="633"/>
      <c r="NDD4585" s="439"/>
      <c r="NDE4585" s="633"/>
      <c r="NDF4585" s="633"/>
      <c r="NDG4585" s="1888"/>
      <c r="NDH4585" s="544"/>
      <c r="NDI4585" s="2365"/>
      <c r="NDJ4585" s="633"/>
      <c r="NDK4585" s="439"/>
      <c r="NDL4585" s="633"/>
      <c r="NDM4585" s="633"/>
      <c r="NDN4585" s="1888"/>
      <c r="NDO4585" s="544"/>
      <c r="NDP4585" s="2365"/>
      <c r="NDQ4585" s="633"/>
      <c r="NDR4585" s="439"/>
      <c r="NDS4585" s="633"/>
      <c r="NDT4585" s="633"/>
      <c r="NDU4585" s="1888"/>
      <c r="NDV4585" s="544"/>
      <c r="NDW4585" s="2365"/>
      <c r="NDX4585" s="633"/>
      <c r="NDY4585" s="439"/>
      <c r="NDZ4585" s="633"/>
      <c r="NEA4585" s="633"/>
      <c r="NEB4585" s="1888"/>
      <c r="NEC4585" s="544"/>
      <c r="NED4585" s="2365"/>
      <c r="NEE4585" s="633"/>
      <c r="NEF4585" s="439"/>
      <c r="NEG4585" s="633"/>
      <c r="NEH4585" s="633"/>
      <c r="NEI4585" s="1888"/>
      <c r="NEJ4585" s="544"/>
      <c r="NEK4585" s="2365"/>
      <c r="NEL4585" s="633"/>
      <c r="NEM4585" s="439"/>
      <c r="NEN4585" s="633"/>
      <c r="NEO4585" s="633"/>
      <c r="NEP4585" s="1888"/>
      <c r="NEQ4585" s="544"/>
      <c r="NER4585" s="2365"/>
      <c r="NES4585" s="633"/>
      <c r="NET4585" s="439"/>
      <c r="NEU4585" s="633"/>
      <c r="NEV4585" s="633"/>
      <c r="NEW4585" s="1888"/>
      <c r="NEX4585" s="544"/>
      <c r="NEY4585" s="2365"/>
      <c r="NEZ4585" s="633"/>
      <c r="NFA4585" s="439"/>
      <c r="NFB4585" s="633"/>
      <c r="NFC4585" s="633"/>
      <c r="NFD4585" s="1888"/>
      <c r="NFE4585" s="544"/>
      <c r="NFF4585" s="2365"/>
      <c r="NFG4585" s="633"/>
      <c r="NFH4585" s="439"/>
      <c r="NFI4585" s="633"/>
      <c r="NFJ4585" s="633"/>
      <c r="NFK4585" s="1888"/>
      <c r="NFL4585" s="544"/>
      <c r="NFM4585" s="2365"/>
      <c r="NFN4585" s="633"/>
      <c r="NFO4585" s="439"/>
      <c r="NFP4585" s="633"/>
      <c r="NFQ4585" s="633"/>
      <c r="NFR4585" s="1888"/>
      <c r="NFS4585" s="544"/>
      <c r="NFT4585" s="2365"/>
      <c r="NFU4585" s="633"/>
      <c r="NFV4585" s="439"/>
      <c r="NFW4585" s="633"/>
      <c r="NFX4585" s="633"/>
      <c r="NFY4585" s="1888"/>
      <c r="NFZ4585" s="544"/>
      <c r="NGA4585" s="2365"/>
      <c r="NGB4585" s="633"/>
      <c r="NGC4585" s="439"/>
      <c r="NGD4585" s="633"/>
      <c r="NGE4585" s="633"/>
      <c r="NGF4585" s="1888"/>
      <c r="NGG4585" s="544"/>
      <c r="NGH4585" s="2365"/>
      <c r="NGI4585" s="633"/>
      <c r="NGJ4585" s="439"/>
      <c r="NGK4585" s="633"/>
      <c r="NGL4585" s="633"/>
      <c r="NGM4585" s="1888"/>
      <c r="NGN4585" s="544"/>
      <c r="NGO4585" s="2365"/>
      <c r="NGP4585" s="633"/>
      <c r="NGQ4585" s="439"/>
      <c r="NGR4585" s="633"/>
      <c r="NGS4585" s="633"/>
      <c r="NGT4585" s="1888"/>
      <c r="NGU4585" s="544"/>
      <c r="NGV4585" s="2365"/>
      <c r="NGW4585" s="633"/>
      <c r="NGX4585" s="439"/>
      <c r="NGY4585" s="633"/>
      <c r="NGZ4585" s="633"/>
      <c r="NHA4585" s="1888"/>
      <c r="NHB4585" s="544"/>
      <c r="NHC4585" s="2365"/>
      <c r="NHD4585" s="633"/>
      <c r="NHE4585" s="439"/>
      <c r="NHF4585" s="633"/>
      <c r="NHG4585" s="633"/>
      <c r="NHH4585" s="1888"/>
      <c r="NHI4585" s="544"/>
      <c r="NHJ4585" s="2365"/>
      <c r="NHK4585" s="633"/>
      <c r="NHL4585" s="439"/>
      <c r="NHM4585" s="633"/>
      <c r="NHN4585" s="633"/>
      <c r="NHO4585" s="1888"/>
      <c r="NHP4585" s="544"/>
      <c r="NHQ4585" s="2365"/>
      <c r="NHR4585" s="633"/>
      <c r="NHS4585" s="439"/>
      <c r="NHT4585" s="633"/>
      <c r="NHU4585" s="633"/>
      <c r="NHV4585" s="1888"/>
      <c r="NHW4585" s="544"/>
      <c r="NHX4585" s="2365"/>
      <c r="NHY4585" s="633"/>
      <c r="NHZ4585" s="439"/>
      <c r="NIA4585" s="633"/>
      <c r="NIB4585" s="633"/>
      <c r="NIC4585" s="1888"/>
      <c r="NID4585" s="544"/>
      <c r="NIE4585" s="2365"/>
      <c r="NIF4585" s="633"/>
      <c r="NIG4585" s="439"/>
      <c r="NIH4585" s="633"/>
      <c r="NII4585" s="633"/>
      <c r="NIJ4585" s="1888"/>
      <c r="NIK4585" s="544"/>
      <c r="NIL4585" s="2365"/>
      <c r="NIM4585" s="633"/>
      <c r="NIN4585" s="439"/>
      <c r="NIO4585" s="633"/>
      <c r="NIP4585" s="633"/>
      <c r="NIQ4585" s="1888"/>
      <c r="NIR4585" s="544"/>
      <c r="NIS4585" s="2365"/>
      <c r="NIT4585" s="633"/>
      <c r="NIU4585" s="439"/>
      <c r="NIV4585" s="633"/>
      <c r="NIW4585" s="633"/>
      <c r="NIX4585" s="1888"/>
      <c r="NIY4585" s="544"/>
      <c r="NIZ4585" s="2365"/>
      <c r="NJA4585" s="633"/>
      <c r="NJB4585" s="439"/>
      <c r="NJC4585" s="633"/>
      <c r="NJD4585" s="633"/>
      <c r="NJE4585" s="1888"/>
      <c r="NJF4585" s="544"/>
      <c r="NJG4585" s="2365"/>
      <c r="NJH4585" s="633"/>
      <c r="NJI4585" s="439"/>
      <c r="NJJ4585" s="633"/>
      <c r="NJK4585" s="633"/>
      <c r="NJL4585" s="1888"/>
      <c r="NJM4585" s="544"/>
      <c r="NJN4585" s="2365"/>
      <c r="NJO4585" s="633"/>
      <c r="NJP4585" s="439"/>
      <c r="NJQ4585" s="633"/>
      <c r="NJR4585" s="633"/>
      <c r="NJS4585" s="1888"/>
      <c r="NJT4585" s="544"/>
      <c r="NJU4585" s="2365"/>
      <c r="NJV4585" s="633"/>
      <c r="NJW4585" s="439"/>
      <c r="NJX4585" s="633"/>
      <c r="NJY4585" s="633"/>
      <c r="NJZ4585" s="1888"/>
      <c r="NKA4585" s="544"/>
      <c r="NKB4585" s="2365"/>
      <c r="NKC4585" s="633"/>
      <c r="NKD4585" s="439"/>
      <c r="NKE4585" s="633"/>
      <c r="NKF4585" s="633"/>
      <c r="NKG4585" s="1888"/>
      <c r="NKH4585" s="544"/>
      <c r="NKI4585" s="2365"/>
      <c r="NKJ4585" s="633"/>
      <c r="NKK4585" s="439"/>
      <c r="NKL4585" s="633"/>
      <c r="NKM4585" s="633"/>
      <c r="NKN4585" s="1888"/>
      <c r="NKO4585" s="544"/>
      <c r="NKP4585" s="2365"/>
      <c r="NKQ4585" s="633"/>
      <c r="NKR4585" s="439"/>
      <c r="NKS4585" s="633"/>
      <c r="NKT4585" s="633"/>
      <c r="NKU4585" s="1888"/>
      <c r="NKV4585" s="544"/>
      <c r="NKW4585" s="2365"/>
      <c r="NKX4585" s="633"/>
      <c r="NKY4585" s="439"/>
      <c r="NKZ4585" s="633"/>
      <c r="NLA4585" s="633"/>
      <c r="NLB4585" s="1888"/>
      <c r="NLC4585" s="544"/>
      <c r="NLD4585" s="2365"/>
      <c r="NLE4585" s="633"/>
      <c r="NLF4585" s="439"/>
      <c r="NLG4585" s="633"/>
      <c r="NLH4585" s="633"/>
      <c r="NLI4585" s="1888"/>
      <c r="NLJ4585" s="544"/>
      <c r="NLK4585" s="2365"/>
      <c r="NLL4585" s="633"/>
      <c r="NLM4585" s="439"/>
      <c r="NLN4585" s="633"/>
      <c r="NLO4585" s="633"/>
      <c r="NLP4585" s="1888"/>
      <c r="NLQ4585" s="544"/>
      <c r="NLR4585" s="2365"/>
      <c r="NLS4585" s="633"/>
      <c r="NLT4585" s="439"/>
      <c r="NLU4585" s="633"/>
      <c r="NLV4585" s="633"/>
      <c r="NLW4585" s="1888"/>
      <c r="NLX4585" s="544"/>
      <c r="NLY4585" s="2365"/>
      <c r="NLZ4585" s="633"/>
      <c r="NMA4585" s="439"/>
      <c r="NMB4585" s="633"/>
      <c r="NMC4585" s="633"/>
      <c r="NMD4585" s="1888"/>
      <c r="NME4585" s="544"/>
      <c r="NMF4585" s="2365"/>
      <c r="NMG4585" s="633"/>
      <c r="NMH4585" s="439"/>
      <c r="NMI4585" s="633"/>
      <c r="NMJ4585" s="633"/>
      <c r="NMK4585" s="1888"/>
      <c r="NML4585" s="544"/>
      <c r="NMM4585" s="2365"/>
      <c r="NMN4585" s="633"/>
      <c r="NMO4585" s="439"/>
      <c r="NMP4585" s="633"/>
      <c r="NMQ4585" s="633"/>
      <c r="NMR4585" s="1888"/>
      <c r="NMS4585" s="544"/>
      <c r="NMT4585" s="2365"/>
      <c r="NMU4585" s="633"/>
      <c r="NMV4585" s="439"/>
      <c r="NMW4585" s="633"/>
      <c r="NMX4585" s="633"/>
      <c r="NMY4585" s="1888"/>
      <c r="NMZ4585" s="544"/>
      <c r="NNA4585" s="2365"/>
      <c r="NNB4585" s="633"/>
      <c r="NNC4585" s="439"/>
      <c r="NND4585" s="633"/>
      <c r="NNE4585" s="633"/>
      <c r="NNF4585" s="1888"/>
      <c r="NNG4585" s="544"/>
      <c r="NNH4585" s="2365"/>
      <c r="NNI4585" s="633"/>
      <c r="NNJ4585" s="439"/>
      <c r="NNK4585" s="633"/>
      <c r="NNL4585" s="633"/>
      <c r="NNM4585" s="1888"/>
      <c r="NNN4585" s="544"/>
      <c r="NNO4585" s="2365"/>
      <c r="NNP4585" s="633"/>
      <c r="NNQ4585" s="439"/>
      <c r="NNR4585" s="633"/>
      <c r="NNS4585" s="633"/>
      <c r="NNT4585" s="1888"/>
      <c r="NNU4585" s="544"/>
      <c r="NNV4585" s="2365"/>
      <c r="NNW4585" s="633"/>
      <c r="NNX4585" s="439"/>
      <c r="NNY4585" s="633"/>
      <c r="NNZ4585" s="633"/>
      <c r="NOA4585" s="1888"/>
      <c r="NOB4585" s="544"/>
      <c r="NOC4585" s="2365"/>
      <c r="NOD4585" s="633"/>
      <c r="NOE4585" s="439"/>
      <c r="NOF4585" s="633"/>
      <c r="NOG4585" s="633"/>
      <c r="NOH4585" s="1888"/>
      <c r="NOI4585" s="544"/>
      <c r="NOJ4585" s="2365"/>
      <c r="NOK4585" s="633"/>
      <c r="NOL4585" s="439"/>
      <c r="NOM4585" s="633"/>
      <c r="NON4585" s="633"/>
      <c r="NOO4585" s="1888"/>
      <c r="NOP4585" s="544"/>
      <c r="NOQ4585" s="2365"/>
      <c r="NOR4585" s="633"/>
      <c r="NOS4585" s="439"/>
      <c r="NOT4585" s="633"/>
      <c r="NOU4585" s="633"/>
      <c r="NOV4585" s="1888"/>
      <c r="NOW4585" s="544"/>
      <c r="NOX4585" s="2365"/>
      <c r="NOY4585" s="633"/>
      <c r="NOZ4585" s="439"/>
      <c r="NPA4585" s="633"/>
      <c r="NPB4585" s="633"/>
      <c r="NPC4585" s="1888"/>
      <c r="NPD4585" s="544"/>
      <c r="NPE4585" s="2365"/>
      <c r="NPF4585" s="633"/>
      <c r="NPG4585" s="439"/>
      <c r="NPH4585" s="633"/>
      <c r="NPI4585" s="633"/>
      <c r="NPJ4585" s="1888"/>
      <c r="NPK4585" s="544"/>
      <c r="NPL4585" s="2365"/>
      <c r="NPM4585" s="633"/>
      <c r="NPN4585" s="439"/>
      <c r="NPO4585" s="633"/>
      <c r="NPP4585" s="633"/>
      <c r="NPQ4585" s="1888"/>
      <c r="NPR4585" s="544"/>
      <c r="NPS4585" s="2365"/>
      <c r="NPT4585" s="633"/>
      <c r="NPU4585" s="439"/>
      <c r="NPV4585" s="633"/>
      <c r="NPW4585" s="633"/>
      <c r="NPX4585" s="1888"/>
      <c r="NPY4585" s="544"/>
      <c r="NPZ4585" s="2365"/>
      <c r="NQA4585" s="633"/>
      <c r="NQB4585" s="439"/>
      <c r="NQC4585" s="633"/>
      <c r="NQD4585" s="633"/>
      <c r="NQE4585" s="1888"/>
      <c r="NQF4585" s="544"/>
      <c r="NQG4585" s="2365"/>
      <c r="NQH4585" s="633"/>
      <c r="NQI4585" s="439"/>
      <c r="NQJ4585" s="633"/>
      <c r="NQK4585" s="633"/>
      <c r="NQL4585" s="1888"/>
      <c r="NQM4585" s="544"/>
      <c r="NQN4585" s="2365"/>
      <c r="NQO4585" s="633"/>
      <c r="NQP4585" s="439"/>
      <c r="NQQ4585" s="633"/>
      <c r="NQR4585" s="633"/>
      <c r="NQS4585" s="1888"/>
      <c r="NQT4585" s="544"/>
      <c r="NQU4585" s="2365"/>
      <c r="NQV4585" s="633"/>
      <c r="NQW4585" s="439"/>
      <c r="NQX4585" s="633"/>
      <c r="NQY4585" s="633"/>
      <c r="NQZ4585" s="1888"/>
      <c r="NRA4585" s="544"/>
      <c r="NRB4585" s="2365"/>
      <c r="NRC4585" s="633"/>
      <c r="NRD4585" s="439"/>
      <c r="NRE4585" s="633"/>
      <c r="NRF4585" s="633"/>
      <c r="NRG4585" s="1888"/>
      <c r="NRH4585" s="544"/>
      <c r="NRI4585" s="2365"/>
      <c r="NRJ4585" s="633"/>
      <c r="NRK4585" s="439"/>
      <c r="NRL4585" s="633"/>
      <c r="NRM4585" s="633"/>
      <c r="NRN4585" s="1888"/>
      <c r="NRO4585" s="544"/>
      <c r="NRP4585" s="2365"/>
      <c r="NRQ4585" s="633"/>
      <c r="NRR4585" s="439"/>
      <c r="NRS4585" s="633"/>
      <c r="NRT4585" s="633"/>
      <c r="NRU4585" s="1888"/>
      <c r="NRV4585" s="544"/>
      <c r="NRW4585" s="2365"/>
      <c r="NRX4585" s="633"/>
      <c r="NRY4585" s="439"/>
      <c r="NRZ4585" s="633"/>
      <c r="NSA4585" s="633"/>
      <c r="NSB4585" s="1888"/>
      <c r="NSC4585" s="544"/>
      <c r="NSD4585" s="2365"/>
      <c r="NSE4585" s="633"/>
      <c r="NSF4585" s="439"/>
      <c r="NSG4585" s="633"/>
      <c r="NSH4585" s="633"/>
      <c r="NSI4585" s="1888"/>
      <c r="NSJ4585" s="544"/>
      <c r="NSK4585" s="2365"/>
      <c r="NSL4585" s="633"/>
      <c r="NSM4585" s="439"/>
      <c r="NSN4585" s="633"/>
      <c r="NSO4585" s="633"/>
      <c r="NSP4585" s="1888"/>
      <c r="NSQ4585" s="544"/>
      <c r="NSR4585" s="2365"/>
      <c r="NSS4585" s="633"/>
      <c r="NST4585" s="439"/>
      <c r="NSU4585" s="633"/>
      <c r="NSV4585" s="633"/>
      <c r="NSW4585" s="1888"/>
      <c r="NSX4585" s="544"/>
      <c r="NSY4585" s="2365"/>
      <c r="NSZ4585" s="633"/>
      <c r="NTA4585" s="439"/>
      <c r="NTB4585" s="633"/>
      <c r="NTC4585" s="633"/>
      <c r="NTD4585" s="1888"/>
      <c r="NTE4585" s="544"/>
      <c r="NTF4585" s="2365"/>
      <c r="NTG4585" s="633"/>
      <c r="NTH4585" s="439"/>
      <c r="NTI4585" s="633"/>
      <c r="NTJ4585" s="633"/>
      <c r="NTK4585" s="1888"/>
      <c r="NTL4585" s="544"/>
      <c r="NTM4585" s="2365"/>
      <c r="NTN4585" s="633"/>
      <c r="NTO4585" s="439"/>
      <c r="NTP4585" s="633"/>
      <c r="NTQ4585" s="633"/>
      <c r="NTR4585" s="1888"/>
      <c r="NTS4585" s="544"/>
      <c r="NTT4585" s="2365"/>
      <c r="NTU4585" s="633"/>
      <c r="NTV4585" s="439"/>
      <c r="NTW4585" s="633"/>
      <c r="NTX4585" s="633"/>
      <c r="NTY4585" s="1888"/>
      <c r="NTZ4585" s="544"/>
      <c r="NUA4585" s="2365"/>
      <c r="NUB4585" s="633"/>
      <c r="NUC4585" s="439"/>
      <c r="NUD4585" s="633"/>
      <c r="NUE4585" s="633"/>
      <c r="NUF4585" s="1888"/>
      <c r="NUG4585" s="544"/>
      <c r="NUH4585" s="2365"/>
      <c r="NUI4585" s="633"/>
      <c r="NUJ4585" s="439"/>
      <c r="NUK4585" s="633"/>
      <c r="NUL4585" s="633"/>
      <c r="NUM4585" s="1888"/>
      <c r="NUN4585" s="544"/>
      <c r="NUO4585" s="2365"/>
      <c r="NUP4585" s="633"/>
      <c r="NUQ4585" s="439"/>
      <c r="NUR4585" s="633"/>
      <c r="NUS4585" s="633"/>
      <c r="NUT4585" s="1888"/>
      <c r="NUU4585" s="544"/>
      <c r="NUV4585" s="2365"/>
      <c r="NUW4585" s="633"/>
      <c r="NUX4585" s="439"/>
      <c r="NUY4585" s="633"/>
      <c r="NUZ4585" s="633"/>
      <c r="NVA4585" s="1888"/>
      <c r="NVB4585" s="544"/>
      <c r="NVC4585" s="2365"/>
      <c r="NVD4585" s="633"/>
      <c r="NVE4585" s="439"/>
      <c r="NVF4585" s="633"/>
      <c r="NVG4585" s="633"/>
      <c r="NVH4585" s="1888"/>
      <c r="NVI4585" s="544"/>
      <c r="NVJ4585" s="2365"/>
      <c r="NVK4585" s="633"/>
      <c r="NVL4585" s="439"/>
      <c r="NVM4585" s="633"/>
      <c r="NVN4585" s="633"/>
      <c r="NVO4585" s="1888"/>
      <c r="NVP4585" s="544"/>
      <c r="NVQ4585" s="2365"/>
      <c r="NVR4585" s="633"/>
      <c r="NVS4585" s="439"/>
      <c r="NVT4585" s="633"/>
      <c r="NVU4585" s="633"/>
      <c r="NVV4585" s="1888"/>
      <c r="NVW4585" s="544"/>
      <c r="NVX4585" s="2365"/>
      <c r="NVY4585" s="633"/>
      <c r="NVZ4585" s="439"/>
      <c r="NWA4585" s="633"/>
      <c r="NWB4585" s="633"/>
      <c r="NWC4585" s="1888"/>
      <c r="NWD4585" s="544"/>
      <c r="NWE4585" s="2365"/>
      <c r="NWF4585" s="633"/>
      <c r="NWG4585" s="439"/>
      <c r="NWH4585" s="633"/>
      <c r="NWI4585" s="633"/>
      <c r="NWJ4585" s="1888"/>
      <c r="NWK4585" s="544"/>
      <c r="NWL4585" s="2365"/>
      <c r="NWM4585" s="633"/>
      <c r="NWN4585" s="439"/>
      <c r="NWO4585" s="633"/>
      <c r="NWP4585" s="633"/>
      <c r="NWQ4585" s="1888"/>
      <c r="NWR4585" s="544"/>
      <c r="NWS4585" s="2365"/>
      <c r="NWT4585" s="633"/>
      <c r="NWU4585" s="439"/>
      <c r="NWV4585" s="633"/>
      <c r="NWW4585" s="633"/>
      <c r="NWX4585" s="1888"/>
      <c r="NWY4585" s="544"/>
      <c r="NWZ4585" s="2365"/>
      <c r="NXA4585" s="633"/>
      <c r="NXB4585" s="439"/>
      <c r="NXC4585" s="633"/>
      <c r="NXD4585" s="633"/>
      <c r="NXE4585" s="1888"/>
      <c r="NXF4585" s="544"/>
      <c r="NXG4585" s="2365"/>
      <c r="NXH4585" s="633"/>
      <c r="NXI4585" s="439"/>
      <c r="NXJ4585" s="633"/>
      <c r="NXK4585" s="633"/>
      <c r="NXL4585" s="1888"/>
      <c r="NXM4585" s="544"/>
      <c r="NXN4585" s="2365"/>
      <c r="NXO4585" s="633"/>
      <c r="NXP4585" s="439"/>
      <c r="NXQ4585" s="633"/>
      <c r="NXR4585" s="633"/>
      <c r="NXS4585" s="1888"/>
      <c r="NXT4585" s="544"/>
      <c r="NXU4585" s="2365"/>
      <c r="NXV4585" s="633"/>
      <c r="NXW4585" s="439"/>
      <c r="NXX4585" s="633"/>
      <c r="NXY4585" s="633"/>
      <c r="NXZ4585" s="1888"/>
      <c r="NYA4585" s="544"/>
      <c r="NYB4585" s="2365"/>
      <c r="NYC4585" s="633"/>
      <c r="NYD4585" s="439"/>
      <c r="NYE4585" s="633"/>
      <c r="NYF4585" s="633"/>
      <c r="NYG4585" s="1888"/>
      <c r="NYH4585" s="544"/>
      <c r="NYI4585" s="2365"/>
      <c r="NYJ4585" s="633"/>
      <c r="NYK4585" s="439"/>
      <c r="NYL4585" s="633"/>
      <c r="NYM4585" s="633"/>
      <c r="NYN4585" s="1888"/>
      <c r="NYO4585" s="544"/>
      <c r="NYP4585" s="2365"/>
      <c r="NYQ4585" s="633"/>
      <c r="NYR4585" s="439"/>
      <c r="NYS4585" s="633"/>
      <c r="NYT4585" s="633"/>
      <c r="NYU4585" s="1888"/>
      <c r="NYV4585" s="544"/>
      <c r="NYW4585" s="2365"/>
      <c r="NYX4585" s="633"/>
      <c r="NYY4585" s="439"/>
      <c r="NYZ4585" s="633"/>
      <c r="NZA4585" s="633"/>
      <c r="NZB4585" s="1888"/>
      <c r="NZC4585" s="544"/>
      <c r="NZD4585" s="2365"/>
      <c r="NZE4585" s="633"/>
      <c r="NZF4585" s="439"/>
      <c r="NZG4585" s="633"/>
      <c r="NZH4585" s="633"/>
      <c r="NZI4585" s="1888"/>
      <c r="NZJ4585" s="544"/>
      <c r="NZK4585" s="2365"/>
      <c r="NZL4585" s="633"/>
      <c r="NZM4585" s="439"/>
      <c r="NZN4585" s="633"/>
      <c r="NZO4585" s="633"/>
      <c r="NZP4585" s="1888"/>
      <c r="NZQ4585" s="544"/>
      <c r="NZR4585" s="2365"/>
      <c r="NZS4585" s="633"/>
      <c r="NZT4585" s="439"/>
      <c r="NZU4585" s="633"/>
      <c r="NZV4585" s="633"/>
      <c r="NZW4585" s="1888"/>
      <c r="NZX4585" s="544"/>
      <c r="NZY4585" s="2365"/>
      <c r="NZZ4585" s="633"/>
      <c r="OAA4585" s="439"/>
      <c r="OAB4585" s="633"/>
      <c r="OAC4585" s="633"/>
      <c r="OAD4585" s="1888"/>
      <c r="OAE4585" s="544"/>
      <c r="OAF4585" s="2365"/>
      <c r="OAG4585" s="633"/>
      <c r="OAH4585" s="439"/>
      <c r="OAI4585" s="633"/>
      <c r="OAJ4585" s="633"/>
      <c r="OAK4585" s="1888"/>
      <c r="OAL4585" s="544"/>
      <c r="OAM4585" s="2365"/>
      <c r="OAN4585" s="633"/>
      <c r="OAO4585" s="439"/>
      <c r="OAP4585" s="633"/>
      <c r="OAQ4585" s="633"/>
      <c r="OAR4585" s="1888"/>
      <c r="OAS4585" s="544"/>
      <c r="OAT4585" s="2365"/>
      <c r="OAU4585" s="633"/>
      <c r="OAV4585" s="439"/>
      <c r="OAW4585" s="633"/>
      <c r="OAX4585" s="633"/>
      <c r="OAY4585" s="1888"/>
      <c r="OAZ4585" s="544"/>
      <c r="OBA4585" s="2365"/>
      <c r="OBB4585" s="633"/>
      <c r="OBC4585" s="439"/>
      <c r="OBD4585" s="633"/>
      <c r="OBE4585" s="633"/>
      <c r="OBF4585" s="1888"/>
      <c r="OBG4585" s="544"/>
      <c r="OBH4585" s="2365"/>
      <c r="OBI4585" s="633"/>
      <c r="OBJ4585" s="439"/>
      <c r="OBK4585" s="633"/>
      <c r="OBL4585" s="633"/>
      <c r="OBM4585" s="1888"/>
      <c r="OBN4585" s="544"/>
      <c r="OBO4585" s="2365"/>
      <c r="OBP4585" s="633"/>
      <c r="OBQ4585" s="439"/>
      <c r="OBR4585" s="633"/>
      <c r="OBS4585" s="633"/>
      <c r="OBT4585" s="1888"/>
      <c r="OBU4585" s="544"/>
      <c r="OBV4585" s="2365"/>
      <c r="OBW4585" s="633"/>
      <c r="OBX4585" s="439"/>
      <c r="OBY4585" s="633"/>
      <c r="OBZ4585" s="633"/>
      <c r="OCA4585" s="1888"/>
      <c r="OCB4585" s="544"/>
      <c r="OCC4585" s="2365"/>
      <c r="OCD4585" s="633"/>
      <c r="OCE4585" s="439"/>
      <c r="OCF4585" s="633"/>
      <c r="OCG4585" s="633"/>
      <c r="OCH4585" s="1888"/>
      <c r="OCI4585" s="544"/>
      <c r="OCJ4585" s="2365"/>
      <c r="OCK4585" s="633"/>
      <c r="OCL4585" s="439"/>
      <c r="OCM4585" s="633"/>
      <c r="OCN4585" s="633"/>
      <c r="OCO4585" s="1888"/>
      <c r="OCP4585" s="544"/>
      <c r="OCQ4585" s="2365"/>
      <c r="OCR4585" s="633"/>
      <c r="OCS4585" s="439"/>
      <c r="OCT4585" s="633"/>
      <c r="OCU4585" s="633"/>
      <c r="OCV4585" s="1888"/>
      <c r="OCW4585" s="544"/>
      <c r="OCX4585" s="2365"/>
      <c r="OCY4585" s="633"/>
      <c r="OCZ4585" s="439"/>
      <c r="ODA4585" s="633"/>
      <c r="ODB4585" s="633"/>
      <c r="ODC4585" s="1888"/>
      <c r="ODD4585" s="544"/>
      <c r="ODE4585" s="2365"/>
      <c r="ODF4585" s="633"/>
      <c r="ODG4585" s="439"/>
      <c r="ODH4585" s="633"/>
      <c r="ODI4585" s="633"/>
      <c r="ODJ4585" s="1888"/>
      <c r="ODK4585" s="544"/>
      <c r="ODL4585" s="2365"/>
      <c r="ODM4585" s="633"/>
      <c r="ODN4585" s="439"/>
      <c r="ODO4585" s="633"/>
      <c r="ODP4585" s="633"/>
      <c r="ODQ4585" s="1888"/>
      <c r="ODR4585" s="544"/>
      <c r="ODS4585" s="2365"/>
      <c r="ODT4585" s="633"/>
      <c r="ODU4585" s="439"/>
      <c r="ODV4585" s="633"/>
      <c r="ODW4585" s="633"/>
      <c r="ODX4585" s="1888"/>
      <c r="ODY4585" s="544"/>
      <c r="ODZ4585" s="2365"/>
      <c r="OEA4585" s="633"/>
      <c r="OEB4585" s="439"/>
      <c r="OEC4585" s="633"/>
      <c r="OED4585" s="633"/>
      <c r="OEE4585" s="1888"/>
      <c r="OEF4585" s="544"/>
      <c r="OEG4585" s="2365"/>
      <c r="OEH4585" s="633"/>
      <c r="OEI4585" s="439"/>
      <c r="OEJ4585" s="633"/>
      <c r="OEK4585" s="633"/>
      <c r="OEL4585" s="1888"/>
      <c r="OEM4585" s="544"/>
      <c r="OEN4585" s="2365"/>
      <c r="OEO4585" s="633"/>
      <c r="OEP4585" s="439"/>
      <c r="OEQ4585" s="633"/>
      <c r="OER4585" s="633"/>
      <c r="OES4585" s="1888"/>
      <c r="OET4585" s="544"/>
      <c r="OEU4585" s="2365"/>
      <c r="OEV4585" s="633"/>
      <c r="OEW4585" s="439"/>
      <c r="OEX4585" s="633"/>
      <c r="OEY4585" s="633"/>
      <c r="OEZ4585" s="1888"/>
      <c r="OFA4585" s="544"/>
      <c r="OFB4585" s="2365"/>
      <c r="OFC4585" s="633"/>
      <c r="OFD4585" s="439"/>
      <c r="OFE4585" s="633"/>
      <c r="OFF4585" s="633"/>
      <c r="OFG4585" s="1888"/>
      <c r="OFH4585" s="544"/>
      <c r="OFI4585" s="2365"/>
      <c r="OFJ4585" s="633"/>
      <c r="OFK4585" s="439"/>
      <c r="OFL4585" s="633"/>
      <c r="OFM4585" s="633"/>
      <c r="OFN4585" s="1888"/>
      <c r="OFO4585" s="544"/>
      <c r="OFP4585" s="2365"/>
      <c r="OFQ4585" s="633"/>
      <c r="OFR4585" s="439"/>
      <c r="OFS4585" s="633"/>
      <c r="OFT4585" s="633"/>
      <c r="OFU4585" s="1888"/>
      <c r="OFV4585" s="544"/>
      <c r="OFW4585" s="2365"/>
      <c r="OFX4585" s="633"/>
      <c r="OFY4585" s="439"/>
      <c r="OFZ4585" s="633"/>
      <c r="OGA4585" s="633"/>
      <c r="OGB4585" s="1888"/>
      <c r="OGC4585" s="544"/>
      <c r="OGD4585" s="2365"/>
      <c r="OGE4585" s="633"/>
      <c r="OGF4585" s="439"/>
      <c r="OGG4585" s="633"/>
      <c r="OGH4585" s="633"/>
      <c r="OGI4585" s="1888"/>
      <c r="OGJ4585" s="544"/>
      <c r="OGK4585" s="2365"/>
      <c r="OGL4585" s="633"/>
      <c r="OGM4585" s="439"/>
      <c r="OGN4585" s="633"/>
      <c r="OGO4585" s="633"/>
      <c r="OGP4585" s="1888"/>
      <c r="OGQ4585" s="544"/>
      <c r="OGR4585" s="2365"/>
      <c r="OGS4585" s="633"/>
      <c r="OGT4585" s="439"/>
      <c r="OGU4585" s="633"/>
      <c r="OGV4585" s="633"/>
      <c r="OGW4585" s="1888"/>
      <c r="OGX4585" s="544"/>
      <c r="OGY4585" s="2365"/>
      <c r="OGZ4585" s="633"/>
      <c r="OHA4585" s="439"/>
      <c r="OHB4585" s="633"/>
      <c r="OHC4585" s="633"/>
      <c r="OHD4585" s="1888"/>
      <c r="OHE4585" s="544"/>
      <c r="OHF4585" s="2365"/>
      <c r="OHG4585" s="633"/>
      <c r="OHH4585" s="439"/>
      <c r="OHI4585" s="633"/>
      <c r="OHJ4585" s="633"/>
      <c r="OHK4585" s="1888"/>
      <c r="OHL4585" s="544"/>
      <c r="OHM4585" s="2365"/>
      <c r="OHN4585" s="633"/>
      <c r="OHO4585" s="439"/>
      <c r="OHP4585" s="633"/>
      <c r="OHQ4585" s="633"/>
      <c r="OHR4585" s="1888"/>
      <c r="OHS4585" s="544"/>
      <c r="OHT4585" s="2365"/>
      <c r="OHU4585" s="633"/>
      <c r="OHV4585" s="439"/>
      <c r="OHW4585" s="633"/>
      <c r="OHX4585" s="633"/>
      <c r="OHY4585" s="1888"/>
      <c r="OHZ4585" s="544"/>
      <c r="OIA4585" s="2365"/>
      <c r="OIB4585" s="633"/>
      <c r="OIC4585" s="439"/>
      <c r="OID4585" s="633"/>
      <c r="OIE4585" s="633"/>
      <c r="OIF4585" s="1888"/>
      <c r="OIG4585" s="544"/>
      <c r="OIH4585" s="2365"/>
      <c r="OII4585" s="633"/>
      <c r="OIJ4585" s="439"/>
      <c r="OIK4585" s="633"/>
      <c r="OIL4585" s="633"/>
      <c r="OIM4585" s="1888"/>
      <c r="OIN4585" s="544"/>
      <c r="OIO4585" s="2365"/>
      <c r="OIP4585" s="633"/>
      <c r="OIQ4585" s="439"/>
      <c r="OIR4585" s="633"/>
      <c r="OIS4585" s="633"/>
      <c r="OIT4585" s="1888"/>
      <c r="OIU4585" s="544"/>
      <c r="OIV4585" s="2365"/>
      <c r="OIW4585" s="633"/>
      <c r="OIX4585" s="439"/>
      <c r="OIY4585" s="633"/>
      <c r="OIZ4585" s="633"/>
      <c r="OJA4585" s="1888"/>
      <c r="OJB4585" s="544"/>
      <c r="OJC4585" s="2365"/>
      <c r="OJD4585" s="633"/>
      <c r="OJE4585" s="439"/>
      <c r="OJF4585" s="633"/>
      <c r="OJG4585" s="633"/>
      <c r="OJH4585" s="1888"/>
      <c r="OJI4585" s="544"/>
      <c r="OJJ4585" s="2365"/>
      <c r="OJK4585" s="633"/>
      <c r="OJL4585" s="439"/>
      <c r="OJM4585" s="633"/>
      <c r="OJN4585" s="633"/>
      <c r="OJO4585" s="1888"/>
      <c r="OJP4585" s="544"/>
      <c r="OJQ4585" s="2365"/>
      <c r="OJR4585" s="633"/>
      <c r="OJS4585" s="439"/>
      <c r="OJT4585" s="633"/>
      <c r="OJU4585" s="633"/>
      <c r="OJV4585" s="1888"/>
      <c r="OJW4585" s="544"/>
      <c r="OJX4585" s="2365"/>
      <c r="OJY4585" s="633"/>
      <c r="OJZ4585" s="439"/>
      <c r="OKA4585" s="633"/>
      <c r="OKB4585" s="633"/>
      <c r="OKC4585" s="1888"/>
      <c r="OKD4585" s="544"/>
      <c r="OKE4585" s="2365"/>
      <c r="OKF4585" s="633"/>
      <c r="OKG4585" s="439"/>
      <c r="OKH4585" s="633"/>
      <c r="OKI4585" s="633"/>
      <c r="OKJ4585" s="1888"/>
      <c r="OKK4585" s="544"/>
      <c r="OKL4585" s="2365"/>
      <c r="OKM4585" s="633"/>
      <c r="OKN4585" s="439"/>
      <c r="OKO4585" s="633"/>
      <c r="OKP4585" s="633"/>
      <c r="OKQ4585" s="1888"/>
      <c r="OKR4585" s="544"/>
      <c r="OKS4585" s="2365"/>
      <c r="OKT4585" s="633"/>
      <c r="OKU4585" s="439"/>
      <c r="OKV4585" s="633"/>
      <c r="OKW4585" s="633"/>
      <c r="OKX4585" s="1888"/>
      <c r="OKY4585" s="544"/>
      <c r="OKZ4585" s="2365"/>
      <c r="OLA4585" s="633"/>
      <c r="OLB4585" s="439"/>
      <c r="OLC4585" s="633"/>
      <c r="OLD4585" s="633"/>
      <c r="OLE4585" s="1888"/>
      <c r="OLF4585" s="544"/>
      <c r="OLG4585" s="2365"/>
      <c r="OLH4585" s="633"/>
      <c r="OLI4585" s="439"/>
      <c r="OLJ4585" s="633"/>
      <c r="OLK4585" s="633"/>
      <c r="OLL4585" s="1888"/>
      <c r="OLM4585" s="544"/>
      <c r="OLN4585" s="2365"/>
      <c r="OLO4585" s="633"/>
      <c r="OLP4585" s="439"/>
      <c r="OLQ4585" s="633"/>
      <c r="OLR4585" s="633"/>
      <c r="OLS4585" s="1888"/>
      <c r="OLT4585" s="544"/>
      <c r="OLU4585" s="2365"/>
      <c r="OLV4585" s="633"/>
      <c r="OLW4585" s="439"/>
      <c r="OLX4585" s="633"/>
      <c r="OLY4585" s="633"/>
      <c r="OLZ4585" s="1888"/>
      <c r="OMA4585" s="544"/>
      <c r="OMB4585" s="2365"/>
      <c r="OMC4585" s="633"/>
      <c r="OMD4585" s="439"/>
      <c r="OME4585" s="633"/>
      <c r="OMF4585" s="633"/>
      <c r="OMG4585" s="1888"/>
      <c r="OMH4585" s="544"/>
      <c r="OMI4585" s="2365"/>
      <c r="OMJ4585" s="633"/>
      <c r="OMK4585" s="439"/>
      <c r="OML4585" s="633"/>
      <c r="OMM4585" s="633"/>
      <c r="OMN4585" s="1888"/>
      <c r="OMO4585" s="544"/>
      <c r="OMP4585" s="2365"/>
      <c r="OMQ4585" s="633"/>
      <c r="OMR4585" s="439"/>
      <c r="OMS4585" s="633"/>
      <c r="OMT4585" s="633"/>
      <c r="OMU4585" s="1888"/>
      <c r="OMV4585" s="544"/>
      <c r="OMW4585" s="2365"/>
      <c r="OMX4585" s="633"/>
      <c r="OMY4585" s="439"/>
      <c r="OMZ4585" s="633"/>
      <c r="ONA4585" s="633"/>
      <c r="ONB4585" s="1888"/>
      <c r="ONC4585" s="544"/>
      <c r="OND4585" s="2365"/>
      <c r="ONE4585" s="633"/>
      <c r="ONF4585" s="439"/>
      <c r="ONG4585" s="633"/>
      <c r="ONH4585" s="633"/>
      <c r="ONI4585" s="1888"/>
      <c r="ONJ4585" s="544"/>
      <c r="ONK4585" s="2365"/>
      <c r="ONL4585" s="633"/>
      <c r="ONM4585" s="439"/>
      <c r="ONN4585" s="633"/>
      <c r="ONO4585" s="633"/>
      <c r="ONP4585" s="1888"/>
      <c r="ONQ4585" s="544"/>
      <c r="ONR4585" s="2365"/>
      <c r="ONS4585" s="633"/>
      <c r="ONT4585" s="439"/>
      <c r="ONU4585" s="633"/>
      <c r="ONV4585" s="633"/>
      <c r="ONW4585" s="1888"/>
      <c r="ONX4585" s="544"/>
      <c r="ONY4585" s="2365"/>
      <c r="ONZ4585" s="633"/>
      <c r="OOA4585" s="439"/>
      <c r="OOB4585" s="633"/>
      <c r="OOC4585" s="633"/>
      <c r="OOD4585" s="1888"/>
      <c r="OOE4585" s="544"/>
      <c r="OOF4585" s="2365"/>
      <c r="OOG4585" s="633"/>
      <c r="OOH4585" s="439"/>
      <c r="OOI4585" s="633"/>
      <c r="OOJ4585" s="633"/>
      <c r="OOK4585" s="1888"/>
      <c r="OOL4585" s="544"/>
      <c r="OOM4585" s="2365"/>
      <c r="OON4585" s="633"/>
      <c r="OOO4585" s="439"/>
      <c r="OOP4585" s="633"/>
      <c r="OOQ4585" s="633"/>
      <c r="OOR4585" s="1888"/>
      <c r="OOS4585" s="544"/>
      <c r="OOT4585" s="2365"/>
      <c r="OOU4585" s="633"/>
      <c r="OOV4585" s="439"/>
      <c r="OOW4585" s="633"/>
      <c r="OOX4585" s="633"/>
      <c r="OOY4585" s="1888"/>
      <c r="OOZ4585" s="544"/>
      <c r="OPA4585" s="2365"/>
      <c r="OPB4585" s="633"/>
      <c r="OPC4585" s="439"/>
      <c r="OPD4585" s="633"/>
      <c r="OPE4585" s="633"/>
      <c r="OPF4585" s="1888"/>
      <c r="OPG4585" s="544"/>
      <c r="OPH4585" s="2365"/>
      <c r="OPI4585" s="633"/>
      <c r="OPJ4585" s="439"/>
      <c r="OPK4585" s="633"/>
      <c r="OPL4585" s="633"/>
      <c r="OPM4585" s="1888"/>
      <c r="OPN4585" s="544"/>
      <c r="OPO4585" s="2365"/>
      <c r="OPP4585" s="633"/>
      <c r="OPQ4585" s="439"/>
      <c r="OPR4585" s="633"/>
      <c r="OPS4585" s="633"/>
      <c r="OPT4585" s="1888"/>
      <c r="OPU4585" s="544"/>
      <c r="OPV4585" s="2365"/>
      <c r="OPW4585" s="633"/>
      <c r="OPX4585" s="439"/>
      <c r="OPY4585" s="633"/>
      <c r="OPZ4585" s="633"/>
      <c r="OQA4585" s="1888"/>
      <c r="OQB4585" s="544"/>
      <c r="OQC4585" s="2365"/>
      <c r="OQD4585" s="633"/>
      <c r="OQE4585" s="439"/>
      <c r="OQF4585" s="633"/>
      <c r="OQG4585" s="633"/>
      <c r="OQH4585" s="1888"/>
      <c r="OQI4585" s="544"/>
      <c r="OQJ4585" s="2365"/>
      <c r="OQK4585" s="633"/>
      <c r="OQL4585" s="439"/>
      <c r="OQM4585" s="633"/>
      <c r="OQN4585" s="633"/>
      <c r="OQO4585" s="1888"/>
      <c r="OQP4585" s="544"/>
      <c r="OQQ4585" s="2365"/>
      <c r="OQR4585" s="633"/>
      <c r="OQS4585" s="439"/>
      <c r="OQT4585" s="633"/>
      <c r="OQU4585" s="633"/>
      <c r="OQV4585" s="1888"/>
      <c r="OQW4585" s="544"/>
      <c r="OQX4585" s="2365"/>
      <c r="OQY4585" s="633"/>
      <c r="OQZ4585" s="439"/>
      <c r="ORA4585" s="633"/>
      <c r="ORB4585" s="633"/>
      <c r="ORC4585" s="1888"/>
      <c r="ORD4585" s="544"/>
      <c r="ORE4585" s="2365"/>
      <c r="ORF4585" s="633"/>
      <c r="ORG4585" s="439"/>
      <c r="ORH4585" s="633"/>
      <c r="ORI4585" s="633"/>
      <c r="ORJ4585" s="1888"/>
      <c r="ORK4585" s="544"/>
      <c r="ORL4585" s="2365"/>
      <c r="ORM4585" s="633"/>
      <c r="ORN4585" s="439"/>
      <c r="ORO4585" s="633"/>
      <c r="ORP4585" s="633"/>
      <c r="ORQ4585" s="1888"/>
      <c r="ORR4585" s="544"/>
      <c r="ORS4585" s="2365"/>
      <c r="ORT4585" s="633"/>
      <c r="ORU4585" s="439"/>
      <c r="ORV4585" s="633"/>
      <c r="ORW4585" s="633"/>
      <c r="ORX4585" s="1888"/>
      <c r="ORY4585" s="544"/>
      <c r="ORZ4585" s="2365"/>
      <c r="OSA4585" s="633"/>
      <c r="OSB4585" s="439"/>
      <c r="OSC4585" s="633"/>
      <c r="OSD4585" s="633"/>
      <c r="OSE4585" s="1888"/>
      <c r="OSF4585" s="544"/>
      <c r="OSG4585" s="2365"/>
      <c r="OSH4585" s="633"/>
      <c r="OSI4585" s="439"/>
      <c r="OSJ4585" s="633"/>
      <c r="OSK4585" s="633"/>
      <c r="OSL4585" s="1888"/>
      <c r="OSM4585" s="544"/>
      <c r="OSN4585" s="2365"/>
      <c r="OSO4585" s="633"/>
      <c r="OSP4585" s="439"/>
      <c r="OSQ4585" s="633"/>
      <c r="OSR4585" s="633"/>
      <c r="OSS4585" s="1888"/>
      <c r="OST4585" s="544"/>
      <c r="OSU4585" s="2365"/>
      <c r="OSV4585" s="633"/>
      <c r="OSW4585" s="439"/>
      <c r="OSX4585" s="633"/>
      <c r="OSY4585" s="633"/>
      <c r="OSZ4585" s="1888"/>
      <c r="OTA4585" s="544"/>
      <c r="OTB4585" s="2365"/>
      <c r="OTC4585" s="633"/>
      <c r="OTD4585" s="439"/>
      <c r="OTE4585" s="633"/>
      <c r="OTF4585" s="633"/>
      <c r="OTG4585" s="1888"/>
      <c r="OTH4585" s="544"/>
      <c r="OTI4585" s="2365"/>
      <c r="OTJ4585" s="633"/>
      <c r="OTK4585" s="439"/>
      <c r="OTL4585" s="633"/>
      <c r="OTM4585" s="633"/>
      <c r="OTN4585" s="1888"/>
      <c r="OTO4585" s="544"/>
      <c r="OTP4585" s="2365"/>
      <c r="OTQ4585" s="633"/>
      <c r="OTR4585" s="439"/>
      <c r="OTS4585" s="633"/>
      <c r="OTT4585" s="633"/>
      <c r="OTU4585" s="1888"/>
      <c r="OTV4585" s="544"/>
      <c r="OTW4585" s="2365"/>
      <c r="OTX4585" s="633"/>
      <c r="OTY4585" s="439"/>
      <c r="OTZ4585" s="633"/>
      <c r="OUA4585" s="633"/>
      <c r="OUB4585" s="1888"/>
      <c r="OUC4585" s="544"/>
      <c r="OUD4585" s="2365"/>
      <c r="OUE4585" s="633"/>
      <c r="OUF4585" s="439"/>
      <c r="OUG4585" s="633"/>
      <c r="OUH4585" s="633"/>
      <c r="OUI4585" s="1888"/>
      <c r="OUJ4585" s="544"/>
      <c r="OUK4585" s="2365"/>
      <c r="OUL4585" s="633"/>
      <c r="OUM4585" s="439"/>
      <c r="OUN4585" s="633"/>
      <c r="OUO4585" s="633"/>
      <c r="OUP4585" s="1888"/>
      <c r="OUQ4585" s="544"/>
      <c r="OUR4585" s="2365"/>
      <c r="OUS4585" s="633"/>
      <c r="OUT4585" s="439"/>
      <c r="OUU4585" s="633"/>
      <c r="OUV4585" s="633"/>
      <c r="OUW4585" s="1888"/>
      <c r="OUX4585" s="544"/>
      <c r="OUY4585" s="2365"/>
      <c r="OUZ4585" s="633"/>
      <c r="OVA4585" s="439"/>
      <c r="OVB4585" s="633"/>
      <c r="OVC4585" s="633"/>
      <c r="OVD4585" s="1888"/>
      <c r="OVE4585" s="544"/>
      <c r="OVF4585" s="2365"/>
      <c r="OVG4585" s="633"/>
      <c r="OVH4585" s="439"/>
      <c r="OVI4585" s="633"/>
      <c r="OVJ4585" s="633"/>
      <c r="OVK4585" s="1888"/>
      <c r="OVL4585" s="544"/>
      <c r="OVM4585" s="2365"/>
      <c r="OVN4585" s="633"/>
      <c r="OVO4585" s="439"/>
      <c r="OVP4585" s="633"/>
      <c r="OVQ4585" s="633"/>
      <c r="OVR4585" s="1888"/>
      <c r="OVS4585" s="544"/>
      <c r="OVT4585" s="2365"/>
      <c r="OVU4585" s="633"/>
      <c r="OVV4585" s="439"/>
      <c r="OVW4585" s="633"/>
      <c r="OVX4585" s="633"/>
      <c r="OVY4585" s="1888"/>
      <c r="OVZ4585" s="544"/>
      <c r="OWA4585" s="2365"/>
      <c r="OWB4585" s="633"/>
      <c r="OWC4585" s="439"/>
      <c r="OWD4585" s="633"/>
      <c r="OWE4585" s="633"/>
      <c r="OWF4585" s="1888"/>
      <c r="OWG4585" s="544"/>
      <c r="OWH4585" s="2365"/>
      <c r="OWI4585" s="633"/>
      <c r="OWJ4585" s="439"/>
      <c r="OWK4585" s="633"/>
      <c r="OWL4585" s="633"/>
      <c r="OWM4585" s="1888"/>
      <c r="OWN4585" s="544"/>
      <c r="OWO4585" s="2365"/>
      <c r="OWP4585" s="633"/>
      <c r="OWQ4585" s="439"/>
      <c r="OWR4585" s="633"/>
      <c r="OWS4585" s="633"/>
      <c r="OWT4585" s="1888"/>
      <c r="OWU4585" s="544"/>
      <c r="OWV4585" s="2365"/>
      <c r="OWW4585" s="633"/>
      <c r="OWX4585" s="439"/>
      <c r="OWY4585" s="633"/>
      <c r="OWZ4585" s="633"/>
      <c r="OXA4585" s="1888"/>
      <c r="OXB4585" s="544"/>
      <c r="OXC4585" s="2365"/>
      <c r="OXD4585" s="633"/>
      <c r="OXE4585" s="439"/>
      <c r="OXF4585" s="633"/>
      <c r="OXG4585" s="633"/>
      <c r="OXH4585" s="1888"/>
      <c r="OXI4585" s="544"/>
      <c r="OXJ4585" s="2365"/>
      <c r="OXK4585" s="633"/>
      <c r="OXL4585" s="439"/>
      <c r="OXM4585" s="633"/>
      <c r="OXN4585" s="633"/>
      <c r="OXO4585" s="1888"/>
      <c r="OXP4585" s="544"/>
      <c r="OXQ4585" s="2365"/>
      <c r="OXR4585" s="633"/>
      <c r="OXS4585" s="439"/>
      <c r="OXT4585" s="633"/>
      <c r="OXU4585" s="633"/>
      <c r="OXV4585" s="1888"/>
      <c r="OXW4585" s="544"/>
      <c r="OXX4585" s="2365"/>
      <c r="OXY4585" s="633"/>
      <c r="OXZ4585" s="439"/>
      <c r="OYA4585" s="633"/>
      <c r="OYB4585" s="633"/>
      <c r="OYC4585" s="1888"/>
      <c r="OYD4585" s="544"/>
      <c r="OYE4585" s="2365"/>
      <c r="OYF4585" s="633"/>
      <c r="OYG4585" s="439"/>
      <c r="OYH4585" s="633"/>
      <c r="OYI4585" s="633"/>
      <c r="OYJ4585" s="1888"/>
      <c r="OYK4585" s="544"/>
      <c r="OYL4585" s="2365"/>
      <c r="OYM4585" s="633"/>
      <c r="OYN4585" s="439"/>
      <c r="OYO4585" s="633"/>
      <c r="OYP4585" s="633"/>
      <c r="OYQ4585" s="1888"/>
      <c r="OYR4585" s="544"/>
      <c r="OYS4585" s="2365"/>
      <c r="OYT4585" s="633"/>
      <c r="OYU4585" s="439"/>
      <c r="OYV4585" s="633"/>
      <c r="OYW4585" s="633"/>
      <c r="OYX4585" s="1888"/>
      <c r="OYY4585" s="544"/>
      <c r="OYZ4585" s="2365"/>
      <c r="OZA4585" s="633"/>
      <c r="OZB4585" s="439"/>
      <c r="OZC4585" s="633"/>
      <c r="OZD4585" s="633"/>
      <c r="OZE4585" s="1888"/>
      <c r="OZF4585" s="544"/>
      <c r="OZG4585" s="2365"/>
      <c r="OZH4585" s="633"/>
      <c r="OZI4585" s="439"/>
      <c r="OZJ4585" s="633"/>
      <c r="OZK4585" s="633"/>
      <c r="OZL4585" s="1888"/>
      <c r="OZM4585" s="544"/>
      <c r="OZN4585" s="2365"/>
      <c r="OZO4585" s="633"/>
      <c r="OZP4585" s="439"/>
      <c r="OZQ4585" s="633"/>
      <c r="OZR4585" s="633"/>
      <c r="OZS4585" s="1888"/>
      <c r="OZT4585" s="544"/>
      <c r="OZU4585" s="2365"/>
      <c r="OZV4585" s="633"/>
      <c r="OZW4585" s="439"/>
      <c r="OZX4585" s="633"/>
      <c r="OZY4585" s="633"/>
      <c r="OZZ4585" s="1888"/>
      <c r="PAA4585" s="544"/>
      <c r="PAB4585" s="2365"/>
      <c r="PAC4585" s="633"/>
      <c r="PAD4585" s="439"/>
      <c r="PAE4585" s="633"/>
      <c r="PAF4585" s="633"/>
      <c r="PAG4585" s="1888"/>
      <c r="PAH4585" s="544"/>
      <c r="PAI4585" s="2365"/>
      <c r="PAJ4585" s="633"/>
      <c r="PAK4585" s="439"/>
      <c r="PAL4585" s="633"/>
      <c r="PAM4585" s="633"/>
      <c r="PAN4585" s="1888"/>
      <c r="PAO4585" s="544"/>
      <c r="PAP4585" s="2365"/>
      <c r="PAQ4585" s="633"/>
      <c r="PAR4585" s="439"/>
      <c r="PAS4585" s="633"/>
      <c r="PAT4585" s="633"/>
      <c r="PAU4585" s="1888"/>
      <c r="PAV4585" s="544"/>
      <c r="PAW4585" s="2365"/>
      <c r="PAX4585" s="633"/>
      <c r="PAY4585" s="439"/>
      <c r="PAZ4585" s="633"/>
      <c r="PBA4585" s="633"/>
      <c r="PBB4585" s="1888"/>
      <c r="PBC4585" s="544"/>
      <c r="PBD4585" s="2365"/>
      <c r="PBE4585" s="633"/>
      <c r="PBF4585" s="439"/>
      <c r="PBG4585" s="633"/>
      <c r="PBH4585" s="633"/>
      <c r="PBI4585" s="1888"/>
      <c r="PBJ4585" s="544"/>
      <c r="PBK4585" s="2365"/>
      <c r="PBL4585" s="633"/>
      <c r="PBM4585" s="439"/>
      <c r="PBN4585" s="633"/>
      <c r="PBO4585" s="633"/>
      <c r="PBP4585" s="1888"/>
      <c r="PBQ4585" s="544"/>
      <c r="PBR4585" s="2365"/>
      <c r="PBS4585" s="633"/>
      <c r="PBT4585" s="439"/>
      <c r="PBU4585" s="633"/>
      <c r="PBV4585" s="633"/>
      <c r="PBW4585" s="1888"/>
      <c r="PBX4585" s="544"/>
      <c r="PBY4585" s="2365"/>
      <c r="PBZ4585" s="633"/>
      <c r="PCA4585" s="439"/>
      <c r="PCB4585" s="633"/>
      <c r="PCC4585" s="633"/>
      <c r="PCD4585" s="1888"/>
      <c r="PCE4585" s="544"/>
      <c r="PCF4585" s="2365"/>
      <c r="PCG4585" s="633"/>
      <c r="PCH4585" s="439"/>
      <c r="PCI4585" s="633"/>
      <c r="PCJ4585" s="633"/>
      <c r="PCK4585" s="1888"/>
      <c r="PCL4585" s="544"/>
      <c r="PCM4585" s="2365"/>
      <c r="PCN4585" s="633"/>
      <c r="PCO4585" s="439"/>
      <c r="PCP4585" s="633"/>
      <c r="PCQ4585" s="633"/>
      <c r="PCR4585" s="1888"/>
      <c r="PCS4585" s="544"/>
      <c r="PCT4585" s="2365"/>
      <c r="PCU4585" s="633"/>
      <c r="PCV4585" s="439"/>
      <c r="PCW4585" s="633"/>
      <c r="PCX4585" s="633"/>
      <c r="PCY4585" s="1888"/>
      <c r="PCZ4585" s="544"/>
      <c r="PDA4585" s="2365"/>
      <c r="PDB4585" s="633"/>
      <c r="PDC4585" s="439"/>
      <c r="PDD4585" s="633"/>
      <c r="PDE4585" s="633"/>
      <c r="PDF4585" s="1888"/>
      <c r="PDG4585" s="544"/>
      <c r="PDH4585" s="2365"/>
      <c r="PDI4585" s="633"/>
      <c r="PDJ4585" s="439"/>
      <c r="PDK4585" s="633"/>
      <c r="PDL4585" s="633"/>
      <c r="PDM4585" s="1888"/>
      <c r="PDN4585" s="544"/>
      <c r="PDO4585" s="2365"/>
      <c r="PDP4585" s="633"/>
      <c r="PDQ4585" s="439"/>
      <c r="PDR4585" s="633"/>
      <c r="PDS4585" s="633"/>
      <c r="PDT4585" s="1888"/>
      <c r="PDU4585" s="544"/>
      <c r="PDV4585" s="2365"/>
      <c r="PDW4585" s="633"/>
      <c r="PDX4585" s="439"/>
      <c r="PDY4585" s="633"/>
      <c r="PDZ4585" s="633"/>
      <c r="PEA4585" s="1888"/>
      <c r="PEB4585" s="544"/>
      <c r="PEC4585" s="2365"/>
      <c r="PED4585" s="633"/>
      <c r="PEE4585" s="439"/>
      <c r="PEF4585" s="633"/>
      <c r="PEG4585" s="633"/>
      <c r="PEH4585" s="1888"/>
      <c r="PEI4585" s="544"/>
      <c r="PEJ4585" s="2365"/>
      <c r="PEK4585" s="633"/>
      <c r="PEL4585" s="439"/>
      <c r="PEM4585" s="633"/>
      <c r="PEN4585" s="633"/>
      <c r="PEO4585" s="1888"/>
      <c r="PEP4585" s="544"/>
      <c r="PEQ4585" s="2365"/>
      <c r="PER4585" s="633"/>
      <c r="PES4585" s="439"/>
      <c r="PET4585" s="633"/>
      <c r="PEU4585" s="633"/>
      <c r="PEV4585" s="1888"/>
      <c r="PEW4585" s="544"/>
      <c r="PEX4585" s="2365"/>
      <c r="PEY4585" s="633"/>
      <c r="PEZ4585" s="439"/>
      <c r="PFA4585" s="633"/>
      <c r="PFB4585" s="633"/>
      <c r="PFC4585" s="1888"/>
      <c r="PFD4585" s="544"/>
      <c r="PFE4585" s="2365"/>
      <c r="PFF4585" s="633"/>
      <c r="PFG4585" s="439"/>
      <c r="PFH4585" s="633"/>
      <c r="PFI4585" s="633"/>
      <c r="PFJ4585" s="1888"/>
      <c r="PFK4585" s="544"/>
      <c r="PFL4585" s="2365"/>
      <c r="PFM4585" s="633"/>
      <c r="PFN4585" s="439"/>
      <c r="PFO4585" s="633"/>
      <c r="PFP4585" s="633"/>
      <c r="PFQ4585" s="1888"/>
      <c r="PFR4585" s="544"/>
      <c r="PFS4585" s="2365"/>
      <c r="PFT4585" s="633"/>
      <c r="PFU4585" s="439"/>
      <c r="PFV4585" s="633"/>
      <c r="PFW4585" s="633"/>
      <c r="PFX4585" s="1888"/>
      <c r="PFY4585" s="544"/>
      <c r="PFZ4585" s="2365"/>
      <c r="PGA4585" s="633"/>
      <c r="PGB4585" s="439"/>
      <c r="PGC4585" s="633"/>
      <c r="PGD4585" s="633"/>
      <c r="PGE4585" s="1888"/>
      <c r="PGF4585" s="544"/>
      <c r="PGG4585" s="2365"/>
      <c r="PGH4585" s="633"/>
      <c r="PGI4585" s="439"/>
      <c r="PGJ4585" s="633"/>
      <c r="PGK4585" s="633"/>
      <c r="PGL4585" s="1888"/>
      <c r="PGM4585" s="544"/>
      <c r="PGN4585" s="2365"/>
      <c r="PGO4585" s="633"/>
      <c r="PGP4585" s="439"/>
      <c r="PGQ4585" s="633"/>
      <c r="PGR4585" s="633"/>
      <c r="PGS4585" s="1888"/>
      <c r="PGT4585" s="544"/>
      <c r="PGU4585" s="2365"/>
      <c r="PGV4585" s="633"/>
      <c r="PGW4585" s="439"/>
      <c r="PGX4585" s="633"/>
      <c r="PGY4585" s="633"/>
      <c r="PGZ4585" s="1888"/>
      <c r="PHA4585" s="544"/>
      <c r="PHB4585" s="2365"/>
      <c r="PHC4585" s="633"/>
      <c r="PHD4585" s="439"/>
      <c r="PHE4585" s="633"/>
      <c r="PHF4585" s="633"/>
      <c r="PHG4585" s="1888"/>
      <c r="PHH4585" s="544"/>
      <c r="PHI4585" s="2365"/>
      <c r="PHJ4585" s="633"/>
      <c r="PHK4585" s="439"/>
      <c r="PHL4585" s="633"/>
      <c r="PHM4585" s="633"/>
      <c r="PHN4585" s="1888"/>
      <c r="PHO4585" s="544"/>
      <c r="PHP4585" s="2365"/>
      <c r="PHQ4585" s="633"/>
      <c r="PHR4585" s="439"/>
      <c r="PHS4585" s="633"/>
      <c r="PHT4585" s="633"/>
      <c r="PHU4585" s="1888"/>
      <c r="PHV4585" s="544"/>
      <c r="PHW4585" s="2365"/>
      <c r="PHX4585" s="633"/>
      <c r="PHY4585" s="439"/>
      <c r="PHZ4585" s="633"/>
      <c r="PIA4585" s="633"/>
      <c r="PIB4585" s="1888"/>
      <c r="PIC4585" s="544"/>
      <c r="PID4585" s="2365"/>
      <c r="PIE4585" s="633"/>
      <c r="PIF4585" s="439"/>
      <c r="PIG4585" s="633"/>
      <c r="PIH4585" s="633"/>
      <c r="PII4585" s="1888"/>
      <c r="PIJ4585" s="544"/>
      <c r="PIK4585" s="2365"/>
      <c r="PIL4585" s="633"/>
      <c r="PIM4585" s="439"/>
      <c r="PIN4585" s="633"/>
      <c r="PIO4585" s="633"/>
      <c r="PIP4585" s="1888"/>
      <c r="PIQ4585" s="544"/>
      <c r="PIR4585" s="2365"/>
      <c r="PIS4585" s="633"/>
      <c r="PIT4585" s="439"/>
      <c r="PIU4585" s="633"/>
      <c r="PIV4585" s="633"/>
      <c r="PIW4585" s="1888"/>
      <c r="PIX4585" s="544"/>
      <c r="PIY4585" s="2365"/>
      <c r="PIZ4585" s="633"/>
      <c r="PJA4585" s="439"/>
      <c r="PJB4585" s="633"/>
      <c r="PJC4585" s="633"/>
      <c r="PJD4585" s="1888"/>
      <c r="PJE4585" s="544"/>
      <c r="PJF4585" s="2365"/>
      <c r="PJG4585" s="633"/>
      <c r="PJH4585" s="439"/>
      <c r="PJI4585" s="633"/>
      <c r="PJJ4585" s="633"/>
      <c r="PJK4585" s="1888"/>
      <c r="PJL4585" s="544"/>
      <c r="PJM4585" s="2365"/>
      <c r="PJN4585" s="633"/>
      <c r="PJO4585" s="439"/>
      <c r="PJP4585" s="633"/>
      <c r="PJQ4585" s="633"/>
      <c r="PJR4585" s="1888"/>
      <c r="PJS4585" s="544"/>
      <c r="PJT4585" s="2365"/>
      <c r="PJU4585" s="633"/>
      <c r="PJV4585" s="439"/>
      <c r="PJW4585" s="633"/>
      <c r="PJX4585" s="633"/>
      <c r="PJY4585" s="1888"/>
      <c r="PJZ4585" s="544"/>
      <c r="PKA4585" s="2365"/>
      <c r="PKB4585" s="633"/>
      <c r="PKC4585" s="439"/>
      <c r="PKD4585" s="633"/>
      <c r="PKE4585" s="633"/>
      <c r="PKF4585" s="1888"/>
      <c r="PKG4585" s="544"/>
      <c r="PKH4585" s="2365"/>
      <c r="PKI4585" s="633"/>
      <c r="PKJ4585" s="439"/>
      <c r="PKK4585" s="633"/>
      <c r="PKL4585" s="633"/>
      <c r="PKM4585" s="1888"/>
      <c r="PKN4585" s="544"/>
      <c r="PKO4585" s="2365"/>
      <c r="PKP4585" s="633"/>
      <c r="PKQ4585" s="439"/>
      <c r="PKR4585" s="633"/>
      <c r="PKS4585" s="633"/>
      <c r="PKT4585" s="1888"/>
      <c r="PKU4585" s="544"/>
      <c r="PKV4585" s="2365"/>
      <c r="PKW4585" s="633"/>
      <c r="PKX4585" s="439"/>
      <c r="PKY4585" s="633"/>
      <c r="PKZ4585" s="633"/>
      <c r="PLA4585" s="1888"/>
      <c r="PLB4585" s="544"/>
      <c r="PLC4585" s="2365"/>
      <c r="PLD4585" s="633"/>
      <c r="PLE4585" s="439"/>
      <c r="PLF4585" s="633"/>
      <c r="PLG4585" s="633"/>
      <c r="PLH4585" s="1888"/>
      <c r="PLI4585" s="544"/>
      <c r="PLJ4585" s="2365"/>
      <c r="PLK4585" s="633"/>
      <c r="PLL4585" s="439"/>
      <c r="PLM4585" s="633"/>
      <c r="PLN4585" s="633"/>
      <c r="PLO4585" s="1888"/>
      <c r="PLP4585" s="544"/>
      <c r="PLQ4585" s="2365"/>
      <c r="PLR4585" s="633"/>
      <c r="PLS4585" s="439"/>
      <c r="PLT4585" s="633"/>
      <c r="PLU4585" s="633"/>
      <c r="PLV4585" s="1888"/>
      <c r="PLW4585" s="544"/>
      <c r="PLX4585" s="2365"/>
      <c r="PLY4585" s="633"/>
      <c r="PLZ4585" s="439"/>
      <c r="PMA4585" s="633"/>
      <c r="PMB4585" s="633"/>
      <c r="PMC4585" s="1888"/>
      <c r="PMD4585" s="544"/>
      <c r="PME4585" s="2365"/>
      <c r="PMF4585" s="633"/>
      <c r="PMG4585" s="439"/>
      <c r="PMH4585" s="633"/>
      <c r="PMI4585" s="633"/>
      <c r="PMJ4585" s="1888"/>
      <c r="PMK4585" s="544"/>
      <c r="PML4585" s="2365"/>
      <c r="PMM4585" s="633"/>
      <c r="PMN4585" s="439"/>
      <c r="PMO4585" s="633"/>
      <c r="PMP4585" s="633"/>
      <c r="PMQ4585" s="1888"/>
      <c r="PMR4585" s="544"/>
      <c r="PMS4585" s="2365"/>
      <c r="PMT4585" s="633"/>
      <c r="PMU4585" s="439"/>
      <c r="PMV4585" s="633"/>
      <c r="PMW4585" s="633"/>
      <c r="PMX4585" s="1888"/>
      <c r="PMY4585" s="544"/>
      <c r="PMZ4585" s="2365"/>
      <c r="PNA4585" s="633"/>
      <c r="PNB4585" s="439"/>
      <c r="PNC4585" s="633"/>
      <c r="PND4585" s="633"/>
      <c r="PNE4585" s="1888"/>
      <c r="PNF4585" s="544"/>
      <c r="PNG4585" s="2365"/>
      <c r="PNH4585" s="633"/>
      <c r="PNI4585" s="439"/>
      <c r="PNJ4585" s="633"/>
      <c r="PNK4585" s="633"/>
      <c r="PNL4585" s="1888"/>
      <c r="PNM4585" s="544"/>
      <c r="PNN4585" s="2365"/>
      <c r="PNO4585" s="633"/>
      <c r="PNP4585" s="439"/>
      <c r="PNQ4585" s="633"/>
      <c r="PNR4585" s="633"/>
      <c r="PNS4585" s="1888"/>
      <c r="PNT4585" s="544"/>
      <c r="PNU4585" s="2365"/>
      <c r="PNV4585" s="633"/>
      <c r="PNW4585" s="439"/>
      <c r="PNX4585" s="633"/>
      <c r="PNY4585" s="633"/>
      <c r="PNZ4585" s="1888"/>
      <c r="POA4585" s="544"/>
      <c r="POB4585" s="2365"/>
      <c r="POC4585" s="633"/>
      <c r="POD4585" s="439"/>
      <c r="POE4585" s="633"/>
      <c r="POF4585" s="633"/>
      <c r="POG4585" s="1888"/>
      <c r="POH4585" s="544"/>
      <c r="POI4585" s="2365"/>
      <c r="POJ4585" s="633"/>
      <c r="POK4585" s="439"/>
      <c r="POL4585" s="633"/>
      <c r="POM4585" s="633"/>
      <c r="PON4585" s="1888"/>
      <c r="POO4585" s="544"/>
      <c r="POP4585" s="2365"/>
      <c r="POQ4585" s="633"/>
      <c r="POR4585" s="439"/>
      <c r="POS4585" s="633"/>
      <c r="POT4585" s="633"/>
      <c r="POU4585" s="1888"/>
      <c r="POV4585" s="544"/>
      <c r="POW4585" s="2365"/>
      <c r="POX4585" s="633"/>
      <c r="POY4585" s="439"/>
      <c r="POZ4585" s="633"/>
      <c r="PPA4585" s="633"/>
      <c r="PPB4585" s="1888"/>
      <c r="PPC4585" s="544"/>
      <c r="PPD4585" s="2365"/>
      <c r="PPE4585" s="633"/>
      <c r="PPF4585" s="439"/>
      <c r="PPG4585" s="633"/>
      <c r="PPH4585" s="633"/>
      <c r="PPI4585" s="1888"/>
      <c r="PPJ4585" s="544"/>
      <c r="PPK4585" s="2365"/>
      <c r="PPL4585" s="633"/>
      <c r="PPM4585" s="439"/>
      <c r="PPN4585" s="633"/>
      <c r="PPO4585" s="633"/>
      <c r="PPP4585" s="1888"/>
      <c r="PPQ4585" s="544"/>
      <c r="PPR4585" s="2365"/>
      <c r="PPS4585" s="633"/>
      <c r="PPT4585" s="439"/>
      <c r="PPU4585" s="633"/>
      <c r="PPV4585" s="633"/>
      <c r="PPW4585" s="1888"/>
      <c r="PPX4585" s="544"/>
      <c r="PPY4585" s="2365"/>
      <c r="PPZ4585" s="633"/>
      <c r="PQA4585" s="439"/>
      <c r="PQB4585" s="633"/>
      <c r="PQC4585" s="633"/>
      <c r="PQD4585" s="1888"/>
      <c r="PQE4585" s="544"/>
      <c r="PQF4585" s="2365"/>
      <c r="PQG4585" s="633"/>
      <c r="PQH4585" s="439"/>
      <c r="PQI4585" s="633"/>
      <c r="PQJ4585" s="633"/>
      <c r="PQK4585" s="1888"/>
      <c r="PQL4585" s="544"/>
      <c r="PQM4585" s="2365"/>
      <c r="PQN4585" s="633"/>
      <c r="PQO4585" s="439"/>
      <c r="PQP4585" s="633"/>
      <c r="PQQ4585" s="633"/>
      <c r="PQR4585" s="1888"/>
      <c r="PQS4585" s="544"/>
      <c r="PQT4585" s="2365"/>
      <c r="PQU4585" s="633"/>
      <c r="PQV4585" s="439"/>
      <c r="PQW4585" s="633"/>
      <c r="PQX4585" s="633"/>
      <c r="PQY4585" s="1888"/>
      <c r="PQZ4585" s="544"/>
      <c r="PRA4585" s="2365"/>
      <c r="PRB4585" s="633"/>
      <c r="PRC4585" s="439"/>
      <c r="PRD4585" s="633"/>
      <c r="PRE4585" s="633"/>
      <c r="PRF4585" s="1888"/>
      <c r="PRG4585" s="544"/>
      <c r="PRH4585" s="2365"/>
      <c r="PRI4585" s="633"/>
      <c r="PRJ4585" s="439"/>
      <c r="PRK4585" s="633"/>
      <c r="PRL4585" s="633"/>
      <c r="PRM4585" s="1888"/>
      <c r="PRN4585" s="544"/>
      <c r="PRO4585" s="2365"/>
      <c r="PRP4585" s="633"/>
      <c r="PRQ4585" s="439"/>
      <c r="PRR4585" s="633"/>
      <c r="PRS4585" s="633"/>
      <c r="PRT4585" s="1888"/>
      <c r="PRU4585" s="544"/>
      <c r="PRV4585" s="2365"/>
      <c r="PRW4585" s="633"/>
      <c r="PRX4585" s="439"/>
      <c r="PRY4585" s="633"/>
      <c r="PRZ4585" s="633"/>
      <c r="PSA4585" s="1888"/>
      <c r="PSB4585" s="544"/>
      <c r="PSC4585" s="2365"/>
      <c r="PSD4585" s="633"/>
      <c r="PSE4585" s="439"/>
      <c r="PSF4585" s="633"/>
      <c r="PSG4585" s="633"/>
      <c r="PSH4585" s="1888"/>
      <c r="PSI4585" s="544"/>
      <c r="PSJ4585" s="2365"/>
      <c r="PSK4585" s="633"/>
      <c r="PSL4585" s="439"/>
      <c r="PSM4585" s="633"/>
      <c r="PSN4585" s="633"/>
      <c r="PSO4585" s="1888"/>
      <c r="PSP4585" s="544"/>
      <c r="PSQ4585" s="2365"/>
      <c r="PSR4585" s="633"/>
      <c r="PSS4585" s="439"/>
      <c r="PST4585" s="633"/>
      <c r="PSU4585" s="633"/>
      <c r="PSV4585" s="1888"/>
      <c r="PSW4585" s="544"/>
      <c r="PSX4585" s="2365"/>
      <c r="PSY4585" s="633"/>
      <c r="PSZ4585" s="439"/>
      <c r="PTA4585" s="633"/>
      <c r="PTB4585" s="633"/>
      <c r="PTC4585" s="1888"/>
      <c r="PTD4585" s="544"/>
      <c r="PTE4585" s="2365"/>
      <c r="PTF4585" s="633"/>
      <c r="PTG4585" s="439"/>
      <c r="PTH4585" s="633"/>
      <c r="PTI4585" s="633"/>
      <c r="PTJ4585" s="1888"/>
      <c r="PTK4585" s="544"/>
      <c r="PTL4585" s="2365"/>
      <c r="PTM4585" s="633"/>
      <c r="PTN4585" s="439"/>
      <c r="PTO4585" s="633"/>
      <c r="PTP4585" s="633"/>
      <c r="PTQ4585" s="1888"/>
      <c r="PTR4585" s="544"/>
      <c r="PTS4585" s="2365"/>
      <c r="PTT4585" s="633"/>
      <c r="PTU4585" s="439"/>
      <c r="PTV4585" s="633"/>
      <c r="PTW4585" s="633"/>
      <c r="PTX4585" s="1888"/>
      <c r="PTY4585" s="544"/>
      <c r="PTZ4585" s="2365"/>
      <c r="PUA4585" s="633"/>
      <c r="PUB4585" s="439"/>
      <c r="PUC4585" s="633"/>
      <c r="PUD4585" s="633"/>
      <c r="PUE4585" s="1888"/>
      <c r="PUF4585" s="544"/>
      <c r="PUG4585" s="2365"/>
      <c r="PUH4585" s="633"/>
      <c r="PUI4585" s="439"/>
      <c r="PUJ4585" s="633"/>
      <c r="PUK4585" s="633"/>
      <c r="PUL4585" s="1888"/>
      <c r="PUM4585" s="544"/>
      <c r="PUN4585" s="2365"/>
      <c r="PUO4585" s="633"/>
      <c r="PUP4585" s="439"/>
      <c r="PUQ4585" s="633"/>
      <c r="PUR4585" s="633"/>
      <c r="PUS4585" s="1888"/>
      <c r="PUT4585" s="544"/>
      <c r="PUU4585" s="2365"/>
      <c r="PUV4585" s="633"/>
      <c r="PUW4585" s="439"/>
      <c r="PUX4585" s="633"/>
      <c r="PUY4585" s="633"/>
      <c r="PUZ4585" s="1888"/>
      <c r="PVA4585" s="544"/>
      <c r="PVB4585" s="2365"/>
      <c r="PVC4585" s="633"/>
      <c r="PVD4585" s="439"/>
      <c r="PVE4585" s="633"/>
      <c r="PVF4585" s="633"/>
      <c r="PVG4585" s="1888"/>
      <c r="PVH4585" s="544"/>
      <c r="PVI4585" s="2365"/>
      <c r="PVJ4585" s="633"/>
      <c r="PVK4585" s="439"/>
      <c r="PVL4585" s="633"/>
      <c r="PVM4585" s="633"/>
      <c r="PVN4585" s="1888"/>
      <c r="PVO4585" s="544"/>
      <c r="PVP4585" s="2365"/>
      <c r="PVQ4585" s="633"/>
      <c r="PVR4585" s="439"/>
      <c r="PVS4585" s="633"/>
      <c r="PVT4585" s="633"/>
      <c r="PVU4585" s="1888"/>
      <c r="PVV4585" s="544"/>
      <c r="PVW4585" s="2365"/>
      <c r="PVX4585" s="633"/>
      <c r="PVY4585" s="439"/>
      <c r="PVZ4585" s="633"/>
      <c r="PWA4585" s="633"/>
      <c r="PWB4585" s="1888"/>
      <c r="PWC4585" s="544"/>
      <c r="PWD4585" s="2365"/>
      <c r="PWE4585" s="633"/>
      <c r="PWF4585" s="439"/>
      <c r="PWG4585" s="633"/>
      <c r="PWH4585" s="633"/>
      <c r="PWI4585" s="1888"/>
      <c r="PWJ4585" s="544"/>
      <c r="PWK4585" s="2365"/>
      <c r="PWL4585" s="633"/>
      <c r="PWM4585" s="439"/>
      <c r="PWN4585" s="633"/>
      <c r="PWO4585" s="633"/>
      <c r="PWP4585" s="1888"/>
      <c r="PWQ4585" s="544"/>
      <c r="PWR4585" s="2365"/>
      <c r="PWS4585" s="633"/>
      <c r="PWT4585" s="439"/>
      <c r="PWU4585" s="633"/>
      <c r="PWV4585" s="633"/>
      <c r="PWW4585" s="1888"/>
      <c r="PWX4585" s="544"/>
      <c r="PWY4585" s="2365"/>
      <c r="PWZ4585" s="633"/>
      <c r="PXA4585" s="439"/>
      <c r="PXB4585" s="633"/>
      <c r="PXC4585" s="633"/>
      <c r="PXD4585" s="1888"/>
      <c r="PXE4585" s="544"/>
      <c r="PXF4585" s="2365"/>
      <c r="PXG4585" s="633"/>
      <c r="PXH4585" s="439"/>
      <c r="PXI4585" s="633"/>
      <c r="PXJ4585" s="633"/>
      <c r="PXK4585" s="1888"/>
      <c r="PXL4585" s="544"/>
      <c r="PXM4585" s="2365"/>
      <c r="PXN4585" s="633"/>
      <c r="PXO4585" s="439"/>
      <c r="PXP4585" s="633"/>
      <c r="PXQ4585" s="633"/>
      <c r="PXR4585" s="1888"/>
      <c r="PXS4585" s="544"/>
      <c r="PXT4585" s="2365"/>
      <c r="PXU4585" s="633"/>
      <c r="PXV4585" s="439"/>
      <c r="PXW4585" s="633"/>
      <c r="PXX4585" s="633"/>
      <c r="PXY4585" s="1888"/>
      <c r="PXZ4585" s="544"/>
      <c r="PYA4585" s="2365"/>
      <c r="PYB4585" s="633"/>
      <c r="PYC4585" s="439"/>
      <c r="PYD4585" s="633"/>
      <c r="PYE4585" s="633"/>
      <c r="PYF4585" s="1888"/>
      <c r="PYG4585" s="544"/>
      <c r="PYH4585" s="2365"/>
      <c r="PYI4585" s="633"/>
      <c r="PYJ4585" s="439"/>
      <c r="PYK4585" s="633"/>
      <c r="PYL4585" s="633"/>
      <c r="PYM4585" s="1888"/>
      <c r="PYN4585" s="544"/>
      <c r="PYO4585" s="2365"/>
      <c r="PYP4585" s="633"/>
      <c r="PYQ4585" s="439"/>
      <c r="PYR4585" s="633"/>
      <c r="PYS4585" s="633"/>
      <c r="PYT4585" s="1888"/>
      <c r="PYU4585" s="544"/>
      <c r="PYV4585" s="2365"/>
      <c r="PYW4585" s="633"/>
      <c r="PYX4585" s="439"/>
      <c r="PYY4585" s="633"/>
      <c r="PYZ4585" s="633"/>
      <c r="PZA4585" s="1888"/>
      <c r="PZB4585" s="544"/>
      <c r="PZC4585" s="2365"/>
      <c r="PZD4585" s="633"/>
      <c r="PZE4585" s="439"/>
      <c r="PZF4585" s="633"/>
      <c r="PZG4585" s="633"/>
      <c r="PZH4585" s="1888"/>
      <c r="PZI4585" s="544"/>
      <c r="PZJ4585" s="2365"/>
      <c r="PZK4585" s="633"/>
      <c r="PZL4585" s="439"/>
      <c r="PZM4585" s="633"/>
      <c r="PZN4585" s="633"/>
      <c r="PZO4585" s="1888"/>
      <c r="PZP4585" s="544"/>
      <c r="PZQ4585" s="2365"/>
      <c r="PZR4585" s="633"/>
      <c r="PZS4585" s="439"/>
      <c r="PZT4585" s="633"/>
      <c r="PZU4585" s="633"/>
      <c r="PZV4585" s="1888"/>
      <c r="PZW4585" s="544"/>
      <c r="PZX4585" s="2365"/>
      <c r="PZY4585" s="633"/>
      <c r="PZZ4585" s="439"/>
      <c r="QAA4585" s="633"/>
      <c r="QAB4585" s="633"/>
      <c r="QAC4585" s="1888"/>
      <c r="QAD4585" s="544"/>
      <c r="QAE4585" s="2365"/>
      <c r="QAF4585" s="633"/>
      <c r="QAG4585" s="439"/>
      <c r="QAH4585" s="633"/>
      <c r="QAI4585" s="633"/>
      <c r="QAJ4585" s="1888"/>
      <c r="QAK4585" s="544"/>
      <c r="QAL4585" s="2365"/>
      <c r="QAM4585" s="633"/>
      <c r="QAN4585" s="439"/>
      <c r="QAO4585" s="633"/>
      <c r="QAP4585" s="633"/>
      <c r="QAQ4585" s="1888"/>
      <c r="QAR4585" s="544"/>
      <c r="QAS4585" s="2365"/>
      <c r="QAT4585" s="633"/>
      <c r="QAU4585" s="439"/>
      <c r="QAV4585" s="633"/>
      <c r="QAW4585" s="633"/>
      <c r="QAX4585" s="1888"/>
      <c r="QAY4585" s="544"/>
      <c r="QAZ4585" s="2365"/>
      <c r="QBA4585" s="633"/>
      <c r="QBB4585" s="439"/>
      <c r="QBC4585" s="633"/>
      <c r="QBD4585" s="633"/>
      <c r="QBE4585" s="1888"/>
      <c r="QBF4585" s="544"/>
      <c r="QBG4585" s="2365"/>
      <c r="QBH4585" s="633"/>
      <c r="QBI4585" s="439"/>
      <c r="QBJ4585" s="633"/>
      <c r="QBK4585" s="633"/>
      <c r="QBL4585" s="1888"/>
      <c r="QBM4585" s="544"/>
      <c r="QBN4585" s="2365"/>
      <c r="QBO4585" s="633"/>
      <c r="QBP4585" s="439"/>
      <c r="QBQ4585" s="633"/>
      <c r="QBR4585" s="633"/>
      <c r="QBS4585" s="1888"/>
      <c r="QBT4585" s="544"/>
      <c r="QBU4585" s="2365"/>
      <c r="QBV4585" s="633"/>
      <c r="QBW4585" s="439"/>
      <c r="QBX4585" s="633"/>
      <c r="QBY4585" s="633"/>
      <c r="QBZ4585" s="1888"/>
      <c r="QCA4585" s="544"/>
      <c r="QCB4585" s="2365"/>
      <c r="QCC4585" s="633"/>
      <c r="QCD4585" s="439"/>
      <c r="QCE4585" s="633"/>
      <c r="QCF4585" s="633"/>
      <c r="QCG4585" s="1888"/>
      <c r="QCH4585" s="544"/>
      <c r="QCI4585" s="2365"/>
      <c r="QCJ4585" s="633"/>
      <c r="QCK4585" s="439"/>
      <c r="QCL4585" s="633"/>
      <c r="QCM4585" s="633"/>
      <c r="QCN4585" s="1888"/>
      <c r="QCO4585" s="544"/>
      <c r="QCP4585" s="2365"/>
      <c r="QCQ4585" s="633"/>
      <c r="QCR4585" s="439"/>
      <c r="QCS4585" s="633"/>
      <c r="QCT4585" s="633"/>
      <c r="QCU4585" s="1888"/>
      <c r="QCV4585" s="544"/>
      <c r="QCW4585" s="2365"/>
      <c r="QCX4585" s="633"/>
      <c r="QCY4585" s="439"/>
      <c r="QCZ4585" s="633"/>
      <c r="QDA4585" s="633"/>
      <c r="QDB4585" s="1888"/>
      <c r="QDC4585" s="544"/>
      <c r="QDD4585" s="2365"/>
      <c r="QDE4585" s="633"/>
      <c r="QDF4585" s="439"/>
      <c r="QDG4585" s="633"/>
      <c r="QDH4585" s="633"/>
      <c r="QDI4585" s="1888"/>
      <c r="QDJ4585" s="544"/>
      <c r="QDK4585" s="2365"/>
      <c r="QDL4585" s="633"/>
      <c r="QDM4585" s="439"/>
      <c r="QDN4585" s="633"/>
      <c r="QDO4585" s="633"/>
      <c r="QDP4585" s="1888"/>
      <c r="QDQ4585" s="544"/>
      <c r="QDR4585" s="2365"/>
      <c r="QDS4585" s="633"/>
      <c r="QDT4585" s="439"/>
      <c r="QDU4585" s="633"/>
      <c r="QDV4585" s="633"/>
      <c r="QDW4585" s="1888"/>
      <c r="QDX4585" s="544"/>
      <c r="QDY4585" s="2365"/>
      <c r="QDZ4585" s="633"/>
      <c r="QEA4585" s="439"/>
      <c r="QEB4585" s="633"/>
      <c r="QEC4585" s="633"/>
      <c r="QED4585" s="1888"/>
      <c r="QEE4585" s="544"/>
      <c r="QEF4585" s="2365"/>
      <c r="QEG4585" s="633"/>
      <c r="QEH4585" s="439"/>
      <c r="QEI4585" s="633"/>
      <c r="QEJ4585" s="633"/>
      <c r="QEK4585" s="1888"/>
      <c r="QEL4585" s="544"/>
      <c r="QEM4585" s="2365"/>
      <c r="QEN4585" s="633"/>
      <c r="QEO4585" s="439"/>
      <c r="QEP4585" s="633"/>
      <c r="QEQ4585" s="633"/>
      <c r="QER4585" s="1888"/>
      <c r="QES4585" s="544"/>
      <c r="QET4585" s="2365"/>
      <c r="QEU4585" s="633"/>
      <c r="QEV4585" s="439"/>
      <c r="QEW4585" s="633"/>
      <c r="QEX4585" s="633"/>
      <c r="QEY4585" s="1888"/>
      <c r="QEZ4585" s="544"/>
      <c r="QFA4585" s="2365"/>
      <c r="QFB4585" s="633"/>
      <c r="QFC4585" s="439"/>
      <c r="QFD4585" s="633"/>
      <c r="QFE4585" s="633"/>
      <c r="QFF4585" s="1888"/>
      <c r="QFG4585" s="544"/>
      <c r="QFH4585" s="2365"/>
      <c r="QFI4585" s="633"/>
      <c r="QFJ4585" s="439"/>
      <c r="QFK4585" s="633"/>
      <c r="QFL4585" s="633"/>
      <c r="QFM4585" s="1888"/>
      <c r="QFN4585" s="544"/>
      <c r="QFO4585" s="2365"/>
      <c r="QFP4585" s="633"/>
      <c r="QFQ4585" s="439"/>
      <c r="QFR4585" s="633"/>
      <c r="QFS4585" s="633"/>
      <c r="QFT4585" s="1888"/>
      <c r="QFU4585" s="544"/>
      <c r="QFV4585" s="2365"/>
      <c r="QFW4585" s="633"/>
      <c r="QFX4585" s="439"/>
      <c r="QFY4585" s="633"/>
      <c r="QFZ4585" s="633"/>
      <c r="QGA4585" s="1888"/>
      <c r="QGB4585" s="544"/>
      <c r="QGC4585" s="2365"/>
      <c r="QGD4585" s="633"/>
      <c r="QGE4585" s="439"/>
      <c r="QGF4585" s="633"/>
      <c r="QGG4585" s="633"/>
      <c r="QGH4585" s="1888"/>
      <c r="QGI4585" s="544"/>
      <c r="QGJ4585" s="2365"/>
      <c r="QGK4585" s="633"/>
      <c r="QGL4585" s="439"/>
      <c r="QGM4585" s="633"/>
      <c r="QGN4585" s="633"/>
      <c r="QGO4585" s="1888"/>
      <c r="QGP4585" s="544"/>
      <c r="QGQ4585" s="2365"/>
      <c r="QGR4585" s="633"/>
      <c r="QGS4585" s="439"/>
      <c r="QGT4585" s="633"/>
      <c r="QGU4585" s="633"/>
      <c r="QGV4585" s="1888"/>
      <c r="QGW4585" s="544"/>
      <c r="QGX4585" s="2365"/>
      <c r="QGY4585" s="633"/>
      <c r="QGZ4585" s="439"/>
      <c r="QHA4585" s="633"/>
      <c r="QHB4585" s="633"/>
      <c r="QHC4585" s="1888"/>
      <c r="QHD4585" s="544"/>
      <c r="QHE4585" s="2365"/>
      <c r="QHF4585" s="633"/>
      <c r="QHG4585" s="439"/>
      <c r="QHH4585" s="633"/>
      <c r="QHI4585" s="633"/>
      <c r="QHJ4585" s="1888"/>
      <c r="QHK4585" s="544"/>
      <c r="QHL4585" s="2365"/>
      <c r="QHM4585" s="633"/>
      <c r="QHN4585" s="439"/>
      <c r="QHO4585" s="633"/>
      <c r="QHP4585" s="633"/>
      <c r="QHQ4585" s="1888"/>
      <c r="QHR4585" s="544"/>
      <c r="QHS4585" s="2365"/>
      <c r="QHT4585" s="633"/>
      <c r="QHU4585" s="439"/>
      <c r="QHV4585" s="633"/>
      <c r="QHW4585" s="633"/>
      <c r="QHX4585" s="1888"/>
      <c r="QHY4585" s="544"/>
      <c r="QHZ4585" s="2365"/>
      <c r="QIA4585" s="633"/>
      <c r="QIB4585" s="439"/>
      <c r="QIC4585" s="633"/>
      <c r="QID4585" s="633"/>
      <c r="QIE4585" s="1888"/>
      <c r="QIF4585" s="544"/>
      <c r="QIG4585" s="2365"/>
      <c r="QIH4585" s="633"/>
      <c r="QII4585" s="439"/>
      <c r="QIJ4585" s="633"/>
      <c r="QIK4585" s="633"/>
      <c r="QIL4585" s="1888"/>
      <c r="QIM4585" s="544"/>
      <c r="QIN4585" s="2365"/>
      <c r="QIO4585" s="633"/>
      <c r="QIP4585" s="439"/>
      <c r="QIQ4585" s="633"/>
      <c r="QIR4585" s="633"/>
      <c r="QIS4585" s="1888"/>
      <c r="QIT4585" s="544"/>
      <c r="QIU4585" s="2365"/>
      <c r="QIV4585" s="633"/>
      <c r="QIW4585" s="439"/>
      <c r="QIX4585" s="633"/>
      <c r="QIY4585" s="633"/>
      <c r="QIZ4585" s="1888"/>
      <c r="QJA4585" s="544"/>
      <c r="QJB4585" s="2365"/>
      <c r="QJC4585" s="633"/>
      <c r="QJD4585" s="439"/>
      <c r="QJE4585" s="633"/>
      <c r="QJF4585" s="633"/>
      <c r="QJG4585" s="1888"/>
      <c r="QJH4585" s="544"/>
      <c r="QJI4585" s="2365"/>
      <c r="QJJ4585" s="633"/>
      <c r="QJK4585" s="439"/>
      <c r="QJL4585" s="633"/>
      <c r="QJM4585" s="633"/>
      <c r="QJN4585" s="1888"/>
      <c r="QJO4585" s="544"/>
      <c r="QJP4585" s="2365"/>
      <c r="QJQ4585" s="633"/>
      <c r="QJR4585" s="439"/>
      <c r="QJS4585" s="633"/>
      <c r="QJT4585" s="633"/>
      <c r="QJU4585" s="1888"/>
      <c r="QJV4585" s="544"/>
      <c r="QJW4585" s="2365"/>
      <c r="QJX4585" s="633"/>
      <c r="QJY4585" s="439"/>
      <c r="QJZ4585" s="633"/>
      <c r="QKA4585" s="633"/>
      <c r="QKB4585" s="1888"/>
      <c r="QKC4585" s="544"/>
      <c r="QKD4585" s="2365"/>
      <c r="QKE4585" s="633"/>
      <c r="QKF4585" s="439"/>
      <c r="QKG4585" s="633"/>
      <c r="QKH4585" s="633"/>
      <c r="QKI4585" s="1888"/>
      <c r="QKJ4585" s="544"/>
      <c r="QKK4585" s="2365"/>
      <c r="QKL4585" s="633"/>
      <c r="QKM4585" s="439"/>
      <c r="QKN4585" s="633"/>
      <c r="QKO4585" s="633"/>
      <c r="QKP4585" s="1888"/>
      <c r="QKQ4585" s="544"/>
      <c r="QKR4585" s="2365"/>
      <c r="QKS4585" s="633"/>
      <c r="QKT4585" s="439"/>
      <c r="QKU4585" s="633"/>
      <c r="QKV4585" s="633"/>
      <c r="QKW4585" s="1888"/>
      <c r="QKX4585" s="544"/>
      <c r="QKY4585" s="2365"/>
      <c r="QKZ4585" s="633"/>
      <c r="QLA4585" s="439"/>
      <c r="QLB4585" s="633"/>
      <c r="QLC4585" s="633"/>
      <c r="QLD4585" s="1888"/>
      <c r="QLE4585" s="544"/>
      <c r="QLF4585" s="2365"/>
      <c r="QLG4585" s="633"/>
      <c r="QLH4585" s="439"/>
      <c r="QLI4585" s="633"/>
      <c r="QLJ4585" s="633"/>
      <c r="QLK4585" s="1888"/>
      <c r="QLL4585" s="544"/>
      <c r="QLM4585" s="2365"/>
      <c r="QLN4585" s="633"/>
      <c r="QLO4585" s="439"/>
      <c r="QLP4585" s="633"/>
      <c r="QLQ4585" s="633"/>
      <c r="QLR4585" s="1888"/>
      <c r="QLS4585" s="544"/>
      <c r="QLT4585" s="2365"/>
      <c r="QLU4585" s="633"/>
      <c r="QLV4585" s="439"/>
      <c r="QLW4585" s="633"/>
      <c r="QLX4585" s="633"/>
      <c r="QLY4585" s="1888"/>
      <c r="QLZ4585" s="544"/>
      <c r="QMA4585" s="2365"/>
      <c r="QMB4585" s="633"/>
      <c r="QMC4585" s="439"/>
      <c r="QMD4585" s="633"/>
      <c r="QME4585" s="633"/>
      <c r="QMF4585" s="1888"/>
      <c r="QMG4585" s="544"/>
      <c r="QMH4585" s="2365"/>
      <c r="QMI4585" s="633"/>
      <c r="QMJ4585" s="439"/>
      <c r="QMK4585" s="633"/>
      <c r="QML4585" s="633"/>
      <c r="QMM4585" s="1888"/>
      <c r="QMN4585" s="544"/>
      <c r="QMO4585" s="2365"/>
      <c r="QMP4585" s="633"/>
      <c r="QMQ4585" s="439"/>
      <c r="QMR4585" s="633"/>
      <c r="QMS4585" s="633"/>
      <c r="QMT4585" s="1888"/>
      <c r="QMU4585" s="544"/>
      <c r="QMV4585" s="2365"/>
      <c r="QMW4585" s="633"/>
      <c r="QMX4585" s="439"/>
      <c r="QMY4585" s="633"/>
      <c r="QMZ4585" s="633"/>
      <c r="QNA4585" s="1888"/>
      <c r="QNB4585" s="544"/>
      <c r="QNC4585" s="2365"/>
      <c r="QND4585" s="633"/>
      <c r="QNE4585" s="439"/>
      <c r="QNF4585" s="633"/>
      <c r="QNG4585" s="633"/>
      <c r="QNH4585" s="1888"/>
      <c r="QNI4585" s="544"/>
      <c r="QNJ4585" s="2365"/>
      <c r="QNK4585" s="633"/>
      <c r="QNL4585" s="439"/>
      <c r="QNM4585" s="633"/>
      <c r="QNN4585" s="633"/>
      <c r="QNO4585" s="1888"/>
      <c r="QNP4585" s="544"/>
      <c r="QNQ4585" s="2365"/>
      <c r="QNR4585" s="633"/>
      <c r="QNS4585" s="439"/>
      <c r="QNT4585" s="633"/>
      <c r="QNU4585" s="633"/>
      <c r="QNV4585" s="1888"/>
      <c r="QNW4585" s="544"/>
      <c r="QNX4585" s="2365"/>
      <c r="QNY4585" s="633"/>
      <c r="QNZ4585" s="439"/>
      <c r="QOA4585" s="633"/>
      <c r="QOB4585" s="633"/>
      <c r="QOC4585" s="1888"/>
      <c r="QOD4585" s="544"/>
      <c r="QOE4585" s="2365"/>
      <c r="QOF4585" s="633"/>
      <c r="QOG4585" s="439"/>
      <c r="QOH4585" s="633"/>
      <c r="QOI4585" s="633"/>
      <c r="QOJ4585" s="1888"/>
      <c r="QOK4585" s="544"/>
      <c r="QOL4585" s="2365"/>
      <c r="QOM4585" s="633"/>
      <c r="QON4585" s="439"/>
      <c r="QOO4585" s="633"/>
      <c r="QOP4585" s="633"/>
      <c r="QOQ4585" s="1888"/>
      <c r="QOR4585" s="544"/>
      <c r="QOS4585" s="2365"/>
      <c r="QOT4585" s="633"/>
      <c r="QOU4585" s="439"/>
      <c r="QOV4585" s="633"/>
      <c r="QOW4585" s="633"/>
      <c r="QOX4585" s="1888"/>
      <c r="QOY4585" s="544"/>
      <c r="QOZ4585" s="2365"/>
      <c r="QPA4585" s="633"/>
      <c r="QPB4585" s="439"/>
      <c r="QPC4585" s="633"/>
      <c r="QPD4585" s="633"/>
      <c r="QPE4585" s="1888"/>
      <c r="QPF4585" s="544"/>
      <c r="QPG4585" s="2365"/>
      <c r="QPH4585" s="633"/>
      <c r="QPI4585" s="439"/>
      <c r="QPJ4585" s="633"/>
      <c r="QPK4585" s="633"/>
      <c r="QPL4585" s="1888"/>
      <c r="QPM4585" s="544"/>
      <c r="QPN4585" s="2365"/>
      <c r="QPO4585" s="633"/>
      <c r="QPP4585" s="439"/>
      <c r="QPQ4585" s="633"/>
      <c r="QPR4585" s="633"/>
      <c r="QPS4585" s="1888"/>
      <c r="QPT4585" s="544"/>
      <c r="QPU4585" s="2365"/>
      <c r="QPV4585" s="633"/>
      <c r="QPW4585" s="439"/>
      <c r="QPX4585" s="633"/>
      <c r="QPY4585" s="633"/>
      <c r="QPZ4585" s="1888"/>
      <c r="QQA4585" s="544"/>
      <c r="QQB4585" s="2365"/>
      <c r="QQC4585" s="633"/>
      <c r="QQD4585" s="439"/>
      <c r="QQE4585" s="633"/>
      <c r="QQF4585" s="633"/>
      <c r="QQG4585" s="1888"/>
      <c r="QQH4585" s="544"/>
      <c r="QQI4585" s="2365"/>
      <c r="QQJ4585" s="633"/>
      <c r="QQK4585" s="439"/>
      <c r="QQL4585" s="633"/>
      <c r="QQM4585" s="633"/>
      <c r="QQN4585" s="1888"/>
      <c r="QQO4585" s="544"/>
      <c r="QQP4585" s="2365"/>
      <c r="QQQ4585" s="633"/>
      <c r="QQR4585" s="439"/>
      <c r="QQS4585" s="633"/>
      <c r="QQT4585" s="633"/>
      <c r="QQU4585" s="1888"/>
      <c r="QQV4585" s="544"/>
      <c r="QQW4585" s="2365"/>
      <c r="QQX4585" s="633"/>
      <c r="QQY4585" s="439"/>
      <c r="QQZ4585" s="633"/>
      <c r="QRA4585" s="633"/>
      <c r="QRB4585" s="1888"/>
      <c r="QRC4585" s="544"/>
      <c r="QRD4585" s="2365"/>
      <c r="QRE4585" s="633"/>
      <c r="QRF4585" s="439"/>
      <c r="QRG4585" s="633"/>
      <c r="QRH4585" s="633"/>
      <c r="QRI4585" s="1888"/>
      <c r="QRJ4585" s="544"/>
      <c r="QRK4585" s="2365"/>
      <c r="QRL4585" s="633"/>
      <c r="QRM4585" s="439"/>
      <c r="QRN4585" s="633"/>
      <c r="QRO4585" s="633"/>
      <c r="QRP4585" s="1888"/>
      <c r="QRQ4585" s="544"/>
      <c r="QRR4585" s="2365"/>
      <c r="QRS4585" s="633"/>
      <c r="QRT4585" s="439"/>
      <c r="QRU4585" s="633"/>
      <c r="QRV4585" s="633"/>
      <c r="QRW4585" s="1888"/>
      <c r="QRX4585" s="544"/>
      <c r="QRY4585" s="2365"/>
      <c r="QRZ4585" s="633"/>
      <c r="QSA4585" s="439"/>
      <c r="QSB4585" s="633"/>
      <c r="QSC4585" s="633"/>
      <c r="QSD4585" s="1888"/>
      <c r="QSE4585" s="544"/>
      <c r="QSF4585" s="2365"/>
      <c r="QSG4585" s="633"/>
      <c r="QSH4585" s="439"/>
      <c r="QSI4585" s="633"/>
      <c r="QSJ4585" s="633"/>
      <c r="QSK4585" s="1888"/>
      <c r="QSL4585" s="544"/>
      <c r="QSM4585" s="2365"/>
      <c r="QSN4585" s="633"/>
      <c r="QSO4585" s="439"/>
      <c r="QSP4585" s="633"/>
      <c r="QSQ4585" s="633"/>
      <c r="QSR4585" s="1888"/>
      <c r="QSS4585" s="544"/>
      <c r="QST4585" s="2365"/>
      <c r="QSU4585" s="633"/>
      <c r="QSV4585" s="439"/>
      <c r="QSW4585" s="633"/>
      <c r="QSX4585" s="633"/>
      <c r="QSY4585" s="1888"/>
      <c r="QSZ4585" s="544"/>
      <c r="QTA4585" s="2365"/>
      <c r="QTB4585" s="633"/>
      <c r="QTC4585" s="439"/>
      <c r="QTD4585" s="633"/>
      <c r="QTE4585" s="633"/>
      <c r="QTF4585" s="1888"/>
      <c r="QTG4585" s="544"/>
      <c r="QTH4585" s="2365"/>
      <c r="QTI4585" s="633"/>
      <c r="QTJ4585" s="439"/>
      <c r="QTK4585" s="633"/>
      <c r="QTL4585" s="633"/>
      <c r="QTM4585" s="1888"/>
      <c r="QTN4585" s="544"/>
      <c r="QTO4585" s="2365"/>
      <c r="QTP4585" s="633"/>
      <c r="QTQ4585" s="439"/>
      <c r="QTR4585" s="633"/>
      <c r="QTS4585" s="633"/>
      <c r="QTT4585" s="1888"/>
      <c r="QTU4585" s="544"/>
      <c r="QTV4585" s="2365"/>
      <c r="QTW4585" s="633"/>
      <c r="QTX4585" s="439"/>
      <c r="QTY4585" s="633"/>
      <c r="QTZ4585" s="633"/>
      <c r="QUA4585" s="1888"/>
      <c r="QUB4585" s="544"/>
      <c r="QUC4585" s="2365"/>
      <c r="QUD4585" s="633"/>
      <c r="QUE4585" s="439"/>
      <c r="QUF4585" s="633"/>
      <c r="QUG4585" s="633"/>
      <c r="QUH4585" s="1888"/>
      <c r="QUI4585" s="544"/>
      <c r="QUJ4585" s="2365"/>
      <c r="QUK4585" s="633"/>
      <c r="QUL4585" s="439"/>
      <c r="QUM4585" s="633"/>
      <c r="QUN4585" s="633"/>
      <c r="QUO4585" s="1888"/>
      <c r="QUP4585" s="544"/>
      <c r="QUQ4585" s="2365"/>
      <c r="QUR4585" s="633"/>
      <c r="QUS4585" s="439"/>
      <c r="QUT4585" s="633"/>
      <c r="QUU4585" s="633"/>
      <c r="QUV4585" s="1888"/>
      <c r="QUW4585" s="544"/>
      <c r="QUX4585" s="2365"/>
      <c r="QUY4585" s="633"/>
      <c r="QUZ4585" s="439"/>
      <c r="QVA4585" s="633"/>
      <c r="QVB4585" s="633"/>
      <c r="QVC4585" s="1888"/>
      <c r="QVD4585" s="544"/>
      <c r="QVE4585" s="2365"/>
      <c r="QVF4585" s="633"/>
      <c r="QVG4585" s="439"/>
      <c r="QVH4585" s="633"/>
      <c r="QVI4585" s="633"/>
      <c r="QVJ4585" s="1888"/>
      <c r="QVK4585" s="544"/>
      <c r="QVL4585" s="2365"/>
      <c r="QVM4585" s="633"/>
      <c r="QVN4585" s="439"/>
      <c r="QVO4585" s="633"/>
      <c r="QVP4585" s="633"/>
      <c r="QVQ4585" s="1888"/>
      <c r="QVR4585" s="544"/>
      <c r="QVS4585" s="2365"/>
      <c r="QVT4585" s="633"/>
      <c r="QVU4585" s="439"/>
      <c r="QVV4585" s="633"/>
      <c r="QVW4585" s="633"/>
      <c r="QVX4585" s="1888"/>
      <c r="QVY4585" s="544"/>
      <c r="QVZ4585" s="2365"/>
      <c r="QWA4585" s="633"/>
      <c r="QWB4585" s="439"/>
      <c r="QWC4585" s="633"/>
      <c r="QWD4585" s="633"/>
      <c r="QWE4585" s="1888"/>
      <c r="QWF4585" s="544"/>
      <c r="QWG4585" s="2365"/>
      <c r="QWH4585" s="633"/>
      <c r="QWI4585" s="439"/>
      <c r="QWJ4585" s="633"/>
      <c r="QWK4585" s="633"/>
      <c r="QWL4585" s="1888"/>
      <c r="QWM4585" s="544"/>
      <c r="QWN4585" s="2365"/>
      <c r="QWO4585" s="633"/>
      <c r="QWP4585" s="439"/>
      <c r="QWQ4585" s="633"/>
      <c r="QWR4585" s="633"/>
      <c r="QWS4585" s="1888"/>
      <c r="QWT4585" s="544"/>
      <c r="QWU4585" s="2365"/>
      <c r="QWV4585" s="633"/>
      <c r="QWW4585" s="439"/>
      <c r="QWX4585" s="633"/>
      <c r="QWY4585" s="633"/>
      <c r="QWZ4585" s="1888"/>
      <c r="QXA4585" s="544"/>
      <c r="QXB4585" s="2365"/>
      <c r="QXC4585" s="633"/>
      <c r="QXD4585" s="439"/>
      <c r="QXE4585" s="633"/>
      <c r="QXF4585" s="633"/>
      <c r="QXG4585" s="1888"/>
      <c r="QXH4585" s="544"/>
      <c r="QXI4585" s="2365"/>
      <c r="QXJ4585" s="633"/>
      <c r="QXK4585" s="439"/>
      <c r="QXL4585" s="633"/>
      <c r="QXM4585" s="633"/>
      <c r="QXN4585" s="1888"/>
      <c r="QXO4585" s="544"/>
      <c r="QXP4585" s="2365"/>
      <c r="QXQ4585" s="633"/>
      <c r="QXR4585" s="439"/>
      <c r="QXS4585" s="633"/>
      <c r="QXT4585" s="633"/>
      <c r="QXU4585" s="1888"/>
      <c r="QXV4585" s="544"/>
      <c r="QXW4585" s="2365"/>
      <c r="QXX4585" s="633"/>
      <c r="QXY4585" s="439"/>
      <c r="QXZ4585" s="633"/>
      <c r="QYA4585" s="633"/>
      <c r="QYB4585" s="1888"/>
      <c r="QYC4585" s="544"/>
      <c r="QYD4585" s="2365"/>
      <c r="QYE4585" s="633"/>
      <c r="QYF4585" s="439"/>
      <c r="QYG4585" s="633"/>
      <c r="QYH4585" s="633"/>
      <c r="QYI4585" s="1888"/>
      <c r="QYJ4585" s="544"/>
      <c r="QYK4585" s="2365"/>
      <c r="QYL4585" s="633"/>
      <c r="QYM4585" s="439"/>
      <c r="QYN4585" s="633"/>
      <c r="QYO4585" s="633"/>
      <c r="QYP4585" s="1888"/>
      <c r="QYQ4585" s="544"/>
      <c r="QYR4585" s="2365"/>
      <c r="QYS4585" s="633"/>
      <c r="QYT4585" s="439"/>
      <c r="QYU4585" s="633"/>
      <c r="QYV4585" s="633"/>
      <c r="QYW4585" s="1888"/>
      <c r="QYX4585" s="544"/>
      <c r="QYY4585" s="2365"/>
      <c r="QYZ4585" s="633"/>
      <c r="QZA4585" s="439"/>
      <c r="QZB4585" s="633"/>
      <c r="QZC4585" s="633"/>
      <c r="QZD4585" s="1888"/>
      <c r="QZE4585" s="544"/>
      <c r="QZF4585" s="2365"/>
      <c r="QZG4585" s="633"/>
      <c r="QZH4585" s="439"/>
      <c r="QZI4585" s="633"/>
      <c r="QZJ4585" s="633"/>
      <c r="QZK4585" s="1888"/>
      <c r="QZL4585" s="544"/>
      <c r="QZM4585" s="2365"/>
      <c r="QZN4585" s="633"/>
      <c r="QZO4585" s="439"/>
      <c r="QZP4585" s="633"/>
      <c r="QZQ4585" s="633"/>
      <c r="QZR4585" s="1888"/>
      <c r="QZS4585" s="544"/>
      <c r="QZT4585" s="2365"/>
      <c r="QZU4585" s="633"/>
      <c r="QZV4585" s="439"/>
      <c r="QZW4585" s="633"/>
      <c r="QZX4585" s="633"/>
      <c r="QZY4585" s="1888"/>
      <c r="QZZ4585" s="544"/>
      <c r="RAA4585" s="2365"/>
      <c r="RAB4585" s="633"/>
      <c r="RAC4585" s="439"/>
      <c r="RAD4585" s="633"/>
      <c r="RAE4585" s="633"/>
      <c r="RAF4585" s="1888"/>
      <c r="RAG4585" s="544"/>
      <c r="RAH4585" s="2365"/>
      <c r="RAI4585" s="633"/>
      <c r="RAJ4585" s="439"/>
      <c r="RAK4585" s="633"/>
      <c r="RAL4585" s="633"/>
      <c r="RAM4585" s="1888"/>
      <c r="RAN4585" s="544"/>
      <c r="RAO4585" s="2365"/>
      <c r="RAP4585" s="633"/>
      <c r="RAQ4585" s="439"/>
      <c r="RAR4585" s="633"/>
      <c r="RAS4585" s="633"/>
      <c r="RAT4585" s="1888"/>
      <c r="RAU4585" s="544"/>
      <c r="RAV4585" s="2365"/>
      <c r="RAW4585" s="633"/>
      <c r="RAX4585" s="439"/>
      <c r="RAY4585" s="633"/>
      <c r="RAZ4585" s="633"/>
      <c r="RBA4585" s="1888"/>
      <c r="RBB4585" s="544"/>
      <c r="RBC4585" s="2365"/>
      <c r="RBD4585" s="633"/>
      <c r="RBE4585" s="439"/>
      <c r="RBF4585" s="633"/>
      <c r="RBG4585" s="633"/>
      <c r="RBH4585" s="1888"/>
      <c r="RBI4585" s="544"/>
      <c r="RBJ4585" s="2365"/>
      <c r="RBK4585" s="633"/>
      <c r="RBL4585" s="439"/>
      <c r="RBM4585" s="633"/>
      <c r="RBN4585" s="633"/>
      <c r="RBO4585" s="1888"/>
      <c r="RBP4585" s="544"/>
      <c r="RBQ4585" s="2365"/>
      <c r="RBR4585" s="633"/>
      <c r="RBS4585" s="439"/>
      <c r="RBT4585" s="633"/>
      <c r="RBU4585" s="633"/>
      <c r="RBV4585" s="1888"/>
      <c r="RBW4585" s="544"/>
      <c r="RBX4585" s="2365"/>
      <c r="RBY4585" s="633"/>
      <c r="RBZ4585" s="439"/>
      <c r="RCA4585" s="633"/>
      <c r="RCB4585" s="633"/>
      <c r="RCC4585" s="1888"/>
      <c r="RCD4585" s="544"/>
      <c r="RCE4585" s="2365"/>
      <c r="RCF4585" s="633"/>
      <c r="RCG4585" s="439"/>
      <c r="RCH4585" s="633"/>
      <c r="RCI4585" s="633"/>
      <c r="RCJ4585" s="1888"/>
      <c r="RCK4585" s="544"/>
      <c r="RCL4585" s="2365"/>
      <c r="RCM4585" s="633"/>
      <c r="RCN4585" s="439"/>
      <c r="RCO4585" s="633"/>
      <c r="RCP4585" s="633"/>
      <c r="RCQ4585" s="1888"/>
      <c r="RCR4585" s="544"/>
      <c r="RCS4585" s="2365"/>
      <c r="RCT4585" s="633"/>
      <c r="RCU4585" s="439"/>
      <c r="RCV4585" s="633"/>
      <c r="RCW4585" s="633"/>
      <c r="RCX4585" s="1888"/>
      <c r="RCY4585" s="544"/>
      <c r="RCZ4585" s="2365"/>
      <c r="RDA4585" s="633"/>
      <c r="RDB4585" s="439"/>
      <c r="RDC4585" s="633"/>
      <c r="RDD4585" s="633"/>
      <c r="RDE4585" s="1888"/>
      <c r="RDF4585" s="544"/>
      <c r="RDG4585" s="2365"/>
      <c r="RDH4585" s="633"/>
      <c r="RDI4585" s="439"/>
      <c r="RDJ4585" s="633"/>
      <c r="RDK4585" s="633"/>
      <c r="RDL4585" s="1888"/>
      <c r="RDM4585" s="544"/>
      <c r="RDN4585" s="2365"/>
      <c r="RDO4585" s="633"/>
      <c r="RDP4585" s="439"/>
      <c r="RDQ4585" s="633"/>
      <c r="RDR4585" s="633"/>
      <c r="RDS4585" s="1888"/>
      <c r="RDT4585" s="544"/>
      <c r="RDU4585" s="2365"/>
      <c r="RDV4585" s="633"/>
      <c r="RDW4585" s="439"/>
      <c r="RDX4585" s="633"/>
      <c r="RDY4585" s="633"/>
      <c r="RDZ4585" s="1888"/>
      <c r="REA4585" s="544"/>
      <c r="REB4585" s="2365"/>
      <c r="REC4585" s="633"/>
      <c r="RED4585" s="439"/>
      <c r="REE4585" s="633"/>
      <c r="REF4585" s="633"/>
      <c r="REG4585" s="1888"/>
      <c r="REH4585" s="544"/>
      <c r="REI4585" s="2365"/>
      <c r="REJ4585" s="633"/>
      <c r="REK4585" s="439"/>
      <c r="REL4585" s="633"/>
      <c r="REM4585" s="633"/>
      <c r="REN4585" s="1888"/>
      <c r="REO4585" s="544"/>
      <c r="REP4585" s="2365"/>
      <c r="REQ4585" s="633"/>
      <c r="RER4585" s="439"/>
      <c r="RES4585" s="633"/>
      <c r="RET4585" s="633"/>
      <c r="REU4585" s="1888"/>
      <c r="REV4585" s="544"/>
      <c r="REW4585" s="2365"/>
      <c r="REX4585" s="633"/>
      <c r="REY4585" s="439"/>
      <c r="REZ4585" s="633"/>
      <c r="RFA4585" s="633"/>
      <c r="RFB4585" s="1888"/>
      <c r="RFC4585" s="544"/>
      <c r="RFD4585" s="2365"/>
      <c r="RFE4585" s="633"/>
      <c r="RFF4585" s="439"/>
      <c r="RFG4585" s="633"/>
      <c r="RFH4585" s="633"/>
      <c r="RFI4585" s="1888"/>
      <c r="RFJ4585" s="544"/>
      <c r="RFK4585" s="2365"/>
      <c r="RFL4585" s="633"/>
      <c r="RFM4585" s="439"/>
      <c r="RFN4585" s="633"/>
      <c r="RFO4585" s="633"/>
      <c r="RFP4585" s="1888"/>
      <c r="RFQ4585" s="544"/>
      <c r="RFR4585" s="2365"/>
      <c r="RFS4585" s="633"/>
      <c r="RFT4585" s="439"/>
      <c r="RFU4585" s="633"/>
      <c r="RFV4585" s="633"/>
      <c r="RFW4585" s="1888"/>
      <c r="RFX4585" s="544"/>
      <c r="RFY4585" s="2365"/>
      <c r="RFZ4585" s="633"/>
      <c r="RGA4585" s="439"/>
      <c r="RGB4585" s="633"/>
      <c r="RGC4585" s="633"/>
      <c r="RGD4585" s="1888"/>
      <c r="RGE4585" s="544"/>
      <c r="RGF4585" s="2365"/>
      <c r="RGG4585" s="633"/>
      <c r="RGH4585" s="439"/>
      <c r="RGI4585" s="633"/>
      <c r="RGJ4585" s="633"/>
      <c r="RGK4585" s="1888"/>
      <c r="RGL4585" s="544"/>
      <c r="RGM4585" s="2365"/>
      <c r="RGN4585" s="633"/>
      <c r="RGO4585" s="439"/>
      <c r="RGP4585" s="633"/>
      <c r="RGQ4585" s="633"/>
      <c r="RGR4585" s="1888"/>
      <c r="RGS4585" s="544"/>
      <c r="RGT4585" s="2365"/>
      <c r="RGU4585" s="633"/>
      <c r="RGV4585" s="439"/>
      <c r="RGW4585" s="633"/>
      <c r="RGX4585" s="633"/>
      <c r="RGY4585" s="1888"/>
      <c r="RGZ4585" s="544"/>
      <c r="RHA4585" s="2365"/>
      <c r="RHB4585" s="633"/>
      <c r="RHC4585" s="439"/>
      <c r="RHD4585" s="633"/>
      <c r="RHE4585" s="633"/>
      <c r="RHF4585" s="1888"/>
      <c r="RHG4585" s="544"/>
      <c r="RHH4585" s="2365"/>
      <c r="RHI4585" s="633"/>
      <c r="RHJ4585" s="439"/>
      <c r="RHK4585" s="633"/>
      <c r="RHL4585" s="633"/>
      <c r="RHM4585" s="1888"/>
      <c r="RHN4585" s="544"/>
      <c r="RHO4585" s="2365"/>
      <c r="RHP4585" s="633"/>
      <c r="RHQ4585" s="439"/>
      <c r="RHR4585" s="633"/>
      <c r="RHS4585" s="633"/>
      <c r="RHT4585" s="1888"/>
      <c r="RHU4585" s="544"/>
      <c r="RHV4585" s="2365"/>
      <c r="RHW4585" s="633"/>
      <c r="RHX4585" s="439"/>
      <c r="RHY4585" s="633"/>
      <c r="RHZ4585" s="633"/>
      <c r="RIA4585" s="1888"/>
      <c r="RIB4585" s="544"/>
      <c r="RIC4585" s="2365"/>
      <c r="RID4585" s="633"/>
      <c r="RIE4585" s="439"/>
      <c r="RIF4585" s="633"/>
      <c r="RIG4585" s="633"/>
      <c r="RIH4585" s="1888"/>
      <c r="RII4585" s="544"/>
      <c r="RIJ4585" s="2365"/>
      <c r="RIK4585" s="633"/>
      <c r="RIL4585" s="439"/>
      <c r="RIM4585" s="633"/>
      <c r="RIN4585" s="633"/>
      <c r="RIO4585" s="1888"/>
      <c r="RIP4585" s="544"/>
      <c r="RIQ4585" s="2365"/>
      <c r="RIR4585" s="633"/>
      <c r="RIS4585" s="439"/>
      <c r="RIT4585" s="633"/>
      <c r="RIU4585" s="633"/>
      <c r="RIV4585" s="1888"/>
      <c r="RIW4585" s="544"/>
      <c r="RIX4585" s="2365"/>
      <c r="RIY4585" s="633"/>
      <c r="RIZ4585" s="439"/>
      <c r="RJA4585" s="633"/>
      <c r="RJB4585" s="633"/>
      <c r="RJC4585" s="1888"/>
      <c r="RJD4585" s="544"/>
      <c r="RJE4585" s="2365"/>
      <c r="RJF4585" s="633"/>
      <c r="RJG4585" s="439"/>
      <c r="RJH4585" s="633"/>
      <c r="RJI4585" s="633"/>
      <c r="RJJ4585" s="1888"/>
      <c r="RJK4585" s="544"/>
      <c r="RJL4585" s="2365"/>
      <c r="RJM4585" s="633"/>
      <c r="RJN4585" s="439"/>
      <c r="RJO4585" s="633"/>
      <c r="RJP4585" s="633"/>
      <c r="RJQ4585" s="1888"/>
      <c r="RJR4585" s="544"/>
      <c r="RJS4585" s="2365"/>
      <c r="RJT4585" s="633"/>
      <c r="RJU4585" s="439"/>
      <c r="RJV4585" s="633"/>
      <c r="RJW4585" s="633"/>
      <c r="RJX4585" s="1888"/>
      <c r="RJY4585" s="544"/>
      <c r="RJZ4585" s="2365"/>
      <c r="RKA4585" s="633"/>
      <c r="RKB4585" s="439"/>
      <c r="RKC4585" s="633"/>
      <c r="RKD4585" s="633"/>
      <c r="RKE4585" s="1888"/>
      <c r="RKF4585" s="544"/>
      <c r="RKG4585" s="2365"/>
      <c r="RKH4585" s="633"/>
      <c r="RKI4585" s="439"/>
      <c r="RKJ4585" s="633"/>
      <c r="RKK4585" s="633"/>
      <c r="RKL4585" s="1888"/>
      <c r="RKM4585" s="544"/>
      <c r="RKN4585" s="2365"/>
      <c r="RKO4585" s="633"/>
      <c r="RKP4585" s="439"/>
      <c r="RKQ4585" s="633"/>
      <c r="RKR4585" s="633"/>
      <c r="RKS4585" s="1888"/>
      <c r="RKT4585" s="544"/>
      <c r="RKU4585" s="2365"/>
      <c r="RKV4585" s="633"/>
      <c r="RKW4585" s="439"/>
      <c r="RKX4585" s="633"/>
      <c r="RKY4585" s="633"/>
      <c r="RKZ4585" s="1888"/>
      <c r="RLA4585" s="544"/>
      <c r="RLB4585" s="2365"/>
      <c r="RLC4585" s="633"/>
      <c r="RLD4585" s="439"/>
      <c r="RLE4585" s="633"/>
      <c r="RLF4585" s="633"/>
      <c r="RLG4585" s="1888"/>
      <c r="RLH4585" s="544"/>
      <c r="RLI4585" s="2365"/>
      <c r="RLJ4585" s="633"/>
      <c r="RLK4585" s="439"/>
      <c r="RLL4585" s="633"/>
      <c r="RLM4585" s="633"/>
      <c r="RLN4585" s="1888"/>
      <c r="RLO4585" s="544"/>
      <c r="RLP4585" s="2365"/>
      <c r="RLQ4585" s="633"/>
      <c r="RLR4585" s="439"/>
      <c r="RLS4585" s="633"/>
      <c r="RLT4585" s="633"/>
      <c r="RLU4585" s="1888"/>
      <c r="RLV4585" s="544"/>
      <c r="RLW4585" s="2365"/>
      <c r="RLX4585" s="633"/>
      <c r="RLY4585" s="439"/>
      <c r="RLZ4585" s="633"/>
      <c r="RMA4585" s="633"/>
      <c r="RMB4585" s="1888"/>
      <c r="RMC4585" s="544"/>
      <c r="RMD4585" s="2365"/>
      <c r="RME4585" s="633"/>
      <c r="RMF4585" s="439"/>
      <c r="RMG4585" s="633"/>
      <c r="RMH4585" s="633"/>
      <c r="RMI4585" s="1888"/>
      <c r="RMJ4585" s="544"/>
      <c r="RMK4585" s="2365"/>
      <c r="RML4585" s="633"/>
      <c r="RMM4585" s="439"/>
      <c r="RMN4585" s="633"/>
      <c r="RMO4585" s="633"/>
      <c r="RMP4585" s="1888"/>
      <c r="RMQ4585" s="544"/>
      <c r="RMR4585" s="2365"/>
      <c r="RMS4585" s="633"/>
      <c r="RMT4585" s="439"/>
      <c r="RMU4585" s="633"/>
      <c r="RMV4585" s="633"/>
      <c r="RMW4585" s="1888"/>
      <c r="RMX4585" s="544"/>
      <c r="RMY4585" s="2365"/>
      <c r="RMZ4585" s="633"/>
      <c r="RNA4585" s="439"/>
      <c r="RNB4585" s="633"/>
      <c r="RNC4585" s="633"/>
      <c r="RND4585" s="1888"/>
      <c r="RNE4585" s="544"/>
      <c r="RNF4585" s="2365"/>
      <c r="RNG4585" s="633"/>
      <c r="RNH4585" s="439"/>
      <c r="RNI4585" s="633"/>
      <c r="RNJ4585" s="633"/>
      <c r="RNK4585" s="1888"/>
      <c r="RNL4585" s="544"/>
      <c r="RNM4585" s="2365"/>
      <c r="RNN4585" s="633"/>
      <c r="RNO4585" s="439"/>
      <c r="RNP4585" s="633"/>
      <c r="RNQ4585" s="633"/>
      <c r="RNR4585" s="1888"/>
      <c r="RNS4585" s="544"/>
      <c r="RNT4585" s="2365"/>
      <c r="RNU4585" s="633"/>
      <c r="RNV4585" s="439"/>
      <c r="RNW4585" s="633"/>
      <c r="RNX4585" s="633"/>
      <c r="RNY4585" s="1888"/>
      <c r="RNZ4585" s="544"/>
      <c r="ROA4585" s="2365"/>
      <c r="ROB4585" s="633"/>
      <c r="ROC4585" s="439"/>
      <c r="ROD4585" s="633"/>
      <c r="ROE4585" s="633"/>
      <c r="ROF4585" s="1888"/>
      <c r="ROG4585" s="544"/>
      <c r="ROH4585" s="2365"/>
      <c r="ROI4585" s="633"/>
      <c r="ROJ4585" s="439"/>
      <c r="ROK4585" s="633"/>
      <c r="ROL4585" s="633"/>
      <c r="ROM4585" s="1888"/>
      <c r="RON4585" s="544"/>
      <c r="ROO4585" s="2365"/>
      <c r="ROP4585" s="633"/>
      <c r="ROQ4585" s="439"/>
      <c r="ROR4585" s="633"/>
      <c r="ROS4585" s="633"/>
      <c r="ROT4585" s="1888"/>
      <c r="ROU4585" s="544"/>
      <c r="ROV4585" s="2365"/>
      <c r="ROW4585" s="633"/>
      <c r="ROX4585" s="439"/>
      <c r="ROY4585" s="633"/>
      <c r="ROZ4585" s="633"/>
      <c r="RPA4585" s="1888"/>
      <c r="RPB4585" s="544"/>
      <c r="RPC4585" s="2365"/>
      <c r="RPD4585" s="633"/>
      <c r="RPE4585" s="439"/>
      <c r="RPF4585" s="633"/>
      <c r="RPG4585" s="633"/>
      <c r="RPH4585" s="1888"/>
      <c r="RPI4585" s="544"/>
      <c r="RPJ4585" s="2365"/>
      <c r="RPK4585" s="633"/>
      <c r="RPL4585" s="439"/>
      <c r="RPM4585" s="633"/>
      <c r="RPN4585" s="633"/>
      <c r="RPO4585" s="1888"/>
      <c r="RPP4585" s="544"/>
      <c r="RPQ4585" s="2365"/>
      <c r="RPR4585" s="633"/>
      <c r="RPS4585" s="439"/>
      <c r="RPT4585" s="633"/>
      <c r="RPU4585" s="633"/>
      <c r="RPV4585" s="1888"/>
      <c r="RPW4585" s="544"/>
      <c r="RPX4585" s="2365"/>
      <c r="RPY4585" s="633"/>
      <c r="RPZ4585" s="439"/>
      <c r="RQA4585" s="633"/>
      <c r="RQB4585" s="633"/>
      <c r="RQC4585" s="1888"/>
      <c r="RQD4585" s="544"/>
      <c r="RQE4585" s="2365"/>
      <c r="RQF4585" s="633"/>
      <c r="RQG4585" s="439"/>
      <c r="RQH4585" s="633"/>
      <c r="RQI4585" s="633"/>
      <c r="RQJ4585" s="1888"/>
      <c r="RQK4585" s="544"/>
      <c r="RQL4585" s="2365"/>
      <c r="RQM4585" s="633"/>
      <c r="RQN4585" s="439"/>
      <c r="RQO4585" s="633"/>
      <c r="RQP4585" s="633"/>
      <c r="RQQ4585" s="1888"/>
      <c r="RQR4585" s="544"/>
      <c r="RQS4585" s="2365"/>
      <c r="RQT4585" s="633"/>
      <c r="RQU4585" s="439"/>
      <c r="RQV4585" s="633"/>
      <c r="RQW4585" s="633"/>
      <c r="RQX4585" s="1888"/>
      <c r="RQY4585" s="544"/>
      <c r="RQZ4585" s="2365"/>
      <c r="RRA4585" s="633"/>
      <c r="RRB4585" s="439"/>
      <c r="RRC4585" s="633"/>
      <c r="RRD4585" s="633"/>
      <c r="RRE4585" s="1888"/>
      <c r="RRF4585" s="544"/>
      <c r="RRG4585" s="2365"/>
      <c r="RRH4585" s="633"/>
      <c r="RRI4585" s="439"/>
      <c r="RRJ4585" s="633"/>
      <c r="RRK4585" s="633"/>
      <c r="RRL4585" s="1888"/>
      <c r="RRM4585" s="544"/>
      <c r="RRN4585" s="2365"/>
      <c r="RRO4585" s="633"/>
      <c r="RRP4585" s="439"/>
      <c r="RRQ4585" s="633"/>
      <c r="RRR4585" s="633"/>
      <c r="RRS4585" s="1888"/>
      <c r="RRT4585" s="544"/>
      <c r="RRU4585" s="2365"/>
      <c r="RRV4585" s="633"/>
      <c r="RRW4585" s="439"/>
      <c r="RRX4585" s="633"/>
      <c r="RRY4585" s="633"/>
      <c r="RRZ4585" s="1888"/>
      <c r="RSA4585" s="544"/>
      <c r="RSB4585" s="2365"/>
      <c r="RSC4585" s="633"/>
      <c r="RSD4585" s="439"/>
      <c r="RSE4585" s="633"/>
      <c r="RSF4585" s="633"/>
      <c r="RSG4585" s="1888"/>
      <c r="RSH4585" s="544"/>
      <c r="RSI4585" s="2365"/>
      <c r="RSJ4585" s="633"/>
      <c r="RSK4585" s="439"/>
      <c r="RSL4585" s="633"/>
      <c r="RSM4585" s="633"/>
      <c r="RSN4585" s="1888"/>
      <c r="RSO4585" s="544"/>
      <c r="RSP4585" s="2365"/>
      <c r="RSQ4585" s="633"/>
      <c r="RSR4585" s="439"/>
      <c r="RSS4585" s="633"/>
      <c r="RST4585" s="633"/>
      <c r="RSU4585" s="1888"/>
      <c r="RSV4585" s="544"/>
      <c r="RSW4585" s="2365"/>
      <c r="RSX4585" s="633"/>
      <c r="RSY4585" s="439"/>
      <c r="RSZ4585" s="633"/>
      <c r="RTA4585" s="633"/>
      <c r="RTB4585" s="1888"/>
      <c r="RTC4585" s="544"/>
      <c r="RTD4585" s="2365"/>
      <c r="RTE4585" s="633"/>
      <c r="RTF4585" s="439"/>
      <c r="RTG4585" s="633"/>
      <c r="RTH4585" s="633"/>
      <c r="RTI4585" s="1888"/>
      <c r="RTJ4585" s="544"/>
      <c r="RTK4585" s="2365"/>
      <c r="RTL4585" s="633"/>
      <c r="RTM4585" s="439"/>
      <c r="RTN4585" s="633"/>
      <c r="RTO4585" s="633"/>
      <c r="RTP4585" s="1888"/>
      <c r="RTQ4585" s="544"/>
      <c r="RTR4585" s="2365"/>
      <c r="RTS4585" s="633"/>
      <c r="RTT4585" s="439"/>
      <c r="RTU4585" s="633"/>
      <c r="RTV4585" s="633"/>
      <c r="RTW4585" s="1888"/>
      <c r="RTX4585" s="544"/>
      <c r="RTY4585" s="2365"/>
      <c r="RTZ4585" s="633"/>
      <c r="RUA4585" s="439"/>
      <c r="RUB4585" s="633"/>
      <c r="RUC4585" s="633"/>
      <c r="RUD4585" s="1888"/>
      <c r="RUE4585" s="544"/>
      <c r="RUF4585" s="2365"/>
      <c r="RUG4585" s="633"/>
      <c r="RUH4585" s="439"/>
      <c r="RUI4585" s="633"/>
      <c r="RUJ4585" s="633"/>
      <c r="RUK4585" s="1888"/>
      <c r="RUL4585" s="544"/>
      <c r="RUM4585" s="2365"/>
      <c r="RUN4585" s="633"/>
      <c r="RUO4585" s="439"/>
      <c r="RUP4585" s="633"/>
      <c r="RUQ4585" s="633"/>
      <c r="RUR4585" s="1888"/>
      <c r="RUS4585" s="544"/>
      <c r="RUT4585" s="2365"/>
      <c r="RUU4585" s="633"/>
      <c r="RUV4585" s="439"/>
      <c r="RUW4585" s="633"/>
      <c r="RUX4585" s="633"/>
      <c r="RUY4585" s="1888"/>
      <c r="RUZ4585" s="544"/>
      <c r="RVA4585" s="2365"/>
      <c r="RVB4585" s="633"/>
      <c r="RVC4585" s="439"/>
      <c r="RVD4585" s="633"/>
      <c r="RVE4585" s="633"/>
      <c r="RVF4585" s="1888"/>
      <c r="RVG4585" s="544"/>
      <c r="RVH4585" s="2365"/>
      <c r="RVI4585" s="633"/>
      <c r="RVJ4585" s="439"/>
      <c r="RVK4585" s="633"/>
      <c r="RVL4585" s="633"/>
      <c r="RVM4585" s="1888"/>
      <c r="RVN4585" s="544"/>
      <c r="RVO4585" s="2365"/>
      <c r="RVP4585" s="633"/>
      <c r="RVQ4585" s="439"/>
      <c r="RVR4585" s="633"/>
      <c r="RVS4585" s="633"/>
      <c r="RVT4585" s="1888"/>
      <c r="RVU4585" s="544"/>
      <c r="RVV4585" s="2365"/>
      <c r="RVW4585" s="633"/>
      <c r="RVX4585" s="439"/>
      <c r="RVY4585" s="633"/>
      <c r="RVZ4585" s="633"/>
      <c r="RWA4585" s="1888"/>
      <c r="RWB4585" s="544"/>
      <c r="RWC4585" s="2365"/>
      <c r="RWD4585" s="633"/>
      <c r="RWE4585" s="439"/>
      <c r="RWF4585" s="633"/>
      <c r="RWG4585" s="633"/>
      <c r="RWH4585" s="1888"/>
      <c r="RWI4585" s="544"/>
      <c r="RWJ4585" s="2365"/>
      <c r="RWK4585" s="633"/>
      <c r="RWL4585" s="439"/>
      <c r="RWM4585" s="633"/>
      <c r="RWN4585" s="633"/>
      <c r="RWO4585" s="1888"/>
      <c r="RWP4585" s="544"/>
      <c r="RWQ4585" s="2365"/>
      <c r="RWR4585" s="633"/>
      <c r="RWS4585" s="439"/>
      <c r="RWT4585" s="633"/>
      <c r="RWU4585" s="633"/>
      <c r="RWV4585" s="1888"/>
      <c r="RWW4585" s="544"/>
      <c r="RWX4585" s="2365"/>
      <c r="RWY4585" s="633"/>
      <c r="RWZ4585" s="439"/>
      <c r="RXA4585" s="633"/>
      <c r="RXB4585" s="633"/>
      <c r="RXC4585" s="1888"/>
      <c r="RXD4585" s="544"/>
      <c r="RXE4585" s="2365"/>
      <c r="RXF4585" s="633"/>
      <c r="RXG4585" s="439"/>
      <c r="RXH4585" s="633"/>
      <c r="RXI4585" s="633"/>
      <c r="RXJ4585" s="1888"/>
      <c r="RXK4585" s="544"/>
      <c r="RXL4585" s="2365"/>
      <c r="RXM4585" s="633"/>
      <c r="RXN4585" s="439"/>
      <c r="RXO4585" s="633"/>
      <c r="RXP4585" s="633"/>
      <c r="RXQ4585" s="1888"/>
      <c r="RXR4585" s="544"/>
      <c r="RXS4585" s="2365"/>
      <c r="RXT4585" s="633"/>
      <c r="RXU4585" s="439"/>
      <c r="RXV4585" s="633"/>
      <c r="RXW4585" s="633"/>
      <c r="RXX4585" s="1888"/>
      <c r="RXY4585" s="544"/>
      <c r="RXZ4585" s="2365"/>
      <c r="RYA4585" s="633"/>
      <c r="RYB4585" s="439"/>
      <c r="RYC4585" s="633"/>
      <c r="RYD4585" s="633"/>
      <c r="RYE4585" s="1888"/>
      <c r="RYF4585" s="544"/>
      <c r="RYG4585" s="2365"/>
      <c r="RYH4585" s="633"/>
      <c r="RYI4585" s="439"/>
      <c r="RYJ4585" s="633"/>
      <c r="RYK4585" s="633"/>
      <c r="RYL4585" s="1888"/>
      <c r="RYM4585" s="544"/>
      <c r="RYN4585" s="2365"/>
      <c r="RYO4585" s="633"/>
      <c r="RYP4585" s="439"/>
      <c r="RYQ4585" s="633"/>
      <c r="RYR4585" s="633"/>
      <c r="RYS4585" s="1888"/>
      <c r="RYT4585" s="544"/>
      <c r="RYU4585" s="2365"/>
      <c r="RYV4585" s="633"/>
      <c r="RYW4585" s="439"/>
      <c r="RYX4585" s="633"/>
      <c r="RYY4585" s="633"/>
      <c r="RYZ4585" s="1888"/>
      <c r="RZA4585" s="544"/>
      <c r="RZB4585" s="2365"/>
      <c r="RZC4585" s="633"/>
      <c r="RZD4585" s="439"/>
      <c r="RZE4585" s="633"/>
      <c r="RZF4585" s="633"/>
      <c r="RZG4585" s="1888"/>
      <c r="RZH4585" s="544"/>
      <c r="RZI4585" s="2365"/>
      <c r="RZJ4585" s="633"/>
      <c r="RZK4585" s="439"/>
      <c r="RZL4585" s="633"/>
      <c r="RZM4585" s="633"/>
      <c r="RZN4585" s="1888"/>
      <c r="RZO4585" s="544"/>
      <c r="RZP4585" s="2365"/>
      <c r="RZQ4585" s="633"/>
      <c r="RZR4585" s="439"/>
      <c r="RZS4585" s="633"/>
      <c r="RZT4585" s="633"/>
      <c r="RZU4585" s="1888"/>
      <c r="RZV4585" s="544"/>
      <c r="RZW4585" s="2365"/>
      <c r="RZX4585" s="633"/>
      <c r="RZY4585" s="439"/>
      <c r="RZZ4585" s="633"/>
      <c r="SAA4585" s="633"/>
      <c r="SAB4585" s="1888"/>
      <c r="SAC4585" s="544"/>
      <c r="SAD4585" s="2365"/>
      <c r="SAE4585" s="633"/>
      <c r="SAF4585" s="439"/>
      <c r="SAG4585" s="633"/>
      <c r="SAH4585" s="633"/>
      <c r="SAI4585" s="1888"/>
      <c r="SAJ4585" s="544"/>
      <c r="SAK4585" s="2365"/>
      <c r="SAL4585" s="633"/>
      <c r="SAM4585" s="439"/>
      <c r="SAN4585" s="633"/>
      <c r="SAO4585" s="633"/>
      <c r="SAP4585" s="1888"/>
      <c r="SAQ4585" s="544"/>
      <c r="SAR4585" s="2365"/>
      <c r="SAS4585" s="633"/>
      <c r="SAT4585" s="439"/>
      <c r="SAU4585" s="633"/>
      <c r="SAV4585" s="633"/>
      <c r="SAW4585" s="1888"/>
      <c r="SAX4585" s="544"/>
      <c r="SAY4585" s="2365"/>
      <c r="SAZ4585" s="633"/>
      <c r="SBA4585" s="439"/>
      <c r="SBB4585" s="633"/>
      <c r="SBC4585" s="633"/>
      <c r="SBD4585" s="1888"/>
      <c r="SBE4585" s="544"/>
      <c r="SBF4585" s="2365"/>
      <c r="SBG4585" s="633"/>
      <c r="SBH4585" s="439"/>
      <c r="SBI4585" s="633"/>
      <c r="SBJ4585" s="633"/>
      <c r="SBK4585" s="1888"/>
      <c r="SBL4585" s="544"/>
      <c r="SBM4585" s="2365"/>
      <c r="SBN4585" s="633"/>
      <c r="SBO4585" s="439"/>
      <c r="SBP4585" s="633"/>
      <c r="SBQ4585" s="633"/>
      <c r="SBR4585" s="1888"/>
      <c r="SBS4585" s="544"/>
      <c r="SBT4585" s="2365"/>
      <c r="SBU4585" s="633"/>
      <c r="SBV4585" s="439"/>
      <c r="SBW4585" s="633"/>
      <c r="SBX4585" s="633"/>
      <c r="SBY4585" s="1888"/>
      <c r="SBZ4585" s="544"/>
      <c r="SCA4585" s="2365"/>
      <c r="SCB4585" s="633"/>
      <c r="SCC4585" s="439"/>
      <c r="SCD4585" s="633"/>
      <c r="SCE4585" s="633"/>
      <c r="SCF4585" s="1888"/>
      <c r="SCG4585" s="544"/>
      <c r="SCH4585" s="2365"/>
      <c r="SCI4585" s="633"/>
      <c r="SCJ4585" s="439"/>
      <c r="SCK4585" s="633"/>
      <c r="SCL4585" s="633"/>
      <c r="SCM4585" s="1888"/>
      <c r="SCN4585" s="544"/>
      <c r="SCO4585" s="2365"/>
      <c r="SCP4585" s="633"/>
      <c r="SCQ4585" s="439"/>
      <c r="SCR4585" s="633"/>
      <c r="SCS4585" s="633"/>
      <c r="SCT4585" s="1888"/>
      <c r="SCU4585" s="544"/>
      <c r="SCV4585" s="2365"/>
      <c r="SCW4585" s="633"/>
      <c r="SCX4585" s="439"/>
      <c r="SCY4585" s="633"/>
      <c r="SCZ4585" s="633"/>
      <c r="SDA4585" s="1888"/>
      <c r="SDB4585" s="544"/>
      <c r="SDC4585" s="2365"/>
      <c r="SDD4585" s="633"/>
      <c r="SDE4585" s="439"/>
      <c r="SDF4585" s="633"/>
      <c r="SDG4585" s="633"/>
      <c r="SDH4585" s="1888"/>
      <c r="SDI4585" s="544"/>
      <c r="SDJ4585" s="2365"/>
      <c r="SDK4585" s="633"/>
      <c r="SDL4585" s="439"/>
      <c r="SDM4585" s="633"/>
      <c r="SDN4585" s="633"/>
      <c r="SDO4585" s="1888"/>
      <c r="SDP4585" s="544"/>
      <c r="SDQ4585" s="2365"/>
      <c r="SDR4585" s="633"/>
      <c r="SDS4585" s="439"/>
      <c r="SDT4585" s="633"/>
      <c r="SDU4585" s="633"/>
      <c r="SDV4585" s="1888"/>
      <c r="SDW4585" s="544"/>
      <c r="SDX4585" s="2365"/>
      <c r="SDY4585" s="633"/>
      <c r="SDZ4585" s="439"/>
      <c r="SEA4585" s="633"/>
      <c r="SEB4585" s="633"/>
      <c r="SEC4585" s="1888"/>
      <c r="SED4585" s="544"/>
      <c r="SEE4585" s="2365"/>
      <c r="SEF4585" s="633"/>
      <c r="SEG4585" s="439"/>
      <c r="SEH4585" s="633"/>
      <c r="SEI4585" s="633"/>
      <c r="SEJ4585" s="1888"/>
      <c r="SEK4585" s="544"/>
      <c r="SEL4585" s="2365"/>
      <c r="SEM4585" s="633"/>
      <c r="SEN4585" s="439"/>
      <c r="SEO4585" s="633"/>
      <c r="SEP4585" s="633"/>
      <c r="SEQ4585" s="1888"/>
      <c r="SER4585" s="544"/>
      <c r="SES4585" s="2365"/>
      <c r="SET4585" s="633"/>
      <c r="SEU4585" s="439"/>
      <c r="SEV4585" s="633"/>
      <c r="SEW4585" s="633"/>
      <c r="SEX4585" s="1888"/>
      <c r="SEY4585" s="544"/>
      <c r="SEZ4585" s="2365"/>
      <c r="SFA4585" s="633"/>
      <c r="SFB4585" s="439"/>
      <c r="SFC4585" s="633"/>
      <c r="SFD4585" s="633"/>
      <c r="SFE4585" s="1888"/>
      <c r="SFF4585" s="544"/>
      <c r="SFG4585" s="2365"/>
      <c r="SFH4585" s="633"/>
      <c r="SFI4585" s="439"/>
      <c r="SFJ4585" s="633"/>
      <c r="SFK4585" s="633"/>
      <c r="SFL4585" s="1888"/>
      <c r="SFM4585" s="544"/>
      <c r="SFN4585" s="2365"/>
      <c r="SFO4585" s="633"/>
      <c r="SFP4585" s="439"/>
      <c r="SFQ4585" s="633"/>
      <c r="SFR4585" s="633"/>
      <c r="SFS4585" s="1888"/>
      <c r="SFT4585" s="544"/>
      <c r="SFU4585" s="2365"/>
      <c r="SFV4585" s="633"/>
      <c r="SFW4585" s="439"/>
      <c r="SFX4585" s="633"/>
      <c r="SFY4585" s="633"/>
      <c r="SFZ4585" s="1888"/>
      <c r="SGA4585" s="544"/>
      <c r="SGB4585" s="2365"/>
      <c r="SGC4585" s="633"/>
      <c r="SGD4585" s="439"/>
      <c r="SGE4585" s="633"/>
      <c r="SGF4585" s="633"/>
      <c r="SGG4585" s="1888"/>
      <c r="SGH4585" s="544"/>
      <c r="SGI4585" s="2365"/>
      <c r="SGJ4585" s="633"/>
      <c r="SGK4585" s="439"/>
      <c r="SGL4585" s="633"/>
      <c r="SGM4585" s="633"/>
      <c r="SGN4585" s="1888"/>
      <c r="SGO4585" s="544"/>
      <c r="SGP4585" s="2365"/>
      <c r="SGQ4585" s="633"/>
      <c r="SGR4585" s="439"/>
      <c r="SGS4585" s="633"/>
      <c r="SGT4585" s="633"/>
      <c r="SGU4585" s="1888"/>
      <c r="SGV4585" s="544"/>
      <c r="SGW4585" s="2365"/>
      <c r="SGX4585" s="633"/>
      <c r="SGY4585" s="439"/>
      <c r="SGZ4585" s="633"/>
      <c r="SHA4585" s="633"/>
      <c r="SHB4585" s="1888"/>
      <c r="SHC4585" s="544"/>
      <c r="SHD4585" s="2365"/>
      <c r="SHE4585" s="633"/>
      <c r="SHF4585" s="439"/>
      <c r="SHG4585" s="633"/>
      <c r="SHH4585" s="633"/>
      <c r="SHI4585" s="1888"/>
      <c r="SHJ4585" s="544"/>
      <c r="SHK4585" s="2365"/>
      <c r="SHL4585" s="633"/>
      <c r="SHM4585" s="439"/>
      <c r="SHN4585" s="633"/>
      <c r="SHO4585" s="633"/>
      <c r="SHP4585" s="1888"/>
      <c r="SHQ4585" s="544"/>
      <c r="SHR4585" s="2365"/>
      <c r="SHS4585" s="633"/>
      <c r="SHT4585" s="439"/>
      <c r="SHU4585" s="633"/>
      <c r="SHV4585" s="633"/>
      <c r="SHW4585" s="1888"/>
      <c r="SHX4585" s="544"/>
      <c r="SHY4585" s="2365"/>
      <c r="SHZ4585" s="633"/>
      <c r="SIA4585" s="439"/>
      <c r="SIB4585" s="633"/>
      <c r="SIC4585" s="633"/>
      <c r="SID4585" s="1888"/>
      <c r="SIE4585" s="544"/>
      <c r="SIF4585" s="2365"/>
      <c r="SIG4585" s="633"/>
      <c r="SIH4585" s="439"/>
      <c r="SII4585" s="633"/>
      <c r="SIJ4585" s="633"/>
      <c r="SIK4585" s="1888"/>
      <c r="SIL4585" s="544"/>
      <c r="SIM4585" s="2365"/>
      <c r="SIN4585" s="633"/>
      <c r="SIO4585" s="439"/>
      <c r="SIP4585" s="633"/>
      <c r="SIQ4585" s="633"/>
      <c r="SIR4585" s="1888"/>
      <c r="SIS4585" s="544"/>
      <c r="SIT4585" s="2365"/>
      <c r="SIU4585" s="633"/>
      <c r="SIV4585" s="439"/>
      <c r="SIW4585" s="633"/>
      <c r="SIX4585" s="633"/>
      <c r="SIY4585" s="1888"/>
      <c r="SIZ4585" s="544"/>
      <c r="SJA4585" s="2365"/>
      <c r="SJB4585" s="633"/>
      <c r="SJC4585" s="439"/>
      <c r="SJD4585" s="633"/>
      <c r="SJE4585" s="633"/>
      <c r="SJF4585" s="1888"/>
      <c r="SJG4585" s="544"/>
      <c r="SJH4585" s="2365"/>
      <c r="SJI4585" s="633"/>
      <c r="SJJ4585" s="439"/>
      <c r="SJK4585" s="633"/>
      <c r="SJL4585" s="633"/>
      <c r="SJM4585" s="1888"/>
      <c r="SJN4585" s="544"/>
      <c r="SJO4585" s="2365"/>
      <c r="SJP4585" s="633"/>
      <c r="SJQ4585" s="439"/>
      <c r="SJR4585" s="633"/>
      <c r="SJS4585" s="633"/>
      <c r="SJT4585" s="1888"/>
      <c r="SJU4585" s="544"/>
      <c r="SJV4585" s="2365"/>
      <c r="SJW4585" s="633"/>
      <c r="SJX4585" s="439"/>
      <c r="SJY4585" s="633"/>
      <c r="SJZ4585" s="633"/>
      <c r="SKA4585" s="1888"/>
      <c r="SKB4585" s="544"/>
      <c r="SKC4585" s="2365"/>
      <c r="SKD4585" s="633"/>
      <c r="SKE4585" s="439"/>
      <c r="SKF4585" s="633"/>
      <c r="SKG4585" s="633"/>
      <c r="SKH4585" s="1888"/>
      <c r="SKI4585" s="544"/>
      <c r="SKJ4585" s="2365"/>
      <c r="SKK4585" s="633"/>
      <c r="SKL4585" s="439"/>
      <c r="SKM4585" s="633"/>
      <c r="SKN4585" s="633"/>
      <c r="SKO4585" s="1888"/>
      <c r="SKP4585" s="544"/>
      <c r="SKQ4585" s="2365"/>
      <c r="SKR4585" s="633"/>
      <c r="SKS4585" s="439"/>
      <c r="SKT4585" s="633"/>
      <c r="SKU4585" s="633"/>
      <c r="SKV4585" s="1888"/>
      <c r="SKW4585" s="544"/>
      <c r="SKX4585" s="2365"/>
      <c r="SKY4585" s="633"/>
      <c r="SKZ4585" s="439"/>
      <c r="SLA4585" s="633"/>
      <c r="SLB4585" s="633"/>
      <c r="SLC4585" s="1888"/>
      <c r="SLD4585" s="544"/>
      <c r="SLE4585" s="2365"/>
      <c r="SLF4585" s="633"/>
      <c r="SLG4585" s="439"/>
      <c r="SLH4585" s="633"/>
      <c r="SLI4585" s="633"/>
      <c r="SLJ4585" s="1888"/>
      <c r="SLK4585" s="544"/>
      <c r="SLL4585" s="2365"/>
      <c r="SLM4585" s="633"/>
      <c r="SLN4585" s="439"/>
      <c r="SLO4585" s="633"/>
      <c r="SLP4585" s="633"/>
      <c r="SLQ4585" s="1888"/>
      <c r="SLR4585" s="544"/>
      <c r="SLS4585" s="2365"/>
      <c r="SLT4585" s="633"/>
      <c r="SLU4585" s="439"/>
      <c r="SLV4585" s="633"/>
      <c r="SLW4585" s="633"/>
      <c r="SLX4585" s="1888"/>
      <c r="SLY4585" s="544"/>
      <c r="SLZ4585" s="2365"/>
      <c r="SMA4585" s="633"/>
      <c r="SMB4585" s="439"/>
      <c r="SMC4585" s="633"/>
      <c r="SMD4585" s="633"/>
      <c r="SME4585" s="1888"/>
      <c r="SMF4585" s="544"/>
      <c r="SMG4585" s="2365"/>
      <c r="SMH4585" s="633"/>
      <c r="SMI4585" s="439"/>
      <c r="SMJ4585" s="633"/>
      <c r="SMK4585" s="633"/>
      <c r="SML4585" s="1888"/>
      <c r="SMM4585" s="544"/>
      <c r="SMN4585" s="2365"/>
      <c r="SMO4585" s="633"/>
      <c r="SMP4585" s="439"/>
      <c r="SMQ4585" s="633"/>
      <c r="SMR4585" s="633"/>
      <c r="SMS4585" s="1888"/>
      <c r="SMT4585" s="544"/>
      <c r="SMU4585" s="2365"/>
      <c r="SMV4585" s="633"/>
      <c r="SMW4585" s="439"/>
      <c r="SMX4585" s="633"/>
      <c r="SMY4585" s="633"/>
      <c r="SMZ4585" s="1888"/>
      <c r="SNA4585" s="544"/>
      <c r="SNB4585" s="2365"/>
      <c r="SNC4585" s="633"/>
      <c r="SND4585" s="439"/>
      <c r="SNE4585" s="633"/>
      <c r="SNF4585" s="633"/>
      <c r="SNG4585" s="1888"/>
      <c r="SNH4585" s="544"/>
      <c r="SNI4585" s="2365"/>
      <c r="SNJ4585" s="633"/>
      <c r="SNK4585" s="439"/>
      <c r="SNL4585" s="633"/>
      <c r="SNM4585" s="633"/>
      <c r="SNN4585" s="1888"/>
      <c r="SNO4585" s="544"/>
      <c r="SNP4585" s="2365"/>
      <c r="SNQ4585" s="633"/>
      <c r="SNR4585" s="439"/>
      <c r="SNS4585" s="633"/>
      <c r="SNT4585" s="633"/>
      <c r="SNU4585" s="1888"/>
      <c r="SNV4585" s="544"/>
      <c r="SNW4585" s="2365"/>
      <c r="SNX4585" s="633"/>
      <c r="SNY4585" s="439"/>
      <c r="SNZ4585" s="633"/>
      <c r="SOA4585" s="633"/>
      <c r="SOB4585" s="1888"/>
      <c r="SOC4585" s="544"/>
      <c r="SOD4585" s="2365"/>
      <c r="SOE4585" s="633"/>
      <c r="SOF4585" s="439"/>
      <c r="SOG4585" s="633"/>
      <c r="SOH4585" s="633"/>
      <c r="SOI4585" s="1888"/>
      <c r="SOJ4585" s="544"/>
      <c r="SOK4585" s="2365"/>
      <c r="SOL4585" s="633"/>
      <c r="SOM4585" s="439"/>
      <c r="SON4585" s="633"/>
      <c r="SOO4585" s="633"/>
      <c r="SOP4585" s="1888"/>
      <c r="SOQ4585" s="544"/>
      <c r="SOR4585" s="2365"/>
      <c r="SOS4585" s="633"/>
      <c r="SOT4585" s="439"/>
      <c r="SOU4585" s="633"/>
      <c r="SOV4585" s="633"/>
      <c r="SOW4585" s="1888"/>
      <c r="SOX4585" s="544"/>
      <c r="SOY4585" s="2365"/>
      <c r="SOZ4585" s="633"/>
      <c r="SPA4585" s="439"/>
      <c r="SPB4585" s="633"/>
      <c r="SPC4585" s="633"/>
      <c r="SPD4585" s="1888"/>
      <c r="SPE4585" s="544"/>
      <c r="SPF4585" s="2365"/>
      <c r="SPG4585" s="633"/>
      <c r="SPH4585" s="439"/>
      <c r="SPI4585" s="633"/>
      <c r="SPJ4585" s="633"/>
      <c r="SPK4585" s="1888"/>
      <c r="SPL4585" s="544"/>
      <c r="SPM4585" s="2365"/>
      <c r="SPN4585" s="633"/>
      <c r="SPO4585" s="439"/>
      <c r="SPP4585" s="633"/>
      <c r="SPQ4585" s="633"/>
      <c r="SPR4585" s="1888"/>
      <c r="SPS4585" s="544"/>
      <c r="SPT4585" s="2365"/>
      <c r="SPU4585" s="633"/>
      <c r="SPV4585" s="439"/>
      <c r="SPW4585" s="633"/>
      <c r="SPX4585" s="633"/>
      <c r="SPY4585" s="1888"/>
      <c r="SPZ4585" s="544"/>
      <c r="SQA4585" s="2365"/>
      <c r="SQB4585" s="633"/>
      <c r="SQC4585" s="439"/>
      <c r="SQD4585" s="633"/>
      <c r="SQE4585" s="633"/>
      <c r="SQF4585" s="1888"/>
      <c r="SQG4585" s="544"/>
      <c r="SQH4585" s="2365"/>
      <c r="SQI4585" s="633"/>
      <c r="SQJ4585" s="439"/>
      <c r="SQK4585" s="633"/>
      <c r="SQL4585" s="633"/>
      <c r="SQM4585" s="1888"/>
      <c r="SQN4585" s="544"/>
      <c r="SQO4585" s="2365"/>
      <c r="SQP4585" s="633"/>
      <c r="SQQ4585" s="439"/>
      <c r="SQR4585" s="633"/>
      <c r="SQS4585" s="633"/>
      <c r="SQT4585" s="1888"/>
      <c r="SQU4585" s="544"/>
      <c r="SQV4585" s="2365"/>
      <c r="SQW4585" s="633"/>
      <c r="SQX4585" s="439"/>
      <c r="SQY4585" s="633"/>
      <c r="SQZ4585" s="633"/>
      <c r="SRA4585" s="1888"/>
      <c r="SRB4585" s="544"/>
      <c r="SRC4585" s="2365"/>
      <c r="SRD4585" s="633"/>
      <c r="SRE4585" s="439"/>
      <c r="SRF4585" s="633"/>
      <c r="SRG4585" s="633"/>
      <c r="SRH4585" s="1888"/>
      <c r="SRI4585" s="544"/>
      <c r="SRJ4585" s="2365"/>
      <c r="SRK4585" s="633"/>
      <c r="SRL4585" s="439"/>
      <c r="SRM4585" s="633"/>
      <c r="SRN4585" s="633"/>
      <c r="SRO4585" s="1888"/>
      <c r="SRP4585" s="544"/>
      <c r="SRQ4585" s="2365"/>
      <c r="SRR4585" s="633"/>
      <c r="SRS4585" s="439"/>
      <c r="SRT4585" s="633"/>
      <c r="SRU4585" s="633"/>
      <c r="SRV4585" s="1888"/>
      <c r="SRW4585" s="544"/>
      <c r="SRX4585" s="2365"/>
      <c r="SRY4585" s="633"/>
      <c r="SRZ4585" s="439"/>
      <c r="SSA4585" s="633"/>
      <c r="SSB4585" s="633"/>
      <c r="SSC4585" s="1888"/>
      <c r="SSD4585" s="544"/>
      <c r="SSE4585" s="2365"/>
      <c r="SSF4585" s="633"/>
      <c r="SSG4585" s="439"/>
      <c r="SSH4585" s="633"/>
      <c r="SSI4585" s="633"/>
      <c r="SSJ4585" s="1888"/>
      <c r="SSK4585" s="544"/>
      <c r="SSL4585" s="2365"/>
      <c r="SSM4585" s="633"/>
      <c r="SSN4585" s="439"/>
      <c r="SSO4585" s="633"/>
      <c r="SSP4585" s="633"/>
      <c r="SSQ4585" s="1888"/>
      <c r="SSR4585" s="544"/>
      <c r="SSS4585" s="2365"/>
      <c r="SST4585" s="633"/>
      <c r="SSU4585" s="439"/>
      <c r="SSV4585" s="633"/>
      <c r="SSW4585" s="633"/>
      <c r="SSX4585" s="1888"/>
      <c r="SSY4585" s="544"/>
      <c r="SSZ4585" s="2365"/>
      <c r="STA4585" s="633"/>
      <c r="STB4585" s="439"/>
      <c r="STC4585" s="633"/>
      <c r="STD4585" s="633"/>
      <c r="STE4585" s="1888"/>
      <c r="STF4585" s="544"/>
      <c r="STG4585" s="2365"/>
      <c r="STH4585" s="633"/>
      <c r="STI4585" s="439"/>
      <c r="STJ4585" s="633"/>
      <c r="STK4585" s="633"/>
      <c r="STL4585" s="1888"/>
      <c r="STM4585" s="544"/>
      <c r="STN4585" s="2365"/>
      <c r="STO4585" s="633"/>
      <c r="STP4585" s="439"/>
      <c r="STQ4585" s="633"/>
      <c r="STR4585" s="633"/>
      <c r="STS4585" s="1888"/>
      <c r="STT4585" s="544"/>
      <c r="STU4585" s="2365"/>
      <c r="STV4585" s="633"/>
      <c r="STW4585" s="439"/>
      <c r="STX4585" s="633"/>
      <c r="STY4585" s="633"/>
      <c r="STZ4585" s="1888"/>
      <c r="SUA4585" s="544"/>
      <c r="SUB4585" s="2365"/>
      <c r="SUC4585" s="633"/>
      <c r="SUD4585" s="439"/>
      <c r="SUE4585" s="633"/>
      <c r="SUF4585" s="633"/>
      <c r="SUG4585" s="1888"/>
      <c r="SUH4585" s="544"/>
      <c r="SUI4585" s="2365"/>
      <c r="SUJ4585" s="633"/>
      <c r="SUK4585" s="439"/>
      <c r="SUL4585" s="633"/>
      <c r="SUM4585" s="633"/>
      <c r="SUN4585" s="1888"/>
      <c r="SUO4585" s="544"/>
      <c r="SUP4585" s="2365"/>
      <c r="SUQ4585" s="633"/>
      <c r="SUR4585" s="439"/>
      <c r="SUS4585" s="633"/>
      <c r="SUT4585" s="633"/>
      <c r="SUU4585" s="1888"/>
      <c r="SUV4585" s="544"/>
      <c r="SUW4585" s="2365"/>
      <c r="SUX4585" s="633"/>
      <c r="SUY4585" s="439"/>
      <c r="SUZ4585" s="633"/>
      <c r="SVA4585" s="633"/>
      <c r="SVB4585" s="1888"/>
      <c r="SVC4585" s="544"/>
      <c r="SVD4585" s="2365"/>
      <c r="SVE4585" s="633"/>
      <c r="SVF4585" s="439"/>
      <c r="SVG4585" s="633"/>
      <c r="SVH4585" s="633"/>
      <c r="SVI4585" s="1888"/>
      <c r="SVJ4585" s="544"/>
      <c r="SVK4585" s="2365"/>
      <c r="SVL4585" s="633"/>
      <c r="SVM4585" s="439"/>
      <c r="SVN4585" s="633"/>
      <c r="SVO4585" s="633"/>
      <c r="SVP4585" s="1888"/>
      <c r="SVQ4585" s="544"/>
      <c r="SVR4585" s="2365"/>
      <c r="SVS4585" s="633"/>
      <c r="SVT4585" s="439"/>
      <c r="SVU4585" s="633"/>
      <c r="SVV4585" s="633"/>
      <c r="SVW4585" s="1888"/>
      <c r="SVX4585" s="544"/>
      <c r="SVY4585" s="2365"/>
      <c r="SVZ4585" s="633"/>
      <c r="SWA4585" s="439"/>
      <c r="SWB4585" s="633"/>
      <c r="SWC4585" s="633"/>
      <c r="SWD4585" s="1888"/>
      <c r="SWE4585" s="544"/>
      <c r="SWF4585" s="2365"/>
      <c r="SWG4585" s="633"/>
      <c r="SWH4585" s="439"/>
      <c r="SWI4585" s="633"/>
      <c r="SWJ4585" s="633"/>
      <c r="SWK4585" s="1888"/>
      <c r="SWL4585" s="544"/>
      <c r="SWM4585" s="2365"/>
      <c r="SWN4585" s="633"/>
      <c r="SWO4585" s="439"/>
      <c r="SWP4585" s="633"/>
      <c r="SWQ4585" s="633"/>
      <c r="SWR4585" s="1888"/>
      <c r="SWS4585" s="544"/>
      <c r="SWT4585" s="2365"/>
      <c r="SWU4585" s="633"/>
      <c r="SWV4585" s="439"/>
      <c r="SWW4585" s="633"/>
      <c r="SWX4585" s="633"/>
      <c r="SWY4585" s="1888"/>
      <c r="SWZ4585" s="544"/>
      <c r="SXA4585" s="2365"/>
      <c r="SXB4585" s="633"/>
      <c r="SXC4585" s="439"/>
      <c r="SXD4585" s="633"/>
      <c r="SXE4585" s="633"/>
      <c r="SXF4585" s="1888"/>
      <c r="SXG4585" s="544"/>
      <c r="SXH4585" s="2365"/>
      <c r="SXI4585" s="633"/>
      <c r="SXJ4585" s="439"/>
      <c r="SXK4585" s="633"/>
      <c r="SXL4585" s="633"/>
      <c r="SXM4585" s="1888"/>
      <c r="SXN4585" s="544"/>
      <c r="SXO4585" s="2365"/>
      <c r="SXP4585" s="633"/>
      <c r="SXQ4585" s="439"/>
      <c r="SXR4585" s="633"/>
      <c r="SXS4585" s="633"/>
      <c r="SXT4585" s="1888"/>
      <c r="SXU4585" s="544"/>
      <c r="SXV4585" s="2365"/>
      <c r="SXW4585" s="633"/>
      <c r="SXX4585" s="439"/>
      <c r="SXY4585" s="633"/>
      <c r="SXZ4585" s="633"/>
      <c r="SYA4585" s="1888"/>
      <c r="SYB4585" s="544"/>
      <c r="SYC4585" s="2365"/>
      <c r="SYD4585" s="633"/>
      <c r="SYE4585" s="439"/>
      <c r="SYF4585" s="633"/>
      <c r="SYG4585" s="633"/>
      <c r="SYH4585" s="1888"/>
      <c r="SYI4585" s="544"/>
      <c r="SYJ4585" s="2365"/>
      <c r="SYK4585" s="633"/>
      <c r="SYL4585" s="439"/>
      <c r="SYM4585" s="633"/>
      <c r="SYN4585" s="633"/>
      <c r="SYO4585" s="1888"/>
      <c r="SYP4585" s="544"/>
      <c r="SYQ4585" s="2365"/>
      <c r="SYR4585" s="633"/>
      <c r="SYS4585" s="439"/>
      <c r="SYT4585" s="633"/>
      <c r="SYU4585" s="633"/>
      <c r="SYV4585" s="1888"/>
      <c r="SYW4585" s="544"/>
      <c r="SYX4585" s="2365"/>
      <c r="SYY4585" s="633"/>
      <c r="SYZ4585" s="439"/>
      <c r="SZA4585" s="633"/>
      <c r="SZB4585" s="633"/>
      <c r="SZC4585" s="1888"/>
      <c r="SZD4585" s="544"/>
      <c r="SZE4585" s="2365"/>
      <c r="SZF4585" s="633"/>
      <c r="SZG4585" s="439"/>
      <c r="SZH4585" s="633"/>
      <c r="SZI4585" s="633"/>
      <c r="SZJ4585" s="1888"/>
      <c r="SZK4585" s="544"/>
      <c r="SZL4585" s="2365"/>
      <c r="SZM4585" s="633"/>
      <c r="SZN4585" s="439"/>
      <c r="SZO4585" s="633"/>
      <c r="SZP4585" s="633"/>
      <c r="SZQ4585" s="1888"/>
      <c r="SZR4585" s="544"/>
      <c r="SZS4585" s="2365"/>
      <c r="SZT4585" s="633"/>
      <c r="SZU4585" s="439"/>
      <c r="SZV4585" s="633"/>
      <c r="SZW4585" s="633"/>
      <c r="SZX4585" s="1888"/>
      <c r="SZY4585" s="544"/>
      <c r="SZZ4585" s="2365"/>
      <c r="TAA4585" s="633"/>
      <c r="TAB4585" s="439"/>
      <c r="TAC4585" s="633"/>
      <c r="TAD4585" s="633"/>
      <c r="TAE4585" s="1888"/>
      <c r="TAF4585" s="544"/>
      <c r="TAG4585" s="2365"/>
      <c r="TAH4585" s="633"/>
      <c r="TAI4585" s="439"/>
      <c r="TAJ4585" s="633"/>
      <c r="TAK4585" s="633"/>
      <c r="TAL4585" s="1888"/>
      <c r="TAM4585" s="544"/>
      <c r="TAN4585" s="2365"/>
      <c r="TAO4585" s="633"/>
      <c r="TAP4585" s="439"/>
      <c r="TAQ4585" s="633"/>
      <c r="TAR4585" s="633"/>
      <c r="TAS4585" s="1888"/>
      <c r="TAT4585" s="544"/>
      <c r="TAU4585" s="2365"/>
      <c r="TAV4585" s="633"/>
      <c r="TAW4585" s="439"/>
      <c r="TAX4585" s="633"/>
      <c r="TAY4585" s="633"/>
      <c r="TAZ4585" s="1888"/>
      <c r="TBA4585" s="544"/>
      <c r="TBB4585" s="2365"/>
      <c r="TBC4585" s="633"/>
      <c r="TBD4585" s="439"/>
      <c r="TBE4585" s="633"/>
      <c r="TBF4585" s="633"/>
      <c r="TBG4585" s="1888"/>
      <c r="TBH4585" s="544"/>
      <c r="TBI4585" s="2365"/>
      <c r="TBJ4585" s="633"/>
      <c r="TBK4585" s="439"/>
      <c r="TBL4585" s="633"/>
      <c r="TBM4585" s="633"/>
      <c r="TBN4585" s="1888"/>
      <c r="TBO4585" s="544"/>
      <c r="TBP4585" s="2365"/>
      <c r="TBQ4585" s="633"/>
      <c r="TBR4585" s="439"/>
      <c r="TBS4585" s="633"/>
      <c r="TBT4585" s="633"/>
      <c r="TBU4585" s="1888"/>
      <c r="TBV4585" s="544"/>
      <c r="TBW4585" s="2365"/>
      <c r="TBX4585" s="633"/>
      <c r="TBY4585" s="439"/>
      <c r="TBZ4585" s="633"/>
      <c r="TCA4585" s="633"/>
      <c r="TCB4585" s="1888"/>
      <c r="TCC4585" s="544"/>
      <c r="TCD4585" s="2365"/>
      <c r="TCE4585" s="633"/>
      <c r="TCF4585" s="439"/>
      <c r="TCG4585" s="633"/>
      <c r="TCH4585" s="633"/>
      <c r="TCI4585" s="1888"/>
      <c r="TCJ4585" s="544"/>
      <c r="TCK4585" s="2365"/>
      <c r="TCL4585" s="633"/>
      <c r="TCM4585" s="439"/>
      <c r="TCN4585" s="633"/>
      <c r="TCO4585" s="633"/>
      <c r="TCP4585" s="1888"/>
      <c r="TCQ4585" s="544"/>
      <c r="TCR4585" s="2365"/>
      <c r="TCS4585" s="633"/>
      <c r="TCT4585" s="439"/>
      <c r="TCU4585" s="633"/>
      <c r="TCV4585" s="633"/>
      <c r="TCW4585" s="1888"/>
      <c r="TCX4585" s="544"/>
      <c r="TCY4585" s="2365"/>
      <c r="TCZ4585" s="633"/>
      <c r="TDA4585" s="439"/>
      <c r="TDB4585" s="633"/>
      <c r="TDC4585" s="633"/>
      <c r="TDD4585" s="1888"/>
      <c r="TDE4585" s="544"/>
      <c r="TDF4585" s="2365"/>
      <c r="TDG4585" s="633"/>
      <c r="TDH4585" s="439"/>
      <c r="TDI4585" s="633"/>
      <c r="TDJ4585" s="633"/>
      <c r="TDK4585" s="1888"/>
      <c r="TDL4585" s="544"/>
      <c r="TDM4585" s="2365"/>
      <c r="TDN4585" s="633"/>
      <c r="TDO4585" s="439"/>
      <c r="TDP4585" s="633"/>
      <c r="TDQ4585" s="633"/>
      <c r="TDR4585" s="1888"/>
      <c r="TDS4585" s="544"/>
      <c r="TDT4585" s="2365"/>
      <c r="TDU4585" s="633"/>
      <c r="TDV4585" s="439"/>
      <c r="TDW4585" s="633"/>
      <c r="TDX4585" s="633"/>
      <c r="TDY4585" s="1888"/>
      <c r="TDZ4585" s="544"/>
      <c r="TEA4585" s="2365"/>
      <c r="TEB4585" s="633"/>
      <c r="TEC4585" s="439"/>
      <c r="TED4585" s="633"/>
      <c r="TEE4585" s="633"/>
      <c r="TEF4585" s="1888"/>
      <c r="TEG4585" s="544"/>
      <c r="TEH4585" s="2365"/>
      <c r="TEI4585" s="633"/>
      <c r="TEJ4585" s="439"/>
      <c r="TEK4585" s="633"/>
      <c r="TEL4585" s="633"/>
      <c r="TEM4585" s="1888"/>
      <c r="TEN4585" s="544"/>
      <c r="TEO4585" s="2365"/>
      <c r="TEP4585" s="633"/>
      <c r="TEQ4585" s="439"/>
      <c r="TER4585" s="633"/>
      <c r="TES4585" s="633"/>
      <c r="TET4585" s="1888"/>
      <c r="TEU4585" s="544"/>
      <c r="TEV4585" s="2365"/>
      <c r="TEW4585" s="633"/>
      <c r="TEX4585" s="439"/>
      <c r="TEY4585" s="633"/>
      <c r="TEZ4585" s="633"/>
      <c r="TFA4585" s="1888"/>
      <c r="TFB4585" s="544"/>
      <c r="TFC4585" s="2365"/>
      <c r="TFD4585" s="633"/>
      <c r="TFE4585" s="439"/>
      <c r="TFF4585" s="633"/>
      <c r="TFG4585" s="633"/>
      <c r="TFH4585" s="1888"/>
      <c r="TFI4585" s="544"/>
      <c r="TFJ4585" s="2365"/>
      <c r="TFK4585" s="633"/>
      <c r="TFL4585" s="439"/>
      <c r="TFM4585" s="633"/>
      <c r="TFN4585" s="633"/>
      <c r="TFO4585" s="1888"/>
      <c r="TFP4585" s="544"/>
      <c r="TFQ4585" s="2365"/>
      <c r="TFR4585" s="633"/>
      <c r="TFS4585" s="439"/>
      <c r="TFT4585" s="633"/>
      <c r="TFU4585" s="633"/>
      <c r="TFV4585" s="1888"/>
      <c r="TFW4585" s="544"/>
      <c r="TFX4585" s="2365"/>
      <c r="TFY4585" s="633"/>
      <c r="TFZ4585" s="439"/>
      <c r="TGA4585" s="633"/>
      <c r="TGB4585" s="633"/>
      <c r="TGC4585" s="1888"/>
      <c r="TGD4585" s="544"/>
      <c r="TGE4585" s="2365"/>
      <c r="TGF4585" s="633"/>
      <c r="TGG4585" s="439"/>
      <c r="TGH4585" s="633"/>
      <c r="TGI4585" s="633"/>
      <c r="TGJ4585" s="1888"/>
      <c r="TGK4585" s="544"/>
      <c r="TGL4585" s="2365"/>
      <c r="TGM4585" s="633"/>
      <c r="TGN4585" s="439"/>
      <c r="TGO4585" s="633"/>
      <c r="TGP4585" s="633"/>
      <c r="TGQ4585" s="1888"/>
      <c r="TGR4585" s="544"/>
      <c r="TGS4585" s="2365"/>
      <c r="TGT4585" s="633"/>
      <c r="TGU4585" s="439"/>
      <c r="TGV4585" s="633"/>
      <c r="TGW4585" s="633"/>
      <c r="TGX4585" s="1888"/>
      <c r="TGY4585" s="544"/>
      <c r="TGZ4585" s="2365"/>
      <c r="THA4585" s="633"/>
      <c r="THB4585" s="439"/>
      <c r="THC4585" s="633"/>
      <c r="THD4585" s="633"/>
      <c r="THE4585" s="1888"/>
      <c r="THF4585" s="544"/>
      <c r="THG4585" s="2365"/>
      <c r="THH4585" s="633"/>
      <c r="THI4585" s="439"/>
      <c r="THJ4585" s="633"/>
      <c r="THK4585" s="633"/>
      <c r="THL4585" s="1888"/>
      <c r="THM4585" s="544"/>
      <c r="THN4585" s="2365"/>
      <c r="THO4585" s="633"/>
      <c r="THP4585" s="439"/>
      <c r="THQ4585" s="633"/>
      <c r="THR4585" s="633"/>
      <c r="THS4585" s="1888"/>
      <c r="THT4585" s="544"/>
      <c r="THU4585" s="2365"/>
      <c r="THV4585" s="633"/>
      <c r="THW4585" s="439"/>
      <c r="THX4585" s="633"/>
      <c r="THY4585" s="633"/>
      <c r="THZ4585" s="1888"/>
      <c r="TIA4585" s="544"/>
      <c r="TIB4585" s="2365"/>
      <c r="TIC4585" s="633"/>
      <c r="TID4585" s="439"/>
      <c r="TIE4585" s="633"/>
      <c r="TIF4585" s="633"/>
      <c r="TIG4585" s="1888"/>
      <c r="TIH4585" s="544"/>
      <c r="TII4585" s="2365"/>
      <c r="TIJ4585" s="633"/>
      <c r="TIK4585" s="439"/>
      <c r="TIL4585" s="633"/>
      <c r="TIM4585" s="633"/>
      <c r="TIN4585" s="1888"/>
      <c r="TIO4585" s="544"/>
      <c r="TIP4585" s="2365"/>
      <c r="TIQ4585" s="633"/>
      <c r="TIR4585" s="439"/>
      <c r="TIS4585" s="633"/>
      <c r="TIT4585" s="633"/>
      <c r="TIU4585" s="1888"/>
      <c r="TIV4585" s="544"/>
      <c r="TIW4585" s="2365"/>
      <c r="TIX4585" s="633"/>
      <c r="TIY4585" s="439"/>
      <c r="TIZ4585" s="633"/>
      <c r="TJA4585" s="633"/>
      <c r="TJB4585" s="1888"/>
      <c r="TJC4585" s="544"/>
      <c r="TJD4585" s="2365"/>
      <c r="TJE4585" s="633"/>
      <c r="TJF4585" s="439"/>
      <c r="TJG4585" s="633"/>
      <c r="TJH4585" s="633"/>
      <c r="TJI4585" s="1888"/>
      <c r="TJJ4585" s="544"/>
      <c r="TJK4585" s="2365"/>
      <c r="TJL4585" s="633"/>
      <c r="TJM4585" s="439"/>
      <c r="TJN4585" s="633"/>
      <c r="TJO4585" s="633"/>
      <c r="TJP4585" s="1888"/>
      <c r="TJQ4585" s="544"/>
      <c r="TJR4585" s="2365"/>
      <c r="TJS4585" s="633"/>
      <c r="TJT4585" s="439"/>
      <c r="TJU4585" s="633"/>
      <c r="TJV4585" s="633"/>
      <c r="TJW4585" s="1888"/>
      <c r="TJX4585" s="544"/>
      <c r="TJY4585" s="2365"/>
      <c r="TJZ4585" s="633"/>
      <c r="TKA4585" s="439"/>
      <c r="TKB4585" s="633"/>
      <c r="TKC4585" s="633"/>
      <c r="TKD4585" s="1888"/>
      <c r="TKE4585" s="544"/>
      <c r="TKF4585" s="2365"/>
      <c r="TKG4585" s="633"/>
      <c r="TKH4585" s="439"/>
      <c r="TKI4585" s="633"/>
      <c r="TKJ4585" s="633"/>
      <c r="TKK4585" s="1888"/>
      <c r="TKL4585" s="544"/>
      <c r="TKM4585" s="2365"/>
      <c r="TKN4585" s="633"/>
      <c r="TKO4585" s="439"/>
      <c r="TKP4585" s="633"/>
      <c r="TKQ4585" s="633"/>
      <c r="TKR4585" s="1888"/>
      <c r="TKS4585" s="544"/>
      <c r="TKT4585" s="2365"/>
      <c r="TKU4585" s="633"/>
      <c r="TKV4585" s="439"/>
      <c r="TKW4585" s="633"/>
      <c r="TKX4585" s="633"/>
      <c r="TKY4585" s="1888"/>
      <c r="TKZ4585" s="544"/>
      <c r="TLA4585" s="2365"/>
      <c r="TLB4585" s="633"/>
      <c r="TLC4585" s="439"/>
      <c r="TLD4585" s="633"/>
      <c r="TLE4585" s="633"/>
      <c r="TLF4585" s="1888"/>
      <c r="TLG4585" s="544"/>
      <c r="TLH4585" s="2365"/>
      <c r="TLI4585" s="633"/>
      <c r="TLJ4585" s="439"/>
      <c r="TLK4585" s="633"/>
      <c r="TLL4585" s="633"/>
      <c r="TLM4585" s="1888"/>
      <c r="TLN4585" s="544"/>
      <c r="TLO4585" s="2365"/>
      <c r="TLP4585" s="633"/>
      <c r="TLQ4585" s="439"/>
      <c r="TLR4585" s="633"/>
      <c r="TLS4585" s="633"/>
      <c r="TLT4585" s="1888"/>
      <c r="TLU4585" s="544"/>
      <c r="TLV4585" s="2365"/>
      <c r="TLW4585" s="633"/>
      <c r="TLX4585" s="439"/>
      <c r="TLY4585" s="633"/>
      <c r="TLZ4585" s="633"/>
      <c r="TMA4585" s="1888"/>
      <c r="TMB4585" s="544"/>
      <c r="TMC4585" s="2365"/>
      <c r="TMD4585" s="633"/>
      <c r="TME4585" s="439"/>
      <c r="TMF4585" s="633"/>
      <c r="TMG4585" s="633"/>
      <c r="TMH4585" s="1888"/>
      <c r="TMI4585" s="544"/>
      <c r="TMJ4585" s="2365"/>
      <c r="TMK4585" s="633"/>
      <c r="TML4585" s="439"/>
      <c r="TMM4585" s="633"/>
      <c r="TMN4585" s="633"/>
      <c r="TMO4585" s="1888"/>
      <c r="TMP4585" s="544"/>
      <c r="TMQ4585" s="2365"/>
      <c r="TMR4585" s="633"/>
      <c r="TMS4585" s="439"/>
      <c r="TMT4585" s="633"/>
      <c r="TMU4585" s="633"/>
      <c r="TMV4585" s="1888"/>
      <c r="TMW4585" s="544"/>
      <c r="TMX4585" s="2365"/>
      <c r="TMY4585" s="633"/>
      <c r="TMZ4585" s="439"/>
      <c r="TNA4585" s="633"/>
      <c r="TNB4585" s="633"/>
      <c r="TNC4585" s="1888"/>
      <c r="TND4585" s="544"/>
      <c r="TNE4585" s="2365"/>
      <c r="TNF4585" s="633"/>
      <c r="TNG4585" s="439"/>
      <c r="TNH4585" s="633"/>
      <c r="TNI4585" s="633"/>
      <c r="TNJ4585" s="1888"/>
      <c r="TNK4585" s="544"/>
      <c r="TNL4585" s="2365"/>
      <c r="TNM4585" s="633"/>
      <c r="TNN4585" s="439"/>
      <c r="TNO4585" s="633"/>
      <c r="TNP4585" s="633"/>
      <c r="TNQ4585" s="1888"/>
      <c r="TNR4585" s="544"/>
      <c r="TNS4585" s="2365"/>
      <c r="TNT4585" s="633"/>
      <c r="TNU4585" s="439"/>
      <c r="TNV4585" s="633"/>
      <c r="TNW4585" s="633"/>
      <c r="TNX4585" s="1888"/>
      <c r="TNY4585" s="544"/>
      <c r="TNZ4585" s="2365"/>
      <c r="TOA4585" s="633"/>
      <c r="TOB4585" s="439"/>
      <c r="TOC4585" s="633"/>
      <c r="TOD4585" s="633"/>
      <c r="TOE4585" s="1888"/>
      <c r="TOF4585" s="544"/>
      <c r="TOG4585" s="2365"/>
      <c r="TOH4585" s="633"/>
      <c r="TOI4585" s="439"/>
      <c r="TOJ4585" s="633"/>
      <c r="TOK4585" s="633"/>
      <c r="TOL4585" s="1888"/>
      <c r="TOM4585" s="544"/>
      <c r="TON4585" s="2365"/>
      <c r="TOO4585" s="633"/>
      <c r="TOP4585" s="439"/>
      <c r="TOQ4585" s="633"/>
      <c r="TOR4585" s="633"/>
      <c r="TOS4585" s="1888"/>
      <c r="TOT4585" s="544"/>
      <c r="TOU4585" s="2365"/>
      <c r="TOV4585" s="633"/>
      <c r="TOW4585" s="439"/>
      <c r="TOX4585" s="633"/>
      <c r="TOY4585" s="633"/>
      <c r="TOZ4585" s="1888"/>
      <c r="TPA4585" s="544"/>
      <c r="TPB4585" s="2365"/>
      <c r="TPC4585" s="633"/>
      <c r="TPD4585" s="439"/>
      <c r="TPE4585" s="633"/>
      <c r="TPF4585" s="633"/>
      <c r="TPG4585" s="1888"/>
      <c r="TPH4585" s="544"/>
      <c r="TPI4585" s="2365"/>
      <c r="TPJ4585" s="633"/>
      <c r="TPK4585" s="439"/>
      <c r="TPL4585" s="633"/>
      <c r="TPM4585" s="633"/>
      <c r="TPN4585" s="1888"/>
      <c r="TPO4585" s="544"/>
      <c r="TPP4585" s="2365"/>
      <c r="TPQ4585" s="633"/>
      <c r="TPR4585" s="439"/>
      <c r="TPS4585" s="633"/>
      <c r="TPT4585" s="633"/>
      <c r="TPU4585" s="1888"/>
      <c r="TPV4585" s="544"/>
      <c r="TPW4585" s="2365"/>
      <c r="TPX4585" s="633"/>
      <c r="TPY4585" s="439"/>
      <c r="TPZ4585" s="633"/>
      <c r="TQA4585" s="633"/>
      <c r="TQB4585" s="1888"/>
      <c r="TQC4585" s="544"/>
      <c r="TQD4585" s="2365"/>
      <c r="TQE4585" s="633"/>
      <c r="TQF4585" s="439"/>
      <c r="TQG4585" s="633"/>
      <c r="TQH4585" s="633"/>
      <c r="TQI4585" s="1888"/>
      <c r="TQJ4585" s="544"/>
      <c r="TQK4585" s="2365"/>
      <c r="TQL4585" s="633"/>
      <c r="TQM4585" s="439"/>
      <c r="TQN4585" s="633"/>
      <c r="TQO4585" s="633"/>
      <c r="TQP4585" s="1888"/>
      <c r="TQQ4585" s="544"/>
      <c r="TQR4585" s="2365"/>
      <c r="TQS4585" s="633"/>
      <c r="TQT4585" s="439"/>
      <c r="TQU4585" s="633"/>
      <c r="TQV4585" s="633"/>
      <c r="TQW4585" s="1888"/>
      <c r="TQX4585" s="544"/>
      <c r="TQY4585" s="2365"/>
      <c r="TQZ4585" s="633"/>
      <c r="TRA4585" s="439"/>
      <c r="TRB4585" s="633"/>
      <c r="TRC4585" s="633"/>
      <c r="TRD4585" s="1888"/>
      <c r="TRE4585" s="544"/>
      <c r="TRF4585" s="2365"/>
      <c r="TRG4585" s="633"/>
      <c r="TRH4585" s="439"/>
      <c r="TRI4585" s="633"/>
      <c r="TRJ4585" s="633"/>
      <c r="TRK4585" s="1888"/>
      <c r="TRL4585" s="544"/>
      <c r="TRM4585" s="2365"/>
      <c r="TRN4585" s="633"/>
      <c r="TRO4585" s="439"/>
      <c r="TRP4585" s="633"/>
      <c r="TRQ4585" s="633"/>
      <c r="TRR4585" s="1888"/>
      <c r="TRS4585" s="544"/>
      <c r="TRT4585" s="2365"/>
      <c r="TRU4585" s="633"/>
      <c r="TRV4585" s="439"/>
      <c r="TRW4585" s="633"/>
      <c r="TRX4585" s="633"/>
      <c r="TRY4585" s="1888"/>
      <c r="TRZ4585" s="544"/>
      <c r="TSA4585" s="2365"/>
      <c r="TSB4585" s="633"/>
      <c r="TSC4585" s="439"/>
      <c r="TSD4585" s="633"/>
      <c r="TSE4585" s="633"/>
      <c r="TSF4585" s="1888"/>
      <c r="TSG4585" s="544"/>
      <c r="TSH4585" s="2365"/>
      <c r="TSI4585" s="633"/>
      <c r="TSJ4585" s="439"/>
      <c r="TSK4585" s="633"/>
      <c r="TSL4585" s="633"/>
      <c r="TSM4585" s="1888"/>
      <c r="TSN4585" s="544"/>
      <c r="TSO4585" s="2365"/>
      <c r="TSP4585" s="633"/>
      <c r="TSQ4585" s="439"/>
      <c r="TSR4585" s="633"/>
      <c r="TSS4585" s="633"/>
      <c r="TST4585" s="1888"/>
      <c r="TSU4585" s="544"/>
      <c r="TSV4585" s="2365"/>
      <c r="TSW4585" s="633"/>
      <c r="TSX4585" s="439"/>
      <c r="TSY4585" s="633"/>
      <c r="TSZ4585" s="633"/>
      <c r="TTA4585" s="1888"/>
      <c r="TTB4585" s="544"/>
      <c r="TTC4585" s="2365"/>
      <c r="TTD4585" s="633"/>
      <c r="TTE4585" s="439"/>
      <c r="TTF4585" s="633"/>
      <c r="TTG4585" s="633"/>
      <c r="TTH4585" s="1888"/>
      <c r="TTI4585" s="544"/>
      <c r="TTJ4585" s="2365"/>
      <c r="TTK4585" s="633"/>
      <c r="TTL4585" s="439"/>
      <c r="TTM4585" s="633"/>
      <c r="TTN4585" s="633"/>
      <c r="TTO4585" s="1888"/>
      <c r="TTP4585" s="544"/>
      <c r="TTQ4585" s="2365"/>
      <c r="TTR4585" s="633"/>
      <c r="TTS4585" s="439"/>
      <c r="TTT4585" s="633"/>
      <c r="TTU4585" s="633"/>
      <c r="TTV4585" s="1888"/>
      <c r="TTW4585" s="544"/>
      <c r="TTX4585" s="2365"/>
      <c r="TTY4585" s="633"/>
      <c r="TTZ4585" s="439"/>
      <c r="TUA4585" s="633"/>
      <c r="TUB4585" s="633"/>
      <c r="TUC4585" s="1888"/>
      <c r="TUD4585" s="544"/>
      <c r="TUE4585" s="2365"/>
      <c r="TUF4585" s="633"/>
      <c r="TUG4585" s="439"/>
      <c r="TUH4585" s="633"/>
      <c r="TUI4585" s="633"/>
      <c r="TUJ4585" s="1888"/>
      <c r="TUK4585" s="544"/>
      <c r="TUL4585" s="2365"/>
      <c r="TUM4585" s="633"/>
      <c r="TUN4585" s="439"/>
      <c r="TUO4585" s="633"/>
      <c r="TUP4585" s="633"/>
      <c r="TUQ4585" s="1888"/>
      <c r="TUR4585" s="544"/>
      <c r="TUS4585" s="2365"/>
      <c r="TUT4585" s="633"/>
      <c r="TUU4585" s="439"/>
      <c r="TUV4585" s="633"/>
      <c r="TUW4585" s="633"/>
      <c r="TUX4585" s="1888"/>
      <c r="TUY4585" s="544"/>
      <c r="TUZ4585" s="2365"/>
      <c r="TVA4585" s="633"/>
      <c r="TVB4585" s="439"/>
      <c r="TVC4585" s="633"/>
      <c r="TVD4585" s="633"/>
      <c r="TVE4585" s="1888"/>
      <c r="TVF4585" s="544"/>
      <c r="TVG4585" s="2365"/>
      <c r="TVH4585" s="633"/>
      <c r="TVI4585" s="439"/>
      <c r="TVJ4585" s="633"/>
      <c r="TVK4585" s="633"/>
      <c r="TVL4585" s="1888"/>
      <c r="TVM4585" s="544"/>
      <c r="TVN4585" s="2365"/>
      <c r="TVO4585" s="633"/>
      <c r="TVP4585" s="439"/>
      <c r="TVQ4585" s="633"/>
      <c r="TVR4585" s="633"/>
      <c r="TVS4585" s="1888"/>
      <c r="TVT4585" s="544"/>
      <c r="TVU4585" s="2365"/>
      <c r="TVV4585" s="633"/>
      <c r="TVW4585" s="439"/>
      <c r="TVX4585" s="633"/>
      <c r="TVY4585" s="633"/>
      <c r="TVZ4585" s="1888"/>
      <c r="TWA4585" s="544"/>
      <c r="TWB4585" s="2365"/>
      <c r="TWC4585" s="633"/>
      <c r="TWD4585" s="439"/>
      <c r="TWE4585" s="633"/>
      <c r="TWF4585" s="633"/>
      <c r="TWG4585" s="1888"/>
      <c r="TWH4585" s="544"/>
      <c r="TWI4585" s="2365"/>
      <c r="TWJ4585" s="633"/>
      <c r="TWK4585" s="439"/>
      <c r="TWL4585" s="633"/>
      <c r="TWM4585" s="633"/>
      <c r="TWN4585" s="1888"/>
      <c r="TWO4585" s="544"/>
      <c r="TWP4585" s="2365"/>
      <c r="TWQ4585" s="633"/>
      <c r="TWR4585" s="439"/>
      <c r="TWS4585" s="633"/>
      <c r="TWT4585" s="633"/>
      <c r="TWU4585" s="1888"/>
      <c r="TWV4585" s="544"/>
      <c r="TWW4585" s="2365"/>
      <c r="TWX4585" s="633"/>
      <c r="TWY4585" s="439"/>
      <c r="TWZ4585" s="633"/>
      <c r="TXA4585" s="633"/>
      <c r="TXB4585" s="1888"/>
      <c r="TXC4585" s="544"/>
      <c r="TXD4585" s="2365"/>
      <c r="TXE4585" s="633"/>
      <c r="TXF4585" s="439"/>
      <c r="TXG4585" s="633"/>
      <c r="TXH4585" s="633"/>
      <c r="TXI4585" s="1888"/>
      <c r="TXJ4585" s="544"/>
      <c r="TXK4585" s="2365"/>
      <c r="TXL4585" s="633"/>
      <c r="TXM4585" s="439"/>
      <c r="TXN4585" s="633"/>
      <c r="TXO4585" s="633"/>
      <c r="TXP4585" s="1888"/>
      <c r="TXQ4585" s="544"/>
      <c r="TXR4585" s="2365"/>
      <c r="TXS4585" s="633"/>
      <c r="TXT4585" s="439"/>
      <c r="TXU4585" s="633"/>
      <c r="TXV4585" s="633"/>
      <c r="TXW4585" s="1888"/>
      <c r="TXX4585" s="544"/>
      <c r="TXY4585" s="2365"/>
      <c r="TXZ4585" s="633"/>
      <c r="TYA4585" s="439"/>
      <c r="TYB4585" s="633"/>
      <c r="TYC4585" s="633"/>
      <c r="TYD4585" s="1888"/>
      <c r="TYE4585" s="544"/>
      <c r="TYF4585" s="2365"/>
      <c r="TYG4585" s="633"/>
      <c r="TYH4585" s="439"/>
      <c r="TYI4585" s="633"/>
      <c r="TYJ4585" s="633"/>
      <c r="TYK4585" s="1888"/>
      <c r="TYL4585" s="544"/>
      <c r="TYM4585" s="2365"/>
      <c r="TYN4585" s="633"/>
      <c r="TYO4585" s="439"/>
      <c r="TYP4585" s="633"/>
      <c r="TYQ4585" s="633"/>
      <c r="TYR4585" s="1888"/>
      <c r="TYS4585" s="544"/>
      <c r="TYT4585" s="2365"/>
      <c r="TYU4585" s="633"/>
      <c r="TYV4585" s="439"/>
      <c r="TYW4585" s="633"/>
      <c r="TYX4585" s="633"/>
      <c r="TYY4585" s="1888"/>
      <c r="TYZ4585" s="544"/>
      <c r="TZA4585" s="2365"/>
      <c r="TZB4585" s="633"/>
      <c r="TZC4585" s="439"/>
      <c r="TZD4585" s="633"/>
      <c r="TZE4585" s="633"/>
      <c r="TZF4585" s="1888"/>
      <c r="TZG4585" s="544"/>
      <c r="TZH4585" s="2365"/>
      <c r="TZI4585" s="633"/>
      <c r="TZJ4585" s="439"/>
      <c r="TZK4585" s="633"/>
      <c r="TZL4585" s="633"/>
      <c r="TZM4585" s="1888"/>
      <c r="TZN4585" s="544"/>
      <c r="TZO4585" s="2365"/>
      <c r="TZP4585" s="633"/>
      <c r="TZQ4585" s="439"/>
      <c r="TZR4585" s="633"/>
      <c r="TZS4585" s="633"/>
      <c r="TZT4585" s="1888"/>
      <c r="TZU4585" s="544"/>
      <c r="TZV4585" s="2365"/>
      <c r="TZW4585" s="633"/>
      <c r="TZX4585" s="439"/>
      <c r="TZY4585" s="633"/>
      <c r="TZZ4585" s="633"/>
      <c r="UAA4585" s="1888"/>
      <c r="UAB4585" s="544"/>
      <c r="UAC4585" s="2365"/>
      <c r="UAD4585" s="633"/>
      <c r="UAE4585" s="439"/>
      <c r="UAF4585" s="633"/>
      <c r="UAG4585" s="633"/>
      <c r="UAH4585" s="1888"/>
      <c r="UAI4585" s="544"/>
      <c r="UAJ4585" s="2365"/>
      <c r="UAK4585" s="633"/>
      <c r="UAL4585" s="439"/>
      <c r="UAM4585" s="633"/>
      <c r="UAN4585" s="633"/>
      <c r="UAO4585" s="1888"/>
      <c r="UAP4585" s="544"/>
      <c r="UAQ4585" s="2365"/>
      <c r="UAR4585" s="633"/>
      <c r="UAS4585" s="439"/>
      <c r="UAT4585" s="633"/>
      <c r="UAU4585" s="633"/>
      <c r="UAV4585" s="1888"/>
      <c r="UAW4585" s="544"/>
      <c r="UAX4585" s="2365"/>
      <c r="UAY4585" s="633"/>
      <c r="UAZ4585" s="439"/>
      <c r="UBA4585" s="633"/>
      <c r="UBB4585" s="633"/>
      <c r="UBC4585" s="1888"/>
      <c r="UBD4585" s="544"/>
      <c r="UBE4585" s="2365"/>
      <c r="UBF4585" s="633"/>
      <c r="UBG4585" s="439"/>
      <c r="UBH4585" s="633"/>
      <c r="UBI4585" s="633"/>
      <c r="UBJ4585" s="1888"/>
      <c r="UBK4585" s="544"/>
      <c r="UBL4585" s="2365"/>
      <c r="UBM4585" s="633"/>
      <c r="UBN4585" s="439"/>
      <c r="UBO4585" s="633"/>
      <c r="UBP4585" s="633"/>
      <c r="UBQ4585" s="1888"/>
      <c r="UBR4585" s="544"/>
      <c r="UBS4585" s="2365"/>
      <c r="UBT4585" s="633"/>
      <c r="UBU4585" s="439"/>
      <c r="UBV4585" s="633"/>
      <c r="UBW4585" s="633"/>
      <c r="UBX4585" s="1888"/>
      <c r="UBY4585" s="544"/>
      <c r="UBZ4585" s="2365"/>
      <c r="UCA4585" s="633"/>
      <c r="UCB4585" s="439"/>
      <c r="UCC4585" s="633"/>
      <c r="UCD4585" s="633"/>
      <c r="UCE4585" s="1888"/>
      <c r="UCF4585" s="544"/>
      <c r="UCG4585" s="2365"/>
      <c r="UCH4585" s="633"/>
      <c r="UCI4585" s="439"/>
      <c r="UCJ4585" s="633"/>
      <c r="UCK4585" s="633"/>
      <c r="UCL4585" s="1888"/>
      <c r="UCM4585" s="544"/>
      <c r="UCN4585" s="2365"/>
      <c r="UCO4585" s="633"/>
      <c r="UCP4585" s="439"/>
      <c r="UCQ4585" s="633"/>
      <c r="UCR4585" s="633"/>
      <c r="UCS4585" s="1888"/>
      <c r="UCT4585" s="544"/>
      <c r="UCU4585" s="2365"/>
      <c r="UCV4585" s="633"/>
      <c r="UCW4585" s="439"/>
      <c r="UCX4585" s="633"/>
      <c r="UCY4585" s="633"/>
      <c r="UCZ4585" s="1888"/>
      <c r="UDA4585" s="544"/>
      <c r="UDB4585" s="2365"/>
      <c r="UDC4585" s="633"/>
      <c r="UDD4585" s="439"/>
      <c r="UDE4585" s="633"/>
      <c r="UDF4585" s="633"/>
      <c r="UDG4585" s="1888"/>
      <c r="UDH4585" s="544"/>
      <c r="UDI4585" s="2365"/>
      <c r="UDJ4585" s="633"/>
      <c r="UDK4585" s="439"/>
      <c r="UDL4585" s="633"/>
      <c r="UDM4585" s="633"/>
      <c r="UDN4585" s="1888"/>
      <c r="UDO4585" s="544"/>
      <c r="UDP4585" s="2365"/>
      <c r="UDQ4585" s="633"/>
      <c r="UDR4585" s="439"/>
      <c r="UDS4585" s="633"/>
      <c r="UDT4585" s="633"/>
      <c r="UDU4585" s="1888"/>
      <c r="UDV4585" s="544"/>
      <c r="UDW4585" s="2365"/>
      <c r="UDX4585" s="633"/>
      <c r="UDY4585" s="439"/>
      <c r="UDZ4585" s="633"/>
      <c r="UEA4585" s="633"/>
      <c r="UEB4585" s="1888"/>
      <c r="UEC4585" s="544"/>
      <c r="UED4585" s="2365"/>
      <c r="UEE4585" s="633"/>
      <c r="UEF4585" s="439"/>
      <c r="UEG4585" s="633"/>
      <c r="UEH4585" s="633"/>
      <c r="UEI4585" s="1888"/>
      <c r="UEJ4585" s="544"/>
      <c r="UEK4585" s="2365"/>
      <c r="UEL4585" s="633"/>
      <c r="UEM4585" s="439"/>
      <c r="UEN4585" s="633"/>
      <c r="UEO4585" s="633"/>
      <c r="UEP4585" s="1888"/>
      <c r="UEQ4585" s="544"/>
      <c r="UER4585" s="2365"/>
      <c r="UES4585" s="633"/>
      <c r="UET4585" s="439"/>
      <c r="UEU4585" s="633"/>
      <c r="UEV4585" s="633"/>
      <c r="UEW4585" s="1888"/>
      <c r="UEX4585" s="544"/>
      <c r="UEY4585" s="2365"/>
      <c r="UEZ4585" s="633"/>
      <c r="UFA4585" s="439"/>
      <c r="UFB4585" s="633"/>
      <c r="UFC4585" s="633"/>
      <c r="UFD4585" s="1888"/>
      <c r="UFE4585" s="544"/>
      <c r="UFF4585" s="2365"/>
      <c r="UFG4585" s="633"/>
      <c r="UFH4585" s="439"/>
      <c r="UFI4585" s="633"/>
      <c r="UFJ4585" s="633"/>
      <c r="UFK4585" s="1888"/>
      <c r="UFL4585" s="544"/>
      <c r="UFM4585" s="2365"/>
      <c r="UFN4585" s="633"/>
      <c r="UFO4585" s="439"/>
      <c r="UFP4585" s="633"/>
      <c r="UFQ4585" s="633"/>
      <c r="UFR4585" s="1888"/>
      <c r="UFS4585" s="544"/>
      <c r="UFT4585" s="2365"/>
      <c r="UFU4585" s="633"/>
      <c r="UFV4585" s="439"/>
      <c r="UFW4585" s="633"/>
      <c r="UFX4585" s="633"/>
      <c r="UFY4585" s="1888"/>
      <c r="UFZ4585" s="544"/>
      <c r="UGA4585" s="2365"/>
      <c r="UGB4585" s="633"/>
      <c r="UGC4585" s="439"/>
      <c r="UGD4585" s="633"/>
      <c r="UGE4585" s="633"/>
      <c r="UGF4585" s="1888"/>
      <c r="UGG4585" s="544"/>
      <c r="UGH4585" s="2365"/>
      <c r="UGI4585" s="633"/>
      <c r="UGJ4585" s="439"/>
      <c r="UGK4585" s="633"/>
      <c r="UGL4585" s="633"/>
      <c r="UGM4585" s="1888"/>
      <c r="UGN4585" s="544"/>
      <c r="UGO4585" s="2365"/>
      <c r="UGP4585" s="633"/>
      <c r="UGQ4585" s="439"/>
      <c r="UGR4585" s="633"/>
      <c r="UGS4585" s="633"/>
      <c r="UGT4585" s="1888"/>
      <c r="UGU4585" s="544"/>
      <c r="UGV4585" s="2365"/>
      <c r="UGW4585" s="633"/>
      <c r="UGX4585" s="439"/>
      <c r="UGY4585" s="633"/>
      <c r="UGZ4585" s="633"/>
      <c r="UHA4585" s="1888"/>
      <c r="UHB4585" s="544"/>
      <c r="UHC4585" s="2365"/>
      <c r="UHD4585" s="633"/>
      <c r="UHE4585" s="439"/>
      <c r="UHF4585" s="633"/>
      <c r="UHG4585" s="633"/>
      <c r="UHH4585" s="1888"/>
      <c r="UHI4585" s="544"/>
      <c r="UHJ4585" s="2365"/>
      <c r="UHK4585" s="633"/>
      <c r="UHL4585" s="439"/>
      <c r="UHM4585" s="633"/>
      <c r="UHN4585" s="633"/>
      <c r="UHO4585" s="1888"/>
      <c r="UHP4585" s="544"/>
      <c r="UHQ4585" s="2365"/>
      <c r="UHR4585" s="633"/>
      <c r="UHS4585" s="439"/>
      <c r="UHT4585" s="633"/>
      <c r="UHU4585" s="633"/>
      <c r="UHV4585" s="1888"/>
      <c r="UHW4585" s="544"/>
      <c r="UHX4585" s="2365"/>
      <c r="UHY4585" s="633"/>
      <c r="UHZ4585" s="439"/>
      <c r="UIA4585" s="633"/>
      <c r="UIB4585" s="633"/>
      <c r="UIC4585" s="1888"/>
      <c r="UID4585" s="544"/>
      <c r="UIE4585" s="2365"/>
      <c r="UIF4585" s="633"/>
      <c r="UIG4585" s="439"/>
      <c r="UIH4585" s="633"/>
      <c r="UII4585" s="633"/>
      <c r="UIJ4585" s="1888"/>
      <c r="UIK4585" s="544"/>
      <c r="UIL4585" s="2365"/>
      <c r="UIM4585" s="633"/>
      <c r="UIN4585" s="439"/>
      <c r="UIO4585" s="633"/>
      <c r="UIP4585" s="633"/>
      <c r="UIQ4585" s="1888"/>
      <c r="UIR4585" s="544"/>
      <c r="UIS4585" s="2365"/>
      <c r="UIT4585" s="633"/>
      <c r="UIU4585" s="439"/>
      <c r="UIV4585" s="633"/>
      <c r="UIW4585" s="633"/>
      <c r="UIX4585" s="1888"/>
      <c r="UIY4585" s="544"/>
      <c r="UIZ4585" s="2365"/>
      <c r="UJA4585" s="633"/>
      <c r="UJB4585" s="439"/>
      <c r="UJC4585" s="633"/>
      <c r="UJD4585" s="633"/>
      <c r="UJE4585" s="1888"/>
      <c r="UJF4585" s="544"/>
      <c r="UJG4585" s="2365"/>
      <c r="UJH4585" s="633"/>
      <c r="UJI4585" s="439"/>
      <c r="UJJ4585" s="633"/>
      <c r="UJK4585" s="633"/>
      <c r="UJL4585" s="1888"/>
      <c r="UJM4585" s="544"/>
      <c r="UJN4585" s="2365"/>
      <c r="UJO4585" s="633"/>
      <c r="UJP4585" s="439"/>
      <c r="UJQ4585" s="633"/>
      <c r="UJR4585" s="633"/>
      <c r="UJS4585" s="1888"/>
      <c r="UJT4585" s="544"/>
      <c r="UJU4585" s="2365"/>
      <c r="UJV4585" s="633"/>
      <c r="UJW4585" s="439"/>
      <c r="UJX4585" s="633"/>
      <c r="UJY4585" s="633"/>
      <c r="UJZ4585" s="1888"/>
      <c r="UKA4585" s="544"/>
      <c r="UKB4585" s="2365"/>
      <c r="UKC4585" s="633"/>
      <c r="UKD4585" s="439"/>
      <c r="UKE4585" s="633"/>
      <c r="UKF4585" s="633"/>
      <c r="UKG4585" s="1888"/>
      <c r="UKH4585" s="544"/>
      <c r="UKI4585" s="2365"/>
      <c r="UKJ4585" s="633"/>
      <c r="UKK4585" s="439"/>
      <c r="UKL4585" s="633"/>
      <c r="UKM4585" s="633"/>
      <c r="UKN4585" s="1888"/>
      <c r="UKO4585" s="544"/>
      <c r="UKP4585" s="2365"/>
      <c r="UKQ4585" s="633"/>
      <c r="UKR4585" s="439"/>
      <c r="UKS4585" s="633"/>
      <c r="UKT4585" s="633"/>
      <c r="UKU4585" s="1888"/>
      <c r="UKV4585" s="544"/>
      <c r="UKW4585" s="2365"/>
      <c r="UKX4585" s="633"/>
      <c r="UKY4585" s="439"/>
      <c r="UKZ4585" s="633"/>
      <c r="ULA4585" s="633"/>
      <c r="ULB4585" s="1888"/>
      <c r="ULC4585" s="544"/>
      <c r="ULD4585" s="2365"/>
      <c r="ULE4585" s="633"/>
      <c r="ULF4585" s="439"/>
      <c r="ULG4585" s="633"/>
      <c r="ULH4585" s="633"/>
      <c r="ULI4585" s="1888"/>
      <c r="ULJ4585" s="544"/>
      <c r="ULK4585" s="2365"/>
      <c r="ULL4585" s="633"/>
      <c r="ULM4585" s="439"/>
      <c r="ULN4585" s="633"/>
      <c r="ULO4585" s="633"/>
      <c r="ULP4585" s="1888"/>
      <c r="ULQ4585" s="544"/>
      <c r="ULR4585" s="2365"/>
      <c r="ULS4585" s="633"/>
      <c r="ULT4585" s="439"/>
      <c r="ULU4585" s="633"/>
      <c r="ULV4585" s="633"/>
      <c r="ULW4585" s="1888"/>
      <c r="ULX4585" s="544"/>
      <c r="ULY4585" s="2365"/>
      <c r="ULZ4585" s="633"/>
      <c r="UMA4585" s="439"/>
      <c r="UMB4585" s="633"/>
      <c r="UMC4585" s="633"/>
      <c r="UMD4585" s="1888"/>
      <c r="UME4585" s="544"/>
      <c r="UMF4585" s="2365"/>
      <c r="UMG4585" s="633"/>
      <c r="UMH4585" s="439"/>
      <c r="UMI4585" s="633"/>
      <c r="UMJ4585" s="633"/>
      <c r="UMK4585" s="1888"/>
      <c r="UML4585" s="544"/>
      <c r="UMM4585" s="2365"/>
      <c r="UMN4585" s="633"/>
      <c r="UMO4585" s="439"/>
      <c r="UMP4585" s="633"/>
      <c r="UMQ4585" s="633"/>
      <c r="UMR4585" s="1888"/>
      <c r="UMS4585" s="544"/>
      <c r="UMT4585" s="2365"/>
      <c r="UMU4585" s="633"/>
      <c r="UMV4585" s="439"/>
      <c r="UMW4585" s="633"/>
      <c r="UMX4585" s="633"/>
      <c r="UMY4585" s="1888"/>
      <c r="UMZ4585" s="544"/>
      <c r="UNA4585" s="2365"/>
      <c r="UNB4585" s="633"/>
      <c r="UNC4585" s="439"/>
      <c r="UND4585" s="633"/>
      <c r="UNE4585" s="633"/>
      <c r="UNF4585" s="1888"/>
      <c r="UNG4585" s="544"/>
      <c r="UNH4585" s="2365"/>
      <c r="UNI4585" s="633"/>
      <c r="UNJ4585" s="439"/>
      <c r="UNK4585" s="633"/>
      <c r="UNL4585" s="633"/>
      <c r="UNM4585" s="1888"/>
      <c r="UNN4585" s="544"/>
      <c r="UNO4585" s="2365"/>
      <c r="UNP4585" s="633"/>
      <c r="UNQ4585" s="439"/>
      <c r="UNR4585" s="633"/>
      <c r="UNS4585" s="633"/>
      <c r="UNT4585" s="1888"/>
      <c r="UNU4585" s="544"/>
      <c r="UNV4585" s="2365"/>
      <c r="UNW4585" s="633"/>
      <c r="UNX4585" s="439"/>
      <c r="UNY4585" s="633"/>
      <c r="UNZ4585" s="633"/>
      <c r="UOA4585" s="1888"/>
      <c r="UOB4585" s="544"/>
      <c r="UOC4585" s="2365"/>
      <c r="UOD4585" s="633"/>
      <c r="UOE4585" s="439"/>
      <c r="UOF4585" s="633"/>
      <c r="UOG4585" s="633"/>
      <c r="UOH4585" s="1888"/>
      <c r="UOI4585" s="544"/>
      <c r="UOJ4585" s="2365"/>
      <c r="UOK4585" s="633"/>
      <c r="UOL4585" s="439"/>
      <c r="UOM4585" s="633"/>
      <c r="UON4585" s="633"/>
      <c r="UOO4585" s="1888"/>
      <c r="UOP4585" s="544"/>
      <c r="UOQ4585" s="2365"/>
      <c r="UOR4585" s="633"/>
      <c r="UOS4585" s="439"/>
      <c r="UOT4585" s="633"/>
      <c r="UOU4585" s="633"/>
      <c r="UOV4585" s="1888"/>
      <c r="UOW4585" s="544"/>
      <c r="UOX4585" s="2365"/>
      <c r="UOY4585" s="633"/>
      <c r="UOZ4585" s="439"/>
      <c r="UPA4585" s="633"/>
      <c r="UPB4585" s="633"/>
      <c r="UPC4585" s="1888"/>
      <c r="UPD4585" s="544"/>
      <c r="UPE4585" s="2365"/>
      <c r="UPF4585" s="633"/>
      <c r="UPG4585" s="439"/>
      <c r="UPH4585" s="633"/>
      <c r="UPI4585" s="633"/>
      <c r="UPJ4585" s="1888"/>
      <c r="UPK4585" s="544"/>
      <c r="UPL4585" s="2365"/>
      <c r="UPM4585" s="633"/>
      <c r="UPN4585" s="439"/>
      <c r="UPO4585" s="633"/>
      <c r="UPP4585" s="633"/>
      <c r="UPQ4585" s="1888"/>
      <c r="UPR4585" s="544"/>
      <c r="UPS4585" s="2365"/>
      <c r="UPT4585" s="633"/>
      <c r="UPU4585" s="439"/>
      <c r="UPV4585" s="633"/>
      <c r="UPW4585" s="633"/>
      <c r="UPX4585" s="1888"/>
      <c r="UPY4585" s="544"/>
      <c r="UPZ4585" s="2365"/>
      <c r="UQA4585" s="633"/>
      <c r="UQB4585" s="439"/>
      <c r="UQC4585" s="633"/>
      <c r="UQD4585" s="633"/>
      <c r="UQE4585" s="1888"/>
      <c r="UQF4585" s="544"/>
      <c r="UQG4585" s="2365"/>
      <c r="UQH4585" s="633"/>
      <c r="UQI4585" s="439"/>
      <c r="UQJ4585" s="633"/>
      <c r="UQK4585" s="633"/>
      <c r="UQL4585" s="1888"/>
      <c r="UQM4585" s="544"/>
      <c r="UQN4585" s="2365"/>
      <c r="UQO4585" s="633"/>
      <c r="UQP4585" s="439"/>
      <c r="UQQ4585" s="633"/>
      <c r="UQR4585" s="633"/>
      <c r="UQS4585" s="1888"/>
      <c r="UQT4585" s="544"/>
      <c r="UQU4585" s="2365"/>
      <c r="UQV4585" s="633"/>
      <c r="UQW4585" s="439"/>
      <c r="UQX4585" s="633"/>
      <c r="UQY4585" s="633"/>
      <c r="UQZ4585" s="1888"/>
      <c r="URA4585" s="544"/>
      <c r="URB4585" s="2365"/>
      <c r="URC4585" s="633"/>
      <c r="URD4585" s="439"/>
      <c r="URE4585" s="633"/>
      <c r="URF4585" s="633"/>
      <c r="URG4585" s="1888"/>
      <c r="URH4585" s="544"/>
      <c r="URI4585" s="2365"/>
      <c r="URJ4585" s="633"/>
      <c r="URK4585" s="439"/>
      <c r="URL4585" s="633"/>
      <c r="URM4585" s="633"/>
      <c r="URN4585" s="1888"/>
      <c r="URO4585" s="544"/>
      <c r="URP4585" s="2365"/>
      <c r="URQ4585" s="633"/>
      <c r="URR4585" s="439"/>
      <c r="URS4585" s="633"/>
      <c r="URT4585" s="633"/>
      <c r="URU4585" s="1888"/>
      <c r="URV4585" s="544"/>
      <c r="URW4585" s="2365"/>
      <c r="URX4585" s="633"/>
      <c r="URY4585" s="439"/>
      <c r="URZ4585" s="633"/>
      <c r="USA4585" s="633"/>
      <c r="USB4585" s="1888"/>
      <c r="USC4585" s="544"/>
      <c r="USD4585" s="2365"/>
      <c r="USE4585" s="633"/>
      <c r="USF4585" s="439"/>
      <c r="USG4585" s="633"/>
      <c r="USH4585" s="633"/>
      <c r="USI4585" s="1888"/>
      <c r="USJ4585" s="544"/>
      <c r="USK4585" s="2365"/>
      <c r="USL4585" s="633"/>
      <c r="USM4585" s="439"/>
      <c r="USN4585" s="633"/>
      <c r="USO4585" s="633"/>
      <c r="USP4585" s="1888"/>
      <c r="USQ4585" s="544"/>
      <c r="USR4585" s="2365"/>
      <c r="USS4585" s="633"/>
      <c r="UST4585" s="439"/>
      <c r="USU4585" s="633"/>
      <c r="USV4585" s="633"/>
      <c r="USW4585" s="1888"/>
      <c r="USX4585" s="544"/>
      <c r="USY4585" s="2365"/>
      <c r="USZ4585" s="633"/>
      <c r="UTA4585" s="439"/>
      <c r="UTB4585" s="633"/>
      <c r="UTC4585" s="633"/>
      <c r="UTD4585" s="1888"/>
      <c r="UTE4585" s="544"/>
      <c r="UTF4585" s="2365"/>
      <c r="UTG4585" s="633"/>
      <c r="UTH4585" s="439"/>
      <c r="UTI4585" s="633"/>
      <c r="UTJ4585" s="633"/>
      <c r="UTK4585" s="1888"/>
      <c r="UTL4585" s="544"/>
      <c r="UTM4585" s="2365"/>
      <c r="UTN4585" s="633"/>
      <c r="UTO4585" s="439"/>
      <c r="UTP4585" s="633"/>
      <c r="UTQ4585" s="633"/>
      <c r="UTR4585" s="1888"/>
      <c r="UTS4585" s="544"/>
      <c r="UTT4585" s="2365"/>
      <c r="UTU4585" s="633"/>
      <c r="UTV4585" s="439"/>
      <c r="UTW4585" s="633"/>
      <c r="UTX4585" s="633"/>
      <c r="UTY4585" s="1888"/>
      <c r="UTZ4585" s="544"/>
      <c r="UUA4585" s="2365"/>
      <c r="UUB4585" s="633"/>
      <c r="UUC4585" s="439"/>
      <c r="UUD4585" s="633"/>
      <c r="UUE4585" s="633"/>
      <c r="UUF4585" s="1888"/>
      <c r="UUG4585" s="544"/>
      <c r="UUH4585" s="2365"/>
      <c r="UUI4585" s="633"/>
      <c r="UUJ4585" s="439"/>
      <c r="UUK4585" s="633"/>
      <c r="UUL4585" s="633"/>
      <c r="UUM4585" s="1888"/>
      <c r="UUN4585" s="544"/>
      <c r="UUO4585" s="2365"/>
      <c r="UUP4585" s="633"/>
      <c r="UUQ4585" s="439"/>
      <c r="UUR4585" s="633"/>
      <c r="UUS4585" s="633"/>
      <c r="UUT4585" s="1888"/>
      <c r="UUU4585" s="544"/>
      <c r="UUV4585" s="2365"/>
      <c r="UUW4585" s="633"/>
      <c r="UUX4585" s="439"/>
      <c r="UUY4585" s="633"/>
      <c r="UUZ4585" s="633"/>
      <c r="UVA4585" s="1888"/>
      <c r="UVB4585" s="544"/>
      <c r="UVC4585" s="2365"/>
      <c r="UVD4585" s="633"/>
      <c r="UVE4585" s="439"/>
      <c r="UVF4585" s="633"/>
      <c r="UVG4585" s="633"/>
      <c r="UVH4585" s="1888"/>
      <c r="UVI4585" s="544"/>
      <c r="UVJ4585" s="2365"/>
      <c r="UVK4585" s="633"/>
      <c r="UVL4585" s="439"/>
      <c r="UVM4585" s="633"/>
      <c r="UVN4585" s="633"/>
      <c r="UVO4585" s="1888"/>
      <c r="UVP4585" s="544"/>
      <c r="UVQ4585" s="2365"/>
      <c r="UVR4585" s="633"/>
      <c r="UVS4585" s="439"/>
      <c r="UVT4585" s="633"/>
      <c r="UVU4585" s="633"/>
      <c r="UVV4585" s="1888"/>
      <c r="UVW4585" s="544"/>
      <c r="UVX4585" s="2365"/>
      <c r="UVY4585" s="633"/>
      <c r="UVZ4585" s="439"/>
      <c r="UWA4585" s="633"/>
      <c r="UWB4585" s="633"/>
      <c r="UWC4585" s="1888"/>
      <c r="UWD4585" s="544"/>
      <c r="UWE4585" s="2365"/>
      <c r="UWF4585" s="633"/>
      <c r="UWG4585" s="439"/>
      <c r="UWH4585" s="633"/>
      <c r="UWI4585" s="633"/>
      <c r="UWJ4585" s="1888"/>
      <c r="UWK4585" s="544"/>
      <c r="UWL4585" s="2365"/>
      <c r="UWM4585" s="633"/>
      <c r="UWN4585" s="439"/>
      <c r="UWO4585" s="633"/>
      <c r="UWP4585" s="633"/>
      <c r="UWQ4585" s="1888"/>
      <c r="UWR4585" s="544"/>
      <c r="UWS4585" s="2365"/>
      <c r="UWT4585" s="633"/>
      <c r="UWU4585" s="439"/>
      <c r="UWV4585" s="633"/>
      <c r="UWW4585" s="633"/>
      <c r="UWX4585" s="1888"/>
      <c r="UWY4585" s="544"/>
      <c r="UWZ4585" s="2365"/>
      <c r="UXA4585" s="633"/>
      <c r="UXB4585" s="439"/>
      <c r="UXC4585" s="633"/>
      <c r="UXD4585" s="633"/>
      <c r="UXE4585" s="1888"/>
      <c r="UXF4585" s="544"/>
      <c r="UXG4585" s="2365"/>
      <c r="UXH4585" s="633"/>
      <c r="UXI4585" s="439"/>
      <c r="UXJ4585" s="633"/>
      <c r="UXK4585" s="633"/>
      <c r="UXL4585" s="1888"/>
      <c r="UXM4585" s="544"/>
      <c r="UXN4585" s="2365"/>
      <c r="UXO4585" s="633"/>
      <c r="UXP4585" s="439"/>
      <c r="UXQ4585" s="633"/>
      <c r="UXR4585" s="633"/>
      <c r="UXS4585" s="1888"/>
      <c r="UXT4585" s="544"/>
      <c r="UXU4585" s="2365"/>
      <c r="UXV4585" s="633"/>
      <c r="UXW4585" s="439"/>
      <c r="UXX4585" s="633"/>
      <c r="UXY4585" s="633"/>
      <c r="UXZ4585" s="1888"/>
      <c r="UYA4585" s="544"/>
      <c r="UYB4585" s="2365"/>
      <c r="UYC4585" s="633"/>
      <c r="UYD4585" s="439"/>
      <c r="UYE4585" s="633"/>
      <c r="UYF4585" s="633"/>
      <c r="UYG4585" s="1888"/>
      <c r="UYH4585" s="544"/>
      <c r="UYI4585" s="2365"/>
      <c r="UYJ4585" s="633"/>
      <c r="UYK4585" s="439"/>
      <c r="UYL4585" s="633"/>
      <c r="UYM4585" s="633"/>
      <c r="UYN4585" s="1888"/>
      <c r="UYO4585" s="544"/>
      <c r="UYP4585" s="2365"/>
      <c r="UYQ4585" s="633"/>
      <c r="UYR4585" s="439"/>
      <c r="UYS4585" s="633"/>
      <c r="UYT4585" s="633"/>
      <c r="UYU4585" s="1888"/>
      <c r="UYV4585" s="544"/>
      <c r="UYW4585" s="2365"/>
      <c r="UYX4585" s="633"/>
      <c r="UYY4585" s="439"/>
      <c r="UYZ4585" s="633"/>
      <c r="UZA4585" s="633"/>
      <c r="UZB4585" s="1888"/>
      <c r="UZC4585" s="544"/>
      <c r="UZD4585" s="2365"/>
      <c r="UZE4585" s="633"/>
      <c r="UZF4585" s="439"/>
      <c r="UZG4585" s="633"/>
      <c r="UZH4585" s="633"/>
      <c r="UZI4585" s="1888"/>
      <c r="UZJ4585" s="544"/>
      <c r="UZK4585" s="2365"/>
      <c r="UZL4585" s="633"/>
      <c r="UZM4585" s="439"/>
      <c r="UZN4585" s="633"/>
      <c r="UZO4585" s="633"/>
      <c r="UZP4585" s="1888"/>
      <c r="UZQ4585" s="544"/>
      <c r="UZR4585" s="2365"/>
      <c r="UZS4585" s="633"/>
      <c r="UZT4585" s="439"/>
      <c r="UZU4585" s="633"/>
      <c r="UZV4585" s="633"/>
      <c r="UZW4585" s="1888"/>
      <c r="UZX4585" s="544"/>
      <c r="UZY4585" s="2365"/>
      <c r="UZZ4585" s="633"/>
      <c r="VAA4585" s="439"/>
      <c r="VAB4585" s="633"/>
      <c r="VAC4585" s="633"/>
      <c r="VAD4585" s="1888"/>
      <c r="VAE4585" s="544"/>
      <c r="VAF4585" s="2365"/>
      <c r="VAG4585" s="633"/>
      <c r="VAH4585" s="439"/>
      <c r="VAI4585" s="633"/>
      <c r="VAJ4585" s="633"/>
      <c r="VAK4585" s="1888"/>
      <c r="VAL4585" s="544"/>
      <c r="VAM4585" s="2365"/>
      <c r="VAN4585" s="633"/>
      <c r="VAO4585" s="439"/>
      <c r="VAP4585" s="633"/>
      <c r="VAQ4585" s="633"/>
      <c r="VAR4585" s="1888"/>
      <c r="VAS4585" s="544"/>
      <c r="VAT4585" s="2365"/>
      <c r="VAU4585" s="633"/>
      <c r="VAV4585" s="439"/>
      <c r="VAW4585" s="633"/>
      <c r="VAX4585" s="633"/>
      <c r="VAY4585" s="1888"/>
      <c r="VAZ4585" s="544"/>
      <c r="VBA4585" s="2365"/>
      <c r="VBB4585" s="633"/>
      <c r="VBC4585" s="439"/>
      <c r="VBD4585" s="633"/>
      <c r="VBE4585" s="633"/>
      <c r="VBF4585" s="1888"/>
      <c r="VBG4585" s="544"/>
      <c r="VBH4585" s="2365"/>
      <c r="VBI4585" s="633"/>
      <c r="VBJ4585" s="439"/>
      <c r="VBK4585" s="633"/>
      <c r="VBL4585" s="633"/>
      <c r="VBM4585" s="1888"/>
      <c r="VBN4585" s="544"/>
      <c r="VBO4585" s="2365"/>
      <c r="VBP4585" s="633"/>
      <c r="VBQ4585" s="439"/>
      <c r="VBR4585" s="633"/>
      <c r="VBS4585" s="633"/>
      <c r="VBT4585" s="1888"/>
      <c r="VBU4585" s="544"/>
      <c r="VBV4585" s="2365"/>
      <c r="VBW4585" s="633"/>
      <c r="VBX4585" s="439"/>
      <c r="VBY4585" s="633"/>
      <c r="VBZ4585" s="633"/>
      <c r="VCA4585" s="1888"/>
      <c r="VCB4585" s="544"/>
      <c r="VCC4585" s="2365"/>
      <c r="VCD4585" s="633"/>
      <c r="VCE4585" s="439"/>
      <c r="VCF4585" s="633"/>
      <c r="VCG4585" s="633"/>
      <c r="VCH4585" s="1888"/>
      <c r="VCI4585" s="544"/>
      <c r="VCJ4585" s="2365"/>
      <c r="VCK4585" s="633"/>
      <c r="VCL4585" s="439"/>
      <c r="VCM4585" s="633"/>
      <c r="VCN4585" s="633"/>
      <c r="VCO4585" s="1888"/>
      <c r="VCP4585" s="544"/>
      <c r="VCQ4585" s="2365"/>
      <c r="VCR4585" s="633"/>
      <c r="VCS4585" s="439"/>
      <c r="VCT4585" s="633"/>
      <c r="VCU4585" s="633"/>
      <c r="VCV4585" s="1888"/>
      <c r="VCW4585" s="544"/>
      <c r="VCX4585" s="2365"/>
      <c r="VCY4585" s="633"/>
      <c r="VCZ4585" s="439"/>
      <c r="VDA4585" s="633"/>
      <c r="VDB4585" s="633"/>
      <c r="VDC4585" s="1888"/>
      <c r="VDD4585" s="544"/>
      <c r="VDE4585" s="2365"/>
      <c r="VDF4585" s="633"/>
      <c r="VDG4585" s="439"/>
      <c r="VDH4585" s="633"/>
      <c r="VDI4585" s="633"/>
      <c r="VDJ4585" s="1888"/>
      <c r="VDK4585" s="544"/>
      <c r="VDL4585" s="2365"/>
      <c r="VDM4585" s="633"/>
      <c r="VDN4585" s="439"/>
      <c r="VDO4585" s="633"/>
      <c r="VDP4585" s="633"/>
      <c r="VDQ4585" s="1888"/>
      <c r="VDR4585" s="544"/>
      <c r="VDS4585" s="2365"/>
      <c r="VDT4585" s="633"/>
      <c r="VDU4585" s="439"/>
      <c r="VDV4585" s="633"/>
      <c r="VDW4585" s="633"/>
      <c r="VDX4585" s="1888"/>
      <c r="VDY4585" s="544"/>
      <c r="VDZ4585" s="2365"/>
      <c r="VEA4585" s="633"/>
      <c r="VEB4585" s="439"/>
      <c r="VEC4585" s="633"/>
      <c r="VED4585" s="633"/>
      <c r="VEE4585" s="1888"/>
      <c r="VEF4585" s="544"/>
      <c r="VEG4585" s="2365"/>
      <c r="VEH4585" s="633"/>
      <c r="VEI4585" s="439"/>
      <c r="VEJ4585" s="633"/>
      <c r="VEK4585" s="633"/>
      <c r="VEL4585" s="1888"/>
      <c r="VEM4585" s="544"/>
      <c r="VEN4585" s="2365"/>
      <c r="VEO4585" s="633"/>
      <c r="VEP4585" s="439"/>
      <c r="VEQ4585" s="633"/>
      <c r="VER4585" s="633"/>
      <c r="VES4585" s="1888"/>
      <c r="VET4585" s="544"/>
      <c r="VEU4585" s="2365"/>
      <c r="VEV4585" s="633"/>
      <c r="VEW4585" s="439"/>
      <c r="VEX4585" s="633"/>
      <c r="VEY4585" s="633"/>
      <c r="VEZ4585" s="1888"/>
      <c r="VFA4585" s="544"/>
      <c r="VFB4585" s="2365"/>
      <c r="VFC4585" s="633"/>
      <c r="VFD4585" s="439"/>
      <c r="VFE4585" s="633"/>
      <c r="VFF4585" s="633"/>
      <c r="VFG4585" s="1888"/>
      <c r="VFH4585" s="544"/>
      <c r="VFI4585" s="2365"/>
      <c r="VFJ4585" s="633"/>
      <c r="VFK4585" s="439"/>
      <c r="VFL4585" s="633"/>
      <c r="VFM4585" s="633"/>
      <c r="VFN4585" s="1888"/>
      <c r="VFO4585" s="544"/>
      <c r="VFP4585" s="2365"/>
      <c r="VFQ4585" s="633"/>
      <c r="VFR4585" s="439"/>
      <c r="VFS4585" s="633"/>
      <c r="VFT4585" s="633"/>
      <c r="VFU4585" s="1888"/>
      <c r="VFV4585" s="544"/>
      <c r="VFW4585" s="2365"/>
      <c r="VFX4585" s="633"/>
      <c r="VFY4585" s="439"/>
      <c r="VFZ4585" s="633"/>
      <c r="VGA4585" s="633"/>
      <c r="VGB4585" s="1888"/>
      <c r="VGC4585" s="544"/>
      <c r="VGD4585" s="2365"/>
      <c r="VGE4585" s="633"/>
      <c r="VGF4585" s="439"/>
      <c r="VGG4585" s="633"/>
      <c r="VGH4585" s="633"/>
      <c r="VGI4585" s="1888"/>
      <c r="VGJ4585" s="544"/>
      <c r="VGK4585" s="2365"/>
      <c r="VGL4585" s="633"/>
      <c r="VGM4585" s="439"/>
      <c r="VGN4585" s="633"/>
      <c r="VGO4585" s="633"/>
      <c r="VGP4585" s="1888"/>
      <c r="VGQ4585" s="544"/>
      <c r="VGR4585" s="2365"/>
      <c r="VGS4585" s="633"/>
      <c r="VGT4585" s="439"/>
      <c r="VGU4585" s="633"/>
      <c r="VGV4585" s="633"/>
      <c r="VGW4585" s="1888"/>
      <c r="VGX4585" s="544"/>
      <c r="VGY4585" s="2365"/>
      <c r="VGZ4585" s="633"/>
      <c r="VHA4585" s="439"/>
      <c r="VHB4585" s="633"/>
      <c r="VHC4585" s="633"/>
      <c r="VHD4585" s="1888"/>
      <c r="VHE4585" s="544"/>
      <c r="VHF4585" s="2365"/>
      <c r="VHG4585" s="633"/>
      <c r="VHH4585" s="439"/>
      <c r="VHI4585" s="633"/>
      <c r="VHJ4585" s="633"/>
      <c r="VHK4585" s="1888"/>
      <c r="VHL4585" s="544"/>
      <c r="VHM4585" s="2365"/>
      <c r="VHN4585" s="633"/>
      <c r="VHO4585" s="439"/>
      <c r="VHP4585" s="633"/>
      <c r="VHQ4585" s="633"/>
      <c r="VHR4585" s="1888"/>
      <c r="VHS4585" s="544"/>
      <c r="VHT4585" s="2365"/>
      <c r="VHU4585" s="633"/>
      <c r="VHV4585" s="439"/>
      <c r="VHW4585" s="633"/>
      <c r="VHX4585" s="633"/>
      <c r="VHY4585" s="1888"/>
      <c r="VHZ4585" s="544"/>
      <c r="VIA4585" s="2365"/>
      <c r="VIB4585" s="633"/>
      <c r="VIC4585" s="439"/>
      <c r="VID4585" s="633"/>
      <c r="VIE4585" s="633"/>
      <c r="VIF4585" s="1888"/>
      <c r="VIG4585" s="544"/>
      <c r="VIH4585" s="2365"/>
      <c r="VII4585" s="633"/>
      <c r="VIJ4585" s="439"/>
      <c r="VIK4585" s="633"/>
      <c r="VIL4585" s="633"/>
      <c r="VIM4585" s="1888"/>
      <c r="VIN4585" s="544"/>
      <c r="VIO4585" s="2365"/>
      <c r="VIP4585" s="633"/>
      <c r="VIQ4585" s="439"/>
      <c r="VIR4585" s="633"/>
      <c r="VIS4585" s="633"/>
      <c r="VIT4585" s="1888"/>
      <c r="VIU4585" s="544"/>
      <c r="VIV4585" s="2365"/>
      <c r="VIW4585" s="633"/>
      <c r="VIX4585" s="439"/>
      <c r="VIY4585" s="633"/>
      <c r="VIZ4585" s="633"/>
      <c r="VJA4585" s="1888"/>
      <c r="VJB4585" s="544"/>
      <c r="VJC4585" s="2365"/>
      <c r="VJD4585" s="633"/>
      <c r="VJE4585" s="439"/>
      <c r="VJF4585" s="633"/>
      <c r="VJG4585" s="633"/>
      <c r="VJH4585" s="1888"/>
      <c r="VJI4585" s="544"/>
      <c r="VJJ4585" s="2365"/>
      <c r="VJK4585" s="633"/>
      <c r="VJL4585" s="439"/>
      <c r="VJM4585" s="633"/>
      <c r="VJN4585" s="633"/>
      <c r="VJO4585" s="1888"/>
      <c r="VJP4585" s="544"/>
      <c r="VJQ4585" s="2365"/>
      <c r="VJR4585" s="633"/>
      <c r="VJS4585" s="439"/>
      <c r="VJT4585" s="633"/>
      <c r="VJU4585" s="633"/>
      <c r="VJV4585" s="1888"/>
      <c r="VJW4585" s="544"/>
      <c r="VJX4585" s="2365"/>
      <c r="VJY4585" s="633"/>
      <c r="VJZ4585" s="439"/>
      <c r="VKA4585" s="633"/>
      <c r="VKB4585" s="633"/>
      <c r="VKC4585" s="1888"/>
      <c r="VKD4585" s="544"/>
      <c r="VKE4585" s="2365"/>
      <c r="VKF4585" s="633"/>
      <c r="VKG4585" s="439"/>
      <c r="VKH4585" s="633"/>
      <c r="VKI4585" s="633"/>
      <c r="VKJ4585" s="1888"/>
      <c r="VKK4585" s="544"/>
      <c r="VKL4585" s="2365"/>
      <c r="VKM4585" s="633"/>
      <c r="VKN4585" s="439"/>
      <c r="VKO4585" s="633"/>
      <c r="VKP4585" s="633"/>
      <c r="VKQ4585" s="1888"/>
      <c r="VKR4585" s="544"/>
      <c r="VKS4585" s="2365"/>
      <c r="VKT4585" s="633"/>
      <c r="VKU4585" s="439"/>
      <c r="VKV4585" s="633"/>
      <c r="VKW4585" s="633"/>
      <c r="VKX4585" s="1888"/>
      <c r="VKY4585" s="544"/>
      <c r="VKZ4585" s="2365"/>
      <c r="VLA4585" s="633"/>
      <c r="VLB4585" s="439"/>
      <c r="VLC4585" s="633"/>
      <c r="VLD4585" s="633"/>
      <c r="VLE4585" s="1888"/>
      <c r="VLF4585" s="544"/>
      <c r="VLG4585" s="2365"/>
      <c r="VLH4585" s="633"/>
      <c r="VLI4585" s="439"/>
      <c r="VLJ4585" s="633"/>
      <c r="VLK4585" s="633"/>
      <c r="VLL4585" s="1888"/>
      <c r="VLM4585" s="544"/>
      <c r="VLN4585" s="2365"/>
      <c r="VLO4585" s="633"/>
      <c r="VLP4585" s="439"/>
      <c r="VLQ4585" s="633"/>
      <c r="VLR4585" s="633"/>
      <c r="VLS4585" s="1888"/>
      <c r="VLT4585" s="544"/>
      <c r="VLU4585" s="2365"/>
      <c r="VLV4585" s="633"/>
      <c r="VLW4585" s="439"/>
      <c r="VLX4585" s="633"/>
      <c r="VLY4585" s="633"/>
      <c r="VLZ4585" s="1888"/>
      <c r="VMA4585" s="544"/>
      <c r="VMB4585" s="2365"/>
      <c r="VMC4585" s="633"/>
      <c r="VMD4585" s="439"/>
      <c r="VME4585" s="633"/>
      <c r="VMF4585" s="633"/>
      <c r="VMG4585" s="1888"/>
      <c r="VMH4585" s="544"/>
      <c r="VMI4585" s="2365"/>
      <c r="VMJ4585" s="633"/>
      <c r="VMK4585" s="439"/>
      <c r="VML4585" s="633"/>
      <c r="VMM4585" s="633"/>
      <c r="VMN4585" s="1888"/>
      <c r="VMO4585" s="544"/>
      <c r="VMP4585" s="2365"/>
      <c r="VMQ4585" s="633"/>
      <c r="VMR4585" s="439"/>
      <c r="VMS4585" s="633"/>
      <c r="VMT4585" s="633"/>
      <c r="VMU4585" s="1888"/>
      <c r="VMV4585" s="544"/>
      <c r="VMW4585" s="2365"/>
      <c r="VMX4585" s="633"/>
      <c r="VMY4585" s="439"/>
      <c r="VMZ4585" s="633"/>
      <c r="VNA4585" s="633"/>
      <c r="VNB4585" s="1888"/>
      <c r="VNC4585" s="544"/>
      <c r="VND4585" s="2365"/>
      <c r="VNE4585" s="633"/>
      <c r="VNF4585" s="439"/>
      <c r="VNG4585" s="633"/>
      <c r="VNH4585" s="633"/>
      <c r="VNI4585" s="1888"/>
      <c r="VNJ4585" s="544"/>
      <c r="VNK4585" s="2365"/>
      <c r="VNL4585" s="633"/>
      <c r="VNM4585" s="439"/>
      <c r="VNN4585" s="633"/>
      <c r="VNO4585" s="633"/>
      <c r="VNP4585" s="1888"/>
      <c r="VNQ4585" s="544"/>
      <c r="VNR4585" s="2365"/>
      <c r="VNS4585" s="633"/>
      <c r="VNT4585" s="439"/>
      <c r="VNU4585" s="633"/>
      <c r="VNV4585" s="633"/>
      <c r="VNW4585" s="1888"/>
      <c r="VNX4585" s="544"/>
      <c r="VNY4585" s="2365"/>
      <c r="VNZ4585" s="633"/>
      <c r="VOA4585" s="439"/>
      <c r="VOB4585" s="633"/>
      <c r="VOC4585" s="633"/>
      <c r="VOD4585" s="1888"/>
      <c r="VOE4585" s="544"/>
      <c r="VOF4585" s="2365"/>
      <c r="VOG4585" s="633"/>
      <c r="VOH4585" s="439"/>
      <c r="VOI4585" s="633"/>
      <c r="VOJ4585" s="633"/>
      <c r="VOK4585" s="1888"/>
      <c r="VOL4585" s="544"/>
      <c r="VOM4585" s="2365"/>
      <c r="VON4585" s="633"/>
      <c r="VOO4585" s="439"/>
      <c r="VOP4585" s="633"/>
      <c r="VOQ4585" s="633"/>
      <c r="VOR4585" s="1888"/>
      <c r="VOS4585" s="544"/>
      <c r="VOT4585" s="2365"/>
      <c r="VOU4585" s="633"/>
      <c r="VOV4585" s="439"/>
      <c r="VOW4585" s="633"/>
      <c r="VOX4585" s="633"/>
      <c r="VOY4585" s="1888"/>
      <c r="VOZ4585" s="544"/>
      <c r="VPA4585" s="2365"/>
      <c r="VPB4585" s="633"/>
      <c r="VPC4585" s="439"/>
      <c r="VPD4585" s="633"/>
      <c r="VPE4585" s="633"/>
      <c r="VPF4585" s="1888"/>
      <c r="VPG4585" s="544"/>
      <c r="VPH4585" s="2365"/>
      <c r="VPI4585" s="633"/>
      <c r="VPJ4585" s="439"/>
      <c r="VPK4585" s="633"/>
      <c r="VPL4585" s="633"/>
      <c r="VPM4585" s="1888"/>
      <c r="VPN4585" s="544"/>
      <c r="VPO4585" s="2365"/>
      <c r="VPP4585" s="633"/>
      <c r="VPQ4585" s="439"/>
      <c r="VPR4585" s="633"/>
      <c r="VPS4585" s="633"/>
      <c r="VPT4585" s="1888"/>
      <c r="VPU4585" s="544"/>
      <c r="VPV4585" s="2365"/>
      <c r="VPW4585" s="633"/>
      <c r="VPX4585" s="439"/>
      <c r="VPY4585" s="633"/>
      <c r="VPZ4585" s="633"/>
      <c r="VQA4585" s="1888"/>
      <c r="VQB4585" s="544"/>
      <c r="VQC4585" s="2365"/>
      <c r="VQD4585" s="633"/>
      <c r="VQE4585" s="439"/>
      <c r="VQF4585" s="633"/>
      <c r="VQG4585" s="633"/>
      <c r="VQH4585" s="1888"/>
      <c r="VQI4585" s="544"/>
      <c r="VQJ4585" s="2365"/>
      <c r="VQK4585" s="633"/>
      <c r="VQL4585" s="439"/>
      <c r="VQM4585" s="633"/>
      <c r="VQN4585" s="633"/>
      <c r="VQO4585" s="1888"/>
      <c r="VQP4585" s="544"/>
      <c r="VQQ4585" s="2365"/>
      <c r="VQR4585" s="633"/>
      <c r="VQS4585" s="439"/>
      <c r="VQT4585" s="633"/>
      <c r="VQU4585" s="633"/>
      <c r="VQV4585" s="1888"/>
      <c r="VQW4585" s="544"/>
      <c r="VQX4585" s="2365"/>
      <c r="VQY4585" s="633"/>
      <c r="VQZ4585" s="439"/>
      <c r="VRA4585" s="633"/>
      <c r="VRB4585" s="633"/>
      <c r="VRC4585" s="1888"/>
      <c r="VRD4585" s="544"/>
      <c r="VRE4585" s="2365"/>
      <c r="VRF4585" s="633"/>
      <c r="VRG4585" s="439"/>
      <c r="VRH4585" s="633"/>
      <c r="VRI4585" s="633"/>
      <c r="VRJ4585" s="1888"/>
      <c r="VRK4585" s="544"/>
      <c r="VRL4585" s="2365"/>
      <c r="VRM4585" s="633"/>
      <c r="VRN4585" s="439"/>
      <c r="VRO4585" s="633"/>
      <c r="VRP4585" s="633"/>
      <c r="VRQ4585" s="1888"/>
      <c r="VRR4585" s="544"/>
      <c r="VRS4585" s="2365"/>
      <c r="VRT4585" s="633"/>
      <c r="VRU4585" s="439"/>
      <c r="VRV4585" s="633"/>
      <c r="VRW4585" s="633"/>
      <c r="VRX4585" s="1888"/>
      <c r="VRY4585" s="544"/>
      <c r="VRZ4585" s="2365"/>
      <c r="VSA4585" s="633"/>
      <c r="VSB4585" s="439"/>
      <c r="VSC4585" s="633"/>
      <c r="VSD4585" s="633"/>
      <c r="VSE4585" s="1888"/>
      <c r="VSF4585" s="544"/>
      <c r="VSG4585" s="2365"/>
      <c r="VSH4585" s="633"/>
      <c r="VSI4585" s="439"/>
      <c r="VSJ4585" s="633"/>
      <c r="VSK4585" s="633"/>
      <c r="VSL4585" s="1888"/>
      <c r="VSM4585" s="544"/>
      <c r="VSN4585" s="2365"/>
      <c r="VSO4585" s="633"/>
      <c r="VSP4585" s="439"/>
      <c r="VSQ4585" s="633"/>
      <c r="VSR4585" s="633"/>
      <c r="VSS4585" s="1888"/>
      <c r="VST4585" s="544"/>
      <c r="VSU4585" s="2365"/>
      <c r="VSV4585" s="633"/>
      <c r="VSW4585" s="439"/>
      <c r="VSX4585" s="633"/>
      <c r="VSY4585" s="633"/>
      <c r="VSZ4585" s="1888"/>
      <c r="VTA4585" s="544"/>
      <c r="VTB4585" s="2365"/>
      <c r="VTC4585" s="633"/>
      <c r="VTD4585" s="439"/>
      <c r="VTE4585" s="633"/>
      <c r="VTF4585" s="633"/>
      <c r="VTG4585" s="1888"/>
      <c r="VTH4585" s="544"/>
      <c r="VTI4585" s="2365"/>
      <c r="VTJ4585" s="633"/>
      <c r="VTK4585" s="439"/>
      <c r="VTL4585" s="633"/>
      <c r="VTM4585" s="633"/>
      <c r="VTN4585" s="1888"/>
      <c r="VTO4585" s="544"/>
      <c r="VTP4585" s="2365"/>
      <c r="VTQ4585" s="633"/>
      <c r="VTR4585" s="439"/>
      <c r="VTS4585" s="633"/>
      <c r="VTT4585" s="633"/>
      <c r="VTU4585" s="1888"/>
      <c r="VTV4585" s="544"/>
      <c r="VTW4585" s="2365"/>
      <c r="VTX4585" s="633"/>
      <c r="VTY4585" s="439"/>
      <c r="VTZ4585" s="633"/>
      <c r="VUA4585" s="633"/>
      <c r="VUB4585" s="1888"/>
      <c r="VUC4585" s="544"/>
      <c r="VUD4585" s="2365"/>
      <c r="VUE4585" s="633"/>
      <c r="VUF4585" s="439"/>
      <c r="VUG4585" s="633"/>
      <c r="VUH4585" s="633"/>
      <c r="VUI4585" s="1888"/>
      <c r="VUJ4585" s="544"/>
      <c r="VUK4585" s="2365"/>
      <c r="VUL4585" s="633"/>
      <c r="VUM4585" s="439"/>
      <c r="VUN4585" s="633"/>
      <c r="VUO4585" s="633"/>
      <c r="VUP4585" s="1888"/>
      <c r="VUQ4585" s="544"/>
      <c r="VUR4585" s="2365"/>
      <c r="VUS4585" s="633"/>
      <c r="VUT4585" s="439"/>
      <c r="VUU4585" s="633"/>
      <c r="VUV4585" s="633"/>
      <c r="VUW4585" s="1888"/>
      <c r="VUX4585" s="544"/>
      <c r="VUY4585" s="2365"/>
      <c r="VUZ4585" s="633"/>
      <c r="VVA4585" s="439"/>
      <c r="VVB4585" s="633"/>
      <c r="VVC4585" s="633"/>
      <c r="VVD4585" s="1888"/>
      <c r="VVE4585" s="544"/>
      <c r="VVF4585" s="2365"/>
      <c r="VVG4585" s="633"/>
      <c r="VVH4585" s="439"/>
      <c r="VVI4585" s="633"/>
      <c r="VVJ4585" s="633"/>
      <c r="VVK4585" s="1888"/>
      <c r="VVL4585" s="544"/>
      <c r="VVM4585" s="2365"/>
      <c r="VVN4585" s="633"/>
      <c r="VVO4585" s="439"/>
      <c r="VVP4585" s="633"/>
      <c r="VVQ4585" s="633"/>
      <c r="VVR4585" s="1888"/>
      <c r="VVS4585" s="544"/>
      <c r="VVT4585" s="2365"/>
      <c r="VVU4585" s="633"/>
      <c r="VVV4585" s="439"/>
      <c r="VVW4585" s="633"/>
      <c r="VVX4585" s="633"/>
      <c r="VVY4585" s="1888"/>
      <c r="VVZ4585" s="544"/>
      <c r="VWA4585" s="2365"/>
      <c r="VWB4585" s="633"/>
      <c r="VWC4585" s="439"/>
      <c r="VWD4585" s="633"/>
      <c r="VWE4585" s="633"/>
      <c r="VWF4585" s="1888"/>
      <c r="VWG4585" s="544"/>
      <c r="VWH4585" s="2365"/>
      <c r="VWI4585" s="633"/>
      <c r="VWJ4585" s="439"/>
      <c r="VWK4585" s="633"/>
      <c r="VWL4585" s="633"/>
      <c r="VWM4585" s="1888"/>
      <c r="VWN4585" s="544"/>
      <c r="VWO4585" s="2365"/>
      <c r="VWP4585" s="633"/>
      <c r="VWQ4585" s="439"/>
      <c r="VWR4585" s="633"/>
      <c r="VWS4585" s="633"/>
      <c r="VWT4585" s="1888"/>
      <c r="VWU4585" s="544"/>
      <c r="VWV4585" s="2365"/>
      <c r="VWW4585" s="633"/>
      <c r="VWX4585" s="439"/>
      <c r="VWY4585" s="633"/>
      <c r="VWZ4585" s="633"/>
      <c r="VXA4585" s="1888"/>
      <c r="VXB4585" s="544"/>
      <c r="VXC4585" s="2365"/>
      <c r="VXD4585" s="633"/>
      <c r="VXE4585" s="439"/>
      <c r="VXF4585" s="633"/>
      <c r="VXG4585" s="633"/>
      <c r="VXH4585" s="1888"/>
      <c r="VXI4585" s="544"/>
      <c r="VXJ4585" s="2365"/>
      <c r="VXK4585" s="633"/>
      <c r="VXL4585" s="439"/>
      <c r="VXM4585" s="633"/>
      <c r="VXN4585" s="633"/>
      <c r="VXO4585" s="1888"/>
      <c r="VXP4585" s="544"/>
      <c r="VXQ4585" s="2365"/>
      <c r="VXR4585" s="633"/>
      <c r="VXS4585" s="439"/>
      <c r="VXT4585" s="633"/>
      <c r="VXU4585" s="633"/>
      <c r="VXV4585" s="1888"/>
      <c r="VXW4585" s="544"/>
      <c r="VXX4585" s="2365"/>
      <c r="VXY4585" s="633"/>
      <c r="VXZ4585" s="439"/>
      <c r="VYA4585" s="633"/>
      <c r="VYB4585" s="633"/>
      <c r="VYC4585" s="1888"/>
      <c r="VYD4585" s="544"/>
      <c r="VYE4585" s="2365"/>
      <c r="VYF4585" s="633"/>
      <c r="VYG4585" s="439"/>
      <c r="VYH4585" s="633"/>
      <c r="VYI4585" s="633"/>
      <c r="VYJ4585" s="1888"/>
      <c r="VYK4585" s="544"/>
      <c r="VYL4585" s="2365"/>
      <c r="VYM4585" s="633"/>
      <c r="VYN4585" s="439"/>
      <c r="VYO4585" s="633"/>
      <c r="VYP4585" s="633"/>
      <c r="VYQ4585" s="1888"/>
      <c r="VYR4585" s="544"/>
      <c r="VYS4585" s="2365"/>
      <c r="VYT4585" s="633"/>
      <c r="VYU4585" s="439"/>
      <c r="VYV4585" s="633"/>
      <c r="VYW4585" s="633"/>
      <c r="VYX4585" s="1888"/>
      <c r="VYY4585" s="544"/>
      <c r="VYZ4585" s="2365"/>
      <c r="VZA4585" s="633"/>
      <c r="VZB4585" s="439"/>
      <c r="VZC4585" s="633"/>
      <c r="VZD4585" s="633"/>
      <c r="VZE4585" s="1888"/>
      <c r="VZF4585" s="544"/>
      <c r="VZG4585" s="2365"/>
      <c r="VZH4585" s="633"/>
      <c r="VZI4585" s="439"/>
      <c r="VZJ4585" s="633"/>
      <c r="VZK4585" s="633"/>
      <c r="VZL4585" s="1888"/>
      <c r="VZM4585" s="544"/>
      <c r="VZN4585" s="2365"/>
      <c r="VZO4585" s="633"/>
      <c r="VZP4585" s="439"/>
      <c r="VZQ4585" s="633"/>
      <c r="VZR4585" s="633"/>
      <c r="VZS4585" s="1888"/>
      <c r="VZT4585" s="544"/>
      <c r="VZU4585" s="2365"/>
      <c r="VZV4585" s="633"/>
      <c r="VZW4585" s="439"/>
      <c r="VZX4585" s="633"/>
      <c r="VZY4585" s="633"/>
      <c r="VZZ4585" s="1888"/>
      <c r="WAA4585" s="544"/>
      <c r="WAB4585" s="2365"/>
      <c r="WAC4585" s="633"/>
      <c r="WAD4585" s="439"/>
      <c r="WAE4585" s="633"/>
      <c r="WAF4585" s="633"/>
      <c r="WAG4585" s="1888"/>
      <c r="WAH4585" s="544"/>
      <c r="WAI4585" s="2365"/>
      <c r="WAJ4585" s="633"/>
      <c r="WAK4585" s="439"/>
      <c r="WAL4585" s="633"/>
      <c r="WAM4585" s="633"/>
      <c r="WAN4585" s="1888"/>
      <c r="WAO4585" s="544"/>
      <c r="WAP4585" s="2365"/>
      <c r="WAQ4585" s="633"/>
      <c r="WAR4585" s="439"/>
      <c r="WAS4585" s="633"/>
      <c r="WAT4585" s="633"/>
      <c r="WAU4585" s="1888"/>
      <c r="WAV4585" s="544"/>
      <c r="WAW4585" s="2365"/>
      <c r="WAX4585" s="633"/>
      <c r="WAY4585" s="439"/>
      <c r="WAZ4585" s="633"/>
      <c r="WBA4585" s="633"/>
      <c r="WBB4585" s="1888"/>
      <c r="WBC4585" s="544"/>
      <c r="WBD4585" s="2365"/>
      <c r="WBE4585" s="633"/>
      <c r="WBF4585" s="439"/>
      <c r="WBG4585" s="633"/>
      <c r="WBH4585" s="633"/>
      <c r="WBI4585" s="1888"/>
      <c r="WBJ4585" s="544"/>
      <c r="WBK4585" s="2365"/>
      <c r="WBL4585" s="633"/>
      <c r="WBM4585" s="439"/>
      <c r="WBN4585" s="633"/>
      <c r="WBO4585" s="633"/>
      <c r="WBP4585" s="1888"/>
      <c r="WBQ4585" s="544"/>
      <c r="WBR4585" s="2365"/>
      <c r="WBS4585" s="633"/>
      <c r="WBT4585" s="439"/>
      <c r="WBU4585" s="633"/>
      <c r="WBV4585" s="633"/>
      <c r="WBW4585" s="1888"/>
      <c r="WBX4585" s="544"/>
      <c r="WBY4585" s="2365"/>
      <c r="WBZ4585" s="633"/>
      <c r="WCA4585" s="439"/>
      <c r="WCB4585" s="633"/>
      <c r="WCC4585" s="633"/>
      <c r="WCD4585" s="1888"/>
      <c r="WCE4585" s="544"/>
      <c r="WCF4585" s="2365"/>
      <c r="WCG4585" s="633"/>
      <c r="WCH4585" s="439"/>
      <c r="WCI4585" s="633"/>
      <c r="WCJ4585" s="633"/>
      <c r="WCK4585" s="1888"/>
      <c r="WCL4585" s="544"/>
      <c r="WCM4585" s="2365"/>
      <c r="WCN4585" s="633"/>
      <c r="WCO4585" s="439"/>
      <c r="WCP4585" s="633"/>
      <c r="WCQ4585" s="633"/>
      <c r="WCR4585" s="1888"/>
      <c r="WCS4585" s="544"/>
      <c r="WCT4585" s="2365"/>
      <c r="WCU4585" s="633"/>
      <c r="WCV4585" s="439"/>
      <c r="WCW4585" s="633"/>
      <c r="WCX4585" s="633"/>
      <c r="WCY4585" s="1888"/>
      <c r="WCZ4585" s="544"/>
      <c r="WDA4585" s="2365"/>
      <c r="WDB4585" s="633"/>
      <c r="WDC4585" s="439"/>
      <c r="WDD4585" s="633"/>
      <c r="WDE4585" s="633"/>
      <c r="WDF4585" s="1888"/>
      <c r="WDG4585" s="544"/>
      <c r="WDH4585" s="2365"/>
      <c r="WDI4585" s="633"/>
      <c r="WDJ4585" s="439"/>
      <c r="WDK4585" s="633"/>
      <c r="WDL4585" s="633"/>
      <c r="WDM4585" s="1888"/>
      <c r="WDN4585" s="544"/>
      <c r="WDO4585" s="2365"/>
      <c r="WDP4585" s="633"/>
      <c r="WDQ4585" s="439"/>
      <c r="WDR4585" s="633"/>
      <c r="WDS4585" s="633"/>
      <c r="WDT4585" s="1888"/>
      <c r="WDU4585" s="544"/>
      <c r="WDV4585" s="2365"/>
      <c r="WDW4585" s="633"/>
      <c r="WDX4585" s="439"/>
      <c r="WDY4585" s="633"/>
      <c r="WDZ4585" s="633"/>
      <c r="WEA4585" s="1888"/>
      <c r="WEB4585" s="544"/>
      <c r="WEC4585" s="2365"/>
      <c r="WED4585" s="633"/>
      <c r="WEE4585" s="439"/>
      <c r="WEF4585" s="633"/>
      <c r="WEG4585" s="633"/>
      <c r="WEH4585" s="1888"/>
      <c r="WEI4585" s="544"/>
      <c r="WEJ4585" s="2365"/>
      <c r="WEK4585" s="633"/>
      <c r="WEL4585" s="439"/>
      <c r="WEM4585" s="633"/>
      <c r="WEN4585" s="633"/>
      <c r="WEO4585" s="1888"/>
      <c r="WEP4585" s="544"/>
      <c r="WEQ4585" s="2365"/>
      <c r="WER4585" s="633"/>
      <c r="WES4585" s="439"/>
      <c r="WET4585" s="633"/>
      <c r="WEU4585" s="633"/>
      <c r="WEV4585" s="1888"/>
      <c r="WEW4585" s="544"/>
      <c r="WEX4585" s="2365"/>
      <c r="WEY4585" s="633"/>
      <c r="WEZ4585" s="439"/>
      <c r="WFA4585" s="633"/>
      <c r="WFB4585" s="633"/>
      <c r="WFC4585" s="1888"/>
      <c r="WFD4585" s="544"/>
      <c r="WFE4585" s="2365"/>
      <c r="WFF4585" s="633"/>
      <c r="WFG4585" s="439"/>
      <c r="WFH4585" s="633"/>
      <c r="WFI4585" s="633"/>
      <c r="WFJ4585" s="1888"/>
      <c r="WFK4585" s="544"/>
      <c r="WFL4585" s="2365"/>
      <c r="WFM4585" s="633"/>
      <c r="WFN4585" s="439"/>
      <c r="WFO4585" s="633"/>
      <c r="WFP4585" s="633"/>
      <c r="WFQ4585" s="1888"/>
      <c r="WFR4585" s="544"/>
      <c r="WFS4585" s="2365"/>
      <c r="WFT4585" s="633"/>
      <c r="WFU4585" s="439"/>
      <c r="WFV4585" s="633"/>
      <c r="WFW4585" s="633"/>
      <c r="WFX4585" s="1888"/>
      <c r="WFY4585" s="544"/>
      <c r="WFZ4585" s="2365"/>
      <c r="WGA4585" s="633"/>
      <c r="WGB4585" s="439"/>
      <c r="WGC4585" s="633"/>
      <c r="WGD4585" s="633"/>
      <c r="WGE4585" s="1888"/>
      <c r="WGF4585" s="544"/>
      <c r="WGG4585" s="2365"/>
      <c r="WGH4585" s="633"/>
      <c r="WGI4585" s="439"/>
      <c r="WGJ4585" s="633"/>
      <c r="WGK4585" s="633"/>
      <c r="WGL4585" s="1888"/>
      <c r="WGM4585" s="544"/>
      <c r="WGN4585" s="2365"/>
      <c r="WGO4585" s="633"/>
      <c r="WGP4585" s="439"/>
      <c r="WGQ4585" s="633"/>
      <c r="WGR4585" s="633"/>
      <c r="WGS4585" s="1888"/>
      <c r="WGT4585" s="544"/>
      <c r="WGU4585" s="2365"/>
      <c r="WGV4585" s="633"/>
      <c r="WGW4585" s="439"/>
      <c r="WGX4585" s="633"/>
      <c r="WGY4585" s="633"/>
      <c r="WGZ4585" s="1888"/>
      <c r="WHA4585" s="544"/>
      <c r="WHB4585" s="2365"/>
      <c r="WHC4585" s="633"/>
      <c r="WHD4585" s="439"/>
      <c r="WHE4585" s="633"/>
      <c r="WHF4585" s="633"/>
      <c r="WHG4585" s="1888"/>
      <c r="WHH4585" s="544"/>
      <c r="WHI4585" s="2365"/>
      <c r="WHJ4585" s="633"/>
      <c r="WHK4585" s="439"/>
      <c r="WHL4585" s="633"/>
      <c r="WHM4585" s="633"/>
      <c r="WHN4585" s="1888"/>
      <c r="WHO4585" s="544"/>
      <c r="WHP4585" s="2365"/>
      <c r="WHQ4585" s="633"/>
      <c r="WHR4585" s="439"/>
      <c r="WHS4585" s="633"/>
      <c r="WHT4585" s="633"/>
      <c r="WHU4585" s="1888"/>
      <c r="WHV4585" s="544"/>
      <c r="WHW4585" s="2365"/>
      <c r="WHX4585" s="633"/>
      <c r="WHY4585" s="439"/>
      <c r="WHZ4585" s="633"/>
      <c r="WIA4585" s="633"/>
      <c r="WIB4585" s="1888"/>
      <c r="WIC4585" s="544"/>
      <c r="WID4585" s="2365"/>
      <c r="WIE4585" s="633"/>
      <c r="WIF4585" s="439"/>
      <c r="WIG4585" s="633"/>
      <c r="WIH4585" s="633"/>
      <c r="WII4585" s="1888"/>
      <c r="WIJ4585" s="544"/>
      <c r="WIK4585" s="2365"/>
      <c r="WIL4585" s="633"/>
      <c r="WIM4585" s="439"/>
      <c r="WIN4585" s="633"/>
      <c r="WIO4585" s="633"/>
      <c r="WIP4585" s="1888"/>
      <c r="WIQ4585" s="544"/>
      <c r="WIR4585" s="2365"/>
      <c r="WIS4585" s="633"/>
      <c r="WIT4585" s="439"/>
      <c r="WIU4585" s="633"/>
      <c r="WIV4585" s="633"/>
      <c r="WIW4585" s="1888"/>
      <c r="WIX4585" s="544"/>
      <c r="WIY4585" s="2365"/>
      <c r="WIZ4585" s="633"/>
      <c r="WJA4585" s="439"/>
      <c r="WJB4585" s="633"/>
      <c r="WJC4585" s="633"/>
      <c r="WJD4585" s="1888"/>
      <c r="WJE4585" s="544"/>
      <c r="WJF4585" s="2365"/>
      <c r="WJG4585" s="633"/>
      <c r="WJH4585" s="439"/>
      <c r="WJI4585" s="633"/>
      <c r="WJJ4585" s="633"/>
      <c r="WJK4585" s="1888"/>
      <c r="WJL4585" s="544"/>
      <c r="WJM4585" s="2365"/>
      <c r="WJN4585" s="633"/>
      <c r="WJO4585" s="439"/>
      <c r="WJP4585" s="633"/>
      <c r="WJQ4585" s="633"/>
      <c r="WJR4585" s="1888"/>
      <c r="WJS4585" s="544"/>
      <c r="WJT4585" s="2365"/>
      <c r="WJU4585" s="633"/>
      <c r="WJV4585" s="439"/>
      <c r="WJW4585" s="633"/>
      <c r="WJX4585" s="633"/>
      <c r="WJY4585" s="1888"/>
      <c r="WJZ4585" s="544"/>
      <c r="WKA4585" s="2365"/>
      <c r="WKB4585" s="633"/>
      <c r="WKC4585" s="439"/>
      <c r="WKD4585" s="633"/>
      <c r="WKE4585" s="633"/>
      <c r="WKF4585" s="1888"/>
      <c r="WKG4585" s="544"/>
      <c r="WKH4585" s="2365"/>
      <c r="WKI4585" s="633"/>
      <c r="WKJ4585" s="439"/>
      <c r="WKK4585" s="633"/>
      <c r="WKL4585" s="633"/>
      <c r="WKM4585" s="1888"/>
      <c r="WKN4585" s="544"/>
      <c r="WKO4585" s="2365"/>
      <c r="WKP4585" s="633"/>
      <c r="WKQ4585" s="439"/>
      <c r="WKR4585" s="633"/>
      <c r="WKS4585" s="633"/>
      <c r="WKT4585" s="1888"/>
      <c r="WKU4585" s="544"/>
      <c r="WKV4585" s="2365"/>
      <c r="WKW4585" s="633"/>
      <c r="WKX4585" s="439"/>
      <c r="WKY4585" s="633"/>
      <c r="WKZ4585" s="633"/>
      <c r="WLA4585" s="1888"/>
      <c r="WLB4585" s="544"/>
      <c r="WLC4585" s="2365"/>
      <c r="WLD4585" s="633"/>
      <c r="WLE4585" s="439"/>
      <c r="WLF4585" s="633"/>
      <c r="WLG4585" s="633"/>
      <c r="WLH4585" s="1888"/>
      <c r="WLI4585" s="544"/>
      <c r="WLJ4585" s="2365"/>
      <c r="WLK4585" s="633"/>
      <c r="WLL4585" s="439"/>
      <c r="WLM4585" s="633"/>
      <c r="WLN4585" s="633"/>
      <c r="WLO4585" s="1888"/>
      <c r="WLP4585" s="544"/>
      <c r="WLQ4585" s="2365"/>
      <c r="WLR4585" s="633"/>
      <c r="WLS4585" s="439"/>
      <c r="WLT4585" s="633"/>
      <c r="WLU4585" s="633"/>
      <c r="WLV4585" s="1888"/>
      <c r="WLW4585" s="544"/>
      <c r="WLX4585" s="2365"/>
      <c r="WLY4585" s="633"/>
      <c r="WLZ4585" s="439"/>
      <c r="WMA4585" s="633"/>
      <c r="WMB4585" s="633"/>
      <c r="WMC4585" s="1888"/>
      <c r="WMD4585" s="544"/>
      <c r="WME4585" s="2365"/>
      <c r="WMF4585" s="633"/>
      <c r="WMG4585" s="439"/>
      <c r="WMH4585" s="633"/>
      <c r="WMI4585" s="633"/>
      <c r="WMJ4585" s="1888"/>
      <c r="WMK4585" s="544"/>
      <c r="WML4585" s="2365"/>
      <c r="WMM4585" s="633"/>
      <c r="WMN4585" s="439"/>
      <c r="WMO4585" s="633"/>
      <c r="WMP4585" s="633"/>
      <c r="WMQ4585" s="1888"/>
      <c r="WMR4585" s="544"/>
      <c r="WMS4585" s="2365"/>
      <c r="WMT4585" s="633"/>
      <c r="WMU4585" s="439"/>
      <c r="WMV4585" s="633"/>
      <c r="WMW4585" s="633"/>
      <c r="WMX4585" s="1888"/>
      <c r="WMY4585" s="544"/>
      <c r="WMZ4585" s="2365"/>
      <c r="WNA4585" s="633"/>
      <c r="WNB4585" s="439"/>
      <c r="WNC4585" s="633"/>
      <c r="WND4585" s="633"/>
      <c r="WNE4585" s="1888"/>
      <c r="WNF4585" s="544"/>
      <c r="WNG4585" s="2365"/>
      <c r="WNH4585" s="633"/>
      <c r="WNI4585" s="439"/>
      <c r="WNJ4585" s="633"/>
      <c r="WNK4585" s="633"/>
      <c r="WNL4585" s="1888"/>
      <c r="WNM4585" s="544"/>
      <c r="WNN4585" s="2365"/>
      <c r="WNO4585" s="633"/>
      <c r="WNP4585" s="439"/>
      <c r="WNQ4585" s="633"/>
      <c r="WNR4585" s="633"/>
      <c r="WNS4585" s="1888"/>
      <c r="WNT4585" s="544"/>
      <c r="WNU4585" s="2365"/>
      <c r="WNV4585" s="633"/>
      <c r="WNW4585" s="439"/>
      <c r="WNX4585" s="633"/>
      <c r="WNY4585" s="633"/>
      <c r="WNZ4585" s="1888"/>
      <c r="WOA4585" s="544"/>
      <c r="WOB4585" s="2365"/>
      <c r="WOC4585" s="633"/>
      <c r="WOD4585" s="439"/>
      <c r="WOE4585" s="633"/>
      <c r="WOF4585" s="633"/>
      <c r="WOG4585" s="1888"/>
      <c r="WOH4585" s="544"/>
      <c r="WOI4585" s="2365"/>
      <c r="WOJ4585" s="633"/>
      <c r="WOK4585" s="439"/>
      <c r="WOL4585" s="633"/>
      <c r="WOM4585" s="633"/>
      <c r="WON4585" s="1888"/>
      <c r="WOO4585" s="544"/>
      <c r="WOP4585" s="2365"/>
      <c r="WOQ4585" s="633"/>
      <c r="WOR4585" s="439"/>
      <c r="WOS4585" s="633"/>
      <c r="WOT4585" s="633"/>
      <c r="WOU4585" s="1888"/>
      <c r="WOV4585" s="544"/>
      <c r="WOW4585" s="2365"/>
      <c r="WOX4585" s="633"/>
      <c r="WOY4585" s="439"/>
      <c r="WOZ4585" s="633"/>
      <c r="WPA4585" s="633"/>
      <c r="WPB4585" s="1888"/>
      <c r="WPC4585" s="544"/>
      <c r="WPD4585" s="2365"/>
      <c r="WPE4585" s="633"/>
      <c r="WPF4585" s="439"/>
      <c r="WPG4585" s="633"/>
      <c r="WPH4585" s="633"/>
      <c r="WPI4585" s="1888"/>
      <c r="WPJ4585" s="544"/>
      <c r="WPK4585" s="2365"/>
      <c r="WPL4585" s="633"/>
      <c r="WPM4585" s="439"/>
      <c r="WPN4585" s="633"/>
      <c r="WPO4585" s="633"/>
      <c r="WPP4585" s="1888"/>
      <c r="WPQ4585" s="544"/>
      <c r="WPR4585" s="2365"/>
      <c r="WPS4585" s="633"/>
      <c r="WPT4585" s="439"/>
      <c r="WPU4585" s="633"/>
      <c r="WPV4585" s="633"/>
      <c r="WPW4585" s="1888"/>
      <c r="WPX4585" s="544"/>
      <c r="WPY4585" s="2365"/>
      <c r="WPZ4585" s="633"/>
      <c r="WQA4585" s="439"/>
      <c r="WQB4585" s="633"/>
      <c r="WQC4585" s="633"/>
      <c r="WQD4585" s="1888"/>
      <c r="WQE4585" s="544"/>
      <c r="WQF4585" s="2365"/>
      <c r="WQG4585" s="633"/>
      <c r="WQH4585" s="439"/>
      <c r="WQI4585" s="633"/>
      <c r="WQJ4585" s="633"/>
      <c r="WQK4585" s="1888"/>
      <c r="WQL4585" s="544"/>
      <c r="WQM4585" s="2365"/>
      <c r="WQN4585" s="633"/>
      <c r="WQO4585" s="439"/>
      <c r="WQP4585" s="633"/>
      <c r="WQQ4585" s="633"/>
      <c r="WQR4585" s="1888"/>
      <c r="WQS4585" s="544"/>
      <c r="WQT4585" s="2365"/>
      <c r="WQU4585" s="633"/>
      <c r="WQV4585" s="439"/>
      <c r="WQW4585" s="633"/>
      <c r="WQX4585" s="633"/>
      <c r="WQY4585" s="1888"/>
      <c r="WQZ4585" s="544"/>
      <c r="WRA4585" s="2365"/>
      <c r="WRB4585" s="633"/>
      <c r="WRC4585" s="439"/>
      <c r="WRD4585" s="633"/>
      <c r="WRE4585" s="633"/>
      <c r="WRF4585" s="1888"/>
      <c r="WRG4585" s="544"/>
      <c r="WRH4585" s="2365"/>
      <c r="WRI4585" s="633"/>
      <c r="WRJ4585" s="439"/>
      <c r="WRK4585" s="633"/>
      <c r="WRL4585" s="633"/>
      <c r="WRM4585" s="1888"/>
      <c r="WRN4585" s="544"/>
      <c r="WRO4585" s="2365"/>
      <c r="WRP4585" s="633"/>
      <c r="WRQ4585" s="439"/>
      <c r="WRR4585" s="633"/>
      <c r="WRS4585" s="633"/>
      <c r="WRT4585" s="1888"/>
      <c r="WRU4585" s="544"/>
      <c r="WRV4585" s="2365"/>
      <c r="WRW4585" s="633"/>
      <c r="WRX4585" s="439"/>
      <c r="WRY4585" s="633"/>
      <c r="WRZ4585" s="633"/>
      <c r="WSA4585" s="1888"/>
      <c r="WSB4585" s="544"/>
      <c r="WSC4585" s="2365"/>
      <c r="WSD4585" s="633"/>
      <c r="WSE4585" s="439"/>
      <c r="WSF4585" s="633"/>
      <c r="WSG4585" s="633"/>
      <c r="WSH4585" s="1888"/>
      <c r="WSI4585" s="544"/>
      <c r="WSJ4585" s="2365"/>
      <c r="WSK4585" s="633"/>
      <c r="WSL4585" s="439"/>
      <c r="WSM4585" s="633"/>
      <c r="WSN4585" s="633"/>
      <c r="WSO4585" s="1888"/>
      <c r="WSP4585" s="544"/>
      <c r="WSQ4585" s="2365"/>
      <c r="WSR4585" s="633"/>
      <c r="WSS4585" s="439"/>
      <c r="WST4585" s="633"/>
      <c r="WSU4585" s="633"/>
      <c r="WSV4585" s="1888"/>
      <c r="WSW4585" s="544"/>
      <c r="WSX4585" s="2365"/>
      <c r="WSY4585" s="633"/>
      <c r="WSZ4585" s="439"/>
      <c r="WTA4585" s="633"/>
      <c r="WTB4585" s="633"/>
      <c r="WTC4585" s="1888"/>
      <c r="WTD4585" s="544"/>
      <c r="WTE4585" s="2365"/>
      <c r="WTF4585" s="633"/>
      <c r="WTG4585" s="439"/>
      <c r="WTH4585" s="633"/>
      <c r="WTI4585" s="633"/>
      <c r="WTJ4585" s="1888"/>
      <c r="WTK4585" s="544"/>
      <c r="WTL4585" s="2365"/>
      <c r="WTM4585" s="633"/>
      <c r="WTN4585" s="439"/>
      <c r="WTO4585" s="633"/>
      <c r="WTP4585" s="633"/>
      <c r="WTQ4585" s="1888"/>
      <c r="WTR4585" s="544"/>
      <c r="WTS4585" s="2365"/>
      <c r="WTT4585" s="633"/>
      <c r="WTU4585" s="439"/>
      <c r="WTV4585" s="633"/>
      <c r="WTW4585" s="633"/>
      <c r="WTX4585" s="1888"/>
      <c r="WTY4585" s="544"/>
      <c r="WTZ4585" s="2365"/>
      <c r="WUA4585" s="633"/>
      <c r="WUB4585" s="439"/>
      <c r="WUC4585" s="633"/>
      <c r="WUD4585" s="633"/>
      <c r="WUE4585" s="1888"/>
      <c r="WUF4585" s="544"/>
      <c r="WUG4585" s="2365"/>
      <c r="WUH4585" s="633"/>
      <c r="WUI4585" s="439"/>
      <c r="WUJ4585" s="633"/>
      <c r="WUK4585" s="633"/>
      <c r="WUL4585" s="1888"/>
      <c r="WUM4585" s="544"/>
      <c r="WUN4585" s="2365"/>
      <c r="WUO4585" s="633"/>
      <c r="WUP4585" s="439"/>
      <c r="WUQ4585" s="633"/>
      <c r="WUR4585" s="633"/>
      <c r="WUS4585" s="1888"/>
      <c r="WUT4585" s="544"/>
      <c r="WUU4585" s="2365"/>
      <c r="WUV4585" s="633"/>
      <c r="WUW4585" s="439"/>
      <c r="WUX4585" s="633"/>
      <c r="WUY4585" s="633"/>
      <c r="WUZ4585" s="1888"/>
      <c r="WVA4585" s="544"/>
      <c r="WVB4585" s="2365"/>
      <c r="WVC4585" s="633"/>
      <c r="WVD4585" s="439"/>
      <c r="WVE4585" s="633"/>
      <c r="WVF4585" s="633"/>
      <c r="WVG4585" s="1888"/>
      <c r="WVH4585" s="544"/>
      <c r="WVI4585" s="2365"/>
      <c r="WVJ4585" s="633"/>
      <c r="WVK4585" s="439"/>
      <c r="WVL4585" s="633"/>
      <c r="WVM4585" s="633"/>
      <c r="WVN4585" s="1888"/>
      <c r="WVO4585" s="544"/>
      <c r="WVP4585" s="2365"/>
      <c r="WVQ4585" s="633"/>
      <c r="WVR4585" s="439"/>
      <c r="WVS4585" s="633"/>
      <c r="WVT4585" s="633"/>
      <c r="WVU4585" s="1888"/>
      <c r="WVV4585" s="544"/>
      <c r="WVW4585" s="2365"/>
      <c r="WVX4585" s="633"/>
      <c r="WVY4585" s="439"/>
      <c r="WVZ4585" s="633"/>
      <c r="WWA4585" s="633"/>
      <c r="WWB4585" s="1888"/>
      <c r="WWC4585" s="544"/>
      <c r="WWD4585" s="2365"/>
      <c r="WWE4585" s="633"/>
      <c r="WWF4585" s="439"/>
      <c r="WWG4585" s="633"/>
      <c r="WWH4585" s="633"/>
      <c r="WWI4585" s="1888"/>
      <c r="WWJ4585" s="544"/>
      <c r="WWK4585" s="2365"/>
      <c r="WWL4585" s="633"/>
      <c r="WWM4585" s="439"/>
      <c r="WWN4585" s="633"/>
      <c r="WWO4585" s="633"/>
      <c r="WWP4585" s="1888"/>
      <c r="WWQ4585" s="544"/>
      <c r="WWR4585" s="2365"/>
      <c r="WWS4585" s="633"/>
      <c r="WWT4585" s="439"/>
      <c r="WWU4585" s="633"/>
      <c r="WWV4585" s="633"/>
      <c r="WWW4585" s="1888"/>
      <c r="WWX4585" s="544"/>
      <c r="WWY4585" s="2365"/>
      <c r="WWZ4585" s="633"/>
      <c r="WXA4585" s="439"/>
      <c r="WXB4585" s="633"/>
      <c r="WXC4585" s="633"/>
      <c r="WXD4585" s="1888"/>
      <c r="WXE4585" s="544"/>
      <c r="WXF4585" s="2365"/>
      <c r="WXG4585" s="633"/>
      <c r="WXH4585" s="439"/>
      <c r="WXI4585" s="633"/>
      <c r="WXJ4585" s="633"/>
      <c r="WXK4585" s="1888"/>
      <c r="WXL4585" s="544"/>
      <c r="WXM4585" s="2365"/>
      <c r="WXN4585" s="633"/>
      <c r="WXO4585" s="439"/>
      <c r="WXP4585" s="633"/>
      <c r="WXQ4585" s="633"/>
      <c r="WXR4585" s="1888"/>
      <c r="WXS4585" s="544"/>
      <c r="WXT4585" s="2365"/>
      <c r="WXU4585" s="633"/>
      <c r="WXV4585" s="439"/>
      <c r="WXW4585" s="633"/>
      <c r="WXX4585" s="633"/>
      <c r="WXY4585" s="1888"/>
      <c r="WXZ4585" s="544"/>
      <c r="WYA4585" s="2365"/>
      <c r="WYB4585" s="633"/>
      <c r="WYC4585" s="439"/>
      <c r="WYD4585" s="633"/>
      <c r="WYE4585" s="633"/>
      <c r="WYF4585" s="1888"/>
      <c r="WYG4585" s="544"/>
      <c r="WYH4585" s="2365"/>
      <c r="WYI4585" s="633"/>
      <c r="WYJ4585" s="439"/>
      <c r="WYK4585" s="633"/>
      <c r="WYL4585" s="633"/>
      <c r="WYM4585" s="1888"/>
      <c r="WYN4585" s="544"/>
      <c r="WYO4585" s="2365"/>
      <c r="WYP4585" s="633"/>
      <c r="WYQ4585" s="439"/>
      <c r="WYR4585" s="633"/>
      <c r="WYS4585" s="633"/>
      <c r="WYT4585" s="1888"/>
      <c r="WYU4585" s="544"/>
      <c r="WYV4585" s="2365"/>
      <c r="WYW4585" s="633"/>
      <c r="WYX4585" s="439"/>
      <c r="WYY4585" s="633"/>
      <c r="WYZ4585" s="633"/>
      <c r="WZA4585" s="1888"/>
      <c r="WZB4585" s="544"/>
      <c r="WZC4585" s="2365"/>
      <c r="WZD4585" s="633"/>
      <c r="WZE4585" s="439"/>
      <c r="WZF4585" s="633"/>
      <c r="WZG4585" s="633"/>
      <c r="WZH4585" s="1888"/>
      <c r="WZI4585" s="544"/>
      <c r="WZJ4585" s="2365"/>
      <c r="WZK4585" s="633"/>
      <c r="WZL4585" s="439"/>
      <c r="WZM4585" s="633"/>
      <c r="WZN4585" s="633"/>
      <c r="WZO4585" s="1888"/>
      <c r="WZP4585" s="544"/>
      <c r="WZQ4585" s="2365"/>
      <c r="WZR4585" s="633"/>
      <c r="WZS4585" s="439"/>
      <c r="WZT4585" s="633"/>
      <c r="WZU4585" s="633"/>
      <c r="WZV4585" s="1888"/>
      <c r="WZW4585" s="544"/>
      <c r="WZX4585" s="2365"/>
      <c r="WZY4585" s="633"/>
      <c r="WZZ4585" s="439"/>
      <c r="XAA4585" s="633"/>
      <c r="XAB4585" s="633"/>
      <c r="XAC4585" s="1888"/>
      <c r="XAD4585" s="544"/>
      <c r="XAE4585" s="2365"/>
      <c r="XAF4585" s="633"/>
      <c r="XAG4585" s="439"/>
      <c r="XAH4585" s="633"/>
      <c r="XAI4585" s="633"/>
      <c r="XAJ4585" s="1888"/>
      <c r="XAK4585" s="544"/>
      <c r="XAL4585" s="2365"/>
      <c r="XAM4585" s="633"/>
      <c r="XAN4585" s="439"/>
      <c r="XAO4585" s="633"/>
      <c r="XAP4585" s="633"/>
      <c r="XAQ4585" s="1888"/>
      <c r="XAR4585" s="544"/>
      <c r="XAS4585" s="2365"/>
      <c r="XAT4585" s="633"/>
      <c r="XAU4585" s="439"/>
      <c r="XAV4585" s="633"/>
      <c r="XAW4585" s="633"/>
      <c r="XAX4585" s="1888"/>
      <c r="XAY4585" s="544"/>
      <c r="XAZ4585" s="2365"/>
      <c r="XBA4585" s="633"/>
      <c r="XBB4585" s="439"/>
      <c r="XBC4585" s="633"/>
      <c r="XBD4585" s="633"/>
      <c r="XBE4585" s="1888"/>
      <c r="XBF4585" s="544"/>
      <c r="XBG4585" s="2365"/>
      <c r="XBH4585" s="633"/>
      <c r="XBI4585" s="439"/>
      <c r="XBJ4585" s="633"/>
      <c r="XBK4585" s="633"/>
      <c r="XBL4585" s="1888"/>
      <c r="XBM4585" s="544"/>
      <c r="XBN4585" s="2365"/>
      <c r="XBO4585" s="633"/>
      <c r="XBP4585" s="439"/>
      <c r="XBQ4585" s="633"/>
      <c r="XBR4585" s="633"/>
      <c r="XBS4585" s="1888"/>
      <c r="XBT4585" s="544"/>
      <c r="XBU4585" s="2365"/>
      <c r="XBV4585" s="633"/>
      <c r="XBW4585" s="439"/>
      <c r="XBX4585" s="633"/>
      <c r="XBY4585" s="633"/>
      <c r="XBZ4585" s="1888"/>
      <c r="XCA4585" s="544"/>
      <c r="XCB4585" s="2365"/>
      <c r="XCC4585" s="633"/>
      <c r="XCD4585" s="439"/>
      <c r="XCE4585" s="633"/>
      <c r="XCF4585" s="633"/>
      <c r="XCG4585" s="1888"/>
      <c r="XCH4585" s="544"/>
      <c r="XCI4585" s="2365"/>
      <c r="XCJ4585" s="633"/>
      <c r="XCK4585" s="439"/>
      <c r="XCL4585" s="633"/>
      <c r="XCM4585" s="633"/>
      <c r="XCN4585" s="1888"/>
      <c r="XCO4585" s="544"/>
      <c r="XCP4585" s="2365"/>
      <c r="XCQ4585" s="633"/>
      <c r="XCR4585" s="439"/>
      <c r="XCS4585" s="633"/>
      <c r="XCT4585" s="633"/>
      <c r="XCU4585" s="1888"/>
      <c r="XCV4585" s="544"/>
      <c r="XCW4585" s="2365"/>
      <c r="XCX4585" s="633"/>
      <c r="XCY4585" s="439"/>
      <c r="XCZ4585" s="633"/>
      <c r="XDA4585" s="633"/>
      <c r="XDB4585" s="1888"/>
      <c r="XDC4585" s="544"/>
      <c r="XDD4585" s="2365"/>
      <c r="XDE4585" s="633"/>
      <c r="XDF4585" s="439"/>
      <c r="XDG4585" s="633"/>
      <c r="XDH4585" s="633"/>
      <c r="XDI4585" s="1888"/>
      <c r="XDJ4585" s="544"/>
      <c r="XDK4585" s="2365"/>
      <c r="XDL4585" s="633"/>
      <c r="XDM4585" s="439"/>
      <c r="XDN4585" s="633"/>
      <c r="XDO4585" s="633"/>
      <c r="XDP4585" s="1888"/>
      <c r="XDQ4585" s="544"/>
      <c r="XDR4585" s="2365"/>
      <c r="XDS4585" s="633"/>
      <c r="XDT4585" s="439"/>
      <c r="XDU4585" s="633"/>
      <c r="XDV4585" s="633"/>
      <c r="XDW4585" s="1888"/>
      <c r="XDX4585" s="544"/>
      <c r="XDY4585" s="2365"/>
      <c r="XDZ4585" s="633"/>
      <c r="XEA4585" s="439"/>
      <c r="XEB4585" s="633"/>
      <c r="XEC4585" s="633"/>
      <c r="XED4585" s="1888"/>
      <c r="XEE4585" s="544"/>
      <c r="XEF4585" s="2365"/>
      <c r="XEG4585" s="633"/>
      <c r="XEH4585" s="439"/>
      <c r="XEI4585" s="633"/>
      <c r="XEJ4585" s="633"/>
      <c r="XEK4585" s="1888"/>
      <c r="XEL4585" s="544"/>
      <c r="XEM4585" s="2365"/>
      <c r="XEN4585" s="633"/>
      <c r="XEO4585" s="439"/>
      <c r="XEP4585" s="633"/>
      <c r="XEQ4585" s="633"/>
      <c r="XER4585" s="1888"/>
      <c r="XES4585" s="544"/>
      <c r="XET4585" s="2365"/>
      <c r="XEU4585" s="633"/>
      <c r="XEV4585" s="439"/>
      <c r="XEW4585" s="633"/>
      <c r="XEX4585" s="633"/>
      <c r="XEY4585" s="1888"/>
      <c r="XEZ4585" s="544"/>
      <c r="XFA4585" s="2365"/>
      <c r="XFB4585" s="633"/>
      <c r="XFC4585" s="439"/>
      <c r="XFD4585" s="633"/>
    </row>
    <row r="4586" spans="1:16384" customFormat="1" ht="15.75" customHeight="1">
      <c r="A4586" s="2365">
        <v>44690</v>
      </c>
      <c r="B4586" s="633" t="s">
        <v>1971</v>
      </c>
      <c r="C4586" s="439"/>
      <c r="D4586" s="633"/>
      <c r="E4586" s="633" t="s">
        <v>1974</v>
      </c>
      <c r="F4586" s="1888"/>
      <c r="G4586" s="484"/>
      <c r="H4586" s="1569" t="s">
        <v>1991</v>
      </c>
      <c r="I4586" s="723" t="s">
        <v>1976</v>
      </c>
      <c r="J4586" s="723">
        <v>1</v>
      </c>
      <c r="K4586" s="633"/>
    </row>
    <row r="4587" spans="1:16384" customFormat="1" ht="15.75" customHeight="1">
      <c r="A4587" s="2365">
        <v>44721</v>
      </c>
      <c r="B4587" s="633" t="s">
        <v>1971</v>
      </c>
      <c r="C4587" s="439"/>
      <c r="D4587" s="633"/>
      <c r="E4587" s="633" t="s">
        <v>1974</v>
      </c>
      <c r="F4587" s="1888"/>
      <c r="G4587" s="484"/>
      <c r="H4587" s="1569" t="s">
        <v>1991</v>
      </c>
      <c r="I4587" s="723" t="s">
        <v>1976</v>
      </c>
      <c r="J4587" s="723">
        <v>1</v>
      </c>
      <c r="K4587" s="633"/>
    </row>
    <row r="4588" spans="1:16384" customFormat="1" ht="15.75" customHeight="1">
      <c r="A4588" s="2365">
        <v>44751</v>
      </c>
      <c r="B4588" s="633" t="s">
        <v>1971</v>
      </c>
      <c r="C4588" s="439"/>
      <c r="D4588" s="633"/>
      <c r="E4588" s="633" t="s">
        <v>1974</v>
      </c>
      <c r="F4588" s="1888"/>
      <c r="G4588" s="484"/>
      <c r="H4588" s="1569" t="s">
        <v>1991</v>
      </c>
      <c r="I4588" s="723" t="s">
        <v>1976</v>
      </c>
      <c r="J4588" s="723">
        <v>1</v>
      </c>
      <c r="K4588" s="633"/>
    </row>
    <row r="4589" spans="1:16384" customFormat="1" ht="15.75" customHeight="1">
      <c r="A4589" s="2365">
        <v>44782</v>
      </c>
      <c r="B4589" s="633" t="s">
        <v>1971</v>
      </c>
      <c r="C4589" s="439"/>
      <c r="D4589" s="633"/>
      <c r="E4589" s="633" t="s">
        <v>1974</v>
      </c>
      <c r="F4589" s="1888"/>
      <c r="G4589" s="484"/>
      <c r="H4589" s="1569" t="s">
        <v>1991</v>
      </c>
      <c r="I4589" s="723" t="s">
        <v>1976</v>
      </c>
      <c r="J4589" s="723">
        <v>1</v>
      </c>
      <c r="K4589" s="633"/>
    </row>
    <row r="4590" spans="1:16384" customFormat="1" ht="15.75" customHeight="1">
      <c r="A4590" s="2365">
        <v>44813</v>
      </c>
      <c r="B4590" s="633" t="s">
        <v>1971</v>
      </c>
      <c r="C4590" s="439"/>
      <c r="D4590" s="633"/>
      <c r="E4590" s="633" t="s">
        <v>1974</v>
      </c>
      <c r="F4590" s="1888"/>
      <c r="G4590" s="484"/>
      <c r="H4590" s="1569" t="s">
        <v>1991</v>
      </c>
      <c r="I4590" s="723" t="s">
        <v>1976</v>
      </c>
      <c r="J4590" s="723">
        <v>1</v>
      </c>
      <c r="K4590" s="633"/>
    </row>
    <row r="4591" spans="1:16384" customFormat="1" ht="15.75" customHeight="1">
      <c r="A4591" s="2365">
        <v>44843</v>
      </c>
      <c r="B4591" s="633" t="s">
        <v>1971</v>
      </c>
      <c r="C4591" s="439"/>
      <c r="D4591" s="633"/>
      <c r="E4591" s="633" t="s">
        <v>1974</v>
      </c>
      <c r="F4591" s="1888"/>
      <c r="G4591" s="484"/>
      <c r="H4591" s="1569" t="s">
        <v>1991</v>
      </c>
      <c r="I4591" s="723" t="s">
        <v>1976</v>
      </c>
      <c r="J4591" s="723">
        <v>1</v>
      </c>
      <c r="K4591" s="633"/>
    </row>
    <row r="4592" spans="1:16384" customFormat="1" ht="15.75" customHeight="1">
      <c r="A4592" s="2365">
        <v>44874</v>
      </c>
      <c r="B4592" s="633" t="s">
        <v>1971</v>
      </c>
      <c r="C4592" s="439"/>
      <c r="D4592" s="633"/>
      <c r="E4592" s="633" t="s">
        <v>1974</v>
      </c>
      <c r="F4592" s="1888"/>
      <c r="G4592" s="484"/>
      <c r="H4592" s="1569" t="s">
        <v>1991</v>
      </c>
      <c r="I4592" s="723" t="s">
        <v>1976</v>
      </c>
      <c r="J4592" s="723">
        <v>1</v>
      </c>
      <c r="K4592" s="633"/>
    </row>
    <row r="4593" spans="1:11" ht="15.75" customHeight="1">
      <c r="A4593" s="2365">
        <v>44904</v>
      </c>
      <c r="B4593" s="633" t="s">
        <v>1971</v>
      </c>
      <c r="C4593" s="439"/>
      <c r="D4593" s="633"/>
      <c r="E4593" s="633" t="s">
        <v>1974</v>
      </c>
      <c r="F4593" s="1888"/>
      <c r="G4593" s="484"/>
      <c r="H4593" s="1569" t="s">
        <v>1991</v>
      </c>
      <c r="I4593" s="723" t="s">
        <v>1976</v>
      </c>
      <c r="J4593" s="723">
        <v>1</v>
      </c>
      <c r="K4593" s="633"/>
    </row>
    <row r="4594" spans="1:11" ht="15.75" customHeight="1">
      <c r="A4594" s="2365">
        <v>44935</v>
      </c>
      <c r="B4594" s="633" t="s">
        <v>1971</v>
      </c>
      <c r="C4594" s="439"/>
      <c r="D4594" s="633"/>
      <c r="E4594" s="633" t="s">
        <v>1974</v>
      </c>
      <c r="F4594" s="1888"/>
      <c r="G4594" s="484"/>
      <c r="H4594" s="1569" t="s">
        <v>1991</v>
      </c>
      <c r="I4594" s="723" t="s">
        <v>1976</v>
      </c>
      <c r="J4594" s="723">
        <v>1</v>
      </c>
      <c r="K4594" s="633"/>
    </row>
    <row r="4595" spans="1:11" ht="15.75" customHeight="1">
      <c r="A4595" s="2365">
        <v>44966</v>
      </c>
      <c r="B4595" s="633" t="s">
        <v>1971</v>
      </c>
      <c r="C4595" s="439"/>
      <c r="D4595" s="633"/>
      <c r="E4595" s="633" t="s">
        <v>1974</v>
      </c>
      <c r="F4595" s="1888"/>
      <c r="G4595" s="484"/>
      <c r="H4595" s="1569"/>
      <c r="I4595" s="723"/>
      <c r="J4595" s="723"/>
      <c r="K4595" s="633"/>
    </row>
    <row r="4596" spans="1:11" ht="15.75" customHeight="1">
      <c r="A4596" s="2365">
        <v>44994</v>
      </c>
      <c r="B4596" s="633" t="s">
        <v>1971</v>
      </c>
      <c r="C4596" s="439"/>
      <c r="D4596" s="633"/>
      <c r="E4596" s="633" t="s">
        <v>1974</v>
      </c>
      <c r="F4596" s="1888"/>
      <c r="G4596" s="484"/>
      <c r="H4596" s="1569"/>
      <c r="I4596" s="723"/>
      <c r="J4596" s="723"/>
      <c r="K4596" s="633"/>
    </row>
    <row r="4597" spans="1:11" ht="15.75" customHeight="1">
      <c r="A4597" s="2365">
        <v>45025</v>
      </c>
      <c r="B4597" s="633" t="s">
        <v>1971</v>
      </c>
      <c r="C4597" s="439"/>
      <c r="D4597" s="633"/>
      <c r="E4597" s="633" t="s">
        <v>1974</v>
      </c>
      <c r="F4597" s="1888"/>
      <c r="G4597" s="484"/>
      <c r="H4597" s="1569"/>
      <c r="I4597" s="723"/>
      <c r="J4597" s="723"/>
      <c r="K4597" s="633"/>
    </row>
    <row r="4598" spans="1:11" ht="15.75" customHeight="1">
      <c r="A4598" s="2365">
        <v>45055</v>
      </c>
      <c r="B4598" s="633" t="s">
        <v>1971</v>
      </c>
      <c r="C4598" s="439"/>
      <c r="D4598" s="633"/>
      <c r="E4598" s="633" t="s">
        <v>1974</v>
      </c>
      <c r="F4598" s="1888"/>
      <c r="G4598" s="484"/>
      <c r="H4598" s="1569"/>
      <c r="I4598" s="723"/>
      <c r="J4598" s="723"/>
      <c r="K4598" s="633"/>
    </row>
    <row r="4599" spans="1:11" ht="15.75" customHeight="1">
      <c r="A4599" s="2365">
        <v>45086</v>
      </c>
      <c r="B4599" s="633" t="s">
        <v>1971</v>
      </c>
      <c r="C4599" s="439"/>
      <c r="D4599" s="633"/>
      <c r="E4599" s="633" t="s">
        <v>1974</v>
      </c>
      <c r="F4599" s="1888"/>
      <c r="G4599" s="484"/>
      <c r="H4599" s="1569"/>
      <c r="I4599" s="723"/>
      <c r="J4599" s="723"/>
      <c r="K4599" s="633"/>
    </row>
    <row r="4600" spans="1:11" ht="15.75" customHeight="1">
      <c r="A4600" s="2365">
        <v>45116</v>
      </c>
      <c r="B4600" s="633" t="s">
        <v>1971</v>
      </c>
      <c r="C4600" s="439"/>
      <c r="D4600" s="633"/>
      <c r="E4600" s="633" t="s">
        <v>1974</v>
      </c>
      <c r="F4600" s="1888"/>
      <c r="G4600" s="484"/>
      <c r="H4600" s="1569" t="s">
        <v>1991</v>
      </c>
      <c r="I4600" s="723" t="s">
        <v>1976</v>
      </c>
      <c r="J4600" s="723">
        <v>1</v>
      </c>
      <c r="K4600" s="633"/>
    </row>
    <row r="4601" spans="1:11" ht="15.75" customHeight="1">
      <c r="A4601" s="2365">
        <v>45147</v>
      </c>
      <c r="B4601" s="633" t="s">
        <v>2004</v>
      </c>
      <c r="C4601" s="439"/>
      <c r="D4601" s="633"/>
      <c r="E4601" s="633" t="s">
        <v>1974</v>
      </c>
      <c r="F4601" s="1888"/>
      <c r="G4601" s="484"/>
      <c r="H4601" s="1569" t="s">
        <v>1991</v>
      </c>
      <c r="I4601" s="723" t="s">
        <v>1976</v>
      </c>
      <c r="J4601" s="723">
        <v>1</v>
      </c>
      <c r="K4601" s="633"/>
    </row>
    <row r="4602" spans="1:11" ht="15.75" customHeight="1">
      <c r="A4602" s="2365">
        <v>45178</v>
      </c>
      <c r="B4602" s="633" t="s">
        <v>2004</v>
      </c>
      <c r="C4602" s="439"/>
      <c r="D4602" s="633"/>
      <c r="E4602" s="633" t="s">
        <v>2024</v>
      </c>
      <c r="F4602" s="1888"/>
      <c r="G4602" s="484"/>
      <c r="H4602" s="1569" t="s">
        <v>1991</v>
      </c>
      <c r="I4602" s="723" t="s">
        <v>1976</v>
      </c>
      <c r="J4602" s="723">
        <v>1</v>
      </c>
      <c r="K4602" s="633"/>
    </row>
    <row r="4603" spans="1:11" ht="15.75" customHeight="1">
      <c r="A4603" s="2365">
        <v>45208</v>
      </c>
      <c r="B4603" s="633" t="s">
        <v>2004</v>
      </c>
      <c r="C4603" s="439"/>
      <c r="D4603" s="633"/>
      <c r="E4603" s="633" t="s">
        <v>2627</v>
      </c>
      <c r="F4603" s="1888"/>
      <c r="G4603" s="484"/>
      <c r="H4603" s="1569" t="s">
        <v>1991</v>
      </c>
      <c r="I4603" s="723" t="s">
        <v>1976</v>
      </c>
      <c r="J4603" s="723">
        <v>1</v>
      </c>
      <c r="K4603" s="633"/>
    </row>
    <row r="4604" spans="1:11" ht="15.75" customHeight="1">
      <c r="A4604" s="2365">
        <v>45239</v>
      </c>
      <c r="B4604" s="633" t="s">
        <v>2004</v>
      </c>
      <c r="C4604" s="439"/>
      <c r="D4604" s="633"/>
      <c r="E4604" s="633" t="s">
        <v>2627</v>
      </c>
      <c r="F4604" s="1888"/>
      <c r="G4604" s="484"/>
      <c r="H4604" s="1569" t="s">
        <v>1991</v>
      </c>
      <c r="I4604" s="723" t="s">
        <v>1976</v>
      </c>
      <c r="J4604" s="723">
        <v>1</v>
      </c>
      <c r="K4604" s="633"/>
    </row>
    <row r="4605" spans="1:11" ht="15.75" customHeight="1">
      <c r="A4605" s="632"/>
      <c r="B4605" s="1527" t="s">
        <v>1971</v>
      </c>
      <c r="C4605" s="1528"/>
      <c r="D4605" s="1529"/>
      <c r="E4605" s="1529" t="s">
        <v>1974</v>
      </c>
      <c r="F4605" s="1577"/>
      <c r="G4605" s="1530"/>
      <c r="H4605" s="1530"/>
      <c r="I4605" s="1531"/>
      <c r="J4605" s="1532"/>
      <c r="K4605" s="1533"/>
    </row>
    <row r="4606" spans="1:11" ht="15.75" customHeight="1">
      <c r="A4606" s="632"/>
      <c r="B4606" s="1527" t="s">
        <v>2004</v>
      </c>
      <c r="C4606" s="1528"/>
      <c r="D4606" s="1529"/>
      <c r="E4606" s="1529" t="s">
        <v>1974</v>
      </c>
      <c r="F4606" s="1577"/>
      <c r="G4606" s="1530"/>
      <c r="H4606" s="1530"/>
      <c r="I4606" s="1531"/>
      <c r="J4606" s="1532"/>
      <c r="K4606" s="1533"/>
    </row>
    <row r="4607" spans="1:11" ht="15.75" customHeight="1">
      <c r="A4607" s="632"/>
      <c r="B4607" s="1527" t="s">
        <v>1971</v>
      </c>
      <c r="C4607" s="1528"/>
      <c r="D4607" s="1529"/>
      <c r="E4607" s="1529" t="s">
        <v>1974</v>
      </c>
      <c r="F4607" s="1577"/>
      <c r="G4607" s="1530"/>
      <c r="H4607" s="1530"/>
      <c r="I4607" s="1531"/>
      <c r="J4607" s="1532"/>
      <c r="K4607" s="1533"/>
    </row>
    <row r="4609" spans="1:16384" customFormat="1" ht="15.75" customHeight="1">
      <c r="A4609" s="3342" t="s">
        <v>6767</v>
      </c>
      <c r="B4609" s="3342"/>
      <c r="C4609" s="3342"/>
      <c r="D4609" s="3342"/>
      <c r="E4609" s="3342"/>
      <c r="F4609" s="3342"/>
      <c r="G4609" s="3342"/>
      <c r="H4609" s="3342"/>
      <c r="I4609" s="3342"/>
      <c r="J4609" s="3342"/>
      <c r="K4609" s="3342"/>
    </row>
    <row r="4610" spans="1:16384" customFormat="1" ht="15.75" customHeight="1">
      <c r="A4610" s="3340" t="s">
        <v>43</v>
      </c>
      <c r="B4610" s="3341"/>
      <c r="C4610" s="3341"/>
      <c r="D4610" s="3341"/>
      <c r="E4610" s="3341"/>
      <c r="F4610" s="3341"/>
      <c r="G4610" s="3341"/>
      <c r="H4610" s="3341"/>
      <c r="I4610" s="3341"/>
      <c r="J4610" s="3341"/>
      <c r="K4610" s="3341"/>
    </row>
    <row r="4611" spans="1:16384" customFormat="1" ht="15.75" customHeight="1">
      <c r="A4611" s="12" t="s">
        <v>1962</v>
      </c>
      <c r="B4611" s="62" t="s">
        <v>1963</v>
      </c>
      <c r="C4611" s="62" t="s">
        <v>1964</v>
      </c>
      <c r="D4611" s="62" t="s">
        <v>2340</v>
      </c>
      <c r="E4611" s="62" t="s">
        <v>153</v>
      </c>
      <c r="F4611" s="1702" t="s">
        <v>1966</v>
      </c>
      <c r="G4611" s="986" t="s">
        <v>1967</v>
      </c>
      <c r="H4611" s="62" t="s">
        <v>1968</v>
      </c>
      <c r="I4611" s="939" t="s">
        <v>1969</v>
      </c>
      <c r="J4611" s="572" t="s">
        <v>1970</v>
      </c>
      <c r="K4611" s="63" t="s">
        <v>10</v>
      </c>
    </row>
    <row r="4612" spans="1:16384" customFormat="1" ht="15.75" customHeight="1">
      <c r="A4612" s="2365">
        <v>44570</v>
      </c>
      <c r="B4612" s="633" t="s">
        <v>1971</v>
      </c>
      <c r="C4612" s="439" t="s">
        <v>6769</v>
      </c>
      <c r="D4612" s="633"/>
      <c r="E4612" s="633" t="s">
        <v>1974</v>
      </c>
      <c r="F4612" s="1888"/>
      <c r="G4612" s="484"/>
      <c r="H4612" s="1569" t="s">
        <v>1991</v>
      </c>
      <c r="I4612" s="723" t="s">
        <v>1976</v>
      </c>
      <c r="J4612" s="723">
        <v>1</v>
      </c>
      <c r="K4612" s="633"/>
    </row>
    <row r="4613" spans="1:16384" customFormat="1" ht="15.75" customHeight="1">
      <c r="A4613" s="2365">
        <v>44601</v>
      </c>
      <c r="B4613" s="633" t="s">
        <v>1971</v>
      </c>
      <c r="C4613" s="439" t="s">
        <v>6770</v>
      </c>
      <c r="D4613" s="633"/>
      <c r="E4613" s="633" t="s">
        <v>1974</v>
      </c>
      <c r="F4613" s="1888"/>
      <c r="G4613" s="484"/>
      <c r="H4613" s="1569" t="s">
        <v>1991</v>
      </c>
      <c r="I4613" s="723" t="s">
        <v>1976</v>
      </c>
      <c r="J4613" s="723">
        <v>1</v>
      </c>
      <c r="K4613" s="633"/>
    </row>
    <row r="4614" spans="1:16384" customFormat="1" ht="15.75" customHeight="1">
      <c r="A4614" s="2365">
        <v>44629</v>
      </c>
      <c r="B4614" s="633" t="s">
        <v>1971</v>
      </c>
      <c r="C4614" s="439"/>
      <c r="D4614" s="633"/>
      <c r="E4614" s="633" t="s">
        <v>1974</v>
      </c>
      <c r="F4614" s="1888"/>
      <c r="G4614" s="484"/>
      <c r="H4614" s="1569" t="s">
        <v>1991</v>
      </c>
      <c r="I4614" s="2172" t="s">
        <v>1976</v>
      </c>
      <c r="J4614" s="723">
        <v>1</v>
      </c>
      <c r="K4614" s="633"/>
    </row>
    <row r="4615" spans="1:16384" customFormat="1" ht="15.75" customHeight="1">
      <c r="A4615" s="2365">
        <v>44660</v>
      </c>
      <c r="B4615" s="633" t="s">
        <v>1971</v>
      </c>
      <c r="C4615" s="439"/>
      <c r="D4615" s="633"/>
      <c r="E4615" s="633" t="s">
        <v>1974</v>
      </c>
      <c r="F4615" s="1888"/>
      <c r="G4615" s="484"/>
      <c r="H4615" s="1179" t="s">
        <v>1991</v>
      </c>
      <c r="I4615" s="633" t="s">
        <v>1976</v>
      </c>
      <c r="J4615" s="723">
        <v>1</v>
      </c>
      <c r="K4615" s="633"/>
      <c r="L4615" s="633"/>
      <c r="M4615" s="1888"/>
      <c r="N4615" s="544"/>
      <c r="O4615" s="2365"/>
      <c r="P4615" s="633"/>
      <c r="Q4615" s="439"/>
      <c r="R4615" s="633"/>
      <c r="S4615" s="633"/>
      <c r="T4615" s="1888"/>
      <c r="U4615" s="544"/>
      <c r="V4615" s="2365"/>
      <c r="W4615" s="633"/>
      <c r="X4615" s="439"/>
      <c r="Y4615" s="633"/>
      <c r="Z4615" s="633"/>
      <c r="AA4615" s="1888"/>
      <c r="AB4615" s="544"/>
      <c r="AC4615" s="2365"/>
      <c r="AD4615" s="633"/>
      <c r="AE4615" s="439"/>
      <c r="AF4615" s="633"/>
      <c r="AG4615" s="633"/>
      <c r="AH4615" s="1888"/>
      <c r="AI4615" s="544"/>
      <c r="AJ4615" s="2365"/>
      <c r="AK4615" s="633"/>
      <c r="AL4615" s="439"/>
      <c r="AM4615" s="633"/>
      <c r="AN4615" s="633"/>
      <c r="AO4615" s="1888"/>
      <c r="AP4615" s="544"/>
      <c r="AQ4615" s="2365"/>
      <c r="AR4615" s="633"/>
      <c r="AS4615" s="439"/>
      <c r="AT4615" s="633"/>
      <c r="AU4615" s="633"/>
      <c r="AV4615" s="1888"/>
      <c r="AW4615" s="544"/>
      <c r="AX4615" s="2365"/>
      <c r="AY4615" s="633"/>
      <c r="AZ4615" s="439"/>
      <c r="BA4615" s="633"/>
      <c r="BB4615" s="633"/>
      <c r="BC4615" s="1888"/>
      <c r="BD4615" s="544"/>
      <c r="BE4615" s="2365"/>
      <c r="BF4615" s="633"/>
      <c r="BG4615" s="439"/>
      <c r="BH4615" s="633"/>
      <c r="BI4615" s="633"/>
      <c r="BJ4615" s="1888"/>
      <c r="BK4615" s="544"/>
      <c r="BL4615" s="2365"/>
      <c r="BM4615" s="633"/>
      <c r="BN4615" s="439"/>
      <c r="BO4615" s="633"/>
      <c r="BP4615" s="633"/>
      <c r="BQ4615" s="1888"/>
      <c r="BR4615" s="544"/>
      <c r="BS4615" s="2365"/>
      <c r="BT4615" s="633"/>
      <c r="BU4615" s="439"/>
      <c r="BV4615" s="633"/>
      <c r="BW4615" s="633"/>
      <c r="BX4615" s="1888"/>
      <c r="BY4615" s="544"/>
      <c r="BZ4615" s="2365"/>
      <c r="CA4615" s="633"/>
      <c r="CB4615" s="439"/>
      <c r="CC4615" s="633"/>
      <c r="CD4615" s="633"/>
      <c r="CE4615" s="1888"/>
      <c r="CF4615" s="544"/>
      <c r="CG4615" s="2365"/>
      <c r="CH4615" s="633"/>
      <c r="CI4615" s="439"/>
      <c r="CJ4615" s="633"/>
      <c r="CK4615" s="633"/>
      <c r="CL4615" s="1888"/>
      <c r="CM4615" s="544"/>
      <c r="CN4615" s="2365"/>
      <c r="CO4615" s="633"/>
      <c r="CP4615" s="439"/>
      <c r="CQ4615" s="633"/>
      <c r="CR4615" s="633"/>
      <c r="CS4615" s="1888"/>
      <c r="CT4615" s="544"/>
      <c r="CU4615" s="2365"/>
      <c r="CV4615" s="633"/>
      <c r="CW4615" s="439"/>
      <c r="CX4615" s="633"/>
      <c r="CY4615" s="633"/>
      <c r="CZ4615" s="1888"/>
      <c r="DA4615" s="544"/>
      <c r="DB4615" s="2365"/>
      <c r="DC4615" s="633"/>
      <c r="DD4615" s="439"/>
      <c r="DE4615" s="633"/>
      <c r="DF4615" s="633"/>
      <c r="DG4615" s="1888"/>
      <c r="DH4615" s="544"/>
      <c r="DI4615" s="2365"/>
      <c r="DJ4615" s="633"/>
      <c r="DK4615" s="439"/>
      <c r="DL4615" s="633"/>
      <c r="DM4615" s="633"/>
      <c r="DN4615" s="1888"/>
      <c r="DO4615" s="544"/>
      <c r="DP4615" s="2365"/>
      <c r="DQ4615" s="633"/>
      <c r="DR4615" s="439"/>
      <c r="DS4615" s="633"/>
      <c r="DT4615" s="633"/>
      <c r="DU4615" s="1888"/>
      <c r="DV4615" s="544"/>
      <c r="DW4615" s="2365"/>
      <c r="DX4615" s="633"/>
      <c r="DY4615" s="439"/>
      <c r="DZ4615" s="633"/>
      <c r="EA4615" s="633"/>
      <c r="EB4615" s="1888"/>
      <c r="EC4615" s="544"/>
      <c r="ED4615" s="2365"/>
      <c r="EE4615" s="633"/>
      <c r="EF4615" s="439"/>
      <c r="EG4615" s="633"/>
      <c r="EH4615" s="633"/>
      <c r="EI4615" s="1888"/>
      <c r="EJ4615" s="544"/>
      <c r="EK4615" s="2365"/>
      <c r="EL4615" s="633"/>
      <c r="EM4615" s="439"/>
      <c r="EN4615" s="633"/>
      <c r="EO4615" s="633"/>
      <c r="EP4615" s="1888"/>
      <c r="EQ4615" s="544"/>
      <c r="ER4615" s="2365"/>
      <c r="ES4615" s="633"/>
      <c r="ET4615" s="439"/>
      <c r="EU4615" s="633"/>
      <c r="EV4615" s="633"/>
      <c r="EW4615" s="1888"/>
      <c r="EX4615" s="544"/>
      <c r="EY4615" s="2365"/>
      <c r="EZ4615" s="633"/>
      <c r="FA4615" s="439"/>
      <c r="FB4615" s="633"/>
      <c r="FC4615" s="633"/>
      <c r="FD4615" s="1888"/>
      <c r="FE4615" s="544"/>
      <c r="FF4615" s="2365"/>
      <c r="FG4615" s="633"/>
      <c r="FH4615" s="439"/>
      <c r="FI4615" s="633"/>
      <c r="FJ4615" s="633"/>
      <c r="FK4615" s="1888"/>
      <c r="FL4615" s="544"/>
      <c r="FM4615" s="2365"/>
      <c r="FN4615" s="633"/>
      <c r="FO4615" s="439"/>
      <c r="FP4615" s="633"/>
      <c r="FQ4615" s="633"/>
      <c r="FR4615" s="1888"/>
      <c r="FS4615" s="544"/>
      <c r="FT4615" s="2365"/>
      <c r="FU4615" s="633"/>
      <c r="FV4615" s="439"/>
      <c r="FW4615" s="633"/>
      <c r="FX4615" s="633"/>
      <c r="FY4615" s="1888"/>
      <c r="FZ4615" s="544"/>
      <c r="GA4615" s="2365"/>
      <c r="GB4615" s="633"/>
      <c r="GC4615" s="439"/>
      <c r="GD4615" s="633"/>
      <c r="GE4615" s="633"/>
      <c r="GF4615" s="1888"/>
      <c r="GG4615" s="544"/>
      <c r="GH4615" s="2365"/>
      <c r="GI4615" s="633"/>
      <c r="GJ4615" s="439"/>
      <c r="GK4615" s="633"/>
      <c r="GL4615" s="633"/>
      <c r="GM4615" s="1888"/>
      <c r="GN4615" s="544"/>
      <c r="GO4615" s="2365"/>
      <c r="GP4615" s="633"/>
      <c r="GQ4615" s="439"/>
      <c r="GR4615" s="633"/>
      <c r="GS4615" s="633"/>
      <c r="GT4615" s="1888"/>
      <c r="GU4615" s="544"/>
      <c r="GV4615" s="2365"/>
      <c r="GW4615" s="633"/>
      <c r="GX4615" s="439"/>
      <c r="GY4615" s="633"/>
      <c r="GZ4615" s="633"/>
      <c r="HA4615" s="1888"/>
      <c r="HB4615" s="544"/>
      <c r="HC4615" s="2365"/>
      <c r="HD4615" s="633"/>
      <c r="HE4615" s="439"/>
      <c r="HF4615" s="633"/>
      <c r="HG4615" s="633"/>
      <c r="HH4615" s="1888"/>
      <c r="HI4615" s="544"/>
      <c r="HJ4615" s="2365"/>
      <c r="HK4615" s="633"/>
      <c r="HL4615" s="439"/>
      <c r="HM4615" s="633"/>
      <c r="HN4615" s="633"/>
      <c r="HO4615" s="1888"/>
      <c r="HP4615" s="544"/>
      <c r="HQ4615" s="2365"/>
      <c r="HR4615" s="633"/>
      <c r="HS4615" s="439"/>
      <c r="HT4615" s="633"/>
      <c r="HU4615" s="633"/>
      <c r="HV4615" s="1888"/>
      <c r="HW4615" s="544"/>
      <c r="HX4615" s="2365"/>
      <c r="HY4615" s="633"/>
      <c r="HZ4615" s="439"/>
      <c r="IA4615" s="633"/>
      <c r="IB4615" s="633"/>
      <c r="IC4615" s="1888"/>
      <c r="ID4615" s="544"/>
      <c r="IE4615" s="2365"/>
      <c r="IF4615" s="633"/>
      <c r="IG4615" s="439"/>
      <c r="IH4615" s="633"/>
      <c r="II4615" s="633"/>
      <c r="IJ4615" s="1888"/>
      <c r="IK4615" s="544"/>
      <c r="IL4615" s="2365"/>
      <c r="IM4615" s="633"/>
      <c r="IN4615" s="439"/>
      <c r="IO4615" s="633"/>
      <c r="IP4615" s="633"/>
      <c r="IQ4615" s="1888"/>
      <c r="IR4615" s="544"/>
      <c r="IS4615" s="2365"/>
      <c r="IT4615" s="633"/>
      <c r="IU4615" s="439"/>
      <c r="IV4615" s="633"/>
      <c r="IW4615" s="633"/>
      <c r="IX4615" s="1888"/>
      <c r="IY4615" s="544"/>
      <c r="IZ4615" s="2365"/>
      <c r="JA4615" s="633"/>
      <c r="JB4615" s="439"/>
      <c r="JC4615" s="633"/>
      <c r="JD4615" s="633"/>
      <c r="JE4615" s="1888"/>
      <c r="JF4615" s="544"/>
      <c r="JG4615" s="2365"/>
      <c r="JH4615" s="633"/>
      <c r="JI4615" s="439"/>
      <c r="JJ4615" s="633"/>
      <c r="JK4615" s="633"/>
      <c r="JL4615" s="1888"/>
      <c r="JM4615" s="544"/>
      <c r="JN4615" s="2365"/>
      <c r="JO4615" s="633"/>
      <c r="JP4615" s="439"/>
      <c r="JQ4615" s="633"/>
      <c r="JR4615" s="633"/>
      <c r="JS4615" s="1888"/>
      <c r="JT4615" s="544"/>
      <c r="JU4615" s="2365"/>
      <c r="JV4615" s="633"/>
      <c r="JW4615" s="439"/>
      <c r="JX4615" s="633"/>
      <c r="JY4615" s="633"/>
      <c r="JZ4615" s="1888"/>
      <c r="KA4615" s="544"/>
      <c r="KB4615" s="2365"/>
      <c r="KC4615" s="633"/>
      <c r="KD4615" s="439"/>
      <c r="KE4615" s="633"/>
      <c r="KF4615" s="633"/>
      <c r="KG4615" s="1888"/>
      <c r="KH4615" s="544"/>
      <c r="KI4615" s="2365"/>
      <c r="KJ4615" s="633"/>
      <c r="KK4615" s="439"/>
      <c r="KL4615" s="633"/>
      <c r="KM4615" s="633"/>
      <c r="KN4615" s="1888"/>
      <c r="KO4615" s="544"/>
      <c r="KP4615" s="2365"/>
      <c r="KQ4615" s="633"/>
      <c r="KR4615" s="439"/>
      <c r="KS4615" s="633"/>
      <c r="KT4615" s="633"/>
      <c r="KU4615" s="1888"/>
      <c r="KV4615" s="544"/>
      <c r="KW4615" s="2365"/>
      <c r="KX4615" s="633"/>
      <c r="KY4615" s="439"/>
      <c r="KZ4615" s="633"/>
      <c r="LA4615" s="633"/>
      <c r="LB4615" s="1888"/>
      <c r="LC4615" s="544"/>
      <c r="LD4615" s="2365"/>
      <c r="LE4615" s="633"/>
      <c r="LF4615" s="439"/>
      <c r="LG4615" s="633"/>
      <c r="LH4615" s="633"/>
      <c r="LI4615" s="1888"/>
      <c r="LJ4615" s="544"/>
      <c r="LK4615" s="2365"/>
      <c r="LL4615" s="633"/>
      <c r="LM4615" s="439"/>
      <c r="LN4615" s="633"/>
      <c r="LO4615" s="633"/>
      <c r="LP4615" s="1888"/>
      <c r="LQ4615" s="544"/>
      <c r="LR4615" s="2365"/>
      <c r="LS4615" s="633"/>
      <c r="LT4615" s="439"/>
      <c r="LU4615" s="633"/>
      <c r="LV4615" s="633"/>
      <c r="LW4615" s="1888"/>
      <c r="LX4615" s="544"/>
      <c r="LY4615" s="2365"/>
      <c r="LZ4615" s="633"/>
      <c r="MA4615" s="439"/>
      <c r="MB4615" s="633"/>
      <c r="MC4615" s="633"/>
      <c r="MD4615" s="1888"/>
      <c r="ME4615" s="544"/>
      <c r="MF4615" s="2365"/>
      <c r="MG4615" s="633"/>
      <c r="MH4615" s="439"/>
      <c r="MI4615" s="633"/>
      <c r="MJ4615" s="633"/>
      <c r="MK4615" s="1888"/>
      <c r="ML4615" s="544"/>
      <c r="MM4615" s="2365"/>
      <c r="MN4615" s="633"/>
      <c r="MO4615" s="439"/>
      <c r="MP4615" s="633"/>
      <c r="MQ4615" s="633"/>
      <c r="MR4615" s="1888"/>
      <c r="MS4615" s="544"/>
      <c r="MT4615" s="2365"/>
      <c r="MU4615" s="633"/>
      <c r="MV4615" s="439"/>
      <c r="MW4615" s="633"/>
      <c r="MX4615" s="633"/>
      <c r="MY4615" s="1888"/>
      <c r="MZ4615" s="544"/>
      <c r="NA4615" s="2365"/>
      <c r="NB4615" s="633"/>
      <c r="NC4615" s="439"/>
      <c r="ND4615" s="633"/>
      <c r="NE4615" s="633"/>
      <c r="NF4615" s="1888"/>
      <c r="NG4615" s="544"/>
      <c r="NH4615" s="2365"/>
      <c r="NI4615" s="633"/>
      <c r="NJ4615" s="439"/>
      <c r="NK4615" s="633"/>
      <c r="NL4615" s="633"/>
      <c r="NM4615" s="1888"/>
      <c r="NN4615" s="544"/>
      <c r="NO4615" s="2365"/>
      <c r="NP4615" s="633"/>
      <c r="NQ4615" s="439"/>
      <c r="NR4615" s="633"/>
      <c r="NS4615" s="633"/>
      <c r="NT4615" s="1888"/>
      <c r="NU4615" s="544"/>
      <c r="NV4615" s="2365"/>
      <c r="NW4615" s="633"/>
      <c r="NX4615" s="439"/>
      <c r="NY4615" s="633"/>
      <c r="NZ4615" s="633"/>
      <c r="OA4615" s="1888"/>
      <c r="OB4615" s="544"/>
      <c r="OC4615" s="2365"/>
      <c r="OD4615" s="633"/>
      <c r="OE4615" s="439"/>
      <c r="OF4615" s="633"/>
      <c r="OG4615" s="633"/>
      <c r="OH4615" s="1888"/>
      <c r="OI4615" s="544"/>
      <c r="OJ4615" s="2365"/>
      <c r="OK4615" s="633"/>
      <c r="OL4615" s="439"/>
      <c r="OM4615" s="633"/>
      <c r="ON4615" s="633"/>
      <c r="OO4615" s="1888"/>
      <c r="OP4615" s="544"/>
      <c r="OQ4615" s="2365"/>
      <c r="OR4615" s="633"/>
      <c r="OS4615" s="439"/>
      <c r="OT4615" s="633"/>
      <c r="OU4615" s="633"/>
      <c r="OV4615" s="1888"/>
      <c r="OW4615" s="544"/>
      <c r="OX4615" s="2365"/>
      <c r="OY4615" s="633"/>
      <c r="OZ4615" s="439"/>
      <c r="PA4615" s="633"/>
      <c r="PB4615" s="633"/>
      <c r="PC4615" s="1888"/>
      <c r="PD4615" s="544"/>
      <c r="PE4615" s="2365"/>
      <c r="PF4615" s="633"/>
      <c r="PG4615" s="439"/>
      <c r="PH4615" s="633"/>
      <c r="PI4615" s="633"/>
      <c r="PJ4615" s="1888"/>
      <c r="PK4615" s="544"/>
      <c r="PL4615" s="2365"/>
      <c r="PM4615" s="633"/>
      <c r="PN4615" s="439"/>
      <c r="PO4615" s="633"/>
      <c r="PP4615" s="633"/>
      <c r="PQ4615" s="1888"/>
      <c r="PR4615" s="544"/>
      <c r="PS4615" s="2365"/>
      <c r="PT4615" s="633"/>
      <c r="PU4615" s="439"/>
      <c r="PV4615" s="633"/>
      <c r="PW4615" s="633"/>
      <c r="PX4615" s="1888"/>
      <c r="PY4615" s="544"/>
      <c r="PZ4615" s="2365"/>
      <c r="QA4615" s="633"/>
      <c r="QB4615" s="439"/>
      <c r="QC4615" s="633"/>
      <c r="QD4615" s="633"/>
      <c r="QE4615" s="1888"/>
      <c r="QF4615" s="544"/>
      <c r="QG4615" s="2365"/>
      <c r="QH4615" s="633"/>
      <c r="QI4615" s="439"/>
      <c r="QJ4615" s="633"/>
      <c r="QK4615" s="633"/>
      <c r="QL4615" s="1888"/>
      <c r="QM4615" s="544"/>
      <c r="QN4615" s="2365"/>
      <c r="QO4615" s="633"/>
      <c r="QP4615" s="439"/>
      <c r="QQ4615" s="633"/>
      <c r="QR4615" s="633"/>
      <c r="QS4615" s="1888"/>
      <c r="QT4615" s="544"/>
      <c r="QU4615" s="2365"/>
      <c r="QV4615" s="633"/>
      <c r="QW4615" s="439"/>
      <c r="QX4615" s="633"/>
      <c r="QY4615" s="633"/>
      <c r="QZ4615" s="1888"/>
      <c r="RA4615" s="544"/>
      <c r="RB4615" s="2365"/>
      <c r="RC4615" s="633"/>
      <c r="RD4615" s="439"/>
      <c r="RE4615" s="633"/>
      <c r="RF4615" s="633"/>
      <c r="RG4615" s="1888"/>
      <c r="RH4615" s="544"/>
      <c r="RI4615" s="2365"/>
      <c r="RJ4615" s="633"/>
      <c r="RK4615" s="439"/>
      <c r="RL4615" s="633"/>
      <c r="RM4615" s="633"/>
      <c r="RN4615" s="1888"/>
      <c r="RO4615" s="544"/>
      <c r="RP4615" s="2365"/>
      <c r="RQ4615" s="633"/>
      <c r="RR4615" s="439"/>
      <c r="RS4615" s="633"/>
      <c r="RT4615" s="633"/>
      <c r="RU4615" s="1888"/>
      <c r="RV4615" s="544"/>
      <c r="RW4615" s="2365"/>
      <c r="RX4615" s="633"/>
      <c r="RY4615" s="439"/>
      <c r="RZ4615" s="633"/>
      <c r="SA4615" s="633"/>
      <c r="SB4615" s="1888"/>
      <c r="SC4615" s="544"/>
      <c r="SD4615" s="2365"/>
      <c r="SE4615" s="633"/>
      <c r="SF4615" s="439"/>
      <c r="SG4615" s="633"/>
      <c r="SH4615" s="633"/>
      <c r="SI4615" s="1888"/>
      <c r="SJ4615" s="544"/>
      <c r="SK4615" s="2365"/>
      <c r="SL4615" s="633"/>
      <c r="SM4615" s="439"/>
      <c r="SN4615" s="633"/>
      <c r="SO4615" s="633"/>
      <c r="SP4615" s="1888"/>
      <c r="SQ4615" s="544"/>
      <c r="SR4615" s="2365"/>
      <c r="SS4615" s="633"/>
      <c r="ST4615" s="439"/>
      <c r="SU4615" s="633"/>
      <c r="SV4615" s="633"/>
      <c r="SW4615" s="1888"/>
      <c r="SX4615" s="544"/>
      <c r="SY4615" s="2365"/>
      <c r="SZ4615" s="633"/>
      <c r="TA4615" s="439"/>
      <c r="TB4615" s="633"/>
      <c r="TC4615" s="633"/>
      <c r="TD4615" s="1888"/>
      <c r="TE4615" s="544"/>
      <c r="TF4615" s="2365"/>
      <c r="TG4615" s="633"/>
      <c r="TH4615" s="439"/>
      <c r="TI4615" s="633"/>
      <c r="TJ4615" s="633"/>
      <c r="TK4615" s="1888"/>
      <c r="TL4615" s="544"/>
      <c r="TM4615" s="2365"/>
      <c r="TN4615" s="633"/>
      <c r="TO4615" s="439"/>
      <c r="TP4615" s="633"/>
      <c r="TQ4615" s="633"/>
      <c r="TR4615" s="1888"/>
      <c r="TS4615" s="544"/>
      <c r="TT4615" s="2365"/>
      <c r="TU4615" s="633"/>
      <c r="TV4615" s="439"/>
      <c r="TW4615" s="633"/>
      <c r="TX4615" s="633"/>
      <c r="TY4615" s="1888"/>
      <c r="TZ4615" s="544"/>
      <c r="UA4615" s="2365"/>
      <c r="UB4615" s="633"/>
      <c r="UC4615" s="439"/>
      <c r="UD4615" s="633"/>
      <c r="UE4615" s="633"/>
      <c r="UF4615" s="1888"/>
      <c r="UG4615" s="544"/>
      <c r="UH4615" s="2365"/>
      <c r="UI4615" s="633"/>
      <c r="UJ4615" s="439"/>
      <c r="UK4615" s="633"/>
      <c r="UL4615" s="633"/>
      <c r="UM4615" s="1888"/>
      <c r="UN4615" s="544"/>
      <c r="UO4615" s="2365"/>
      <c r="UP4615" s="633"/>
      <c r="UQ4615" s="439"/>
      <c r="UR4615" s="633"/>
      <c r="US4615" s="633"/>
      <c r="UT4615" s="1888"/>
      <c r="UU4615" s="544"/>
      <c r="UV4615" s="2365"/>
      <c r="UW4615" s="633"/>
      <c r="UX4615" s="439"/>
      <c r="UY4615" s="633"/>
      <c r="UZ4615" s="633"/>
      <c r="VA4615" s="1888"/>
      <c r="VB4615" s="544"/>
      <c r="VC4615" s="2365"/>
      <c r="VD4615" s="633"/>
      <c r="VE4615" s="439"/>
      <c r="VF4615" s="633"/>
      <c r="VG4615" s="633"/>
      <c r="VH4615" s="1888"/>
      <c r="VI4615" s="544"/>
      <c r="VJ4615" s="2365"/>
      <c r="VK4615" s="633"/>
      <c r="VL4615" s="439"/>
      <c r="VM4615" s="633"/>
      <c r="VN4615" s="633"/>
      <c r="VO4615" s="1888"/>
      <c r="VP4615" s="544"/>
      <c r="VQ4615" s="2365"/>
      <c r="VR4615" s="633"/>
      <c r="VS4615" s="439"/>
      <c r="VT4615" s="633"/>
      <c r="VU4615" s="633"/>
      <c r="VV4615" s="1888"/>
      <c r="VW4615" s="544"/>
      <c r="VX4615" s="2365"/>
      <c r="VY4615" s="633"/>
      <c r="VZ4615" s="439"/>
      <c r="WA4615" s="633"/>
      <c r="WB4615" s="633"/>
      <c r="WC4615" s="1888"/>
      <c r="WD4615" s="544"/>
      <c r="WE4615" s="2365"/>
      <c r="WF4615" s="633"/>
      <c r="WG4615" s="439"/>
      <c r="WH4615" s="633"/>
      <c r="WI4615" s="633"/>
      <c r="WJ4615" s="1888"/>
      <c r="WK4615" s="544"/>
      <c r="WL4615" s="2365"/>
      <c r="WM4615" s="633"/>
      <c r="WN4615" s="439"/>
      <c r="WO4615" s="633"/>
      <c r="WP4615" s="633"/>
      <c r="WQ4615" s="1888"/>
      <c r="WR4615" s="544"/>
      <c r="WS4615" s="2365"/>
      <c r="WT4615" s="633"/>
      <c r="WU4615" s="439"/>
      <c r="WV4615" s="633"/>
      <c r="WW4615" s="633"/>
      <c r="WX4615" s="1888"/>
      <c r="WY4615" s="544"/>
      <c r="WZ4615" s="2365"/>
      <c r="XA4615" s="633"/>
      <c r="XB4615" s="439"/>
      <c r="XC4615" s="633"/>
      <c r="XD4615" s="633"/>
      <c r="XE4615" s="1888"/>
      <c r="XF4615" s="544"/>
      <c r="XG4615" s="2365"/>
      <c r="XH4615" s="633"/>
      <c r="XI4615" s="439"/>
      <c r="XJ4615" s="633"/>
      <c r="XK4615" s="633"/>
      <c r="XL4615" s="1888"/>
      <c r="XM4615" s="544"/>
      <c r="XN4615" s="2365"/>
      <c r="XO4615" s="633"/>
      <c r="XP4615" s="439"/>
      <c r="XQ4615" s="633"/>
      <c r="XR4615" s="633"/>
      <c r="XS4615" s="1888"/>
      <c r="XT4615" s="544"/>
      <c r="XU4615" s="2365"/>
      <c r="XV4615" s="633"/>
      <c r="XW4615" s="439"/>
      <c r="XX4615" s="633"/>
      <c r="XY4615" s="633"/>
      <c r="XZ4615" s="1888"/>
      <c r="YA4615" s="544"/>
      <c r="YB4615" s="2365"/>
      <c r="YC4615" s="633"/>
      <c r="YD4615" s="439"/>
      <c r="YE4615" s="633"/>
      <c r="YF4615" s="633"/>
      <c r="YG4615" s="1888"/>
      <c r="YH4615" s="544"/>
      <c r="YI4615" s="2365"/>
      <c r="YJ4615" s="633"/>
      <c r="YK4615" s="439"/>
      <c r="YL4615" s="633"/>
      <c r="YM4615" s="633"/>
      <c r="YN4615" s="1888"/>
      <c r="YO4615" s="544"/>
      <c r="YP4615" s="2365"/>
      <c r="YQ4615" s="633"/>
      <c r="YR4615" s="439"/>
      <c r="YS4615" s="633"/>
      <c r="YT4615" s="633"/>
      <c r="YU4615" s="1888"/>
      <c r="YV4615" s="544"/>
      <c r="YW4615" s="2365"/>
      <c r="YX4615" s="633"/>
      <c r="YY4615" s="439"/>
      <c r="YZ4615" s="633"/>
      <c r="ZA4615" s="633"/>
      <c r="ZB4615" s="1888"/>
      <c r="ZC4615" s="544"/>
      <c r="ZD4615" s="2365"/>
      <c r="ZE4615" s="633"/>
      <c r="ZF4615" s="439"/>
      <c r="ZG4615" s="633"/>
      <c r="ZH4615" s="633"/>
      <c r="ZI4615" s="1888"/>
      <c r="ZJ4615" s="544"/>
      <c r="ZK4615" s="2365"/>
      <c r="ZL4615" s="633"/>
      <c r="ZM4615" s="439"/>
      <c r="ZN4615" s="633"/>
      <c r="ZO4615" s="633"/>
      <c r="ZP4615" s="1888"/>
      <c r="ZQ4615" s="544"/>
      <c r="ZR4615" s="2365"/>
      <c r="ZS4615" s="633"/>
      <c r="ZT4615" s="439"/>
      <c r="ZU4615" s="633"/>
      <c r="ZV4615" s="633"/>
      <c r="ZW4615" s="1888"/>
      <c r="ZX4615" s="544"/>
      <c r="ZY4615" s="2365"/>
      <c r="ZZ4615" s="633"/>
      <c r="AAA4615" s="439"/>
      <c r="AAB4615" s="633"/>
      <c r="AAC4615" s="633"/>
      <c r="AAD4615" s="1888"/>
      <c r="AAE4615" s="544"/>
      <c r="AAF4615" s="2365"/>
      <c r="AAG4615" s="633"/>
      <c r="AAH4615" s="439"/>
      <c r="AAI4615" s="633"/>
      <c r="AAJ4615" s="633"/>
      <c r="AAK4615" s="1888"/>
      <c r="AAL4615" s="544"/>
      <c r="AAM4615" s="2365"/>
      <c r="AAN4615" s="633"/>
      <c r="AAO4615" s="439"/>
      <c r="AAP4615" s="633"/>
      <c r="AAQ4615" s="633"/>
      <c r="AAR4615" s="1888"/>
      <c r="AAS4615" s="544"/>
      <c r="AAT4615" s="2365"/>
      <c r="AAU4615" s="633"/>
      <c r="AAV4615" s="439"/>
      <c r="AAW4615" s="633"/>
      <c r="AAX4615" s="633"/>
      <c r="AAY4615" s="1888"/>
      <c r="AAZ4615" s="544"/>
      <c r="ABA4615" s="2365"/>
      <c r="ABB4615" s="633"/>
      <c r="ABC4615" s="439"/>
      <c r="ABD4615" s="633"/>
      <c r="ABE4615" s="633"/>
      <c r="ABF4615" s="1888"/>
      <c r="ABG4615" s="544"/>
      <c r="ABH4615" s="2365"/>
      <c r="ABI4615" s="633"/>
      <c r="ABJ4615" s="439"/>
      <c r="ABK4615" s="633"/>
      <c r="ABL4615" s="633"/>
      <c r="ABM4615" s="1888"/>
      <c r="ABN4615" s="544"/>
      <c r="ABO4615" s="2365"/>
      <c r="ABP4615" s="633"/>
      <c r="ABQ4615" s="439"/>
      <c r="ABR4615" s="633"/>
      <c r="ABS4615" s="633"/>
      <c r="ABT4615" s="1888"/>
      <c r="ABU4615" s="544"/>
      <c r="ABV4615" s="2365"/>
      <c r="ABW4615" s="633"/>
      <c r="ABX4615" s="439"/>
      <c r="ABY4615" s="633"/>
      <c r="ABZ4615" s="633"/>
      <c r="ACA4615" s="1888"/>
      <c r="ACB4615" s="544"/>
      <c r="ACC4615" s="2365"/>
      <c r="ACD4615" s="633"/>
      <c r="ACE4615" s="439"/>
      <c r="ACF4615" s="633"/>
      <c r="ACG4615" s="633"/>
      <c r="ACH4615" s="1888"/>
      <c r="ACI4615" s="544"/>
      <c r="ACJ4615" s="2365"/>
      <c r="ACK4615" s="633"/>
      <c r="ACL4615" s="439"/>
      <c r="ACM4615" s="633"/>
      <c r="ACN4615" s="633"/>
      <c r="ACO4615" s="1888"/>
      <c r="ACP4615" s="544"/>
      <c r="ACQ4615" s="2365"/>
      <c r="ACR4615" s="633"/>
      <c r="ACS4615" s="439"/>
      <c r="ACT4615" s="633"/>
      <c r="ACU4615" s="633"/>
      <c r="ACV4615" s="1888"/>
      <c r="ACW4615" s="544"/>
      <c r="ACX4615" s="2365"/>
      <c r="ACY4615" s="633"/>
      <c r="ACZ4615" s="439"/>
      <c r="ADA4615" s="633"/>
      <c r="ADB4615" s="633"/>
      <c r="ADC4615" s="1888"/>
      <c r="ADD4615" s="544"/>
      <c r="ADE4615" s="2365"/>
      <c r="ADF4615" s="633"/>
      <c r="ADG4615" s="439"/>
      <c r="ADH4615" s="633"/>
      <c r="ADI4615" s="633"/>
      <c r="ADJ4615" s="1888"/>
      <c r="ADK4615" s="544"/>
      <c r="ADL4615" s="2365"/>
      <c r="ADM4615" s="633"/>
      <c r="ADN4615" s="439"/>
      <c r="ADO4615" s="633"/>
      <c r="ADP4615" s="633"/>
      <c r="ADQ4615" s="1888"/>
      <c r="ADR4615" s="544"/>
      <c r="ADS4615" s="2365"/>
      <c r="ADT4615" s="633"/>
      <c r="ADU4615" s="439"/>
      <c r="ADV4615" s="633"/>
      <c r="ADW4615" s="633"/>
      <c r="ADX4615" s="1888"/>
      <c r="ADY4615" s="544"/>
      <c r="ADZ4615" s="2365"/>
      <c r="AEA4615" s="633"/>
      <c r="AEB4615" s="439"/>
      <c r="AEC4615" s="633"/>
      <c r="AED4615" s="633"/>
      <c r="AEE4615" s="1888"/>
      <c r="AEF4615" s="544"/>
      <c r="AEG4615" s="2365"/>
      <c r="AEH4615" s="633"/>
      <c r="AEI4615" s="439"/>
      <c r="AEJ4615" s="633"/>
      <c r="AEK4615" s="633"/>
      <c r="AEL4615" s="1888"/>
      <c r="AEM4615" s="544"/>
      <c r="AEN4615" s="2365"/>
      <c r="AEO4615" s="633"/>
      <c r="AEP4615" s="439"/>
      <c r="AEQ4615" s="633"/>
      <c r="AER4615" s="633"/>
      <c r="AES4615" s="1888"/>
      <c r="AET4615" s="544"/>
      <c r="AEU4615" s="2365"/>
      <c r="AEV4615" s="633"/>
      <c r="AEW4615" s="439"/>
      <c r="AEX4615" s="633"/>
      <c r="AEY4615" s="633"/>
      <c r="AEZ4615" s="1888"/>
      <c r="AFA4615" s="544"/>
      <c r="AFB4615" s="2365"/>
      <c r="AFC4615" s="633"/>
      <c r="AFD4615" s="439"/>
      <c r="AFE4615" s="633"/>
      <c r="AFF4615" s="633"/>
      <c r="AFG4615" s="1888"/>
      <c r="AFH4615" s="544"/>
      <c r="AFI4615" s="2365"/>
      <c r="AFJ4615" s="633"/>
      <c r="AFK4615" s="439"/>
      <c r="AFL4615" s="633"/>
      <c r="AFM4615" s="633"/>
      <c r="AFN4615" s="1888"/>
      <c r="AFO4615" s="544"/>
      <c r="AFP4615" s="2365"/>
      <c r="AFQ4615" s="633"/>
      <c r="AFR4615" s="439"/>
      <c r="AFS4615" s="633"/>
      <c r="AFT4615" s="633"/>
      <c r="AFU4615" s="1888"/>
      <c r="AFV4615" s="544"/>
      <c r="AFW4615" s="2365"/>
      <c r="AFX4615" s="633"/>
      <c r="AFY4615" s="439"/>
      <c r="AFZ4615" s="633"/>
      <c r="AGA4615" s="633"/>
      <c r="AGB4615" s="1888"/>
      <c r="AGC4615" s="544"/>
      <c r="AGD4615" s="2365"/>
      <c r="AGE4615" s="633"/>
      <c r="AGF4615" s="439"/>
      <c r="AGG4615" s="633"/>
      <c r="AGH4615" s="633"/>
      <c r="AGI4615" s="1888"/>
      <c r="AGJ4615" s="544"/>
      <c r="AGK4615" s="2365"/>
      <c r="AGL4615" s="633"/>
      <c r="AGM4615" s="439"/>
      <c r="AGN4615" s="633"/>
      <c r="AGO4615" s="633"/>
      <c r="AGP4615" s="1888"/>
      <c r="AGQ4615" s="544"/>
      <c r="AGR4615" s="2365"/>
      <c r="AGS4615" s="633"/>
      <c r="AGT4615" s="439"/>
      <c r="AGU4615" s="633"/>
      <c r="AGV4615" s="633"/>
      <c r="AGW4615" s="1888"/>
      <c r="AGX4615" s="544"/>
      <c r="AGY4615" s="2365"/>
      <c r="AGZ4615" s="633"/>
      <c r="AHA4615" s="439"/>
      <c r="AHB4615" s="633"/>
      <c r="AHC4615" s="633"/>
      <c r="AHD4615" s="1888"/>
      <c r="AHE4615" s="544"/>
      <c r="AHF4615" s="2365"/>
      <c r="AHG4615" s="633"/>
      <c r="AHH4615" s="439"/>
      <c r="AHI4615" s="633"/>
      <c r="AHJ4615" s="633"/>
      <c r="AHK4615" s="1888"/>
      <c r="AHL4615" s="544"/>
      <c r="AHM4615" s="2365"/>
      <c r="AHN4615" s="633"/>
      <c r="AHO4615" s="439"/>
      <c r="AHP4615" s="633"/>
      <c r="AHQ4615" s="633"/>
      <c r="AHR4615" s="1888"/>
      <c r="AHS4615" s="544"/>
      <c r="AHT4615" s="2365"/>
      <c r="AHU4615" s="633"/>
      <c r="AHV4615" s="439"/>
      <c r="AHW4615" s="633"/>
      <c r="AHX4615" s="633"/>
      <c r="AHY4615" s="1888"/>
      <c r="AHZ4615" s="544"/>
      <c r="AIA4615" s="2365"/>
      <c r="AIB4615" s="633"/>
      <c r="AIC4615" s="439"/>
      <c r="AID4615" s="633"/>
      <c r="AIE4615" s="633"/>
      <c r="AIF4615" s="1888"/>
      <c r="AIG4615" s="544"/>
      <c r="AIH4615" s="2365"/>
      <c r="AII4615" s="633"/>
      <c r="AIJ4615" s="439"/>
      <c r="AIK4615" s="633"/>
      <c r="AIL4615" s="633"/>
      <c r="AIM4615" s="1888"/>
      <c r="AIN4615" s="544"/>
      <c r="AIO4615" s="2365"/>
      <c r="AIP4615" s="633"/>
      <c r="AIQ4615" s="439"/>
      <c r="AIR4615" s="633"/>
      <c r="AIS4615" s="633"/>
      <c r="AIT4615" s="1888"/>
      <c r="AIU4615" s="544"/>
      <c r="AIV4615" s="2365"/>
      <c r="AIW4615" s="633"/>
      <c r="AIX4615" s="439"/>
      <c r="AIY4615" s="633"/>
      <c r="AIZ4615" s="633"/>
      <c r="AJA4615" s="1888"/>
      <c r="AJB4615" s="544"/>
      <c r="AJC4615" s="2365"/>
      <c r="AJD4615" s="633"/>
      <c r="AJE4615" s="439"/>
      <c r="AJF4615" s="633"/>
      <c r="AJG4615" s="633"/>
      <c r="AJH4615" s="1888"/>
      <c r="AJI4615" s="544"/>
      <c r="AJJ4615" s="2365"/>
      <c r="AJK4615" s="633"/>
      <c r="AJL4615" s="439"/>
      <c r="AJM4615" s="633"/>
      <c r="AJN4615" s="633"/>
      <c r="AJO4615" s="1888"/>
      <c r="AJP4615" s="544"/>
      <c r="AJQ4615" s="2365"/>
      <c r="AJR4615" s="633"/>
      <c r="AJS4615" s="439"/>
      <c r="AJT4615" s="633"/>
      <c r="AJU4615" s="633"/>
      <c r="AJV4615" s="1888"/>
      <c r="AJW4615" s="544"/>
      <c r="AJX4615" s="2365"/>
      <c r="AJY4615" s="633"/>
      <c r="AJZ4615" s="439"/>
      <c r="AKA4615" s="633"/>
      <c r="AKB4615" s="633"/>
      <c r="AKC4615" s="1888"/>
      <c r="AKD4615" s="544"/>
      <c r="AKE4615" s="2365"/>
      <c r="AKF4615" s="633"/>
      <c r="AKG4615" s="439"/>
      <c r="AKH4615" s="633"/>
      <c r="AKI4615" s="633"/>
      <c r="AKJ4615" s="1888"/>
      <c r="AKK4615" s="544"/>
      <c r="AKL4615" s="2365"/>
      <c r="AKM4615" s="633"/>
      <c r="AKN4615" s="439"/>
      <c r="AKO4615" s="633"/>
      <c r="AKP4615" s="633"/>
      <c r="AKQ4615" s="1888"/>
      <c r="AKR4615" s="544"/>
      <c r="AKS4615" s="2365"/>
      <c r="AKT4615" s="633"/>
      <c r="AKU4615" s="439"/>
      <c r="AKV4615" s="633"/>
      <c r="AKW4615" s="633"/>
      <c r="AKX4615" s="1888"/>
      <c r="AKY4615" s="544"/>
      <c r="AKZ4615" s="2365"/>
      <c r="ALA4615" s="633"/>
      <c r="ALB4615" s="439"/>
      <c r="ALC4615" s="633"/>
      <c r="ALD4615" s="633"/>
      <c r="ALE4615" s="1888"/>
      <c r="ALF4615" s="544"/>
      <c r="ALG4615" s="2365"/>
      <c r="ALH4615" s="633"/>
      <c r="ALI4615" s="439"/>
      <c r="ALJ4615" s="633"/>
      <c r="ALK4615" s="633"/>
      <c r="ALL4615" s="1888"/>
      <c r="ALM4615" s="544"/>
      <c r="ALN4615" s="2365"/>
      <c r="ALO4615" s="633"/>
      <c r="ALP4615" s="439"/>
      <c r="ALQ4615" s="633"/>
      <c r="ALR4615" s="633"/>
      <c r="ALS4615" s="1888"/>
      <c r="ALT4615" s="544"/>
      <c r="ALU4615" s="2365"/>
      <c r="ALV4615" s="633"/>
      <c r="ALW4615" s="439"/>
      <c r="ALX4615" s="633"/>
      <c r="ALY4615" s="633"/>
      <c r="ALZ4615" s="1888"/>
      <c r="AMA4615" s="544"/>
      <c r="AMB4615" s="2365"/>
      <c r="AMC4615" s="633"/>
      <c r="AMD4615" s="439"/>
      <c r="AME4615" s="633"/>
      <c r="AMF4615" s="633"/>
      <c r="AMG4615" s="1888"/>
      <c r="AMH4615" s="544"/>
      <c r="AMI4615" s="2365"/>
      <c r="AMJ4615" s="633"/>
      <c r="AMK4615" s="439"/>
      <c r="AML4615" s="633"/>
      <c r="AMM4615" s="633"/>
      <c r="AMN4615" s="1888"/>
      <c r="AMO4615" s="544"/>
      <c r="AMP4615" s="2365"/>
      <c r="AMQ4615" s="633"/>
      <c r="AMR4615" s="439"/>
      <c r="AMS4615" s="633"/>
      <c r="AMT4615" s="633"/>
      <c r="AMU4615" s="1888"/>
      <c r="AMV4615" s="544"/>
      <c r="AMW4615" s="2365"/>
      <c r="AMX4615" s="633"/>
      <c r="AMY4615" s="439"/>
      <c r="AMZ4615" s="633"/>
      <c r="ANA4615" s="633"/>
      <c r="ANB4615" s="1888"/>
      <c r="ANC4615" s="544"/>
      <c r="AND4615" s="2365"/>
      <c r="ANE4615" s="633"/>
      <c r="ANF4615" s="439"/>
      <c r="ANG4615" s="633"/>
      <c r="ANH4615" s="633"/>
      <c r="ANI4615" s="1888"/>
      <c r="ANJ4615" s="544"/>
      <c r="ANK4615" s="2365"/>
      <c r="ANL4615" s="633"/>
      <c r="ANM4615" s="439"/>
      <c r="ANN4615" s="633"/>
      <c r="ANO4615" s="633"/>
      <c r="ANP4615" s="1888"/>
      <c r="ANQ4615" s="544"/>
      <c r="ANR4615" s="2365"/>
      <c r="ANS4615" s="633"/>
      <c r="ANT4615" s="439"/>
      <c r="ANU4615" s="633"/>
      <c r="ANV4615" s="633"/>
      <c r="ANW4615" s="1888"/>
      <c r="ANX4615" s="544"/>
      <c r="ANY4615" s="2365"/>
      <c r="ANZ4615" s="633"/>
      <c r="AOA4615" s="439"/>
      <c r="AOB4615" s="633"/>
      <c r="AOC4615" s="633"/>
      <c r="AOD4615" s="1888"/>
      <c r="AOE4615" s="544"/>
      <c r="AOF4615" s="2365"/>
      <c r="AOG4615" s="633"/>
      <c r="AOH4615" s="439"/>
      <c r="AOI4615" s="633"/>
      <c r="AOJ4615" s="633"/>
      <c r="AOK4615" s="1888"/>
      <c r="AOL4615" s="544"/>
      <c r="AOM4615" s="2365"/>
      <c r="AON4615" s="633"/>
      <c r="AOO4615" s="439"/>
      <c r="AOP4615" s="633"/>
      <c r="AOQ4615" s="633"/>
      <c r="AOR4615" s="1888"/>
      <c r="AOS4615" s="544"/>
      <c r="AOT4615" s="2365"/>
      <c r="AOU4615" s="633"/>
      <c r="AOV4615" s="439"/>
      <c r="AOW4615" s="633"/>
      <c r="AOX4615" s="633"/>
      <c r="AOY4615" s="1888"/>
      <c r="AOZ4615" s="544"/>
      <c r="APA4615" s="2365"/>
      <c r="APB4615" s="633"/>
      <c r="APC4615" s="439"/>
      <c r="APD4615" s="633"/>
      <c r="APE4615" s="633"/>
      <c r="APF4615" s="1888"/>
      <c r="APG4615" s="544"/>
      <c r="APH4615" s="2365"/>
      <c r="API4615" s="633"/>
      <c r="APJ4615" s="439"/>
      <c r="APK4615" s="633"/>
      <c r="APL4615" s="633"/>
      <c r="APM4615" s="1888"/>
      <c r="APN4615" s="544"/>
      <c r="APO4615" s="2365"/>
      <c r="APP4615" s="633"/>
      <c r="APQ4615" s="439"/>
      <c r="APR4615" s="633"/>
      <c r="APS4615" s="633"/>
      <c r="APT4615" s="1888"/>
      <c r="APU4615" s="544"/>
      <c r="APV4615" s="2365"/>
      <c r="APW4615" s="633"/>
      <c r="APX4615" s="439"/>
      <c r="APY4615" s="633"/>
      <c r="APZ4615" s="633"/>
      <c r="AQA4615" s="1888"/>
      <c r="AQB4615" s="544"/>
      <c r="AQC4615" s="2365"/>
      <c r="AQD4615" s="633"/>
      <c r="AQE4615" s="439"/>
      <c r="AQF4615" s="633"/>
      <c r="AQG4615" s="633"/>
      <c r="AQH4615" s="1888"/>
      <c r="AQI4615" s="544"/>
      <c r="AQJ4615" s="2365"/>
      <c r="AQK4615" s="633"/>
      <c r="AQL4615" s="439"/>
      <c r="AQM4615" s="633"/>
      <c r="AQN4615" s="633"/>
      <c r="AQO4615" s="1888"/>
      <c r="AQP4615" s="544"/>
      <c r="AQQ4615" s="2365"/>
      <c r="AQR4615" s="633"/>
      <c r="AQS4615" s="439"/>
      <c r="AQT4615" s="633"/>
      <c r="AQU4615" s="633"/>
      <c r="AQV4615" s="1888"/>
      <c r="AQW4615" s="544"/>
      <c r="AQX4615" s="2365"/>
      <c r="AQY4615" s="633"/>
      <c r="AQZ4615" s="439"/>
      <c r="ARA4615" s="633"/>
      <c r="ARB4615" s="633"/>
      <c r="ARC4615" s="1888"/>
      <c r="ARD4615" s="544"/>
      <c r="ARE4615" s="2365"/>
      <c r="ARF4615" s="633"/>
      <c r="ARG4615" s="439"/>
      <c r="ARH4615" s="633"/>
      <c r="ARI4615" s="633"/>
      <c r="ARJ4615" s="1888"/>
      <c r="ARK4615" s="544"/>
      <c r="ARL4615" s="2365"/>
      <c r="ARM4615" s="633"/>
      <c r="ARN4615" s="439"/>
      <c r="ARO4615" s="633"/>
      <c r="ARP4615" s="633"/>
      <c r="ARQ4615" s="1888"/>
      <c r="ARR4615" s="544"/>
      <c r="ARS4615" s="2365"/>
      <c r="ART4615" s="633"/>
      <c r="ARU4615" s="439"/>
      <c r="ARV4615" s="633"/>
      <c r="ARW4615" s="633"/>
      <c r="ARX4615" s="1888"/>
      <c r="ARY4615" s="544"/>
      <c r="ARZ4615" s="2365"/>
      <c r="ASA4615" s="633"/>
      <c r="ASB4615" s="439"/>
      <c r="ASC4615" s="633"/>
      <c r="ASD4615" s="633"/>
      <c r="ASE4615" s="1888"/>
      <c r="ASF4615" s="544"/>
      <c r="ASG4615" s="2365"/>
      <c r="ASH4615" s="633"/>
      <c r="ASI4615" s="439"/>
      <c r="ASJ4615" s="633"/>
      <c r="ASK4615" s="633"/>
      <c r="ASL4615" s="1888"/>
      <c r="ASM4615" s="544"/>
      <c r="ASN4615" s="2365"/>
      <c r="ASO4615" s="633"/>
      <c r="ASP4615" s="439"/>
      <c r="ASQ4615" s="633"/>
      <c r="ASR4615" s="633"/>
      <c r="ASS4615" s="1888"/>
      <c r="AST4615" s="544"/>
      <c r="ASU4615" s="2365"/>
      <c r="ASV4615" s="633"/>
      <c r="ASW4615" s="439"/>
      <c r="ASX4615" s="633"/>
      <c r="ASY4615" s="633"/>
      <c r="ASZ4615" s="1888"/>
      <c r="ATA4615" s="544"/>
      <c r="ATB4615" s="2365"/>
      <c r="ATC4615" s="633"/>
      <c r="ATD4615" s="439"/>
      <c r="ATE4615" s="633"/>
      <c r="ATF4615" s="633"/>
      <c r="ATG4615" s="1888"/>
      <c r="ATH4615" s="544"/>
      <c r="ATI4615" s="2365"/>
      <c r="ATJ4615" s="633"/>
      <c r="ATK4615" s="439"/>
      <c r="ATL4615" s="633"/>
      <c r="ATM4615" s="633"/>
      <c r="ATN4615" s="1888"/>
      <c r="ATO4615" s="544"/>
      <c r="ATP4615" s="2365"/>
      <c r="ATQ4615" s="633"/>
      <c r="ATR4615" s="439"/>
      <c r="ATS4615" s="633"/>
      <c r="ATT4615" s="633"/>
      <c r="ATU4615" s="1888"/>
      <c r="ATV4615" s="544"/>
      <c r="ATW4615" s="2365"/>
      <c r="ATX4615" s="633"/>
      <c r="ATY4615" s="439"/>
      <c r="ATZ4615" s="633"/>
      <c r="AUA4615" s="633"/>
      <c r="AUB4615" s="1888"/>
      <c r="AUC4615" s="544"/>
      <c r="AUD4615" s="2365"/>
      <c r="AUE4615" s="633"/>
      <c r="AUF4615" s="439"/>
      <c r="AUG4615" s="633"/>
      <c r="AUH4615" s="633"/>
      <c r="AUI4615" s="1888"/>
      <c r="AUJ4615" s="544"/>
      <c r="AUK4615" s="2365"/>
      <c r="AUL4615" s="633"/>
      <c r="AUM4615" s="439"/>
      <c r="AUN4615" s="633"/>
      <c r="AUO4615" s="633"/>
      <c r="AUP4615" s="1888"/>
      <c r="AUQ4615" s="544"/>
      <c r="AUR4615" s="2365"/>
      <c r="AUS4615" s="633"/>
      <c r="AUT4615" s="439"/>
      <c r="AUU4615" s="633"/>
      <c r="AUV4615" s="633"/>
      <c r="AUW4615" s="1888"/>
      <c r="AUX4615" s="544"/>
      <c r="AUY4615" s="2365"/>
      <c r="AUZ4615" s="633"/>
      <c r="AVA4615" s="439"/>
      <c r="AVB4615" s="633"/>
      <c r="AVC4615" s="633"/>
      <c r="AVD4615" s="1888"/>
      <c r="AVE4615" s="544"/>
      <c r="AVF4615" s="2365"/>
      <c r="AVG4615" s="633"/>
      <c r="AVH4615" s="439"/>
      <c r="AVI4615" s="633"/>
      <c r="AVJ4615" s="633"/>
      <c r="AVK4615" s="1888"/>
      <c r="AVL4615" s="544"/>
      <c r="AVM4615" s="2365"/>
      <c r="AVN4615" s="633"/>
      <c r="AVO4615" s="439"/>
      <c r="AVP4615" s="633"/>
      <c r="AVQ4615" s="633"/>
      <c r="AVR4615" s="1888"/>
      <c r="AVS4615" s="544"/>
      <c r="AVT4615" s="2365"/>
      <c r="AVU4615" s="633"/>
      <c r="AVV4615" s="439"/>
      <c r="AVW4615" s="633"/>
      <c r="AVX4615" s="633"/>
      <c r="AVY4615" s="1888"/>
      <c r="AVZ4615" s="544"/>
      <c r="AWA4615" s="2365"/>
      <c r="AWB4615" s="633"/>
      <c r="AWC4615" s="439"/>
      <c r="AWD4615" s="633"/>
      <c r="AWE4615" s="633"/>
      <c r="AWF4615" s="1888"/>
      <c r="AWG4615" s="544"/>
      <c r="AWH4615" s="2365"/>
      <c r="AWI4615" s="633"/>
      <c r="AWJ4615" s="439"/>
      <c r="AWK4615" s="633"/>
      <c r="AWL4615" s="633"/>
      <c r="AWM4615" s="1888"/>
      <c r="AWN4615" s="544"/>
      <c r="AWO4615" s="2365"/>
      <c r="AWP4615" s="633"/>
      <c r="AWQ4615" s="439"/>
      <c r="AWR4615" s="633"/>
      <c r="AWS4615" s="633"/>
      <c r="AWT4615" s="1888"/>
      <c r="AWU4615" s="544"/>
      <c r="AWV4615" s="2365"/>
      <c r="AWW4615" s="633"/>
      <c r="AWX4615" s="439"/>
      <c r="AWY4615" s="633"/>
      <c r="AWZ4615" s="633"/>
      <c r="AXA4615" s="1888"/>
      <c r="AXB4615" s="544"/>
      <c r="AXC4615" s="2365"/>
      <c r="AXD4615" s="633"/>
      <c r="AXE4615" s="439"/>
      <c r="AXF4615" s="633"/>
      <c r="AXG4615" s="633"/>
      <c r="AXH4615" s="1888"/>
      <c r="AXI4615" s="544"/>
      <c r="AXJ4615" s="2365"/>
      <c r="AXK4615" s="633"/>
      <c r="AXL4615" s="439"/>
      <c r="AXM4615" s="633"/>
      <c r="AXN4615" s="633"/>
      <c r="AXO4615" s="1888"/>
      <c r="AXP4615" s="544"/>
      <c r="AXQ4615" s="2365"/>
      <c r="AXR4615" s="633"/>
      <c r="AXS4615" s="439"/>
      <c r="AXT4615" s="633"/>
      <c r="AXU4615" s="633"/>
      <c r="AXV4615" s="1888"/>
      <c r="AXW4615" s="544"/>
      <c r="AXX4615" s="2365"/>
      <c r="AXY4615" s="633"/>
      <c r="AXZ4615" s="439"/>
      <c r="AYA4615" s="633"/>
      <c r="AYB4615" s="633"/>
      <c r="AYC4615" s="1888"/>
      <c r="AYD4615" s="544"/>
      <c r="AYE4615" s="2365"/>
      <c r="AYF4615" s="633"/>
      <c r="AYG4615" s="439"/>
      <c r="AYH4615" s="633"/>
      <c r="AYI4615" s="633"/>
      <c r="AYJ4615" s="1888"/>
      <c r="AYK4615" s="544"/>
      <c r="AYL4615" s="2365"/>
      <c r="AYM4615" s="633"/>
      <c r="AYN4615" s="439"/>
      <c r="AYO4615" s="633"/>
      <c r="AYP4615" s="633"/>
      <c r="AYQ4615" s="1888"/>
      <c r="AYR4615" s="544"/>
      <c r="AYS4615" s="2365"/>
      <c r="AYT4615" s="633"/>
      <c r="AYU4615" s="439"/>
      <c r="AYV4615" s="633"/>
      <c r="AYW4615" s="633"/>
      <c r="AYX4615" s="1888"/>
      <c r="AYY4615" s="544"/>
      <c r="AYZ4615" s="2365"/>
      <c r="AZA4615" s="633"/>
      <c r="AZB4615" s="439"/>
      <c r="AZC4615" s="633"/>
      <c r="AZD4615" s="633"/>
      <c r="AZE4615" s="1888"/>
      <c r="AZF4615" s="544"/>
      <c r="AZG4615" s="2365"/>
      <c r="AZH4615" s="633"/>
      <c r="AZI4615" s="439"/>
      <c r="AZJ4615" s="633"/>
      <c r="AZK4615" s="633"/>
      <c r="AZL4615" s="1888"/>
      <c r="AZM4615" s="544"/>
      <c r="AZN4615" s="2365"/>
      <c r="AZO4615" s="633"/>
      <c r="AZP4615" s="439"/>
      <c r="AZQ4615" s="633"/>
      <c r="AZR4615" s="633"/>
      <c r="AZS4615" s="1888"/>
      <c r="AZT4615" s="544"/>
      <c r="AZU4615" s="2365"/>
      <c r="AZV4615" s="633"/>
      <c r="AZW4615" s="439"/>
      <c r="AZX4615" s="633"/>
      <c r="AZY4615" s="633"/>
      <c r="AZZ4615" s="1888"/>
      <c r="BAA4615" s="544"/>
      <c r="BAB4615" s="2365"/>
      <c r="BAC4615" s="633"/>
      <c r="BAD4615" s="439"/>
      <c r="BAE4615" s="633"/>
      <c r="BAF4615" s="633"/>
      <c r="BAG4615" s="1888"/>
      <c r="BAH4615" s="544"/>
      <c r="BAI4615" s="2365"/>
      <c r="BAJ4615" s="633"/>
      <c r="BAK4615" s="439"/>
      <c r="BAL4615" s="633"/>
      <c r="BAM4615" s="633"/>
      <c r="BAN4615" s="1888"/>
      <c r="BAO4615" s="544"/>
      <c r="BAP4615" s="2365"/>
      <c r="BAQ4615" s="633"/>
      <c r="BAR4615" s="439"/>
      <c r="BAS4615" s="633"/>
      <c r="BAT4615" s="633"/>
      <c r="BAU4615" s="1888"/>
      <c r="BAV4615" s="544"/>
      <c r="BAW4615" s="2365"/>
      <c r="BAX4615" s="633"/>
      <c r="BAY4615" s="439"/>
      <c r="BAZ4615" s="633"/>
      <c r="BBA4615" s="633"/>
      <c r="BBB4615" s="1888"/>
      <c r="BBC4615" s="544"/>
      <c r="BBD4615" s="2365"/>
      <c r="BBE4615" s="633"/>
      <c r="BBF4615" s="439"/>
      <c r="BBG4615" s="633"/>
      <c r="BBH4615" s="633"/>
      <c r="BBI4615" s="1888"/>
      <c r="BBJ4615" s="544"/>
      <c r="BBK4615" s="2365"/>
      <c r="BBL4615" s="633"/>
      <c r="BBM4615" s="439"/>
      <c r="BBN4615" s="633"/>
      <c r="BBO4615" s="633"/>
      <c r="BBP4615" s="1888"/>
      <c r="BBQ4615" s="544"/>
      <c r="BBR4615" s="2365"/>
      <c r="BBS4615" s="633"/>
      <c r="BBT4615" s="439"/>
      <c r="BBU4615" s="633"/>
      <c r="BBV4615" s="633"/>
      <c r="BBW4615" s="1888"/>
      <c r="BBX4615" s="544"/>
      <c r="BBY4615" s="2365"/>
      <c r="BBZ4615" s="633"/>
      <c r="BCA4615" s="439"/>
      <c r="BCB4615" s="633"/>
      <c r="BCC4615" s="633"/>
      <c r="BCD4615" s="1888"/>
      <c r="BCE4615" s="544"/>
      <c r="BCF4615" s="2365"/>
      <c r="BCG4615" s="633"/>
      <c r="BCH4615" s="439"/>
      <c r="BCI4615" s="633"/>
      <c r="BCJ4615" s="633"/>
      <c r="BCK4615" s="1888"/>
      <c r="BCL4615" s="544"/>
      <c r="BCM4615" s="2365"/>
      <c r="BCN4615" s="633"/>
      <c r="BCO4615" s="439"/>
      <c r="BCP4615" s="633"/>
      <c r="BCQ4615" s="633"/>
      <c r="BCR4615" s="1888"/>
      <c r="BCS4615" s="544"/>
      <c r="BCT4615" s="2365"/>
      <c r="BCU4615" s="633"/>
      <c r="BCV4615" s="439"/>
      <c r="BCW4615" s="633"/>
      <c r="BCX4615" s="633"/>
      <c r="BCY4615" s="1888"/>
      <c r="BCZ4615" s="544"/>
      <c r="BDA4615" s="2365"/>
      <c r="BDB4615" s="633"/>
      <c r="BDC4615" s="439"/>
      <c r="BDD4615" s="633"/>
      <c r="BDE4615" s="633"/>
      <c r="BDF4615" s="1888"/>
      <c r="BDG4615" s="544"/>
      <c r="BDH4615" s="2365"/>
      <c r="BDI4615" s="633"/>
      <c r="BDJ4615" s="439"/>
      <c r="BDK4615" s="633"/>
      <c r="BDL4615" s="633"/>
      <c r="BDM4615" s="1888"/>
      <c r="BDN4615" s="544"/>
      <c r="BDO4615" s="2365"/>
      <c r="BDP4615" s="633"/>
      <c r="BDQ4615" s="439"/>
      <c r="BDR4615" s="633"/>
      <c r="BDS4615" s="633"/>
      <c r="BDT4615" s="1888"/>
      <c r="BDU4615" s="544"/>
      <c r="BDV4615" s="2365"/>
      <c r="BDW4615" s="633"/>
      <c r="BDX4615" s="439"/>
      <c r="BDY4615" s="633"/>
      <c r="BDZ4615" s="633"/>
      <c r="BEA4615" s="1888"/>
      <c r="BEB4615" s="544"/>
      <c r="BEC4615" s="2365"/>
      <c r="BED4615" s="633"/>
      <c r="BEE4615" s="439"/>
      <c r="BEF4615" s="633"/>
      <c r="BEG4615" s="633"/>
      <c r="BEH4615" s="1888"/>
      <c r="BEI4615" s="544"/>
      <c r="BEJ4615" s="2365"/>
      <c r="BEK4615" s="633"/>
      <c r="BEL4615" s="439"/>
      <c r="BEM4615" s="633"/>
      <c r="BEN4615" s="633"/>
      <c r="BEO4615" s="1888"/>
      <c r="BEP4615" s="544"/>
      <c r="BEQ4615" s="2365"/>
      <c r="BER4615" s="633"/>
      <c r="BES4615" s="439"/>
      <c r="BET4615" s="633"/>
      <c r="BEU4615" s="633"/>
      <c r="BEV4615" s="1888"/>
      <c r="BEW4615" s="544"/>
      <c r="BEX4615" s="2365"/>
      <c r="BEY4615" s="633"/>
      <c r="BEZ4615" s="439"/>
      <c r="BFA4615" s="633"/>
      <c r="BFB4615" s="633"/>
      <c r="BFC4615" s="1888"/>
      <c r="BFD4615" s="544"/>
      <c r="BFE4615" s="2365"/>
      <c r="BFF4615" s="633"/>
      <c r="BFG4615" s="439"/>
      <c r="BFH4615" s="633"/>
      <c r="BFI4615" s="633"/>
      <c r="BFJ4615" s="1888"/>
      <c r="BFK4615" s="544"/>
      <c r="BFL4615" s="2365"/>
      <c r="BFM4615" s="633"/>
      <c r="BFN4615" s="439"/>
      <c r="BFO4615" s="633"/>
      <c r="BFP4615" s="633"/>
      <c r="BFQ4615" s="1888"/>
      <c r="BFR4615" s="544"/>
      <c r="BFS4615" s="2365"/>
      <c r="BFT4615" s="633"/>
      <c r="BFU4615" s="439"/>
      <c r="BFV4615" s="633"/>
      <c r="BFW4615" s="633"/>
      <c r="BFX4615" s="1888"/>
      <c r="BFY4615" s="544"/>
      <c r="BFZ4615" s="2365"/>
      <c r="BGA4615" s="633"/>
      <c r="BGB4615" s="439"/>
      <c r="BGC4615" s="633"/>
      <c r="BGD4615" s="633"/>
      <c r="BGE4615" s="1888"/>
      <c r="BGF4615" s="544"/>
      <c r="BGG4615" s="2365"/>
      <c r="BGH4615" s="633"/>
      <c r="BGI4615" s="439"/>
      <c r="BGJ4615" s="633"/>
      <c r="BGK4615" s="633"/>
      <c r="BGL4615" s="1888"/>
      <c r="BGM4615" s="544"/>
      <c r="BGN4615" s="2365"/>
      <c r="BGO4615" s="633"/>
      <c r="BGP4615" s="439"/>
      <c r="BGQ4615" s="633"/>
      <c r="BGR4615" s="633"/>
      <c r="BGS4615" s="1888"/>
      <c r="BGT4615" s="544"/>
      <c r="BGU4615" s="2365"/>
      <c r="BGV4615" s="633"/>
      <c r="BGW4615" s="439"/>
      <c r="BGX4615" s="633"/>
      <c r="BGY4615" s="633"/>
      <c r="BGZ4615" s="1888"/>
      <c r="BHA4615" s="544"/>
      <c r="BHB4615" s="2365"/>
      <c r="BHC4615" s="633"/>
      <c r="BHD4615" s="439"/>
      <c r="BHE4615" s="633"/>
      <c r="BHF4615" s="633"/>
      <c r="BHG4615" s="1888"/>
      <c r="BHH4615" s="544"/>
      <c r="BHI4615" s="2365"/>
      <c r="BHJ4615" s="633"/>
      <c r="BHK4615" s="439"/>
      <c r="BHL4615" s="633"/>
      <c r="BHM4615" s="633"/>
      <c r="BHN4615" s="1888"/>
      <c r="BHO4615" s="544"/>
      <c r="BHP4615" s="2365"/>
      <c r="BHQ4615" s="633"/>
      <c r="BHR4615" s="439"/>
      <c r="BHS4615" s="633"/>
      <c r="BHT4615" s="633"/>
      <c r="BHU4615" s="1888"/>
      <c r="BHV4615" s="544"/>
      <c r="BHW4615" s="2365"/>
      <c r="BHX4615" s="633"/>
      <c r="BHY4615" s="439"/>
      <c r="BHZ4615" s="633"/>
      <c r="BIA4615" s="633"/>
      <c r="BIB4615" s="1888"/>
      <c r="BIC4615" s="544"/>
      <c r="BID4615" s="2365"/>
      <c r="BIE4615" s="633"/>
      <c r="BIF4615" s="439"/>
      <c r="BIG4615" s="633"/>
      <c r="BIH4615" s="633"/>
      <c r="BII4615" s="1888"/>
      <c r="BIJ4615" s="544"/>
      <c r="BIK4615" s="2365"/>
      <c r="BIL4615" s="633"/>
      <c r="BIM4615" s="439"/>
      <c r="BIN4615" s="633"/>
      <c r="BIO4615" s="633"/>
      <c r="BIP4615" s="1888"/>
      <c r="BIQ4615" s="544"/>
      <c r="BIR4615" s="2365"/>
      <c r="BIS4615" s="633"/>
      <c r="BIT4615" s="439"/>
      <c r="BIU4615" s="633"/>
      <c r="BIV4615" s="633"/>
      <c r="BIW4615" s="1888"/>
      <c r="BIX4615" s="544"/>
      <c r="BIY4615" s="2365"/>
      <c r="BIZ4615" s="633"/>
      <c r="BJA4615" s="439"/>
      <c r="BJB4615" s="633"/>
      <c r="BJC4615" s="633"/>
      <c r="BJD4615" s="1888"/>
      <c r="BJE4615" s="544"/>
      <c r="BJF4615" s="2365"/>
      <c r="BJG4615" s="633"/>
      <c r="BJH4615" s="439"/>
      <c r="BJI4615" s="633"/>
      <c r="BJJ4615" s="633"/>
      <c r="BJK4615" s="1888"/>
      <c r="BJL4615" s="544"/>
      <c r="BJM4615" s="2365"/>
      <c r="BJN4615" s="633"/>
      <c r="BJO4615" s="439"/>
      <c r="BJP4615" s="633"/>
      <c r="BJQ4615" s="633"/>
      <c r="BJR4615" s="1888"/>
      <c r="BJS4615" s="544"/>
      <c r="BJT4615" s="2365"/>
      <c r="BJU4615" s="633"/>
      <c r="BJV4615" s="439"/>
      <c r="BJW4615" s="633"/>
      <c r="BJX4615" s="633"/>
      <c r="BJY4615" s="1888"/>
      <c r="BJZ4615" s="544"/>
      <c r="BKA4615" s="2365"/>
      <c r="BKB4615" s="633"/>
      <c r="BKC4615" s="439"/>
      <c r="BKD4615" s="633"/>
      <c r="BKE4615" s="633"/>
      <c r="BKF4615" s="1888"/>
      <c r="BKG4615" s="544"/>
      <c r="BKH4615" s="2365"/>
      <c r="BKI4615" s="633"/>
      <c r="BKJ4615" s="439"/>
      <c r="BKK4615" s="633"/>
      <c r="BKL4615" s="633"/>
      <c r="BKM4615" s="1888"/>
      <c r="BKN4615" s="544"/>
      <c r="BKO4615" s="2365"/>
      <c r="BKP4615" s="633"/>
      <c r="BKQ4615" s="439"/>
      <c r="BKR4615" s="633"/>
      <c r="BKS4615" s="633"/>
      <c r="BKT4615" s="1888"/>
      <c r="BKU4615" s="544"/>
      <c r="BKV4615" s="2365"/>
      <c r="BKW4615" s="633"/>
      <c r="BKX4615" s="439"/>
      <c r="BKY4615" s="633"/>
      <c r="BKZ4615" s="633"/>
      <c r="BLA4615" s="1888"/>
      <c r="BLB4615" s="544"/>
      <c r="BLC4615" s="2365"/>
      <c r="BLD4615" s="633"/>
      <c r="BLE4615" s="439"/>
      <c r="BLF4615" s="633"/>
      <c r="BLG4615" s="633"/>
      <c r="BLH4615" s="1888"/>
      <c r="BLI4615" s="544"/>
      <c r="BLJ4615" s="2365"/>
      <c r="BLK4615" s="633"/>
      <c r="BLL4615" s="439"/>
      <c r="BLM4615" s="633"/>
      <c r="BLN4615" s="633"/>
      <c r="BLO4615" s="1888"/>
      <c r="BLP4615" s="544"/>
      <c r="BLQ4615" s="2365"/>
      <c r="BLR4615" s="633"/>
      <c r="BLS4615" s="439"/>
      <c r="BLT4615" s="633"/>
      <c r="BLU4615" s="633"/>
      <c r="BLV4615" s="1888"/>
      <c r="BLW4615" s="544"/>
      <c r="BLX4615" s="2365"/>
      <c r="BLY4615" s="633"/>
      <c r="BLZ4615" s="439"/>
      <c r="BMA4615" s="633"/>
      <c r="BMB4615" s="633"/>
      <c r="BMC4615" s="1888"/>
      <c r="BMD4615" s="544"/>
      <c r="BME4615" s="2365"/>
      <c r="BMF4615" s="633"/>
      <c r="BMG4615" s="439"/>
      <c r="BMH4615" s="633"/>
      <c r="BMI4615" s="633"/>
      <c r="BMJ4615" s="1888"/>
      <c r="BMK4615" s="544"/>
      <c r="BML4615" s="2365"/>
      <c r="BMM4615" s="633"/>
      <c r="BMN4615" s="439"/>
      <c r="BMO4615" s="633"/>
      <c r="BMP4615" s="633"/>
      <c r="BMQ4615" s="1888"/>
      <c r="BMR4615" s="544"/>
      <c r="BMS4615" s="2365"/>
      <c r="BMT4615" s="633"/>
      <c r="BMU4615" s="439"/>
      <c r="BMV4615" s="633"/>
      <c r="BMW4615" s="633"/>
      <c r="BMX4615" s="1888"/>
      <c r="BMY4615" s="544"/>
      <c r="BMZ4615" s="2365"/>
      <c r="BNA4615" s="633"/>
      <c r="BNB4615" s="439"/>
      <c r="BNC4615" s="633"/>
      <c r="BND4615" s="633"/>
      <c r="BNE4615" s="1888"/>
      <c r="BNF4615" s="544"/>
      <c r="BNG4615" s="2365"/>
      <c r="BNH4615" s="633"/>
      <c r="BNI4615" s="439"/>
      <c r="BNJ4615" s="633"/>
      <c r="BNK4615" s="633"/>
      <c r="BNL4615" s="1888"/>
      <c r="BNM4615" s="544"/>
      <c r="BNN4615" s="2365"/>
      <c r="BNO4615" s="633"/>
      <c r="BNP4615" s="439"/>
      <c r="BNQ4615" s="633"/>
      <c r="BNR4615" s="633"/>
      <c r="BNS4615" s="1888"/>
      <c r="BNT4615" s="544"/>
      <c r="BNU4615" s="2365"/>
      <c r="BNV4615" s="633"/>
      <c r="BNW4615" s="439"/>
      <c r="BNX4615" s="633"/>
      <c r="BNY4615" s="633"/>
      <c r="BNZ4615" s="1888"/>
      <c r="BOA4615" s="544"/>
      <c r="BOB4615" s="2365"/>
      <c r="BOC4615" s="633"/>
      <c r="BOD4615" s="439"/>
      <c r="BOE4615" s="633"/>
      <c r="BOF4615" s="633"/>
      <c r="BOG4615" s="1888"/>
      <c r="BOH4615" s="544"/>
      <c r="BOI4615" s="2365"/>
      <c r="BOJ4615" s="633"/>
      <c r="BOK4615" s="439"/>
      <c r="BOL4615" s="633"/>
      <c r="BOM4615" s="633"/>
      <c r="BON4615" s="1888"/>
      <c r="BOO4615" s="544"/>
      <c r="BOP4615" s="2365"/>
      <c r="BOQ4615" s="633"/>
      <c r="BOR4615" s="439"/>
      <c r="BOS4615" s="633"/>
      <c r="BOT4615" s="633"/>
      <c r="BOU4615" s="1888"/>
      <c r="BOV4615" s="544"/>
      <c r="BOW4615" s="2365"/>
      <c r="BOX4615" s="633"/>
      <c r="BOY4615" s="439"/>
      <c r="BOZ4615" s="633"/>
      <c r="BPA4615" s="633"/>
      <c r="BPB4615" s="1888"/>
      <c r="BPC4615" s="544"/>
      <c r="BPD4615" s="2365"/>
      <c r="BPE4615" s="633"/>
      <c r="BPF4615" s="439"/>
      <c r="BPG4615" s="633"/>
      <c r="BPH4615" s="633"/>
      <c r="BPI4615" s="1888"/>
      <c r="BPJ4615" s="544"/>
      <c r="BPK4615" s="2365"/>
      <c r="BPL4615" s="633"/>
      <c r="BPM4615" s="439"/>
      <c r="BPN4615" s="633"/>
      <c r="BPO4615" s="633"/>
      <c r="BPP4615" s="1888"/>
      <c r="BPQ4615" s="544"/>
      <c r="BPR4615" s="2365"/>
      <c r="BPS4615" s="633"/>
      <c r="BPT4615" s="439"/>
      <c r="BPU4615" s="633"/>
      <c r="BPV4615" s="633"/>
      <c r="BPW4615" s="1888"/>
      <c r="BPX4615" s="544"/>
      <c r="BPY4615" s="2365"/>
      <c r="BPZ4615" s="633"/>
      <c r="BQA4615" s="439"/>
      <c r="BQB4615" s="633"/>
      <c r="BQC4615" s="633"/>
      <c r="BQD4615" s="1888"/>
      <c r="BQE4615" s="544"/>
      <c r="BQF4615" s="2365"/>
      <c r="BQG4615" s="633"/>
      <c r="BQH4615" s="439"/>
      <c r="BQI4615" s="633"/>
      <c r="BQJ4615" s="633"/>
      <c r="BQK4615" s="1888"/>
      <c r="BQL4615" s="544"/>
      <c r="BQM4615" s="2365"/>
      <c r="BQN4615" s="633"/>
      <c r="BQO4615" s="439"/>
      <c r="BQP4615" s="633"/>
      <c r="BQQ4615" s="633"/>
      <c r="BQR4615" s="1888"/>
      <c r="BQS4615" s="544"/>
      <c r="BQT4615" s="2365"/>
      <c r="BQU4615" s="633"/>
      <c r="BQV4615" s="439"/>
      <c r="BQW4615" s="633"/>
      <c r="BQX4615" s="633"/>
      <c r="BQY4615" s="1888"/>
      <c r="BQZ4615" s="544"/>
      <c r="BRA4615" s="2365"/>
      <c r="BRB4615" s="633"/>
      <c r="BRC4615" s="439"/>
      <c r="BRD4615" s="633"/>
      <c r="BRE4615" s="633"/>
      <c r="BRF4615" s="1888"/>
      <c r="BRG4615" s="544"/>
      <c r="BRH4615" s="2365"/>
      <c r="BRI4615" s="633"/>
      <c r="BRJ4615" s="439"/>
      <c r="BRK4615" s="633"/>
      <c r="BRL4615" s="633"/>
      <c r="BRM4615" s="1888"/>
      <c r="BRN4615" s="544"/>
      <c r="BRO4615" s="2365"/>
      <c r="BRP4615" s="633"/>
      <c r="BRQ4615" s="439"/>
      <c r="BRR4615" s="633"/>
      <c r="BRS4615" s="633"/>
      <c r="BRT4615" s="1888"/>
      <c r="BRU4615" s="544"/>
      <c r="BRV4615" s="2365"/>
      <c r="BRW4615" s="633"/>
      <c r="BRX4615" s="439"/>
      <c r="BRY4615" s="633"/>
      <c r="BRZ4615" s="633"/>
      <c r="BSA4615" s="1888"/>
      <c r="BSB4615" s="544"/>
      <c r="BSC4615" s="2365"/>
      <c r="BSD4615" s="633"/>
      <c r="BSE4615" s="439"/>
      <c r="BSF4615" s="633"/>
      <c r="BSG4615" s="633"/>
      <c r="BSH4615" s="1888"/>
      <c r="BSI4615" s="544"/>
      <c r="BSJ4615" s="2365"/>
      <c r="BSK4615" s="633"/>
      <c r="BSL4615" s="439"/>
      <c r="BSM4615" s="633"/>
      <c r="BSN4615" s="633"/>
      <c r="BSO4615" s="1888"/>
      <c r="BSP4615" s="544"/>
      <c r="BSQ4615" s="2365"/>
      <c r="BSR4615" s="633"/>
      <c r="BSS4615" s="439"/>
      <c r="BST4615" s="633"/>
      <c r="BSU4615" s="633"/>
      <c r="BSV4615" s="1888"/>
      <c r="BSW4615" s="544"/>
      <c r="BSX4615" s="2365"/>
      <c r="BSY4615" s="633"/>
      <c r="BSZ4615" s="439"/>
      <c r="BTA4615" s="633"/>
      <c r="BTB4615" s="633"/>
      <c r="BTC4615" s="1888"/>
      <c r="BTD4615" s="544"/>
      <c r="BTE4615" s="2365"/>
      <c r="BTF4615" s="633"/>
      <c r="BTG4615" s="439"/>
      <c r="BTH4615" s="633"/>
      <c r="BTI4615" s="633"/>
      <c r="BTJ4615" s="1888"/>
      <c r="BTK4615" s="544"/>
      <c r="BTL4615" s="2365"/>
      <c r="BTM4615" s="633"/>
      <c r="BTN4615" s="439"/>
      <c r="BTO4615" s="633"/>
      <c r="BTP4615" s="633"/>
      <c r="BTQ4615" s="1888"/>
      <c r="BTR4615" s="544"/>
      <c r="BTS4615" s="2365"/>
      <c r="BTT4615" s="633"/>
      <c r="BTU4615" s="439"/>
      <c r="BTV4615" s="633"/>
      <c r="BTW4615" s="633"/>
      <c r="BTX4615" s="1888"/>
      <c r="BTY4615" s="544"/>
      <c r="BTZ4615" s="2365"/>
      <c r="BUA4615" s="633"/>
      <c r="BUB4615" s="439"/>
      <c r="BUC4615" s="633"/>
      <c r="BUD4615" s="633"/>
      <c r="BUE4615" s="1888"/>
      <c r="BUF4615" s="544"/>
      <c r="BUG4615" s="2365"/>
      <c r="BUH4615" s="633"/>
      <c r="BUI4615" s="439"/>
      <c r="BUJ4615" s="633"/>
      <c r="BUK4615" s="633"/>
      <c r="BUL4615" s="1888"/>
      <c r="BUM4615" s="544"/>
      <c r="BUN4615" s="2365"/>
      <c r="BUO4615" s="633"/>
      <c r="BUP4615" s="439"/>
      <c r="BUQ4615" s="633"/>
      <c r="BUR4615" s="633"/>
      <c r="BUS4615" s="1888"/>
      <c r="BUT4615" s="544"/>
      <c r="BUU4615" s="2365"/>
      <c r="BUV4615" s="633"/>
      <c r="BUW4615" s="439"/>
      <c r="BUX4615" s="633"/>
      <c r="BUY4615" s="633"/>
      <c r="BUZ4615" s="1888"/>
      <c r="BVA4615" s="544"/>
      <c r="BVB4615" s="2365"/>
      <c r="BVC4615" s="633"/>
      <c r="BVD4615" s="439"/>
      <c r="BVE4615" s="633"/>
      <c r="BVF4615" s="633"/>
      <c r="BVG4615" s="1888"/>
      <c r="BVH4615" s="544"/>
      <c r="BVI4615" s="2365"/>
      <c r="BVJ4615" s="633"/>
      <c r="BVK4615" s="439"/>
      <c r="BVL4615" s="633"/>
      <c r="BVM4615" s="633"/>
      <c r="BVN4615" s="1888"/>
      <c r="BVO4615" s="544"/>
      <c r="BVP4615" s="2365"/>
      <c r="BVQ4615" s="633"/>
      <c r="BVR4615" s="439"/>
      <c r="BVS4615" s="633"/>
      <c r="BVT4615" s="633"/>
      <c r="BVU4615" s="1888"/>
      <c r="BVV4615" s="544"/>
      <c r="BVW4615" s="2365"/>
      <c r="BVX4615" s="633"/>
      <c r="BVY4615" s="439"/>
      <c r="BVZ4615" s="633"/>
      <c r="BWA4615" s="633"/>
      <c r="BWB4615" s="1888"/>
      <c r="BWC4615" s="544"/>
      <c r="BWD4615" s="2365"/>
      <c r="BWE4615" s="633"/>
      <c r="BWF4615" s="439"/>
      <c r="BWG4615" s="633"/>
      <c r="BWH4615" s="633"/>
      <c r="BWI4615" s="1888"/>
      <c r="BWJ4615" s="544"/>
      <c r="BWK4615" s="2365"/>
      <c r="BWL4615" s="633"/>
      <c r="BWM4615" s="439"/>
      <c r="BWN4615" s="633"/>
      <c r="BWO4615" s="633"/>
      <c r="BWP4615" s="1888"/>
      <c r="BWQ4615" s="544"/>
      <c r="BWR4615" s="2365"/>
      <c r="BWS4615" s="633"/>
      <c r="BWT4615" s="439"/>
      <c r="BWU4615" s="633"/>
      <c r="BWV4615" s="633"/>
      <c r="BWW4615" s="1888"/>
      <c r="BWX4615" s="544"/>
      <c r="BWY4615" s="2365"/>
      <c r="BWZ4615" s="633"/>
      <c r="BXA4615" s="439"/>
      <c r="BXB4615" s="633"/>
      <c r="BXC4615" s="633"/>
      <c r="BXD4615" s="1888"/>
      <c r="BXE4615" s="544"/>
      <c r="BXF4615" s="2365"/>
      <c r="BXG4615" s="633"/>
      <c r="BXH4615" s="439"/>
      <c r="BXI4615" s="633"/>
      <c r="BXJ4615" s="633"/>
      <c r="BXK4615" s="1888"/>
      <c r="BXL4615" s="544"/>
      <c r="BXM4615" s="2365"/>
      <c r="BXN4615" s="633"/>
      <c r="BXO4615" s="439"/>
      <c r="BXP4615" s="633"/>
      <c r="BXQ4615" s="633"/>
      <c r="BXR4615" s="1888"/>
      <c r="BXS4615" s="544"/>
      <c r="BXT4615" s="2365"/>
      <c r="BXU4615" s="633"/>
      <c r="BXV4615" s="439"/>
      <c r="BXW4615" s="633"/>
      <c r="BXX4615" s="633"/>
      <c r="BXY4615" s="1888"/>
      <c r="BXZ4615" s="544"/>
      <c r="BYA4615" s="2365"/>
      <c r="BYB4615" s="633"/>
      <c r="BYC4615" s="439"/>
      <c r="BYD4615" s="633"/>
      <c r="BYE4615" s="633"/>
      <c r="BYF4615" s="1888"/>
      <c r="BYG4615" s="544"/>
      <c r="BYH4615" s="2365"/>
      <c r="BYI4615" s="633"/>
      <c r="BYJ4615" s="439"/>
      <c r="BYK4615" s="633"/>
      <c r="BYL4615" s="633"/>
      <c r="BYM4615" s="1888"/>
      <c r="BYN4615" s="544"/>
      <c r="BYO4615" s="2365"/>
      <c r="BYP4615" s="633"/>
      <c r="BYQ4615" s="439"/>
      <c r="BYR4615" s="633"/>
      <c r="BYS4615" s="633"/>
      <c r="BYT4615" s="1888"/>
      <c r="BYU4615" s="544"/>
      <c r="BYV4615" s="2365"/>
      <c r="BYW4615" s="633"/>
      <c r="BYX4615" s="439"/>
      <c r="BYY4615" s="633"/>
      <c r="BYZ4615" s="633"/>
      <c r="BZA4615" s="1888"/>
      <c r="BZB4615" s="544"/>
      <c r="BZC4615" s="2365"/>
      <c r="BZD4615" s="633"/>
      <c r="BZE4615" s="439"/>
      <c r="BZF4615" s="633"/>
      <c r="BZG4615" s="633"/>
      <c r="BZH4615" s="1888"/>
      <c r="BZI4615" s="544"/>
      <c r="BZJ4615" s="2365"/>
      <c r="BZK4615" s="633"/>
      <c r="BZL4615" s="439"/>
      <c r="BZM4615" s="633"/>
      <c r="BZN4615" s="633"/>
      <c r="BZO4615" s="1888"/>
      <c r="BZP4615" s="544"/>
      <c r="BZQ4615" s="2365"/>
      <c r="BZR4615" s="633"/>
      <c r="BZS4615" s="439"/>
      <c r="BZT4615" s="633"/>
      <c r="BZU4615" s="633"/>
      <c r="BZV4615" s="1888"/>
      <c r="BZW4615" s="544"/>
      <c r="BZX4615" s="2365"/>
      <c r="BZY4615" s="633"/>
      <c r="BZZ4615" s="439"/>
      <c r="CAA4615" s="633"/>
      <c r="CAB4615" s="633"/>
      <c r="CAC4615" s="1888"/>
      <c r="CAD4615" s="544"/>
      <c r="CAE4615" s="2365"/>
      <c r="CAF4615" s="633"/>
      <c r="CAG4615" s="439"/>
      <c r="CAH4615" s="633"/>
      <c r="CAI4615" s="633"/>
      <c r="CAJ4615" s="1888"/>
      <c r="CAK4615" s="544"/>
      <c r="CAL4615" s="2365"/>
      <c r="CAM4615" s="633"/>
      <c r="CAN4615" s="439"/>
      <c r="CAO4615" s="633"/>
      <c r="CAP4615" s="633"/>
      <c r="CAQ4615" s="1888"/>
      <c r="CAR4615" s="544"/>
      <c r="CAS4615" s="2365"/>
      <c r="CAT4615" s="633"/>
      <c r="CAU4615" s="439"/>
      <c r="CAV4615" s="633"/>
      <c r="CAW4615" s="633"/>
      <c r="CAX4615" s="1888"/>
      <c r="CAY4615" s="544"/>
      <c r="CAZ4615" s="2365"/>
      <c r="CBA4615" s="633"/>
      <c r="CBB4615" s="439"/>
      <c r="CBC4615" s="633"/>
      <c r="CBD4615" s="633"/>
      <c r="CBE4615" s="1888"/>
      <c r="CBF4615" s="544"/>
      <c r="CBG4615" s="2365"/>
      <c r="CBH4615" s="633"/>
      <c r="CBI4615" s="439"/>
      <c r="CBJ4615" s="633"/>
      <c r="CBK4615" s="633"/>
      <c r="CBL4615" s="1888"/>
      <c r="CBM4615" s="544"/>
      <c r="CBN4615" s="2365"/>
      <c r="CBO4615" s="633"/>
      <c r="CBP4615" s="439"/>
      <c r="CBQ4615" s="633"/>
      <c r="CBR4615" s="633"/>
      <c r="CBS4615" s="1888"/>
      <c r="CBT4615" s="544"/>
      <c r="CBU4615" s="2365"/>
      <c r="CBV4615" s="633"/>
      <c r="CBW4615" s="439"/>
      <c r="CBX4615" s="633"/>
      <c r="CBY4615" s="633"/>
      <c r="CBZ4615" s="1888"/>
      <c r="CCA4615" s="544"/>
      <c r="CCB4615" s="2365"/>
      <c r="CCC4615" s="633"/>
      <c r="CCD4615" s="439"/>
      <c r="CCE4615" s="633"/>
      <c r="CCF4615" s="633"/>
      <c r="CCG4615" s="1888"/>
      <c r="CCH4615" s="544"/>
      <c r="CCI4615" s="2365"/>
      <c r="CCJ4615" s="633"/>
      <c r="CCK4615" s="439"/>
      <c r="CCL4615" s="633"/>
      <c r="CCM4615" s="633"/>
      <c r="CCN4615" s="1888"/>
      <c r="CCO4615" s="544"/>
      <c r="CCP4615" s="2365"/>
      <c r="CCQ4615" s="633"/>
      <c r="CCR4615" s="439"/>
      <c r="CCS4615" s="633"/>
      <c r="CCT4615" s="633"/>
      <c r="CCU4615" s="1888"/>
      <c r="CCV4615" s="544"/>
      <c r="CCW4615" s="2365"/>
      <c r="CCX4615" s="633"/>
      <c r="CCY4615" s="439"/>
      <c r="CCZ4615" s="633"/>
      <c r="CDA4615" s="633"/>
      <c r="CDB4615" s="1888"/>
      <c r="CDC4615" s="544"/>
      <c r="CDD4615" s="2365"/>
      <c r="CDE4615" s="633"/>
      <c r="CDF4615" s="439"/>
      <c r="CDG4615" s="633"/>
      <c r="CDH4615" s="633"/>
      <c r="CDI4615" s="1888"/>
      <c r="CDJ4615" s="544"/>
      <c r="CDK4615" s="2365"/>
      <c r="CDL4615" s="633"/>
      <c r="CDM4615" s="439"/>
      <c r="CDN4615" s="633"/>
      <c r="CDO4615" s="633"/>
      <c r="CDP4615" s="1888"/>
      <c r="CDQ4615" s="544"/>
      <c r="CDR4615" s="2365"/>
      <c r="CDS4615" s="633"/>
      <c r="CDT4615" s="439"/>
      <c r="CDU4615" s="633"/>
      <c r="CDV4615" s="633"/>
      <c r="CDW4615" s="1888"/>
      <c r="CDX4615" s="544"/>
      <c r="CDY4615" s="2365"/>
      <c r="CDZ4615" s="633"/>
      <c r="CEA4615" s="439"/>
      <c r="CEB4615" s="633"/>
      <c r="CEC4615" s="633"/>
      <c r="CED4615" s="1888"/>
      <c r="CEE4615" s="544"/>
      <c r="CEF4615" s="2365"/>
      <c r="CEG4615" s="633"/>
      <c r="CEH4615" s="439"/>
      <c r="CEI4615" s="633"/>
      <c r="CEJ4615" s="633"/>
      <c r="CEK4615" s="1888"/>
      <c r="CEL4615" s="544"/>
      <c r="CEM4615" s="2365"/>
      <c r="CEN4615" s="633"/>
      <c r="CEO4615" s="439"/>
      <c r="CEP4615" s="633"/>
      <c r="CEQ4615" s="633"/>
      <c r="CER4615" s="1888"/>
      <c r="CES4615" s="544"/>
      <c r="CET4615" s="2365"/>
      <c r="CEU4615" s="633"/>
      <c r="CEV4615" s="439"/>
      <c r="CEW4615" s="633"/>
      <c r="CEX4615" s="633"/>
      <c r="CEY4615" s="1888"/>
      <c r="CEZ4615" s="544"/>
      <c r="CFA4615" s="2365"/>
      <c r="CFB4615" s="633"/>
      <c r="CFC4615" s="439"/>
      <c r="CFD4615" s="633"/>
      <c r="CFE4615" s="633"/>
      <c r="CFF4615" s="1888"/>
      <c r="CFG4615" s="544"/>
      <c r="CFH4615" s="2365"/>
      <c r="CFI4615" s="633"/>
      <c r="CFJ4615" s="439"/>
      <c r="CFK4615" s="633"/>
      <c r="CFL4615" s="633"/>
      <c r="CFM4615" s="1888"/>
      <c r="CFN4615" s="544"/>
      <c r="CFO4615" s="2365"/>
      <c r="CFP4615" s="633"/>
      <c r="CFQ4615" s="439"/>
      <c r="CFR4615" s="633"/>
      <c r="CFS4615" s="633"/>
      <c r="CFT4615" s="1888"/>
      <c r="CFU4615" s="544"/>
      <c r="CFV4615" s="2365"/>
      <c r="CFW4615" s="633"/>
      <c r="CFX4615" s="439"/>
      <c r="CFY4615" s="633"/>
      <c r="CFZ4615" s="633"/>
      <c r="CGA4615" s="1888"/>
      <c r="CGB4615" s="544"/>
      <c r="CGC4615" s="2365"/>
      <c r="CGD4615" s="633"/>
      <c r="CGE4615" s="439"/>
      <c r="CGF4615" s="633"/>
      <c r="CGG4615" s="633"/>
      <c r="CGH4615" s="1888"/>
      <c r="CGI4615" s="544"/>
      <c r="CGJ4615" s="2365"/>
      <c r="CGK4615" s="633"/>
      <c r="CGL4615" s="439"/>
      <c r="CGM4615" s="633"/>
      <c r="CGN4615" s="633"/>
      <c r="CGO4615" s="1888"/>
      <c r="CGP4615" s="544"/>
      <c r="CGQ4615" s="2365"/>
      <c r="CGR4615" s="633"/>
      <c r="CGS4615" s="439"/>
      <c r="CGT4615" s="633"/>
      <c r="CGU4615" s="633"/>
      <c r="CGV4615" s="1888"/>
      <c r="CGW4615" s="544"/>
      <c r="CGX4615" s="2365"/>
      <c r="CGY4615" s="633"/>
      <c r="CGZ4615" s="439"/>
      <c r="CHA4615" s="633"/>
      <c r="CHB4615" s="633"/>
      <c r="CHC4615" s="1888"/>
      <c r="CHD4615" s="544"/>
      <c r="CHE4615" s="2365"/>
      <c r="CHF4615" s="633"/>
      <c r="CHG4615" s="439"/>
      <c r="CHH4615" s="633"/>
      <c r="CHI4615" s="633"/>
      <c r="CHJ4615" s="1888"/>
      <c r="CHK4615" s="544"/>
      <c r="CHL4615" s="2365"/>
      <c r="CHM4615" s="633"/>
      <c r="CHN4615" s="439"/>
      <c r="CHO4615" s="633"/>
      <c r="CHP4615" s="633"/>
      <c r="CHQ4615" s="1888"/>
      <c r="CHR4615" s="544"/>
      <c r="CHS4615" s="2365"/>
      <c r="CHT4615" s="633"/>
      <c r="CHU4615" s="439"/>
      <c r="CHV4615" s="633"/>
      <c r="CHW4615" s="633"/>
      <c r="CHX4615" s="1888"/>
      <c r="CHY4615" s="544"/>
      <c r="CHZ4615" s="2365"/>
      <c r="CIA4615" s="633"/>
      <c r="CIB4615" s="439"/>
      <c r="CIC4615" s="633"/>
      <c r="CID4615" s="633"/>
      <c r="CIE4615" s="1888"/>
      <c r="CIF4615" s="544"/>
      <c r="CIG4615" s="2365"/>
      <c r="CIH4615" s="633"/>
      <c r="CII4615" s="439"/>
      <c r="CIJ4615" s="633"/>
      <c r="CIK4615" s="633"/>
      <c r="CIL4615" s="1888"/>
      <c r="CIM4615" s="544"/>
      <c r="CIN4615" s="2365"/>
      <c r="CIO4615" s="633"/>
      <c r="CIP4615" s="439"/>
      <c r="CIQ4615" s="633"/>
      <c r="CIR4615" s="633"/>
      <c r="CIS4615" s="1888"/>
      <c r="CIT4615" s="544"/>
      <c r="CIU4615" s="2365"/>
      <c r="CIV4615" s="633"/>
      <c r="CIW4615" s="439"/>
      <c r="CIX4615" s="633"/>
      <c r="CIY4615" s="633"/>
      <c r="CIZ4615" s="1888"/>
      <c r="CJA4615" s="544"/>
      <c r="CJB4615" s="2365"/>
      <c r="CJC4615" s="633"/>
      <c r="CJD4615" s="439"/>
      <c r="CJE4615" s="633"/>
      <c r="CJF4615" s="633"/>
      <c r="CJG4615" s="1888"/>
      <c r="CJH4615" s="544"/>
      <c r="CJI4615" s="2365"/>
      <c r="CJJ4615" s="633"/>
      <c r="CJK4615" s="439"/>
      <c r="CJL4615" s="633"/>
      <c r="CJM4615" s="633"/>
      <c r="CJN4615" s="1888"/>
      <c r="CJO4615" s="544"/>
      <c r="CJP4615" s="2365"/>
      <c r="CJQ4615" s="633"/>
      <c r="CJR4615" s="439"/>
      <c r="CJS4615" s="633"/>
      <c r="CJT4615" s="633"/>
      <c r="CJU4615" s="1888"/>
      <c r="CJV4615" s="544"/>
      <c r="CJW4615" s="2365"/>
      <c r="CJX4615" s="633"/>
      <c r="CJY4615" s="439"/>
      <c r="CJZ4615" s="633"/>
      <c r="CKA4615" s="633"/>
      <c r="CKB4615" s="1888"/>
      <c r="CKC4615" s="544"/>
      <c r="CKD4615" s="2365"/>
      <c r="CKE4615" s="633"/>
      <c r="CKF4615" s="439"/>
      <c r="CKG4615" s="633"/>
      <c r="CKH4615" s="633"/>
      <c r="CKI4615" s="1888"/>
      <c r="CKJ4615" s="544"/>
      <c r="CKK4615" s="2365"/>
      <c r="CKL4615" s="633"/>
      <c r="CKM4615" s="439"/>
      <c r="CKN4615" s="633"/>
      <c r="CKO4615" s="633"/>
      <c r="CKP4615" s="1888"/>
      <c r="CKQ4615" s="544"/>
      <c r="CKR4615" s="2365"/>
      <c r="CKS4615" s="633"/>
      <c r="CKT4615" s="439"/>
      <c r="CKU4615" s="633"/>
      <c r="CKV4615" s="633"/>
      <c r="CKW4615" s="1888"/>
      <c r="CKX4615" s="544"/>
      <c r="CKY4615" s="2365"/>
      <c r="CKZ4615" s="633"/>
      <c r="CLA4615" s="439"/>
      <c r="CLB4615" s="633"/>
      <c r="CLC4615" s="633"/>
      <c r="CLD4615" s="1888"/>
      <c r="CLE4615" s="544"/>
      <c r="CLF4615" s="2365"/>
      <c r="CLG4615" s="633"/>
      <c r="CLH4615" s="439"/>
      <c r="CLI4615" s="633"/>
      <c r="CLJ4615" s="633"/>
      <c r="CLK4615" s="1888"/>
      <c r="CLL4615" s="544"/>
      <c r="CLM4615" s="2365"/>
      <c r="CLN4615" s="633"/>
      <c r="CLO4615" s="439"/>
      <c r="CLP4615" s="633"/>
      <c r="CLQ4615" s="633"/>
      <c r="CLR4615" s="1888"/>
      <c r="CLS4615" s="544"/>
      <c r="CLT4615" s="2365"/>
      <c r="CLU4615" s="633"/>
      <c r="CLV4615" s="439"/>
      <c r="CLW4615" s="633"/>
      <c r="CLX4615" s="633"/>
      <c r="CLY4615" s="1888"/>
      <c r="CLZ4615" s="544"/>
      <c r="CMA4615" s="2365"/>
      <c r="CMB4615" s="633"/>
      <c r="CMC4615" s="439"/>
      <c r="CMD4615" s="633"/>
      <c r="CME4615" s="633"/>
      <c r="CMF4615" s="1888"/>
      <c r="CMG4615" s="544"/>
      <c r="CMH4615" s="2365"/>
      <c r="CMI4615" s="633"/>
      <c r="CMJ4615" s="439"/>
      <c r="CMK4615" s="633"/>
      <c r="CML4615" s="633"/>
      <c r="CMM4615" s="1888"/>
      <c r="CMN4615" s="544"/>
      <c r="CMO4615" s="2365"/>
      <c r="CMP4615" s="633"/>
      <c r="CMQ4615" s="439"/>
      <c r="CMR4615" s="633"/>
      <c r="CMS4615" s="633"/>
      <c r="CMT4615" s="1888"/>
      <c r="CMU4615" s="544"/>
      <c r="CMV4615" s="2365"/>
      <c r="CMW4615" s="633"/>
      <c r="CMX4615" s="439"/>
      <c r="CMY4615" s="633"/>
      <c r="CMZ4615" s="633"/>
      <c r="CNA4615" s="1888"/>
      <c r="CNB4615" s="544"/>
      <c r="CNC4615" s="2365"/>
      <c r="CND4615" s="633"/>
      <c r="CNE4615" s="439"/>
      <c r="CNF4615" s="633"/>
      <c r="CNG4615" s="633"/>
      <c r="CNH4615" s="1888"/>
      <c r="CNI4615" s="544"/>
      <c r="CNJ4615" s="2365"/>
      <c r="CNK4615" s="633"/>
      <c r="CNL4615" s="439"/>
      <c r="CNM4615" s="633"/>
      <c r="CNN4615" s="633"/>
      <c r="CNO4615" s="1888"/>
      <c r="CNP4615" s="544"/>
      <c r="CNQ4615" s="2365"/>
      <c r="CNR4615" s="633"/>
      <c r="CNS4615" s="439"/>
      <c r="CNT4615" s="633"/>
      <c r="CNU4615" s="633"/>
      <c r="CNV4615" s="1888"/>
      <c r="CNW4615" s="544"/>
      <c r="CNX4615" s="2365"/>
      <c r="CNY4615" s="633"/>
      <c r="CNZ4615" s="439"/>
      <c r="COA4615" s="633"/>
      <c r="COB4615" s="633"/>
      <c r="COC4615" s="1888"/>
      <c r="COD4615" s="544"/>
      <c r="COE4615" s="2365"/>
      <c r="COF4615" s="633"/>
      <c r="COG4615" s="439"/>
      <c r="COH4615" s="633"/>
      <c r="COI4615" s="633"/>
      <c r="COJ4615" s="1888"/>
      <c r="COK4615" s="544"/>
      <c r="COL4615" s="2365"/>
      <c r="COM4615" s="633"/>
      <c r="CON4615" s="439"/>
      <c r="COO4615" s="633"/>
      <c r="COP4615" s="633"/>
      <c r="COQ4615" s="1888"/>
      <c r="COR4615" s="544"/>
      <c r="COS4615" s="2365"/>
      <c r="COT4615" s="633"/>
      <c r="COU4615" s="439"/>
      <c r="COV4615" s="633"/>
      <c r="COW4615" s="633"/>
      <c r="COX4615" s="1888"/>
      <c r="COY4615" s="544"/>
      <c r="COZ4615" s="2365"/>
      <c r="CPA4615" s="633"/>
      <c r="CPB4615" s="439"/>
      <c r="CPC4615" s="633"/>
      <c r="CPD4615" s="633"/>
      <c r="CPE4615" s="1888"/>
      <c r="CPF4615" s="544"/>
      <c r="CPG4615" s="2365"/>
      <c r="CPH4615" s="633"/>
      <c r="CPI4615" s="439"/>
      <c r="CPJ4615" s="633"/>
      <c r="CPK4615" s="633"/>
      <c r="CPL4615" s="1888"/>
      <c r="CPM4615" s="544"/>
      <c r="CPN4615" s="2365"/>
      <c r="CPO4615" s="633"/>
      <c r="CPP4615" s="439"/>
      <c r="CPQ4615" s="633"/>
      <c r="CPR4615" s="633"/>
      <c r="CPS4615" s="1888"/>
      <c r="CPT4615" s="544"/>
      <c r="CPU4615" s="2365"/>
      <c r="CPV4615" s="633"/>
      <c r="CPW4615" s="439"/>
      <c r="CPX4615" s="633"/>
      <c r="CPY4615" s="633"/>
      <c r="CPZ4615" s="1888"/>
      <c r="CQA4615" s="544"/>
      <c r="CQB4615" s="2365"/>
      <c r="CQC4615" s="633"/>
      <c r="CQD4615" s="439"/>
      <c r="CQE4615" s="633"/>
      <c r="CQF4615" s="633"/>
      <c r="CQG4615" s="1888"/>
      <c r="CQH4615" s="544"/>
      <c r="CQI4615" s="2365"/>
      <c r="CQJ4615" s="633"/>
      <c r="CQK4615" s="439"/>
      <c r="CQL4615" s="633"/>
      <c r="CQM4615" s="633"/>
      <c r="CQN4615" s="1888"/>
      <c r="CQO4615" s="544"/>
      <c r="CQP4615" s="2365"/>
      <c r="CQQ4615" s="633"/>
      <c r="CQR4615" s="439"/>
      <c r="CQS4615" s="633"/>
      <c r="CQT4615" s="633"/>
      <c r="CQU4615" s="1888"/>
      <c r="CQV4615" s="544"/>
      <c r="CQW4615" s="2365"/>
      <c r="CQX4615" s="633"/>
      <c r="CQY4615" s="439"/>
      <c r="CQZ4615" s="633"/>
      <c r="CRA4615" s="633"/>
      <c r="CRB4615" s="1888"/>
      <c r="CRC4615" s="544"/>
      <c r="CRD4615" s="2365"/>
      <c r="CRE4615" s="633"/>
      <c r="CRF4615" s="439"/>
      <c r="CRG4615" s="633"/>
      <c r="CRH4615" s="633"/>
      <c r="CRI4615" s="1888"/>
      <c r="CRJ4615" s="544"/>
      <c r="CRK4615" s="2365"/>
      <c r="CRL4615" s="633"/>
      <c r="CRM4615" s="439"/>
      <c r="CRN4615" s="633"/>
      <c r="CRO4615" s="633"/>
      <c r="CRP4615" s="1888"/>
      <c r="CRQ4615" s="544"/>
      <c r="CRR4615" s="2365"/>
      <c r="CRS4615" s="633"/>
      <c r="CRT4615" s="439"/>
      <c r="CRU4615" s="633"/>
      <c r="CRV4615" s="633"/>
      <c r="CRW4615" s="1888"/>
      <c r="CRX4615" s="544"/>
      <c r="CRY4615" s="2365"/>
      <c r="CRZ4615" s="633"/>
      <c r="CSA4615" s="439"/>
      <c r="CSB4615" s="633"/>
      <c r="CSC4615" s="633"/>
      <c r="CSD4615" s="1888"/>
      <c r="CSE4615" s="544"/>
      <c r="CSF4615" s="2365"/>
      <c r="CSG4615" s="633"/>
      <c r="CSH4615" s="439"/>
      <c r="CSI4615" s="633"/>
      <c r="CSJ4615" s="633"/>
      <c r="CSK4615" s="1888"/>
      <c r="CSL4615" s="544"/>
      <c r="CSM4615" s="2365"/>
      <c r="CSN4615" s="633"/>
      <c r="CSO4615" s="439"/>
      <c r="CSP4615" s="633"/>
      <c r="CSQ4615" s="633"/>
      <c r="CSR4615" s="1888"/>
      <c r="CSS4615" s="544"/>
      <c r="CST4615" s="2365"/>
      <c r="CSU4615" s="633"/>
      <c r="CSV4615" s="439"/>
      <c r="CSW4615" s="633"/>
      <c r="CSX4615" s="633"/>
      <c r="CSY4615" s="1888"/>
      <c r="CSZ4615" s="544"/>
      <c r="CTA4615" s="2365"/>
      <c r="CTB4615" s="633"/>
      <c r="CTC4615" s="439"/>
      <c r="CTD4615" s="633"/>
      <c r="CTE4615" s="633"/>
      <c r="CTF4615" s="1888"/>
      <c r="CTG4615" s="544"/>
      <c r="CTH4615" s="2365"/>
      <c r="CTI4615" s="633"/>
      <c r="CTJ4615" s="439"/>
      <c r="CTK4615" s="633"/>
      <c r="CTL4615" s="633"/>
      <c r="CTM4615" s="1888"/>
      <c r="CTN4615" s="544"/>
      <c r="CTO4615" s="2365"/>
      <c r="CTP4615" s="633"/>
      <c r="CTQ4615" s="439"/>
      <c r="CTR4615" s="633"/>
      <c r="CTS4615" s="633"/>
      <c r="CTT4615" s="1888"/>
      <c r="CTU4615" s="544"/>
      <c r="CTV4615" s="2365"/>
      <c r="CTW4615" s="633"/>
      <c r="CTX4615" s="439"/>
      <c r="CTY4615" s="633"/>
      <c r="CTZ4615" s="633"/>
      <c r="CUA4615" s="1888"/>
      <c r="CUB4615" s="544"/>
      <c r="CUC4615" s="2365"/>
      <c r="CUD4615" s="633"/>
      <c r="CUE4615" s="439"/>
      <c r="CUF4615" s="633"/>
      <c r="CUG4615" s="633"/>
      <c r="CUH4615" s="1888"/>
      <c r="CUI4615" s="544"/>
      <c r="CUJ4615" s="2365"/>
      <c r="CUK4615" s="633"/>
      <c r="CUL4615" s="439"/>
      <c r="CUM4615" s="633"/>
      <c r="CUN4615" s="633"/>
      <c r="CUO4615" s="1888"/>
      <c r="CUP4615" s="544"/>
      <c r="CUQ4615" s="2365"/>
      <c r="CUR4615" s="633"/>
      <c r="CUS4615" s="439"/>
      <c r="CUT4615" s="633"/>
      <c r="CUU4615" s="633"/>
      <c r="CUV4615" s="1888"/>
      <c r="CUW4615" s="544"/>
      <c r="CUX4615" s="2365"/>
      <c r="CUY4615" s="633"/>
      <c r="CUZ4615" s="439"/>
      <c r="CVA4615" s="633"/>
      <c r="CVB4615" s="633"/>
      <c r="CVC4615" s="1888"/>
      <c r="CVD4615" s="544"/>
      <c r="CVE4615" s="2365"/>
      <c r="CVF4615" s="633"/>
      <c r="CVG4615" s="439"/>
      <c r="CVH4615" s="633"/>
      <c r="CVI4615" s="633"/>
      <c r="CVJ4615" s="1888"/>
      <c r="CVK4615" s="544"/>
      <c r="CVL4615" s="2365"/>
      <c r="CVM4615" s="633"/>
      <c r="CVN4615" s="439"/>
      <c r="CVO4615" s="633"/>
      <c r="CVP4615" s="633"/>
      <c r="CVQ4615" s="1888"/>
      <c r="CVR4615" s="544"/>
      <c r="CVS4615" s="2365"/>
      <c r="CVT4615" s="633"/>
      <c r="CVU4615" s="439"/>
      <c r="CVV4615" s="633"/>
      <c r="CVW4615" s="633"/>
      <c r="CVX4615" s="1888"/>
      <c r="CVY4615" s="544"/>
      <c r="CVZ4615" s="2365"/>
      <c r="CWA4615" s="633"/>
      <c r="CWB4615" s="439"/>
      <c r="CWC4615" s="633"/>
      <c r="CWD4615" s="633"/>
      <c r="CWE4615" s="1888"/>
      <c r="CWF4615" s="544"/>
      <c r="CWG4615" s="2365"/>
      <c r="CWH4615" s="633"/>
      <c r="CWI4615" s="439"/>
      <c r="CWJ4615" s="633"/>
      <c r="CWK4615" s="633"/>
      <c r="CWL4615" s="1888"/>
      <c r="CWM4615" s="544"/>
      <c r="CWN4615" s="2365"/>
      <c r="CWO4615" s="633"/>
      <c r="CWP4615" s="439"/>
      <c r="CWQ4615" s="633"/>
      <c r="CWR4615" s="633"/>
      <c r="CWS4615" s="1888"/>
      <c r="CWT4615" s="544"/>
      <c r="CWU4615" s="2365"/>
      <c r="CWV4615" s="633"/>
      <c r="CWW4615" s="439"/>
      <c r="CWX4615" s="633"/>
      <c r="CWY4615" s="633"/>
      <c r="CWZ4615" s="1888"/>
      <c r="CXA4615" s="544"/>
      <c r="CXB4615" s="2365"/>
      <c r="CXC4615" s="633"/>
      <c r="CXD4615" s="439"/>
      <c r="CXE4615" s="633"/>
      <c r="CXF4615" s="633"/>
      <c r="CXG4615" s="1888"/>
      <c r="CXH4615" s="544"/>
      <c r="CXI4615" s="2365"/>
      <c r="CXJ4615" s="633"/>
      <c r="CXK4615" s="439"/>
      <c r="CXL4615" s="633"/>
      <c r="CXM4615" s="633"/>
      <c r="CXN4615" s="1888"/>
      <c r="CXO4615" s="544"/>
      <c r="CXP4615" s="2365"/>
      <c r="CXQ4615" s="633"/>
      <c r="CXR4615" s="439"/>
      <c r="CXS4615" s="633"/>
      <c r="CXT4615" s="633"/>
      <c r="CXU4615" s="1888"/>
      <c r="CXV4615" s="544"/>
      <c r="CXW4615" s="2365"/>
      <c r="CXX4615" s="633"/>
      <c r="CXY4615" s="439"/>
      <c r="CXZ4615" s="633"/>
      <c r="CYA4615" s="633"/>
      <c r="CYB4615" s="1888"/>
      <c r="CYC4615" s="544"/>
      <c r="CYD4615" s="2365"/>
      <c r="CYE4615" s="633"/>
      <c r="CYF4615" s="439"/>
      <c r="CYG4615" s="633"/>
      <c r="CYH4615" s="633"/>
      <c r="CYI4615" s="1888"/>
      <c r="CYJ4615" s="544"/>
      <c r="CYK4615" s="2365"/>
      <c r="CYL4615" s="633"/>
      <c r="CYM4615" s="439"/>
      <c r="CYN4615" s="633"/>
      <c r="CYO4615" s="633"/>
      <c r="CYP4615" s="1888"/>
      <c r="CYQ4615" s="544"/>
      <c r="CYR4615" s="2365"/>
      <c r="CYS4615" s="633"/>
      <c r="CYT4615" s="439"/>
      <c r="CYU4615" s="633"/>
      <c r="CYV4615" s="633"/>
      <c r="CYW4615" s="1888"/>
      <c r="CYX4615" s="544"/>
      <c r="CYY4615" s="2365"/>
      <c r="CYZ4615" s="633"/>
      <c r="CZA4615" s="439"/>
      <c r="CZB4615" s="633"/>
      <c r="CZC4615" s="633"/>
      <c r="CZD4615" s="1888"/>
      <c r="CZE4615" s="544"/>
      <c r="CZF4615" s="2365"/>
      <c r="CZG4615" s="633"/>
      <c r="CZH4615" s="439"/>
      <c r="CZI4615" s="633"/>
      <c r="CZJ4615" s="633"/>
      <c r="CZK4615" s="1888"/>
      <c r="CZL4615" s="544"/>
      <c r="CZM4615" s="2365"/>
      <c r="CZN4615" s="633"/>
      <c r="CZO4615" s="439"/>
      <c r="CZP4615" s="633"/>
      <c r="CZQ4615" s="633"/>
      <c r="CZR4615" s="1888"/>
      <c r="CZS4615" s="544"/>
      <c r="CZT4615" s="2365"/>
      <c r="CZU4615" s="633"/>
      <c r="CZV4615" s="439"/>
      <c r="CZW4615" s="633"/>
      <c r="CZX4615" s="633"/>
      <c r="CZY4615" s="1888"/>
      <c r="CZZ4615" s="544"/>
      <c r="DAA4615" s="2365"/>
      <c r="DAB4615" s="633"/>
      <c r="DAC4615" s="439"/>
      <c r="DAD4615" s="633"/>
      <c r="DAE4615" s="633"/>
      <c r="DAF4615" s="1888"/>
      <c r="DAG4615" s="544"/>
      <c r="DAH4615" s="2365"/>
      <c r="DAI4615" s="633"/>
      <c r="DAJ4615" s="439"/>
      <c r="DAK4615" s="633"/>
      <c r="DAL4615" s="633"/>
      <c r="DAM4615" s="1888"/>
      <c r="DAN4615" s="544"/>
      <c r="DAO4615" s="2365"/>
      <c r="DAP4615" s="633"/>
      <c r="DAQ4615" s="439"/>
      <c r="DAR4615" s="633"/>
      <c r="DAS4615" s="633"/>
      <c r="DAT4615" s="1888"/>
      <c r="DAU4615" s="544"/>
      <c r="DAV4615" s="2365"/>
      <c r="DAW4615" s="633"/>
      <c r="DAX4615" s="439"/>
      <c r="DAY4615" s="633"/>
      <c r="DAZ4615" s="633"/>
      <c r="DBA4615" s="1888"/>
      <c r="DBB4615" s="544"/>
      <c r="DBC4615" s="2365"/>
      <c r="DBD4615" s="633"/>
      <c r="DBE4615" s="439"/>
      <c r="DBF4615" s="633"/>
      <c r="DBG4615" s="633"/>
      <c r="DBH4615" s="1888"/>
      <c r="DBI4615" s="544"/>
      <c r="DBJ4615" s="2365"/>
      <c r="DBK4615" s="633"/>
      <c r="DBL4615" s="439"/>
      <c r="DBM4615" s="633"/>
      <c r="DBN4615" s="633"/>
      <c r="DBO4615" s="1888"/>
      <c r="DBP4615" s="544"/>
      <c r="DBQ4615" s="2365"/>
      <c r="DBR4615" s="633"/>
      <c r="DBS4615" s="439"/>
      <c r="DBT4615" s="633"/>
      <c r="DBU4615" s="633"/>
      <c r="DBV4615" s="1888"/>
      <c r="DBW4615" s="544"/>
      <c r="DBX4615" s="2365"/>
      <c r="DBY4615" s="633"/>
      <c r="DBZ4615" s="439"/>
      <c r="DCA4615" s="633"/>
      <c r="DCB4615" s="633"/>
      <c r="DCC4615" s="1888"/>
      <c r="DCD4615" s="544"/>
      <c r="DCE4615" s="2365"/>
      <c r="DCF4615" s="633"/>
      <c r="DCG4615" s="439"/>
      <c r="DCH4615" s="633"/>
      <c r="DCI4615" s="633"/>
      <c r="DCJ4615" s="1888"/>
      <c r="DCK4615" s="544"/>
      <c r="DCL4615" s="2365"/>
      <c r="DCM4615" s="633"/>
      <c r="DCN4615" s="439"/>
      <c r="DCO4615" s="633"/>
      <c r="DCP4615" s="633"/>
      <c r="DCQ4615" s="1888"/>
      <c r="DCR4615" s="544"/>
      <c r="DCS4615" s="2365"/>
      <c r="DCT4615" s="633"/>
      <c r="DCU4615" s="439"/>
      <c r="DCV4615" s="633"/>
      <c r="DCW4615" s="633"/>
      <c r="DCX4615" s="1888"/>
      <c r="DCY4615" s="544"/>
      <c r="DCZ4615" s="2365"/>
      <c r="DDA4615" s="633"/>
      <c r="DDB4615" s="439"/>
      <c r="DDC4615" s="633"/>
      <c r="DDD4615" s="633"/>
      <c r="DDE4615" s="1888"/>
      <c r="DDF4615" s="544"/>
      <c r="DDG4615" s="2365"/>
      <c r="DDH4615" s="633"/>
      <c r="DDI4615" s="439"/>
      <c r="DDJ4615" s="633"/>
      <c r="DDK4615" s="633"/>
      <c r="DDL4615" s="1888"/>
      <c r="DDM4615" s="544"/>
      <c r="DDN4615" s="2365"/>
      <c r="DDO4615" s="633"/>
      <c r="DDP4615" s="439"/>
      <c r="DDQ4615" s="633"/>
      <c r="DDR4615" s="633"/>
      <c r="DDS4615" s="1888"/>
      <c r="DDT4615" s="544"/>
      <c r="DDU4615" s="2365"/>
      <c r="DDV4615" s="633"/>
      <c r="DDW4615" s="439"/>
      <c r="DDX4615" s="633"/>
      <c r="DDY4615" s="633"/>
      <c r="DDZ4615" s="1888"/>
      <c r="DEA4615" s="544"/>
      <c r="DEB4615" s="2365"/>
      <c r="DEC4615" s="633"/>
      <c r="DED4615" s="439"/>
      <c r="DEE4615" s="633"/>
      <c r="DEF4615" s="633"/>
      <c r="DEG4615" s="1888"/>
      <c r="DEH4615" s="544"/>
      <c r="DEI4615" s="2365"/>
      <c r="DEJ4615" s="633"/>
      <c r="DEK4615" s="439"/>
      <c r="DEL4615" s="633"/>
      <c r="DEM4615" s="633"/>
      <c r="DEN4615" s="1888"/>
      <c r="DEO4615" s="544"/>
      <c r="DEP4615" s="2365"/>
      <c r="DEQ4615" s="633"/>
      <c r="DER4615" s="439"/>
      <c r="DES4615" s="633"/>
      <c r="DET4615" s="633"/>
      <c r="DEU4615" s="1888"/>
      <c r="DEV4615" s="544"/>
      <c r="DEW4615" s="2365"/>
      <c r="DEX4615" s="633"/>
      <c r="DEY4615" s="439"/>
      <c r="DEZ4615" s="633"/>
      <c r="DFA4615" s="633"/>
      <c r="DFB4615" s="1888"/>
      <c r="DFC4615" s="544"/>
      <c r="DFD4615" s="2365"/>
      <c r="DFE4615" s="633"/>
      <c r="DFF4615" s="439"/>
      <c r="DFG4615" s="633"/>
      <c r="DFH4615" s="633"/>
      <c r="DFI4615" s="1888"/>
      <c r="DFJ4615" s="544"/>
      <c r="DFK4615" s="2365"/>
      <c r="DFL4615" s="633"/>
      <c r="DFM4615" s="439"/>
      <c r="DFN4615" s="633"/>
      <c r="DFO4615" s="633"/>
      <c r="DFP4615" s="1888"/>
      <c r="DFQ4615" s="544"/>
      <c r="DFR4615" s="2365"/>
      <c r="DFS4615" s="633"/>
      <c r="DFT4615" s="439"/>
      <c r="DFU4615" s="633"/>
      <c r="DFV4615" s="633"/>
      <c r="DFW4615" s="1888"/>
      <c r="DFX4615" s="544"/>
      <c r="DFY4615" s="2365"/>
      <c r="DFZ4615" s="633"/>
      <c r="DGA4615" s="439"/>
      <c r="DGB4615" s="633"/>
      <c r="DGC4615" s="633"/>
      <c r="DGD4615" s="1888"/>
      <c r="DGE4615" s="544"/>
      <c r="DGF4615" s="2365"/>
      <c r="DGG4615" s="633"/>
      <c r="DGH4615" s="439"/>
      <c r="DGI4615" s="633"/>
      <c r="DGJ4615" s="633"/>
      <c r="DGK4615" s="1888"/>
      <c r="DGL4615" s="544"/>
      <c r="DGM4615" s="2365"/>
      <c r="DGN4615" s="633"/>
      <c r="DGO4615" s="439"/>
      <c r="DGP4615" s="633"/>
      <c r="DGQ4615" s="633"/>
      <c r="DGR4615" s="1888"/>
      <c r="DGS4615" s="544"/>
      <c r="DGT4615" s="2365"/>
      <c r="DGU4615" s="633"/>
      <c r="DGV4615" s="439"/>
      <c r="DGW4615" s="633"/>
      <c r="DGX4615" s="633"/>
      <c r="DGY4615" s="1888"/>
      <c r="DGZ4615" s="544"/>
      <c r="DHA4615" s="2365"/>
      <c r="DHB4615" s="633"/>
      <c r="DHC4615" s="439"/>
      <c r="DHD4615" s="633"/>
      <c r="DHE4615" s="633"/>
      <c r="DHF4615" s="1888"/>
      <c r="DHG4615" s="544"/>
      <c r="DHH4615" s="2365"/>
      <c r="DHI4615" s="633"/>
      <c r="DHJ4615" s="439"/>
      <c r="DHK4615" s="633"/>
      <c r="DHL4615" s="633"/>
      <c r="DHM4615" s="1888"/>
      <c r="DHN4615" s="544"/>
      <c r="DHO4615" s="2365"/>
      <c r="DHP4615" s="633"/>
      <c r="DHQ4615" s="439"/>
      <c r="DHR4615" s="633"/>
      <c r="DHS4615" s="633"/>
      <c r="DHT4615" s="1888"/>
      <c r="DHU4615" s="544"/>
      <c r="DHV4615" s="2365"/>
      <c r="DHW4615" s="633"/>
      <c r="DHX4615" s="439"/>
      <c r="DHY4615" s="633"/>
      <c r="DHZ4615" s="633"/>
      <c r="DIA4615" s="1888"/>
      <c r="DIB4615" s="544"/>
      <c r="DIC4615" s="2365"/>
      <c r="DID4615" s="633"/>
      <c r="DIE4615" s="439"/>
      <c r="DIF4615" s="633"/>
      <c r="DIG4615" s="633"/>
      <c r="DIH4615" s="1888"/>
      <c r="DII4615" s="544"/>
      <c r="DIJ4615" s="2365"/>
      <c r="DIK4615" s="633"/>
      <c r="DIL4615" s="439"/>
      <c r="DIM4615" s="633"/>
      <c r="DIN4615" s="633"/>
      <c r="DIO4615" s="1888"/>
      <c r="DIP4615" s="544"/>
      <c r="DIQ4615" s="2365"/>
      <c r="DIR4615" s="633"/>
      <c r="DIS4615" s="439"/>
      <c r="DIT4615" s="633"/>
      <c r="DIU4615" s="633"/>
      <c r="DIV4615" s="1888"/>
      <c r="DIW4615" s="544"/>
      <c r="DIX4615" s="2365"/>
      <c r="DIY4615" s="633"/>
      <c r="DIZ4615" s="439"/>
      <c r="DJA4615" s="633"/>
      <c r="DJB4615" s="633"/>
      <c r="DJC4615" s="1888"/>
      <c r="DJD4615" s="544"/>
      <c r="DJE4615" s="2365"/>
      <c r="DJF4615" s="633"/>
      <c r="DJG4615" s="439"/>
      <c r="DJH4615" s="633"/>
      <c r="DJI4615" s="633"/>
      <c r="DJJ4615" s="1888"/>
      <c r="DJK4615" s="544"/>
      <c r="DJL4615" s="2365"/>
      <c r="DJM4615" s="633"/>
      <c r="DJN4615" s="439"/>
      <c r="DJO4615" s="633"/>
      <c r="DJP4615" s="633"/>
      <c r="DJQ4615" s="1888"/>
      <c r="DJR4615" s="544"/>
      <c r="DJS4615" s="2365"/>
      <c r="DJT4615" s="633"/>
      <c r="DJU4615" s="439"/>
      <c r="DJV4615" s="633"/>
      <c r="DJW4615" s="633"/>
      <c r="DJX4615" s="1888"/>
      <c r="DJY4615" s="544"/>
      <c r="DJZ4615" s="2365"/>
      <c r="DKA4615" s="633"/>
      <c r="DKB4615" s="439"/>
      <c r="DKC4615" s="633"/>
      <c r="DKD4615" s="633"/>
      <c r="DKE4615" s="1888"/>
      <c r="DKF4615" s="544"/>
      <c r="DKG4615" s="2365"/>
      <c r="DKH4615" s="633"/>
      <c r="DKI4615" s="439"/>
      <c r="DKJ4615" s="633"/>
      <c r="DKK4615" s="633"/>
      <c r="DKL4615" s="1888"/>
      <c r="DKM4615" s="544"/>
      <c r="DKN4615" s="2365"/>
      <c r="DKO4615" s="633"/>
      <c r="DKP4615" s="439"/>
      <c r="DKQ4615" s="633"/>
      <c r="DKR4615" s="633"/>
      <c r="DKS4615" s="1888"/>
      <c r="DKT4615" s="544"/>
      <c r="DKU4615" s="2365"/>
      <c r="DKV4615" s="633"/>
      <c r="DKW4615" s="439"/>
      <c r="DKX4615" s="633"/>
      <c r="DKY4615" s="633"/>
      <c r="DKZ4615" s="1888"/>
      <c r="DLA4615" s="544"/>
      <c r="DLB4615" s="2365"/>
      <c r="DLC4615" s="633"/>
      <c r="DLD4615" s="439"/>
      <c r="DLE4615" s="633"/>
      <c r="DLF4615" s="633"/>
      <c r="DLG4615" s="1888"/>
      <c r="DLH4615" s="544"/>
      <c r="DLI4615" s="2365"/>
      <c r="DLJ4615" s="633"/>
      <c r="DLK4615" s="439"/>
      <c r="DLL4615" s="633"/>
      <c r="DLM4615" s="633"/>
      <c r="DLN4615" s="1888"/>
      <c r="DLO4615" s="544"/>
      <c r="DLP4615" s="2365"/>
      <c r="DLQ4615" s="633"/>
      <c r="DLR4615" s="439"/>
      <c r="DLS4615" s="633"/>
      <c r="DLT4615" s="633"/>
      <c r="DLU4615" s="1888"/>
      <c r="DLV4615" s="544"/>
      <c r="DLW4615" s="2365"/>
      <c r="DLX4615" s="633"/>
      <c r="DLY4615" s="439"/>
      <c r="DLZ4615" s="633"/>
      <c r="DMA4615" s="633"/>
      <c r="DMB4615" s="1888"/>
      <c r="DMC4615" s="544"/>
      <c r="DMD4615" s="2365"/>
      <c r="DME4615" s="633"/>
      <c r="DMF4615" s="439"/>
      <c r="DMG4615" s="633"/>
      <c r="DMH4615" s="633"/>
      <c r="DMI4615" s="1888"/>
      <c r="DMJ4615" s="544"/>
      <c r="DMK4615" s="2365"/>
      <c r="DML4615" s="633"/>
      <c r="DMM4615" s="439"/>
      <c r="DMN4615" s="633"/>
      <c r="DMO4615" s="633"/>
      <c r="DMP4615" s="1888"/>
      <c r="DMQ4615" s="544"/>
      <c r="DMR4615" s="2365"/>
      <c r="DMS4615" s="633"/>
      <c r="DMT4615" s="439"/>
      <c r="DMU4615" s="633"/>
      <c r="DMV4615" s="633"/>
      <c r="DMW4615" s="1888"/>
      <c r="DMX4615" s="544"/>
      <c r="DMY4615" s="2365"/>
      <c r="DMZ4615" s="633"/>
      <c r="DNA4615" s="439"/>
      <c r="DNB4615" s="633"/>
      <c r="DNC4615" s="633"/>
      <c r="DND4615" s="1888"/>
      <c r="DNE4615" s="544"/>
      <c r="DNF4615" s="2365"/>
      <c r="DNG4615" s="633"/>
      <c r="DNH4615" s="439"/>
      <c r="DNI4615" s="633"/>
      <c r="DNJ4615" s="633"/>
      <c r="DNK4615" s="1888"/>
      <c r="DNL4615" s="544"/>
      <c r="DNM4615" s="2365"/>
      <c r="DNN4615" s="633"/>
      <c r="DNO4615" s="439"/>
      <c r="DNP4615" s="633"/>
      <c r="DNQ4615" s="633"/>
      <c r="DNR4615" s="1888"/>
      <c r="DNS4615" s="544"/>
      <c r="DNT4615" s="2365"/>
      <c r="DNU4615" s="633"/>
      <c r="DNV4615" s="439"/>
      <c r="DNW4615" s="633"/>
      <c r="DNX4615" s="633"/>
      <c r="DNY4615" s="1888"/>
      <c r="DNZ4615" s="544"/>
      <c r="DOA4615" s="2365"/>
      <c r="DOB4615" s="633"/>
      <c r="DOC4615" s="439"/>
      <c r="DOD4615" s="633"/>
      <c r="DOE4615" s="633"/>
      <c r="DOF4615" s="1888"/>
      <c r="DOG4615" s="544"/>
      <c r="DOH4615" s="2365"/>
      <c r="DOI4615" s="633"/>
      <c r="DOJ4615" s="439"/>
      <c r="DOK4615" s="633"/>
      <c r="DOL4615" s="633"/>
      <c r="DOM4615" s="1888"/>
      <c r="DON4615" s="544"/>
      <c r="DOO4615" s="2365"/>
      <c r="DOP4615" s="633"/>
      <c r="DOQ4615" s="439"/>
      <c r="DOR4615" s="633"/>
      <c r="DOS4615" s="633"/>
      <c r="DOT4615" s="1888"/>
      <c r="DOU4615" s="544"/>
      <c r="DOV4615" s="2365"/>
      <c r="DOW4615" s="633"/>
      <c r="DOX4615" s="439"/>
      <c r="DOY4615" s="633"/>
      <c r="DOZ4615" s="633"/>
      <c r="DPA4615" s="1888"/>
      <c r="DPB4615" s="544"/>
      <c r="DPC4615" s="2365"/>
      <c r="DPD4615" s="633"/>
      <c r="DPE4615" s="439"/>
      <c r="DPF4615" s="633"/>
      <c r="DPG4615" s="633"/>
      <c r="DPH4615" s="1888"/>
      <c r="DPI4615" s="544"/>
      <c r="DPJ4615" s="2365"/>
      <c r="DPK4615" s="633"/>
      <c r="DPL4615" s="439"/>
      <c r="DPM4615" s="633"/>
      <c r="DPN4615" s="633"/>
      <c r="DPO4615" s="1888"/>
      <c r="DPP4615" s="544"/>
      <c r="DPQ4615" s="2365"/>
      <c r="DPR4615" s="633"/>
      <c r="DPS4615" s="439"/>
      <c r="DPT4615" s="633"/>
      <c r="DPU4615" s="633"/>
      <c r="DPV4615" s="1888"/>
      <c r="DPW4615" s="544"/>
      <c r="DPX4615" s="2365"/>
      <c r="DPY4615" s="633"/>
      <c r="DPZ4615" s="439"/>
      <c r="DQA4615" s="633"/>
      <c r="DQB4615" s="633"/>
      <c r="DQC4615" s="1888"/>
      <c r="DQD4615" s="544"/>
      <c r="DQE4615" s="2365"/>
      <c r="DQF4615" s="633"/>
      <c r="DQG4615" s="439"/>
      <c r="DQH4615" s="633"/>
      <c r="DQI4615" s="633"/>
      <c r="DQJ4615" s="1888"/>
      <c r="DQK4615" s="544"/>
      <c r="DQL4615" s="2365"/>
      <c r="DQM4615" s="633"/>
      <c r="DQN4615" s="439"/>
      <c r="DQO4615" s="633"/>
      <c r="DQP4615" s="633"/>
      <c r="DQQ4615" s="1888"/>
      <c r="DQR4615" s="544"/>
      <c r="DQS4615" s="2365"/>
      <c r="DQT4615" s="633"/>
      <c r="DQU4615" s="439"/>
      <c r="DQV4615" s="633"/>
      <c r="DQW4615" s="633"/>
      <c r="DQX4615" s="1888"/>
      <c r="DQY4615" s="544"/>
      <c r="DQZ4615" s="2365"/>
      <c r="DRA4615" s="633"/>
      <c r="DRB4615" s="439"/>
      <c r="DRC4615" s="633"/>
      <c r="DRD4615" s="633"/>
      <c r="DRE4615" s="1888"/>
      <c r="DRF4615" s="544"/>
      <c r="DRG4615" s="2365"/>
      <c r="DRH4615" s="633"/>
      <c r="DRI4615" s="439"/>
      <c r="DRJ4615" s="633"/>
      <c r="DRK4615" s="633"/>
      <c r="DRL4615" s="1888"/>
      <c r="DRM4615" s="544"/>
      <c r="DRN4615" s="2365"/>
      <c r="DRO4615" s="633"/>
      <c r="DRP4615" s="439"/>
      <c r="DRQ4615" s="633"/>
      <c r="DRR4615" s="633"/>
      <c r="DRS4615" s="1888"/>
      <c r="DRT4615" s="544"/>
      <c r="DRU4615" s="2365"/>
      <c r="DRV4615" s="633"/>
      <c r="DRW4615" s="439"/>
      <c r="DRX4615" s="633"/>
      <c r="DRY4615" s="633"/>
      <c r="DRZ4615" s="1888"/>
      <c r="DSA4615" s="544"/>
      <c r="DSB4615" s="2365"/>
      <c r="DSC4615" s="633"/>
      <c r="DSD4615" s="439"/>
      <c r="DSE4615" s="633"/>
      <c r="DSF4615" s="633"/>
      <c r="DSG4615" s="1888"/>
      <c r="DSH4615" s="544"/>
      <c r="DSI4615" s="2365"/>
      <c r="DSJ4615" s="633"/>
      <c r="DSK4615" s="439"/>
      <c r="DSL4615" s="633"/>
      <c r="DSM4615" s="633"/>
      <c r="DSN4615" s="1888"/>
      <c r="DSO4615" s="544"/>
      <c r="DSP4615" s="2365"/>
      <c r="DSQ4615" s="633"/>
      <c r="DSR4615" s="439"/>
      <c r="DSS4615" s="633"/>
      <c r="DST4615" s="633"/>
      <c r="DSU4615" s="1888"/>
      <c r="DSV4615" s="544"/>
      <c r="DSW4615" s="2365"/>
      <c r="DSX4615" s="633"/>
      <c r="DSY4615" s="439"/>
      <c r="DSZ4615" s="633"/>
      <c r="DTA4615" s="633"/>
      <c r="DTB4615" s="1888"/>
      <c r="DTC4615" s="544"/>
      <c r="DTD4615" s="2365"/>
      <c r="DTE4615" s="633"/>
      <c r="DTF4615" s="439"/>
      <c r="DTG4615" s="633"/>
      <c r="DTH4615" s="633"/>
      <c r="DTI4615" s="1888"/>
      <c r="DTJ4615" s="544"/>
      <c r="DTK4615" s="2365"/>
      <c r="DTL4615" s="633"/>
      <c r="DTM4615" s="439"/>
      <c r="DTN4615" s="633"/>
      <c r="DTO4615" s="633"/>
      <c r="DTP4615" s="1888"/>
      <c r="DTQ4615" s="544"/>
      <c r="DTR4615" s="2365"/>
      <c r="DTS4615" s="633"/>
      <c r="DTT4615" s="439"/>
      <c r="DTU4615" s="633"/>
      <c r="DTV4615" s="633"/>
      <c r="DTW4615" s="1888"/>
      <c r="DTX4615" s="544"/>
      <c r="DTY4615" s="2365"/>
      <c r="DTZ4615" s="633"/>
      <c r="DUA4615" s="439"/>
      <c r="DUB4615" s="633"/>
      <c r="DUC4615" s="633"/>
      <c r="DUD4615" s="1888"/>
      <c r="DUE4615" s="544"/>
      <c r="DUF4615" s="2365"/>
      <c r="DUG4615" s="633"/>
      <c r="DUH4615" s="439"/>
      <c r="DUI4615" s="633"/>
      <c r="DUJ4615" s="633"/>
      <c r="DUK4615" s="1888"/>
      <c r="DUL4615" s="544"/>
      <c r="DUM4615" s="2365"/>
      <c r="DUN4615" s="633"/>
      <c r="DUO4615" s="439"/>
      <c r="DUP4615" s="633"/>
      <c r="DUQ4615" s="633"/>
      <c r="DUR4615" s="1888"/>
      <c r="DUS4615" s="544"/>
      <c r="DUT4615" s="2365"/>
      <c r="DUU4615" s="633"/>
      <c r="DUV4615" s="439"/>
      <c r="DUW4615" s="633"/>
      <c r="DUX4615" s="633"/>
      <c r="DUY4615" s="1888"/>
      <c r="DUZ4615" s="544"/>
      <c r="DVA4615" s="2365"/>
      <c r="DVB4615" s="633"/>
      <c r="DVC4615" s="439"/>
      <c r="DVD4615" s="633"/>
      <c r="DVE4615" s="633"/>
      <c r="DVF4615" s="1888"/>
      <c r="DVG4615" s="544"/>
      <c r="DVH4615" s="2365"/>
      <c r="DVI4615" s="633"/>
      <c r="DVJ4615" s="439"/>
      <c r="DVK4615" s="633"/>
      <c r="DVL4615" s="633"/>
      <c r="DVM4615" s="1888"/>
      <c r="DVN4615" s="544"/>
      <c r="DVO4615" s="2365"/>
      <c r="DVP4615" s="633"/>
      <c r="DVQ4615" s="439"/>
      <c r="DVR4615" s="633"/>
      <c r="DVS4615" s="633"/>
      <c r="DVT4615" s="1888"/>
      <c r="DVU4615" s="544"/>
      <c r="DVV4615" s="2365"/>
      <c r="DVW4615" s="633"/>
      <c r="DVX4615" s="439"/>
      <c r="DVY4615" s="633"/>
      <c r="DVZ4615" s="633"/>
      <c r="DWA4615" s="1888"/>
      <c r="DWB4615" s="544"/>
      <c r="DWC4615" s="2365"/>
      <c r="DWD4615" s="633"/>
      <c r="DWE4615" s="439"/>
      <c r="DWF4615" s="633"/>
      <c r="DWG4615" s="633"/>
      <c r="DWH4615" s="1888"/>
      <c r="DWI4615" s="544"/>
      <c r="DWJ4615" s="2365"/>
      <c r="DWK4615" s="633"/>
      <c r="DWL4615" s="439"/>
      <c r="DWM4615" s="633"/>
      <c r="DWN4615" s="633"/>
      <c r="DWO4615" s="1888"/>
      <c r="DWP4615" s="544"/>
      <c r="DWQ4615" s="2365"/>
      <c r="DWR4615" s="633"/>
      <c r="DWS4615" s="439"/>
      <c r="DWT4615" s="633"/>
      <c r="DWU4615" s="633"/>
      <c r="DWV4615" s="1888"/>
      <c r="DWW4615" s="544"/>
      <c r="DWX4615" s="2365"/>
      <c r="DWY4615" s="633"/>
      <c r="DWZ4615" s="439"/>
      <c r="DXA4615" s="633"/>
      <c r="DXB4615" s="633"/>
      <c r="DXC4615" s="1888"/>
      <c r="DXD4615" s="544"/>
      <c r="DXE4615" s="2365"/>
      <c r="DXF4615" s="633"/>
      <c r="DXG4615" s="439"/>
      <c r="DXH4615" s="633"/>
      <c r="DXI4615" s="633"/>
      <c r="DXJ4615" s="1888"/>
      <c r="DXK4615" s="544"/>
      <c r="DXL4615" s="2365"/>
      <c r="DXM4615" s="633"/>
      <c r="DXN4615" s="439"/>
      <c r="DXO4615" s="633"/>
      <c r="DXP4615" s="633"/>
      <c r="DXQ4615" s="1888"/>
      <c r="DXR4615" s="544"/>
      <c r="DXS4615" s="2365"/>
      <c r="DXT4615" s="633"/>
      <c r="DXU4615" s="439"/>
      <c r="DXV4615" s="633"/>
      <c r="DXW4615" s="633"/>
      <c r="DXX4615" s="1888"/>
      <c r="DXY4615" s="544"/>
      <c r="DXZ4615" s="2365"/>
      <c r="DYA4615" s="633"/>
      <c r="DYB4615" s="439"/>
      <c r="DYC4615" s="633"/>
      <c r="DYD4615" s="633"/>
      <c r="DYE4615" s="1888"/>
      <c r="DYF4615" s="544"/>
      <c r="DYG4615" s="2365"/>
      <c r="DYH4615" s="633"/>
      <c r="DYI4615" s="439"/>
      <c r="DYJ4615" s="633"/>
      <c r="DYK4615" s="633"/>
      <c r="DYL4615" s="1888"/>
      <c r="DYM4615" s="544"/>
      <c r="DYN4615" s="2365"/>
      <c r="DYO4615" s="633"/>
      <c r="DYP4615" s="439"/>
      <c r="DYQ4615" s="633"/>
      <c r="DYR4615" s="633"/>
      <c r="DYS4615" s="1888"/>
      <c r="DYT4615" s="544"/>
      <c r="DYU4615" s="2365"/>
      <c r="DYV4615" s="633"/>
      <c r="DYW4615" s="439"/>
      <c r="DYX4615" s="633"/>
      <c r="DYY4615" s="633"/>
      <c r="DYZ4615" s="1888"/>
      <c r="DZA4615" s="544"/>
      <c r="DZB4615" s="2365"/>
      <c r="DZC4615" s="633"/>
      <c r="DZD4615" s="439"/>
      <c r="DZE4615" s="633"/>
      <c r="DZF4615" s="633"/>
      <c r="DZG4615" s="1888"/>
      <c r="DZH4615" s="544"/>
      <c r="DZI4615" s="2365"/>
      <c r="DZJ4615" s="633"/>
      <c r="DZK4615" s="439"/>
      <c r="DZL4615" s="633"/>
      <c r="DZM4615" s="633"/>
      <c r="DZN4615" s="1888"/>
      <c r="DZO4615" s="544"/>
      <c r="DZP4615" s="2365"/>
      <c r="DZQ4615" s="633"/>
      <c r="DZR4615" s="439"/>
      <c r="DZS4615" s="633"/>
      <c r="DZT4615" s="633"/>
      <c r="DZU4615" s="1888"/>
      <c r="DZV4615" s="544"/>
      <c r="DZW4615" s="2365"/>
      <c r="DZX4615" s="633"/>
      <c r="DZY4615" s="439"/>
      <c r="DZZ4615" s="633"/>
      <c r="EAA4615" s="633"/>
      <c r="EAB4615" s="1888"/>
      <c r="EAC4615" s="544"/>
      <c r="EAD4615" s="2365"/>
      <c r="EAE4615" s="633"/>
      <c r="EAF4615" s="439"/>
      <c r="EAG4615" s="633"/>
      <c r="EAH4615" s="633"/>
      <c r="EAI4615" s="1888"/>
      <c r="EAJ4615" s="544"/>
      <c r="EAK4615" s="2365"/>
      <c r="EAL4615" s="633"/>
      <c r="EAM4615" s="439"/>
      <c r="EAN4615" s="633"/>
      <c r="EAO4615" s="633"/>
      <c r="EAP4615" s="1888"/>
      <c r="EAQ4615" s="544"/>
      <c r="EAR4615" s="2365"/>
      <c r="EAS4615" s="633"/>
      <c r="EAT4615" s="439"/>
      <c r="EAU4615" s="633"/>
      <c r="EAV4615" s="633"/>
      <c r="EAW4615" s="1888"/>
      <c r="EAX4615" s="544"/>
      <c r="EAY4615" s="2365"/>
      <c r="EAZ4615" s="633"/>
      <c r="EBA4615" s="439"/>
      <c r="EBB4615" s="633"/>
      <c r="EBC4615" s="633"/>
      <c r="EBD4615" s="1888"/>
      <c r="EBE4615" s="544"/>
      <c r="EBF4615" s="2365"/>
      <c r="EBG4615" s="633"/>
      <c r="EBH4615" s="439"/>
      <c r="EBI4615" s="633"/>
      <c r="EBJ4615" s="633"/>
      <c r="EBK4615" s="1888"/>
      <c r="EBL4615" s="544"/>
      <c r="EBM4615" s="2365"/>
      <c r="EBN4615" s="633"/>
      <c r="EBO4615" s="439"/>
      <c r="EBP4615" s="633"/>
      <c r="EBQ4615" s="633"/>
      <c r="EBR4615" s="1888"/>
      <c r="EBS4615" s="544"/>
      <c r="EBT4615" s="2365"/>
      <c r="EBU4615" s="633"/>
      <c r="EBV4615" s="439"/>
      <c r="EBW4615" s="633"/>
      <c r="EBX4615" s="633"/>
      <c r="EBY4615" s="1888"/>
      <c r="EBZ4615" s="544"/>
      <c r="ECA4615" s="2365"/>
      <c r="ECB4615" s="633"/>
      <c r="ECC4615" s="439"/>
      <c r="ECD4615" s="633"/>
      <c r="ECE4615" s="633"/>
      <c r="ECF4615" s="1888"/>
      <c r="ECG4615" s="544"/>
      <c r="ECH4615" s="2365"/>
      <c r="ECI4615" s="633"/>
      <c r="ECJ4615" s="439"/>
      <c r="ECK4615" s="633"/>
      <c r="ECL4615" s="633"/>
      <c r="ECM4615" s="1888"/>
      <c r="ECN4615" s="544"/>
      <c r="ECO4615" s="2365"/>
      <c r="ECP4615" s="633"/>
      <c r="ECQ4615" s="439"/>
      <c r="ECR4615" s="633"/>
      <c r="ECS4615" s="633"/>
      <c r="ECT4615" s="1888"/>
      <c r="ECU4615" s="544"/>
      <c r="ECV4615" s="2365"/>
      <c r="ECW4615" s="633"/>
      <c r="ECX4615" s="439"/>
      <c r="ECY4615" s="633"/>
      <c r="ECZ4615" s="633"/>
      <c r="EDA4615" s="1888"/>
      <c r="EDB4615" s="544"/>
      <c r="EDC4615" s="2365"/>
      <c r="EDD4615" s="633"/>
      <c r="EDE4615" s="439"/>
      <c r="EDF4615" s="633"/>
      <c r="EDG4615" s="633"/>
      <c r="EDH4615" s="1888"/>
      <c r="EDI4615" s="544"/>
      <c r="EDJ4615" s="2365"/>
      <c r="EDK4615" s="633"/>
      <c r="EDL4615" s="439"/>
      <c r="EDM4615" s="633"/>
      <c r="EDN4615" s="633"/>
      <c r="EDO4615" s="1888"/>
      <c r="EDP4615" s="544"/>
      <c r="EDQ4615" s="2365"/>
      <c r="EDR4615" s="633"/>
      <c r="EDS4615" s="439"/>
      <c r="EDT4615" s="633"/>
      <c r="EDU4615" s="633"/>
      <c r="EDV4615" s="1888"/>
      <c r="EDW4615" s="544"/>
      <c r="EDX4615" s="2365"/>
      <c r="EDY4615" s="633"/>
      <c r="EDZ4615" s="439"/>
      <c r="EEA4615" s="633"/>
      <c r="EEB4615" s="633"/>
      <c r="EEC4615" s="1888"/>
      <c r="EED4615" s="544"/>
      <c r="EEE4615" s="2365"/>
      <c r="EEF4615" s="633"/>
      <c r="EEG4615" s="439"/>
      <c r="EEH4615" s="633"/>
      <c r="EEI4615" s="633"/>
      <c r="EEJ4615" s="1888"/>
      <c r="EEK4615" s="544"/>
      <c r="EEL4615" s="2365"/>
      <c r="EEM4615" s="633"/>
      <c r="EEN4615" s="439"/>
      <c r="EEO4615" s="633"/>
      <c r="EEP4615" s="633"/>
      <c r="EEQ4615" s="1888"/>
      <c r="EER4615" s="544"/>
      <c r="EES4615" s="2365"/>
      <c r="EET4615" s="633"/>
      <c r="EEU4615" s="439"/>
      <c r="EEV4615" s="633"/>
      <c r="EEW4615" s="633"/>
      <c r="EEX4615" s="1888"/>
      <c r="EEY4615" s="544"/>
      <c r="EEZ4615" s="2365"/>
      <c r="EFA4615" s="633"/>
      <c r="EFB4615" s="439"/>
      <c r="EFC4615" s="633"/>
      <c r="EFD4615" s="633"/>
      <c r="EFE4615" s="1888"/>
      <c r="EFF4615" s="544"/>
      <c r="EFG4615" s="2365"/>
      <c r="EFH4615" s="633"/>
      <c r="EFI4615" s="439"/>
      <c r="EFJ4615" s="633"/>
      <c r="EFK4615" s="633"/>
      <c r="EFL4615" s="1888"/>
      <c r="EFM4615" s="544"/>
      <c r="EFN4615" s="2365"/>
      <c r="EFO4615" s="633"/>
      <c r="EFP4615" s="439"/>
      <c r="EFQ4615" s="633"/>
      <c r="EFR4615" s="633"/>
      <c r="EFS4615" s="1888"/>
      <c r="EFT4615" s="544"/>
      <c r="EFU4615" s="2365"/>
      <c r="EFV4615" s="633"/>
      <c r="EFW4615" s="439"/>
      <c r="EFX4615" s="633"/>
      <c r="EFY4615" s="633"/>
      <c r="EFZ4615" s="1888"/>
      <c r="EGA4615" s="544"/>
      <c r="EGB4615" s="2365"/>
      <c r="EGC4615" s="633"/>
      <c r="EGD4615" s="439"/>
      <c r="EGE4615" s="633"/>
      <c r="EGF4615" s="633"/>
      <c r="EGG4615" s="1888"/>
      <c r="EGH4615" s="544"/>
      <c r="EGI4615" s="2365"/>
      <c r="EGJ4615" s="633"/>
      <c r="EGK4615" s="439"/>
      <c r="EGL4615" s="633"/>
      <c r="EGM4615" s="633"/>
      <c r="EGN4615" s="1888"/>
      <c r="EGO4615" s="544"/>
      <c r="EGP4615" s="2365"/>
      <c r="EGQ4615" s="633"/>
      <c r="EGR4615" s="439"/>
      <c r="EGS4615" s="633"/>
      <c r="EGT4615" s="633"/>
      <c r="EGU4615" s="1888"/>
      <c r="EGV4615" s="544"/>
      <c r="EGW4615" s="2365"/>
      <c r="EGX4615" s="633"/>
      <c r="EGY4615" s="439"/>
      <c r="EGZ4615" s="633"/>
      <c r="EHA4615" s="633"/>
      <c r="EHB4615" s="1888"/>
      <c r="EHC4615" s="544"/>
      <c r="EHD4615" s="2365"/>
      <c r="EHE4615" s="633"/>
      <c r="EHF4615" s="439"/>
      <c r="EHG4615" s="633"/>
      <c r="EHH4615" s="633"/>
      <c r="EHI4615" s="1888"/>
      <c r="EHJ4615" s="544"/>
      <c r="EHK4615" s="2365"/>
      <c r="EHL4615" s="633"/>
      <c r="EHM4615" s="439"/>
      <c r="EHN4615" s="633"/>
      <c r="EHO4615" s="633"/>
      <c r="EHP4615" s="1888"/>
      <c r="EHQ4615" s="544"/>
      <c r="EHR4615" s="2365"/>
      <c r="EHS4615" s="633"/>
      <c r="EHT4615" s="439"/>
      <c r="EHU4615" s="633"/>
      <c r="EHV4615" s="633"/>
      <c r="EHW4615" s="1888"/>
      <c r="EHX4615" s="544"/>
      <c r="EHY4615" s="2365"/>
      <c r="EHZ4615" s="633"/>
      <c r="EIA4615" s="439"/>
      <c r="EIB4615" s="633"/>
      <c r="EIC4615" s="633"/>
      <c r="EID4615" s="1888"/>
      <c r="EIE4615" s="544"/>
      <c r="EIF4615" s="2365"/>
      <c r="EIG4615" s="633"/>
      <c r="EIH4615" s="439"/>
      <c r="EII4615" s="633"/>
      <c r="EIJ4615" s="633"/>
      <c r="EIK4615" s="1888"/>
      <c r="EIL4615" s="544"/>
      <c r="EIM4615" s="2365"/>
      <c r="EIN4615" s="633"/>
      <c r="EIO4615" s="439"/>
      <c r="EIP4615" s="633"/>
      <c r="EIQ4615" s="633"/>
      <c r="EIR4615" s="1888"/>
      <c r="EIS4615" s="544"/>
      <c r="EIT4615" s="2365"/>
      <c r="EIU4615" s="633"/>
      <c r="EIV4615" s="439"/>
      <c r="EIW4615" s="633"/>
      <c r="EIX4615" s="633"/>
      <c r="EIY4615" s="1888"/>
      <c r="EIZ4615" s="544"/>
      <c r="EJA4615" s="2365"/>
      <c r="EJB4615" s="633"/>
      <c r="EJC4615" s="439"/>
      <c r="EJD4615" s="633"/>
      <c r="EJE4615" s="633"/>
      <c r="EJF4615" s="1888"/>
      <c r="EJG4615" s="544"/>
      <c r="EJH4615" s="2365"/>
      <c r="EJI4615" s="633"/>
      <c r="EJJ4615" s="439"/>
      <c r="EJK4615" s="633"/>
      <c r="EJL4615" s="633"/>
      <c r="EJM4615" s="1888"/>
      <c r="EJN4615" s="544"/>
      <c r="EJO4615" s="2365"/>
      <c r="EJP4615" s="633"/>
      <c r="EJQ4615" s="439"/>
      <c r="EJR4615" s="633"/>
      <c r="EJS4615" s="633"/>
      <c r="EJT4615" s="1888"/>
      <c r="EJU4615" s="544"/>
      <c r="EJV4615" s="2365"/>
      <c r="EJW4615" s="633"/>
      <c r="EJX4615" s="439"/>
      <c r="EJY4615" s="633"/>
      <c r="EJZ4615" s="633"/>
      <c r="EKA4615" s="1888"/>
      <c r="EKB4615" s="544"/>
      <c r="EKC4615" s="2365"/>
      <c r="EKD4615" s="633"/>
      <c r="EKE4615" s="439"/>
      <c r="EKF4615" s="633"/>
      <c r="EKG4615" s="633"/>
      <c r="EKH4615" s="1888"/>
      <c r="EKI4615" s="544"/>
      <c r="EKJ4615" s="2365"/>
      <c r="EKK4615" s="633"/>
      <c r="EKL4615" s="439"/>
      <c r="EKM4615" s="633"/>
      <c r="EKN4615" s="633"/>
      <c r="EKO4615" s="1888"/>
      <c r="EKP4615" s="544"/>
      <c r="EKQ4615" s="2365"/>
      <c r="EKR4615" s="633"/>
      <c r="EKS4615" s="439"/>
      <c r="EKT4615" s="633"/>
      <c r="EKU4615" s="633"/>
      <c r="EKV4615" s="1888"/>
      <c r="EKW4615" s="544"/>
      <c r="EKX4615" s="2365"/>
      <c r="EKY4615" s="633"/>
      <c r="EKZ4615" s="439"/>
      <c r="ELA4615" s="633"/>
      <c r="ELB4615" s="633"/>
      <c r="ELC4615" s="1888"/>
      <c r="ELD4615" s="544"/>
      <c r="ELE4615" s="2365"/>
      <c r="ELF4615" s="633"/>
      <c r="ELG4615" s="439"/>
      <c r="ELH4615" s="633"/>
      <c r="ELI4615" s="633"/>
      <c r="ELJ4615" s="1888"/>
      <c r="ELK4615" s="544"/>
      <c r="ELL4615" s="2365"/>
      <c r="ELM4615" s="633"/>
      <c r="ELN4615" s="439"/>
      <c r="ELO4615" s="633"/>
      <c r="ELP4615" s="633"/>
      <c r="ELQ4615" s="1888"/>
      <c r="ELR4615" s="544"/>
      <c r="ELS4615" s="2365"/>
      <c r="ELT4615" s="633"/>
      <c r="ELU4615" s="439"/>
      <c r="ELV4615" s="633"/>
      <c r="ELW4615" s="633"/>
      <c r="ELX4615" s="1888"/>
      <c r="ELY4615" s="544"/>
      <c r="ELZ4615" s="2365"/>
      <c r="EMA4615" s="633"/>
      <c r="EMB4615" s="439"/>
      <c r="EMC4615" s="633"/>
      <c r="EMD4615" s="633"/>
      <c r="EME4615" s="1888"/>
      <c r="EMF4615" s="544"/>
      <c r="EMG4615" s="2365"/>
      <c r="EMH4615" s="633"/>
      <c r="EMI4615" s="439"/>
      <c r="EMJ4615" s="633"/>
      <c r="EMK4615" s="633"/>
      <c r="EML4615" s="1888"/>
      <c r="EMM4615" s="544"/>
      <c r="EMN4615" s="2365"/>
      <c r="EMO4615" s="633"/>
      <c r="EMP4615" s="439"/>
      <c r="EMQ4615" s="633"/>
      <c r="EMR4615" s="633"/>
      <c r="EMS4615" s="1888"/>
      <c r="EMT4615" s="544"/>
      <c r="EMU4615" s="2365"/>
      <c r="EMV4615" s="633"/>
      <c r="EMW4615" s="439"/>
      <c r="EMX4615" s="633"/>
      <c r="EMY4615" s="633"/>
      <c r="EMZ4615" s="1888"/>
      <c r="ENA4615" s="544"/>
      <c r="ENB4615" s="2365"/>
      <c r="ENC4615" s="633"/>
      <c r="END4615" s="439"/>
      <c r="ENE4615" s="633"/>
      <c r="ENF4615" s="633"/>
      <c r="ENG4615" s="1888"/>
      <c r="ENH4615" s="544"/>
      <c r="ENI4615" s="2365"/>
      <c r="ENJ4615" s="633"/>
      <c r="ENK4615" s="439"/>
      <c r="ENL4615" s="633"/>
      <c r="ENM4615" s="633"/>
      <c r="ENN4615" s="1888"/>
      <c r="ENO4615" s="544"/>
      <c r="ENP4615" s="2365"/>
      <c r="ENQ4615" s="633"/>
      <c r="ENR4615" s="439"/>
      <c r="ENS4615" s="633"/>
      <c r="ENT4615" s="633"/>
      <c r="ENU4615" s="1888"/>
      <c r="ENV4615" s="544"/>
      <c r="ENW4615" s="2365"/>
      <c r="ENX4615" s="633"/>
      <c r="ENY4615" s="439"/>
      <c r="ENZ4615" s="633"/>
      <c r="EOA4615" s="633"/>
      <c r="EOB4615" s="1888"/>
      <c r="EOC4615" s="544"/>
      <c r="EOD4615" s="2365"/>
      <c r="EOE4615" s="633"/>
      <c r="EOF4615" s="439"/>
      <c r="EOG4615" s="633"/>
      <c r="EOH4615" s="633"/>
      <c r="EOI4615" s="1888"/>
      <c r="EOJ4615" s="544"/>
      <c r="EOK4615" s="2365"/>
      <c r="EOL4615" s="633"/>
      <c r="EOM4615" s="439"/>
      <c r="EON4615" s="633"/>
      <c r="EOO4615" s="633"/>
      <c r="EOP4615" s="1888"/>
      <c r="EOQ4615" s="544"/>
      <c r="EOR4615" s="2365"/>
      <c r="EOS4615" s="633"/>
      <c r="EOT4615" s="439"/>
      <c r="EOU4615" s="633"/>
      <c r="EOV4615" s="633"/>
      <c r="EOW4615" s="1888"/>
      <c r="EOX4615" s="544"/>
      <c r="EOY4615" s="2365"/>
      <c r="EOZ4615" s="633"/>
      <c r="EPA4615" s="439"/>
      <c r="EPB4615" s="633"/>
      <c r="EPC4615" s="633"/>
      <c r="EPD4615" s="1888"/>
      <c r="EPE4615" s="544"/>
      <c r="EPF4615" s="2365"/>
      <c r="EPG4615" s="633"/>
      <c r="EPH4615" s="439"/>
      <c r="EPI4615" s="633"/>
      <c r="EPJ4615" s="633"/>
      <c r="EPK4615" s="1888"/>
      <c r="EPL4615" s="544"/>
      <c r="EPM4615" s="2365"/>
      <c r="EPN4615" s="633"/>
      <c r="EPO4615" s="439"/>
      <c r="EPP4615" s="633"/>
      <c r="EPQ4615" s="633"/>
      <c r="EPR4615" s="1888"/>
      <c r="EPS4615" s="544"/>
      <c r="EPT4615" s="2365"/>
      <c r="EPU4615" s="633"/>
      <c r="EPV4615" s="439"/>
      <c r="EPW4615" s="633"/>
      <c r="EPX4615" s="633"/>
      <c r="EPY4615" s="1888"/>
      <c r="EPZ4615" s="544"/>
      <c r="EQA4615" s="2365"/>
      <c r="EQB4615" s="633"/>
      <c r="EQC4615" s="439"/>
      <c r="EQD4615" s="633"/>
      <c r="EQE4615" s="633"/>
      <c r="EQF4615" s="1888"/>
      <c r="EQG4615" s="544"/>
      <c r="EQH4615" s="2365"/>
      <c r="EQI4615" s="633"/>
      <c r="EQJ4615" s="439"/>
      <c r="EQK4615" s="633"/>
      <c r="EQL4615" s="633"/>
      <c r="EQM4615" s="1888"/>
      <c r="EQN4615" s="544"/>
      <c r="EQO4615" s="2365"/>
      <c r="EQP4615" s="633"/>
      <c r="EQQ4615" s="439"/>
      <c r="EQR4615" s="633"/>
      <c r="EQS4615" s="633"/>
      <c r="EQT4615" s="1888"/>
      <c r="EQU4615" s="544"/>
      <c r="EQV4615" s="2365"/>
      <c r="EQW4615" s="633"/>
      <c r="EQX4615" s="439"/>
      <c r="EQY4615" s="633"/>
      <c r="EQZ4615" s="633"/>
      <c r="ERA4615" s="1888"/>
      <c r="ERB4615" s="544"/>
      <c r="ERC4615" s="2365"/>
      <c r="ERD4615" s="633"/>
      <c r="ERE4615" s="439"/>
      <c r="ERF4615" s="633"/>
      <c r="ERG4615" s="633"/>
      <c r="ERH4615" s="1888"/>
      <c r="ERI4615" s="544"/>
      <c r="ERJ4615" s="2365"/>
      <c r="ERK4615" s="633"/>
      <c r="ERL4615" s="439"/>
      <c r="ERM4615" s="633"/>
      <c r="ERN4615" s="633"/>
      <c r="ERO4615" s="1888"/>
      <c r="ERP4615" s="544"/>
      <c r="ERQ4615" s="2365"/>
      <c r="ERR4615" s="633"/>
      <c r="ERS4615" s="439"/>
      <c r="ERT4615" s="633"/>
      <c r="ERU4615" s="633"/>
      <c r="ERV4615" s="1888"/>
      <c r="ERW4615" s="544"/>
      <c r="ERX4615" s="2365"/>
      <c r="ERY4615" s="633"/>
      <c r="ERZ4615" s="439"/>
      <c r="ESA4615" s="633"/>
      <c r="ESB4615" s="633"/>
      <c r="ESC4615" s="1888"/>
      <c r="ESD4615" s="544"/>
      <c r="ESE4615" s="2365"/>
      <c r="ESF4615" s="633"/>
      <c r="ESG4615" s="439"/>
      <c r="ESH4615" s="633"/>
      <c r="ESI4615" s="633"/>
      <c r="ESJ4615" s="1888"/>
      <c r="ESK4615" s="544"/>
      <c r="ESL4615" s="2365"/>
      <c r="ESM4615" s="633"/>
      <c r="ESN4615" s="439"/>
      <c r="ESO4615" s="633"/>
      <c r="ESP4615" s="633"/>
      <c r="ESQ4615" s="1888"/>
      <c r="ESR4615" s="544"/>
      <c r="ESS4615" s="2365"/>
      <c r="EST4615" s="633"/>
      <c r="ESU4615" s="439"/>
      <c r="ESV4615" s="633"/>
      <c r="ESW4615" s="633"/>
      <c r="ESX4615" s="1888"/>
      <c r="ESY4615" s="544"/>
      <c r="ESZ4615" s="2365"/>
      <c r="ETA4615" s="633"/>
      <c r="ETB4615" s="439"/>
      <c r="ETC4615" s="633"/>
      <c r="ETD4615" s="633"/>
      <c r="ETE4615" s="1888"/>
      <c r="ETF4615" s="544"/>
      <c r="ETG4615" s="2365"/>
      <c r="ETH4615" s="633"/>
      <c r="ETI4615" s="439"/>
      <c r="ETJ4615" s="633"/>
      <c r="ETK4615" s="633"/>
      <c r="ETL4615" s="1888"/>
      <c r="ETM4615" s="544"/>
      <c r="ETN4615" s="2365"/>
      <c r="ETO4615" s="633"/>
      <c r="ETP4615" s="439"/>
      <c r="ETQ4615" s="633"/>
      <c r="ETR4615" s="633"/>
      <c r="ETS4615" s="1888"/>
      <c r="ETT4615" s="544"/>
      <c r="ETU4615" s="2365"/>
      <c r="ETV4615" s="633"/>
      <c r="ETW4615" s="439"/>
      <c r="ETX4615" s="633"/>
      <c r="ETY4615" s="633"/>
      <c r="ETZ4615" s="1888"/>
      <c r="EUA4615" s="544"/>
      <c r="EUB4615" s="2365"/>
      <c r="EUC4615" s="633"/>
      <c r="EUD4615" s="439"/>
      <c r="EUE4615" s="633"/>
      <c r="EUF4615" s="633"/>
      <c r="EUG4615" s="1888"/>
      <c r="EUH4615" s="544"/>
      <c r="EUI4615" s="2365"/>
      <c r="EUJ4615" s="633"/>
      <c r="EUK4615" s="439"/>
      <c r="EUL4615" s="633"/>
      <c r="EUM4615" s="633"/>
      <c r="EUN4615" s="1888"/>
      <c r="EUO4615" s="544"/>
      <c r="EUP4615" s="2365"/>
      <c r="EUQ4615" s="633"/>
      <c r="EUR4615" s="439"/>
      <c r="EUS4615" s="633"/>
      <c r="EUT4615" s="633"/>
      <c r="EUU4615" s="1888"/>
      <c r="EUV4615" s="544"/>
      <c r="EUW4615" s="2365"/>
      <c r="EUX4615" s="633"/>
      <c r="EUY4615" s="439"/>
      <c r="EUZ4615" s="633"/>
      <c r="EVA4615" s="633"/>
      <c r="EVB4615" s="1888"/>
      <c r="EVC4615" s="544"/>
      <c r="EVD4615" s="2365"/>
      <c r="EVE4615" s="633"/>
      <c r="EVF4615" s="439"/>
      <c r="EVG4615" s="633"/>
      <c r="EVH4615" s="633"/>
      <c r="EVI4615" s="1888"/>
      <c r="EVJ4615" s="544"/>
      <c r="EVK4615" s="2365"/>
      <c r="EVL4615" s="633"/>
      <c r="EVM4615" s="439"/>
      <c r="EVN4615" s="633"/>
      <c r="EVO4615" s="633"/>
      <c r="EVP4615" s="1888"/>
      <c r="EVQ4615" s="544"/>
      <c r="EVR4615" s="2365"/>
      <c r="EVS4615" s="633"/>
      <c r="EVT4615" s="439"/>
      <c r="EVU4615" s="633"/>
      <c r="EVV4615" s="633"/>
      <c r="EVW4615" s="1888"/>
      <c r="EVX4615" s="544"/>
      <c r="EVY4615" s="2365"/>
      <c r="EVZ4615" s="633"/>
      <c r="EWA4615" s="439"/>
      <c r="EWB4615" s="633"/>
      <c r="EWC4615" s="633"/>
      <c r="EWD4615" s="1888"/>
      <c r="EWE4615" s="544"/>
      <c r="EWF4615" s="2365"/>
      <c r="EWG4615" s="633"/>
      <c r="EWH4615" s="439"/>
      <c r="EWI4615" s="633"/>
      <c r="EWJ4615" s="633"/>
      <c r="EWK4615" s="1888"/>
      <c r="EWL4615" s="544"/>
      <c r="EWM4615" s="2365"/>
      <c r="EWN4615" s="633"/>
      <c r="EWO4615" s="439"/>
      <c r="EWP4615" s="633"/>
      <c r="EWQ4615" s="633"/>
      <c r="EWR4615" s="1888"/>
      <c r="EWS4615" s="544"/>
      <c r="EWT4615" s="2365"/>
      <c r="EWU4615" s="633"/>
      <c r="EWV4615" s="439"/>
      <c r="EWW4615" s="633"/>
      <c r="EWX4615" s="633"/>
      <c r="EWY4615" s="1888"/>
      <c r="EWZ4615" s="544"/>
      <c r="EXA4615" s="2365"/>
      <c r="EXB4615" s="633"/>
      <c r="EXC4615" s="439"/>
      <c r="EXD4615" s="633"/>
      <c r="EXE4615" s="633"/>
      <c r="EXF4615" s="1888"/>
      <c r="EXG4615" s="544"/>
      <c r="EXH4615" s="2365"/>
      <c r="EXI4615" s="633"/>
      <c r="EXJ4615" s="439"/>
      <c r="EXK4615" s="633"/>
      <c r="EXL4615" s="633"/>
      <c r="EXM4615" s="1888"/>
      <c r="EXN4615" s="544"/>
      <c r="EXO4615" s="2365"/>
      <c r="EXP4615" s="633"/>
      <c r="EXQ4615" s="439"/>
      <c r="EXR4615" s="633"/>
      <c r="EXS4615" s="633"/>
      <c r="EXT4615" s="1888"/>
      <c r="EXU4615" s="544"/>
      <c r="EXV4615" s="2365"/>
      <c r="EXW4615" s="633"/>
      <c r="EXX4615" s="439"/>
      <c r="EXY4615" s="633"/>
      <c r="EXZ4615" s="633"/>
      <c r="EYA4615" s="1888"/>
      <c r="EYB4615" s="544"/>
      <c r="EYC4615" s="2365"/>
      <c r="EYD4615" s="633"/>
      <c r="EYE4615" s="439"/>
      <c r="EYF4615" s="633"/>
      <c r="EYG4615" s="633"/>
      <c r="EYH4615" s="1888"/>
      <c r="EYI4615" s="544"/>
      <c r="EYJ4615" s="2365"/>
      <c r="EYK4615" s="633"/>
      <c r="EYL4615" s="439"/>
      <c r="EYM4615" s="633"/>
      <c r="EYN4615" s="633"/>
      <c r="EYO4615" s="1888"/>
      <c r="EYP4615" s="544"/>
      <c r="EYQ4615" s="2365"/>
      <c r="EYR4615" s="633"/>
      <c r="EYS4615" s="439"/>
      <c r="EYT4615" s="633"/>
      <c r="EYU4615" s="633"/>
      <c r="EYV4615" s="1888"/>
      <c r="EYW4615" s="544"/>
      <c r="EYX4615" s="2365"/>
      <c r="EYY4615" s="633"/>
      <c r="EYZ4615" s="439"/>
      <c r="EZA4615" s="633"/>
      <c r="EZB4615" s="633"/>
      <c r="EZC4615" s="1888"/>
      <c r="EZD4615" s="544"/>
      <c r="EZE4615" s="2365"/>
      <c r="EZF4615" s="633"/>
      <c r="EZG4615" s="439"/>
      <c r="EZH4615" s="633"/>
      <c r="EZI4615" s="633"/>
      <c r="EZJ4615" s="1888"/>
      <c r="EZK4615" s="544"/>
      <c r="EZL4615" s="2365"/>
      <c r="EZM4615" s="633"/>
      <c r="EZN4615" s="439"/>
      <c r="EZO4615" s="633"/>
      <c r="EZP4615" s="633"/>
      <c r="EZQ4615" s="1888"/>
      <c r="EZR4615" s="544"/>
      <c r="EZS4615" s="2365"/>
      <c r="EZT4615" s="633"/>
      <c r="EZU4615" s="439"/>
      <c r="EZV4615" s="633"/>
      <c r="EZW4615" s="633"/>
      <c r="EZX4615" s="1888"/>
      <c r="EZY4615" s="544"/>
      <c r="EZZ4615" s="2365"/>
      <c r="FAA4615" s="633"/>
      <c r="FAB4615" s="439"/>
      <c r="FAC4615" s="633"/>
      <c r="FAD4615" s="633"/>
      <c r="FAE4615" s="1888"/>
      <c r="FAF4615" s="544"/>
      <c r="FAG4615" s="2365"/>
      <c r="FAH4615" s="633"/>
      <c r="FAI4615" s="439"/>
      <c r="FAJ4615" s="633"/>
      <c r="FAK4615" s="633"/>
      <c r="FAL4615" s="1888"/>
      <c r="FAM4615" s="544"/>
      <c r="FAN4615" s="2365"/>
      <c r="FAO4615" s="633"/>
      <c r="FAP4615" s="439"/>
      <c r="FAQ4615" s="633"/>
      <c r="FAR4615" s="633"/>
      <c r="FAS4615" s="1888"/>
      <c r="FAT4615" s="544"/>
      <c r="FAU4615" s="2365"/>
      <c r="FAV4615" s="633"/>
      <c r="FAW4615" s="439"/>
      <c r="FAX4615" s="633"/>
      <c r="FAY4615" s="633"/>
      <c r="FAZ4615" s="1888"/>
      <c r="FBA4615" s="544"/>
      <c r="FBB4615" s="2365"/>
      <c r="FBC4615" s="633"/>
      <c r="FBD4615" s="439"/>
      <c r="FBE4615" s="633"/>
      <c r="FBF4615" s="633"/>
      <c r="FBG4615" s="1888"/>
      <c r="FBH4615" s="544"/>
      <c r="FBI4615" s="2365"/>
      <c r="FBJ4615" s="633"/>
      <c r="FBK4615" s="439"/>
      <c r="FBL4615" s="633"/>
      <c r="FBM4615" s="633"/>
      <c r="FBN4615" s="1888"/>
      <c r="FBO4615" s="544"/>
      <c r="FBP4615" s="2365"/>
      <c r="FBQ4615" s="633"/>
      <c r="FBR4615" s="439"/>
      <c r="FBS4615" s="633"/>
      <c r="FBT4615" s="633"/>
      <c r="FBU4615" s="1888"/>
      <c r="FBV4615" s="544"/>
      <c r="FBW4615" s="2365"/>
      <c r="FBX4615" s="633"/>
      <c r="FBY4615" s="439"/>
      <c r="FBZ4615" s="633"/>
      <c r="FCA4615" s="633"/>
      <c r="FCB4615" s="1888"/>
      <c r="FCC4615" s="544"/>
      <c r="FCD4615" s="2365"/>
      <c r="FCE4615" s="633"/>
      <c r="FCF4615" s="439"/>
      <c r="FCG4615" s="633"/>
      <c r="FCH4615" s="633"/>
      <c r="FCI4615" s="1888"/>
      <c r="FCJ4615" s="544"/>
      <c r="FCK4615" s="2365"/>
      <c r="FCL4615" s="633"/>
      <c r="FCM4615" s="439"/>
      <c r="FCN4615" s="633"/>
      <c r="FCO4615" s="633"/>
      <c r="FCP4615" s="1888"/>
      <c r="FCQ4615" s="544"/>
      <c r="FCR4615" s="2365"/>
      <c r="FCS4615" s="633"/>
      <c r="FCT4615" s="439"/>
      <c r="FCU4615" s="633"/>
      <c r="FCV4615" s="633"/>
      <c r="FCW4615" s="1888"/>
      <c r="FCX4615" s="544"/>
      <c r="FCY4615" s="2365"/>
      <c r="FCZ4615" s="633"/>
      <c r="FDA4615" s="439"/>
      <c r="FDB4615" s="633"/>
      <c r="FDC4615" s="633"/>
      <c r="FDD4615" s="1888"/>
      <c r="FDE4615" s="544"/>
      <c r="FDF4615" s="2365"/>
      <c r="FDG4615" s="633"/>
      <c r="FDH4615" s="439"/>
      <c r="FDI4615" s="633"/>
      <c r="FDJ4615" s="633"/>
      <c r="FDK4615" s="1888"/>
      <c r="FDL4615" s="544"/>
      <c r="FDM4615" s="2365"/>
      <c r="FDN4615" s="633"/>
      <c r="FDO4615" s="439"/>
      <c r="FDP4615" s="633"/>
      <c r="FDQ4615" s="633"/>
      <c r="FDR4615" s="1888"/>
      <c r="FDS4615" s="544"/>
      <c r="FDT4615" s="2365"/>
      <c r="FDU4615" s="633"/>
      <c r="FDV4615" s="439"/>
      <c r="FDW4615" s="633"/>
      <c r="FDX4615" s="633"/>
      <c r="FDY4615" s="1888"/>
      <c r="FDZ4615" s="544"/>
      <c r="FEA4615" s="2365"/>
      <c r="FEB4615" s="633"/>
      <c r="FEC4615" s="439"/>
      <c r="FED4615" s="633"/>
      <c r="FEE4615" s="633"/>
      <c r="FEF4615" s="1888"/>
      <c r="FEG4615" s="544"/>
      <c r="FEH4615" s="2365"/>
      <c r="FEI4615" s="633"/>
      <c r="FEJ4615" s="439"/>
      <c r="FEK4615" s="633"/>
      <c r="FEL4615" s="633"/>
      <c r="FEM4615" s="1888"/>
      <c r="FEN4615" s="544"/>
      <c r="FEO4615" s="2365"/>
      <c r="FEP4615" s="633"/>
      <c r="FEQ4615" s="439"/>
      <c r="FER4615" s="633"/>
      <c r="FES4615" s="633"/>
      <c r="FET4615" s="1888"/>
      <c r="FEU4615" s="544"/>
      <c r="FEV4615" s="2365"/>
      <c r="FEW4615" s="633"/>
      <c r="FEX4615" s="439"/>
      <c r="FEY4615" s="633"/>
      <c r="FEZ4615" s="633"/>
      <c r="FFA4615" s="1888"/>
      <c r="FFB4615" s="544"/>
      <c r="FFC4615" s="2365"/>
      <c r="FFD4615" s="633"/>
      <c r="FFE4615" s="439"/>
      <c r="FFF4615" s="633"/>
      <c r="FFG4615" s="633"/>
      <c r="FFH4615" s="1888"/>
      <c r="FFI4615" s="544"/>
      <c r="FFJ4615" s="2365"/>
      <c r="FFK4615" s="633"/>
      <c r="FFL4615" s="439"/>
      <c r="FFM4615" s="633"/>
      <c r="FFN4615" s="633"/>
      <c r="FFO4615" s="1888"/>
      <c r="FFP4615" s="544"/>
      <c r="FFQ4615" s="2365"/>
      <c r="FFR4615" s="633"/>
      <c r="FFS4615" s="439"/>
      <c r="FFT4615" s="633"/>
      <c r="FFU4615" s="633"/>
      <c r="FFV4615" s="1888"/>
      <c r="FFW4615" s="544"/>
      <c r="FFX4615" s="2365"/>
      <c r="FFY4615" s="633"/>
      <c r="FFZ4615" s="439"/>
      <c r="FGA4615" s="633"/>
      <c r="FGB4615" s="633"/>
      <c r="FGC4615" s="1888"/>
      <c r="FGD4615" s="544"/>
      <c r="FGE4615" s="2365"/>
      <c r="FGF4615" s="633"/>
      <c r="FGG4615" s="439"/>
      <c r="FGH4615" s="633"/>
      <c r="FGI4615" s="633"/>
      <c r="FGJ4615" s="1888"/>
      <c r="FGK4615" s="544"/>
      <c r="FGL4615" s="2365"/>
      <c r="FGM4615" s="633"/>
      <c r="FGN4615" s="439"/>
      <c r="FGO4615" s="633"/>
      <c r="FGP4615" s="633"/>
      <c r="FGQ4615" s="1888"/>
      <c r="FGR4615" s="544"/>
      <c r="FGS4615" s="2365"/>
      <c r="FGT4615" s="633"/>
      <c r="FGU4615" s="439"/>
      <c r="FGV4615" s="633"/>
      <c r="FGW4615" s="633"/>
      <c r="FGX4615" s="1888"/>
      <c r="FGY4615" s="544"/>
      <c r="FGZ4615" s="2365"/>
      <c r="FHA4615" s="633"/>
      <c r="FHB4615" s="439"/>
      <c r="FHC4615" s="633"/>
      <c r="FHD4615" s="633"/>
      <c r="FHE4615" s="1888"/>
      <c r="FHF4615" s="544"/>
      <c r="FHG4615" s="2365"/>
      <c r="FHH4615" s="633"/>
      <c r="FHI4615" s="439"/>
      <c r="FHJ4615" s="633"/>
      <c r="FHK4615" s="633"/>
      <c r="FHL4615" s="1888"/>
      <c r="FHM4615" s="544"/>
      <c r="FHN4615" s="2365"/>
      <c r="FHO4615" s="633"/>
      <c r="FHP4615" s="439"/>
      <c r="FHQ4615" s="633"/>
      <c r="FHR4615" s="633"/>
      <c r="FHS4615" s="1888"/>
      <c r="FHT4615" s="544"/>
      <c r="FHU4615" s="2365"/>
      <c r="FHV4615" s="633"/>
      <c r="FHW4615" s="439"/>
      <c r="FHX4615" s="633"/>
      <c r="FHY4615" s="633"/>
      <c r="FHZ4615" s="1888"/>
      <c r="FIA4615" s="544"/>
      <c r="FIB4615" s="2365"/>
      <c r="FIC4615" s="633"/>
      <c r="FID4615" s="439"/>
      <c r="FIE4615" s="633"/>
      <c r="FIF4615" s="633"/>
      <c r="FIG4615" s="1888"/>
      <c r="FIH4615" s="544"/>
      <c r="FII4615" s="2365"/>
      <c r="FIJ4615" s="633"/>
      <c r="FIK4615" s="439"/>
      <c r="FIL4615" s="633"/>
      <c r="FIM4615" s="633"/>
      <c r="FIN4615" s="1888"/>
      <c r="FIO4615" s="544"/>
      <c r="FIP4615" s="2365"/>
      <c r="FIQ4615" s="633"/>
      <c r="FIR4615" s="439"/>
      <c r="FIS4615" s="633"/>
      <c r="FIT4615" s="633"/>
      <c r="FIU4615" s="1888"/>
      <c r="FIV4615" s="544"/>
      <c r="FIW4615" s="2365"/>
      <c r="FIX4615" s="633"/>
      <c r="FIY4615" s="439"/>
      <c r="FIZ4615" s="633"/>
      <c r="FJA4615" s="633"/>
      <c r="FJB4615" s="1888"/>
      <c r="FJC4615" s="544"/>
      <c r="FJD4615" s="2365"/>
      <c r="FJE4615" s="633"/>
      <c r="FJF4615" s="439"/>
      <c r="FJG4615" s="633"/>
      <c r="FJH4615" s="633"/>
      <c r="FJI4615" s="1888"/>
      <c r="FJJ4615" s="544"/>
      <c r="FJK4615" s="2365"/>
      <c r="FJL4615" s="633"/>
      <c r="FJM4615" s="439"/>
      <c r="FJN4615" s="633"/>
      <c r="FJO4615" s="633"/>
      <c r="FJP4615" s="1888"/>
      <c r="FJQ4615" s="544"/>
      <c r="FJR4615" s="2365"/>
      <c r="FJS4615" s="633"/>
      <c r="FJT4615" s="439"/>
      <c r="FJU4615" s="633"/>
      <c r="FJV4615" s="633"/>
      <c r="FJW4615" s="1888"/>
      <c r="FJX4615" s="544"/>
      <c r="FJY4615" s="2365"/>
      <c r="FJZ4615" s="633"/>
      <c r="FKA4615" s="439"/>
      <c r="FKB4615" s="633"/>
      <c r="FKC4615" s="633"/>
      <c r="FKD4615" s="1888"/>
      <c r="FKE4615" s="544"/>
      <c r="FKF4615" s="2365"/>
      <c r="FKG4615" s="633"/>
      <c r="FKH4615" s="439"/>
      <c r="FKI4615" s="633"/>
      <c r="FKJ4615" s="633"/>
      <c r="FKK4615" s="1888"/>
      <c r="FKL4615" s="544"/>
      <c r="FKM4615" s="2365"/>
      <c r="FKN4615" s="633"/>
      <c r="FKO4615" s="439"/>
      <c r="FKP4615" s="633"/>
      <c r="FKQ4615" s="633"/>
      <c r="FKR4615" s="1888"/>
      <c r="FKS4615" s="544"/>
      <c r="FKT4615" s="2365"/>
      <c r="FKU4615" s="633"/>
      <c r="FKV4615" s="439"/>
      <c r="FKW4615" s="633"/>
      <c r="FKX4615" s="633"/>
      <c r="FKY4615" s="1888"/>
      <c r="FKZ4615" s="544"/>
      <c r="FLA4615" s="2365"/>
      <c r="FLB4615" s="633"/>
      <c r="FLC4615" s="439"/>
      <c r="FLD4615" s="633"/>
      <c r="FLE4615" s="633"/>
      <c r="FLF4615" s="1888"/>
      <c r="FLG4615" s="544"/>
      <c r="FLH4615" s="2365"/>
      <c r="FLI4615" s="633"/>
      <c r="FLJ4615" s="439"/>
      <c r="FLK4615" s="633"/>
      <c r="FLL4615" s="633"/>
      <c r="FLM4615" s="1888"/>
      <c r="FLN4615" s="544"/>
      <c r="FLO4615" s="2365"/>
      <c r="FLP4615" s="633"/>
      <c r="FLQ4615" s="439"/>
      <c r="FLR4615" s="633"/>
      <c r="FLS4615" s="633"/>
      <c r="FLT4615" s="1888"/>
      <c r="FLU4615" s="544"/>
      <c r="FLV4615" s="2365"/>
      <c r="FLW4615" s="633"/>
      <c r="FLX4615" s="439"/>
      <c r="FLY4615" s="633"/>
      <c r="FLZ4615" s="633"/>
      <c r="FMA4615" s="1888"/>
      <c r="FMB4615" s="544"/>
      <c r="FMC4615" s="2365"/>
      <c r="FMD4615" s="633"/>
      <c r="FME4615" s="439"/>
      <c r="FMF4615" s="633"/>
      <c r="FMG4615" s="633"/>
      <c r="FMH4615" s="1888"/>
      <c r="FMI4615" s="544"/>
      <c r="FMJ4615" s="2365"/>
      <c r="FMK4615" s="633"/>
      <c r="FML4615" s="439"/>
      <c r="FMM4615" s="633"/>
      <c r="FMN4615" s="633"/>
      <c r="FMO4615" s="1888"/>
      <c r="FMP4615" s="544"/>
      <c r="FMQ4615" s="2365"/>
      <c r="FMR4615" s="633"/>
      <c r="FMS4615" s="439"/>
      <c r="FMT4615" s="633"/>
      <c r="FMU4615" s="633"/>
      <c r="FMV4615" s="1888"/>
      <c r="FMW4615" s="544"/>
      <c r="FMX4615" s="2365"/>
      <c r="FMY4615" s="633"/>
      <c r="FMZ4615" s="439"/>
      <c r="FNA4615" s="633"/>
      <c r="FNB4615" s="633"/>
      <c r="FNC4615" s="1888"/>
      <c r="FND4615" s="544"/>
      <c r="FNE4615" s="2365"/>
      <c r="FNF4615" s="633"/>
      <c r="FNG4615" s="439"/>
      <c r="FNH4615" s="633"/>
      <c r="FNI4615" s="633"/>
      <c r="FNJ4615" s="1888"/>
      <c r="FNK4615" s="544"/>
      <c r="FNL4615" s="2365"/>
      <c r="FNM4615" s="633"/>
      <c r="FNN4615" s="439"/>
      <c r="FNO4615" s="633"/>
      <c r="FNP4615" s="633"/>
      <c r="FNQ4615" s="1888"/>
      <c r="FNR4615" s="544"/>
      <c r="FNS4615" s="2365"/>
      <c r="FNT4615" s="633"/>
      <c r="FNU4615" s="439"/>
      <c r="FNV4615" s="633"/>
      <c r="FNW4615" s="633"/>
      <c r="FNX4615" s="1888"/>
      <c r="FNY4615" s="544"/>
      <c r="FNZ4615" s="2365"/>
      <c r="FOA4615" s="633"/>
      <c r="FOB4615" s="439"/>
      <c r="FOC4615" s="633"/>
      <c r="FOD4615" s="633"/>
      <c r="FOE4615" s="1888"/>
      <c r="FOF4615" s="544"/>
      <c r="FOG4615" s="2365"/>
      <c r="FOH4615" s="633"/>
      <c r="FOI4615" s="439"/>
      <c r="FOJ4615" s="633"/>
      <c r="FOK4615" s="633"/>
      <c r="FOL4615" s="1888"/>
      <c r="FOM4615" s="544"/>
      <c r="FON4615" s="2365"/>
      <c r="FOO4615" s="633"/>
      <c r="FOP4615" s="439"/>
      <c r="FOQ4615" s="633"/>
      <c r="FOR4615" s="633"/>
      <c r="FOS4615" s="1888"/>
      <c r="FOT4615" s="544"/>
      <c r="FOU4615" s="2365"/>
      <c r="FOV4615" s="633"/>
      <c r="FOW4615" s="439"/>
      <c r="FOX4615" s="633"/>
      <c r="FOY4615" s="633"/>
      <c r="FOZ4615" s="1888"/>
      <c r="FPA4615" s="544"/>
      <c r="FPB4615" s="2365"/>
      <c r="FPC4615" s="633"/>
      <c r="FPD4615" s="439"/>
      <c r="FPE4615" s="633"/>
      <c r="FPF4615" s="633"/>
      <c r="FPG4615" s="1888"/>
      <c r="FPH4615" s="544"/>
      <c r="FPI4615" s="2365"/>
      <c r="FPJ4615" s="633"/>
      <c r="FPK4615" s="439"/>
      <c r="FPL4615" s="633"/>
      <c r="FPM4615" s="633"/>
      <c r="FPN4615" s="1888"/>
      <c r="FPO4615" s="544"/>
      <c r="FPP4615" s="2365"/>
      <c r="FPQ4615" s="633"/>
      <c r="FPR4615" s="439"/>
      <c r="FPS4615" s="633"/>
      <c r="FPT4615" s="633"/>
      <c r="FPU4615" s="1888"/>
      <c r="FPV4615" s="544"/>
      <c r="FPW4615" s="2365"/>
      <c r="FPX4615" s="633"/>
      <c r="FPY4615" s="439"/>
      <c r="FPZ4615" s="633"/>
      <c r="FQA4615" s="633"/>
      <c r="FQB4615" s="1888"/>
      <c r="FQC4615" s="544"/>
      <c r="FQD4615" s="2365"/>
      <c r="FQE4615" s="633"/>
      <c r="FQF4615" s="439"/>
      <c r="FQG4615" s="633"/>
      <c r="FQH4615" s="633"/>
      <c r="FQI4615" s="1888"/>
      <c r="FQJ4615" s="544"/>
      <c r="FQK4615" s="2365"/>
      <c r="FQL4615" s="633"/>
      <c r="FQM4615" s="439"/>
      <c r="FQN4615" s="633"/>
      <c r="FQO4615" s="633"/>
      <c r="FQP4615" s="1888"/>
      <c r="FQQ4615" s="544"/>
      <c r="FQR4615" s="2365"/>
      <c r="FQS4615" s="633"/>
      <c r="FQT4615" s="439"/>
      <c r="FQU4615" s="633"/>
      <c r="FQV4615" s="633"/>
      <c r="FQW4615" s="1888"/>
      <c r="FQX4615" s="544"/>
      <c r="FQY4615" s="2365"/>
      <c r="FQZ4615" s="633"/>
      <c r="FRA4615" s="439"/>
      <c r="FRB4615" s="633"/>
      <c r="FRC4615" s="633"/>
      <c r="FRD4615" s="1888"/>
      <c r="FRE4615" s="544"/>
      <c r="FRF4615" s="2365"/>
      <c r="FRG4615" s="633"/>
      <c r="FRH4615" s="439"/>
      <c r="FRI4615" s="633"/>
      <c r="FRJ4615" s="633"/>
      <c r="FRK4615" s="1888"/>
      <c r="FRL4615" s="544"/>
      <c r="FRM4615" s="2365"/>
      <c r="FRN4615" s="633"/>
      <c r="FRO4615" s="439"/>
      <c r="FRP4615" s="633"/>
      <c r="FRQ4615" s="633"/>
      <c r="FRR4615" s="1888"/>
      <c r="FRS4615" s="544"/>
      <c r="FRT4615" s="2365"/>
      <c r="FRU4615" s="633"/>
      <c r="FRV4615" s="439"/>
      <c r="FRW4615" s="633"/>
      <c r="FRX4615" s="633"/>
      <c r="FRY4615" s="1888"/>
      <c r="FRZ4615" s="544"/>
      <c r="FSA4615" s="2365"/>
      <c r="FSB4615" s="633"/>
      <c r="FSC4615" s="439"/>
      <c r="FSD4615" s="633"/>
      <c r="FSE4615" s="633"/>
      <c r="FSF4615" s="1888"/>
      <c r="FSG4615" s="544"/>
      <c r="FSH4615" s="2365"/>
      <c r="FSI4615" s="633"/>
      <c r="FSJ4615" s="439"/>
      <c r="FSK4615" s="633"/>
      <c r="FSL4615" s="633"/>
      <c r="FSM4615" s="1888"/>
      <c r="FSN4615" s="544"/>
      <c r="FSO4615" s="2365"/>
      <c r="FSP4615" s="633"/>
      <c r="FSQ4615" s="439"/>
      <c r="FSR4615" s="633"/>
      <c r="FSS4615" s="633"/>
      <c r="FST4615" s="1888"/>
      <c r="FSU4615" s="544"/>
      <c r="FSV4615" s="2365"/>
      <c r="FSW4615" s="633"/>
      <c r="FSX4615" s="439"/>
      <c r="FSY4615" s="633"/>
      <c r="FSZ4615" s="633"/>
      <c r="FTA4615" s="1888"/>
      <c r="FTB4615" s="544"/>
      <c r="FTC4615" s="2365"/>
      <c r="FTD4615" s="633"/>
      <c r="FTE4615" s="439"/>
      <c r="FTF4615" s="633"/>
      <c r="FTG4615" s="633"/>
      <c r="FTH4615" s="1888"/>
      <c r="FTI4615" s="544"/>
      <c r="FTJ4615" s="2365"/>
      <c r="FTK4615" s="633"/>
      <c r="FTL4615" s="439"/>
      <c r="FTM4615" s="633"/>
      <c r="FTN4615" s="633"/>
      <c r="FTO4615" s="1888"/>
      <c r="FTP4615" s="544"/>
      <c r="FTQ4615" s="2365"/>
      <c r="FTR4615" s="633"/>
      <c r="FTS4615" s="439"/>
      <c r="FTT4615" s="633"/>
      <c r="FTU4615" s="633"/>
      <c r="FTV4615" s="1888"/>
      <c r="FTW4615" s="544"/>
      <c r="FTX4615" s="2365"/>
      <c r="FTY4615" s="633"/>
      <c r="FTZ4615" s="439"/>
      <c r="FUA4615" s="633"/>
      <c r="FUB4615" s="633"/>
      <c r="FUC4615" s="1888"/>
      <c r="FUD4615" s="544"/>
      <c r="FUE4615" s="2365"/>
      <c r="FUF4615" s="633"/>
      <c r="FUG4615" s="439"/>
      <c r="FUH4615" s="633"/>
      <c r="FUI4615" s="633"/>
      <c r="FUJ4615" s="1888"/>
      <c r="FUK4615" s="544"/>
      <c r="FUL4615" s="2365"/>
      <c r="FUM4615" s="633"/>
      <c r="FUN4615" s="439"/>
      <c r="FUO4615" s="633"/>
      <c r="FUP4615" s="633"/>
      <c r="FUQ4615" s="1888"/>
      <c r="FUR4615" s="544"/>
      <c r="FUS4615" s="2365"/>
      <c r="FUT4615" s="633"/>
      <c r="FUU4615" s="439"/>
      <c r="FUV4615" s="633"/>
      <c r="FUW4615" s="633"/>
      <c r="FUX4615" s="1888"/>
      <c r="FUY4615" s="544"/>
      <c r="FUZ4615" s="2365"/>
      <c r="FVA4615" s="633"/>
      <c r="FVB4615" s="439"/>
      <c r="FVC4615" s="633"/>
      <c r="FVD4615" s="633"/>
      <c r="FVE4615" s="1888"/>
      <c r="FVF4615" s="544"/>
      <c r="FVG4615" s="2365"/>
      <c r="FVH4615" s="633"/>
      <c r="FVI4615" s="439"/>
      <c r="FVJ4615" s="633"/>
      <c r="FVK4615" s="633"/>
      <c r="FVL4615" s="1888"/>
      <c r="FVM4615" s="544"/>
      <c r="FVN4615" s="2365"/>
      <c r="FVO4615" s="633"/>
      <c r="FVP4615" s="439"/>
      <c r="FVQ4615" s="633"/>
      <c r="FVR4615" s="633"/>
      <c r="FVS4615" s="1888"/>
      <c r="FVT4615" s="544"/>
      <c r="FVU4615" s="2365"/>
      <c r="FVV4615" s="633"/>
      <c r="FVW4615" s="439"/>
      <c r="FVX4615" s="633"/>
      <c r="FVY4615" s="633"/>
      <c r="FVZ4615" s="1888"/>
      <c r="FWA4615" s="544"/>
      <c r="FWB4615" s="2365"/>
      <c r="FWC4615" s="633"/>
      <c r="FWD4615" s="439"/>
      <c r="FWE4615" s="633"/>
      <c r="FWF4615" s="633"/>
      <c r="FWG4615" s="1888"/>
      <c r="FWH4615" s="544"/>
      <c r="FWI4615" s="2365"/>
      <c r="FWJ4615" s="633"/>
      <c r="FWK4615" s="439"/>
      <c r="FWL4615" s="633"/>
      <c r="FWM4615" s="633"/>
      <c r="FWN4615" s="1888"/>
      <c r="FWO4615" s="544"/>
      <c r="FWP4615" s="2365"/>
      <c r="FWQ4615" s="633"/>
      <c r="FWR4615" s="439"/>
      <c r="FWS4615" s="633"/>
      <c r="FWT4615" s="633"/>
      <c r="FWU4615" s="1888"/>
      <c r="FWV4615" s="544"/>
      <c r="FWW4615" s="2365"/>
      <c r="FWX4615" s="633"/>
      <c r="FWY4615" s="439"/>
      <c r="FWZ4615" s="633"/>
      <c r="FXA4615" s="633"/>
      <c r="FXB4615" s="1888"/>
      <c r="FXC4615" s="544"/>
      <c r="FXD4615" s="2365"/>
      <c r="FXE4615" s="633"/>
      <c r="FXF4615" s="439"/>
      <c r="FXG4615" s="633"/>
      <c r="FXH4615" s="633"/>
      <c r="FXI4615" s="1888"/>
      <c r="FXJ4615" s="544"/>
      <c r="FXK4615" s="2365"/>
      <c r="FXL4615" s="633"/>
      <c r="FXM4615" s="439"/>
      <c r="FXN4615" s="633"/>
      <c r="FXO4615" s="633"/>
      <c r="FXP4615" s="1888"/>
      <c r="FXQ4615" s="544"/>
      <c r="FXR4615" s="2365"/>
      <c r="FXS4615" s="633"/>
      <c r="FXT4615" s="439"/>
      <c r="FXU4615" s="633"/>
      <c r="FXV4615" s="633"/>
      <c r="FXW4615" s="1888"/>
      <c r="FXX4615" s="544"/>
      <c r="FXY4615" s="2365"/>
      <c r="FXZ4615" s="633"/>
      <c r="FYA4615" s="439"/>
      <c r="FYB4615" s="633"/>
      <c r="FYC4615" s="633"/>
      <c r="FYD4615" s="1888"/>
      <c r="FYE4615" s="544"/>
      <c r="FYF4615" s="2365"/>
      <c r="FYG4615" s="633"/>
      <c r="FYH4615" s="439"/>
      <c r="FYI4615" s="633"/>
      <c r="FYJ4615" s="633"/>
      <c r="FYK4615" s="1888"/>
      <c r="FYL4615" s="544"/>
      <c r="FYM4615" s="2365"/>
      <c r="FYN4615" s="633"/>
      <c r="FYO4615" s="439"/>
      <c r="FYP4615" s="633"/>
      <c r="FYQ4615" s="633"/>
      <c r="FYR4615" s="1888"/>
      <c r="FYS4615" s="544"/>
      <c r="FYT4615" s="2365"/>
      <c r="FYU4615" s="633"/>
      <c r="FYV4615" s="439"/>
      <c r="FYW4615" s="633"/>
      <c r="FYX4615" s="633"/>
      <c r="FYY4615" s="1888"/>
      <c r="FYZ4615" s="544"/>
      <c r="FZA4615" s="2365"/>
      <c r="FZB4615" s="633"/>
      <c r="FZC4615" s="439"/>
      <c r="FZD4615" s="633"/>
      <c r="FZE4615" s="633"/>
      <c r="FZF4615" s="1888"/>
      <c r="FZG4615" s="544"/>
      <c r="FZH4615" s="2365"/>
      <c r="FZI4615" s="633"/>
      <c r="FZJ4615" s="439"/>
      <c r="FZK4615" s="633"/>
      <c r="FZL4615" s="633"/>
      <c r="FZM4615" s="1888"/>
      <c r="FZN4615" s="544"/>
      <c r="FZO4615" s="2365"/>
      <c r="FZP4615" s="633"/>
      <c r="FZQ4615" s="439"/>
      <c r="FZR4615" s="633"/>
      <c r="FZS4615" s="633"/>
      <c r="FZT4615" s="1888"/>
      <c r="FZU4615" s="544"/>
      <c r="FZV4615" s="2365"/>
      <c r="FZW4615" s="633"/>
      <c r="FZX4615" s="439"/>
      <c r="FZY4615" s="633"/>
      <c r="FZZ4615" s="633"/>
      <c r="GAA4615" s="1888"/>
      <c r="GAB4615" s="544"/>
      <c r="GAC4615" s="2365"/>
      <c r="GAD4615" s="633"/>
      <c r="GAE4615" s="439"/>
      <c r="GAF4615" s="633"/>
      <c r="GAG4615" s="633"/>
      <c r="GAH4615" s="1888"/>
      <c r="GAI4615" s="544"/>
      <c r="GAJ4615" s="2365"/>
      <c r="GAK4615" s="633"/>
      <c r="GAL4615" s="439"/>
      <c r="GAM4615" s="633"/>
      <c r="GAN4615" s="633"/>
      <c r="GAO4615" s="1888"/>
      <c r="GAP4615" s="544"/>
      <c r="GAQ4615" s="2365"/>
      <c r="GAR4615" s="633"/>
      <c r="GAS4615" s="439"/>
      <c r="GAT4615" s="633"/>
      <c r="GAU4615" s="633"/>
      <c r="GAV4615" s="1888"/>
      <c r="GAW4615" s="544"/>
      <c r="GAX4615" s="2365"/>
      <c r="GAY4615" s="633"/>
      <c r="GAZ4615" s="439"/>
      <c r="GBA4615" s="633"/>
      <c r="GBB4615" s="633"/>
      <c r="GBC4615" s="1888"/>
      <c r="GBD4615" s="544"/>
      <c r="GBE4615" s="2365"/>
      <c r="GBF4615" s="633"/>
      <c r="GBG4615" s="439"/>
      <c r="GBH4615" s="633"/>
      <c r="GBI4615" s="633"/>
      <c r="GBJ4615" s="1888"/>
      <c r="GBK4615" s="544"/>
      <c r="GBL4615" s="2365"/>
      <c r="GBM4615" s="633"/>
      <c r="GBN4615" s="439"/>
      <c r="GBO4615" s="633"/>
      <c r="GBP4615" s="633"/>
      <c r="GBQ4615" s="1888"/>
      <c r="GBR4615" s="544"/>
      <c r="GBS4615" s="2365"/>
      <c r="GBT4615" s="633"/>
      <c r="GBU4615" s="439"/>
      <c r="GBV4615" s="633"/>
      <c r="GBW4615" s="633"/>
      <c r="GBX4615" s="1888"/>
      <c r="GBY4615" s="544"/>
      <c r="GBZ4615" s="2365"/>
      <c r="GCA4615" s="633"/>
      <c r="GCB4615" s="439"/>
      <c r="GCC4615" s="633"/>
      <c r="GCD4615" s="633"/>
      <c r="GCE4615" s="1888"/>
      <c r="GCF4615" s="544"/>
      <c r="GCG4615" s="2365"/>
      <c r="GCH4615" s="633"/>
      <c r="GCI4615" s="439"/>
      <c r="GCJ4615" s="633"/>
      <c r="GCK4615" s="633"/>
      <c r="GCL4615" s="1888"/>
      <c r="GCM4615" s="544"/>
      <c r="GCN4615" s="2365"/>
      <c r="GCO4615" s="633"/>
      <c r="GCP4615" s="439"/>
      <c r="GCQ4615" s="633"/>
      <c r="GCR4615" s="633"/>
      <c r="GCS4615" s="1888"/>
      <c r="GCT4615" s="544"/>
      <c r="GCU4615" s="2365"/>
      <c r="GCV4615" s="633"/>
      <c r="GCW4615" s="439"/>
      <c r="GCX4615" s="633"/>
      <c r="GCY4615" s="633"/>
      <c r="GCZ4615" s="1888"/>
      <c r="GDA4615" s="544"/>
      <c r="GDB4615" s="2365"/>
      <c r="GDC4615" s="633"/>
      <c r="GDD4615" s="439"/>
      <c r="GDE4615" s="633"/>
      <c r="GDF4615" s="633"/>
      <c r="GDG4615" s="1888"/>
      <c r="GDH4615" s="544"/>
      <c r="GDI4615" s="2365"/>
      <c r="GDJ4615" s="633"/>
      <c r="GDK4615" s="439"/>
      <c r="GDL4615" s="633"/>
      <c r="GDM4615" s="633"/>
      <c r="GDN4615" s="1888"/>
      <c r="GDO4615" s="544"/>
      <c r="GDP4615" s="2365"/>
      <c r="GDQ4615" s="633"/>
      <c r="GDR4615" s="439"/>
      <c r="GDS4615" s="633"/>
      <c r="GDT4615" s="633"/>
      <c r="GDU4615" s="1888"/>
      <c r="GDV4615" s="544"/>
      <c r="GDW4615" s="2365"/>
      <c r="GDX4615" s="633"/>
      <c r="GDY4615" s="439"/>
      <c r="GDZ4615" s="633"/>
      <c r="GEA4615" s="633"/>
      <c r="GEB4615" s="1888"/>
      <c r="GEC4615" s="544"/>
      <c r="GED4615" s="2365"/>
      <c r="GEE4615" s="633"/>
      <c r="GEF4615" s="439"/>
      <c r="GEG4615" s="633"/>
      <c r="GEH4615" s="633"/>
      <c r="GEI4615" s="1888"/>
      <c r="GEJ4615" s="544"/>
      <c r="GEK4615" s="2365"/>
      <c r="GEL4615" s="633"/>
      <c r="GEM4615" s="439"/>
      <c r="GEN4615" s="633"/>
      <c r="GEO4615" s="633"/>
      <c r="GEP4615" s="1888"/>
      <c r="GEQ4615" s="544"/>
      <c r="GER4615" s="2365"/>
      <c r="GES4615" s="633"/>
      <c r="GET4615" s="439"/>
      <c r="GEU4615" s="633"/>
      <c r="GEV4615" s="633"/>
      <c r="GEW4615" s="1888"/>
      <c r="GEX4615" s="544"/>
      <c r="GEY4615" s="2365"/>
      <c r="GEZ4615" s="633"/>
      <c r="GFA4615" s="439"/>
      <c r="GFB4615" s="633"/>
      <c r="GFC4615" s="633"/>
      <c r="GFD4615" s="1888"/>
      <c r="GFE4615" s="544"/>
      <c r="GFF4615" s="2365"/>
      <c r="GFG4615" s="633"/>
      <c r="GFH4615" s="439"/>
      <c r="GFI4615" s="633"/>
      <c r="GFJ4615" s="633"/>
      <c r="GFK4615" s="1888"/>
      <c r="GFL4615" s="544"/>
      <c r="GFM4615" s="2365"/>
      <c r="GFN4615" s="633"/>
      <c r="GFO4615" s="439"/>
      <c r="GFP4615" s="633"/>
      <c r="GFQ4615" s="633"/>
      <c r="GFR4615" s="1888"/>
      <c r="GFS4615" s="544"/>
      <c r="GFT4615" s="2365"/>
      <c r="GFU4615" s="633"/>
      <c r="GFV4615" s="439"/>
      <c r="GFW4615" s="633"/>
      <c r="GFX4615" s="633"/>
      <c r="GFY4615" s="1888"/>
      <c r="GFZ4615" s="544"/>
      <c r="GGA4615" s="2365"/>
      <c r="GGB4615" s="633"/>
      <c r="GGC4615" s="439"/>
      <c r="GGD4615" s="633"/>
      <c r="GGE4615" s="633"/>
      <c r="GGF4615" s="1888"/>
      <c r="GGG4615" s="544"/>
      <c r="GGH4615" s="2365"/>
      <c r="GGI4615" s="633"/>
      <c r="GGJ4615" s="439"/>
      <c r="GGK4615" s="633"/>
      <c r="GGL4615" s="633"/>
      <c r="GGM4615" s="1888"/>
      <c r="GGN4615" s="544"/>
      <c r="GGO4615" s="2365"/>
      <c r="GGP4615" s="633"/>
      <c r="GGQ4615" s="439"/>
      <c r="GGR4615" s="633"/>
      <c r="GGS4615" s="633"/>
      <c r="GGT4615" s="1888"/>
      <c r="GGU4615" s="544"/>
      <c r="GGV4615" s="2365"/>
      <c r="GGW4615" s="633"/>
      <c r="GGX4615" s="439"/>
      <c r="GGY4615" s="633"/>
      <c r="GGZ4615" s="633"/>
      <c r="GHA4615" s="1888"/>
      <c r="GHB4615" s="544"/>
      <c r="GHC4615" s="2365"/>
      <c r="GHD4615" s="633"/>
      <c r="GHE4615" s="439"/>
      <c r="GHF4615" s="633"/>
      <c r="GHG4615" s="633"/>
      <c r="GHH4615" s="1888"/>
      <c r="GHI4615" s="544"/>
      <c r="GHJ4615" s="2365"/>
      <c r="GHK4615" s="633"/>
      <c r="GHL4615" s="439"/>
      <c r="GHM4615" s="633"/>
      <c r="GHN4615" s="633"/>
      <c r="GHO4615" s="1888"/>
      <c r="GHP4615" s="544"/>
      <c r="GHQ4615" s="2365"/>
      <c r="GHR4615" s="633"/>
      <c r="GHS4615" s="439"/>
      <c r="GHT4615" s="633"/>
      <c r="GHU4615" s="633"/>
      <c r="GHV4615" s="1888"/>
      <c r="GHW4615" s="544"/>
      <c r="GHX4615" s="2365"/>
      <c r="GHY4615" s="633"/>
      <c r="GHZ4615" s="439"/>
      <c r="GIA4615" s="633"/>
      <c r="GIB4615" s="633"/>
      <c r="GIC4615" s="1888"/>
      <c r="GID4615" s="544"/>
      <c r="GIE4615" s="2365"/>
      <c r="GIF4615" s="633"/>
      <c r="GIG4615" s="439"/>
      <c r="GIH4615" s="633"/>
      <c r="GII4615" s="633"/>
      <c r="GIJ4615" s="1888"/>
      <c r="GIK4615" s="544"/>
      <c r="GIL4615" s="2365"/>
      <c r="GIM4615" s="633"/>
      <c r="GIN4615" s="439"/>
      <c r="GIO4615" s="633"/>
      <c r="GIP4615" s="633"/>
      <c r="GIQ4615" s="1888"/>
      <c r="GIR4615" s="544"/>
      <c r="GIS4615" s="2365"/>
      <c r="GIT4615" s="633"/>
      <c r="GIU4615" s="439"/>
      <c r="GIV4615" s="633"/>
      <c r="GIW4615" s="633"/>
      <c r="GIX4615" s="1888"/>
      <c r="GIY4615" s="544"/>
      <c r="GIZ4615" s="2365"/>
      <c r="GJA4615" s="633"/>
      <c r="GJB4615" s="439"/>
      <c r="GJC4615" s="633"/>
      <c r="GJD4615" s="633"/>
      <c r="GJE4615" s="1888"/>
      <c r="GJF4615" s="544"/>
      <c r="GJG4615" s="2365"/>
      <c r="GJH4615" s="633"/>
      <c r="GJI4615" s="439"/>
      <c r="GJJ4615" s="633"/>
      <c r="GJK4615" s="633"/>
      <c r="GJL4615" s="1888"/>
      <c r="GJM4615" s="544"/>
      <c r="GJN4615" s="2365"/>
      <c r="GJO4615" s="633"/>
      <c r="GJP4615" s="439"/>
      <c r="GJQ4615" s="633"/>
      <c r="GJR4615" s="633"/>
      <c r="GJS4615" s="1888"/>
      <c r="GJT4615" s="544"/>
      <c r="GJU4615" s="2365"/>
      <c r="GJV4615" s="633"/>
      <c r="GJW4615" s="439"/>
      <c r="GJX4615" s="633"/>
      <c r="GJY4615" s="633"/>
      <c r="GJZ4615" s="1888"/>
      <c r="GKA4615" s="544"/>
      <c r="GKB4615" s="2365"/>
      <c r="GKC4615" s="633"/>
      <c r="GKD4615" s="439"/>
      <c r="GKE4615" s="633"/>
      <c r="GKF4615" s="633"/>
      <c r="GKG4615" s="1888"/>
      <c r="GKH4615" s="544"/>
      <c r="GKI4615" s="2365"/>
      <c r="GKJ4615" s="633"/>
      <c r="GKK4615" s="439"/>
      <c r="GKL4615" s="633"/>
      <c r="GKM4615" s="633"/>
      <c r="GKN4615" s="1888"/>
      <c r="GKO4615" s="544"/>
      <c r="GKP4615" s="2365"/>
      <c r="GKQ4615" s="633"/>
      <c r="GKR4615" s="439"/>
      <c r="GKS4615" s="633"/>
      <c r="GKT4615" s="633"/>
      <c r="GKU4615" s="1888"/>
      <c r="GKV4615" s="544"/>
      <c r="GKW4615" s="2365"/>
      <c r="GKX4615" s="633"/>
      <c r="GKY4615" s="439"/>
      <c r="GKZ4615" s="633"/>
      <c r="GLA4615" s="633"/>
      <c r="GLB4615" s="1888"/>
      <c r="GLC4615" s="544"/>
      <c r="GLD4615" s="2365"/>
      <c r="GLE4615" s="633"/>
      <c r="GLF4615" s="439"/>
      <c r="GLG4615" s="633"/>
      <c r="GLH4615" s="633"/>
      <c r="GLI4615" s="1888"/>
      <c r="GLJ4615" s="544"/>
      <c r="GLK4615" s="2365"/>
      <c r="GLL4615" s="633"/>
      <c r="GLM4615" s="439"/>
      <c r="GLN4615" s="633"/>
      <c r="GLO4615" s="633"/>
      <c r="GLP4615" s="1888"/>
      <c r="GLQ4615" s="544"/>
      <c r="GLR4615" s="2365"/>
      <c r="GLS4615" s="633"/>
      <c r="GLT4615" s="439"/>
      <c r="GLU4615" s="633"/>
      <c r="GLV4615" s="633"/>
      <c r="GLW4615" s="1888"/>
      <c r="GLX4615" s="544"/>
      <c r="GLY4615" s="2365"/>
      <c r="GLZ4615" s="633"/>
      <c r="GMA4615" s="439"/>
      <c r="GMB4615" s="633"/>
      <c r="GMC4615" s="633"/>
      <c r="GMD4615" s="1888"/>
      <c r="GME4615" s="544"/>
      <c r="GMF4615" s="2365"/>
      <c r="GMG4615" s="633"/>
      <c r="GMH4615" s="439"/>
      <c r="GMI4615" s="633"/>
      <c r="GMJ4615" s="633"/>
      <c r="GMK4615" s="1888"/>
      <c r="GML4615" s="544"/>
      <c r="GMM4615" s="2365"/>
      <c r="GMN4615" s="633"/>
      <c r="GMO4615" s="439"/>
      <c r="GMP4615" s="633"/>
      <c r="GMQ4615" s="633"/>
      <c r="GMR4615" s="1888"/>
      <c r="GMS4615" s="544"/>
      <c r="GMT4615" s="2365"/>
      <c r="GMU4615" s="633"/>
      <c r="GMV4615" s="439"/>
      <c r="GMW4615" s="633"/>
      <c r="GMX4615" s="633"/>
      <c r="GMY4615" s="1888"/>
      <c r="GMZ4615" s="544"/>
      <c r="GNA4615" s="2365"/>
      <c r="GNB4615" s="633"/>
      <c r="GNC4615" s="439"/>
      <c r="GND4615" s="633"/>
      <c r="GNE4615" s="633"/>
      <c r="GNF4615" s="1888"/>
      <c r="GNG4615" s="544"/>
      <c r="GNH4615" s="2365"/>
      <c r="GNI4615" s="633"/>
      <c r="GNJ4615" s="439"/>
      <c r="GNK4615" s="633"/>
      <c r="GNL4615" s="633"/>
      <c r="GNM4615" s="1888"/>
      <c r="GNN4615" s="544"/>
      <c r="GNO4615" s="2365"/>
      <c r="GNP4615" s="633"/>
      <c r="GNQ4615" s="439"/>
      <c r="GNR4615" s="633"/>
      <c r="GNS4615" s="633"/>
      <c r="GNT4615" s="1888"/>
      <c r="GNU4615" s="544"/>
      <c r="GNV4615" s="2365"/>
      <c r="GNW4615" s="633"/>
      <c r="GNX4615" s="439"/>
      <c r="GNY4615" s="633"/>
      <c r="GNZ4615" s="633"/>
      <c r="GOA4615" s="1888"/>
      <c r="GOB4615" s="544"/>
      <c r="GOC4615" s="2365"/>
      <c r="GOD4615" s="633"/>
      <c r="GOE4615" s="439"/>
      <c r="GOF4615" s="633"/>
      <c r="GOG4615" s="633"/>
      <c r="GOH4615" s="1888"/>
      <c r="GOI4615" s="544"/>
      <c r="GOJ4615" s="2365"/>
      <c r="GOK4615" s="633"/>
      <c r="GOL4615" s="439"/>
      <c r="GOM4615" s="633"/>
      <c r="GON4615" s="633"/>
      <c r="GOO4615" s="1888"/>
      <c r="GOP4615" s="544"/>
      <c r="GOQ4615" s="2365"/>
      <c r="GOR4615" s="633"/>
      <c r="GOS4615" s="439"/>
      <c r="GOT4615" s="633"/>
      <c r="GOU4615" s="633"/>
      <c r="GOV4615" s="1888"/>
      <c r="GOW4615" s="544"/>
      <c r="GOX4615" s="2365"/>
      <c r="GOY4615" s="633"/>
      <c r="GOZ4615" s="439"/>
      <c r="GPA4615" s="633"/>
      <c r="GPB4615" s="633"/>
      <c r="GPC4615" s="1888"/>
      <c r="GPD4615" s="544"/>
      <c r="GPE4615" s="2365"/>
      <c r="GPF4615" s="633"/>
      <c r="GPG4615" s="439"/>
      <c r="GPH4615" s="633"/>
      <c r="GPI4615" s="633"/>
      <c r="GPJ4615" s="1888"/>
      <c r="GPK4615" s="544"/>
      <c r="GPL4615" s="2365"/>
      <c r="GPM4615" s="633"/>
      <c r="GPN4615" s="439"/>
      <c r="GPO4615" s="633"/>
      <c r="GPP4615" s="633"/>
      <c r="GPQ4615" s="1888"/>
      <c r="GPR4615" s="544"/>
      <c r="GPS4615" s="2365"/>
      <c r="GPT4615" s="633"/>
      <c r="GPU4615" s="439"/>
      <c r="GPV4615" s="633"/>
      <c r="GPW4615" s="633"/>
      <c r="GPX4615" s="1888"/>
      <c r="GPY4615" s="544"/>
      <c r="GPZ4615" s="2365"/>
      <c r="GQA4615" s="633"/>
      <c r="GQB4615" s="439"/>
      <c r="GQC4615" s="633"/>
      <c r="GQD4615" s="633"/>
      <c r="GQE4615" s="1888"/>
      <c r="GQF4615" s="544"/>
      <c r="GQG4615" s="2365"/>
      <c r="GQH4615" s="633"/>
      <c r="GQI4615" s="439"/>
      <c r="GQJ4615" s="633"/>
      <c r="GQK4615" s="633"/>
      <c r="GQL4615" s="1888"/>
      <c r="GQM4615" s="544"/>
      <c r="GQN4615" s="2365"/>
      <c r="GQO4615" s="633"/>
      <c r="GQP4615" s="439"/>
      <c r="GQQ4615" s="633"/>
      <c r="GQR4615" s="633"/>
      <c r="GQS4615" s="1888"/>
      <c r="GQT4615" s="544"/>
      <c r="GQU4615" s="2365"/>
      <c r="GQV4615" s="633"/>
      <c r="GQW4615" s="439"/>
      <c r="GQX4615" s="633"/>
      <c r="GQY4615" s="633"/>
      <c r="GQZ4615" s="1888"/>
      <c r="GRA4615" s="544"/>
      <c r="GRB4615" s="2365"/>
      <c r="GRC4615" s="633"/>
      <c r="GRD4615" s="439"/>
      <c r="GRE4615" s="633"/>
      <c r="GRF4615" s="633"/>
      <c r="GRG4615" s="1888"/>
      <c r="GRH4615" s="544"/>
      <c r="GRI4615" s="2365"/>
      <c r="GRJ4615" s="633"/>
      <c r="GRK4615" s="439"/>
      <c r="GRL4615" s="633"/>
      <c r="GRM4615" s="633"/>
      <c r="GRN4615" s="1888"/>
      <c r="GRO4615" s="544"/>
      <c r="GRP4615" s="2365"/>
      <c r="GRQ4615" s="633"/>
      <c r="GRR4615" s="439"/>
      <c r="GRS4615" s="633"/>
      <c r="GRT4615" s="633"/>
      <c r="GRU4615" s="1888"/>
      <c r="GRV4615" s="544"/>
      <c r="GRW4615" s="2365"/>
      <c r="GRX4615" s="633"/>
      <c r="GRY4615" s="439"/>
      <c r="GRZ4615" s="633"/>
      <c r="GSA4615" s="633"/>
      <c r="GSB4615" s="1888"/>
      <c r="GSC4615" s="544"/>
      <c r="GSD4615" s="2365"/>
      <c r="GSE4615" s="633"/>
      <c r="GSF4615" s="439"/>
      <c r="GSG4615" s="633"/>
      <c r="GSH4615" s="633"/>
      <c r="GSI4615" s="1888"/>
      <c r="GSJ4615" s="544"/>
      <c r="GSK4615" s="2365"/>
      <c r="GSL4615" s="633"/>
      <c r="GSM4615" s="439"/>
      <c r="GSN4615" s="633"/>
      <c r="GSO4615" s="633"/>
      <c r="GSP4615" s="1888"/>
      <c r="GSQ4615" s="544"/>
      <c r="GSR4615" s="2365"/>
      <c r="GSS4615" s="633"/>
      <c r="GST4615" s="439"/>
      <c r="GSU4615" s="633"/>
      <c r="GSV4615" s="633"/>
      <c r="GSW4615" s="1888"/>
      <c r="GSX4615" s="544"/>
      <c r="GSY4615" s="2365"/>
      <c r="GSZ4615" s="633"/>
      <c r="GTA4615" s="439"/>
      <c r="GTB4615" s="633"/>
      <c r="GTC4615" s="633"/>
      <c r="GTD4615" s="1888"/>
      <c r="GTE4615" s="544"/>
      <c r="GTF4615" s="2365"/>
      <c r="GTG4615" s="633"/>
      <c r="GTH4615" s="439"/>
      <c r="GTI4615" s="633"/>
      <c r="GTJ4615" s="633"/>
      <c r="GTK4615" s="1888"/>
      <c r="GTL4615" s="544"/>
      <c r="GTM4615" s="2365"/>
      <c r="GTN4615" s="633"/>
      <c r="GTO4615" s="439"/>
      <c r="GTP4615" s="633"/>
      <c r="GTQ4615" s="633"/>
      <c r="GTR4615" s="1888"/>
      <c r="GTS4615" s="544"/>
      <c r="GTT4615" s="2365"/>
      <c r="GTU4615" s="633"/>
      <c r="GTV4615" s="439"/>
      <c r="GTW4615" s="633"/>
      <c r="GTX4615" s="633"/>
      <c r="GTY4615" s="1888"/>
      <c r="GTZ4615" s="544"/>
      <c r="GUA4615" s="2365"/>
      <c r="GUB4615" s="633"/>
      <c r="GUC4615" s="439"/>
      <c r="GUD4615" s="633"/>
      <c r="GUE4615" s="633"/>
      <c r="GUF4615" s="1888"/>
      <c r="GUG4615" s="544"/>
      <c r="GUH4615" s="2365"/>
      <c r="GUI4615" s="633"/>
      <c r="GUJ4615" s="439"/>
      <c r="GUK4615" s="633"/>
      <c r="GUL4615" s="633"/>
      <c r="GUM4615" s="1888"/>
      <c r="GUN4615" s="544"/>
      <c r="GUO4615" s="2365"/>
      <c r="GUP4615" s="633"/>
      <c r="GUQ4615" s="439"/>
      <c r="GUR4615" s="633"/>
      <c r="GUS4615" s="633"/>
      <c r="GUT4615" s="1888"/>
      <c r="GUU4615" s="544"/>
      <c r="GUV4615" s="2365"/>
      <c r="GUW4615" s="633"/>
      <c r="GUX4615" s="439"/>
      <c r="GUY4615" s="633"/>
      <c r="GUZ4615" s="633"/>
      <c r="GVA4615" s="1888"/>
      <c r="GVB4615" s="544"/>
      <c r="GVC4615" s="2365"/>
      <c r="GVD4615" s="633"/>
      <c r="GVE4615" s="439"/>
      <c r="GVF4615" s="633"/>
      <c r="GVG4615" s="633"/>
      <c r="GVH4615" s="1888"/>
      <c r="GVI4615" s="544"/>
      <c r="GVJ4615" s="2365"/>
      <c r="GVK4615" s="633"/>
      <c r="GVL4615" s="439"/>
      <c r="GVM4615" s="633"/>
      <c r="GVN4615" s="633"/>
      <c r="GVO4615" s="1888"/>
      <c r="GVP4615" s="544"/>
      <c r="GVQ4615" s="2365"/>
      <c r="GVR4615" s="633"/>
      <c r="GVS4615" s="439"/>
      <c r="GVT4615" s="633"/>
      <c r="GVU4615" s="633"/>
      <c r="GVV4615" s="1888"/>
      <c r="GVW4615" s="544"/>
      <c r="GVX4615" s="2365"/>
      <c r="GVY4615" s="633"/>
      <c r="GVZ4615" s="439"/>
      <c r="GWA4615" s="633"/>
      <c r="GWB4615" s="633"/>
      <c r="GWC4615" s="1888"/>
      <c r="GWD4615" s="544"/>
      <c r="GWE4615" s="2365"/>
      <c r="GWF4615" s="633"/>
      <c r="GWG4615" s="439"/>
      <c r="GWH4615" s="633"/>
      <c r="GWI4615" s="633"/>
      <c r="GWJ4615" s="1888"/>
      <c r="GWK4615" s="544"/>
      <c r="GWL4615" s="2365"/>
      <c r="GWM4615" s="633"/>
      <c r="GWN4615" s="439"/>
      <c r="GWO4615" s="633"/>
      <c r="GWP4615" s="633"/>
      <c r="GWQ4615" s="1888"/>
      <c r="GWR4615" s="544"/>
      <c r="GWS4615" s="2365"/>
      <c r="GWT4615" s="633"/>
      <c r="GWU4615" s="439"/>
      <c r="GWV4615" s="633"/>
      <c r="GWW4615" s="633"/>
      <c r="GWX4615" s="1888"/>
      <c r="GWY4615" s="544"/>
      <c r="GWZ4615" s="2365"/>
      <c r="GXA4615" s="633"/>
      <c r="GXB4615" s="439"/>
      <c r="GXC4615" s="633"/>
      <c r="GXD4615" s="633"/>
      <c r="GXE4615" s="1888"/>
      <c r="GXF4615" s="544"/>
      <c r="GXG4615" s="2365"/>
      <c r="GXH4615" s="633"/>
      <c r="GXI4615" s="439"/>
      <c r="GXJ4615" s="633"/>
      <c r="GXK4615" s="633"/>
      <c r="GXL4615" s="1888"/>
      <c r="GXM4615" s="544"/>
      <c r="GXN4615" s="2365"/>
      <c r="GXO4615" s="633"/>
      <c r="GXP4615" s="439"/>
      <c r="GXQ4615" s="633"/>
      <c r="GXR4615" s="633"/>
      <c r="GXS4615" s="1888"/>
      <c r="GXT4615" s="544"/>
      <c r="GXU4615" s="2365"/>
      <c r="GXV4615" s="633"/>
      <c r="GXW4615" s="439"/>
      <c r="GXX4615" s="633"/>
      <c r="GXY4615" s="633"/>
      <c r="GXZ4615" s="1888"/>
      <c r="GYA4615" s="544"/>
      <c r="GYB4615" s="2365"/>
      <c r="GYC4615" s="633"/>
      <c r="GYD4615" s="439"/>
      <c r="GYE4615" s="633"/>
      <c r="GYF4615" s="633"/>
      <c r="GYG4615" s="1888"/>
      <c r="GYH4615" s="544"/>
      <c r="GYI4615" s="2365"/>
      <c r="GYJ4615" s="633"/>
      <c r="GYK4615" s="439"/>
      <c r="GYL4615" s="633"/>
      <c r="GYM4615" s="633"/>
      <c r="GYN4615" s="1888"/>
      <c r="GYO4615" s="544"/>
      <c r="GYP4615" s="2365"/>
      <c r="GYQ4615" s="633"/>
      <c r="GYR4615" s="439"/>
      <c r="GYS4615" s="633"/>
      <c r="GYT4615" s="633"/>
      <c r="GYU4615" s="1888"/>
      <c r="GYV4615" s="544"/>
      <c r="GYW4615" s="2365"/>
      <c r="GYX4615" s="633"/>
      <c r="GYY4615" s="439"/>
      <c r="GYZ4615" s="633"/>
      <c r="GZA4615" s="633"/>
      <c r="GZB4615" s="1888"/>
      <c r="GZC4615" s="544"/>
      <c r="GZD4615" s="2365"/>
      <c r="GZE4615" s="633"/>
      <c r="GZF4615" s="439"/>
      <c r="GZG4615" s="633"/>
      <c r="GZH4615" s="633"/>
      <c r="GZI4615" s="1888"/>
      <c r="GZJ4615" s="544"/>
      <c r="GZK4615" s="2365"/>
      <c r="GZL4615" s="633"/>
      <c r="GZM4615" s="439"/>
      <c r="GZN4615" s="633"/>
      <c r="GZO4615" s="633"/>
      <c r="GZP4615" s="1888"/>
      <c r="GZQ4615" s="544"/>
      <c r="GZR4615" s="2365"/>
      <c r="GZS4615" s="633"/>
      <c r="GZT4615" s="439"/>
      <c r="GZU4615" s="633"/>
      <c r="GZV4615" s="633"/>
      <c r="GZW4615" s="1888"/>
      <c r="GZX4615" s="544"/>
      <c r="GZY4615" s="2365"/>
      <c r="GZZ4615" s="633"/>
      <c r="HAA4615" s="439"/>
      <c r="HAB4615" s="633"/>
      <c r="HAC4615" s="633"/>
      <c r="HAD4615" s="1888"/>
      <c r="HAE4615" s="544"/>
      <c r="HAF4615" s="2365"/>
      <c r="HAG4615" s="633"/>
      <c r="HAH4615" s="439"/>
      <c r="HAI4615" s="633"/>
      <c r="HAJ4615" s="633"/>
      <c r="HAK4615" s="1888"/>
      <c r="HAL4615" s="544"/>
      <c r="HAM4615" s="2365"/>
      <c r="HAN4615" s="633"/>
      <c r="HAO4615" s="439"/>
      <c r="HAP4615" s="633"/>
      <c r="HAQ4615" s="633"/>
      <c r="HAR4615" s="1888"/>
      <c r="HAS4615" s="544"/>
      <c r="HAT4615" s="2365"/>
      <c r="HAU4615" s="633"/>
      <c r="HAV4615" s="439"/>
      <c r="HAW4615" s="633"/>
      <c r="HAX4615" s="633"/>
      <c r="HAY4615" s="1888"/>
      <c r="HAZ4615" s="544"/>
      <c r="HBA4615" s="2365"/>
      <c r="HBB4615" s="633"/>
      <c r="HBC4615" s="439"/>
      <c r="HBD4615" s="633"/>
      <c r="HBE4615" s="633"/>
      <c r="HBF4615" s="1888"/>
      <c r="HBG4615" s="544"/>
      <c r="HBH4615" s="2365"/>
      <c r="HBI4615" s="633"/>
      <c r="HBJ4615" s="439"/>
      <c r="HBK4615" s="633"/>
      <c r="HBL4615" s="633"/>
      <c r="HBM4615" s="1888"/>
      <c r="HBN4615" s="544"/>
      <c r="HBO4615" s="2365"/>
      <c r="HBP4615" s="633"/>
      <c r="HBQ4615" s="439"/>
      <c r="HBR4615" s="633"/>
      <c r="HBS4615" s="633"/>
      <c r="HBT4615" s="1888"/>
      <c r="HBU4615" s="544"/>
      <c r="HBV4615" s="2365"/>
      <c r="HBW4615" s="633"/>
      <c r="HBX4615" s="439"/>
      <c r="HBY4615" s="633"/>
      <c r="HBZ4615" s="633"/>
      <c r="HCA4615" s="1888"/>
      <c r="HCB4615" s="544"/>
      <c r="HCC4615" s="2365"/>
      <c r="HCD4615" s="633"/>
      <c r="HCE4615" s="439"/>
      <c r="HCF4615" s="633"/>
      <c r="HCG4615" s="633"/>
      <c r="HCH4615" s="1888"/>
      <c r="HCI4615" s="544"/>
      <c r="HCJ4615" s="2365"/>
      <c r="HCK4615" s="633"/>
      <c r="HCL4615" s="439"/>
      <c r="HCM4615" s="633"/>
      <c r="HCN4615" s="633"/>
      <c r="HCO4615" s="1888"/>
      <c r="HCP4615" s="544"/>
      <c r="HCQ4615" s="2365"/>
      <c r="HCR4615" s="633"/>
      <c r="HCS4615" s="439"/>
      <c r="HCT4615" s="633"/>
      <c r="HCU4615" s="633"/>
      <c r="HCV4615" s="1888"/>
      <c r="HCW4615" s="544"/>
      <c r="HCX4615" s="2365"/>
      <c r="HCY4615" s="633"/>
      <c r="HCZ4615" s="439"/>
      <c r="HDA4615" s="633"/>
      <c r="HDB4615" s="633"/>
      <c r="HDC4615" s="1888"/>
      <c r="HDD4615" s="544"/>
      <c r="HDE4615" s="2365"/>
      <c r="HDF4615" s="633"/>
      <c r="HDG4615" s="439"/>
      <c r="HDH4615" s="633"/>
      <c r="HDI4615" s="633"/>
      <c r="HDJ4615" s="1888"/>
      <c r="HDK4615" s="544"/>
      <c r="HDL4615" s="2365"/>
      <c r="HDM4615" s="633"/>
      <c r="HDN4615" s="439"/>
      <c r="HDO4615" s="633"/>
      <c r="HDP4615" s="633"/>
      <c r="HDQ4615" s="1888"/>
      <c r="HDR4615" s="544"/>
      <c r="HDS4615" s="2365"/>
      <c r="HDT4615" s="633"/>
      <c r="HDU4615" s="439"/>
      <c r="HDV4615" s="633"/>
      <c r="HDW4615" s="633"/>
      <c r="HDX4615" s="1888"/>
      <c r="HDY4615" s="544"/>
      <c r="HDZ4615" s="2365"/>
      <c r="HEA4615" s="633"/>
      <c r="HEB4615" s="439"/>
      <c r="HEC4615" s="633"/>
      <c r="HED4615" s="633"/>
      <c r="HEE4615" s="1888"/>
      <c r="HEF4615" s="544"/>
      <c r="HEG4615" s="2365"/>
      <c r="HEH4615" s="633"/>
      <c r="HEI4615" s="439"/>
      <c r="HEJ4615" s="633"/>
      <c r="HEK4615" s="633"/>
      <c r="HEL4615" s="1888"/>
      <c r="HEM4615" s="544"/>
      <c r="HEN4615" s="2365"/>
      <c r="HEO4615" s="633"/>
      <c r="HEP4615" s="439"/>
      <c r="HEQ4615" s="633"/>
      <c r="HER4615" s="633"/>
      <c r="HES4615" s="1888"/>
      <c r="HET4615" s="544"/>
      <c r="HEU4615" s="2365"/>
      <c r="HEV4615" s="633"/>
      <c r="HEW4615" s="439"/>
      <c r="HEX4615" s="633"/>
      <c r="HEY4615" s="633"/>
      <c r="HEZ4615" s="1888"/>
      <c r="HFA4615" s="544"/>
      <c r="HFB4615" s="2365"/>
      <c r="HFC4615" s="633"/>
      <c r="HFD4615" s="439"/>
      <c r="HFE4615" s="633"/>
      <c r="HFF4615" s="633"/>
      <c r="HFG4615" s="1888"/>
      <c r="HFH4615" s="544"/>
      <c r="HFI4615" s="2365"/>
      <c r="HFJ4615" s="633"/>
      <c r="HFK4615" s="439"/>
      <c r="HFL4615" s="633"/>
      <c r="HFM4615" s="633"/>
      <c r="HFN4615" s="1888"/>
      <c r="HFO4615" s="544"/>
      <c r="HFP4615" s="2365"/>
      <c r="HFQ4615" s="633"/>
      <c r="HFR4615" s="439"/>
      <c r="HFS4615" s="633"/>
      <c r="HFT4615" s="633"/>
      <c r="HFU4615" s="1888"/>
      <c r="HFV4615" s="544"/>
      <c r="HFW4615" s="2365"/>
      <c r="HFX4615" s="633"/>
      <c r="HFY4615" s="439"/>
      <c r="HFZ4615" s="633"/>
      <c r="HGA4615" s="633"/>
      <c r="HGB4615" s="1888"/>
      <c r="HGC4615" s="544"/>
      <c r="HGD4615" s="2365"/>
      <c r="HGE4615" s="633"/>
      <c r="HGF4615" s="439"/>
      <c r="HGG4615" s="633"/>
      <c r="HGH4615" s="633"/>
      <c r="HGI4615" s="1888"/>
      <c r="HGJ4615" s="544"/>
      <c r="HGK4615" s="2365"/>
      <c r="HGL4615" s="633"/>
      <c r="HGM4615" s="439"/>
      <c r="HGN4615" s="633"/>
      <c r="HGO4615" s="633"/>
      <c r="HGP4615" s="1888"/>
      <c r="HGQ4615" s="544"/>
      <c r="HGR4615" s="2365"/>
      <c r="HGS4615" s="633"/>
      <c r="HGT4615" s="439"/>
      <c r="HGU4615" s="633"/>
      <c r="HGV4615" s="633"/>
      <c r="HGW4615" s="1888"/>
      <c r="HGX4615" s="544"/>
      <c r="HGY4615" s="2365"/>
      <c r="HGZ4615" s="633"/>
      <c r="HHA4615" s="439"/>
      <c r="HHB4615" s="633"/>
      <c r="HHC4615" s="633"/>
      <c r="HHD4615" s="1888"/>
      <c r="HHE4615" s="544"/>
      <c r="HHF4615" s="2365"/>
      <c r="HHG4615" s="633"/>
      <c r="HHH4615" s="439"/>
      <c r="HHI4615" s="633"/>
      <c r="HHJ4615" s="633"/>
      <c r="HHK4615" s="1888"/>
      <c r="HHL4615" s="544"/>
      <c r="HHM4615" s="2365"/>
      <c r="HHN4615" s="633"/>
      <c r="HHO4615" s="439"/>
      <c r="HHP4615" s="633"/>
      <c r="HHQ4615" s="633"/>
      <c r="HHR4615" s="1888"/>
      <c r="HHS4615" s="544"/>
      <c r="HHT4615" s="2365"/>
      <c r="HHU4615" s="633"/>
      <c r="HHV4615" s="439"/>
      <c r="HHW4615" s="633"/>
      <c r="HHX4615" s="633"/>
      <c r="HHY4615" s="1888"/>
      <c r="HHZ4615" s="544"/>
      <c r="HIA4615" s="2365"/>
      <c r="HIB4615" s="633"/>
      <c r="HIC4615" s="439"/>
      <c r="HID4615" s="633"/>
      <c r="HIE4615" s="633"/>
      <c r="HIF4615" s="1888"/>
      <c r="HIG4615" s="544"/>
      <c r="HIH4615" s="2365"/>
      <c r="HII4615" s="633"/>
      <c r="HIJ4615" s="439"/>
      <c r="HIK4615" s="633"/>
      <c r="HIL4615" s="633"/>
      <c r="HIM4615" s="1888"/>
      <c r="HIN4615" s="544"/>
      <c r="HIO4615" s="2365"/>
      <c r="HIP4615" s="633"/>
      <c r="HIQ4615" s="439"/>
      <c r="HIR4615" s="633"/>
      <c r="HIS4615" s="633"/>
      <c r="HIT4615" s="1888"/>
      <c r="HIU4615" s="544"/>
      <c r="HIV4615" s="2365"/>
      <c r="HIW4615" s="633"/>
      <c r="HIX4615" s="439"/>
      <c r="HIY4615" s="633"/>
      <c r="HIZ4615" s="633"/>
      <c r="HJA4615" s="1888"/>
      <c r="HJB4615" s="544"/>
      <c r="HJC4615" s="2365"/>
      <c r="HJD4615" s="633"/>
      <c r="HJE4615" s="439"/>
      <c r="HJF4615" s="633"/>
      <c r="HJG4615" s="633"/>
      <c r="HJH4615" s="1888"/>
      <c r="HJI4615" s="544"/>
      <c r="HJJ4615" s="2365"/>
      <c r="HJK4615" s="633"/>
      <c r="HJL4615" s="439"/>
      <c r="HJM4615" s="633"/>
      <c r="HJN4615" s="633"/>
      <c r="HJO4615" s="1888"/>
      <c r="HJP4615" s="544"/>
      <c r="HJQ4615" s="2365"/>
      <c r="HJR4615" s="633"/>
      <c r="HJS4615" s="439"/>
      <c r="HJT4615" s="633"/>
      <c r="HJU4615" s="633"/>
      <c r="HJV4615" s="1888"/>
      <c r="HJW4615" s="544"/>
      <c r="HJX4615" s="2365"/>
      <c r="HJY4615" s="633"/>
      <c r="HJZ4615" s="439"/>
      <c r="HKA4615" s="633"/>
      <c r="HKB4615" s="633"/>
      <c r="HKC4615" s="1888"/>
      <c r="HKD4615" s="544"/>
      <c r="HKE4615" s="2365"/>
      <c r="HKF4615" s="633"/>
      <c r="HKG4615" s="439"/>
      <c r="HKH4615" s="633"/>
      <c r="HKI4615" s="633"/>
      <c r="HKJ4615" s="1888"/>
      <c r="HKK4615" s="544"/>
      <c r="HKL4615" s="2365"/>
      <c r="HKM4615" s="633"/>
      <c r="HKN4615" s="439"/>
      <c r="HKO4615" s="633"/>
      <c r="HKP4615" s="633"/>
      <c r="HKQ4615" s="1888"/>
      <c r="HKR4615" s="544"/>
      <c r="HKS4615" s="2365"/>
      <c r="HKT4615" s="633"/>
      <c r="HKU4615" s="439"/>
      <c r="HKV4615" s="633"/>
      <c r="HKW4615" s="633"/>
      <c r="HKX4615" s="1888"/>
      <c r="HKY4615" s="544"/>
      <c r="HKZ4615" s="2365"/>
      <c r="HLA4615" s="633"/>
      <c r="HLB4615" s="439"/>
      <c r="HLC4615" s="633"/>
      <c r="HLD4615" s="633"/>
      <c r="HLE4615" s="1888"/>
      <c r="HLF4615" s="544"/>
      <c r="HLG4615" s="2365"/>
      <c r="HLH4615" s="633"/>
      <c r="HLI4615" s="439"/>
      <c r="HLJ4615" s="633"/>
      <c r="HLK4615" s="633"/>
      <c r="HLL4615" s="1888"/>
      <c r="HLM4615" s="544"/>
      <c r="HLN4615" s="2365"/>
      <c r="HLO4615" s="633"/>
      <c r="HLP4615" s="439"/>
      <c r="HLQ4615" s="633"/>
      <c r="HLR4615" s="633"/>
      <c r="HLS4615" s="1888"/>
      <c r="HLT4615" s="544"/>
      <c r="HLU4615" s="2365"/>
      <c r="HLV4615" s="633"/>
      <c r="HLW4615" s="439"/>
      <c r="HLX4615" s="633"/>
      <c r="HLY4615" s="633"/>
      <c r="HLZ4615" s="1888"/>
      <c r="HMA4615" s="544"/>
      <c r="HMB4615" s="2365"/>
      <c r="HMC4615" s="633"/>
      <c r="HMD4615" s="439"/>
      <c r="HME4615" s="633"/>
      <c r="HMF4615" s="633"/>
      <c r="HMG4615" s="1888"/>
      <c r="HMH4615" s="544"/>
      <c r="HMI4615" s="2365"/>
      <c r="HMJ4615" s="633"/>
      <c r="HMK4615" s="439"/>
      <c r="HML4615" s="633"/>
      <c r="HMM4615" s="633"/>
      <c r="HMN4615" s="1888"/>
      <c r="HMO4615" s="544"/>
      <c r="HMP4615" s="2365"/>
      <c r="HMQ4615" s="633"/>
      <c r="HMR4615" s="439"/>
      <c r="HMS4615" s="633"/>
      <c r="HMT4615" s="633"/>
      <c r="HMU4615" s="1888"/>
      <c r="HMV4615" s="544"/>
      <c r="HMW4615" s="2365"/>
      <c r="HMX4615" s="633"/>
      <c r="HMY4615" s="439"/>
      <c r="HMZ4615" s="633"/>
      <c r="HNA4615" s="633"/>
      <c r="HNB4615" s="1888"/>
      <c r="HNC4615" s="544"/>
      <c r="HND4615" s="2365"/>
      <c r="HNE4615" s="633"/>
      <c r="HNF4615" s="439"/>
      <c r="HNG4615" s="633"/>
      <c r="HNH4615" s="633"/>
      <c r="HNI4615" s="1888"/>
      <c r="HNJ4615" s="544"/>
      <c r="HNK4615" s="2365"/>
      <c r="HNL4615" s="633"/>
      <c r="HNM4615" s="439"/>
      <c r="HNN4615" s="633"/>
      <c r="HNO4615" s="633"/>
      <c r="HNP4615" s="1888"/>
      <c r="HNQ4615" s="544"/>
      <c r="HNR4615" s="2365"/>
      <c r="HNS4615" s="633"/>
      <c r="HNT4615" s="439"/>
      <c r="HNU4615" s="633"/>
      <c r="HNV4615" s="633"/>
      <c r="HNW4615" s="1888"/>
      <c r="HNX4615" s="544"/>
      <c r="HNY4615" s="2365"/>
      <c r="HNZ4615" s="633"/>
      <c r="HOA4615" s="439"/>
      <c r="HOB4615" s="633"/>
      <c r="HOC4615" s="633"/>
      <c r="HOD4615" s="1888"/>
      <c r="HOE4615" s="544"/>
      <c r="HOF4615" s="2365"/>
      <c r="HOG4615" s="633"/>
      <c r="HOH4615" s="439"/>
      <c r="HOI4615" s="633"/>
      <c r="HOJ4615" s="633"/>
      <c r="HOK4615" s="1888"/>
      <c r="HOL4615" s="544"/>
      <c r="HOM4615" s="2365"/>
      <c r="HON4615" s="633"/>
      <c r="HOO4615" s="439"/>
      <c r="HOP4615" s="633"/>
      <c r="HOQ4615" s="633"/>
      <c r="HOR4615" s="1888"/>
      <c r="HOS4615" s="544"/>
      <c r="HOT4615" s="2365"/>
      <c r="HOU4615" s="633"/>
      <c r="HOV4615" s="439"/>
      <c r="HOW4615" s="633"/>
      <c r="HOX4615" s="633"/>
      <c r="HOY4615" s="1888"/>
      <c r="HOZ4615" s="544"/>
      <c r="HPA4615" s="2365"/>
      <c r="HPB4615" s="633"/>
      <c r="HPC4615" s="439"/>
      <c r="HPD4615" s="633"/>
      <c r="HPE4615" s="633"/>
      <c r="HPF4615" s="1888"/>
      <c r="HPG4615" s="544"/>
      <c r="HPH4615" s="2365"/>
      <c r="HPI4615" s="633"/>
      <c r="HPJ4615" s="439"/>
      <c r="HPK4615" s="633"/>
      <c r="HPL4615" s="633"/>
      <c r="HPM4615" s="1888"/>
      <c r="HPN4615" s="544"/>
      <c r="HPO4615" s="2365"/>
      <c r="HPP4615" s="633"/>
      <c r="HPQ4615" s="439"/>
      <c r="HPR4615" s="633"/>
      <c r="HPS4615" s="633"/>
      <c r="HPT4615" s="1888"/>
      <c r="HPU4615" s="544"/>
      <c r="HPV4615" s="2365"/>
      <c r="HPW4615" s="633"/>
      <c r="HPX4615" s="439"/>
      <c r="HPY4615" s="633"/>
      <c r="HPZ4615" s="633"/>
      <c r="HQA4615" s="1888"/>
      <c r="HQB4615" s="544"/>
      <c r="HQC4615" s="2365"/>
      <c r="HQD4615" s="633"/>
      <c r="HQE4615" s="439"/>
      <c r="HQF4615" s="633"/>
      <c r="HQG4615" s="633"/>
      <c r="HQH4615" s="1888"/>
      <c r="HQI4615" s="544"/>
      <c r="HQJ4615" s="2365"/>
      <c r="HQK4615" s="633"/>
      <c r="HQL4615" s="439"/>
      <c r="HQM4615" s="633"/>
      <c r="HQN4615" s="633"/>
      <c r="HQO4615" s="1888"/>
      <c r="HQP4615" s="544"/>
      <c r="HQQ4615" s="2365"/>
      <c r="HQR4615" s="633"/>
      <c r="HQS4615" s="439"/>
      <c r="HQT4615" s="633"/>
      <c r="HQU4615" s="633"/>
      <c r="HQV4615" s="1888"/>
      <c r="HQW4615" s="544"/>
      <c r="HQX4615" s="2365"/>
      <c r="HQY4615" s="633"/>
      <c r="HQZ4615" s="439"/>
      <c r="HRA4615" s="633"/>
      <c r="HRB4615" s="633"/>
      <c r="HRC4615" s="1888"/>
      <c r="HRD4615" s="544"/>
      <c r="HRE4615" s="2365"/>
      <c r="HRF4615" s="633"/>
      <c r="HRG4615" s="439"/>
      <c r="HRH4615" s="633"/>
      <c r="HRI4615" s="633"/>
      <c r="HRJ4615" s="1888"/>
      <c r="HRK4615" s="544"/>
      <c r="HRL4615" s="2365"/>
      <c r="HRM4615" s="633"/>
      <c r="HRN4615" s="439"/>
      <c r="HRO4615" s="633"/>
      <c r="HRP4615" s="633"/>
      <c r="HRQ4615" s="1888"/>
      <c r="HRR4615" s="544"/>
      <c r="HRS4615" s="2365"/>
      <c r="HRT4615" s="633"/>
      <c r="HRU4615" s="439"/>
      <c r="HRV4615" s="633"/>
      <c r="HRW4615" s="633"/>
      <c r="HRX4615" s="1888"/>
      <c r="HRY4615" s="544"/>
      <c r="HRZ4615" s="2365"/>
      <c r="HSA4615" s="633"/>
      <c r="HSB4615" s="439"/>
      <c r="HSC4615" s="633"/>
      <c r="HSD4615" s="633"/>
      <c r="HSE4615" s="1888"/>
      <c r="HSF4615" s="544"/>
      <c r="HSG4615" s="2365"/>
      <c r="HSH4615" s="633"/>
      <c r="HSI4615" s="439"/>
      <c r="HSJ4615" s="633"/>
      <c r="HSK4615" s="633"/>
      <c r="HSL4615" s="1888"/>
      <c r="HSM4615" s="544"/>
      <c r="HSN4615" s="2365"/>
      <c r="HSO4615" s="633"/>
      <c r="HSP4615" s="439"/>
      <c r="HSQ4615" s="633"/>
      <c r="HSR4615" s="633"/>
      <c r="HSS4615" s="1888"/>
      <c r="HST4615" s="544"/>
      <c r="HSU4615" s="2365"/>
      <c r="HSV4615" s="633"/>
      <c r="HSW4615" s="439"/>
      <c r="HSX4615" s="633"/>
      <c r="HSY4615" s="633"/>
      <c r="HSZ4615" s="1888"/>
      <c r="HTA4615" s="544"/>
      <c r="HTB4615" s="2365"/>
      <c r="HTC4615" s="633"/>
      <c r="HTD4615" s="439"/>
      <c r="HTE4615" s="633"/>
      <c r="HTF4615" s="633"/>
      <c r="HTG4615" s="1888"/>
      <c r="HTH4615" s="544"/>
      <c r="HTI4615" s="2365"/>
      <c r="HTJ4615" s="633"/>
      <c r="HTK4615" s="439"/>
      <c r="HTL4615" s="633"/>
      <c r="HTM4615" s="633"/>
      <c r="HTN4615" s="1888"/>
      <c r="HTO4615" s="544"/>
      <c r="HTP4615" s="2365"/>
      <c r="HTQ4615" s="633"/>
      <c r="HTR4615" s="439"/>
      <c r="HTS4615" s="633"/>
      <c r="HTT4615" s="633"/>
      <c r="HTU4615" s="1888"/>
      <c r="HTV4615" s="544"/>
      <c r="HTW4615" s="2365"/>
      <c r="HTX4615" s="633"/>
      <c r="HTY4615" s="439"/>
      <c r="HTZ4615" s="633"/>
      <c r="HUA4615" s="633"/>
      <c r="HUB4615" s="1888"/>
      <c r="HUC4615" s="544"/>
      <c r="HUD4615" s="2365"/>
      <c r="HUE4615" s="633"/>
      <c r="HUF4615" s="439"/>
      <c r="HUG4615" s="633"/>
      <c r="HUH4615" s="633"/>
      <c r="HUI4615" s="1888"/>
      <c r="HUJ4615" s="544"/>
      <c r="HUK4615" s="2365"/>
      <c r="HUL4615" s="633"/>
      <c r="HUM4615" s="439"/>
      <c r="HUN4615" s="633"/>
      <c r="HUO4615" s="633"/>
      <c r="HUP4615" s="1888"/>
      <c r="HUQ4615" s="544"/>
      <c r="HUR4615" s="2365"/>
      <c r="HUS4615" s="633"/>
      <c r="HUT4615" s="439"/>
      <c r="HUU4615" s="633"/>
      <c r="HUV4615" s="633"/>
      <c r="HUW4615" s="1888"/>
      <c r="HUX4615" s="544"/>
      <c r="HUY4615" s="2365"/>
      <c r="HUZ4615" s="633"/>
      <c r="HVA4615" s="439"/>
      <c r="HVB4615" s="633"/>
      <c r="HVC4615" s="633"/>
      <c r="HVD4615" s="1888"/>
      <c r="HVE4615" s="544"/>
      <c r="HVF4615" s="2365"/>
      <c r="HVG4615" s="633"/>
      <c r="HVH4615" s="439"/>
      <c r="HVI4615" s="633"/>
      <c r="HVJ4615" s="633"/>
      <c r="HVK4615" s="1888"/>
      <c r="HVL4615" s="544"/>
      <c r="HVM4615" s="2365"/>
      <c r="HVN4615" s="633"/>
      <c r="HVO4615" s="439"/>
      <c r="HVP4615" s="633"/>
      <c r="HVQ4615" s="633"/>
      <c r="HVR4615" s="1888"/>
      <c r="HVS4615" s="544"/>
      <c r="HVT4615" s="2365"/>
      <c r="HVU4615" s="633"/>
      <c r="HVV4615" s="439"/>
      <c r="HVW4615" s="633"/>
      <c r="HVX4615" s="633"/>
      <c r="HVY4615" s="1888"/>
      <c r="HVZ4615" s="544"/>
      <c r="HWA4615" s="2365"/>
      <c r="HWB4615" s="633"/>
      <c r="HWC4615" s="439"/>
      <c r="HWD4615" s="633"/>
      <c r="HWE4615" s="633"/>
      <c r="HWF4615" s="1888"/>
      <c r="HWG4615" s="544"/>
      <c r="HWH4615" s="2365"/>
      <c r="HWI4615" s="633"/>
      <c r="HWJ4615" s="439"/>
      <c r="HWK4615" s="633"/>
      <c r="HWL4615" s="633"/>
      <c r="HWM4615" s="1888"/>
      <c r="HWN4615" s="544"/>
      <c r="HWO4615" s="2365"/>
      <c r="HWP4615" s="633"/>
      <c r="HWQ4615" s="439"/>
      <c r="HWR4615" s="633"/>
      <c r="HWS4615" s="633"/>
      <c r="HWT4615" s="1888"/>
      <c r="HWU4615" s="544"/>
      <c r="HWV4615" s="2365"/>
      <c r="HWW4615" s="633"/>
      <c r="HWX4615" s="439"/>
      <c r="HWY4615" s="633"/>
      <c r="HWZ4615" s="633"/>
      <c r="HXA4615" s="1888"/>
      <c r="HXB4615" s="544"/>
      <c r="HXC4615" s="2365"/>
      <c r="HXD4615" s="633"/>
      <c r="HXE4615" s="439"/>
      <c r="HXF4615" s="633"/>
      <c r="HXG4615" s="633"/>
      <c r="HXH4615" s="1888"/>
      <c r="HXI4615" s="544"/>
      <c r="HXJ4615" s="2365"/>
      <c r="HXK4615" s="633"/>
      <c r="HXL4615" s="439"/>
      <c r="HXM4615" s="633"/>
      <c r="HXN4615" s="633"/>
      <c r="HXO4615" s="1888"/>
      <c r="HXP4615" s="544"/>
      <c r="HXQ4615" s="2365"/>
      <c r="HXR4615" s="633"/>
      <c r="HXS4615" s="439"/>
      <c r="HXT4615" s="633"/>
      <c r="HXU4615" s="633"/>
      <c r="HXV4615" s="1888"/>
      <c r="HXW4615" s="544"/>
      <c r="HXX4615" s="2365"/>
      <c r="HXY4615" s="633"/>
      <c r="HXZ4615" s="439"/>
      <c r="HYA4615" s="633"/>
      <c r="HYB4615" s="633"/>
      <c r="HYC4615" s="1888"/>
      <c r="HYD4615" s="544"/>
      <c r="HYE4615" s="2365"/>
      <c r="HYF4615" s="633"/>
      <c r="HYG4615" s="439"/>
      <c r="HYH4615" s="633"/>
      <c r="HYI4615" s="633"/>
      <c r="HYJ4615" s="1888"/>
      <c r="HYK4615" s="544"/>
      <c r="HYL4615" s="2365"/>
      <c r="HYM4615" s="633"/>
      <c r="HYN4615" s="439"/>
      <c r="HYO4615" s="633"/>
      <c r="HYP4615" s="633"/>
      <c r="HYQ4615" s="1888"/>
      <c r="HYR4615" s="544"/>
      <c r="HYS4615" s="2365"/>
      <c r="HYT4615" s="633"/>
      <c r="HYU4615" s="439"/>
      <c r="HYV4615" s="633"/>
      <c r="HYW4615" s="633"/>
      <c r="HYX4615" s="1888"/>
      <c r="HYY4615" s="544"/>
      <c r="HYZ4615" s="2365"/>
      <c r="HZA4615" s="633"/>
      <c r="HZB4615" s="439"/>
      <c r="HZC4615" s="633"/>
      <c r="HZD4615" s="633"/>
      <c r="HZE4615" s="1888"/>
      <c r="HZF4615" s="544"/>
      <c r="HZG4615" s="2365"/>
      <c r="HZH4615" s="633"/>
      <c r="HZI4615" s="439"/>
      <c r="HZJ4615" s="633"/>
      <c r="HZK4615" s="633"/>
      <c r="HZL4615" s="1888"/>
      <c r="HZM4615" s="544"/>
      <c r="HZN4615" s="2365"/>
      <c r="HZO4615" s="633"/>
      <c r="HZP4615" s="439"/>
      <c r="HZQ4615" s="633"/>
      <c r="HZR4615" s="633"/>
      <c r="HZS4615" s="1888"/>
      <c r="HZT4615" s="544"/>
      <c r="HZU4615" s="2365"/>
      <c r="HZV4615" s="633"/>
      <c r="HZW4615" s="439"/>
      <c r="HZX4615" s="633"/>
      <c r="HZY4615" s="633"/>
      <c r="HZZ4615" s="1888"/>
      <c r="IAA4615" s="544"/>
      <c r="IAB4615" s="2365"/>
      <c r="IAC4615" s="633"/>
      <c r="IAD4615" s="439"/>
      <c r="IAE4615" s="633"/>
      <c r="IAF4615" s="633"/>
      <c r="IAG4615" s="1888"/>
      <c r="IAH4615" s="544"/>
      <c r="IAI4615" s="2365"/>
      <c r="IAJ4615" s="633"/>
      <c r="IAK4615" s="439"/>
      <c r="IAL4615" s="633"/>
      <c r="IAM4615" s="633"/>
      <c r="IAN4615" s="1888"/>
      <c r="IAO4615" s="544"/>
      <c r="IAP4615" s="2365"/>
      <c r="IAQ4615" s="633"/>
      <c r="IAR4615" s="439"/>
      <c r="IAS4615" s="633"/>
      <c r="IAT4615" s="633"/>
      <c r="IAU4615" s="1888"/>
      <c r="IAV4615" s="544"/>
      <c r="IAW4615" s="2365"/>
      <c r="IAX4615" s="633"/>
      <c r="IAY4615" s="439"/>
      <c r="IAZ4615" s="633"/>
      <c r="IBA4615" s="633"/>
      <c r="IBB4615" s="1888"/>
      <c r="IBC4615" s="544"/>
      <c r="IBD4615" s="2365"/>
      <c r="IBE4615" s="633"/>
      <c r="IBF4615" s="439"/>
      <c r="IBG4615" s="633"/>
      <c r="IBH4615" s="633"/>
      <c r="IBI4615" s="1888"/>
      <c r="IBJ4615" s="544"/>
      <c r="IBK4615" s="2365"/>
      <c r="IBL4615" s="633"/>
      <c r="IBM4615" s="439"/>
      <c r="IBN4615" s="633"/>
      <c r="IBO4615" s="633"/>
      <c r="IBP4615" s="1888"/>
      <c r="IBQ4615" s="544"/>
      <c r="IBR4615" s="2365"/>
      <c r="IBS4615" s="633"/>
      <c r="IBT4615" s="439"/>
      <c r="IBU4615" s="633"/>
      <c r="IBV4615" s="633"/>
      <c r="IBW4615" s="1888"/>
      <c r="IBX4615" s="544"/>
      <c r="IBY4615" s="2365"/>
      <c r="IBZ4615" s="633"/>
      <c r="ICA4615" s="439"/>
      <c r="ICB4615" s="633"/>
      <c r="ICC4615" s="633"/>
      <c r="ICD4615" s="1888"/>
      <c r="ICE4615" s="544"/>
      <c r="ICF4615" s="2365"/>
      <c r="ICG4615" s="633"/>
      <c r="ICH4615" s="439"/>
      <c r="ICI4615" s="633"/>
      <c r="ICJ4615" s="633"/>
      <c r="ICK4615" s="1888"/>
      <c r="ICL4615" s="544"/>
      <c r="ICM4615" s="2365"/>
      <c r="ICN4615" s="633"/>
      <c r="ICO4615" s="439"/>
      <c r="ICP4615" s="633"/>
      <c r="ICQ4615" s="633"/>
      <c r="ICR4615" s="1888"/>
      <c r="ICS4615" s="544"/>
      <c r="ICT4615" s="2365"/>
      <c r="ICU4615" s="633"/>
      <c r="ICV4615" s="439"/>
      <c r="ICW4615" s="633"/>
      <c r="ICX4615" s="633"/>
      <c r="ICY4615" s="1888"/>
      <c r="ICZ4615" s="544"/>
      <c r="IDA4615" s="2365"/>
      <c r="IDB4615" s="633"/>
      <c r="IDC4615" s="439"/>
      <c r="IDD4615" s="633"/>
      <c r="IDE4615" s="633"/>
      <c r="IDF4615" s="1888"/>
      <c r="IDG4615" s="544"/>
      <c r="IDH4615" s="2365"/>
      <c r="IDI4615" s="633"/>
      <c r="IDJ4615" s="439"/>
      <c r="IDK4615" s="633"/>
      <c r="IDL4615" s="633"/>
      <c r="IDM4615" s="1888"/>
      <c r="IDN4615" s="544"/>
      <c r="IDO4615" s="2365"/>
      <c r="IDP4615" s="633"/>
      <c r="IDQ4615" s="439"/>
      <c r="IDR4615" s="633"/>
      <c r="IDS4615" s="633"/>
      <c r="IDT4615" s="1888"/>
      <c r="IDU4615" s="544"/>
      <c r="IDV4615" s="2365"/>
      <c r="IDW4615" s="633"/>
      <c r="IDX4615" s="439"/>
      <c r="IDY4615" s="633"/>
      <c r="IDZ4615" s="633"/>
      <c r="IEA4615" s="1888"/>
      <c r="IEB4615" s="544"/>
      <c r="IEC4615" s="2365"/>
      <c r="IED4615" s="633"/>
      <c r="IEE4615" s="439"/>
      <c r="IEF4615" s="633"/>
      <c r="IEG4615" s="633"/>
      <c r="IEH4615" s="1888"/>
      <c r="IEI4615" s="544"/>
      <c r="IEJ4615" s="2365"/>
      <c r="IEK4615" s="633"/>
      <c r="IEL4615" s="439"/>
      <c r="IEM4615" s="633"/>
      <c r="IEN4615" s="633"/>
      <c r="IEO4615" s="1888"/>
      <c r="IEP4615" s="544"/>
      <c r="IEQ4615" s="2365"/>
      <c r="IER4615" s="633"/>
      <c r="IES4615" s="439"/>
      <c r="IET4615" s="633"/>
      <c r="IEU4615" s="633"/>
      <c r="IEV4615" s="1888"/>
      <c r="IEW4615" s="544"/>
      <c r="IEX4615" s="2365"/>
      <c r="IEY4615" s="633"/>
      <c r="IEZ4615" s="439"/>
      <c r="IFA4615" s="633"/>
      <c r="IFB4615" s="633"/>
      <c r="IFC4615" s="1888"/>
      <c r="IFD4615" s="544"/>
      <c r="IFE4615" s="2365"/>
      <c r="IFF4615" s="633"/>
      <c r="IFG4615" s="439"/>
      <c r="IFH4615" s="633"/>
      <c r="IFI4615" s="633"/>
      <c r="IFJ4615" s="1888"/>
      <c r="IFK4615" s="544"/>
      <c r="IFL4615" s="2365"/>
      <c r="IFM4615" s="633"/>
      <c r="IFN4615" s="439"/>
      <c r="IFO4615" s="633"/>
      <c r="IFP4615" s="633"/>
      <c r="IFQ4615" s="1888"/>
      <c r="IFR4615" s="544"/>
      <c r="IFS4615" s="2365"/>
      <c r="IFT4615" s="633"/>
      <c r="IFU4615" s="439"/>
      <c r="IFV4615" s="633"/>
      <c r="IFW4615" s="633"/>
      <c r="IFX4615" s="1888"/>
      <c r="IFY4615" s="544"/>
      <c r="IFZ4615" s="2365"/>
      <c r="IGA4615" s="633"/>
      <c r="IGB4615" s="439"/>
      <c r="IGC4615" s="633"/>
      <c r="IGD4615" s="633"/>
      <c r="IGE4615" s="1888"/>
      <c r="IGF4615" s="544"/>
      <c r="IGG4615" s="2365"/>
      <c r="IGH4615" s="633"/>
      <c r="IGI4615" s="439"/>
      <c r="IGJ4615" s="633"/>
      <c r="IGK4615" s="633"/>
      <c r="IGL4615" s="1888"/>
      <c r="IGM4615" s="544"/>
      <c r="IGN4615" s="2365"/>
      <c r="IGO4615" s="633"/>
      <c r="IGP4615" s="439"/>
      <c r="IGQ4615" s="633"/>
      <c r="IGR4615" s="633"/>
      <c r="IGS4615" s="1888"/>
      <c r="IGT4615" s="544"/>
      <c r="IGU4615" s="2365"/>
      <c r="IGV4615" s="633"/>
      <c r="IGW4615" s="439"/>
      <c r="IGX4615" s="633"/>
      <c r="IGY4615" s="633"/>
      <c r="IGZ4615" s="1888"/>
      <c r="IHA4615" s="544"/>
      <c r="IHB4615" s="2365"/>
      <c r="IHC4615" s="633"/>
      <c r="IHD4615" s="439"/>
      <c r="IHE4615" s="633"/>
      <c r="IHF4615" s="633"/>
      <c r="IHG4615" s="1888"/>
      <c r="IHH4615" s="544"/>
      <c r="IHI4615" s="2365"/>
      <c r="IHJ4615" s="633"/>
      <c r="IHK4615" s="439"/>
      <c r="IHL4615" s="633"/>
      <c r="IHM4615" s="633"/>
      <c r="IHN4615" s="1888"/>
      <c r="IHO4615" s="544"/>
      <c r="IHP4615" s="2365"/>
      <c r="IHQ4615" s="633"/>
      <c r="IHR4615" s="439"/>
      <c r="IHS4615" s="633"/>
      <c r="IHT4615" s="633"/>
      <c r="IHU4615" s="1888"/>
      <c r="IHV4615" s="544"/>
      <c r="IHW4615" s="2365"/>
      <c r="IHX4615" s="633"/>
      <c r="IHY4615" s="439"/>
      <c r="IHZ4615" s="633"/>
      <c r="IIA4615" s="633"/>
      <c r="IIB4615" s="1888"/>
      <c r="IIC4615" s="544"/>
      <c r="IID4615" s="2365"/>
      <c r="IIE4615" s="633"/>
      <c r="IIF4615" s="439"/>
      <c r="IIG4615" s="633"/>
      <c r="IIH4615" s="633"/>
      <c r="III4615" s="1888"/>
      <c r="IIJ4615" s="544"/>
      <c r="IIK4615" s="2365"/>
      <c r="IIL4615" s="633"/>
      <c r="IIM4615" s="439"/>
      <c r="IIN4615" s="633"/>
      <c r="IIO4615" s="633"/>
      <c r="IIP4615" s="1888"/>
      <c r="IIQ4615" s="544"/>
      <c r="IIR4615" s="2365"/>
      <c r="IIS4615" s="633"/>
      <c r="IIT4615" s="439"/>
      <c r="IIU4615" s="633"/>
      <c r="IIV4615" s="633"/>
      <c r="IIW4615" s="1888"/>
      <c r="IIX4615" s="544"/>
      <c r="IIY4615" s="2365"/>
      <c r="IIZ4615" s="633"/>
      <c r="IJA4615" s="439"/>
      <c r="IJB4615" s="633"/>
      <c r="IJC4615" s="633"/>
      <c r="IJD4615" s="1888"/>
      <c r="IJE4615" s="544"/>
      <c r="IJF4615" s="2365"/>
      <c r="IJG4615" s="633"/>
      <c r="IJH4615" s="439"/>
      <c r="IJI4615" s="633"/>
      <c r="IJJ4615" s="633"/>
      <c r="IJK4615" s="1888"/>
      <c r="IJL4615" s="544"/>
      <c r="IJM4615" s="2365"/>
      <c r="IJN4615" s="633"/>
      <c r="IJO4615" s="439"/>
      <c r="IJP4615" s="633"/>
      <c r="IJQ4615" s="633"/>
      <c r="IJR4615" s="1888"/>
      <c r="IJS4615" s="544"/>
      <c r="IJT4615" s="2365"/>
      <c r="IJU4615" s="633"/>
      <c r="IJV4615" s="439"/>
      <c r="IJW4615" s="633"/>
      <c r="IJX4615" s="633"/>
      <c r="IJY4615" s="1888"/>
      <c r="IJZ4615" s="544"/>
      <c r="IKA4615" s="2365"/>
      <c r="IKB4615" s="633"/>
      <c r="IKC4615" s="439"/>
      <c r="IKD4615" s="633"/>
      <c r="IKE4615" s="633"/>
      <c r="IKF4615" s="1888"/>
      <c r="IKG4615" s="544"/>
      <c r="IKH4615" s="2365"/>
      <c r="IKI4615" s="633"/>
      <c r="IKJ4615" s="439"/>
      <c r="IKK4615" s="633"/>
      <c r="IKL4615" s="633"/>
      <c r="IKM4615" s="1888"/>
      <c r="IKN4615" s="544"/>
      <c r="IKO4615" s="2365"/>
      <c r="IKP4615" s="633"/>
      <c r="IKQ4615" s="439"/>
      <c r="IKR4615" s="633"/>
      <c r="IKS4615" s="633"/>
      <c r="IKT4615" s="1888"/>
      <c r="IKU4615" s="544"/>
      <c r="IKV4615" s="2365"/>
      <c r="IKW4615" s="633"/>
      <c r="IKX4615" s="439"/>
      <c r="IKY4615" s="633"/>
      <c r="IKZ4615" s="633"/>
      <c r="ILA4615" s="1888"/>
      <c r="ILB4615" s="544"/>
      <c r="ILC4615" s="2365"/>
      <c r="ILD4615" s="633"/>
      <c r="ILE4615" s="439"/>
      <c r="ILF4615" s="633"/>
      <c r="ILG4615" s="633"/>
      <c r="ILH4615" s="1888"/>
      <c r="ILI4615" s="544"/>
      <c r="ILJ4615" s="2365"/>
      <c r="ILK4615" s="633"/>
      <c r="ILL4615" s="439"/>
      <c r="ILM4615" s="633"/>
      <c r="ILN4615" s="633"/>
      <c r="ILO4615" s="1888"/>
      <c r="ILP4615" s="544"/>
      <c r="ILQ4615" s="2365"/>
      <c r="ILR4615" s="633"/>
      <c r="ILS4615" s="439"/>
      <c r="ILT4615" s="633"/>
      <c r="ILU4615" s="633"/>
      <c r="ILV4615" s="1888"/>
      <c r="ILW4615" s="544"/>
      <c r="ILX4615" s="2365"/>
      <c r="ILY4615" s="633"/>
      <c r="ILZ4615" s="439"/>
      <c r="IMA4615" s="633"/>
      <c r="IMB4615" s="633"/>
      <c r="IMC4615" s="1888"/>
      <c r="IMD4615" s="544"/>
      <c r="IME4615" s="2365"/>
      <c r="IMF4615" s="633"/>
      <c r="IMG4615" s="439"/>
      <c r="IMH4615" s="633"/>
      <c r="IMI4615" s="633"/>
      <c r="IMJ4615" s="1888"/>
      <c r="IMK4615" s="544"/>
      <c r="IML4615" s="2365"/>
      <c r="IMM4615" s="633"/>
      <c r="IMN4615" s="439"/>
      <c r="IMO4615" s="633"/>
      <c r="IMP4615" s="633"/>
      <c r="IMQ4615" s="1888"/>
      <c r="IMR4615" s="544"/>
      <c r="IMS4615" s="2365"/>
      <c r="IMT4615" s="633"/>
      <c r="IMU4615" s="439"/>
      <c r="IMV4615" s="633"/>
      <c r="IMW4615" s="633"/>
      <c r="IMX4615" s="1888"/>
      <c r="IMY4615" s="544"/>
      <c r="IMZ4615" s="2365"/>
      <c r="INA4615" s="633"/>
      <c r="INB4615" s="439"/>
      <c r="INC4615" s="633"/>
      <c r="IND4615" s="633"/>
      <c r="INE4615" s="1888"/>
      <c r="INF4615" s="544"/>
      <c r="ING4615" s="2365"/>
      <c r="INH4615" s="633"/>
      <c r="INI4615" s="439"/>
      <c r="INJ4615" s="633"/>
      <c r="INK4615" s="633"/>
      <c r="INL4615" s="1888"/>
      <c r="INM4615" s="544"/>
      <c r="INN4615" s="2365"/>
      <c r="INO4615" s="633"/>
      <c r="INP4615" s="439"/>
      <c r="INQ4615" s="633"/>
      <c r="INR4615" s="633"/>
      <c r="INS4615" s="1888"/>
      <c r="INT4615" s="544"/>
      <c r="INU4615" s="2365"/>
      <c r="INV4615" s="633"/>
      <c r="INW4615" s="439"/>
      <c r="INX4615" s="633"/>
      <c r="INY4615" s="633"/>
      <c r="INZ4615" s="1888"/>
      <c r="IOA4615" s="544"/>
      <c r="IOB4615" s="2365"/>
      <c r="IOC4615" s="633"/>
      <c r="IOD4615" s="439"/>
      <c r="IOE4615" s="633"/>
      <c r="IOF4615" s="633"/>
      <c r="IOG4615" s="1888"/>
      <c r="IOH4615" s="544"/>
      <c r="IOI4615" s="2365"/>
      <c r="IOJ4615" s="633"/>
      <c r="IOK4615" s="439"/>
      <c r="IOL4615" s="633"/>
      <c r="IOM4615" s="633"/>
      <c r="ION4615" s="1888"/>
      <c r="IOO4615" s="544"/>
      <c r="IOP4615" s="2365"/>
      <c r="IOQ4615" s="633"/>
      <c r="IOR4615" s="439"/>
      <c r="IOS4615" s="633"/>
      <c r="IOT4615" s="633"/>
      <c r="IOU4615" s="1888"/>
      <c r="IOV4615" s="544"/>
      <c r="IOW4615" s="2365"/>
      <c r="IOX4615" s="633"/>
      <c r="IOY4615" s="439"/>
      <c r="IOZ4615" s="633"/>
      <c r="IPA4615" s="633"/>
      <c r="IPB4615" s="1888"/>
      <c r="IPC4615" s="544"/>
      <c r="IPD4615" s="2365"/>
      <c r="IPE4615" s="633"/>
      <c r="IPF4615" s="439"/>
      <c r="IPG4615" s="633"/>
      <c r="IPH4615" s="633"/>
      <c r="IPI4615" s="1888"/>
      <c r="IPJ4615" s="544"/>
      <c r="IPK4615" s="2365"/>
      <c r="IPL4615" s="633"/>
      <c r="IPM4615" s="439"/>
      <c r="IPN4615" s="633"/>
      <c r="IPO4615" s="633"/>
      <c r="IPP4615" s="1888"/>
      <c r="IPQ4615" s="544"/>
      <c r="IPR4615" s="2365"/>
      <c r="IPS4615" s="633"/>
      <c r="IPT4615" s="439"/>
      <c r="IPU4615" s="633"/>
      <c r="IPV4615" s="633"/>
      <c r="IPW4615" s="1888"/>
      <c r="IPX4615" s="544"/>
      <c r="IPY4615" s="2365"/>
      <c r="IPZ4615" s="633"/>
      <c r="IQA4615" s="439"/>
      <c r="IQB4615" s="633"/>
      <c r="IQC4615" s="633"/>
      <c r="IQD4615" s="1888"/>
      <c r="IQE4615" s="544"/>
      <c r="IQF4615" s="2365"/>
      <c r="IQG4615" s="633"/>
      <c r="IQH4615" s="439"/>
      <c r="IQI4615" s="633"/>
      <c r="IQJ4615" s="633"/>
      <c r="IQK4615" s="1888"/>
      <c r="IQL4615" s="544"/>
      <c r="IQM4615" s="2365"/>
      <c r="IQN4615" s="633"/>
      <c r="IQO4615" s="439"/>
      <c r="IQP4615" s="633"/>
      <c r="IQQ4615" s="633"/>
      <c r="IQR4615" s="1888"/>
      <c r="IQS4615" s="544"/>
      <c r="IQT4615" s="2365"/>
      <c r="IQU4615" s="633"/>
      <c r="IQV4615" s="439"/>
      <c r="IQW4615" s="633"/>
      <c r="IQX4615" s="633"/>
      <c r="IQY4615" s="1888"/>
      <c r="IQZ4615" s="544"/>
      <c r="IRA4615" s="2365"/>
      <c r="IRB4615" s="633"/>
      <c r="IRC4615" s="439"/>
      <c r="IRD4615" s="633"/>
      <c r="IRE4615" s="633"/>
      <c r="IRF4615" s="1888"/>
      <c r="IRG4615" s="544"/>
      <c r="IRH4615" s="2365"/>
      <c r="IRI4615" s="633"/>
      <c r="IRJ4615" s="439"/>
      <c r="IRK4615" s="633"/>
      <c r="IRL4615" s="633"/>
      <c r="IRM4615" s="1888"/>
      <c r="IRN4615" s="544"/>
      <c r="IRO4615" s="2365"/>
      <c r="IRP4615" s="633"/>
      <c r="IRQ4615" s="439"/>
      <c r="IRR4615" s="633"/>
      <c r="IRS4615" s="633"/>
      <c r="IRT4615" s="1888"/>
      <c r="IRU4615" s="544"/>
      <c r="IRV4615" s="2365"/>
      <c r="IRW4615" s="633"/>
      <c r="IRX4615" s="439"/>
      <c r="IRY4615" s="633"/>
      <c r="IRZ4615" s="633"/>
      <c r="ISA4615" s="1888"/>
      <c r="ISB4615" s="544"/>
      <c r="ISC4615" s="2365"/>
      <c r="ISD4615" s="633"/>
      <c r="ISE4615" s="439"/>
      <c r="ISF4615" s="633"/>
      <c r="ISG4615" s="633"/>
      <c r="ISH4615" s="1888"/>
      <c r="ISI4615" s="544"/>
      <c r="ISJ4615" s="2365"/>
      <c r="ISK4615" s="633"/>
      <c r="ISL4615" s="439"/>
      <c r="ISM4615" s="633"/>
      <c r="ISN4615" s="633"/>
      <c r="ISO4615" s="1888"/>
      <c r="ISP4615" s="544"/>
      <c r="ISQ4615" s="2365"/>
      <c r="ISR4615" s="633"/>
      <c r="ISS4615" s="439"/>
      <c r="IST4615" s="633"/>
      <c r="ISU4615" s="633"/>
      <c r="ISV4615" s="1888"/>
      <c r="ISW4615" s="544"/>
      <c r="ISX4615" s="2365"/>
      <c r="ISY4615" s="633"/>
      <c r="ISZ4615" s="439"/>
      <c r="ITA4615" s="633"/>
      <c r="ITB4615" s="633"/>
      <c r="ITC4615" s="1888"/>
      <c r="ITD4615" s="544"/>
      <c r="ITE4615" s="2365"/>
      <c r="ITF4615" s="633"/>
      <c r="ITG4615" s="439"/>
      <c r="ITH4615" s="633"/>
      <c r="ITI4615" s="633"/>
      <c r="ITJ4615" s="1888"/>
      <c r="ITK4615" s="544"/>
      <c r="ITL4615" s="2365"/>
      <c r="ITM4615" s="633"/>
      <c r="ITN4615" s="439"/>
      <c r="ITO4615" s="633"/>
      <c r="ITP4615" s="633"/>
      <c r="ITQ4615" s="1888"/>
      <c r="ITR4615" s="544"/>
      <c r="ITS4615" s="2365"/>
      <c r="ITT4615" s="633"/>
      <c r="ITU4615" s="439"/>
      <c r="ITV4615" s="633"/>
      <c r="ITW4615" s="633"/>
      <c r="ITX4615" s="1888"/>
      <c r="ITY4615" s="544"/>
      <c r="ITZ4615" s="2365"/>
      <c r="IUA4615" s="633"/>
      <c r="IUB4615" s="439"/>
      <c r="IUC4615" s="633"/>
      <c r="IUD4615" s="633"/>
      <c r="IUE4615" s="1888"/>
      <c r="IUF4615" s="544"/>
      <c r="IUG4615" s="2365"/>
      <c r="IUH4615" s="633"/>
      <c r="IUI4615" s="439"/>
      <c r="IUJ4615" s="633"/>
      <c r="IUK4615" s="633"/>
      <c r="IUL4615" s="1888"/>
      <c r="IUM4615" s="544"/>
      <c r="IUN4615" s="2365"/>
      <c r="IUO4615" s="633"/>
      <c r="IUP4615" s="439"/>
      <c r="IUQ4615" s="633"/>
      <c r="IUR4615" s="633"/>
      <c r="IUS4615" s="1888"/>
      <c r="IUT4615" s="544"/>
      <c r="IUU4615" s="2365"/>
      <c r="IUV4615" s="633"/>
      <c r="IUW4615" s="439"/>
      <c r="IUX4615" s="633"/>
      <c r="IUY4615" s="633"/>
      <c r="IUZ4615" s="1888"/>
      <c r="IVA4615" s="544"/>
      <c r="IVB4615" s="2365"/>
      <c r="IVC4615" s="633"/>
      <c r="IVD4615" s="439"/>
      <c r="IVE4615" s="633"/>
      <c r="IVF4615" s="633"/>
      <c r="IVG4615" s="1888"/>
      <c r="IVH4615" s="544"/>
      <c r="IVI4615" s="2365"/>
      <c r="IVJ4615" s="633"/>
      <c r="IVK4615" s="439"/>
      <c r="IVL4615" s="633"/>
      <c r="IVM4615" s="633"/>
      <c r="IVN4615" s="1888"/>
      <c r="IVO4615" s="544"/>
      <c r="IVP4615" s="2365"/>
      <c r="IVQ4615" s="633"/>
      <c r="IVR4615" s="439"/>
      <c r="IVS4615" s="633"/>
      <c r="IVT4615" s="633"/>
      <c r="IVU4615" s="1888"/>
      <c r="IVV4615" s="544"/>
      <c r="IVW4615" s="2365"/>
      <c r="IVX4615" s="633"/>
      <c r="IVY4615" s="439"/>
      <c r="IVZ4615" s="633"/>
      <c r="IWA4615" s="633"/>
      <c r="IWB4615" s="1888"/>
      <c r="IWC4615" s="544"/>
      <c r="IWD4615" s="2365"/>
      <c r="IWE4615" s="633"/>
      <c r="IWF4615" s="439"/>
      <c r="IWG4615" s="633"/>
      <c r="IWH4615" s="633"/>
      <c r="IWI4615" s="1888"/>
      <c r="IWJ4615" s="544"/>
      <c r="IWK4615" s="2365"/>
      <c r="IWL4615" s="633"/>
      <c r="IWM4615" s="439"/>
      <c r="IWN4615" s="633"/>
      <c r="IWO4615" s="633"/>
      <c r="IWP4615" s="1888"/>
      <c r="IWQ4615" s="544"/>
      <c r="IWR4615" s="2365"/>
      <c r="IWS4615" s="633"/>
      <c r="IWT4615" s="439"/>
      <c r="IWU4615" s="633"/>
      <c r="IWV4615" s="633"/>
      <c r="IWW4615" s="1888"/>
      <c r="IWX4615" s="544"/>
      <c r="IWY4615" s="2365"/>
      <c r="IWZ4615" s="633"/>
      <c r="IXA4615" s="439"/>
      <c r="IXB4615" s="633"/>
      <c r="IXC4615" s="633"/>
      <c r="IXD4615" s="1888"/>
      <c r="IXE4615" s="544"/>
      <c r="IXF4615" s="2365"/>
      <c r="IXG4615" s="633"/>
      <c r="IXH4615" s="439"/>
      <c r="IXI4615" s="633"/>
      <c r="IXJ4615" s="633"/>
      <c r="IXK4615" s="1888"/>
      <c r="IXL4615" s="544"/>
      <c r="IXM4615" s="2365"/>
      <c r="IXN4615" s="633"/>
      <c r="IXO4615" s="439"/>
      <c r="IXP4615" s="633"/>
      <c r="IXQ4615" s="633"/>
      <c r="IXR4615" s="1888"/>
      <c r="IXS4615" s="544"/>
      <c r="IXT4615" s="2365"/>
      <c r="IXU4615" s="633"/>
      <c r="IXV4615" s="439"/>
      <c r="IXW4615" s="633"/>
      <c r="IXX4615" s="633"/>
      <c r="IXY4615" s="1888"/>
      <c r="IXZ4615" s="544"/>
      <c r="IYA4615" s="2365"/>
      <c r="IYB4615" s="633"/>
      <c r="IYC4615" s="439"/>
      <c r="IYD4615" s="633"/>
      <c r="IYE4615" s="633"/>
      <c r="IYF4615" s="1888"/>
      <c r="IYG4615" s="544"/>
      <c r="IYH4615" s="2365"/>
      <c r="IYI4615" s="633"/>
      <c r="IYJ4615" s="439"/>
      <c r="IYK4615" s="633"/>
      <c r="IYL4615" s="633"/>
      <c r="IYM4615" s="1888"/>
      <c r="IYN4615" s="544"/>
      <c r="IYO4615" s="2365"/>
      <c r="IYP4615" s="633"/>
      <c r="IYQ4615" s="439"/>
      <c r="IYR4615" s="633"/>
      <c r="IYS4615" s="633"/>
      <c r="IYT4615" s="1888"/>
      <c r="IYU4615" s="544"/>
      <c r="IYV4615" s="2365"/>
      <c r="IYW4615" s="633"/>
      <c r="IYX4615" s="439"/>
      <c r="IYY4615" s="633"/>
      <c r="IYZ4615" s="633"/>
      <c r="IZA4615" s="1888"/>
      <c r="IZB4615" s="544"/>
      <c r="IZC4615" s="2365"/>
      <c r="IZD4615" s="633"/>
      <c r="IZE4615" s="439"/>
      <c r="IZF4615" s="633"/>
      <c r="IZG4615" s="633"/>
      <c r="IZH4615" s="1888"/>
      <c r="IZI4615" s="544"/>
      <c r="IZJ4615" s="2365"/>
      <c r="IZK4615" s="633"/>
      <c r="IZL4615" s="439"/>
      <c r="IZM4615" s="633"/>
      <c r="IZN4615" s="633"/>
      <c r="IZO4615" s="1888"/>
      <c r="IZP4615" s="544"/>
      <c r="IZQ4615" s="2365"/>
      <c r="IZR4615" s="633"/>
      <c r="IZS4615" s="439"/>
      <c r="IZT4615" s="633"/>
      <c r="IZU4615" s="633"/>
      <c r="IZV4615" s="1888"/>
      <c r="IZW4615" s="544"/>
      <c r="IZX4615" s="2365"/>
      <c r="IZY4615" s="633"/>
      <c r="IZZ4615" s="439"/>
      <c r="JAA4615" s="633"/>
      <c r="JAB4615" s="633"/>
      <c r="JAC4615" s="1888"/>
      <c r="JAD4615" s="544"/>
      <c r="JAE4615" s="2365"/>
      <c r="JAF4615" s="633"/>
      <c r="JAG4615" s="439"/>
      <c r="JAH4615" s="633"/>
      <c r="JAI4615" s="633"/>
      <c r="JAJ4615" s="1888"/>
      <c r="JAK4615" s="544"/>
      <c r="JAL4615" s="2365"/>
      <c r="JAM4615" s="633"/>
      <c r="JAN4615" s="439"/>
      <c r="JAO4615" s="633"/>
      <c r="JAP4615" s="633"/>
      <c r="JAQ4615" s="1888"/>
      <c r="JAR4615" s="544"/>
      <c r="JAS4615" s="2365"/>
      <c r="JAT4615" s="633"/>
      <c r="JAU4615" s="439"/>
      <c r="JAV4615" s="633"/>
      <c r="JAW4615" s="633"/>
      <c r="JAX4615" s="1888"/>
      <c r="JAY4615" s="544"/>
      <c r="JAZ4615" s="2365"/>
      <c r="JBA4615" s="633"/>
      <c r="JBB4615" s="439"/>
      <c r="JBC4615" s="633"/>
      <c r="JBD4615" s="633"/>
      <c r="JBE4615" s="1888"/>
      <c r="JBF4615" s="544"/>
      <c r="JBG4615" s="2365"/>
      <c r="JBH4615" s="633"/>
      <c r="JBI4615" s="439"/>
      <c r="JBJ4615" s="633"/>
      <c r="JBK4615" s="633"/>
      <c r="JBL4615" s="1888"/>
      <c r="JBM4615" s="544"/>
      <c r="JBN4615" s="2365"/>
      <c r="JBO4615" s="633"/>
      <c r="JBP4615" s="439"/>
      <c r="JBQ4615" s="633"/>
      <c r="JBR4615" s="633"/>
      <c r="JBS4615" s="1888"/>
      <c r="JBT4615" s="544"/>
      <c r="JBU4615" s="2365"/>
      <c r="JBV4615" s="633"/>
      <c r="JBW4615" s="439"/>
      <c r="JBX4615" s="633"/>
      <c r="JBY4615" s="633"/>
      <c r="JBZ4615" s="1888"/>
      <c r="JCA4615" s="544"/>
      <c r="JCB4615" s="2365"/>
      <c r="JCC4615" s="633"/>
      <c r="JCD4615" s="439"/>
      <c r="JCE4615" s="633"/>
      <c r="JCF4615" s="633"/>
      <c r="JCG4615" s="1888"/>
      <c r="JCH4615" s="544"/>
      <c r="JCI4615" s="2365"/>
      <c r="JCJ4615" s="633"/>
      <c r="JCK4615" s="439"/>
      <c r="JCL4615" s="633"/>
      <c r="JCM4615" s="633"/>
      <c r="JCN4615" s="1888"/>
      <c r="JCO4615" s="544"/>
      <c r="JCP4615" s="2365"/>
      <c r="JCQ4615" s="633"/>
      <c r="JCR4615" s="439"/>
      <c r="JCS4615" s="633"/>
      <c r="JCT4615" s="633"/>
      <c r="JCU4615" s="1888"/>
      <c r="JCV4615" s="544"/>
      <c r="JCW4615" s="2365"/>
      <c r="JCX4615" s="633"/>
      <c r="JCY4615" s="439"/>
      <c r="JCZ4615" s="633"/>
      <c r="JDA4615" s="633"/>
      <c r="JDB4615" s="1888"/>
      <c r="JDC4615" s="544"/>
      <c r="JDD4615" s="2365"/>
      <c r="JDE4615" s="633"/>
      <c r="JDF4615" s="439"/>
      <c r="JDG4615" s="633"/>
      <c r="JDH4615" s="633"/>
      <c r="JDI4615" s="1888"/>
      <c r="JDJ4615" s="544"/>
      <c r="JDK4615" s="2365"/>
      <c r="JDL4615" s="633"/>
      <c r="JDM4615" s="439"/>
      <c r="JDN4615" s="633"/>
      <c r="JDO4615" s="633"/>
      <c r="JDP4615" s="1888"/>
      <c r="JDQ4615" s="544"/>
      <c r="JDR4615" s="2365"/>
      <c r="JDS4615" s="633"/>
      <c r="JDT4615" s="439"/>
      <c r="JDU4615" s="633"/>
      <c r="JDV4615" s="633"/>
      <c r="JDW4615" s="1888"/>
      <c r="JDX4615" s="544"/>
      <c r="JDY4615" s="2365"/>
      <c r="JDZ4615" s="633"/>
      <c r="JEA4615" s="439"/>
      <c r="JEB4615" s="633"/>
      <c r="JEC4615" s="633"/>
      <c r="JED4615" s="1888"/>
      <c r="JEE4615" s="544"/>
      <c r="JEF4615" s="2365"/>
      <c r="JEG4615" s="633"/>
      <c r="JEH4615" s="439"/>
      <c r="JEI4615" s="633"/>
      <c r="JEJ4615" s="633"/>
      <c r="JEK4615" s="1888"/>
      <c r="JEL4615" s="544"/>
      <c r="JEM4615" s="2365"/>
      <c r="JEN4615" s="633"/>
      <c r="JEO4615" s="439"/>
      <c r="JEP4615" s="633"/>
      <c r="JEQ4615" s="633"/>
      <c r="JER4615" s="1888"/>
      <c r="JES4615" s="544"/>
      <c r="JET4615" s="2365"/>
      <c r="JEU4615" s="633"/>
      <c r="JEV4615" s="439"/>
      <c r="JEW4615" s="633"/>
      <c r="JEX4615" s="633"/>
      <c r="JEY4615" s="1888"/>
      <c r="JEZ4615" s="544"/>
      <c r="JFA4615" s="2365"/>
      <c r="JFB4615" s="633"/>
      <c r="JFC4615" s="439"/>
      <c r="JFD4615" s="633"/>
      <c r="JFE4615" s="633"/>
      <c r="JFF4615" s="1888"/>
      <c r="JFG4615" s="544"/>
      <c r="JFH4615" s="2365"/>
      <c r="JFI4615" s="633"/>
      <c r="JFJ4615" s="439"/>
      <c r="JFK4615" s="633"/>
      <c r="JFL4615" s="633"/>
      <c r="JFM4615" s="1888"/>
      <c r="JFN4615" s="544"/>
      <c r="JFO4615" s="2365"/>
      <c r="JFP4615" s="633"/>
      <c r="JFQ4615" s="439"/>
      <c r="JFR4615" s="633"/>
      <c r="JFS4615" s="633"/>
      <c r="JFT4615" s="1888"/>
      <c r="JFU4615" s="544"/>
      <c r="JFV4615" s="2365"/>
      <c r="JFW4615" s="633"/>
      <c r="JFX4615" s="439"/>
      <c r="JFY4615" s="633"/>
      <c r="JFZ4615" s="633"/>
      <c r="JGA4615" s="1888"/>
      <c r="JGB4615" s="544"/>
      <c r="JGC4615" s="2365"/>
      <c r="JGD4615" s="633"/>
      <c r="JGE4615" s="439"/>
      <c r="JGF4615" s="633"/>
      <c r="JGG4615" s="633"/>
      <c r="JGH4615" s="1888"/>
      <c r="JGI4615" s="544"/>
      <c r="JGJ4615" s="2365"/>
      <c r="JGK4615" s="633"/>
      <c r="JGL4615" s="439"/>
      <c r="JGM4615" s="633"/>
      <c r="JGN4615" s="633"/>
      <c r="JGO4615" s="1888"/>
      <c r="JGP4615" s="544"/>
      <c r="JGQ4615" s="2365"/>
      <c r="JGR4615" s="633"/>
      <c r="JGS4615" s="439"/>
      <c r="JGT4615" s="633"/>
      <c r="JGU4615" s="633"/>
      <c r="JGV4615" s="1888"/>
      <c r="JGW4615" s="544"/>
      <c r="JGX4615" s="2365"/>
      <c r="JGY4615" s="633"/>
      <c r="JGZ4615" s="439"/>
      <c r="JHA4615" s="633"/>
      <c r="JHB4615" s="633"/>
      <c r="JHC4615" s="1888"/>
      <c r="JHD4615" s="544"/>
      <c r="JHE4615" s="2365"/>
      <c r="JHF4615" s="633"/>
      <c r="JHG4615" s="439"/>
      <c r="JHH4615" s="633"/>
      <c r="JHI4615" s="633"/>
      <c r="JHJ4615" s="1888"/>
      <c r="JHK4615" s="544"/>
      <c r="JHL4615" s="2365"/>
      <c r="JHM4615" s="633"/>
      <c r="JHN4615" s="439"/>
      <c r="JHO4615" s="633"/>
      <c r="JHP4615" s="633"/>
      <c r="JHQ4615" s="1888"/>
      <c r="JHR4615" s="544"/>
      <c r="JHS4615" s="2365"/>
      <c r="JHT4615" s="633"/>
      <c r="JHU4615" s="439"/>
      <c r="JHV4615" s="633"/>
      <c r="JHW4615" s="633"/>
      <c r="JHX4615" s="1888"/>
      <c r="JHY4615" s="544"/>
      <c r="JHZ4615" s="2365"/>
      <c r="JIA4615" s="633"/>
      <c r="JIB4615" s="439"/>
      <c r="JIC4615" s="633"/>
      <c r="JID4615" s="633"/>
      <c r="JIE4615" s="1888"/>
      <c r="JIF4615" s="544"/>
      <c r="JIG4615" s="2365"/>
      <c r="JIH4615" s="633"/>
      <c r="JII4615" s="439"/>
      <c r="JIJ4615" s="633"/>
      <c r="JIK4615" s="633"/>
      <c r="JIL4615" s="1888"/>
      <c r="JIM4615" s="544"/>
      <c r="JIN4615" s="2365"/>
      <c r="JIO4615" s="633"/>
      <c r="JIP4615" s="439"/>
      <c r="JIQ4615" s="633"/>
      <c r="JIR4615" s="633"/>
      <c r="JIS4615" s="1888"/>
      <c r="JIT4615" s="544"/>
      <c r="JIU4615" s="2365"/>
      <c r="JIV4615" s="633"/>
      <c r="JIW4615" s="439"/>
      <c r="JIX4615" s="633"/>
      <c r="JIY4615" s="633"/>
      <c r="JIZ4615" s="1888"/>
      <c r="JJA4615" s="544"/>
      <c r="JJB4615" s="2365"/>
      <c r="JJC4615" s="633"/>
      <c r="JJD4615" s="439"/>
      <c r="JJE4615" s="633"/>
      <c r="JJF4615" s="633"/>
      <c r="JJG4615" s="1888"/>
      <c r="JJH4615" s="544"/>
      <c r="JJI4615" s="2365"/>
      <c r="JJJ4615" s="633"/>
      <c r="JJK4615" s="439"/>
      <c r="JJL4615" s="633"/>
      <c r="JJM4615" s="633"/>
      <c r="JJN4615" s="1888"/>
      <c r="JJO4615" s="544"/>
      <c r="JJP4615" s="2365"/>
      <c r="JJQ4615" s="633"/>
      <c r="JJR4615" s="439"/>
      <c r="JJS4615" s="633"/>
      <c r="JJT4615" s="633"/>
      <c r="JJU4615" s="1888"/>
      <c r="JJV4615" s="544"/>
      <c r="JJW4615" s="2365"/>
      <c r="JJX4615" s="633"/>
      <c r="JJY4615" s="439"/>
      <c r="JJZ4615" s="633"/>
      <c r="JKA4615" s="633"/>
      <c r="JKB4615" s="1888"/>
      <c r="JKC4615" s="544"/>
      <c r="JKD4615" s="2365"/>
      <c r="JKE4615" s="633"/>
      <c r="JKF4615" s="439"/>
      <c r="JKG4615" s="633"/>
      <c r="JKH4615" s="633"/>
      <c r="JKI4615" s="1888"/>
      <c r="JKJ4615" s="544"/>
      <c r="JKK4615" s="2365"/>
      <c r="JKL4615" s="633"/>
      <c r="JKM4615" s="439"/>
      <c r="JKN4615" s="633"/>
      <c r="JKO4615" s="633"/>
      <c r="JKP4615" s="1888"/>
      <c r="JKQ4615" s="544"/>
      <c r="JKR4615" s="2365"/>
      <c r="JKS4615" s="633"/>
      <c r="JKT4615" s="439"/>
      <c r="JKU4615" s="633"/>
      <c r="JKV4615" s="633"/>
      <c r="JKW4615" s="1888"/>
      <c r="JKX4615" s="544"/>
      <c r="JKY4615" s="2365"/>
      <c r="JKZ4615" s="633"/>
      <c r="JLA4615" s="439"/>
      <c r="JLB4615" s="633"/>
      <c r="JLC4615" s="633"/>
      <c r="JLD4615" s="1888"/>
      <c r="JLE4615" s="544"/>
      <c r="JLF4615" s="2365"/>
      <c r="JLG4615" s="633"/>
      <c r="JLH4615" s="439"/>
      <c r="JLI4615" s="633"/>
      <c r="JLJ4615" s="633"/>
      <c r="JLK4615" s="1888"/>
      <c r="JLL4615" s="544"/>
      <c r="JLM4615" s="2365"/>
      <c r="JLN4615" s="633"/>
      <c r="JLO4615" s="439"/>
      <c r="JLP4615" s="633"/>
      <c r="JLQ4615" s="633"/>
      <c r="JLR4615" s="1888"/>
      <c r="JLS4615" s="544"/>
      <c r="JLT4615" s="2365"/>
      <c r="JLU4615" s="633"/>
      <c r="JLV4615" s="439"/>
      <c r="JLW4615" s="633"/>
      <c r="JLX4615" s="633"/>
      <c r="JLY4615" s="1888"/>
      <c r="JLZ4615" s="544"/>
      <c r="JMA4615" s="2365"/>
      <c r="JMB4615" s="633"/>
      <c r="JMC4615" s="439"/>
      <c r="JMD4615" s="633"/>
      <c r="JME4615" s="633"/>
      <c r="JMF4615" s="1888"/>
      <c r="JMG4615" s="544"/>
      <c r="JMH4615" s="2365"/>
      <c r="JMI4615" s="633"/>
      <c r="JMJ4615" s="439"/>
      <c r="JMK4615" s="633"/>
      <c r="JML4615" s="633"/>
      <c r="JMM4615" s="1888"/>
      <c r="JMN4615" s="544"/>
      <c r="JMO4615" s="2365"/>
      <c r="JMP4615" s="633"/>
      <c r="JMQ4615" s="439"/>
      <c r="JMR4615" s="633"/>
      <c r="JMS4615" s="633"/>
      <c r="JMT4615" s="1888"/>
      <c r="JMU4615" s="544"/>
      <c r="JMV4615" s="2365"/>
      <c r="JMW4615" s="633"/>
      <c r="JMX4615" s="439"/>
      <c r="JMY4615" s="633"/>
      <c r="JMZ4615" s="633"/>
      <c r="JNA4615" s="1888"/>
      <c r="JNB4615" s="544"/>
      <c r="JNC4615" s="2365"/>
      <c r="JND4615" s="633"/>
      <c r="JNE4615" s="439"/>
      <c r="JNF4615" s="633"/>
      <c r="JNG4615" s="633"/>
      <c r="JNH4615" s="1888"/>
      <c r="JNI4615" s="544"/>
      <c r="JNJ4615" s="2365"/>
      <c r="JNK4615" s="633"/>
      <c r="JNL4615" s="439"/>
      <c r="JNM4615" s="633"/>
      <c r="JNN4615" s="633"/>
      <c r="JNO4615" s="1888"/>
      <c r="JNP4615" s="544"/>
      <c r="JNQ4615" s="2365"/>
      <c r="JNR4615" s="633"/>
      <c r="JNS4615" s="439"/>
      <c r="JNT4615" s="633"/>
      <c r="JNU4615" s="633"/>
      <c r="JNV4615" s="1888"/>
      <c r="JNW4615" s="544"/>
      <c r="JNX4615" s="2365"/>
      <c r="JNY4615" s="633"/>
      <c r="JNZ4615" s="439"/>
      <c r="JOA4615" s="633"/>
      <c r="JOB4615" s="633"/>
      <c r="JOC4615" s="1888"/>
      <c r="JOD4615" s="544"/>
      <c r="JOE4615" s="2365"/>
      <c r="JOF4615" s="633"/>
      <c r="JOG4615" s="439"/>
      <c r="JOH4615" s="633"/>
      <c r="JOI4615" s="633"/>
      <c r="JOJ4615" s="1888"/>
      <c r="JOK4615" s="544"/>
      <c r="JOL4615" s="2365"/>
      <c r="JOM4615" s="633"/>
      <c r="JON4615" s="439"/>
      <c r="JOO4615" s="633"/>
      <c r="JOP4615" s="633"/>
      <c r="JOQ4615" s="1888"/>
      <c r="JOR4615" s="544"/>
      <c r="JOS4615" s="2365"/>
      <c r="JOT4615" s="633"/>
      <c r="JOU4615" s="439"/>
      <c r="JOV4615" s="633"/>
      <c r="JOW4615" s="633"/>
      <c r="JOX4615" s="1888"/>
      <c r="JOY4615" s="544"/>
      <c r="JOZ4615" s="2365"/>
      <c r="JPA4615" s="633"/>
      <c r="JPB4615" s="439"/>
      <c r="JPC4615" s="633"/>
      <c r="JPD4615" s="633"/>
      <c r="JPE4615" s="1888"/>
      <c r="JPF4615" s="544"/>
      <c r="JPG4615" s="2365"/>
      <c r="JPH4615" s="633"/>
      <c r="JPI4615" s="439"/>
      <c r="JPJ4615" s="633"/>
      <c r="JPK4615" s="633"/>
      <c r="JPL4615" s="1888"/>
      <c r="JPM4615" s="544"/>
      <c r="JPN4615" s="2365"/>
      <c r="JPO4615" s="633"/>
      <c r="JPP4615" s="439"/>
      <c r="JPQ4615" s="633"/>
      <c r="JPR4615" s="633"/>
      <c r="JPS4615" s="1888"/>
      <c r="JPT4615" s="544"/>
      <c r="JPU4615" s="2365"/>
      <c r="JPV4615" s="633"/>
      <c r="JPW4615" s="439"/>
      <c r="JPX4615" s="633"/>
      <c r="JPY4615" s="633"/>
      <c r="JPZ4615" s="1888"/>
      <c r="JQA4615" s="544"/>
      <c r="JQB4615" s="2365"/>
      <c r="JQC4615" s="633"/>
      <c r="JQD4615" s="439"/>
      <c r="JQE4615" s="633"/>
      <c r="JQF4615" s="633"/>
      <c r="JQG4615" s="1888"/>
      <c r="JQH4615" s="544"/>
      <c r="JQI4615" s="2365"/>
      <c r="JQJ4615" s="633"/>
      <c r="JQK4615" s="439"/>
      <c r="JQL4615" s="633"/>
      <c r="JQM4615" s="633"/>
      <c r="JQN4615" s="1888"/>
      <c r="JQO4615" s="544"/>
      <c r="JQP4615" s="2365"/>
      <c r="JQQ4615" s="633"/>
      <c r="JQR4615" s="439"/>
      <c r="JQS4615" s="633"/>
      <c r="JQT4615" s="633"/>
      <c r="JQU4615" s="1888"/>
      <c r="JQV4615" s="544"/>
      <c r="JQW4615" s="2365"/>
      <c r="JQX4615" s="633"/>
      <c r="JQY4615" s="439"/>
      <c r="JQZ4615" s="633"/>
      <c r="JRA4615" s="633"/>
      <c r="JRB4615" s="1888"/>
      <c r="JRC4615" s="544"/>
      <c r="JRD4615" s="2365"/>
      <c r="JRE4615" s="633"/>
      <c r="JRF4615" s="439"/>
      <c r="JRG4615" s="633"/>
      <c r="JRH4615" s="633"/>
      <c r="JRI4615" s="1888"/>
      <c r="JRJ4615" s="544"/>
      <c r="JRK4615" s="2365"/>
      <c r="JRL4615" s="633"/>
      <c r="JRM4615" s="439"/>
      <c r="JRN4615" s="633"/>
      <c r="JRO4615" s="633"/>
      <c r="JRP4615" s="1888"/>
      <c r="JRQ4615" s="544"/>
      <c r="JRR4615" s="2365"/>
      <c r="JRS4615" s="633"/>
      <c r="JRT4615" s="439"/>
      <c r="JRU4615" s="633"/>
      <c r="JRV4615" s="633"/>
      <c r="JRW4615" s="1888"/>
      <c r="JRX4615" s="544"/>
      <c r="JRY4615" s="2365"/>
      <c r="JRZ4615" s="633"/>
      <c r="JSA4615" s="439"/>
      <c r="JSB4615" s="633"/>
      <c r="JSC4615" s="633"/>
      <c r="JSD4615" s="1888"/>
      <c r="JSE4615" s="544"/>
      <c r="JSF4615" s="2365"/>
      <c r="JSG4615" s="633"/>
      <c r="JSH4615" s="439"/>
      <c r="JSI4615" s="633"/>
      <c r="JSJ4615" s="633"/>
      <c r="JSK4615" s="1888"/>
      <c r="JSL4615" s="544"/>
      <c r="JSM4615" s="2365"/>
      <c r="JSN4615" s="633"/>
      <c r="JSO4615" s="439"/>
      <c r="JSP4615" s="633"/>
      <c r="JSQ4615" s="633"/>
      <c r="JSR4615" s="1888"/>
      <c r="JSS4615" s="544"/>
      <c r="JST4615" s="2365"/>
      <c r="JSU4615" s="633"/>
      <c r="JSV4615" s="439"/>
      <c r="JSW4615" s="633"/>
      <c r="JSX4615" s="633"/>
      <c r="JSY4615" s="1888"/>
      <c r="JSZ4615" s="544"/>
      <c r="JTA4615" s="2365"/>
      <c r="JTB4615" s="633"/>
      <c r="JTC4615" s="439"/>
      <c r="JTD4615" s="633"/>
      <c r="JTE4615" s="633"/>
      <c r="JTF4615" s="1888"/>
      <c r="JTG4615" s="544"/>
      <c r="JTH4615" s="2365"/>
      <c r="JTI4615" s="633"/>
      <c r="JTJ4615" s="439"/>
      <c r="JTK4615" s="633"/>
      <c r="JTL4615" s="633"/>
      <c r="JTM4615" s="1888"/>
      <c r="JTN4615" s="544"/>
      <c r="JTO4615" s="2365"/>
      <c r="JTP4615" s="633"/>
      <c r="JTQ4615" s="439"/>
      <c r="JTR4615" s="633"/>
      <c r="JTS4615" s="633"/>
      <c r="JTT4615" s="1888"/>
      <c r="JTU4615" s="544"/>
      <c r="JTV4615" s="2365"/>
      <c r="JTW4615" s="633"/>
      <c r="JTX4615" s="439"/>
      <c r="JTY4615" s="633"/>
      <c r="JTZ4615" s="633"/>
      <c r="JUA4615" s="1888"/>
      <c r="JUB4615" s="544"/>
      <c r="JUC4615" s="2365"/>
      <c r="JUD4615" s="633"/>
      <c r="JUE4615" s="439"/>
      <c r="JUF4615" s="633"/>
      <c r="JUG4615" s="633"/>
      <c r="JUH4615" s="1888"/>
      <c r="JUI4615" s="544"/>
      <c r="JUJ4615" s="2365"/>
      <c r="JUK4615" s="633"/>
      <c r="JUL4615" s="439"/>
      <c r="JUM4615" s="633"/>
      <c r="JUN4615" s="633"/>
      <c r="JUO4615" s="1888"/>
      <c r="JUP4615" s="544"/>
      <c r="JUQ4615" s="2365"/>
      <c r="JUR4615" s="633"/>
      <c r="JUS4615" s="439"/>
      <c r="JUT4615" s="633"/>
      <c r="JUU4615" s="633"/>
      <c r="JUV4615" s="1888"/>
      <c r="JUW4615" s="544"/>
      <c r="JUX4615" s="2365"/>
      <c r="JUY4615" s="633"/>
      <c r="JUZ4615" s="439"/>
      <c r="JVA4615" s="633"/>
      <c r="JVB4615" s="633"/>
      <c r="JVC4615" s="1888"/>
      <c r="JVD4615" s="544"/>
      <c r="JVE4615" s="2365"/>
      <c r="JVF4615" s="633"/>
      <c r="JVG4615" s="439"/>
      <c r="JVH4615" s="633"/>
      <c r="JVI4615" s="633"/>
      <c r="JVJ4615" s="1888"/>
      <c r="JVK4615" s="544"/>
      <c r="JVL4615" s="2365"/>
      <c r="JVM4615" s="633"/>
      <c r="JVN4615" s="439"/>
      <c r="JVO4615" s="633"/>
      <c r="JVP4615" s="633"/>
      <c r="JVQ4615" s="1888"/>
      <c r="JVR4615" s="544"/>
      <c r="JVS4615" s="2365"/>
      <c r="JVT4615" s="633"/>
      <c r="JVU4615" s="439"/>
      <c r="JVV4615" s="633"/>
      <c r="JVW4615" s="633"/>
      <c r="JVX4615" s="1888"/>
      <c r="JVY4615" s="544"/>
      <c r="JVZ4615" s="2365"/>
      <c r="JWA4615" s="633"/>
      <c r="JWB4615" s="439"/>
      <c r="JWC4615" s="633"/>
      <c r="JWD4615" s="633"/>
      <c r="JWE4615" s="1888"/>
      <c r="JWF4615" s="544"/>
      <c r="JWG4615" s="2365"/>
      <c r="JWH4615" s="633"/>
      <c r="JWI4615" s="439"/>
      <c r="JWJ4615" s="633"/>
      <c r="JWK4615" s="633"/>
      <c r="JWL4615" s="1888"/>
      <c r="JWM4615" s="544"/>
      <c r="JWN4615" s="2365"/>
      <c r="JWO4615" s="633"/>
      <c r="JWP4615" s="439"/>
      <c r="JWQ4615" s="633"/>
      <c r="JWR4615" s="633"/>
      <c r="JWS4615" s="1888"/>
      <c r="JWT4615" s="544"/>
      <c r="JWU4615" s="2365"/>
      <c r="JWV4615" s="633"/>
      <c r="JWW4615" s="439"/>
      <c r="JWX4615" s="633"/>
      <c r="JWY4615" s="633"/>
      <c r="JWZ4615" s="1888"/>
      <c r="JXA4615" s="544"/>
      <c r="JXB4615" s="2365"/>
      <c r="JXC4615" s="633"/>
      <c r="JXD4615" s="439"/>
      <c r="JXE4615" s="633"/>
      <c r="JXF4615" s="633"/>
      <c r="JXG4615" s="1888"/>
      <c r="JXH4615" s="544"/>
      <c r="JXI4615" s="2365"/>
      <c r="JXJ4615" s="633"/>
      <c r="JXK4615" s="439"/>
      <c r="JXL4615" s="633"/>
      <c r="JXM4615" s="633"/>
      <c r="JXN4615" s="1888"/>
      <c r="JXO4615" s="544"/>
      <c r="JXP4615" s="2365"/>
      <c r="JXQ4615" s="633"/>
      <c r="JXR4615" s="439"/>
      <c r="JXS4615" s="633"/>
      <c r="JXT4615" s="633"/>
      <c r="JXU4615" s="1888"/>
      <c r="JXV4615" s="544"/>
      <c r="JXW4615" s="2365"/>
      <c r="JXX4615" s="633"/>
      <c r="JXY4615" s="439"/>
      <c r="JXZ4615" s="633"/>
      <c r="JYA4615" s="633"/>
      <c r="JYB4615" s="1888"/>
      <c r="JYC4615" s="544"/>
      <c r="JYD4615" s="2365"/>
      <c r="JYE4615" s="633"/>
      <c r="JYF4615" s="439"/>
      <c r="JYG4615" s="633"/>
      <c r="JYH4615" s="633"/>
      <c r="JYI4615" s="1888"/>
      <c r="JYJ4615" s="544"/>
      <c r="JYK4615" s="2365"/>
      <c r="JYL4615" s="633"/>
      <c r="JYM4615" s="439"/>
      <c r="JYN4615" s="633"/>
      <c r="JYO4615" s="633"/>
      <c r="JYP4615" s="1888"/>
      <c r="JYQ4615" s="544"/>
      <c r="JYR4615" s="2365"/>
      <c r="JYS4615" s="633"/>
      <c r="JYT4615" s="439"/>
      <c r="JYU4615" s="633"/>
      <c r="JYV4615" s="633"/>
      <c r="JYW4615" s="1888"/>
      <c r="JYX4615" s="544"/>
      <c r="JYY4615" s="2365"/>
      <c r="JYZ4615" s="633"/>
      <c r="JZA4615" s="439"/>
      <c r="JZB4615" s="633"/>
      <c r="JZC4615" s="633"/>
      <c r="JZD4615" s="1888"/>
      <c r="JZE4615" s="544"/>
      <c r="JZF4615" s="2365"/>
      <c r="JZG4615" s="633"/>
      <c r="JZH4615" s="439"/>
      <c r="JZI4615" s="633"/>
      <c r="JZJ4615" s="633"/>
      <c r="JZK4615" s="1888"/>
      <c r="JZL4615" s="544"/>
      <c r="JZM4615" s="2365"/>
      <c r="JZN4615" s="633"/>
      <c r="JZO4615" s="439"/>
      <c r="JZP4615" s="633"/>
      <c r="JZQ4615" s="633"/>
      <c r="JZR4615" s="1888"/>
      <c r="JZS4615" s="544"/>
      <c r="JZT4615" s="2365"/>
      <c r="JZU4615" s="633"/>
      <c r="JZV4615" s="439"/>
      <c r="JZW4615" s="633"/>
      <c r="JZX4615" s="633"/>
      <c r="JZY4615" s="1888"/>
      <c r="JZZ4615" s="544"/>
      <c r="KAA4615" s="2365"/>
      <c r="KAB4615" s="633"/>
      <c r="KAC4615" s="439"/>
      <c r="KAD4615" s="633"/>
      <c r="KAE4615" s="633"/>
      <c r="KAF4615" s="1888"/>
      <c r="KAG4615" s="544"/>
      <c r="KAH4615" s="2365"/>
      <c r="KAI4615" s="633"/>
      <c r="KAJ4615" s="439"/>
      <c r="KAK4615" s="633"/>
      <c r="KAL4615" s="633"/>
      <c r="KAM4615" s="1888"/>
      <c r="KAN4615" s="544"/>
      <c r="KAO4615" s="2365"/>
      <c r="KAP4615" s="633"/>
      <c r="KAQ4615" s="439"/>
      <c r="KAR4615" s="633"/>
      <c r="KAS4615" s="633"/>
      <c r="KAT4615" s="1888"/>
      <c r="KAU4615" s="544"/>
      <c r="KAV4615" s="2365"/>
      <c r="KAW4615" s="633"/>
      <c r="KAX4615" s="439"/>
      <c r="KAY4615" s="633"/>
      <c r="KAZ4615" s="633"/>
      <c r="KBA4615" s="1888"/>
      <c r="KBB4615" s="544"/>
      <c r="KBC4615" s="2365"/>
      <c r="KBD4615" s="633"/>
      <c r="KBE4615" s="439"/>
      <c r="KBF4615" s="633"/>
      <c r="KBG4615" s="633"/>
      <c r="KBH4615" s="1888"/>
      <c r="KBI4615" s="544"/>
      <c r="KBJ4615" s="2365"/>
      <c r="KBK4615" s="633"/>
      <c r="KBL4615" s="439"/>
      <c r="KBM4615" s="633"/>
      <c r="KBN4615" s="633"/>
      <c r="KBO4615" s="1888"/>
      <c r="KBP4615" s="544"/>
      <c r="KBQ4615" s="2365"/>
      <c r="KBR4615" s="633"/>
      <c r="KBS4615" s="439"/>
      <c r="KBT4615" s="633"/>
      <c r="KBU4615" s="633"/>
      <c r="KBV4615" s="1888"/>
      <c r="KBW4615" s="544"/>
      <c r="KBX4615" s="2365"/>
      <c r="KBY4615" s="633"/>
      <c r="KBZ4615" s="439"/>
      <c r="KCA4615" s="633"/>
      <c r="KCB4615" s="633"/>
      <c r="KCC4615" s="1888"/>
      <c r="KCD4615" s="544"/>
      <c r="KCE4615" s="2365"/>
      <c r="KCF4615" s="633"/>
      <c r="KCG4615" s="439"/>
      <c r="KCH4615" s="633"/>
      <c r="KCI4615" s="633"/>
      <c r="KCJ4615" s="1888"/>
      <c r="KCK4615" s="544"/>
      <c r="KCL4615" s="2365"/>
      <c r="KCM4615" s="633"/>
      <c r="KCN4615" s="439"/>
      <c r="KCO4615" s="633"/>
      <c r="KCP4615" s="633"/>
      <c r="KCQ4615" s="1888"/>
      <c r="KCR4615" s="544"/>
      <c r="KCS4615" s="2365"/>
      <c r="KCT4615" s="633"/>
      <c r="KCU4615" s="439"/>
      <c r="KCV4615" s="633"/>
      <c r="KCW4615" s="633"/>
      <c r="KCX4615" s="1888"/>
      <c r="KCY4615" s="544"/>
      <c r="KCZ4615" s="2365"/>
      <c r="KDA4615" s="633"/>
      <c r="KDB4615" s="439"/>
      <c r="KDC4615" s="633"/>
      <c r="KDD4615" s="633"/>
      <c r="KDE4615" s="1888"/>
      <c r="KDF4615" s="544"/>
      <c r="KDG4615" s="2365"/>
      <c r="KDH4615" s="633"/>
      <c r="KDI4615" s="439"/>
      <c r="KDJ4615" s="633"/>
      <c r="KDK4615" s="633"/>
      <c r="KDL4615" s="1888"/>
      <c r="KDM4615" s="544"/>
      <c r="KDN4615" s="2365"/>
      <c r="KDO4615" s="633"/>
      <c r="KDP4615" s="439"/>
      <c r="KDQ4615" s="633"/>
      <c r="KDR4615" s="633"/>
      <c r="KDS4615" s="1888"/>
      <c r="KDT4615" s="544"/>
      <c r="KDU4615" s="2365"/>
      <c r="KDV4615" s="633"/>
      <c r="KDW4615" s="439"/>
      <c r="KDX4615" s="633"/>
      <c r="KDY4615" s="633"/>
      <c r="KDZ4615" s="1888"/>
      <c r="KEA4615" s="544"/>
      <c r="KEB4615" s="2365"/>
      <c r="KEC4615" s="633"/>
      <c r="KED4615" s="439"/>
      <c r="KEE4615" s="633"/>
      <c r="KEF4615" s="633"/>
      <c r="KEG4615" s="1888"/>
      <c r="KEH4615" s="544"/>
      <c r="KEI4615" s="2365"/>
      <c r="KEJ4615" s="633"/>
      <c r="KEK4615" s="439"/>
      <c r="KEL4615" s="633"/>
      <c r="KEM4615" s="633"/>
      <c r="KEN4615" s="1888"/>
      <c r="KEO4615" s="544"/>
      <c r="KEP4615" s="2365"/>
      <c r="KEQ4615" s="633"/>
      <c r="KER4615" s="439"/>
      <c r="KES4615" s="633"/>
      <c r="KET4615" s="633"/>
      <c r="KEU4615" s="1888"/>
      <c r="KEV4615" s="544"/>
      <c r="KEW4615" s="2365"/>
      <c r="KEX4615" s="633"/>
      <c r="KEY4615" s="439"/>
      <c r="KEZ4615" s="633"/>
      <c r="KFA4615" s="633"/>
      <c r="KFB4615" s="1888"/>
      <c r="KFC4615" s="544"/>
      <c r="KFD4615" s="2365"/>
      <c r="KFE4615" s="633"/>
      <c r="KFF4615" s="439"/>
      <c r="KFG4615" s="633"/>
      <c r="KFH4615" s="633"/>
      <c r="KFI4615" s="1888"/>
      <c r="KFJ4615" s="544"/>
      <c r="KFK4615" s="2365"/>
      <c r="KFL4615" s="633"/>
      <c r="KFM4615" s="439"/>
      <c r="KFN4615" s="633"/>
      <c r="KFO4615" s="633"/>
      <c r="KFP4615" s="1888"/>
      <c r="KFQ4615" s="544"/>
      <c r="KFR4615" s="2365"/>
      <c r="KFS4615" s="633"/>
      <c r="KFT4615" s="439"/>
      <c r="KFU4615" s="633"/>
      <c r="KFV4615" s="633"/>
      <c r="KFW4615" s="1888"/>
      <c r="KFX4615" s="544"/>
      <c r="KFY4615" s="2365"/>
      <c r="KFZ4615" s="633"/>
      <c r="KGA4615" s="439"/>
      <c r="KGB4615" s="633"/>
      <c r="KGC4615" s="633"/>
      <c r="KGD4615" s="1888"/>
      <c r="KGE4615" s="544"/>
      <c r="KGF4615" s="2365"/>
      <c r="KGG4615" s="633"/>
      <c r="KGH4615" s="439"/>
      <c r="KGI4615" s="633"/>
      <c r="KGJ4615" s="633"/>
      <c r="KGK4615" s="1888"/>
      <c r="KGL4615" s="544"/>
      <c r="KGM4615" s="2365"/>
      <c r="KGN4615" s="633"/>
      <c r="KGO4615" s="439"/>
      <c r="KGP4615" s="633"/>
      <c r="KGQ4615" s="633"/>
      <c r="KGR4615" s="1888"/>
      <c r="KGS4615" s="544"/>
      <c r="KGT4615" s="2365"/>
      <c r="KGU4615" s="633"/>
      <c r="KGV4615" s="439"/>
      <c r="KGW4615" s="633"/>
      <c r="KGX4615" s="633"/>
      <c r="KGY4615" s="1888"/>
      <c r="KGZ4615" s="544"/>
      <c r="KHA4615" s="2365"/>
      <c r="KHB4615" s="633"/>
      <c r="KHC4615" s="439"/>
      <c r="KHD4615" s="633"/>
      <c r="KHE4615" s="633"/>
      <c r="KHF4615" s="1888"/>
      <c r="KHG4615" s="544"/>
      <c r="KHH4615" s="2365"/>
      <c r="KHI4615" s="633"/>
      <c r="KHJ4615" s="439"/>
      <c r="KHK4615" s="633"/>
      <c r="KHL4615" s="633"/>
      <c r="KHM4615" s="1888"/>
      <c r="KHN4615" s="544"/>
      <c r="KHO4615" s="2365"/>
      <c r="KHP4615" s="633"/>
      <c r="KHQ4615" s="439"/>
      <c r="KHR4615" s="633"/>
      <c r="KHS4615" s="633"/>
      <c r="KHT4615" s="1888"/>
      <c r="KHU4615" s="544"/>
      <c r="KHV4615" s="2365"/>
      <c r="KHW4615" s="633"/>
      <c r="KHX4615" s="439"/>
      <c r="KHY4615" s="633"/>
      <c r="KHZ4615" s="633"/>
      <c r="KIA4615" s="1888"/>
      <c r="KIB4615" s="544"/>
      <c r="KIC4615" s="2365"/>
      <c r="KID4615" s="633"/>
      <c r="KIE4615" s="439"/>
      <c r="KIF4615" s="633"/>
      <c r="KIG4615" s="633"/>
      <c r="KIH4615" s="1888"/>
      <c r="KII4615" s="544"/>
      <c r="KIJ4615" s="2365"/>
      <c r="KIK4615" s="633"/>
      <c r="KIL4615" s="439"/>
      <c r="KIM4615" s="633"/>
      <c r="KIN4615" s="633"/>
      <c r="KIO4615" s="1888"/>
      <c r="KIP4615" s="544"/>
      <c r="KIQ4615" s="2365"/>
      <c r="KIR4615" s="633"/>
      <c r="KIS4615" s="439"/>
      <c r="KIT4615" s="633"/>
      <c r="KIU4615" s="633"/>
      <c r="KIV4615" s="1888"/>
      <c r="KIW4615" s="544"/>
      <c r="KIX4615" s="2365"/>
      <c r="KIY4615" s="633"/>
      <c r="KIZ4615" s="439"/>
      <c r="KJA4615" s="633"/>
      <c r="KJB4615" s="633"/>
      <c r="KJC4615" s="1888"/>
      <c r="KJD4615" s="544"/>
      <c r="KJE4615" s="2365"/>
      <c r="KJF4615" s="633"/>
      <c r="KJG4615" s="439"/>
      <c r="KJH4615" s="633"/>
      <c r="KJI4615" s="633"/>
      <c r="KJJ4615" s="1888"/>
      <c r="KJK4615" s="544"/>
      <c r="KJL4615" s="2365"/>
      <c r="KJM4615" s="633"/>
      <c r="KJN4615" s="439"/>
      <c r="KJO4615" s="633"/>
      <c r="KJP4615" s="633"/>
      <c r="KJQ4615" s="1888"/>
      <c r="KJR4615" s="544"/>
      <c r="KJS4615" s="2365"/>
      <c r="KJT4615" s="633"/>
      <c r="KJU4615" s="439"/>
      <c r="KJV4615" s="633"/>
      <c r="KJW4615" s="633"/>
      <c r="KJX4615" s="1888"/>
      <c r="KJY4615" s="544"/>
      <c r="KJZ4615" s="2365"/>
      <c r="KKA4615" s="633"/>
      <c r="KKB4615" s="439"/>
      <c r="KKC4615" s="633"/>
      <c r="KKD4615" s="633"/>
      <c r="KKE4615" s="1888"/>
      <c r="KKF4615" s="544"/>
      <c r="KKG4615" s="2365"/>
      <c r="KKH4615" s="633"/>
      <c r="KKI4615" s="439"/>
      <c r="KKJ4615" s="633"/>
      <c r="KKK4615" s="633"/>
      <c r="KKL4615" s="1888"/>
      <c r="KKM4615" s="544"/>
      <c r="KKN4615" s="2365"/>
      <c r="KKO4615" s="633"/>
      <c r="KKP4615" s="439"/>
      <c r="KKQ4615" s="633"/>
      <c r="KKR4615" s="633"/>
      <c r="KKS4615" s="1888"/>
      <c r="KKT4615" s="544"/>
      <c r="KKU4615" s="2365"/>
      <c r="KKV4615" s="633"/>
      <c r="KKW4615" s="439"/>
      <c r="KKX4615" s="633"/>
      <c r="KKY4615" s="633"/>
      <c r="KKZ4615" s="1888"/>
      <c r="KLA4615" s="544"/>
      <c r="KLB4615" s="2365"/>
      <c r="KLC4615" s="633"/>
      <c r="KLD4615" s="439"/>
      <c r="KLE4615" s="633"/>
      <c r="KLF4615" s="633"/>
      <c r="KLG4615" s="1888"/>
      <c r="KLH4615" s="544"/>
      <c r="KLI4615" s="2365"/>
      <c r="KLJ4615" s="633"/>
      <c r="KLK4615" s="439"/>
      <c r="KLL4615" s="633"/>
      <c r="KLM4615" s="633"/>
      <c r="KLN4615" s="1888"/>
      <c r="KLO4615" s="544"/>
      <c r="KLP4615" s="2365"/>
      <c r="KLQ4615" s="633"/>
      <c r="KLR4615" s="439"/>
      <c r="KLS4615" s="633"/>
      <c r="KLT4615" s="633"/>
      <c r="KLU4615" s="1888"/>
      <c r="KLV4615" s="544"/>
      <c r="KLW4615" s="2365"/>
      <c r="KLX4615" s="633"/>
      <c r="KLY4615" s="439"/>
      <c r="KLZ4615" s="633"/>
      <c r="KMA4615" s="633"/>
      <c r="KMB4615" s="1888"/>
      <c r="KMC4615" s="544"/>
      <c r="KMD4615" s="2365"/>
      <c r="KME4615" s="633"/>
      <c r="KMF4615" s="439"/>
      <c r="KMG4615" s="633"/>
      <c r="KMH4615" s="633"/>
      <c r="KMI4615" s="1888"/>
      <c r="KMJ4615" s="544"/>
      <c r="KMK4615" s="2365"/>
      <c r="KML4615" s="633"/>
      <c r="KMM4615" s="439"/>
      <c r="KMN4615" s="633"/>
      <c r="KMO4615" s="633"/>
      <c r="KMP4615" s="1888"/>
      <c r="KMQ4615" s="544"/>
      <c r="KMR4615" s="2365"/>
      <c r="KMS4615" s="633"/>
      <c r="KMT4615" s="439"/>
      <c r="KMU4615" s="633"/>
      <c r="KMV4615" s="633"/>
      <c r="KMW4615" s="1888"/>
      <c r="KMX4615" s="544"/>
      <c r="KMY4615" s="2365"/>
      <c r="KMZ4615" s="633"/>
      <c r="KNA4615" s="439"/>
      <c r="KNB4615" s="633"/>
      <c r="KNC4615" s="633"/>
      <c r="KND4615" s="1888"/>
      <c r="KNE4615" s="544"/>
      <c r="KNF4615" s="2365"/>
      <c r="KNG4615" s="633"/>
      <c r="KNH4615" s="439"/>
      <c r="KNI4615" s="633"/>
      <c r="KNJ4615" s="633"/>
      <c r="KNK4615" s="1888"/>
      <c r="KNL4615" s="544"/>
      <c r="KNM4615" s="2365"/>
      <c r="KNN4615" s="633"/>
      <c r="KNO4615" s="439"/>
      <c r="KNP4615" s="633"/>
      <c r="KNQ4615" s="633"/>
      <c r="KNR4615" s="1888"/>
      <c r="KNS4615" s="544"/>
      <c r="KNT4615" s="2365"/>
      <c r="KNU4615" s="633"/>
      <c r="KNV4615" s="439"/>
      <c r="KNW4615" s="633"/>
      <c r="KNX4615" s="633"/>
      <c r="KNY4615" s="1888"/>
      <c r="KNZ4615" s="544"/>
      <c r="KOA4615" s="2365"/>
      <c r="KOB4615" s="633"/>
      <c r="KOC4615" s="439"/>
      <c r="KOD4615" s="633"/>
      <c r="KOE4615" s="633"/>
      <c r="KOF4615" s="1888"/>
      <c r="KOG4615" s="544"/>
      <c r="KOH4615" s="2365"/>
      <c r="KOI4615" s="633"/>
      <c r="KOJ4615" s="439"/>
      <c r="KOK4615" s="633"/>
      <c r="KOL4615" s="633"/>
      <c r="KOM4615" s="1888"/>
      <c r="KON4615" s="544"/>
      <c r="KOO4615" s="2365"/>
      <c r="KOP4615" s="633"/>
      <c r="KOQ4615" s="439"/>
      <c r="KOR4615" s="633"/>
      <c r="KOS4615" s="633"/>
      <c r="KOT4615" s="1888"/>
      <c r="KOU4615" s="544"/>
      <c r="KOV4615" s="2365"/>
      <c r="KOW4615" s="633"/>
      <c r="KOX4615" s="439"/>
      <c r="KOY4615" s="633"/>
      <c r="KOZ4615" s="633"/>
      <c r="KPA4615" s="1888"/>
      <c r="KPB4615" s="544"/>
      <c r="KPC4615" s="2365"/>
      <c r="KPD4615" s="633"/>
      <c r="KPE4615" s="439"/>
      <c r="KPF4615" s="633"/>
      <c r="KPG4615" s="633"/>
      <c r="KPH4615" s="1888"/>
      <c r="KPI4615" s="544"/>
      <c r="KPJ4615" s="2365"/>
      <c r="KPK4615" s="633"/>
      <c r="KPL4615" s="439"/>
      <c r="KPM4615" s="633"/>
      <c r="KPN4615" s="633"/>
      <c r="KPO4615" s="1888"/>
      <c r="KPP4615" s="544"/>
      <c r="KPQ4615" s="2365"/>
      <c r="KPR4615" s="633"/>
      <c r="KPS4615" s="439"/>
      <c r="KPT4615" s="633"/>
      <c r="KPU4615" s="633"/>
      <c r="KPV4615" s="1888"/>
      <c r="KPW4615" s="544"/>
      <c r="KPX4615" s="2365"/>
      <c r="KPY4615" s="633"/>
      <c r="KPZ4615" s="439"/>
      <c r="KQA4615" s="633"/>
      <c r="KQB4615" s="633"/>
      <c r="KQC4615" s="1888"/>
      <c r="KQD4615" s="544"/>
      <c r="KQE4615" s="2365"/>
      <c r="KQF4615" s="633"/>
      <c r="KQG4615" s="439"/>
      <c r="KQH4615" s="633"/>
      <c r="KQI4615" s="633"/>
      <c r="KQJ4615" s="1888"/>
      <c r="KQK4615" s="544"/>
      <c r="KQL4615" s="2365"/>
      <c r="KQM4615" s="633"/>
      <c r="KQN4615" s="439"/>
      <c r="KQO4615" s="633"/>
      <c r="KQP4615" s="633"/>
      <c r="KQQ4615" s="1888"/>
      <c r="KQR4615" s="544"/>
      <c r="KQS4615" s="2365"/>
      <c r="KQT4615" s="633"/>
      <c r="KQU4615" s="439"/>
      <c r="KQV4615" s="633"/>
      <c r="KQW4615" s="633"/>
      <c r="KQX4615" s="1888"/>
      <c r="KQY4615" s="544"/>
      <c r="KQZ4615" s="2365"/>
      <c r="KRA4615" s="633"/>
      <c r="KRB4615" s="439"/>
      <c r="KRC4615" s="633"/>
      <c r="KRD4615" s="633"/>
      <c r="KRE4615" s="1888"/>
      <c r="KRF4615" s="544"/>
      <c r="KRG4615" s="2365"/>
      <c r="KRH4615" s="633"/>
      <c r="KRI4615" s="439"/>
      <c r="KRJ4615" s="633"/>
      <c r="KRK4615" s="633"/>
      <c r="KRL4615" s="1888"/>
      <c r="KRM4615" s="544"/>
      <c r="KRN4615" s="2365"/>
      <c r="KRO4615" s="633"/>
      <c r="KRP4615" s="439"/>
      <c r="KRQ4615" s="633"/>
      <c r="KRR4615" s="633"/>
      <c r="KRS4615" s="1888"/>
      <c r="KRT4615" s="544"/>
      <c r="KRU4615" s="2365"/>
      <c r="KRV4615" s="633"/>
      <c r="KRW4615" s="439"/>
      <c r="KRX4615" s="633"/>
      <c r="KRY4615" s="633"/>
      <c r="KRZ4615" s="1888"/>
      <c r="KSA4615" s="544"/>
      <c r="KSB4615" s="2365"/>
      <c r="KSC4615" s="633"/>
      <c r="KSD4615" s="439"/>
      <c r="KSE4615" s="633"/>
      <c r="KSF4615" s="633"/>
      <c r="KSG4615" s="1888"/>
      <c r="KSH4615" s="544"/>
      <c r="KSI4615" s="2365"/>
      <c r="KSJ4615" s="633"/>
      <c r="KSK4615" s="439"/>
      <c r="KSL4615" s="633"/>
      <c r="KSM4615" s="633"/>
      <c r="KSN4615" s="1888"/>
      <c r="KSO4615" s="544"/>
      <c r="KSP4615" s="2365"/>
      <c r="KSQ4615" s="633"/>
      <c r="KSR4615" s="439"/>
      <c r="KSS4615" s="633"/>
      <c r="KST4615" s="633"/>
      <c r="KSU4615" s="1888"/>
      <c r="KSV4615" s="544"/>
      <c r="KSW4615" s="2365"/>
      <c r="KSX4615" s="633"/>
      <c r="KSY4615" s="439"/>
      <c r="KSZ4615" s="633"/>
      <c r="KTA4615" s="633"/>
      <c r="KTB4615" s="1888"/>
      <c r="KTC4615" s="544"/>
      <c r="KTD4615" s="2365"/>
      <c r="KTE4615" s="633"/>
      <c r="KTF4615" s="439"/>
      <c r="KTG4615" s="633"/>
      <c r="KTH4615" s="633"/>
      <c r="KTI4615" s="1888"/>
      <c r="KTJ4615" s="544"/>
      <c r="KTK4615" s="2365"/>
      <c r="KTL4615" s="633"/>
      <c r="KTM4615" s="439"/>
      <c r="KTN4615" s="633"/>
      <c r="KTO4615" s="633"/>
      <c r="KTP4615" s="1888"/>
      <c r="KTQ4615" s="544"/>
      <c r="KTR4615" s="2365"/>
      <c r="KTS4615" s="633"/>
      <c r="KTT4615" s="439"/>
      <c r="KTU4615" s="633"/>
      <c r="KTV4615" s="633"/>
      <c r="KTW4615" s="1888"/>
      <c r="KTX4615" s="544"/>
      <c r="KTY4615" s="2365"/>
      <c r="KTZ4615" s="633"/>
      <c r="KUA4615" s="439"/>
      <c r="KUB4615" s="633"/>
      <c r="KUC4615" s="633"/>
      <c r="KUD4615" s="1888"/>
      <c r="KUE4615" s="544"/>
      <c r="KUF4615" s="2365"/>
      <c r="KUG4615" s="633"/>
      <c r="KUH4615" s="439"/>
      <c r="KUI4615" s="633"/>
      <c r="KUJ4615" s="633"/>
      <c r="KUK4615" s="1888"/>
      <c r="KUL4615" s="544"/>
      <c r="KUM4615" s="2365"/>
      <c r="KUN4615" s="633"/>
      <c r="KUO4615" s="439"/>
      <c r="KUP4615" s="633"/>
      <c r="KUQ4615" s="633"/>
      <c r="KUR4615" s="1888"/>
      <c r="KUS4615" s="544"/>
      <c r="KUT4615" s="2365"/>
      <c r="KUU4615" s="633"/>
      <c r="KUV4615" s="439"/>
      <c r="KUW4615" s="633"/>
      <c r="KUX4615" s="633"/>
      <c r="KUY4615" s="1888"/>
      <c r="KUZ4615" s="544"/>
      <c r="KVA4615" s="2365"/>
      <c r="KVB4615" s="633"/>
      <c r="KVC4615" s="439"/>
      <c r="KVD4615" s="633"/>
      <c r="KVE4615" s="633"/>
      <c r="KVF4615" s="1888"/>
      <c r="KVG4615" s="544"/>
      <c r="KVH4615" s="2365"/>
      <c r="KVI4615" s="633"/>
      <c r="KVJ4615" s="439"/>
      <c r="KVK4615" s="633"/>
      <c r="KVL4615" s="633"/>
      <c r="KVM4615" s="1888"/>
      <c r="KVN4615" s="544"/>
      <c r="KVO4615" s="2365"/>
      <c r="KVP4615" s="633"/>
      <c r="KVQ4615" s="439"/>
      <c r="KVR4615" s="633"/>
      <c r="KVS4615" s="633"/>
      <c r="KVT4615" s="1888"/>
      <c r="KVU4615" s="544"/>
      <c r="KVV4615" s="2365"/>
      <c r="KVW4615" s="633"/>
      <c r="KVX4615" s="439"/>
      <c r="KVY4615" s="633"/>
      <c r="KVZ4615" s="633"/>
      <c r="KWA4615" s="1888"/>
      <c r="KWB4615" s="544"/>
      <c r="KWC4615" s="2365"/>
      <c r="KWD4615" s="633"/>
      <c r="KWE4615" s="439"/>
      <c r="KWF4615" s="633"/>
      <c r="KWG4615" s="633"/>
      <c r="KWH4615" s="1888"/>
      <c r="KWI4615" s="544"/>
      <c r="KWJ4615" s="2365"/>
      <c r="KWK4615" s="633"/>
      <c r="KWL4615" s="439"/>
      <c r="KWM4615" s="633"/>
      <c r="KWN4615" s="633"/>
      <c r="KWO4615" s="1888"/>
      <c r="KWP4615" s="544"/>
      <c r="KWQ4615" s="2365"/>
      <c r="KWR4615" s="633"/>
      <c r="KWS4615" s="439"/>
      <c r="KWT4615" s="633"/>
      <c r="KWU4615" s="633"/>
      <c r="KWV4615" s="1888"/>
      <c r="KWW4615" s="544"/>
      <c r="KWX4615" s="2365"/>
      <c r="KWY4615" s="633"/>
      <c r="KWZ4615" s="439"/>
      <c r="KXA4615" s="633"/>
      <c r="KXB4615" s="633"/>
      <c r="KXC4615" s="1888"/>
      <c r="KXD4615" s="544"/>
      <c r="KXE4615" s="2365"/>
      <c r="KXF4615" s="633"/>
      <c r="KXG4615" s="439"/>
      <c r="KXH4615" s="633"/>
      <c r="KXI4615" s="633"/>
      <c r="KXJ4615" s="1888"/>
      <c r="KXK4615" s="544"/>
      <c r="KXL4615" s="2365"/>
      <c r="KXM4615" s="633"/>
      <c r="KXN4615" s="439"/>
      <c r="KXO4615" s="633"/>
      <c r="KXP4615" s="633"/>
      <c r="KXQ4615" s="1888"/>
      <c r="KXR4615" s="544"/>
      <c r="KXS4615" s="2365"/>
      <c r="KXT4615" s="633"/>
      <c r="KXU4615" s="439"/>
      <c r="KXV4615" s="633"/>
      <c r="KXW4615" s="633"/>
      <c r="KXX4615" s="1888"/>
      <c r="KXY4615" s="544"/>
      <c r="KXZ4615" s="2365"/>
      <c r="KYA4615" s="633"/>
      <c r="KYB4615" s="439"/>
      <c r="KYC4615" s="633"/>
      <c r="KYD4615" s="633"/>
      <c r="KYE4615" s="1888"/>
      <c r="KYF4615" s="544"/>
      <c r="KYG4615" s="2365"/>
      <c r="KYH4615" s="633"/>
      <c r="KYI4615" s="439"/>
      <c r="KYJ4615" s="633"/>
      <c r="KYK4615" s="633"/>
      <c r="KYL4615" s="1888"/>
      <c r="KYM4615" s="544"/>
      <c r="KYN4615" s="2365"/>
      <c r="KYO4615" s="633"/>
      <c r="KYP4615" s="439"/>
      <c r="KYQ4615" s="633"/>
      <c r="KYR4615" s="633"/>
      <c r="KYS4615" s="1888"/>
      <c r="KYT4615" s="544"/>
      <c r="KYU4615" s="2365"/>
      <c r="KYV4615" s="633"/>
      <c r="KYW4615" s="439"/>
      <c r="KYX4615" s="633"/>
      <c r="KYY4615" s="633"/>
      <c r="KYZ4615" s="1888"/>
      <c r="KZA4615" s="544"/>
      <c r="KZB4615" s="2365"/>
      <c r="KZC4615" s="633"/>
      <c r="KZD4615" s="439"/>
      <c r="KZE4615" s="633"/>
      <c r="KZF4615" s="633"/>
      <c r="KZG4615" s="1888"/>
      <c r="KZH4615" s="544"/>
      <c r="KZI4615" s="2365"/>
      <c r="KZJ4615" s="633"/>
      <c r="KZK4615" s="439"/>
      <c r="KZL4615" s="633"/>
      <c r="KZM4615" s="633"/>
      <c r="KZN4615" s="1888"/>
      <c r="KZO4615" s="544"/>
      <c r="KZP4615" s="2365"/>
      <c r="KZQ4615" s="633"/>
      <c r="KZR4615" s="439"/>
      <c r="KZS4615" s="633"/>
      <c r="KZT4615" s="633"/>
      <c r="KZU4615" s="1888"/>
      <c r="KZV4615" s="544"/>
      <c r="KZW4615" s="2365"/>
      <c r="KZX4615" s="633"/>
      <c r="KZY4615" s="439"/>
      <c r="KZZ4615" s="633"/>
      <c r="LAA4615" s="633"/>
      <c r="LAB4615" s="1888"/>
      <c r="LAC4615" s="544"/>
      <c r="LAD4615" s="2365"/>
      <c r="LAE4615" s="633"/>
      <c r="LAF4615" s="439"/>
      <c r="LAG4615" s="633"/>
      <c r="LAH4615" s="633"/>
      <c r="LAI4615" s="1888"/>
      <c r="LAJ4615" s="544"/>
      <c r="LAK4615" s="2365"/>
      <c r="LAL4615" s="633"/>
      <c r="LAM4615" s="439"/>
      <c r="LAN4615" s="633"/>
      <c r="LAO4615" s="633"/>
      <c r="LAP4615" s="1888"/>
      <c r="LAQ4615" s="544"/>
      <c r="LAR4615" s="2365"/>
      <c r="LAS4615" s="633"/>
      <c r="LAT4615" s="439"/>
      <c r="LAU4615" s="633"/>
      <c r="LAV4615" s="633"/>
      <c r="LAW4615" s="1888"/>
      <c r="LAX4615" s="544"/>
      <c r="LAY4615" s="2365"/>
      <c r="LAZ4615" s="633"/>
      <c r="LBA4615" s="439"/>
      <c r="LBB4615" s="633"/>
      <c r="LBC4615" s="633"/>
      <c r="LBD4615" s="1888"/>
      <c r="LBE4615" s="544"/>
      <c r="LBF4615" s="2365"/>
      <c r="LBG4615" s="633"/>
      <c r="LBH4615" s="439"/>
      <c r="LBI4615" s="633"/>
      <c r="LBJ4615" s="633"/>
      <c r="LBK4615" s="1888"/>
      <c r="LBL4615" s="544"/>
      <c r="LBM4615" s="2365"/>
      <c r="LBN4615" s="633"/>
      <c r="LBO4615" s="439"/>
      <c r="LBP4615" s="633"/>
      <c r="LBQ4615" s="633"/>
      <c r="LBR4615" s="1888"/>
      <c r="LBS4615" s="544"/>
      <c r="LBT4615" s="2365"/>
      <c r="LBU4615" s="633"/>
      <c r="LBV4615" s="439"/>
      <c r="LBW4615" s="633"/>
      <c r="LBX4615" s="633"/>
      <c r="LBY4615" s="1888"/>
      <c r="LBZ4615" s="544"/>
      <c r="LCA4615" s="2365"/>
      <c r="LCB4615" s="633"/>
      <c r="LCC4615" s="439"/>
      <c r="LCD4615" s="633"/>
      <c r="LCE4615" s="633"/>
      <c r="LCF4615" s="1888"/>
      <c r="LCG4615" s="544"/>
      <c r="LCH4615" s="2365"/>
      <c r="LCI4615" s="633"/>
      <c r="LCJ4615" s="439"/>
      <c r="LCK4615" s="633"/>
      <c r="LCL4615" s="633"/>
      <c r="LCM4615" s="1888"/>
      <c r="LCN4615" s="544"/>
      <c r="LCO4615" s="2365"/>
      <c r="LCP4615" s="633"/>
      <c r="LCQ4615" s="439"/>
      <c r="LCR4615" s="633"/>
      <c r="LCS4615" s="633"/>
      <c r="LCT4615" s="1888"/>
      <c r="LCU4615" s="544"/>
      <c r="LCV4615" s="2365"/>
      <c r="LCW4615" s="633"/>
      <c r="LCX4615" s="439"/>
      <c r="LCY4615" s="633"/>
      <c r="LCZ4615" s="633"/>
      <c r="LDA4615" s="1888"/>
      <c r="LDB4615" s="544"/>
      <c r="LDC4615" s="2365"/>
      <c r="LDD4615" s="633"/>
      <c r="LDE4615" s="439"/>
      <c r="LDF4615" s="633"/>
      <c r="LDG4615" s="633"/>
      <c r="LDH4615" s="1888"/>
      <c r="LDI4615" s="544"/>
      <c r="LDJ4615" s="2365"/>
      <c r="LDK4615" s="633"/>
      <c r="LDL4615" s="439"/>
      <c r="LDM4615" s="633"/>
      <c r="LDN4615" s="633"/>
      <c r="LDO4615" s="1888"/>
      <c r="LDP4615" s="544"/>
      <c r="LDQ4615" s="2365"/>
      <c r="LDR4615" s="633"/>
      <c r="LDS4615" s="439"/>
      <c r="LDT4615" s="633"/>
      <c r="LDU4615" s="633"/>
      <c r="LDV4615" s="1888"/>
      <c r="LDW4615" s="544"/>
      <c r="LDX4615" s="2365"/>
      <c r="LDY4615" s="633"/>
      <c r="LDZ4615" s="439"/>
      <c r="LEA4615" s="633"/>
      <c r="LEB4615" s="633"/>
      <c r="LEC4615" s="1888"/>
      <c r="LED4615" s="544"/>
      <c r="LEE4615" s="2365"/>
      <c r="LEF4615" s="633"/>
      <c r="LEG4615" s="439"/>
      <c r="LEH4615" s="633"/>
      <c r="LEI4615" s="633"/>
      <c r="LEJ4615" s="1888"/>
      <c r="LEK4615" s="544"/>
      <c r="LEL4615" s="2365"/>
      <c r="LEM4615" s="633"/>
      <c r="LEN4615" s="439"/>
      <c r="LEO4615" s="633"/>
      <c r="LEP4615" s="633"/>
      <c r="LEQ4615" s="1888"/>
      <c r="LER4615" s="544"/>
      <c r="LES4615" s="2365"/>
      <c r="LET4615" s="633"/>
      <c r="LEU4615" s="439"/>
      <c r="LEV4615" s="633"/>
      <c r="LEW4615" s="633"/>
      <c r="LEX4615" s="1888"/>
      <c r="LEY4615" s="544"/>
      <c r="LEZ4615" s="2365"/>
      <c r="LFA4615" s="633"/>
      <c r="LFB4615" s="439"/>
      <c r="LFC4615" s="633"/>
      <c r="LFD4615" s="633"/>
      <c r="LFE4615" s="1888"/>
      <c r="LFF4615" s="544"/>
      <c r="LFG4615" s="2365"/>
      <c r="LFH4615" s="633"/>
      <c r="LFI4615" s="439"/>
      <c r="LFJ4615" s="633"/>
      <c r="LFK4615" s="633"/>
      <c r="LFL4615" s="1888"/>
      <c r="LFM4615" s="544"/>
      <c r="LFN4615" s="2365"/>
      <c r="LFO4615" s="633"/>
      <c r="LFP4615" s="439"/>
      <c r="LFQ4615" s="633"/>
      <c r="LFR4615" s="633"/>
      <c r="LFS4615" s="1888"/>
      <c r="LFT4615" s="544"/>
      <c r="LFU4615" s="2365"/>
      <c r="LFV4615" s="633"/>
      <c r="LFW4615" s="439"/>
      <c r="LFX4615" s="633"/>
      <c r="LFY4615" s="633"/>
      <c r="LFZ4615" s="1888"/>
      <c r="LGA4615" s="544"/>
      <c r="LGB4615" s="2365"/>
      <c r="LGC4615" s="633"/>
      <c r="LGD4615" s="439"/>
      <c r="LGE4615" s="633"/>
      <c r="LGF4615" s="633"/>
      <c r="LGG4615" s="1888"/>
      <c r="LGH4615" s="544"/>
      <c r="LGI4615" s="2365"/>
      <c r="LGJ4615" s="633"/>
      <c r="LGK4615" s="439"/>
      <c r="LGL4615" s="633"/>
      <c r="LGM4615" s="633"/>
      <c r="LGN4615" s="1888"/>
      <c r="LGO4615" s="544"/>
      <c r="LGP4615" s="2365"/>
      <c r="LGQ4615" s="633"/>
      <c r="LGR4615" s="439"/>
      <c r="LGS4615" s="633"/>
      <c r="LGT4615" s="633"/>
      <c r="LGU4615" s="1888"/>
      <c r="LGV4615" s="544"/>
      <c r="LGW4615" s="2365"/>
      <c r="LGX4615" s="633"/>
      <c r="LGY4615" s="439"/>
      <c r="LGZ4615" s="633"/>
      <c r="LHA4615" s="633"/>
      <c r="LHB4615" s="1888"/>
      <c r="LHC4615" s="544"/>
      <c r="LHD4615" s="2365"/>
      <c r="LHE4615" s="633"/>
      <c r="LHF4615" s="439"/>
      <c r="LHG4615" s="633"/>
      <c r="LHH4615" s="633"/>
      <c r="LHI4615" s="1888"/>
      <c r="LHJ4615" s="544"/>
      <c r="LHK4615" s="2365"/>
      <c r="LHL4615" s="633"/>
      <c r="LHM4615" s="439"/>
      <c r="LHN4615" s="633"/>
      <c r="LHO4615" s="633"/>
      <c r="LHP4615" s="1888"/>
      <c r="LHQ4615" s="544"/>
      <c r="LHR4615" s="2365"/>
      <c r="LHS4615" s="633"/>
      <c r="LHT4615" s="439"/>
      <c r="LHU4615" s="633"/>
      <c r="LHV4615" s="633"/>
      <c r="LHW4615" s="1888"/>
      <c r="LHX4615" s="544"/>
      <c r="LHY4615" s="2365"/>
      <c r="LHZ4615" s="633"/>
      <c r="LIA4615" s="439"/>
      <c r="LIB4615" s="633"/>
      <c r="LIC4615" s="633"/>
      <c r="LID4615" s="1888"/>
      <c r="LIE4615" s="544"/>
      <c r="LIF4615" s="2365"/>
      <c r="LIG4615" s="633"/>
      <c r="LIH4615" s="439"/>
      <c r="LII4615" s="633"/>
      <c r="LIJ4615" s="633"/>
      <c r="LIK4615" s="1888"/>
      <c r="LIL4615" s="544"/>
      <c r="LIM4615" s="2365"/>
      <c r="LIN4615" s="633"/>
      <c r="LIO4615" s="439"/>
      <c r="LIP4615" s="633"/>
      <c r="LIQ4615" s="633"/>
      <c r="LIR4615" s="1888"/>
      <c r="LIS4615" s="544"/>
      <c r="LIT4615" s="2365"/>
      <c r="LIU4615" s="633"/>
      <c r="LIV4615" s="439"/>
      <c r="LIW4615" s="633"/>
      <c r="LIX4615" s="633"/>
      <c r="LIY4615" s="1888"/>
      <c r="LIZ4615" s="544"/>
      <c r="LJA4615" s="2365"/>
      <c r="LJB4615" s="633"/>
      <c r="LJC4615" s="439"/>
      <c r="LJD4615" s="633"/>
      <c r="LJE4615" s="633"/>
      <c r="LJF4615" s="1888"/>
      <c r="LJG4615" s="544"/>
      <c r="LJH4615" s="2365"/>
      <c r="LJI4615" s="633"/>
      <c r="LJJ4615" s="439"/>
      <c r="LJK4615" s="633"/>
      <c r="LJL4615" s="633"/>
      <c r="LJM4615" s="1888"/>
      <c r="LJN4615" s="544"/>
      <c r="LJO4615" s="2365"/>
      <c r="LJP4615" s="633"/>
      <c r="LJQ4615" s="439"/>
      <c r="LJR4615" s="633"/>
      <c r="LJS4615" s="633"/>
      <c r="LJT4615" s="1888"/>
      <c r="LJU4615" s="544"/>
      <c r="LJV4615" s="2365"/>
      <c r="LJW4615" s="633"/>
      <c r="LJX4615" s="439"/>
      <c r="LJY4615" s="633"/>
      <c r="LJZ4615" s="633"/>
      <c r="LKA4615" s="1888"/>
      <c r="LKB4615" s="544"/>
      <c r="LKC4615" s="2365"/>
      <c r="LKD4615" s="633"/>
      <c r="LKE4615" s="439"/>
      <c r="LKF4615" s="633"/>
      <c r="LKG4615" s="633"/>
      <c r="LKH4615" s="1888"/>
      <c r="LKI4615" s="544"/>
      <c r="LKJ4615" s="2365"/>
      <c r="LKK4615" s="633"/>
      <c r="LKL4615" s="439"/>
      <c r="LKM4615" s="633"/>
      <c r="LKN4615" s="633"/>
      <c r="LKO4615" s="1888"/>
      <c r="LKP4615" s="544"/>
      <c r="LKQ4615" s="2365"/>
      <c r="LKR4615" s="633"/>
      <c r="LKS4615" s="439"/>
      <c r="LKT4615" s="633"/>
      <c r="LKU4615" s="633"/>
      <c r="LKV4615" s="1888"/>
      <c r="LKW4615" s="544"/>
      <c r="LKX4615" s="2365"/>
      <c r="LKY4615" s="633"/>
      <c r="LKZ4615" s="439"/>
      <c r="LLA4615" s="633"/>
      <c r="LLB4615" s="633"/>
      <c r="LLC4615" s="1888"/>
      <c r="LLD4615" s="544"/>
      <c r="LLE4615" s="2365"/>
      <c r="LLF4615" s="633"/>
      <c r="LLG4615" s="439"/>
      <c r="LLH4615" s="633"/>
      <c r="LLI4615" s="633"/>
      <c r="LLJ4615" s="1888"/>
      <c r="LLK4615" s="544"/>
      <c r="LLL4615" s="2365"/>
      <c r="LLM4615" s="633"/>
      <c r="LLN4615" s="439"/>
      <c r="LLO4615" s="633"/>
      <c r="LLP4615" s="633"/>
      <c r="LLQ4615" s="1888"/>
      <c r="LLR4615" s="544"/>
      <c r="LLS4615" s="2365"/>
      <c r="LLT4615" s="633"/>
      <c r="LLU4615" s="439"/>
      <c r="LLV4615" s="633"/>
      <c r="LLW4615" s="633"/>
      <c r="LLX4615" s="1888"/>
      <c r="LLY4615" s="544"/>
      <c r="LLZ4615" s="2365"/>
      <c r="LMA4615" s="633"/>
      <c r="LMB4615" s="439"/>
      <c r="LMC4615" s="633"/>
      <c r="LMD4615" s="633"/>
      <c r="LME4615" s="1888"/>
      <c r="LMF4615" s="544"/>
      <c r="LMG4615" s="2365"/>
      <c r="LMH4615" s="633"/>
      <c r="LMI4615" s="439"/>
      <c r="LMJ4615" s="633"/>
      <c r="LMK4615" s="633"/>
      <c r="LML4615" s="1888"/>
      <c r="LMM4615" s="544"/>
      <c r="LMN4615" s="2365"/>
      <c r="LMO4615" s="633"/>
      <c r="LMP4615" s="439"/>
      <c r="LMQ4615" s="633"/>
      <c r="LMR4615" s="633"/>
      <c r="LMS4615" s="1888"/>
      <c r="LMT4615" s="544"/>
      <c r="LMU4615" s="2365"/>
      <c r="LMV4615" s="633"/>
      <c r="LMW4615" s="439"/>
      <c r="LMX4615" s="633"/>
      <c r="LMY4615" s="633"/>
      <c r="LMZ4615" s="1888"/>
      <c r="LNA4615" s="544"/>
      <c r="LNB4615" s="2365"/>
      <c r="LNC4615" s="633"/>
      <c r="LND4615" s="439"/>
      <c r="LNE4615" s="633"/>
      <c r="LNF4615" s="633"/>
      <c r="LNG4615" s="1888"/>
      <c r="LNH4615" s="544"/>
      <c r="LNI4615" s="2365"/>
      <c r="LNJ4615" s="633"/>
      <c r="LNK4615" s="439"/>
      <c r="LNL4615" s="633"/>
      <c r="LNM4615" s="633"/>
      <c r="LNN4615" s="1888"/>
      <c r="LNO4615" s="544"/>
      <c r="LNP4615" s="2365"/>
      <c r="LNQ4615" s="633"/>
      <c r="LNR4615" s="439"/>
      <c r="LNS4615" s="633"/>
      <c r="LNT4615" s="633"/>
      <c r="LNU4615" s="1888"/>
      <c r="LNV4615" s="544"/>
      <c r="LNW4615" s="2365"/>
      <c r="LNX4615" s="633"/>
      <c r="LNY4615" s="439"/>
      <c r="LNZ4615" s="633"/>
      <c r="LOA4615" s="633"/>
      <c r="LOB4615" s="1888"/>
      <c r="LOC4615" s="544"/>
      <c r="LOD4615" s="2365"/>
      <c r="LOE4615" s="633"/>
      <c r="LOF4615" s="439"/>
      <c r="LOG4615" s="633"/>
      <c r="LOH4615" s="633"/>
      <c r="LOI4615" s="1888"/>
      <c r="LOJ4615" s="544"/>
      <c r="LOK4615" s="2365"/>
      <c r="LOL4615" s="633"/>
      <c r="LOM4615" s="439"/>
      <c r="LON4615" s="633"/>
      <c r="LOO4615" s="633"/>
      <c r="LOP4615" s="1888"/>
      <c r="LOQ4615" s="544"/>
      <c r="LOR4615" s="2365"/>
      <c r="LOS4615" s="633"/>
      <c r="LOT4615" s="439"/>
      <c r="LOU4615" s="633"/>
      <c r="LOV4615" s="633"/>
      <c r="LOW4615" s="1888"/>
      <c r="LOX4615" s="544"/>
      <c r="LOY4615" s="2365"/>
      <c r="LOZ4615" s="633"/>
      <c r="LPA4615" s="439"/>
      <c r="LPB4615" s="633"/>
      <c r="LPC4615" s="633"/>
      <c r="LPD4615" s="1888"/>
      <c r="LPE4615" s="544"/>
      <c r="LPF4615" s="2365"/>
      <c r="LPG4615" s="633"/>
      <c r="LPH4615" s="439"/>
      <c r="LPI4615" s="633"/>
      <c r="LPJ4615" s="633"/>
      <c r="LPK4615" s="1888"/>
      <c r="LPL4615" s="544"/>
      <c r="LPM4615" s="2365"/>
      <c r="LPN4615" s="633"/>
      <c r="LPO4615" s="439"/>
      <c r="LPP4615" s="633"/>
      <c r="LPQ4615" s="633"/>
      <c r="LPR4615" s="1888"/>
      <c r="LPS4615" s="544"/>
      <c r="LPT4615" s="2365"/>
      <c r="LPU4615" s="633"/>
      <c r="LPV4615" s="439"/>
      <c r="LPW4615" s="633"/>
      <c r="LPX4615" s="633"/>
      <c r="LPY4615" s="1888"/>
      <c r="LPZ4615" s="544"/>
      <c r="LQA4615" s="2365"/>
      <c r="LQB4615" s="633"/>
      <c r="LQC4615" s="439"/>
      <c r="LQD4615" s="633"/>
      <c r="LQE4615" s="633"/>
      <c r="LQF4615" s="1888"/>
      <c r="LQG4615" s="544"/>
      <c r="LQH4615" s="2365"/>
      <c r="LQI4615" s="633"/>
      <c r="LQJ4615" s="439"/>
      <c r="LQK4615" s="633"/>
      <c r="LQL4615" s="633"/>
      <c r="LQM4615" s="1888"/>
      <c r="LQN4615" s="544"/>
      <c r="LQO4615" s="2365"/>
      <c r="LQP4615" s="633"/>
      <c r="LQQ4615" s="439"/>
      <c r="LQR4615" s="633"/>
      <c r="LQS4615" s="633"/>
      <c r="LQT4615" s="1888"/>
      <c r="LQU4615" s="544"/>
      <c r="LQV4615" s="2365"/>
      <c r="LQW4615" s="633"/>
      <c r="LQX4615" s="439"/>
      <c r="LQY4615" s="633"/>
      <c r="LQZ4615" s="633"/>
      <c r="LRA4615" s="1888"/>
      <c r="LRB4615" s="544"/>
      <c r="LRC4615" s="2365"/>
      <c r="LRD4615" s="633"/>
      <c r="LRE4615" s="439"/>
      <c r="LRF4615" s="633"/>
      <c r="LRG4615" s="633"/>
      <c r="LRH4615" s="1888"/>
      <c r="LRI4615" s="544"/>
      <c r="LRJ4615" s="2365"/>
      <c r="LRK4615" s="633"/>
      <c r="LRL4615" s="439"/>
      <c r="LRM4615" s="633"/>
      <c r="LRN4615" s="633"/>
      <c r="LRO4615" s="1888"/>
      <c r="LRP4615" s="544"/>
      <c r="LRQ4615" s="2365"/>
      <c r="LRR4615" s="633"/>
      <c r="LRS4615" s="439"/>
      <c r="LRT4615" s="633"/>
      <c r="LRU4615" s="633"/>
      <c r="LRV4615" s="1888"/>
      <c r="LRW4615" s="544"/>
      <c r="LRX4615" s="2365"/>
      <c r="LRY4615" s="633"/>
      <c r="LRZ4615" s="439"/>
      <c r="LSA4615" s="633"/>
      <c r="LSB4615" s="633"/>
      <c r="LSC4615" s="1888"/>
      <c r="LSD4615" s="544"/>
      <c r="LSE4615" s="2365"/>
      <c r="LSF4615" s="633"/>
      <c r="LSG4615" s="439"/>
      <c r="LSH4615" s="633"/>
      <c r="LSI4615" s="633"/>
      <c r="LSJ4615" s="1888"/>
      <c r="LSK4615" s="544"/>
      <c r="LSL4615" s="2365"/>
      <c r="LSM4615" s="633"/>
      <c r="LSN4615" s="439"/>
      <c r="LSO4615" s="633"/>
      <c r="LSP4615" s="633"/>
      <c r="LSQ4615" s="1888"/>
      <c r="LSR4615" s="544"/>
      <c r="LSS4615" s="2365"/>
      <c r="LST4615" s="633"/>
      <c r="LSU4615" s="439"/>
      <c r="LSV4615" s="633"/>
      <c r="LSW4615" s="633"/>
      <c r="LSX4615" s="1888"/>
      <c r="LSY4615" s="544"/>
      <c r="LSZ4615" s="2365"/>
      <c r="LTA4615" s="633"/>
      <c r="LTB4615" s="439"/>
      <c r="LTC4615" s="633"/>
      <c r="LTD4615" s="633"/>
      <c r="LTE4615" s="1888"/>
      <c r="LTF4615" s="544"/>
      <c r="LTG4615" s="2365"/>
      <c r="LTH4615" s="633"/>
      <c r="LTI4615" s="439"/>
      <c r="LTJ4615" s="633"/>
      <c r="LTK4615" s="633"/>
      <c r="LTL4615" s="1888"/>
      <c r="LTM4615" s="544"/>
      <c r="LTN4615" s="2365"/>
      <c r="LTO4615" s="633"/>
      <c r="LTP4615" s="439"/>
      <c r="LTQ4615" s="633"/>
      <c r="LTR4615" s="633"/>
      <c r="LTS4615" s="1888"/>
      <c r="LTT4615" s="544"/>
      <c r="LTU4615" s="2365"/>
      <c r="LTV4615" s="633"/>
      <c r="LTW4615" s="439"/>
      <c r="LTX4615" s="633"/>
      <c r="LTY4615" s="633"/>
      <c r="LTZ4615" s="1888"/>
      <c r="LUA4615" s="544"/>
      <c r="LUB4615" s="2365"/>
      <c r="LUC4615" s="633"/>
      <c r="LUD4615" s="439"/>
      <c r="LUE4615" s="633"/>
      <c r="LUF4615" s="633"/>
      <c r="LUG4615" s="1888"/>
      <c r="LUH4615" s="544"/>
      <c r="LUI4615" s="2365"/>
      <c r="LUJ4615" s="633"/>
      <c r="LUK4615" s="439"/>
      <c r="LUL4615" s="633"/>
      <c r="LUM4615" s="633"/>
      <c r="LUN4615" s="1888"/>
      <c r="LUO4615" s="544"/>
      <c r="LUP4615" s="2365"/>
      <c r="LUQ4615" s="633"/>
      <c r="LUR4615" s="439"/>
      <c r="LUS4615" s="633"/>
      <c r="LUT4615" s="633"/>
      <c r="LUU4615" s="1888"/>
      <c r="LUV4615" s="544"/>
      <c r="LUW4615" s="2365"/>
      <c r="LUX4615" s="633"/>
      <c r="LUY4615" s="439"/>
      <c r="LUZ4615" s="633"/>
      <c r="LVA4615" s="633"/>
      <c r="LVB4615" s="1888"/>
      <c r="LVC4615" s="544"/>
      <c r="LVD4615" s="2365"/>
      <c r="LVE4615" s="633"/>
      <c r="LVF4615" s="439"/>
      <c r="LVG4615" s="633"/>
      <c r="LVH4615" s="633"/>
      <c r="LVI4615" s="1888"/>
      <c r="LVJ4615" s="544"/>
      <c r="LVK4615" s="2365"/>
      <c r="LVL4615" s="633"/>
      <c r="LVM4615" s="439"/>
      <c r="LVN4615" s="633"/>
      <c r="LVO4615" s="633"/>
      <c r="LVP4615" s="1888"/>
      <c r="LVQ4615" s="544"/>
      <c r="LVR4615" s="2365"/>
      <c r="LVS4615" s="633"/>
      <c r="LVT4615" s="439"/>
      <c r="LVU4615" s="633"/>
      <c r="LVV4615" s="633"/>
      <c r="LVW4615" s="1888"/>
      <c r="LVX4615" s="544"/>
      <c r="LVY4615" s="2365"/>
      <c r="LVZ4615" s="633"/>
      <c r="LWA4615" s="439"/>
      <c r="LWB4615" s="633"/>
      <c r="LWC4615" s="633"/>
      <c r="LWD4615" s="1888"/>
      <c r="LWE4615" s="544"/>
      <c r="LWF4615" s="2365"/>
      <c r="LWG4615" s="633"/>
      <c r="LWH4615" s="439"/>
      <c r="LWI4615" s="633"/>
      <c r="LWJ4615" s="633"/>
      <c r="LWK4615" s="1888"/>
      <c r="LWL4615" s="544"/>
      <c r="LWM4615" s="2365"/>
      <c r="LWN4615" s="633"/>
      <c r="LWO4615" s="439"/>
      <c r="LWP4615" s="633"/>
      <c r="LWQ4615" s="633"/>
      <c r="LWR4615" s="1888"/>
      <c r="LWS4615" s="544"/>
      <c r="LWT4615" s="2365"/>
      <c r="LWU4615" s="633"/>
      <c r="LWV4615" s="439"/>
      <c r="LWW4615" s="633"/>
      <c r="LWX4615" s="633"/>
      <c r="LWY4615" s="1888"/>
      <c r="LWZ4615" s="544"/>
      <c r="LXA4615" s="2365"/>
      <c r="LXB4615" s="633"/>
      <c r="LXC4615" s="439"/>
      <c r="LXD4615" s="633"/>
      <c r="LXE4615" s="633"/>
      <c r="LXF4615" s="1888"/>
      <c r="LXG4615" s="544"/>
      <c r="LXH4615" s="2365"/>
      <c r="LXI4615" s="633"/>
      <c r="LXJ4615" s="439"/>
      <c r="LXK4615" s="633"/>
      <c r="LXL4615" s="633"/>
      <c r="LXM4615" s="1888"/>
      <c r="LXN4615" s="544"/>
      <c r="LXO4615" s="2365"/>
      <c r="LXP4615" s="633"/>
      <c r="LXQ4615" s="439"/>
      <c r="LXR4615" s="633"/>
      <c r="LXS4615" s="633"/>
      <c r="LXT4615" s="1888"/>
      <c r="LXU4615" s="544"/>
      <c r="LXV4615" s="2365"/>
      <c r="LXW4615" s="633"/>
      <c r="LXX4615" s="439"/>
      <c r="LXY4615" s="633"/>
      <c r="LXZ4615" s="633"/>
      <c r="LYA4615" s="1888"/>
      <c r="LYB4615" s="544"/>
      <c r="LYC4615" s="2365"/>
      <c r="LYD4615" s="633"/>
      <c r="LYE4615" s="439"/>
      <c r="LYF4615" s="633"/>
      <c r="LYG4615" s="633"/>
      <c r="LYH4615" s="1888"/>
      <c r="LYI4615" s="544"/>
      <c r="LYJ4615" s="2365"/>
      <c r="LYK4615" s="633"/>
      <c r="LYL4615" s="439"/>
      <c r="LYM4615" s="633"/>
      <c r="LYN4615" s="633"/>
      <c r="LYO4615" s="1888"/>
      <c r="LYP4615" s="544"/>
      <c r="LYQ4615" s="2365"/>
      <c r="LYR4615" s="633"/>
      <c r="LYS4615" s="439"/>
      <c r="LYT4615" s="633"/>
      <c r="LYU4615" s="633"/>
      <c r="LYV4615" s="1888"/>
      <c r="LYW4615" s="544"/>
      <c r="LYX4615" s="2365"/>
      <c r="LYY4615" s="633"/>
      <c r="LYZ4615" s="439"/>
      <c r="LZA4615" s="633"/>
      <c r="LZB4615" s="633"/>
      <c r="LZC4615" s="1888"/>
      <c r="LZD4615" s="544"/>
      <c r="LZE4615" s="2365"/>
      <c r="LZF4615" s="633"/>
      <c r="LZG4615" s="439"/>
      <c r="LZH4615" s="633"/>
      <c r="LZI4615" s="633"/>
      <c r="LZJ4615" s="1888"/>
      <c r="LZK4615" s="544"/>
      <c r="LZL4615" s="2365"/>
      <c r="LZM4615" s="633"/>
      <c r="LZN4615" s="439"/>
      <c r="LZO4615" s="633"/>
      <c r="LZP4615" s="633"/>
      <c r="LZQ4615" s="1888"/>
      <c r="LZR4615" s="544"/>
      <c r="LZS4615" s="2365"/>
      <c r="LZT4615" s="633"/>
      <c r="LZU4615" s="439"/>
      <c r="LZV4615" s="633"/>
      <c r="LZW4615" s="633"/>
      <c r="LZX4615" s="1888"/>
      <c r="LZY4615" s="544"/>
      <c r="LZZ4615" s="2365"/>
      <c r="MAA4615" s="633"/>
      <c r="MAB4615" s="439"/>
      <c r="MAC4615" s="633"/>
      <c r="MAD4615" s="633"/>
      <c r="MAE4615" s="1888"/>
      <c r="MAF4615" s="544"/>
      <c r="MAG4615" s="2365"/>
      <c r="MAH4615" s="633"/>
      <c r="MAI4615" s="439"/>
      <c r="MAJ4615" s="633"/>
      <c r="MAK4615" s="633"/>
      <c r="MAL4615" s="1888"/>
      <c r="MAM4615" s="544"/>
      <c r="MAN4615" s="2365"/>
      <c r="MAO4615" s="633"/>
      <c r="MAP4615" s="439"/>
      <c r="MAQ4615" s="633"/>
      <c r="MAR4615" s="633"/>
      <c r="MAS4615" s="1888"/>
      <c r="MAT4615" s="544"/>
      <c r="MAU4615" s="2365"/>
      <c r="MAV4615" s="633"/>
      <c r="MAW4615" s="439"/>
      <c r="MAX4615" s="633"/>
      <c r="MAY4615" s="633"/>
      <c r="MAZ4615" s="1888"/>
      <c r="MBA4615" s="544"/>
      <c r="MBB4615" s="2365"/>
      <c r="MBC4615" s="633"/>
      <c r="MBD4615" s="439"/>
      <c r="MBE4615" s="633"/>
      <c r="MBF4615" s="633"/>
      <c r="MBG4615" s="1888"/>
      <c r="MBH4615" s="544"/>
      <c r="MBI4615" s="2365"/>
      <c r="MBJ4615" s="633"/>
      <c r="MBK4615" s="439"/>
      <c r="MBL4615" s="633"/>
      <c r="MBM4615" s="633"/>
      <c r="MBN4615" s="1888"/>
      <c r="MBO4615" s="544"/>
      <c r="MBP4615" s="2365"/>
      <c r="MBQ4615" s="633"/>
      <c r="MBR4615" s="439"/>
      <c r="MBS4615" s="633"/>
      <c r="MBT4615" s="633"/>
      <c r="MBU4615" s="1888"/>
      <c r="MBV4615" s="544"/>
      <c r="MBW4615" s="2365"/>
      <c r="MBX4615" s="633"/>
      <c r="MBY4615" s="439"/>
      <c r="MBZ4615" s="633"/>
      <c r="MCA4615" s="633"/>
      <c r="MCB4615" s="1888"/>
      <c r="MCC4615" s="544"/>
      <c r="MCD4615" s="2365"/>
      <c r="MCE4615" s="633"/>
      <c r="MCF4615" s="439"/>
      <c r="MCG4615" s="633"/>
      <c r="MCH4615" s="633"/>
      <c r="MCI4615" s="1888"/>
      <c r="MCJ4615" s="544"/>
      <c r="MCK4615" s="2365"/>
      <c r="MCL4615" s="633"/>
      <c r="MCM4615" s="439"/>
      <c r="MCN4615" s="633"/>
      <c r="MCO4615" s="633"/>
      <c r="MCP4615" s="1888"/>
      <c r="MCQ4615" s="544"/>
      <c r="MCR4615" s="2365"/>
      <c r="MCS4615" s="633"/>
      <c r="MCT4615" s="439"/>
      <c r="MCU4615" s="633"/>
      <c r="MCV4615" s="633"/>
      <c r="MCW4615" s="1888"/>
      <c r="MCX4615" s="544"/>
      <c r="MCY4615" s="2365"/>
      <c r="MCZ4615" s="633"/>
      <c r="MDA4615" s="439"/>
      <c r="MDB4615" s="633"/>
      <c r="MDC4615" s="633"/>
      <c r="MDD4615" s="1888"/>
      <c r="MDE4615" s="544"/>
      <c r="MDF4615" s="2365"/>
      <c r="MDG4615" s="633"/>
      <c r="MDH4615" s="439"/>
      <c r="MDI4615" s="633"/>
      <c r="MDJ4615" s="633"/>
      <c r="MDK4615" s="1888"/>
      <c r="MDL4615" s="544"/>
      <c r="MDM4615" s="2365"/>
      <c r="MDN4615" s="633"/>
      <c r="MDO4615" s="439"/>
      <c r="MDP4615" s="633"/>
      <c r="MDQ4615" s="633"/>
      <c r="MDR4615" s="1888"/>
      <c r="MDS4615" s="544"/>
      <c r="MDT4615" s="2365"/>
      <c r="MDU4615" s="633"/>
      <c r="MDV4615" s="439"/>
      <c r="MDW4615" s="633"/>
      <c r="MDX4615" s="633"/>
      <c r="MDY4615" s="1888"/>
      <c r="MDZ4615" s="544"/>
      <c r="MEA4615" s="2365"/>
      <c r="MEB4615" s="633"/>
      <c r="MEC4615" s="439"/>
      <c r="MED4615" s="633"/>
      <c r="MEE4615" s="633"/>
      <c r="MEF4615" s="1888"/>
      <c r="MEG4615" s="544"/>
      <c r="MEH4615" s="2365"/>
      <c r="MEI4615" s="633"/>
      <c r="MEJ4615" s="439"/>
      <c r="MEK4615" s="633"/>
      <c r="MEL4615" s="633"/>
      <c r="MEM4615" s="1888"/>
      <c r="MEN4615" s="544"/>
      <c r="MEO4615" s="2365"/>
      <c r="MEP4615" s="633"/>
      <c r="MEQ4615" s="439"/>
      <c r="MER4615" s="633"/>
      <c r="MES4615" s="633"/>
      <c r="MET4615" s="1888"/>
      <c r="MEU4615" s="544"/>
      <c r="MEV4615" s="2365"/>
      <c r="MEW4615" s="633"/>
      <c r="MEX4615" s="439"/>
      <c r="MEY4615" s="633"/>
      <c r="MEZ4615" s="633"/>
      <c r="MFA4615" s="1888"/>
      <c r="MFB4615" s="544"/>
      <c r="MFC4615" s="2365"/>
      <c r="MFD4615" s="633"/>
      <c r="MFE4615" s="439"/>
      <c r="MFF4615" s="633"/>
      <c r="MFG4615" s="633"/>
      <c r="MFH4615" s="1888"/>
      <c r="MFI4615" s="544"/>
      <c r="MFJ4615" s="2365"/>
      <c r="MFK4615" s="633"/>
      <c r="MFL4615" s="439"/>
      <c r="MFM4615" s="633"/>
      <c r="MFN4615" s="633"/>
      <c r="MFO4615" s="1888"/>
      <c r="MFP4615" s="544"/>
      <c r="MFQ4615" s="2365"/>
      <c r="MFR4615" s="633"/>
      <c r="MFS4615" s="439"/>
      <c r="MFT4615" s="633"/>
      <c r="MFU4615" s="633"/>
      <c r="MFV4615" s="1888"/>
      <c r="MFW4615" s="544"/>
      <c r="MFX4615" s="2365"/>
      <c r="MFY4615" s="633"/>
      <c r="MFZ4615" s="439"/>
      <c r="MGA4615" s="633"/>
      <c r="MGB4615" s="633"/>
      <c r="MGC4615" s="1888"/>
      <c r="MGD4615" s="544"/>
      <c r="MGE4615" s="2365"/>
      <c r="MGF4615" s="633"/>
      <c r="MGG4615" s="439"/>
      <c r="MGH4615" s="633"/>
      <c r="MGI4615" s="633"/>
      <c r="MGJ4615" s="1888"/>
      <c r="MGK4615" s="544"/>
      <c r="MGL4615" s="2365"/>
      <c r="MGM4615" s="633"/>
      <c r="MGN4615" s="439"/>
      <c r="MGO4615" s="633"/>
      <c r="MGP4615" s="633"/>
      <c r="MGQ4615" s="1888"/>
      <c r="MGR4615" s="544"/>
      <c r="MGS4615" s="2365"/>
      <c r="MGT4615" s="633"/>
      <c r="MGU4615" s="439"/>
      <c r="MGV4615" s="633"/>
      <c r="MGW4615" s="633"/>
      <c r="MGX4615" s="1888"/>
      <c r="MGY4615" s="544"/>
      <c r="MGZ4615" s="2365"/>
      <c r="MHA4615" s="633"/>
      <c r="MHB4615" s="439"/>
      <c r="MHC4615" s="633"/>
      <c r="MHD4615" s="633"/>
      <c r="MHE4615" s="1888"/>
      <c r="MHF4615" s="544"/>
      <c r="MHG4615" s="2365"/>
      <c r="MHH4615" s="633"/>
      <c r="MHI4615" s="439"/>
      <c r="MHJ4615" s="633"/>
      <c r="MHK4615" s="633"/>
      <c r="MHL4615" s="1888"/>
      <c r="MHM4615" s="544"/>
      <c r="MHN4615" s="2365"/>
      <c r="MHO4615" s="633"/>
      <c r="MHP4615" s="439"/>
      <c r="MHQ4615" s="633"/>
      <c r="MHR4615" s="633"/>
      <c r="MHS4615" s="1888"/>
      <c r="MHT4615" s="544"/>
      <c r="MHU4615" s="2365"/>
      <c r="MHV4615" s="633"/>
      <c r="MHW4615" s="439"/>
      <c r="MHX4615" s="633"/>
      <c r="MHY4615" s="633"/>
      <c r="MHZ4615" s="1888"/>
      <c r="MIA4615" s="544"/>
      <c r="MIB4615" s="2365"/>
      <c r="MIC4615" s="633"/>
      <c r="MID4615" s="439"/>
      <c r="MIE4615" s="633"/>
      <c r="MIF4615" s="633"/>
      <c r="MIG4615" s="1888"/>
      <c r="MIH4615" s="544"/>
      <c r="MII4615" s="2365"/>
      <c r="MIJ4615" s="633"/>
      <c r="MIK4615" s="439"/>
      <c r="MIL4615" s="633"/>
      <c r="MIM4615" s="633"/>
      <c r="MIN4615" s="1888"/>
      <c r="MIO4615" s="544"/>
      <c r="MIP4615" s="2365"/>
      <c r="MIQ4615" s="633"/>
      <c r="MIR4615" s="439"/>
      <c r="MIS4615" s="633"/>
      <c r="MIT4615" s="633"/>
      <c r="MIU4615" s="1888"/>
      <c r="MIV4615" s="544"/>
      <c r="MIW4615" s="2365"/>
      <c r="MIX4615" s="633"/>
      <c r="MIY4615" s="439"/>
      <c r="MIZ4615" s="633"/>
      <c r="MJA4615" s="633"/>
      <c r="MJB4615" s="1888"/>
      <c r="MJC4615" s="544"/>
      <c r="MJD4615" s="2365"/>
      <c r="MJE4615" s="633"/>
      <c r="MJF4615" s="439"/>
      <c r="MJG4615" s="633"/>
      <c r="MJH4615" s="633"/>
      <c r="MJI4615" s="1888"/>
      <c r="MJJ4615" s="544"/>
      <c r="MJK4615" s="2365"/>
      <c r="MJL4615" s="633"/>
      <c r="MJM4615" s="439"/>
      <c r="MJN4615" s="633"/>
      <c r="MJO4615" s="633"/>
      <c r="MJP4615" s="1888"/>
      <c r="MJQ4615" s="544"/>
      <c r="MJR4615" s="2365"/>
      <c r="MJS4615" s="633"/>
      <c r="MJT4615" s="439"/>
      <c r="MJU4615" s="633"/>
      <c r="MJV4615" s="633"/>
      <c r="MJW4615" s="1888"/>
      <c r="MJX4615" s="544"/>
      <c r="MJY4615" s="2365"/>
      <c r="MJZ4615" s="633"/>
      <c r="MKA4615" s="439"/>
      <c r="MKB4615" s="633"/>
      <c r="MKC4615" s="633"/>
      <c r="MKD4615" s="1888"/>
      <c r="MKE4615" s="544"/>
      <c r="MKF4615" s="2365"/>
      <c r="MKG4615" s="633"/>
      <c r="MKH4615" s="439"/>
      <c r="MKI4615" s="633"/>
      <c r="MKJ4615" s="633"/>
      <c r="MKK4615" s="1888"/>
      <c r="MKL4615" s="544"/>
      <c r="MKM4615" s="2365"/>
      <c r="MKN4615" s="633"/>
      <c r="MKO4615" s="439"/>
      <c r="MKP4615" s="633"/>
      <c r="MKQ4615" s="633"/>
      <c r="MKR4615" s="1888"/>
      <c r="MKS4615" s="544"/>
      <c r="MKT4615" s="2365"/>
      <c r="MKU4615" s="633"/>
      <c r="MKV4615" s="439"/>
      <c r="MKW4615" s="633"/>
      <c r="MKX4615" s="633"/>
      <c r="MKY4615" s="1888"/>
      <c r="MKZ4615" s="544"/>
      <c r="MLA4615" s="2365"/>
      <c r="MLB4615" s="633"/>
      <c r="MLC4615" s="439"/>
      <c r="MLD4615" s="633"/>
      <c r="MLE4615" s="633"/>
      <c r="MLF4615" s="1888"/>
      <c r="MLG4615" s="544"/>
      <c r="MLH4615" s="2365"/>
      <c r="MLI4615" s="633"/>
      <c r="MLJ4615" s="439"/>
      <c r="MLK4615" s="633"/>
      <c r="MLL4615" s="633"/>
      <c r="MLM4615" s="1888"/>
      <c r="MLN4615" s="544"/>
      <c r="MLO4615" s="2365"/>
      <c r="MLP4615" s="633"/>
      <c r="MLQ4615" s="439"/>
      <c r="MLR4615" s="633"/>
      <c r="MLS4615" s="633"/>
      <c r="MLT4615" s="1888"/>
      <c r="MLU4615" s="544"/>
      <c r="MLV4615" s="2365"/>
      <c r="MLW4615" s="633"/>
      <c r="MLX4615" s="439"/>
      <c r="MLY4615" s="633"/>
      <c r="MLZ4615" s="633"/>
      <c r="MMA4615" s="1888"/>
      <c r="MMB4615" s="544"/>
      <c r="MMC4615" s="2365"/>
      <c r="MMD4615" s="633"/>
      <c r="MME4615" s="439"/>
      <c r="MMF4615" s="633"/>
      <c r="MMG4615" s="633"/>
      <c r="MMH4615" s="1888"/>
      <c r="MMI4615" s="544"/>
      <c r="MMJ4615" s="2365"/>
      <c r="MMK4615" s="633"/>
      <c r="MML4615" s="439"/>
      <c r="MMM4615" s="633"/>
      <c r="MMN4615" s="633"/>
      <c r="MMO4615" s="1888"/>
      <c r="MMP4615" s="544"/>
      <c r="MMQ4615" s="2365"/>
      <c r="MMR4615" s="633"/>
      <c r="MMS4615" s="439"/>
      <c r="MMT4615" s="633"/>
      <c r="MMU4615" s="633"/>
      <c r="MMV4615" s="1888"/>
      <c r="MMW4615" s="544"/>
      <c r="MMX4615" s="2365"/>
      <c r="MMY4615" s="633"/>
      <c r="MMZ4615" s="439"/>
      <c r="MNA4615" s="633"/>
      <c r="MNB4615" s="633"/>
      <c r="MNC4615" s="1888"/>
      <c r="MND4615" s="544"/>
      <c r="MNE4615" s="2365"/>
      <c r="MNF4615" s="633"/>
      <c r="MNG4615" s="439"/>
      <c r="MNH4615" s="633"/>
      <c r="MNI4615" s="633"/>
      <c r="MNJ4615" s="1888"/>
      <c r="MNK4615" s="544"/>
      <c r="MNL4615" s="2365"/>
      <c r="MNM4615" s="633"/>
      <c r="MNN4615" s="439"/>
      <c r="MNO4615" s="633"/>
      <c r="MNP4615" s="633"/>
      <c r="MNQ4615" s="1888"/>
      <c r="MNR4615" s="544"/>
      <c r="MNS4615" s="2365"/>
      <c r="MNT4615" s="633"/>
      <c r="MNU4615" s="439"/>
      <c r="MNV4615" s="633"/>
      <c r="MNW4615" s="633"/>
      <c r="MNX4615" s="1888"/>
      <c r="MNY4615" s="544"/>
      <c r="MNZ4615" s="2365"/>
      <c r="MOA4615" s="633"/>
      <c r="MOB4615" s="439"/>
      <c r="MOC4615" s="633"/>
      <c r="MOD4615" s="633"/>
      <c r="MOE4615" s="1888"/>
      <c r="MOF4615" s="544"/>
      <c r="MOG4615" s="2365"/>
      <c r="MOH4615" s="633"/>
      <c r="MOI4615" s="439"/>
      <c r="MOJ4615" s="633"/>
      <c r="MOK4615" s="633"/>
      <c r="MOL4615" s="1888"/>
      <c r="MOM4615" s="544"/>
      <c r="MON4615" s="2365"/>
      <c r="MOO4615" s="633"/>
      <c r="MOP4615" s="439"/>
      <c r="MOQ4615" s="633"/>
      <c r="MOR4615" s="633"/>
      <c r="MOS4615" s="1888"/>
      <c r="MOT4615" s="544"/>
      <c r="MOU4615" s="2365"/>
      <c r="MOV4615" s="633"/>
      <c r="MOW4615" s="439"/>
      <c r="MOX4615" s="633"/>
      <c r="MOY4615" s="633"/>
      <c r="MOZ4615" s="1888"/>
      <c r="MPA4615" s="544"/>
      <c r="MPB4615" s="2365"/>
      <c r="MPC4615" s="633"/>
      <c r="MPD4615" s="439"/>
      <c r="MPE4615" s="633"/>
      <c r="MPF4615" s="633"/>
      <c r="MPG4615" s="1888"/>
      <c r="MPH4615" s="544"/>
      <c r="MPI4615" s="2365"/>
      <c r="MPJ4615" s="633"/>
      <c r="MPK4615" s="439"/>
      <c r="MPL4615" s="633"/>
      <c r="MPM4615" s="633"/>
      <c r="MPN4615" s="1888"/>
      <c r="MPO4615" s="544"/>
      <c r="MPP4615" s="2365"/>
      <c r="MPQ4615" s="633"/>
      <c r="MPR4615" s="439"/>
      <c r="MPS4615" s="633"/>
      <c r="MPT4615" s="633"/>
      <c r="MPU4615" s="1888"/>
      <c r="MPV4615" s="544"/>
      <c r="MPW4615" s="2365"/>
      <c r="MPX4615" s="633"/>
      <c r="MPY4615" s="439"/>
      <c r="MPZ4615" s="633"/>
      <c r="MQA4615" s="633"/>
      <c r="MQB4615" s="1888"/>
      <c r="MQC4615" s="544"/>
      <c r="MQD4615" s="2365"/>
      <c r="MQE4615" s="633"/>
      <c r="MQF4615" s="439"/>
      <c r="MQG4615" s="633"/>
      <c r="MQH4615" s="633"/>
      <c r="MQI4615" s="1888"/>
      <c r="MQJ4615" s="544"/>
      <c r="MQK4615" s="2365"/>
      <c r="MQL4615" s="633"/>
      <c r="MQM4615" s="439"/>
      <c r="MQN4615" s="633"/>
      <c r="MQO4615" s="633"/>
      <c r="MQP4615" s="1888"/>
      <c r="MQQ4615" s="544"/>
      <c r="MQR4615" s="2365"/>
      <c r="MQS4615" s="633"/>
      <c r="MQT4615" s="439"/>
      <c r="MQU4615" s="633"/>
      <c r="MQV4615" s="633"/>
      <c r="MQW4615" s="1888"/>
      <c r="MQX4615" s="544"/>
      <c r="MQY4615" s="2365"/>
      <c r="MQZ4615" s="633"/>
      <c r="MRA4615" s="439"/>
      <c r="MRB4615" s="633"/>
      <c r="MRC4615" s="633"/>
      <c r="MRD4615" s="1888"/>
      <c r="MRE4615" s="544"/>
      <c r="MRF4615" s="2365"/>
      <c r="MRG4615" s="633"/>
      <c r="MRH4615" s="439"/>
      <c r="MRI4615" s="633"/>
      <c r="MRJ4615" s="633"/>
      <c r="MRK4615" s="1888"/>
      <c r="MRL4615" s="544"/>
      <c r="MRM4615" s="2365"/>
      <c r="MRN4615" s="633"/>
      <c r="MRO4615" s="439"/>
      <c r="MRP4615" s="633"/>
      <c r="MRQ4615" s="633"/>
      <c r="MRR4615" s="1888"/>
      <c r="MRS4615" s="544"/>
      <c r="MRT4615" s="2365"/>
      <c r="MRU4615" s="633"/>
      <c r="MRV4615" s="439"/>
      <c r="MRW4615" s="633"/>
      <c r="MRX4615" s="633"/>
      <c r="MRY4615" s="1888"/>
      <c r="MRZ4615" s="544"/>
      <c r="MSA4615" s="2365"/>
      <c r="MSB4615" s="633"/>
      <c r="MSC4615" s="439"/>
      <c r="MSD4615" s="633"/>
      <c r="MSE4615" s="633"/>
      <c r="MSF4615" s="1888"/>
      <c r="MSG4615" s="544"/>
      <c r="MSH4615" s="2365"/>
      <c r="MSI4615" s="633"/>
      <c r="MSJ4615" s="439"/>
      <c r="MSK4615" s="633"/>
      <c r="MSL4615" s="633"/>
      <c r="MSM4615" s="1888"/>
      <c r="MSN4615" s="544"/>
      <c r="MSO4615" s="2365"/>
      <c r="MSP4615" s="633"/>
      <c r="MSQ4615" s="439"/>
      <c r="MSR4615" s="633"/>
      <c r="MSS4615" s="633"/>
      <c r="MST4615" s="1888"/>
      <c r="MSU4615" s="544"/>
      <c r="MSV4615" s="2365"/>
      <c r="MSW4615" s="633"/>
      <c r="MSX4615" s="439"/>
      <c r="MSY4615" s="633"/>
      <c r="MSZ4615" s="633"/>
      <c r="MTA4615" s="1888"/>
      <c r="MTB4615" s="544"/>
      <c r="MTC4615" s="2365"/>
      <c r="MTD4615" s="633"/>
      <c r="MTE4615" s="439"/>
      <c r="MTF4615" s="633"/>
      <c r="MTG4615" s="633"/>
      <c r="MTH4615" s="1888"/>
      <c r="MTI4615" s="544"/>
      <c r="MTJ4615" s="2365"/>
      <c r="MTK4615" s="633"/>
      <c r="MTL4615" s="439"/>
      <c r="MTM4615" s="633"/>
      <c r="MTN4615" s="633"/>
      <c r="MTO4615" s="1888"/>
      <c r="MTP4615" s="544"/>
      <c r="MTQ4615" s="2365"/>
      <c r="MTR4615" s="633"/>
      <c r="MTS4615" s="439"/>
      <c r="MTT4615" s="633"/>
      <c r="MTU4615" s="633"/>
      <c r="MTV4615" s="1888"/>
      <c r="MTW4615" s="544"/>
      <c r="MTX4615" s="2365"/>
      <c r="MTY4615" s="633"/>
      <c r="MTZ4615" s="439"/>
      <c r="MUA4615" s="633"/>
      <c r="MUB4615" s="633"/>
      <c r="MUC4615" s="1888"/>
      <c r="MUD4615" s="544"/>
      <c r="MUE4615" s="2365"/>
      <c r="MUF4615" s="633"/>
      <c r="MUG4615" s="439"/>
      <c r="MUH4615" s="633"/>
      <c r="MUI4615" s="633"/>
      <c r="MUJ4615" s="1888"/>
      <c r="MUK4615" s="544"/>
      <c r="MUL4615" s="2365"/>
      <c r="MUM4615" s="633"/>
      <c r="MUN4615" s="439"/>
      <c r="MUO4615" s="633"/>
      <c r="MUP4615" s="633"/>
      <c r="MUQ4615" s="1888"/>
      <c r="MUR4615" s="544"/>
      <c r="MUS4615" s="2365"/>
      <c r="MUT4615" s="633"/>
      <c r="MUU4615" s="439"/>
      <c r="MUV4615" s="633"/>
      <c r="MUW4615" s="633"/>
      <c r="MUX4615" s="1888"/>
      <c r="MUY4615" s="544"/>
      <c r="MUZ4615" s="2365"/>
      <c r="MVA4615" s="633"/>
      <c r="MVB4615" s="439"/>
      <c r="MVC4615" s="633"/>
      <c r="MVD4615" s="633"/>
      <c r="MVE4615" s="1888"/>
      <c r="MVF4615" s="544"/>
      <c r="MVG4615" s="2365"/>
      <c r="MVH4615" s="633"/>
      <c r="MVI4615" s="439"/>
      <c r="MVJ4615" s="633"/>
      <c r="MVK4615" s="633"/>
      <c r="MVL4615" s="1888"/>
      <c r="MVM4615" s="544"/>
      <c r="MVN4615" s="2365"/>
      <c r="MVO4615" s="633"/>
      <c r="MVP4615" s="439"/>
      <c r="MVQ4615" s="633"/>
      <c r="MVR4615" s="633"/>
      <c r="MVS4615" s="1888"/>
      <c r="MVT4615" s="544"/>
      <c r="MVU4615" s="2365"/>
      <c r="MVV4615" s="633"/>
      <c r="MVW4615" s="439"/>
      <c r="MVX4615" s="633"/>
      <c r="MVY4615" s="633"/>
      <c r="MVZ4615" s="1888"/>
      <c r="MWA4615" s="544"/>
      <c r="MWB4615" s="2365"/>
      <c r="MWC4615" s="633"/>
      <c r="MWD4615" s="439"/>
      <c r="MWE4615" s="633"/>
      <c r="MWF4615" s="633"/>
      <c r="MWG4615" s="1888"/>
      <c r="MWH4615" s="544"/>
      <c r="MWI4615" s="2365"/>
      <c r="MWJ4615" s="633"/>
      <c r="MWK4615" s="439"/>
      <c r="MWL4615" s="633"/>
      <c r="MWM4615" s="633"/>
      <c r="MWN4615" s="1888"/>
      <c r="MWO4615" s="544"/>
      <c r="MWP4615" s="2365"/>
      <c r="MWQ4615" s="633"/>
      <c r="MWR4615" s="439"/>
      <c r="MWS4615" s="633"/>
      <c r="MWT4615" s="633"/>
      <c r="MWU4615" s="1888"/>
      <c r="MWV4615" s="544"/>
      <c r="MWW4615" s="2365"/>
      <c r="MWX4615" s="633"/>
      <c r="MWY4615" s="439"/>
      <c r="MWZ4615" s="633"/>
      <c r="MXA4615" s="633"/>
      <c r="MXB4615" s="1888"/>
      <c r="MXC4615" s="544"/>
      <c r="MXD4615" s="2365"/>
      <c r="MXE4615" s="633"/>
      <c r="MXF4615" s="439"/>
      <c r="MXG4615" s="633"/>
      <c r="MXH4615" s="633"/>
      <c r="MXI4615" s="1888"/>
      <c r="MXJ4615" s="544"/>
      <c r="MXK4615" s="2365"/>
      <c r="MXL4615" s="633"/>
      <c r="MXM4615" s="439"/>
      <c r="MXN4615" s="633"/>
      <c r="MXO4615" s="633"/>
      <c r="MXP4615" s="1888"/>
      <c r="MXQ4615" s="544"/>
      <c r="MXR4615" s="2365"/>
      <c r="MXS4615" s="633"/>
      <c r="MXT4615" s="439"/>
      <c r="MXU4615" s="633"/>
      <c r="MXV4615" s="633"/>
      <c r="MXW4615" s="1888"/>
      <c r="MXX4615" s="544"/>
      <c r="MXY4615" s="2365"/>
      <c r="MXZ4615" s="633"/>
      <c r="MYA4615" s="439"/>
      <c r="MYB4615" s="633"/>
      <c r="MYC4615" s="633"/>
      <c r="MYD4615" s="1888"/>
      <c r="MYE4615" s="544"/>
      <c r="MYF4615" s="2365"/>
      <c r="MYG4615" s="633"/>
      <c r="MYH4615" s="439"/>
      <c r="MYI4615" s="633"/>
      <c r="MYJ4615" s="633"/>
      <c r="MYK4615" s="1888"/>
      <c r="MYL4615" s="544"/>
      <c r="MYM4615" s="2365"/>
      <c r="MYN4615" s="633"/>
      <c r="MYO4615" s="439"/>
      <c r="MYP4615" s="633"/>
      <c r="MYQ4615" s="633"/>
      <c r="MYR4615" s="1888"/>
      <c r="MYS4615" s="544"/>
      <c r="MYT4615" s="2365"/>
      <c r="MYU4615" s="633"/>
      <c r="MYV4615" s="439"/>
      <c r="MYW4615" s="633"/>
      <c r="MYX4615" s="633"/>
      <c r="MYY4615" s="1888"/>
      <c r="MYZ4615" s="544"/>
      <c r="MZA4615" s="2365"/>
      <c r="MZB4615" s="633"/>
      <c r="MZC4615" s="439"/>
      <c r="MZD4615" s="633"/>
      <c r="MZE4615" s="633"/>
      <c r="MZF4615" s="1888"/>
      <c r="MZG4615" s="544"/>
      <c r="MZH4615" s="2365"/>
      <c r="MZI4615" s="633"/>
      <c r="MZJ4615" s="439"/>
      <c r="MZK4615" s="633"/>
      <c r="MZL4615" s="633"/>
      <c r="MZM4615" s="1888"/>
      <c r="MZN4615" s="544"/>
      <c r="MZO4615" s="2365"/>
      <c r="MZP4615" s="633"/>
      <c r="MZQ4615" s="439"/>
      <c r="MZR4615" s="633"/>
      <c r="MZS4615" s="633"/>
      <c r="MZT4615" s="1888"/>
      <c r="MZU4615" s="544"/>
      <c r="MZV4615" s="2365"/>
      <c r="MZW4615" s="633"/>
      <c r="MZX4615" s="439"/>
      <c r="MZY4615" s="633"/>
      <c r="MZZ4615" s="633"/>
      <c r="NAA4615" s="1888"/>
      <c r="NAB4615" s="544"/>
      <c r="NAC4615" s="2365"/>
      <c r="NAD4615" s="633"/>
      <c r="NAE4615" s="439"/>
      <c r="NAF4615" s="633"/>
      <c r="NAG4615" s="633"/>
      <c r="NAH4615" s="1888"/>
      <c r="NAI4615" s="544"/>
      <c r="NAJ4615" s="2365"/>
      <c r="NAK4615" s="633"/>
      <c r="NAL4615" s="439"/>
      <c r="NAM4615" s="633"/>
      <c r="NAN4615" s="633"/>
      <c r="NAO4615" s="1888"/>
      <c r="NAP4615" s="544"/>
      <c r="NAQ4615" s="2365"/>
      <c r="NAR4615" s="633"/>
      <c r="NAS4615" s="439"/>
      <c r="NAT4615" s="633"/>
      <c r="NAU4615" s="633"/>
      <c r="NAV4615" s="1888"/>
      <c r="NAW4615" s="544"/>
      <c r="NAX4615" s="2365"/>
      <c r="NAY4615" s="633"/>
      <c r="NAZ4615" s="439"/>
      <c r="NBA4615" s="633"/>
      <c r="NBB4615" s="633"/>
      <c r="NBC4615" s="1888"/>
      <c r="NBD4615" s="544"/>
      <c r="NBE4615" s="2365"/>
      <c r="NBF4615" s="633"/>
      <c r="NBG4615" s="439"/>
      <c r="NBH4615" s="633"/>
      <c r="NBI4615" s="633"/>
      <c r="NBJ4615" s="1888"/>
      <c r="NBK4615" s="544"/>
      <c r="NBL4615" s="2365"/>
      <c r="NBM4615" s="633"/>
      <c r="NBN4615" s="439"/>
      <c r="NBO4615" s="633"/>
      <c r="NBP4615" s="633"/>
      <c r="NBQ4615" s="1888"/>
      <c r="NBR4615" s="544"/>
      <c r="NBS4615" s="2365"/>
      <c r="NBT4615" s="633"/>
      <c r="NBU4615" s="439"/>
      <c r="NBV4615" s="633"/>
      <c r="NBW4615" s="633"/>
      <c r="NBX4615" s="1888"/>
      <c r="NBY4615" s="544"/>
      <c r="NBZ4615" s="2365"/>
      <c r="NCA4615" s="633"/>
      <c r="NCB4615" s="439"/>
      <c r="NCC4615" s="633"/>
      <c r="NCD4615" s="633"/>
      <c r="NCE4615" s="1888"/>
      <c r="NCF4615" s="544"/>
      <c r="NCG4615" s="2365"/>
      <c r="NCH4615" s="633"/>
      <c r="NCI4615" s="439"/>
      <c r="NCJ4615" s="633"/>
      <c r="NCK4615" s="633"/>
      <c r="NCL4615" s="1888"/>
      <c r="NCM4615" s="544"/>
      <c r="NCN4615" s="2365"/>
      <c r="NCO4615" s="633"/>
      <c r="NCP4615" s="439"/>
      <c r="NCQ4615" s="633"/>
      <c r="NCR4615" s="633"/>
      <c r="NCS4615" s="1888"/>
      <c r="NCT4615" s="544"/>
      <c r="NCU4615" s="2365"/>
      <c r="NCV4615" s="633"/>
      <c r="NCW4615" s="439"/>
      <c r="NCX4615" s="633"/>
      <c r="NCY4615" s="633"/>
      <c r="NCZ4615" s="1888"/>
      <c r="NDA4615" s="544"/>
      <c r="NDB4615" s="2365"/>
      <c r="NDC4615" s="633"/>
      <c r="NDD4615" s="439"/>
      <c r="NDE4615" s="633"/>
      <c r="NDF4615" s="633"/>
      <c r="NDG4615" s="1888"/>
      <c r="NDH4615" s="544"/>
      <c r="NDI4615" s="2365"/>
      <c r="NDJ4615" s="633"/>
      <c r="NDK4615" s="439"/>
      <c r="NDL4615" s="633"/>
      <c r="NDM4615" s="633"/>
      <c r="NDN4615" s="1888"/>
      <c r="NDO4615" s="544"/>
      <c r="NDP4615" s="2365"/>
      <c r="NDQ4615" s="633"/>
      <c r="NDR4615" s="439"/>
      <c r="NDS4615" s="633"/>
      <c r="NDT4615" s="633"/>
      <c r="NDU4615" s="1888"/>
      <c r="NDV4615" s="544"/>
      <c r="NDW4615" s="2365"/>
      <c r="NDX4615" s="633"/>
      <c r="NDY4615" s="439"/>
      <c r="NDZ4615" s="633"/>
      <c r="NEA4615" s="633"/>
      <c r="NEB4615" s="1888"/>
      <c r="NEC4615" s="544"/>
      <c r="NED4615" s="2365"/>
      <c r="NEE4615" s="633"/>
      <c r="NEF4615" s="439"/>
      <c r="NEG4615" s="633"/>
      <c r="NEH4615" s="633"/>
      <c r="NEI4615" s="1888"/>
      <c r="NEJ4615" s="544"/>
      <c r="NEK4615" s="2365"/>
      <c r="NEL4615" s="633"/>
      <c r="NEM4615" s="439"/>
      <c r="NEN4615" s="633"/>
      <c r="NEO4615" s="633"/>
      <c r="NEP4615" s="1888"/>
      <c r="NEQ4615" s="544"/>
      <c r="NER4615" s="2365"/>
      <c r="NES4615" s="633"/>
      <c r="NET4615" s="439"/>
      <c r="NEU4615" s="633"/>
      <c r="NEV4615" s="633"/>
      <c r="NEW4615" s="1888"/>
      <c r="NEX4615" s="544"/>
      <c r="NEY4615" s="2365"/>
      <c r="NEZ4615" s="633"/>
      <c r="NFA4615" s="439"/>
      <c r="NFB4615" s="633"/>
      <c r="NFC4615" s="633"/>
      <c r="NFD4615" s="1888"/>
      <c r="NFE4615" s="544"/>
      <c r="NFF4615" s="2365"/>
      <c r="NFG4615" s="633"/>
      <c r="NFH4615" s="439"/>
      <c r="NFI4615" s="633"/>
      <c r="NFJ4615" s="633"/>
      <c r="NFK4615" s="1888"/>
      <c r="NFL4615" s="544"/>
      <c r="NFM4615" s="2365"/>
      <c r="NFN4615" s="633"/>
      <c r="NFO4615" s="439"/>
      <c r="NFP4615" s="633"/>
      <c r="NFQ4615" s="633"/>
      <c r="NFR4615" s="1888"/>
      <c r="NFS4615" s="544"/>
      <c r="NFT4615" s="2365"/>
      <c r="NFU4615" s="633"/>
      <c r="NFV4615" s="439"/>
      <c r="NFW4615" s="633"/>
      <c r="NFX4615" s="633"/>
      <c r="NFY4615" s="1888"/>
      <c r="NFZ4615" s="544"/>
      <c r="NGA4615" s="2365"/>
      <c r="NGB4615" s="633"/>
      <c r="NGC4615" s="439"/>
      <c r="NGD4615" s="633"/>
      <c r="NGE4615" s="633"/>
      <c r="NGF4615" s="1888"/>
      <c r="NGG4615" s="544"/>
      <c r="NGH4615" s="2365"/>
      <c r="NGI4615" s="633"/>
      <c r="NGJ4615" s="439"/>
      <c r="NGK4615" s="633"/>
      <c r="NGL4615" s="633"/>
      <c r="NGM4615" s="1888"/>
      <c r="NGN4615" s="544"/>
      <c r="NGO4615" s="2365"/>
      <c r="NGP4615" s="633"/>
      <c r="NGQ4615" s="439"/>
      <c r="NGR4615" s="633"/>
      <c r="NGS4615" s="633"/>
      <c r="NGT4615" s="1888"/>
      <c r="NGU4615" s="544"/>
      <c r="NGV4615" s="2365"/>
      <c r="NGW4615" s="633"/>
      <c r="NGX4615" s="439"/>
      <c r="NGY4615" s="633"/>
      <c r="NGZ4615" s="633"/>
      <c r="NHA4615" s="1888"/>
      <c r="NHB4615" s="544"/>
      <c r="NHC4615" s="2365"/>
      <c r="NHD4615" s="633"/>
      <c r="NHE4615" s="439"/>
      <c r="NHF4615" s="633"/>
      <c r="NHG4615" s="633"/>
      <c r="NHH4615" s="1888"/>
      <c r="NHI4615" s="544"/>
      <c r="NHJ4615" s="2365"/>
      <c r="NHK4615" s="633"/>
      <c r="NHL4615" s="439"/>
      <c r="NHM4615" s="633"/>
      <c r="NHN4615" s="633"/>
      <c r="NHO4615" s="1888"/>
      <c r="NHP4615" s="544"/>
      <c r="NHQ4615" s="2365"/>
      <c r="NHR4615" s="633"/>
      <c r="NHS4615" s="439"/>
      <c r="NHT4615" s="633"/>
      <c r="NHU4615" s="633"/>
      <c r="NHV4615" s="1888"/>
      <c r="NHW4615" s="544"/>
      <c r="NHX4615" s="2365"/>
      <c r="NHY4615" s="633"/>
      <c r="NHZ4615" s="439"/>
      <c r="NIA4615" s="633"/>
      <c r="NIB4615" s="633"/>
      <c r="NIC4615" s="1888"/>
      <c r="NID4615" s="544"/>
      <c r="NIE4615" s="2365"/>
      <c r="NIF4615" s="633"/>
      <c r="NIG4615" s="439"/>
      <c r="NIH4615" s="633"/>
      <c r="NII4615" s="633"/>
      <c r="NIJ4615" s="1888"/>
      <c r="NIK4615" s="544"/>
      <c r="NIL4615" s="2365"/>
      <c r="NIM4615" s="633"/>
      <c r="NIN4615" s="439"/>
      <c r="NIO4615" s="633"/>
      <c r="NIP4615" s="633"/>
      <c r="NIQ4615" s="1888"/>
      <c r="NIR4615" s="544"/>
      <c r="NIS4615" s="2365"/>
      <c r="NIT4615" s="633"/>
      <c r="NIU4615" s="439"/>
      <c r="NIV4615" s="633"/>
      <c r="NIW4615" s="633"/>
      <c r="NIX4615" s="1888"/>
      <c r="NIY4615" s="544"/>
      <c r="NIZ4615" s="2365"/>
      <c r="NJA4615" s="633"/>
      <c r="NJB4615" s="439"/>
      <c r="NJC4615" s="633"/>
      <c r="NJD4615" s="633"/>
      <c r="NJE4615" s="1888"/>
      <c r="NJF4615" s="544"/>
      <c r="NJG4615" s="2365"/>
      <c r="NJH4615" s="633"/>
      <c r="NJI4615" s="439"/>
      <c r="NJJ4615" s="633"/>
      <c r="NJK4615" s="633"/>
      <c r="NJL4615" s="1888"/>
      <c r="NJM4615" s="544"/>
      <c r="NJN4615" s="2365"/>
      <c r="NJO4615" s="633"/>
      <c r="NJP4615" s="439"/>
      <c r="NJQ4615" s="633"/>
      <c r="NJR4615" s="633"/>
      <c r="NJS4615" s="1888"/>
      <c r="NJT4615" s="544"/>
      <c r="NJU4615" s="2365"/>
      <c r="NJV4615" s="633"/>
      <c r="NJW4615" s="439"/>
      <c r="NJX4615" s="633"/>
      <c r="NJY4615" s="633"/>
      <c r="NJZ4615" s="1888"/>
      <c r="NKA4615" s="544"/>
      <c r="NKB4615" s="2365"/>
      <c r="NKC4615" s="633"/>
      <c r="NKD4615" s="439"/>
      <c r="NKE4615" s="633"/>
      <c r="NKF4615" s="633"/>
      <c r="NKG4615" s="1888"/>
      <c r="NKH4615" s="544"/>
      <c r="NKI4615" s="2365"/>
      <c r="NKJ4615" s="633"/>
      <c r="NKK4615" s="439"/>
      <c r="NKL4615" s="633"/>
      <c r="NKM4615" s="633"/>
      <c r="NKN4615" s="1888"/>
      <c r="NKO4615" s="544"/>
      <c r="NKP4615" s="2365"/>
      <c r="NKQ4615" s="633"/>
      <c r="NKR4615" s="439"/>
      <c r="NKS4615" s="633"/>
      <c r="NKT4615" s="633"/>
      <c r="NKU4615" s="1888"/>
      <c r="NKV4615" s="544"/>
      <c r="NKW4615" s="2365"/>
      <c r="NKX4615" s="633"/>
      <c r="NKY4615" s="439"/>
      <c r="NKZ4615" s="633"/>
      <c r="NLA4615" s="633"/>
      <c r="NLB4615" s="1888"/>
      <c r="NLC4615" s="544"/>
      <c r="NLD4615" s="2365"/>
      <c r="NLE4615" s="633"/>
      <c r="NLF4615" s="439"/>
      <c r="NLG4615" s="633"/>
      <c r="NLH4615" s="633"/>
      <c r="NLI4615" s="1888"/>
      <c r="NLJ4615" s="544"/>
      <c r="NLK4615" s="2365"/>
      <c r="NLL4615" s="633"/>
      <c r="NLM4615" s="439"/>
      <c r="NLN4615" s="633"/>
      <c r="NLO4615" s="633"/>
      <c r="NLP4615" s="1888"/>
      <c r="NLQ4615" s="544"/>
      <c r="NLR4615" s="2365"/>
      <c r="NLS4615" s="633"/>
      <c r="NLT4615" s="439"/>
      <c r="NLU4615" s="633"/>
      <c r="NLV4615" s="633"/>
      <c r="NLW4615" s="1888"/>
      <c r="NLX4615" s="544"/>
      <c r="NLY4615" s="2365"/>
      <c r="NLZ4615" s="633"/>
      <c r="NMA4615" s="439"/>
      <c r="NMB4615" s="633"/>
      <c r="NMC4615" s="633"/>
      <c r="NMD4615" s="1888"/>
      <c r="NME4615" s="544"/>
      <c r="NMF4615" s="2365"/>
      <c r="NMG4615" s="633"/>
      <c r="NMH4615" s="439"/>
      <c r="NMI4615" s="633"/>
      <c r="NMJ4615" s="633"/>
      <c r="NMK4615" s="1888"/>
      <c r="NML4615" s="544"/>
      <c r="NMM4615" s="2365"/>
      <c r="NMN4615" s="633"/>
      <c r="NMO4615" s="439"/>
      <c r="NMP4615" s="633"/>
      <c r="NMQ4615" s="633"/>
      <c r="NMR4615" s="1888"/>
      <c r="NMS4615" s="544"/>
      <c r="NMT4615" s="2365"/>
      <c r="NMU4615" s="633"/>
      <c r="NMV4615" s="439"/>
      <c r="NMW4615" s="633"/>
      <c r="NMX4615" s="633"/>
      <c r="NMY4615" s="1888"/>
      <c r="NMZ4615" s="544"/>
      <c r="NNA4615" s="2365"/>
      <c r="NNB4615" s="633"/>
      <c r="NNC4615" s="439"/>
      <c r="NND4615" s="633"/>
      <c r="NNE4615" s="633"/>
      <c r="NNF4615" s="1888"/>
      <c r="NNG4615" s="544"/>
      <c r="NNH4615" s="2365"/>
      <c r="NNI4615" s="633"/>
      <c r="NNJ4615" s="439"/>
      <c r="NNK4615" s="633"/>
      <c r="NNL4615" s="633"/>
      <c r="NNM4615" s="1888"/>
      <c r="NNN4615" s="544"/>
      <c r="NNO4615" s="2365"/>
      <c r="NNP4615" s="633"/>
      <c r="NNQ4615" s="439"/>
      <c r="NNR4615" s="633"/>
      <c r="NNS4615" s="633"/>
      <c r="NNT4615" s="1888"/>
      <c r="NNU4615" s="544"/>
      <c r="NNV4615" s="2365"/>
      <c r="NNW4615" s="633"/>
      <c r="NNX4615" s="439"/>
      <c r="NNY4615" s="633"/>
      <c r="NNZ4615" s="633"/>
      <c r="NOA4615" s="1888"/>
      <c r="NOB4615" s="544"/>
      <c r="NOC4615" s="2365"/>
      <c r="NOD4615" s="633"/>
      <c r="NOE4615" s="439"/>
      <c r="NOF4615" s="633"/>
      <c r="NOG4615" s="633"/>
      <c r="NOH4615" s="1888"/>
      <c r="NOI4615" s="544"/>
      <c r="NOJ4615" s="2365"/>
      <c r="NOK4615" s="633"/>
      <c r="NOL4615" s="439"/>
      <c r="NOM4615" s="633"/>
      <c r="NON4615" s="633"/>
      <c r="NOO4615" s="1888"/>
      <c r="NOP4615" s="544"/>
      <c r="NOQ4615" s="2365"/>
      <c r="NOR4615" s="633"/>
      <c r="NOS4615" s="439"/>
      <c r="NOT4615" s="633"/>
      <c r="NOU4615" s="633"/>
      <c r="NOV4615" s="1888"/>
      <c r="NOW4615" s="544"/>
      <c r="NOX4615" s="2365"/>
      <c r="NOY4615" s="633"/>
      <c r="NOZ4615" s="439"/>
      <c r="NPA4615" s="633"/>
      <c r="NPB4615" s="633"/>
      <c r="NPC4615" s="1888"/>
      <c r="NPD4615" s="544"/>
      <c r="NPE4615" s="2365"/>
      <c r="NPF4615" s="633"/>
      <c r="NPG4615" s="439"/>
      <c r="NPH4615" s="633"/>
      <c r="NPI4615" s="633"/>
      <c r="NPJ4615" s="1888"/>
      <c r="NPK4615" s="544"/>
      <c r="NPL4615" s="2365"/>
      <c r="NPM4615" s="633"/>
      <c r="NPN4615" s="439"/>
      <c r="NPO4615" s="633"/>
      <c r="NPP4615" s="633"/>
      <c r="NPQ4615" s="1888"/>
      <c r="NPR4615" s="544"/>
      <c r="NPS4615" s="2365"/>
      <c r="NPT4615" s="633"/>
      <c r="NPU4615" s="439"/>
      <c r="NPV4615" s="633"/>
      <c r="NPW4615" s="633"/>
      <c r="NPX4615" s="1888"/>
      <c r="NPY4615" s="544"/>
      <c r="NPZ4615" s="2365"/>
      <c r="NQA4615" s="633"/>
      <c r="NQB4615" s="439"/>
      <c r="NQC4615" s="633"/>
      <c r="NQD4615" s="633"/>
      <c r="NQE4615" s="1888"/>
      <c r="NQF4615" s="544"/>
      <c r="NQG4615" s="2365"/>
      <c r="NQH4615" s="633"/>
      <c r="NQI4615" s="439"/>
      <c r="NQJ4615" s="633"/>
      <c r="NQK4615" s="633"/>
      <c r="NQL4615" s="1888"/>
      <c r="NQM4615" s="544"/>
      <c r="NQN4615" s="2365"/>
      <c r="NQO4615" s="633"/>
      <c r="NQP4615" s="439"/>
      <c r="NQQ4615" s="633"/>
      <c r="NQR4615" s="633"/>
      <c r="NQS4615" s="1888"/>
      <c r="NQT4615" s="544"/>
      <c r="NQU4615" s="2365"/>
      <c r="NQV4615" s="633"/>
      <c r="NQW4615" s="439"/>
      <c r="NQX4615" s="633"/>
      <c r="NQY4615" s="633"/>
      <c r="NQZ4615" s="1888"/>
      <c r="NRA4615" s="544"/>
      <c r="NRB4615" s="2365"/>
      <c r="NRC4615" s="633"/>
      <c r="NRD4615" s="439"/>
      <c r="NRE4615" s="633"/>
      <c r="NRF4615" s="633"/>
      <c r="NRG4615" s="1888"/>
      <c r="NRH4615" s="544"/>
      <c r="NRI4615" s="2365"/>
      <c r="NRJ4615" s="633"/>
      <c r="NRK4615" s="439"/>
      <c r="NRL4615" s="633"/>
      <c r="NRM4615" s="633"/>
      <c r="NRN4615" s="1888"/>
      <c r="NRO4615" s="544"/>
      <c r="NRP4615" s="2365"/>
      <c r="NRQ4615" s="633"/>
      <c r="NRR4615" s="439"/>
      <c r="NRS4615" s="633"/>
      <c r="NRT4615" s="633"/>
      <c r="NRU4615" s="1888"/>
      <c r="NRV4615" s="544"/>
      <c r="NRW4615" s="2365"/>
      <c r="NRX4615" s="633"/>
      <c r="NRY4615" s="439"/>
      <c r="NRZ4615" s="633"/>
      <c r="NSA4615" s="633"/>
      <c r="NSB4615" s="1888"/>
      <c r="NSC4615" s="544"/>
      <c r="NSD4615" s="2365"/>
      <c r="NSE4615" s="633"/>
      <c r="NSF4615" s="439"/>
      <c r="NSG4615" s="633"/>
      <c r="NSH4615" s="633"/>
      <c r="NSI4615" s="1888"/>
      <c r="NSJ4615" s="544"/>
      <c r="NSK4615" s="2365"/>
      <c r="NSL4615" s="633"/>
      <c r="NSM4615" s="439"/>
      <c r="NSN4615" s="633"/>
      <c r="NSO4615" s="633"/>
      <c r="NSP4615" s="1888"/>
      <c r="NSQ4615" s="544"/>
      <c r="NSR4615" s="2365"/>
      <c r="NSS4615" s="633"/>
      <c r="NST4615" s="439"/>
      <c r="NSU4615" s="633"/>
      <c r="NSV4615" s="633"/>
      <c r="NSW4615" s="1888"/>
      <c r="NSX4615" s="544"/>
      <c r="NSY4615" s="2365"/>
      <c r="NSZ4615" s="633"/>
      <c r="NTA4615" s="439"/>
      <c r="NTB4615" s="633"/>
      <c r="NTC4615" s="633"/>
      <c r="NTD4615" s="1888"/>
      <c r="NTE4615" s="544"/>
      <c r="NTF4615" s="2365"/>
      <c r="NTG4615" s="633"/>
      <c r="NTH4615" s="439"/>
      <c r="NTI4615" s="633"/>
      <c r="NTJ4615" s="633"/>
      <c r="NTK4615" s="1888"/>
      <c r="NTL4615" s="544"/>
      <c r="NTM4615" s="2365"/>
      <c r="NTN4615" s="633"/>
      <c r="NTO4615" s="439"/>
      <c r="NTP4615" s="633"/>
      <c r="NTQ4615" s="633"/>
      <c r="NTR4615" s="1888"/>
      <c r="NTS4615" s="544"/>
      <c r="NTT4615" s="2365"/>
      <c r="NTU4615" s="633"/>
      <c r="NTV4615" s="439"/>
      <c r="NTW4615" s="633"/>
      <c r="NTX4615" s="633"/>
      <c r="NTY4615" s="1888"/>
      <c r="NTZ4615" s="544"/>
      <c r="NUA4615" s="2365"/>
      <c r="NUB4615" s="633"/>
      <c r="NUC4615" s="439"/>
      <c r="NUD4615" s="633"/>
      <c r="NUE4615" s="633"/>
      <c r="NUF4615" s="1888"/>
      <c r="NUG4615" s="544"/>
      <c r="NUH4615" s="2365"/>
      <c r="NUI4615" s="633"/>
      <c r="NUJ4615" s="439"/>
      <c r="NUK4615" s="633"/>
      <c r="NUL4615" s="633"/>
      <c r="NUM4615" s="1888"/>
      <c r="NUN4615" s="544"/>
      <c r="NUO4615" s="2365"/>
      <c r="NUP4615" s="633"/>
      <c r="NUQ4615" s="439"/>
      <c r="NUR4615" s="633"/>
      <c r="NUS4615" s="633"/>
      <c r="NUT4615" s="1888"/>
      <c r="NUU4615" s="544"/>
      <c r="NUV4615" s="2365"/>
      <c r="NUW4615" s="633"/>
      <c r="NUX4615" s="439"/>
      <c r="NUY4615" s="633"/>
      <c r="NUZ4615" s="633"/>
      <c r="NVA4615" s="1888"/>
      <c r="NVB4615" s="544"/>
      <c r="NVC4615" s="2365"/>
      <c r="NVD4615" s="633"/>
      <c r="NVE4615" s="439"/>
      <c r="NVF4615" s="633"/>
      <c r="NVG4615" s="633"/>
      <c r="NVH4615" s="1888"/>
      <c r="NVI4615" s="544"/>
      <c r="NVJ4615" s="2365"/>
      <c r="NVK4615" s="633"/>
      <c r="NVL4615" s="439"/>
      <c r="NVM4615" s="633"/>
      <c r="NVN4615" s="633"/>
      <c r="NVO4615" s="1888"/>
      <c r="NVP4615" s="544"/>
      <c r="NVQ4615" s="2365"/>
      <c r="NVR4615" s="633"/>
      <c r="NVS4615" s="439"/>
      <c r="NVT4615" s="633"/>
      <c r="NVU4615" s="633"/>
      <c r="NVV4615" s="1888"/>
      <c r="NVW4615" s="544"/>
      <c r="NVX4615" s="2365"/>
      <c r="NVY4615" s="633"/>
      <c r="NVZ4615" s="439"/>
      <c r="NWA4615" s="633"/>
      <c r="NWB4615" s="633"/>
      <c r="NWC4615" s="1888"/>
      <c r="NWD4615" s="544"/>
      <c r="NWE4615" s="2365"/>
      <c r="NWF4615" s="633"/>
      <c r="NWG4615" s="439"/>
      <c r="NWH4615" s="633"/>
      <c r="NWI4615" s="633"/>
      <c r="NWJ4615" s="1888"/>
      <c r="NWK4615" s="544"/>
      <c r="NWL4615" s="2365"/>
      <c r="NWM4615" s="633"/>
      <c r="NWN4615" s="439"/>
      <c r="NWO4615" s="633"/>
      <c r="NWP4615" s="633"/>
      <c r="NWQ4615" s="1888"/>
      <c r="NWR4615" s="544"/>
      <c r="NWS4615" s="2365"/>
      <c r="NWT4615" s="633"/>
      <c r="NWU4615" s="439"/>
      <c r="NWV4615" s="633"/>
      <c r="NWW4615" s="633"/>
      <c r="NWX4615" s="1888"/>
      <c r="NWY4615" s="544"/>
      <c r="NWZ4615" s="2365"/>
      <c r="NXA4615" s="633"/>
      <c r="NXB4615" s="439"/>
      <c r="NXC4615" s="633"/>
      <c r="NXD4615" s="633"/>
      <c r="NXE4615" s="1888"/>
      <c r="NXF4615" s="544"/>
      <c r="NXG4615" s="2365"/>
      <c r="NXH4615" s="633"/>
      <c r="NXI4615" s="439"/>
      <c r="NXJ4615" s="633"/>
      <c r="NXK4615" s="633"/>
      <c r="NXL4615" s="1888"/>
      <c r="NXM4615" s="544"/>
      <c r="NXN4615" s="2365"/>
      <c r="NXO4615" s="633"/>
      <c r="NXP4615" s="439"/>
      <c r="NXQ4615" s="633"/>
      <c r="NXR4615" s="633"/>
      <c r="NXS4615" s="1888"/>
      <c r="NXT4615" s="544"/>
      <c r="NXU4615" s="2365"/>
      <c r="NXV4615" s="633"/>
      <c r="NXW4615" s="439"/>
      <c r="NXX4615" s="633"/>
      <c r="NXY4615" s="633"/>
      <c r="NXZ4615" s="1888"/>
      <c r="NYA4615" s="544"/>
      <c r="NYB4615" s="2365"/>
      <c r="NYC4615" s="633"/>
      <c r="NYD4615" s="439"/>
      <c r="NYE4615" s="633"/>
      <c r="NYF4615" s="633"/>
      <c r="NYG4615" s="1888"/>
      <c r="NYH4615" s="544"/>
      <c r="NYI4615" s="2365"/>
      <c r="NYJ4615" s="633"/>
      <c r="NYK4615" s="439"/>
      <c r="NYL4615" s="633"/>
      <c r="NYM4615" s="633"/>
      <c r="NYN4615" s="1888"/>
      <c r="NYO4615" s="544"/>
      <c r="NYP4615" s="2365"/>
      <c r="NYQ4615" s="633"/>
      <c r="NYR4615" s="439"/>
      <c r="NYS4615" s="633"/>
      <c r="NYT4615" s="633"/>
      <c r="NYU4615" s="1888"/>
      <c r="NYV4615" s="544"/>
      <c r="NYW4615" s="2365"/>
      <c r="NYX4615" s="633"/>
      <c r="NYY4615" s="439"/>
      <c r="NYZ4615" s="633"/>
      <c r="NZA4615" s="633"/>
      <c r="NZB4615" s="1888"/>
      <c r="NZC4615" s="544"/>
      <c r="NZD4615" s="2365"/>
      <c r="NZE4615" s="633"/>
      <c r="NZF4615" s="439"/>
      <c r="NZG4615" s="633"/>
      <c r="NZH4615" s="633"/>
      <c r="NZI4615" s="1888"/>
      <c r="NZJ4615" s="544"/>
      <c r="NZK4615" s="2365"/>
      <c r="NZL4615" s="633"/>
      <c r="NZM4615" s="439"/>
      <c r="NZN4615" s="633"/>
      <c r="NZO4615" s="633"/>
      <c r="NZP4615" s="1888"/>
      <c r="NZQ4615" s="544"/>
      <c r="NZR4615" s="2365"/>
      <c r="NZS4615" s="633"/>
      <c r="NZT4615" s="439"/>
      <c r="NZU4615" s="633"/>
      <c r="NZV4615" s="633"/>
      <c r="NZW4615" s="1888"/>
      <c r="NZX4615" s="544"/>
      <c r="NZY4615" s="2365"/>
      <c r="NZZ4615" s="633"/>
      <c r="OAA4615" s="439"/>
      <c r="OAB4615" s="633"/>
      <c r="OAC4615" s="633"/>
      <c r="OAD4615" s="1888"/>
      <c r="OAE4615" s="544"/>
      <c r="OAF4615" s="2365"/>
      <c r="OAG4615" s="633"/>
      <c r="OAH4615" s="439"/>
      <c r="OAI4615" s="633"/>
      <c r="OAJ4615" s="633"/>
      <c r="OAK4615" s="1888"/>
      <c r="OAL4615" s="544"/>
      <c r="OAM4615" s="2365"/>
      <c r="OAN4615" s="633"/>
      <c r="OAO4615" s="439"/>
      <c r="OAP4615" s="633"/>
      <c r="OAQ4615" s="633"/>
      <c r="OAR4615" s="1888"/>
      <c r="OAS4615" s="544"/>
      <c r="OAT4615" s="2365"/>
      <c r="OAU4615" s="633"/>
      <c r="OAV4615" s="439"/>
      <c r="OAW4615" s="633"/>
      <c r="OAX4615" s="633"/>
      <c r="OAY4615" s="1888"/>
      <c r="OAZ4615" s="544"/>
      <c r="OBA4615" s="2365"/>
      <c r="OBB4615" s="633"/>
      <c r="OBC4615" s="439"/>
      <c r="OBD4615" s="633"/>
      <c r="OBE4615" s="633"/>
      <c r="OBF4615" s="1888"/>
      <c r="OBG4615" s="544"/>
      <c r="OBH4615" s="2365"/>
      <c r="OBI4615" s="633"/>
      <c r="OBJ4615" s="439"/>
      <c r="OBK4615" s="633"/>
      <c r="OBL4615" s="633"/>
      <c r="OBM4615" s="1888"/>
      <c r="OBN4615" s="544"/>
      <c r="OBO4615" s="2365"/>
      <c r="OBP4615" s="633"/>
      <c r="OBQ4615" s="439"/>
      <c r="OBR4615" s="633"/>
      <c r="OBS4615" s="633"/>
      <c r="OBT4615" s="1888"/>
      <c r="OBU4615" s="544"/>
      <c r="OBV4615" s="2365"/>
      <c r="OBW4615" s="633"/>
      <c r="OBX4615" s="439"/>
      <c r="OBY4615" s="633"/>
      <c r="OBZ4615" s="633"/>
      <c r="OCA4615" s="1888"/>
      <c r="OCB4615" s="544"/>
      <c r="OCC4615" s="2365"/>
      <c r="OCD4615" s="633"/>
      <c r="OCE4615" s="439"/>
      <c r="OCF4615" s="633"/>
      <c r="OCG4615" s="633"/>
      <c r="OCH4615" s="1888"/>
      <c r="OCI4615" s="544"/>
      <c r="OCJ4615" s="2365"/>
      <c r="OCK4615" s="633"/>
      <c r="OCL4615" s="439"/>
      <c r="OCM4615" s="633"/>
      <c r="OCN4615" s="633"/>
      <c r="OCO4615" s="1888"/>
      <c r="OCP4615" s="544"/>
      <c r="OCQ4615" s="2365"/>
      <c r="OCR4615" s="633"/>
      <c r="OCS4615" s="439"/>
      <c r="OCT4615" s="633"/>
      <c r="OCU4615" s="633"/>
      <c r="OCV4615" s="1888"/>
      <c r="OCW4615" s="544"/>
      <c r="OCX4615" s="2365"/>
      <c r="OCY4615" s="633"/>
      <c r="OCZ4615" s="439"/>
      <c r="ODA4615" s="633"/>
      <c r="ODB4615" s="633"/>
      <c r="ODC4615" s="1888"/>
      <c r="ODD4615" s="544"/>
      <c r="ODE4615" s="2365"/>
      <c r="ODF4615" s="633"/>
      <c r="ODG4615" s="439"/>
      <c r="ODH4615" s="633"/>
      <c r="ODI4615" s="633"/>
      <c r="ODJ4615" s="1888"/>
      <c r="ODK4615" s="544"/>
      <c r="ODL4615" s="2365"/>
      <c r="ODM4615" s="633"/>
      <c r="ODN4615" s="439"/>
      <c r="ODO4615" s="633"/>
      <c r="ODP4615" s="633"/>
      <c r="ODQ4615" s="1888"/>
      <c r="ODR4615" s="544"/>
      <c r="ODS4615" s="2365"/>
      <c r="ODT4615" s="633"/>
      <c r="ODU4615" s="439"/>
      <c r="ODV4615" s="633"/>
      <c r="ODW4615" s="633"/>
      <c r="ODX4615" s="1888"/>
      <c r="ODY4615" s="544"/>
      <c r="ODZ4615" s="2365"/>
      <c r="OEA4615" s="633"/>
      <c r="OEB4615" s="439"/>
      <c r="OEC4615" s="633"/>
      <c r="OED4615" s="633"/>
      <c r="OEE4615" s="1888"/>
      <c r="OEF4615" s="544"/>
      <c r="OEG4615" s="2365"/>
      <c r="OEH4615" s="633"/>
      <c r="OEI4615" s="439"/>
      <c r="OEJ4615" s="633"/>
      <c r="OEK4615" s="633"/>
      <c r="OEL4615" s="1888"/>
      <c r="OEM4615" s="544"/>
      <c r="OEN4615" s="2365"/>
      <c r="OEO4615" s="633"/>
      <c r="OEP4615" s="439"/>
      <c r="OEQ4615" s="633"/>
      <c r="OER4615" s="633"/>
      <c r="OES4615" s="1888"/>
      <c r="OET4615" s="544"/>
      <c r="OEU4615" s="2365"/>
      <c r="OEV4615" s="633"/>
      <c r="OEW4615" s="439"/>
      <c r="OEX4615" s="633"/>
      <c r="OEY4615" s="633"/>
      <c r="OEZ4615" s="1888"/>
      <c r="OFA4615" s="544"/>
      <c r="OFB4615" s="2365"/>
      <c r="OFC4615" s="633"/>
      <c r="OFD4615" s="439"/>
      <c r="OFE4615" s="633"/>
      <c r="OFF4615" s="633"/>
      <c r="OFG4615" s="1888"/>
      <c r="OFH4615" s="544"/>
      <c r="OFI4615" s="2365"/>
      <c r="OFJ4615" s="633"/>
      <c r="OFK4615" s="439"/>
      <c r="OFL4615" s="633"/>
      <c r="OFM4615" s="633"/>
      <c r="OFN4615" s="1888"/>
      <c r="OFO4615" s="544"/>
      <c r="OFP4615" s="2365"/>
      <c r="OFQ4615" s="633"/>
      <c r="OFR4615" s="439"/>
      <c r="OFS4615" s="633"/>
      <c r="OFT4615" s="633"/>
      <c r="OFU4615" s="1888"/>
      <c r="OFV4615" s="544"/>
      <c r="OFW4615" s="2365"/>
      <c r="OFX4615" s="633"/>
      <c r="OFY4615" s="439"/>
      <c r="OFZ4615" s="633"/>
      <c r="OGA4615" s="633"/>
      <c r="OGB4615" s="1888"/>
      <c r="OGC4615" s="544"/>
      <c r="OGD4615" s="2365"/>
      <c r="OGE4615" s="633"/>
      <c r="OGF4615" s="439"/>
      <c r="OGG4615" s="633"/>
      <c r="OGH4615" s="633"/>
      <c r="OGI4615" s="1888"/>
      <c r="OGJ4615" s="544"/>
      <c r="OGK4615" s="2365"/>
      <c r="OGL4615" s="633"/>
      <c r="OGM4615" s="439"/>
      <c r="OGN4615" s="633"/>
      <c r="OGO4615" s="633"/>
      <c r="OGP4615" s="1888"/>
      <c r="OGQ4615" s="544"/>
      <c r="OGR4615" s="2365"/>
      <c r="OGS4615" s="633"/>
      <c r="OGT4615" s="439"/>
      <c r="OGU4615" s="633"/>
      <c r="OGV4615" s="633"/>
      <c r="OGW4615" s="1888"/>
      <c r="OGX4615" s="544"/>
      <c r="OGY4615" s="2365"/>
      <c r="OGZ4615" s="633"/>
      <c r="OHA4615" s="439"/>
      <c r="OHB4615" s="633"/>
      <c r="OHC4615" s="633"/>
      <c r="OHD4615" s="1888"/>
      <c r="OHE4615" s="544"/>
      <c r="OHF4615" s="2365"/>
      <c r="OHG4615" s="633"/>
      <c r="OHH4615" s="439"/>
      <c r="OHI4615" s="633"/>
      <c r="OHJ4615" s="633"/>
      <c r="OHK4615" s="1888"/>
      <c r="OHL4615" s="544"/>
      <c r="OHM4615" s="2365"/>
      <c r="OHN4615" s="633"/>
      <c r="OHO4615" s="439"/>
      <c r="OHP4615" s="633"/>
      <c r="OHQ4615" s="633"/>
      <c r="OHR4615" s="1888"/>
      <c r="OHS4615" s="544"/>
      <c r="OHT4615" s="2365"/>
      <c r="OHU4615" s="633"/>
      <c r="OHV4615" s="439"/>
      <c r="OHW4615" s="633"/>
      <c r="OHX4615" s="633"/>
      <c r="OHY4615" s="1888"/>
      <c r="OHZ4615" s="544"/>
      <c r="OIA4615" s="2365"/>
      <c r="OIB4615" s="633"/>
      <c r="OIC4615" s="439"/>
      <c r="OID4615" s="633"/>
      <c r="OIE4615" s="633"/>
      <c r="OIF4615" s="1888"/>
      <c r="OIG4615" s="544"/>
      <c r="OIH4615" s="2365"/>
      <c r="OII4615" s="633"/>
      <c r="OIJ4615" s="439"/>
      <c r="OIK4615" s="633"/>
      <c r="OIL4615" s="633"/>
      <c r="OIM4615" s="1888"/>
      <c r="OIN4615" s="544"/>
      <c r="OIO4615" s="2365"/>
      <c r="OIP4615" s="633"/>
      <c r="OIQ4615" s="439"/>
      <c r="OIR4615" s="633"/>
      <c r="OIS4615" s="633"/>
      <c r="OIT4615" s="1888"/>
      <c r="OIU4615" s="544"/>
      <c r="OIV4615" s="2365"/>
      <c r="OIW4615" s="633"/>
      <c r="OIX4615" s="439"/>
      <c r="OIY4615" s="633"/>
      <c r="OIZ4615" s="633"/>
      <c r="OJA4615" s="1888"/>
      <c r="OJB4615" s="544"/>
      <c r="OJC4615" s="2365"/>
      <c r="OJD4615" s="633"/>
      <c r="OJE4615" s="439"/>
      <c r="OJF4615" s="633"/>
      <c r="OJG4615" s="633"/>
      <c r="OJH4615" s="1888"/>
      <c r="OJI4615" s="544"/>
      <c r="OJJ4615" s="2365"/>
      <c r="OJK4615" s="633"/>
      <c r="OJL4615" s="439"/>
      <c r="OJM4615" s="633"/>
      <c r="OJN4615" s="633"/>
      <c r="OJO4615" s="1888"/>
      <c r="OJP4615" s="544"/>
      <c r="OJQ4615" s="2365"/>
      <c r="OJR4615" s="633"/>
      <c r="OJS4615" s="439"/>
      <c r="OJT4615" s="633"/>
      <c r="OJU4615" s="633"/>
      <c r="OJV4615" s="1888"/>
      <c r="OJW4615" s="544"/>
      <c r="OJX4615" s="2365"/>
      <c r="OJY4615" s="633"/>
      <c r="OJZ4615" s="439"/>
      <c r="OKA4615" s="633"/>
      <c r="OKB4615" s="633"/>
      <c r="OKC4615" s="1888"/>
      <c r="OKD4615" s="544"/>
      <c r="OKE4615" s="2365"/>
      <c r="OKF4615" s="633"/>
      <c r="OKG4615" s="439"/>
      <c r="OKH4615" s="633"/>
      <c r="OKI4615" s="633"/>
      <c r="OKJ4615" s="1888"/>
      <c r="OKK4615" s="544"/>
      <c r="OKL4615" s="2365"/>
      <c r="OKM4615" s="633"/>
      <c r="OKN4615" s="439"/>
      <c r="OKO4615" s="633"/>
      <c r="OKP4615" s="633"/>
      <c r="OKQ4615" s="1888"/>
      <c r="OKR4615" s="544"/>
      <c r="OKS4615" s="2365"/>
      <c r="OKT4615" s="633"/>
      <c r="OKU4615" s="439"/>
      <c r="OKV4615" s="633"/>
      <c r="OKW4615" s="633"/>
      <c r="OKX4615" s="1888"/>
      <c r="OKY4615" s="544"/>
      <c r="OKZ4615" s="2365"/>
      <c r="OLA4615" s="633"/>
      <c r="OLB4615" s="439"/>
      <c r="OLC4615" s="633"/>
      <c r="OLD4615" s="633"/>
      <c r="OLE4615" s="1888"/>
      <c r="OLF4615" s="544"/>
      <c r="OLG4615" s="2365"/>
      <c r="OLH4615" s="633"/>
      <c r="OLI4615" s="439"/>
      <c r="OLJ4615" s="633"/>
      <c r="OLK4615" s="633"/>
      <c r="OLL4615" s="1888"/>
      <c r="OLM4615" s="544"/>
      <c r="OLN4615" s="2365"/>
      <c r="OLO4615" s="633"/>
      <c r="OLP4615" s="439"/>
      <c r="OLQ4615" s="633"/>
      <c r="OLR4615" s="633"/>
      <c r="OLS4615" s="1888"/>
      <c r="OLT4615" s="544"/>
      <c r="OLU4615" s="2365"/>
      <c r="OLV4615" s="633"/>
      <c r="OLW4615" s="439"/>
      <c r="OLX4615" s="633"/>
      <c r="OLY4615" s="633"/>
      <c r="OLZ4615" s="1888"/>
      <c r="OMA4615" s="544"/>
      <c r="OMB4615" s="2365"/>
      <c r="OMC4615" s="633"/>
      <c r="OMD4615" s="439"/>
      <c r="OME4615" s="633"/>
      <c r="OMF4615" s="633"/>
      <c r="OMG4615" s="1888"/>
      <c r="OMH4615" s="544"/>
      <c r="OMI4615" s="2365"/>
      <c r="OMJ4615" s="633"/>
      <c r="OMK4615" s="439"/>
      <c r="OML4615" s="633"/>
      <c r="OMM4615" s="633"/>
      <c r="OMN4615" s="1888"/>
      <c r="OMO4615" s="544"/>
      <c r="OMP4615" s="2365"/>
      <c r="OMQ4615" s="633"/>
      <c r="OMR4615" s="439"/>
      <c r="OMS4615" s="633"/>
      <c r="OMT4615" s="633"/>
      <c r="OMU4615" s="1888"/>
      <c r="OMV4615" s="544"/>
      <c r="OMW4615" s="2365"/>
      <c r="OMX4615" s="633"/>
      <c r="OMY4615" s="439"/>
      <c r="OMZ4615" s="633"/>
      <c r="ONA4615" s="633"/>
      <c r="ONB4615" s="1888"/>
      <c r="ONC4615" s="544"/>
      <c r="OND4615" s="2365"/>
      <c r="ONE4615" s="633"/>
      <c r="ONF4615" s="439"/>
      <c r="ONG4615" s="633"/>
      <c r="ONH4615" s="633"/>
      <c r="ONI4615" s="1888"/>
      <c r="ONJ4615" s="544"/>
      <c r="ONK4615" s="2365"/>
      <c r="ONL4615" s="633"/>
      <c r="ONM4615" s="439"/>
      <c r="ONN4615" s="633"/>
      <c r="ONO4615" s="633"/>
      <c r="ONP4615" s="1888"/>
      <c r="ONQ4615" s="544"/>
      <c r="ONR4615" s="2365"/>
      <c r="ONS4615" s="633"/>
      <c r="ONT4615" s="439"/>
      <c r="ONU4615" s="633"/>
      <c r="ONV4615" s="633"/>
      <c r="ONW4615" s="1888"/>
      <c r="ONX4615" s="544"/>
      <c r="ONY4615" s="2365"/>
      <c r="ONZ4615" s="633"/>
      <c r="OOA4615" s="439"/>
      <c r="OOB4615" s="633"/>
      <c r="OOC4615" s="633"/>
      <c r="OOD4615" s="1888"/>
      <c r="OOE4615" s="544"/>
      <c r="OOF4615" s="2365"/>
      <c r="OOG4615" s="633"/>
      <c r="OOH4615" s="439"/>
      <c r="OOI4615" s="633"/>
      <c r="OOJ4615" s="633"/>
      <c r="OOK4615" s="1888"/>
      <c r="OOL4615" s="544"/>
      <c r="OOM4615" s="2365"/>
      <c r="OON4615" s="633"/>
      <c r="OOO4615" s="439"/>
      <c r="OOP4615" s="633"/>
      <c r="OOQ4615" s="633"/>
      <c r="OOR4615" s="1888"/>
      <c r="OOS4615" s="544"/>
      <c r="OOT4615" s="2365"/>
      <c r="OOU4615" s="633"/>
      <c r="OOV4615" s="439"/>
      <c r="OOW4615" s="633"/>
      <c r="OOX4615" s="633"/>
      <c r="OOY4615" s="1888"/>
      <c r="OOZ4615" s="544"/>
      <c r="OPA4615" s="2365"/>
      <c r="OPB4615" s="633"/>
      <c r="OPC4615" s="439"/>
      <c r="OPD4615" s="633"/>
      <c r="OPE4615" s="633"/>
      <c r="OPF4615" s="1888"/>
      <c r="OPG4615" s="544"/>
      <c r="OPH4615" s="2365"/>
      <c r="OPI4615" s="633"/>
      <c r="OPJ4615" s="439"/>
      <c r="OPK4615" s="633"/>
      <c r="OPL4615" s="633"/>
      <c r="OPM4615" s="1888"/>
      <c r="OPN4615" s="544"/>
      <c r="OPO4615" s="2365"/>
      <c r="OPP4615" s="633"/>
      <c r="OPQ4615" s="439"/>
      <c r="OPR4615" s="633"/>
      <c r="OPS4615" s="633"/>
      <c r="OPT4615" s="1888"/>
      <c r="OPU4615" s="544"/>
      <c r="OPV4615" s="2365"/>
      <c r="OPW4615" s="633"/>
      <c r="OPX4615" s="439"/>
      <c r="OPY4615" s="633"/>
      <c r="OPZ4615" s="633"/>
      <c r="OQA4615" s="1888"/>
      <c r="OQB4615" s="544"/>
      <c r="OQC4615" s="2365"/>
      <c r="OQD4615" s="633"/>
      <c r="OQE4615" s="439"/>
      <c r="OQF4615" s="633"/>
      <c r="OQG4615" s="633"/>
      <c r="OQH4615" s="1888"/>
      <c r="OQI4615" s="544"/>
      <c r="OQJ4615" s="2365"/>
      <c r="OQK4615" s="633"/>
      <c r="OQL4615" s="439"/>
      <c r="OQM4615" s="633"/>
      <c r="OQN4615" s="633"/>
      <c r="OQO4615" s="1888"/>
      <c r="OQP4615" s="544"/>
      <c r="OQQ4615" s="2365"/>
      <c r="OQR4615" s="633"/>
      <c r="OQS4615" s="439"/>
      <c r="OQT4615" s="633"/>
      <c r="OQU4615" s="633"/>
      <c r="OQV4615" s="1888"/>
      <c r="OQW4615" s="544"/>
      <c r="OQX4615" s="2365"/>
      <c r="OQY4615" s="633"/>
      <c r="OQZ4615" s="439"/>
      <c r="ORA4615" s="633"/>
      <c r="ORB4615" s="633"/>
      <c r="ORC4615" s="1888"/>
      <c r="ORD4615" s="544"/>
      <c r="ORE4615" s="2365"/>
      <c r="ORF4615" s="633"/>
      <c r="ORG4615" s="439"/>
      <c r="ORH4615" s="633"/>
      <c r="ORI4615" s="633"/>
      <c r="ORJ4615" s="1888"/>
      <c r="ORK4615" s="544"/>
      <c r="ORL4615" s="2365"/>
      <c r="ORM4615" s="633"/>
      <c r="ORN4615" s="439"/>
      <c r="ORO4615" s="633"/>
      <c r="ORP4615" s="633"/>
      <c r="ORQ4615" s="1888"/>
      <c r="ORR4615" s="544"/>
      <c r="ORS4615" s="2365"/>
      <c r="ORT4615" s="633"/>
      <c r="ORU4615" s="439"/>
      <c r="ORV4615" s="633"/>
      <c r="ORW4615" s="633"/>
      <c r="ORX4615" s="1888"/>
      <c r="ORY4615" s="544"/>
      <c r="ORZ4615" s="2365"/>
      <c r="OSA4615" s="633"/>
      <c r="OSB4615" s="439"/>
      <c r="OSC4615" s="633"/>
      <c r="OSD4615" s="633"/>
      <c r="OSE4615" s="1888"/>
      <c r="OSF4615" s="544"/>
      <c r="OSG4615" s="2365"/>
      <c r="OSH4615" s="633"/>
      <c r="OSI4615" s="439"/>
      <c r="OSJ4615" s="633"/>
      <c r="OSK4615" s="633"/>
      <c r="OSL4615" s="1888"/>
      <c r="OSM4615" s="544"/>
      <c r="OSN4615" s="2365"/>
      <c r="OSO4615" s="633"/>
      <c r="OSP4615" s="439"/>
      <c r="OSQ4615" s="633"/>
      <c r="OSR4615" s="633"/>
      <c r="OSS4615" s="1888"/>
      <c r="OST4615" s="544"/>
      <c r="OSU4615" s="2365"/>
      <c r="OSV4615" s="633"/>
      <c r="OSW4615" s="439"/>
      <c r="OSX4615" s="633"/>
      <c r="OSY4615" s="633"/>
      <c r="OSZ4615" s="1888"/>
      <c r="OTA4615" s="544"/>
      <c r="OTB4615" s="2365"/>
      <c r="OTC4615" s="633"/>
      <c r="OTD4615" s="439"/>
      <c r="OTE4615" s="633"/>
      <c r="OTF4615" s="633"/>
      <c r="OTG4615" s="1888"/>
      <c r="OTH4615" s="544"/>
      <c r="OTI4615" s="2365"/>
      <c r="OTJ4615" s="633"/>
      <c r="OTK4615" s="439"/>
      <c r="OTL4615" s="633"/>
      <c r="OTM4615" s="633"/>
      <c r="OTN4615" s="1888"/>
      <c r="OTO4615" s="544"/>
      <c r="OTP4615" s="2365"/>
      <c r="OTQ4615" s="633"/>
      <c r="OTR4615" s="439"/>
      <c r="OTS4615" s="633"/>
      <c r="OTT4615" s="633"/>
      <c r="OTU4615" s="1888"/>
      <c r="OTV4615" s="544"/>
      <c r="OTW4615" s="2365"/>
      <c r="OTX4615" s="633"/>
      <c r="OTY4615" s="439"/>
      <c r="OTZ4615" s="633"/>
      <c r="OUA4615" s="633"/>
      <c r="OUB4615" s="1888"/>
      <c r="OUC4615" s="544"/>
      <c r="OUD4615" s="2365"/>
      <c r="OUE4615" s="633"/>
      <c r="OUF4615" s="439"/>
      <c r="OUG4615" s="633"/>
      <c r="OUH4615" s="633"/>
      <c r="OUI4615" s="1888"/>
      <c r="OUJ4615" s="544"/>
      <c r="OUK4615" s="2365"/>
      <c r="OUL4615" s="633"/>
      <c r="OUM4615" s="439"/>
      <c r="OUN4615" s="633"/>
      <c r="OUO4615" s="633"/>
      <c r="OUP4615" s="1888"/>
      <c r="OUQ4615" s="544"/>
      <c r="OUR4615" s="2365"/>
      <c r="OUS4615" s="633"/>
      <c r="OUT4615" s="439"/>
      <c r="OUU4615" s="633"/>
      <c r="OUV4615" s="633"/>
      <c r="OUW4615" s="1888"/>
      <c r="OUX4615" s="544"/>
      <c r="OUY4615" s="2365"/>
      <c r="OUZ4615" s="633"/>
      <c r="OVA4615" s="439"/>
      <c r="OVB4615" s="633"/>
      <c r="OVC4615" s="633"/>
      <c r="OVD4615" s="1888"/>
      <c r="OVE4615" s="544"/>
      <c r="OVF4615" s="2365"/>
      <c r="OVG4615" s="633"/>
      <c r="OVH4615" s="439"/>
      <c r="OVI4615" s="633"/>
      <c r="OVJ4615" s="633"/>
      <c r="OVK4615" s="1888"/>
      <c r="OVL4615" s="544"/>
      <c r="OVM4615" s="2365"/>
      <c r="OVN4615" s="633"/>
      <c r="OVO4615" s="439"/>
      <c r="OVP4615" s="633"/>
      <c r="OVQ4615" s="633"/>
      <c r="OVR4615" s="1888"/>
      <c r="OVS4615" s="544"/>
      <c r="OVT4615" s="2365"/>
      <c r="OVU4615" s="633"/>
      <c r="OVV4615" s="439"/>
      <c r="OVW4615" s="633"/>
      <c r="OVX4615" s="633"/>
      <c r="OVY4615" s="1888"/>
      <c r="OVZ4615" s="544"/>
      <c r="OWA4615" s="2365"/>
      <c r="OWB4615" s="633"/>
      <c r="OWC4615" s="439"/>
      <c r="OWD4615" s="633"/>
      <c r="OWE4615" s="633"/>
      <c r="OWF4615" s="1888"/>
      <c r="OWG4615" s="544"/>
      <c r="OWH4615" s="2365"/>
      <c r="OWI4615" s="633"/>
      <c r="OWJ4615" s="439"/>
      <c r="OWK4615" s="633"/>
      <c r="OWL4615" s="633"/>
      <c r="OWM4615" s="1888"/>
      <c r="OWN4615" s="544"/>
      <c r="OWO4615" s="2365"/>
      <c r="OWP4615" s="633"/>
      <c r="OWQ4615" s="439"/>
      <c r="OWR4615" s="633"/>
      <c r="OWS4615" s="633"/>
      <c r="OWT4615" s="1888"/>
      <c r="OWU4615" s="544"/>
      <c r="OWV4615" s="2365"/>
      <c r="OWW4615" s="633"/>
      <c r="OWX4615" s="439"/>
      <c r="OWY4615" s="633"/>
      <c r="OWZ4615" s="633"/>
      <c r="OXA4615" s="1888"/>
      <c r="OXB4615" s="544"/>
      <c r="OXC4615" s="2365"/>
      <c r="OXD4615" s="633"/>
      <c r="OXE4615" s="439"/>
      <c r="OXF4615" s="633"/>
      <c r="OXG4615" s="633"/>
      <c r="OXH4615" s="1888"/>
      <c r="OXI4615" s="544"/>
      <c r="OXJ4615" s="2365"/>
      <c r="OXK4615" s="633"/>
      <c r="OXL4615" s="439"/>
      <c r="OXM4615" s="633"/>
      <c r="OXN4615" s="633"/>
      <c r="OXO4615" s="1888"/>
      <c r="OXP4615" s="544"/>
      <c r="OXQ4615" s="2365"/>
      <c r="OXR4615" s="633"/>
      <c r="OXS4615" s="439"/>
      <c r="OXT4615" s="633"/>
      <c r="OXU4615" s="633"/>
      <c r="OXV4615" s="1888"/>
      <c r="OXW4615" s="544"/>
      <c r="OXX4615" s="2365"/>
      <c r="OXY4615" s="633"/>
      <c r="OXZ4615" s="439"/>
      <c r="OYA4615" s="633"/>
      <c r="OYB4615" s="633"/>
      <c r="OYC4615" s="1888"/>
      <c r="OYD4615" s="544"/>
      <c r="OYE4615" s="2365"/>
      <c r="OYF4615" s="633"/>
      <c r="OYG4615" s="439"/>
      <c r="OYH4615" s="633"/>
      <c r="OYI4615" s="633"/>
      <c r="OYJ4615" s="1888"/>
      <c r="OYK4615" s="544"/>
      <c r="OYL4615" s="2365"/>
      <c r="OYM4615" s="633"/>
      <c r="OYN4615" s="439"/>
      <c r="OYO4615" s="633"/>
      <c r="OYP4615" s="633"/>
      <c r="OYQ4615" s="1888"/>
      <c r="OYR4615" s="544"/>
      <c r="OYS4615" s="2365"/>
      <c r="OYT4615" s="633"/>
      <c r="OYU4615" s="439"/>
      <c r="OYV4615" s="633"/>
      <c r="OYW4615" s="633"/>
      <c r="OYX4615" s="1888"/>
      <c r="OYY4615" s="544"/>
      <c r="OYZ4615" s="2365"/>
      <c r="OZA4615" s="633"/>
      <c r="OZB4615" s="439"/>
      <c r="OZC4615" s="633"/>
      <c r="OZD4615" s="633"/>
      <c r="OZE4615" s="1888"/>
      <c r="OZF4615" s="544"/>
      <c r="OZG4615" s="2365"/>
      <c r="OZH4615" s="633"/>
      <c r="OZI4615" s="439"/>
      <c r="OZJ4615" s="633"/>
      <c r="OZK4615" s="633"/>
      <c r="OZL4615" s="1888"/>
      <c r="OZM4615" s="544"/>
      <c r="OZN4615" s="2365"/>
      <c r="OZO4615" s="633"/>
      <c r="OZP4615" s="439"/>
      <c r="OZQ4615" s="633"/>
      <c r="OZR4615" s="633"/>
      <c r="OZS4615" s="1888"/>
      <c r="OZT4615" s="544"/>
      <c r="OZU4615" s="2365"/>
      <c r="OZV4615" s="633"/>
      <c r="OZW4615" s="439"/>
      <c r="OZX4615" s="633"/>
      <c r="OZY4615" s="633"/>
      <c r="OZZ4615" s="1888"/>
      <c r="PAA4615" s="544"/>
      <c r="PAB4615" s="2365"/>
      <c r="PAC4615" s="633"/>
      <c r="PAD4615" s="439"/>
      <c r="PAE4615" s="633"/>
      <c r="PAF4615" s="633"/>
      <c r="PAG4615" s="1888"/>
      <c r="PAH4615" s="544"/>
      <c r="PAI4615" s="2365"/>
      <c r="PAJ4615" s="633"/>
      <c r="PAK4615" s="439"/>
      <c r="PAL4615" s="633"/>
      <c r="PAM4615" s="633"/>
      <c r="PAN4615" s="1888"/>
      <c r="PAO4615" s="544"/>
      <c r="PAP4615" s="2365"/>
      <c r="PAQ4615" s="633"/>
      <c r="PAR4615" s="439"/>
      <c r="PAS4615" s="633"/>
      <c r="PAT4615" s="633"/>
      <c r="PAU4615" s="1888"/>
      <c r="PAV4615" s="544"/>
      <c r="PAW4615" s="2365"/>
      <c r="PAX4615" s="633"/>
      <c r="PAY4615" s="439"/>
      <c r="PAZ4615" s="633"/>
      <c r="PBA4615" s="633"/>
      <c r="PBB4615" s="1888"/>
      <c r="PBC4615" s="544"/>
      <c r="PBD4615" s="2365"/>
      <c r="PBE4615" s="633"/>
      <c r="PBF4615" s="439"/>
      <c r="PBG4615" s="633"/>
      <c r="PBH4615" s="633"/>
      <c r="PBI4615" s="1888"/>
      <c r="PBJ4615" s="544"/>
      <c r="PBK4615" s="2365"/>
      <c r="PBL4615" s="633"/>
      <c r="PBM4615" s="439"/>
      <c r="PBN4615" s="633"/>
      <c r="PBO4615" s="633"/>
      <c r="PBP4615" s="1888"/>
      <c r="PBQ4615" s="544"/>
      <c r="PBR4615" s="2365"/>
      <c r="PBS4615" s="633"/>
      <c r="PBT4615" s="439"/>
      <c r="PBU4615" s="633"/>
      <c r="PBV4615" s="633"/>
      <c r="PBW4615" s="1888"/>
      <c r="PBX4615" s="544"/>
      <c r="PBY4615" s="2365"/>
      <c r="PBZ4615" s="633"/>
      <c r="PCA4615" s="439"/>
      <c r="PCB4615" s="633"/>
      <c r="PCC4615" s="633"/>
      <c r="PCD4615" s="1888"/>
      <c r="PCE4615" s="544"/>
      <c r="PCF4615" s="2365"/>
      <c r="PCG4615" s="633"/>
      <c r="PCH4615" s="439"/>
      <c r="PCI4615" s="633"/>
      <c r="PCJ4615" s="633"/>
      <c r="PCK4615" s="1888"/>
      <c r="PCL4615" s="544"/>
      <c r="PCM4615" s="2365"/>
      <c r="PCN4615" s="633"/>
      <c r="PCO4615" s="439"/>
      <c r="PCP4615" s="633"/>
      <c r="PCQ4615" s="633"/>
      <c r="PCR4615" s="1888"/>
      <c r="PCS4615" s="544"/>
      <c r="PCT4615" s="2365"/>
      <c r="PCU4615" s="633"/>
      <c r="PCV4615" s="439"/>
      <c r="PCW4615" s="633"/>
      <c r="PCX4615" s="633"/>
      <c r="PCY4615" s="1888"/>
      <c r="PCZ4615" s="544"/>
      <c r="PDA4615" s="2365"/>
      <c r="PDB4615" s="633"/>
      <c r="PDC4615" s="439"/>
      <c r="PDD4615" s="633"/>
      <c r="PDE4615" s="633"/>
      <c r="PDF4615" s="1888"/>
      <c r="PDG4615" s="544"/>
      <c r="PDH4615" s="2365"/>
      <c r="PDI4615" s="633"/>
      <c r="PDJ4615" s="439"/>
      <c r="PDK4615" s="633"/>
      <c r="PDL4615" s="633"/>
      <c r="PDM4615" s="1888"/>
      <c r="PDN4615" s="544"/>
      <c r="PDO4615" s="2365"/>
      <c r="PDP4615" s="633"/>
      <c r="PDQ4615" s="439"/>
      <c r="PDR4615" s="633"/>
      <c r="PDS4615" s="633"/>
      <c r="PDT4615" s="1888"/>
      <c r="PDU4615" s="544"/>
      <c r="PDV4615" s="2365"/>
      <c r="PDW4615" s="633"/>
      <c r="PDX4615" s="439"/>
      <c r="PDY4615" s="633"/>
      <c r="PDZ4615" s="633"/>
      <c r="PEA4615" s="1888"/>
      <c r="PEB4615" s="544"/>
      <c r="PEC4615" s="2365"/>
      <c r="PED4615" s="633"/>
      <c r="PEE4615" s="439"/>
      <c r="PEF4615" s="633"/>
      <c r="PEG4615" s="633"/>
      <c r="PEH4615" s="1888"/>
      <c r="PEI4615" s="544"/>
      <c r="PEJ4615" s="2365"/>
      <c r="PEK4615" s="633"/>
      <c r="PEL4615" s="439"/>
      <c r="PEM4615" s="633"/>
      <c r="PEN4615" s="633"/>
      <c r="PEO4615" s="1888"/>
      <c r="PEP4615" s="544"/>
      <c r="PEQ4615" s="2365"/>
      <c r="PER4615" s="633"/>
      <c r="PES4615" s="439"/>
      <c r="PET4615" s="633"/>
      <c r="PEU4615" s="633"/>
      <c r="PEV4615" s="1888"/>
      <c r="PEW4615" s="544"/>
      <c r="PEX4615" s="2365"/>
      <c r="PEY4615" s="633"/>
      <c r="PEZ4615" s="439"/>
      <c r="PFA4615" s="633"/>
      <c r="PFB4615" s="633"/>
      <c r="PFC4615" s="1888"/>
      <c r="PFD4615" s="544"/>
      <c r="PFE4615" s="2365"/>
      <c r="PFF4615" s="633"/>
      <c r="PFG4615" s="439"/>
      <c r="PFH4615" s="633"/>
      <c r="PFI4615" s="633"/>
      <c r="PFJ4615" s="1888"/>
      <c r="PFK4615" s="544"/>
      <c r="PFL4615" s="2365"/>
      <c r="PFM4615" s="633"/>
      <c r="PFN4615" s="439"/>
      <c r="PFO4615" s="633"/>
      <c r="PFP4615" s="633"/>
      <c r="PFQ4615" s="1888"/>
      <c r="PFR4615" s="544"/>
      <c r="PFS4615" s="2365"/>
      <c r="PFT4615" s="633"/>
      <c r="PFU4615" s="439"/>
      <c r="PFV4615" s="633"/>
      <c r="PFW4615" s="633"/>
      <c r="PFX4615" s="1888"/>
      <c r="PFY4615" s="544"/>
      <c r="PFZ4615" s="2365"/>
      <c r="PGA4615" s="633"/>
      <c r="PGB4615" s="439"/>
      <c r="PGC4615" s="633"/>
      <c r="PGD4615" s="633"/>
      <c r="PGE4615" s="1888"/>
      <c r="PGF4615" s="544"/>
      <c r="PGG4615" s="2365"/>
      <c r="PGH4615" s="633"/>
      <c r="PGI4615" s="439"/>
      <c r="PGJ4615" s="633"/>
      <c r="PGK4615" s="633"/>
      <c r="PGL4615" s="1888"/>
      <c r="PGM4615" s="544"/>
      <c r="PGN4615" s="2365"/>
      <c r="PGO4615" s="633"/>
      <c r="PGP4615" s="439"/>
      <c r="PGQ4615" s="633"/>
      <c r="PGR4615" s="633"/>
      <c r="PGS4615" s="1888"/>
      <c r="PGT4615" s="544"/>
      <c r="PGU4615" s="2365"/>
      <c r="PGV4615" s="633"/>
      <c r="PGW4615" s="439"/>
      <c r="PGX4615" s="633"/>
      <c r="PGY4615" s="633"/>
      <c r="PGZ4615" s="1888"/>
      <c r="PHA4615" s="544"/>
      <c r="PHB4615" s="2365"/>
      <c r="PHC4615" s="633"/>
      <c r="PHD4615" s="439"/>
      <c r="PHE4615" s="633"/>
      <c r="PHF4615" s="633"/>
      <c r="PHG4615" s="1888"/>
      <c r="PHH4615" s="544"/>
      <c r="PHI4615" s="2365"/>
      <c r="PHJ4615" s="633"/>
      <c r="PHK4615" s="439"/>
      <c r="PHL4615" s="633"/>
      <c r="PHM4615" s="633"/>
      <c r="PHN4615" s="1888"/>
      <c r="PHO4615" s="544"/>
      <c r="PHP4615" s="2365"/>
      <c r="PHQ4615" s="633"/>
      <c r="PHR4615" s="439"/>
      <c r="PHS4615" s="633"/>
      <c r="PHT4615" s="633"/>
      <c r="PHU4615" s="1888"/>
      <c r="PHV4615" s="544"/>
      <c r="PHW4615" s="2365"/>
      <c r="PHX4615" s="633"/>
      <c r="PHY4615" s="439"/>
      <c r="PHZ4615" s="633"/>
      <c r="PIA4615" s="633"/>
      <c r="PIB4615" s="1888"/>
      <c r="PIC4615" s="544"/>
      <c r="PID4615" s="2365"/>
      <c r="PIE4615" s="633"/>
      <c r="PIF4615" s="439"/>
      <c r="PIG4615" s="633"/>
      <c r="PIH4615" s="633"/>
      <c r="PII4615" s="1888"/>
      <c r="PIJ4615" s="544"/>
      <c r="PIK4615" s="2365"/>
      <c r="PIL4615" s="633"/>
      <c r="PIM4615" s="439"/>
      <c r="PIN4615" s="633"/>
      <c r="PIO4615" s="633"/>
      <c r="PIP4615" s="1888"/>
      <c r="PIQ4615" s="544"/>
      <c r="PIR4615" s="2365"/>
      <c r="PIS4615" s="633"/>
      <c r="PIT4615" s="439"/>
      <c r="PIU4615" s="633"/>
      <c r="PIV4615" s="633"/>
      <c r="PIW4615" s="1888"/>
      <c r="PIX4615" s="544"/>
      <c r="PIY4615" s="2365"/>
      <c r="PIZ4615" s="633"/>
      <c r="PJA4615" s="439"/>
      <c r="PJB4615" s="633"/>
      <c r="PJC4615" s="633"/>
      <c r="PJD4615" s="1888"/>
      <c r="PJE4615" s="544"/>
      <c r="PJF4615" s="2365"/>
      <c r="PJG4615" s="633"/>
      <c r="PJH4615" s="439"/>
      <c r="PJI4615" s="633"/>
      <c r="PJJ4615" s="633"/>
      <c r="PJK4615" s="1888"/>
      <c r="PJL4615" s="544"/>
      <c r="PJM4615" s="2365"/>
      <c r="PJN4615" s="633"/>
      <c r="PJO4615" s="439"/>
      <c r="PJP4615" s="633"/>
      <c r="PJQ4615" s="633"/>
      <c r="PJR4615" s="1888"/>
      <c r="PJS4615" s="544"/>
      <c r="PJT4615" s="2365"/>
      <c r="PJU4615" s="633"/>
      <c r="PJV4615" s="439"/>
      <c r="PJW4615" s="633"/>
      <c r="PJX4615" s="633"/>
      <c r="PJY4615" s="1888"/>
      <c r="PJZ4615" s="544"/>
      <c r="PKA4615" s="2365"/>
      <c r="PKB4615" s="633"/>
      <c r="PKC4615" s="439"/>
      <c r="PKD4615" s="633"/>
      <c r="PKE4615" s="633"/>
      <c r="PKF4615" s="1888"/>
      <c r="PKG4615" s="544"/>
      <c r="PKH4615" s="2365"/>
      <c r="PKI4615" s="633"/>
      <c r="PKJ4615" s="439"/>
      <c r="PKK4615" s="633"/>
      <c r="PKL4615" s="633"/>
      <c r="PKM4615" s="1888"/>
      <c r="PKN4615" s="544"/>
      <c r="PKO4615" s="2365"/>
      <c r="PKP4615" s="633"/>
      <c r="PKQ4615" s="439"/>
      <c r="PKR4615" s="633"/>
      <c r="PKS4615" s="633"/>
      <c r="PKT4615" s="1888"/>
      <c r="PKU4615" s="544"/>
      <c r="PKV4615" s="2365"/>
      <c r="PKW4615" s="633"/>
      <c r="PKX4615" s="439"/>
      <c r="PKY4615" s="633"/>
      <c r="PKZ4615" s="633"/>
      <c r="PLA4615" s="1888"/>
      <c r="PLB4615" s="544"/>
      <c r="PLC4615" s="2365"/>
      <c r="PLD4615" s="633"/>
      <c r="PLE4615" s="439"/>
      <c r="PLF4615" s="633"/>
      <c r="PLG4615" s="633"/>
      <c r="PLH4615" s="1888"/>
      <c r="PLI4615" s="544"/>
      <c r="PLJ4615" s="2365"/>
      <c r="PLK4615" s="633"/>
      <c r="PLL4615" s="439"/>
      <c r="PLM4615" s="633"/>
      <c r="PLN4615" s="633"/>
      <c r="PLO4615" s="1888"/>
      <c r="PLP4615" s="544"/>
      <c r="PLQ4615" s="2365"/>
      <c r="PLR4615" s="633"/>
      <c r="PLS4615" s="439"/>
      <c r="PLT4615" s="633"/>
      <c r="PLU4615" s="633"/>
      <c r="PLV4615" s="1888"/>
      <c r="PLW4615" s="544"/>
      <c r="PLX4615" s="2365"/>
      <c r="PLY4615" s="633"/>
      <c r="PLZ4615" s="439"/>
      <c r="PMA4615" s="633"/>
      <c r="PMB4615" s="633"/>
      <c r="PMC4615" s="1888"/>
      <c r="PMD4615" s="544"/>
      <c r="PME4615" s="2365"/>
      <c r="PMF4615" s="633"/>
      <c r="PMG4615" s="439"/>
      <c r="PMH4615" s="633"/>
      <c r="PMI4615" s="633"/>
      <c r="PMJ4615" s="1888"/>
      <c r="PMK4615" s="544"/>
      <c r="PML4615" s="2365"/>
      <c r="PMM4615" s="633"/>
      <c r="PMN4615" s="439"/>
      <c r="PMO4615" s="633"/>
      <c r="PMP4615" s="633"/>
      <c r="PMQ4615" s="1888"/>
      <c r="PMR4615" s="544"/>
      <c r="PMS4615" s="2365"/>
      <c r="PMT4615" s="633"/>
      <c r="PMU4615" s="439"/>
      <c r="PMV4615" s="633"/>
      <c r="PMW4615" s="633"/>
      <c r="PMX4615" s="1888"/>
      <c r="PMY4615" s="544"/>
      <c r="PMZ4615" s="2365"/>
      <c r="PNA4615" s="633"/>
      <c r="PNB4615" s="439"/>
      <c r="PNC4615" s="633"/>
      <c r="PND4615" s="633"/>
      <c r="PNE4615" s="1888"/>
      <c r="PNF4615" s="544"/>
      <c r="PNG4615" s="2365"/>
      <c r="PNH4615" s="633"/>
      <c r="PNI4615" s="439"/>
      <c r="PNJ4615" s="633"/>
      <c r="PNK4615" s="633"/>
      <c r="PNL4615" s="1888"/>
      <c r="PNM4615" s="544"/>
      <c r="PNN4615" s="2365"/>
      <c r="PNO4615" s="633"/>
      <c r="PNP4615" s="439"/>
      <c r="PNQ4615" s="633"/>
      <c r="PNR4615" s="633"/>
      <c r="PNS4615" s="1888"/>
      <c r="PNT4615" s="544"/>
      <c r="PNU4615" s="2365"/>
      <c r="PNV4615" s="633"/>
      <c r="PNW4615" s="439"/>
      <c r="PNX4615" s="633"/>
      <c r="PNY4615" s="633"/>
      <c r="PNZ4615" s="1888"/>
      <c r="POA4615" s="544"/>
      <c r="POB4615" s="2365"/>
      <c r="POC4615" s="633"/>
      <c r="POD4615" s="439"/>
      <c r="POE4615" s="633"/>
      <c r="POF4615" s="633"/>
      <c r="POG4615" s="1888"/>
      <c r="POH4615" s="544"/>
      <c r="POI4615" s="2365"/>
      <c r="POJ4615" s="633"/>
      <c r="POK4615" s="439"/>
      <c r="POL4615" s="633"/>
      <c r="POM4615" s="633"/>
      <c r="PON4615" s="1888"/>
      <c r="POO4615" s="544"/>
      <c r="POP4615" s="2365"/>
      <c r="POQ4615" s="633"/>
      <c r="POR4615" s="439"/>
      <c r="POS4615" s="633"/>
      <c r="POT4615" s="633"/>
      <c r="POU4615" s="1888"/>
      <c r="POV4615" s="544"/>
      <c r="POW4615" s="2365"/>
      <c r="POX4615" s="633"/>
      <c r="POY4615" s="439"/>
      <c r="POZ4615" s="633"/>
      <c r="PPA4615" s="633"/>
      <c r="PPB4615" s="1888"/>
      <c r="PPC4615" s="544"/>
      <c r="PPD4615" s="2365"/>
      <c r="PPE4615" s="633"/>
      <c r="PPF4615" s="439"/>
      <c r="PPG4615" s="633"/>
      <c r="PPH4615" s="633"/>
      <c r="PPI4615" s="1888"/>
      <c r="PPJ4615" s="544"/>
      <c r="PPK4615" s="2365"/>
      <c r="PPL4615" s="633"/>
      <c r="PPM4615" s="439"/>
      <c r="PPN4615" s="633"/>
      <c r="PPO4615" s="633"/>
      <c r="PPP4615" s="1888"/>
      <c r="PPQ4615" s="544"/>
      <c r="PPR4615" s="2365"/>
      <c r="PPS4615" s="633"/>
      <c r="PPT4615" s="439"/>
      <c r="PPU4615" s="633"/>
      <c r="PPV4615" s="633"/>
      <c r="PPW4615" s="1888"/>
      <c r="PPX4615" s="544"/>
      <c r="PPY4615" s="2365"/>
      <c r="PPZ4615" s="633"/>
      <c r="PQA4615" s="439"/>
      <c r="PQB4615" s="633"/>
      <c r="PQC4615" s="633"/>
      <c r="PQD4615" s="1888"/>
      <c r="PQE4615" s="544"/>
      <c r="PQF4615" s="2365"/>
      <c r="PQG4615" s="633"/>
      <c r="PQH4615" s="439"/>
      <c r="PQI4615" s="633"/>
      <c r="PQJ4615" s="633"/>
      <c r="PQK4615" s="1888"/>
      <c r="PQL4615" s="544"/>
      <c r="PQM4615" s="2365"/>
      <c r="PQN4615" s="633"/>
      <c r="PQO4615" s="439"/>
      <c r="PQP4615" s="633"/>
      <c r="PQQ4615" s="633"/>
      <c r="PQR4615" s="1888"/>
      <c r="PQS4615" s="544"/>
      <c r="PQT4615" s="2365"/>
      <c r="PQU4615" s="633"/>
      <c r="PQV4615" s="439"/>
      <c r="PQW4615" s="633"/>
      <c r="PQX4615" s="633"/>
      <c r="PQY4615" s="1888"/>
      <c r="PQZ4615" s="544"/>
      <c r="PRA4615" s="2365"/>
      <c r="PRB4615" s="633"/>
      <c r="PRC4615" s="439"/>
      <c r="PRD4615" s="633"/>
      <c r="PRE4615" s="633"/>
      <c r="PRF4615" s="1888"/>
      <c r="PRG4615" s="544"/>
      <c r="PRH4615" s="2365"/>
      <c r="PRI4615" s="633"/>
      <c r="PRJ4615" s="439"/>
      <c r="PRK4615" s="633"/>
      <c r="PRL4615" s="633"/>
      <c r="PRM4615" s="1888"/>
      <c r="PRN4615" s="544"/>
      <c r="PRO4615" s="2365"/>
      <c r="PRP4615" s="633"/>
      <c r="PRQ4615" s="439"/>
      <c r="PRR4615" s="633"/>
      <c r="PRS4615" s="633"/>
      <c r="PRT4615" s="1888"/>
      <c r="PRU4615" s="544"/>
      <c r="PRV4615" s="2365"/>
      <c r="PRW4615" s="633"/>
      <c r="PRX4615" s="439"/>
      <c r="PRY4615" s="633"/>
      <c r="PRZ4615" s="633"/>
      <c r="PSA4615" s="1888"/>
      <c r="PSB4615" s="544"/>
      <c r="PSC4615" s="2365"/>
      <c r="PSD4615" s="633"/>
      <c r="PSE4615" s="439"/>
      <c r="PSF4615" s="633"/>
      <c r="PSG4615" s="633"/>
      <c r="PSH4615" s="1888"/>
      <c r="PSI4615" s="544"/>
      <c r="PSJ4615" s="2365"/>
      <c r="PSK4615" s="633"/>
      <c r="PSL4615" s="439"/>
      <c r="PSM4615" s="633"/>
      <c r="PSN4615" s="633"/>
      <c r="PSO4615" s="1888"/>
      <c r="PSP4615" s="544"/>
      <c r="PSQ4615" s="2365"/>
      <c r="PSR4615" s="633"/>
      <c r="PSS4615" s="439"/>
      <c r="PST4615" s="633"/>
      <c r="PSU4615" s="633"/>
      <c r="PSV4615" s="1888"/>
      <c r="PSW4615" s="544"/>
      <c r="PSX4615" s="2365"/>
      <c r="PSY4615" s="633"/>
      <c r="PSZ4615" s="439"/>
      <c r="PTA4615" s="633"/>
      <c r="PTB4615" s="633"/>
      <c r="PTC4615" s="1888"/>
      <c r="PTD4615" s="544"/>
      <c r="PTE4615" s="2365"/>
      <c r="PTF4615" s="633"/>
      <c r="PTG4615" s="439"/>
      <c r="PTH4615" s="633"/>
      <c r="PTI4615" s="633"/>
      <c r="PTJ4615" s="1888"/>
      <c r="PTK4615" s="544"/>
      <c r="PTL4615" s="2365"/>
      <c r="PTM4615" s="633"/>
      <c r="PTN4615" s="439"/>
      <c r="PTO4615" s="633"/>
      <c r="PTP4615" s="633"/>
      <c r="PTQ4615" s="1888"/>
      <c r="PTR4615" s="544"/>
      <c r="PTS4615" s="2365"/>
      <c r="PTT4615" s="633"/>
      <c r="PTU4615" s="439"/>
      <c r="PTV4615" s="633"/>
      <c r="PTW4615" s="633"/>
      <c r="PTX4615" s="1888"/>
      <c r="PTY4615" s="544"/>
      <c r="PTZ4615" s="2365"/>
      <c r="PUA4615" s="633"/>
      <c r="PUB4615" s="439"/>
      <c r="PUC4615" s="633"/>
      <c r="PUD4615" s="633"/>
      <c r="PUE4615" s="1888"/>
      <c r="PUF4615" s="544"/>
      <c r="PUG4615" s="2365"/>
      <c r="PUH4615" s="633"/>
      <c r="PUI4615" s="439"/>
      <c r="PUJ4615" s="633"/>
      <c r="PUK4615" s="633"/>
      <c r="PUL4615" s="1888"/>
      <c r="PUM4615" s="544"/>
      <c r="PUN4615" s="2365"/>
      <c r="PUO4615" s="633"/>
      <c r="PUP4615" s="439"/>
      <c r="PUQ4615" s="633"/>
      <c r="PUR4615" s="633"/>
      <c r="PUS4615" s="1888"/>
      <c r="PUT4615" s="544"/>
      <c r="PUU4615" s="2365"/>
      <c r="PUV4615" s="633"/>
      <c r="PUW4615" s="439"/>
      <c r="PUX4615" s="633"/>
      <c r="PUY4615" s="633"/>
      <c r="PUZ4615" s="1888"/>
      <c r="PVA4615" s="544"/>
      <c r="PVB4615" s="2365"/>
      <c r="PVC4615" s="633"/>
      <c r="PVD4615" s="439"/>
      <c r="PVE4615" s="633"/>
      <c r="PVF4615" s="633"/>
      <c r="PVG4615" s="1888"/>
      <c r="PVH4615" s="544"/>
      <c r="PVI4615" s="2365"/>
      <c r="PVJ4615" s="633"/>
      <c r="PVK4615" s="439"/>
      <c r="PVL4615" s="633"/>
      <c r="PVM4615" s="633"/>
      <c r="PVN4615" s="1888"/>
      <c r="PVO4615" s="544"/>
      <c r="PVP4615" s="2365"/>
      <c r="PVQ4615" s="633"/>
      <c r="PVR4615" s="439"/>
      <c r="PVS4615" s="633"/>
      <c r="PVT4615" s="633"/>
      <c r="PVU4615" s="1888"/>
      <c r="PVV4615" s="544"/>
      <c r="PVW4615" s="2365"/>
      <c r="PVX4615" s="633"/>
      <c r="PVY4615" s="439"/>
      <c r="PVZ4615" s="633"/>
      <c r="PWA4615" s="633"/>
      <c r="PWB4615" s="1888"/>
      <c r="PWC4615" s="544"/>
      <c r="PWD4615" s="2365"/>
      <c r="PWE4615" s="633"/>
      <c r="PWF4615" s="439"/>
      <c r="PWG4615" s="633"/>
      <c r="PWH4615" s="633"/>
      <c r="PWI4615" s="1888"/>
      <c r="PWJ4615" s="544"/>
      <c r="PWK4615" s="2365"/>
      <c r="PWL4615" s="633"/>
      <c r="PWM4615" s="439"/>
      <c r="PWN4615" s="633"/>
      <c r="PWO4615" s="633"/>
      <c r="PWP4615" s="1888"/>
      <c r="PWQ4615" s="544"/>
      <c r="PWR4615" s="2365"/>
      <c r="PWS4615" s="633"/>
      <c r="PWT4615" s="439"/>
      <c r="PWU4615" s="633"/>
      <c r="PWV4615" s="633"/>
      <c r="PWW4615" s="1888"/>
      <c r="PWX4615" s="544"/>
      <c r="PWY4615" s="2365"/>
      <c r="PWZ4615" s="633"/>
      <c r="PXA4615" s="439"/>
      <c r="PXB4615" s="633"/>
      <c r="PXC4615" s="633"/>
      <c r="PXD4615" s="1888"/>
      <c r="PXE4615" s="544"/>
      <c r="PXF4615" s="2365"/>
      <c r="PXG4615" s="633"/>
      <c r="PXH4615" s="439"/>
      <c r="PXI4615" s="633"/>
      <c r="PXJ4615" s="633"/>
      <c r="PXK4615" s="1888"/>
      <c r="PXL4615" s="544"/>
      <c r="PXM4615" s="2365"/>
      <c r="PXN4615" s="633"/>
      <c r="PXO4615" s="439"/>
      <c r="PXP4615" s="633"/>
      <c r="PXQ4615" s="633"/>
      <c r="PXR4615" s="1888"/>
      <c r="PXS4615" s="544"/>
      <c r="PXT4615" s="2365"/>
      <c r="PXU4615" s="633"/>
      <c r="PXV4615" s="439"/>
      <c r="PXW4615" s="633"/>
      <c r="PXX4615" s="633"/>
      <c r="PXY4615" s="1888"/>
      <c r="PXZ4615" s="544"/>
      <c r="PYA4615" s="2365"/>
      <c r="PYB4615" s="633"/>
      <c r="PYC4615" s="439"/>
      <c r="PYD4615" s="633"/>
      <c r="PYE4615" s="633"/>
      <c r="PYF4615" s="1888"/>
      <c r="PYG4615" s="544"/>
      <c r="PYH4615" s="2365"/>
      <c r="PYI4615" s="633"/>
      <c r="PYJ4615" s="439"/>
      <c r="PYK4615" s="633"/>
      <c r="PYL4615" s="633"/>
      <c r="PYM4615" s="1888"/>
      <c r="PYN4615" s="544"/>
      <c r="PYO4615" s="2365"/>
      <c r="PYP4615" s="633"/>
      <c r="PYQ4615" s="439"/>
      <c r="PYR4615" s="633"/>
      <c r="PYS4615" s="633"/>
      <c r="PYT4615" s="1888"/>
      <c r="PYU4615" s="544"/>
      <c r="PYV4615" s="2365"/>
      <c r="PYW4615" s="633"/>
      <c r="PYX4615" s="439"/>
      <c r="PYY4615" s="633"/>
      <c r="PYZ4615" s="633"/>
      <c r="PZA4615" s="1888"/>
      <c r="PZB4615" s="544"/>
      <c r="PZC4615" s="2365"/>
      <c r="PZD4615" s="633"/>
      <c r="PZE4615" s="439"/>
      <c r="PZF4615" s="633"/>
      <c r="PZG4615" s="633"/>
      <c r="PZH4615" s="1888"/>
      <c r="PZI4615" s="544"/>
      <c r="PZJ4615" s="2365"/>
      <c r="PZK4615" s="633"/>
      <c r="PZL4615" s="439"/>
      <c r="PZM4615" s="633"/>
      <c r="PZN4615" s="633"/>
      <c r="PZO4615" s="1888"/>
      <c r="PZP4615" s="544"/>
      <c r="PZQ4615" s="2365"/>
      <c r="PZR4615" s="633"/>
      <c r="PZS4615" s="439"/>
      <c r="PZT4615" s="633"/>
      <c r="PZU4615" s="633"/>
      <c r="PZV4615" s="1888"/>
      <c r="PZW4615" s="544"/>
      <c r="PZX4615" s="2365"/>
      <c r="PZY4615" s="633"/>
      <c r="PZZ4615" s="439"/>
      <c r="QAA4615" s="633"/>
      <c r="QAB4615" s="633"/>
      <c r="QAC4615" s="1888"/>
      <c r="QAD4615" s="544"/>
      <c r="QAE4615" s="2365"/>
      <c r="QAF4615" s="633"/>
      <c r="QAG4615" s="439"/>
      <c r="QAH4615" s="633"/>
      <c r="QAI4615" s="633"/>
      <c r="QAJ4615" s="1888"/>
      <c r="QAK4615" s="544"/>
      <c r="QAL4615" s="2365"/>
      <c r="QAM4615" s="633"/>
      <c r="QAN4615" s="439"/>
      <c r="QAO4615" s="633"/>
      <c r="QAP4615" s="633"/>
      <c r="QAQ4615" s="1888"/>
      <c r="QAR4615" s="544"/>
      <c r="QAS4615" s="2365"/>
      <c r="QAT4615" s="633"/>
      <c r="QAU4615" s="439"/>
      <c r="QAV4615" s="633"/>
      <c r="QAW4615" s="633"/>
      <c r="QAX4615" s="1888"/>
      <c r="QAY4615" s="544"/>
      <c r="QAZ4615" s="2365"/>
      <c r="QBA4615" s="633"/>
      <c r="QBB4615" s="439"/>
      <c r="QBC4615" s="633"/>
      <c r="QBD4615" s="633"/>
      <c r="QBE4615" s="1888"/>
      <c r="QBF4615" s="544"/>
      <c r="QBG4615" s="2365"/>
      <c r="QBH4615" s="633"/>
      <c r="QBI4615" s="439"/>
      <c r="QBJ4615" s="633"/>
      <c r="QBK4615" s="633"/>
      <c r="QBL4615" s="1888"/>
      <c r="QBM4615" s="544"/>
      <c r="QBN4615" s="2365"/>
      <c r="QBO4615" s="633"/>
      <c r="QBP4615" s="439"/>
      <c r="QBQ4615" s="633"/>
      <c r="QBR4615" s="633"/>
      <c r="QBS4615" s="1888"/>
      <c r="QBT4615" s="544"/>
      <c r="QBU4615" s="2365"/>
      <c r="QBV4615" s="633"/>
      <c r="QBW4615" s="439"/>
      <c r="QBX4615" s="633"/>
      <c r="QBY4615" s="633"/>
      <c r="QBZ4615" s="1888"/>
      <c r="QCA4615" s="544"/>
      <c r="QCB4615" s="2365"/>
      <c r="QCC4615" s="633"/>
      <c r="QCD4615" s="439"/>
      <c r="QCE4615" s="633"/>
      <c r="QCF4615" s="633"/>
      <c r="QCG4615" s="1888"/>
      <c r="QCH4615" s="544"/>
      <c r="QCI4615" s="2365"/>
      <c r="QCJ4615" s="633"/>
      <c r="QCK4615" s="439"/>
      <c r="QCL4615" s="633"/>
      <c r="QCM4615" s="633"/>
      <c r="QCN4615" s="1888"/>
      <c r="QCO4615" s="544"/>
      <c r="QCP4615" s="2365"/>
      <c r="QCQ4615" s="633"/>
      <c r="QCR4615" s="439"/>
      <c r="QCS4615" s="633"/>
      <c r="QCT4615" s="633"/>
      <c r="QCU4615" s="1888"/>
      <c r="QCV4615" s="544"/>
      <c r="QCW4615" s="2365"/>
      <c r="QCX4615" s="633"/>
      <c r="QCY4615" s="439"/>
      <c r="QCZ4615" s="633"/>
      <c r="QDA4615" s="633"/>
      <c r="QDB4615" s="1888"/>
      <c r="QDC4615" s="544"/>
      <c r="QDD4615" s="2365"/>
      <c r="QDE4615" s="633"/>
      <c r="QDF4615" s="439"/>
      <c r="QDG4615" s="633"/>
      <c r="QDH4615" s="633"/>
      <c r="QDI4615" s="1888"/>
      <c r="QDJ4615" s="544"/>
      <c r="QDK4615" s="2365"/>
      <c r="QDL4615" s="633"/>
      <c r="QDM4615" s="439"/>
      <c r="QDN4615" s="633"/>
      <c r="QDO4615" s="633"/>
      <c r="QDP4615" s="1888"/>
      <c r="QDQ4615" s="544"/>
      <c r="QDR4615" s="2365"/>
      <c r="QDS4615" s="633"/>
      <c r="QDT4615" s="439"/>
      <c r="QDU4615" s="633"/>
      <c r="QDV4615" s="633"/>
      <c r="QDW4615" s="1888"/>
      <c r="QDX4615" s="544"/>
      <c r="QDY4615" s="2365"/>
      <c r="QDZ4615" s="633"/>
      <c r="QEA4615" s="439"/>
      <c r="QEB4615" s="633"/>
      <c r="QEC4615" s="633"/>
      <c r="QED4615" s="1888"/>
      <c r="QEE4615" s="544"/>
      <c r="QEF4615" s="2365"/>
      <c r="QEG4615" s="633"/>
      <c r="QEH4615" s="439"/>
      <c r="QEI4615" s="633"/>
      <c r="QEJ4615" s="633"/>
      <c r="QEK4615" s="1888"/>
      <c r="QEL4615" s="544"/>
      <c r="QEM4615" s="2365"/>
      <c r="QEN4615" s="633"/>
      <c r="QEO4615" s="439"/>
      <c r="QEP4615" s="633"/>
      <c r="QEQ4615" s="633"/>
      <c r="QER4615" s="1888"/>
      <c r="QES4615" s="544"/>
      <c r="QET4615" s="2365"/>
      <c r="QEU4615" s="633"/>
      <c r="QEV4615" s="439"/>
      <c r="QEW4615" s="633"/>
      <c r="QEX4615" s="633"/>
      <c r="QEY4615" s="1888"/>
      <c r="QEZ4615" s="544"/>
      <c r="QFA4615" s="2365"/>
      <c r="QFB4615" s="633"/>
      <c r="QFC4615" s="439"/>
      <c r="QFD4615" s="633"/>
      <c r="QFE4615" s="633"/>
      <c r="QFF4615" s="1888"/>
      <c r="QFG4615" s="544"/>
      <c r="QFH4615" s="2365"/>
      <c r="QFI4615" s="633"/>
      <c r="QFJ4615" s="439"/>
      <c r="QFK4615" s="633"/>
      <c r="QFL4615" s="633"/>
      <c r="QFM4615" s="1888"/>
      <c r="QFN4615" s="544"/>
      <c r="QFO4615" s="2365"/>
      <c r="QFP4615" s="633"/>
      <c r="QFQ4615" s="439"/>
      <c r="QFR4615" s="633"/>
      <c r="QFS4615" s="633"/>
      <c r="QFT4615" s="1888"/>
      <c r="QFU4615" s="544"/>
      <c r="QFV4615" s="2365"/>
      <c r="QFW4615" s="633"/>
      <c r="QFX4615" s="439"/>
      <c r="QFY4615" s="633"/>
      <c r="QFZ4615" s="633"/>
      <c r="QGA4615" s="1888"/>
      <c r="QGB4615" s="544"/>
      <c r="QGC4615" s="2365"/>
      <c r="QGD4615" s="633"/>
      <c r="QGE4615" s="439"/>
      <c r="QGF4615" s="633"/>
      <c r="QGG4615" s="633"/>
      <c r="QGH4615" s="1888"/>
      <c r="QGI4615" s="544"/>
      <c r="QGJ4615" s="2365"/>
      <c r="QGK4615" s="633"/>
      <c r="QGL4615" s="439"/>
      <c r="QGM4615" s="633"/>
      <c r="QGN4615" s="633"/>
      <c r="QGO4615" s="1888"/>
      <c r="QGP4615" s="544"/>
      <c r="QGQ4615" s="2365"/>
      <c r="QGR4615" s="633"/>
      <c r="QGS4615" s="439"/>
      <c r="QGT4615" s="633"/>
      <c r="QGU4615" s="633"/>
      <c r="QGV4615" s="1888"/>
      <c r="QGW4615" s="544"/>
      <c r="QGX4615" s="2365"/>
      <c r="QGY4615" s="633"/>
      <c r="QGZ4615" s="439"/>
      <c r="QHA4615" s="633"/>
      <c r="QHB4615" s="633"/>
      <c r="QHC4615" s="1888"/>
      <c r="QHD4615" s="544"/>
      <c r="QHE4615" s="2365"/>
      <c r="QHF4615" s="633"/>
      <c r="QHG4615" s="439"/>
      <c r="QHH4615" s="633"/>
      <c r="QHI4615" s="633"/>
      <c r="QHJ4615" s="1888"/>
      <c r="QHK4615" s="544"/>
      <c r="QHL4615" s="2365"/>
      <c r="QHM4615" s="633"/>
      <c r="QHN4615" s="439"/>
      <c r="QHO4615" s="633"/>
      <c r="QHP4615" s="633"/>
      <c r="QHQ4615" s="1888"/>
      <c r="QHR4615" s="544"/>
      <c r="QHS4615" s="2365"/>
      <c r="QHT4615" s="633"/>
      <c r="QHU4615" s="439"/>
      <c r="QHV4615" s="633"/>
      <c r="QHW4615" s="633"/>
      <c r="QHX4615" s="1888"/>
      <c r="QHY4615" s="544"/>
      <c r="QHZ4615" s="2365"/>
      <c r="QIA4615" s="633"/>
      <c r="QIB4615" s="439"/>
      <c r="QIC4615" s="633"/>
      <c r="QID4615" s="633"/>
      <c r="QIE4615" s="1888"/>
      <c r="QIF4615" s="544"/>
      <c r="QIG4615" s="2365"/>
      <c r="QIH4615" s="633"/>
      <c r="QII4615" s="439"/>
      <c r="QIJ4615" s="633"/>
      <c r="QIK4615" s="633"/>
      <c r="QIL4615" s="1888"/>
      <c r="QIM4615" s="544"/>
      <c r="QIN4615" s="2365"/>
      <c r="QIO4615" s="633"/>
      <c r="QIP4615" s="439"/>
      <c r="QIQ4615" s="633"/>
      <c r="QIR4615" s="633"/>
      <c r="QIS4615" s="1888"/>
      <c r="QIT4615" s="544"/>
      <c r="QIU4615" s="2365"/>
      <c r="QIV4615" s="633"/>
      <c r="QIW4615" s="439"/>
      <c r="QIX4615" s="633"/>
      <c r="QIY4615" s="633"/>
      <c r="QIZ4615" s="1888"/>
      <c r="QJA4615" s="544"/>
      <c r="QJB4615" s="2365"/>
      <c r="QJC4615" s="633"/>
      <c r="QJD4615" s="439"/>
      <c r="QJE4615" s="633"/>
      <c r="QJF4615" s="633"/>
      <c r="QJG4615" s="1888"/>
      <c r="QJH4615" s="544"/>
      <c r="QJI4615" s="2365"/>
      <c r="QJJ4615" s="633"/>
      <c r="QJK4615" s="439"/>
      <c r="QJL4615" s="633"/>
      <c r="QJM4615" s="633"/>
      <c r="QJN4615" s="1888"/>
      <c r="QJO4615" s="544"/>
      <c r="QJP4615" s="2365"/>
      <c r="QJQ4615" s="633"/>
      <c r="QJR4615" s="439"/>
      <c r="QJS4615" s="633"/>
      <c r="QJT4615" s="633"/>
      <c r="QJU4615" s="1888"/>
      <c r="QJV4615" s="544"/>
      <c r="QJW4615" s="2365"/>
      <c r="QJX4615" s="633"/>
      <c r="QJY4615" s="439"/>
      <c r="QJZ4615" s="633"/>
      <c r="QKA4615" s="633"/>
      <c r="QKB4615" s="1888"/>
      <c r="QKC4615" s="544"/>
      <c r="QKD4615" s="2365"/>
      <c r="QKE4615" s="633"/>
      <c r="QKF4615" s="439"/>
      <c r="QKG4615" s="633"/>
      <c r="QKH4615" s="633"/>
      <c r="QKI4615" s="1888"/>
      <c r="QKJ4615" s="544"/>
      <c r="QKK4615" s="2365"/>
      <c r="QKL4615" s="633"/>
      <c r="QKM4615" s="439"/>
      <c r="QKN4615" s="633"/>
      <c r="QKO4615" s="633"/>
      <c r="QKP4615" s="1888"/>
      <c r="QKQ4615" s="544"/>
      <c r="QKR4615" s="2365"/>
      <c r="QKS4615" s="633"/>
      <c r="QKT4615" s="439"/>
      <c r="QKU4615" s="633"/>
      <c r="QKV4615" s="633"/>
      <c r="QKW4615" s="1888"/>
      <c r="QKX4615" s="544"/>
      <c r="QKY4615" s="2365"/>
      <c r="QKZ4615" s="633"/>
      <c r="QLA4615" s="439"/>
      <c r="QLB4615" s="633"/>
      <c r="QLC4615" s="633"/>
      <c r="QLD4615" s="1888"/>
      <c r="QLE4615" s="544"/>
      <c r="QLF4615" s="2365"/>
      <c r="QLG4615" s="633"/>
      <c r="QLH4615" s="439"/>
      <c r="QLI4615" s="633"/>
      <c r="QLJ4615" s="633"/>
      <c r="QLK4615" s="1888"/>
      <c r="QLL4615" s="544"/>
      <c r="QLM4615" s="2365"/>
      <c r="QLN4615" s="633"/>
      <c r="QLO4615" s="439"/>
      <c r="QLP4615" s="633"/>
      <c r="QLQ4615" s="633"/>
      <c r="QLR4615" s="1888"/>
      <c r="QLS4615" s="544"/>
      <c r="QLT4615" s="2365"/>
      <c r="QLU4615" s="633"/>
      <c r="QLV4615" s="439"/>
      <c r="QLW4615" s="633"/>
      <c r="QLX4615" s="633"/>
      <c r="QLY4615" s="1888"/>
      <c r="QLZ4615" s="544"/>
      <c r="QMA4615" s="2365"/>
      <c r="QMB4615" s="633"/>
      <c r="QMC4615" s="439"/>
      <c r="QMD4615" s="633"/>
      <c r="QME4615" s="633"/>
      <c r="QMF4615" s="1888"/>
      <c r="QMG4615" s="544"/>
      <c r="QMH4615" s="2365"/>
      <c r="QMI4615" s="633"/>
      <c r="QMJ4615" s="439"/>
      <c r="QMK4615" s="633"/>
      <c r="QML4615" s="633"/>
      <c r="QMM4615" s="1888"/>
      <c r="QMN4615" s="544"/>
      <c r="QMO4615" s="2365"/>
      <c r="QMP4615" s="633"/>
      <c r="QMQ4615" s="439"/>
      <c r="QMR4615" s="633"/>
      <c r="QMS4615" s="633"/>
      <c r="QMT4615" s="1888"/>
      <c r="QMU4615" s="544"/>
      <c r="QMV4615" s="2365"/>
      <c r="QMW4615" s="633"/>
      <c r="QMX4615" s="439"/>
      <c r="QMY4615" s="633"/>
      <c r="QMZ4615" s="633"/>
      <c r="QNA4615" s="1888"/>
      <c r="QNB4615" s="544"/>
      <c r="QNC4615" s="2365"/>
      <c r="QND4615" s="633"/>
      <c r="QNE4615" s="439"/>
      <c r="QNF4615" s="633"/>
      <c r="QNG4615" s="633"/>
      <c r="QNH4615" s="1888"/>
      <c r="QNI4615" s="544"/>
      <c r="QNJ4615" s="2365"/>
      <c r="QNK4615" s="633"/>
      <c r="QNL4615" s="439"/>
      <c r="QNM4615" s="633"/>
      <c r="QNN4615" s="633"/>
      <c r="QNO4615" s="1888"/>
      <c r="QNP4615" s="544"/>
      <c r="QNQ4615" s="2365"/>
      <c r="QNR4615" s="633"/>
      <c r="QNS4615" s="439"/>
      <c r="QNT4615" s="633"/>
      <c r="QNU4615" s="633"/>
      <c r="QNV4615" s="1888"/>
      <c r="QNW4615" s="544"/>
      <c r="QNX4615" s="2365"/>
      <c r="QNY4615" s="633"/>
      <c r="QNZ4615" s="439"/>
      <c r="QOA4615" s="633"/>
      <c r="QOB4615" s="633"/>
      <c r="QOC4615" s="1888"/>
      <c r="QOD4615" s="544"/>
      <c r="QOE4615" s="2365"/>
      <c r="QOF4615" s="633"/>
      <c r="QOG4615" s="439"/>
      <c r="QOH4615" s="633"/>
      <c r="QOI4615" s="633"/>
      <c r="QOJ4615" s="1888"/>
      <c r="QOK4615" s="544"/>
      <c r="QOL4615" s="2365"/>
      <c r="QOM4615" s="633"/>
      <c r="QON4615" s="439"/>
      <c r="QOO4615" s="633"/>
      <c r="QOP4615" s="633"/>
      <c r="QOQ4615" s="1888"/>
      <c r="QOR4615" s="544"/>
      <c r="QOS4615" s="2365"/>
      <c r="QOT4615" s="633"/>
      <c r="QOU4615" s="439"/>
      <c r="QOV4615" s="633"/>
      <c r="QOW4615" s="633"/>
      <c r="QOX4615" s="1888"/>
      <c r="QOY4615" s="544"/>
      <c r="QOZ4615" s="2365"/>
      <c r="QPA4615" s="633"/>
      <c r="QPB4615" s="439"/>
      <c r="QPC4615" s="633"/>
      <c r="QPD4615" s="633"/>
      <c r="QPE4615" s="1888"/>
      <c r="QPF4615" s="544"/>
      <c r="QPG4615" s="2365"/>
      <c r="QPH4615" s="633"/>
      <c r="QPI4615" s="439"/>
      <c r="QPJ4615" s="633"/>
      <c r="QPK4615" s="633"/>
      <c r="QPL4615" s="1888"/>
      <c r="QPM4615" s="544"/>
      <c r="QPN4615" s="2365"/>
      <c r="QPO4615" s="633"/>
      <c r="QPP4615" s="439"/>
      <c r="QPQ4615" s="633"/>
      <c r="QPR4615" s="633"/>
      <c r="QPS4615" s="1888"/>
      <c r="QPT4615" s="544"/>
      <c r="QPU4615" s="2365"/>
      <c r="QPV4615" s="633"/>
      <c r="QPW4615" s="439"/>
      <c r="QPX4615" s="633"/>
      <c r="QPY4615" s="633"/>
      <c r="QPZ4615" s="1888"/>
      <c r="QQA4615" s="544"/>
      <c r="QQB4615" s="2365"/>
      <c r="QQC4615" s="633"/>
      <c r="QQD4615" s="439"/>
      <c r="QQE4615" s="633"/>
      <c r="QQF4615" s="633"/>
      <c r="QQG4615" s="1888"/>
      <c r="QQH4615" s="544"/>
      <c r="QQI4615" s="2365"/>
      <c r="QQJ4615" s="633"/>
      <c r="QQK4615" s="439"/>
      <c r="QQL4615" s="633"/>
      <c r="QQM4615" s="633"/>
      <c r="QQN4615" s="1888"/>
      <c r="QQO4615" s="544"/>
      <c r="QQP4615" s="2365"/>
      <c r="QQQ4615" s="633"/>
      <c r="QQR4615" s="439"/>
      <c r="QQS4615" s="633"/>
      <c r="QQT4615" s="633"/>
      <c r="QQU4615" s="1888"/>
      <c r="QQV4615" s="544"/>
      <c r="QQW4615" s="2365"/>
      <c r="QQX4615" s="633"/>
      <c r="QQY4615" s="439"/>
      <c r="QQZ4615" s="633"/>
      <c r="QRA4615" s="633"/>
      <c r="QRB4615" s="1888"/>
      <c r="QRC4615" s="544"/>
      <c r="QRD4615" s="2365"/>
      <c r="QRE4615" s="633"/>
      <c r="QRF4615" s="439"/>
      <c r="QRG4615" s="633"/>
      <c r="QRH4615" s="633"/>
      <c r="QRI4615" s="1888"/>
      <c r="QRJ4615" s="544"/>
      <c r="QRK4615" s="2365"/>
      <c r="QRL4615" s="633"/>
      <c r="QRM4615" s="439"/>
      <c r="QRN4615" s="633"/>
      <c r="QRO4615" s="633"/>
      <c r="QRP4615" s="1888"/>
      <c r="QRQ4615" s="544"/>
      <c r="QRR4615" s="2365"/>
      <c r="QRS4615" s="633"/>
      <c r="QRT4615" s="439"/>
      <c r="QRU4615" s="633"/>
      <c r="QRV4615" s="633"/>
      <c r="QRW4615" s="1888"/>
      <c r="QRX4615" s="544"/>
      <c r="QRY4615" s="2365"/>
      <c r="QRZ4615" s="633"/>
      <c r="QSA4615" s="439"/>
      <c r="QSB4615" s="633"/>
      <c r="QSC4615" s="633"/>
      <c r="QSD4615" s="1888"/>
      <c r="QSE4615" s="544"/>
      <c r="QSF4615" s="2365"/>
      <c r="QSG4615" s="633"/>
      <c r="QSH4615" s="439"/>
      <c r="QSI4615" s="633"/>
      <c r="QSJ4615" s="633"/>
      <c r="QSK4615" s="1888"/>
      <c r="QSL4615" s="544"/>
      <c r="QSM4615" s="2365"/>
      <c r="QSN4615" s="633"/>
      <c r="QSO4615" s="439"/>
      <c r="QSP4615" s="633"/>
      <c r="QSQ4615" s="633"/>
      <c r="QSR4615" s="1888"/>
      <c r="QSS4615" s="544"/>
      <c r="QST4615" s="2365"/>
      <c r="QSU4615" s="633"/>
      <c r="QSV4615" s="439"/>
      <c r="QSW4615" s="633"/>
      <c r="QSX4615" s="633"/>
      <c r="QSY4615" s="1888"/>
      <c r="QSZ4615" s="544"/>
      <c r="QTA4615" s="2365"/>
      <c r="QTB4615" s="633"/>
      <c r="QTC4615" s="439"/>
      <c r="QTD4615" s="633"/>
      <c r="QTE4615" s="633"/>
      <c r="QTF4615" s="1888"/>
      <c r="QTG4615" s="544"/>
      <c r="QTH4615" s="2365"/>
      <c r="QTI4615" s="633"/>
      <c r="QTJ4615" s="439"/>
      <c r="QTK4615" s="633"/>
      <c r="QTL4615" s="633"/>
      <c r="QTM4615" s="1888"/>
      <c r="QTN4615" s="544"/>
      <c r="QTO4615" s="2365"/>
      <c r="QTP4615" s="633"/>
      <c r="QTQ4615" s="439"/>
      <c r="QTR4615" s="633"/>
      <c r="QTS4615" s="633"/>
      <c r="QTT4615" s="1888"/>
      <c r="QTU4615" s="544"/>
      <c r="QTV4615" s="2365"/>
      <c r="QTW4615" s="633"/>
      <c r="QTX4615" s="439"/>
      <c r="QTY4615" s="633"/>
      <c r="QTZ4615" s="633"/>
      <c r="QUA4615" s="1888"/>
      <c r="QUB4615" s="544"/>
      <c r="QUC4615" s="2365"/>
      <c r="QUD4615" s="633"/>
      <c r="QUE4615" s="439"/>
      <c r="QUF4615" s="633"/>
      <c r="QUG4615" s="633"/>
      <c r="QUH4615" s="1888"/>
      <c r="QUI4615" s="544"/>
      <c r="QUJ4615" s="2365"/>
      <c r="QUK4615" s="633"/>
      <c r="QUL4615" s="439"/>
      <c r="QUM4615" s="633"/>
      <c r="QUN4615" s="633"/>
      <c r="QUO4615" s="1888"/>
      <c r="QUP4615" s="544"/>
      <c r="QUQ4615" s="2365"/>
      <c r="QUR4615" s="633"/>
      <c r="QUS4615" s="439"/>
      <c r="QUT4615" s="633"/>
      <c r="QUU4615" s="633"/>
      <c r="QUV4615" s="1888"/>
      <c r="QUW4615" s="544"/>
      <c r="QUX4615" s="2365"/>
      <c r="QUY4615" s="633"/>
      <c r="QUZ4615" s="439"/>
      <c r="QVA4615" s="633"/>
      <c r="QVB4615" s="633"/>
      <c r="QVC4615" s="1888"/>
      <c r="QVD4615" s="544"/>
      <c r="QVE4615" s="2365"/>
      <c r="QVF4615" s="633"/>
      <c r="QVG4615" s="439"/>
      <c r="QVH4615" s="633"/>
      <c r="QVI4615" s="633"/>
      <c r="QVJ4615" s="1888"/>
      <c r="QVK4615" s="544"/>
      <c r="QVL4615" s="2365"/>
      <c r="QVM4615" s="633"/>
      <c r="QVN4615" s="439"/>
      <c r="QVO4615" s="633"/>
      <c r="QVP4615" s="633"/>
      <c r="QVQ4615" s="1888"/>
      <c r="QVR4615" s="544"/>
      <c r="QVS4615" s="2365"/>
      <c r="QVT4615" s="633"/>
      <c r="QVU4615" s="439"/>
      <c r="QVV4615" s="633"/>
      <c r="QVW4615" s="633"/>
      <c r="QVX4615" s="1888"/>
      <c r="QVY4615" s="544"/>
      <c r="QVZ4615" s="2365"/>
      <c r="QWA4615" s="633"/>
      <c r="QWB4615" s="439"/>
      <c r="QWC4615" s="633"/>
      <c r="QWD4615" s="633"/>
      <c r="QWE4615" s="1888"/>
      <c r="QWF4615" s="544"/>
      <c r="QWG4615" s="2365"/>
      <c r="QWH4615" s="633"/>
      <c r="QWI4615" s="439"/>
      <c r="QWJ4615" s="633"/>
      <c r="QWK4615" s="633"/>
      <c r="QWL4615" s="1888"/>
      <c r="QWM4615" s="544"/>
      <c r="QWN4615" s="2365"/>
      <c r="QWO4615" s="633"/>
      <c r="QWP4615" s="439"/>
      <c r="QWQ4615" s="633"/>
      <c r="QWR4615" s="633"/>
      <c r="QWS4615" s="1888"/>
      <c r="QWT4615" s="544"/>
      <c r="QWU4615" s="2365"/>
      <c r="QWV4615" s="633"/>
      <c r="QWW4615" s="439"/>
      <c r="QWX4615" s="633"/>
      <c r="QWY4615" s="633"/>
      <c r="QWZ4615" s="1888"/>
      <c r="QXA4615" s="544"/>
      <c r="QXB4615" s="2365"/>
      <c r="QXC4615" s="633"/>
      <c r="QXD4615" s="439"/>
      <c r="QXE4615" s="633"/>
      <c r="QXF4615" s="633"/>
      <c r="QXG4615" s="1888"/>
      <c r="QXH4615" s="544"/>
      <c r="QXI4615" s="2365"/>
      <c r="QXJ4615" s="633"/>
      <c r="QXK4615" s="439"/>
      <c r="QXL4615" s="633"/>
      <c r="QXM4615" s="633"/>
      <c r="QXN4615" s="1888"/>
      <c r="QXO4615" s="544"/>
      <c r="QXP4615" s="2365"/>
      <c r="QXQ4615" s="633"/>
      <c r="QXR4615" s="439"/>
      <c r="QXS4615" s="633"/>
      <c r="QXT4615" s="633"/>
      <c r="QXU4615" s="1888"/>
      <c r="QXV4615" s="544"/>
      <c r="QXW4615" s="2365"/>
      <c r="QXX4615" s="633"/>
      <c r="QXY4615" s="439"/>
      <c r="QXZ4615" s="633"/>
      <c r="QYA4615" s="633"/>
      <c r="QYB4615" s="1888"/>
      <c r="QYC4615" s="544"/>
      <c r="QYD4615" s="2365"/>
      <c r="QYE4615" s="633"/>
      <c r="QYF4615" s="439"/>
      <c r="QYG4615" s="633"/>
      <c r="QYH4615" s="633"/>
      <c r="QYI4615" s="1888"/>
      <c r="QYJ4615" s="544"/>
      <c r="QYK4615" s="2365"/>
      <c r="QYL4615" s="633"/>
      <c r="QYM4615" s="439"/>
      <c r="QYN4615" s="633"/>
      <c r="QYO4615" s="633"/>
      <c r="QYP4615" s="1888"/>
      <c r="QYQ4615" s="544"/>
      <c r="QYR4615" s="2365"/>
      <c r="QYS4615" s="633"/>
      <c r="QYT4615" s="439"/>
      <c r="QYU4615" s="633"/>
      <c r="QYV4615" s="633"/>
      <c r="QYW4615" s="1888"/>
      <c r="QYX4615" s="544"/>
      <c r="QYY4615" s="2365"/>
      <c r="QYZ4615" s="633"/>
      <c r="QZA4615" s="439"/>
      <c r="QZB4615" s="633"/>
      <c r="QZC4615" s="633"/>
      <c r="QZD4615" s="1888"/>
      <c r="QZE4615" s="544"/>
      <c r="QZF4615" s="2365"/>
      <c r="QZG4615" s="633"/>
      <c r="QZH4615" s="439"/>
      <c r="QZI4615" s="633"/>
      <c r="QZJ4615" s="633"/>
      <c r="QZK4615" s="1888"/>
      <c r="QZL4615" s="544"/>
      <c r="QZM4615" s="2365"/>
      <c r="QZN4615" s="633"/>
      <c r="QZO4615" s="439"/>
      <c r="QZP4615" s="633"/>
      <c r="QZQ4615" s="633"/>
      <c r="QZR4615" s="1888"/>
      <c r="QZS4615" s="544"/>
      <c r="QZT4615" s="2365"/>
      <c r="QZU4615" s="633"/>
      <c r="QZV4615" s="439"/>
      <c r="QZW4615" s="633"/>
      <c r="QZX4615" s="633"/>
      <c r="QZY4615" s="1888"/>
      <c r="QZZ4615" s="544"/>
      <c r="RAA4615" s="2365"/>
      <c r="RAB4615" s="633"/>
      <c r="RAC4615" s="439"/>
      <c r="RAD4615" s="633"/>
      <c r="RAE4615" s="633"/>
      <c r="RAF4615" s="1888"/>
      <c r="RAG4615" s="544"/>
      <c r="RAH4615" s="2365"/>
      <c r="RAI4615" s="633"/>
      <c r="RAJ4615" s="439"/>
      <c r="RAK4615" s="633"/>
      <c r="RAL4615" s="633"/>
      <c r="RAM4615" s="1888"/>
      <c r="RAN4615" s="544"/>
      <c r="RAO4615" s="2365"/>
      <c r="RAP4615" s="633"/>
      <c r="RAQ4615" s="439"/>
      <c r="RAR4615" s="633"/>
      <c r="RAS4615" s="633"/>
      <c r="RAT4615" s="1888"/>
      <c r="RAU4615" s="544"/>
      <c r="RAV4615" s="2365"/>
      <c r="RAW4615" s="633"/>
      <c r="RAX4615" s="439"/>
      <c r="RAY4615" s="633"/>
      <c r="RAZ4615" s="633"/>
      <c r="RBA4615" s="1888"/>
      <c r="RBB4615" s="544"/>
      <c r="RBC4615" s="2365"/>
      <c r="RBD4615" s="633"/>
      <c r="RBE4615" s="439"/>
      <c r="RBF4615" s="633"/>
      <c r="RBG4615" s="633"/>
      <c r="RBH4615" s="1888"/>
      <c r="RBI4615" s="544"/>
      <c r="RBJ4615" s="2365"/>
      <c r="RBK4615" s="633"/>
      <c r="RBL4615" s="439"/>
      <c r="RBM4615" s="633"/>
      <c r="RBN4615" s="633"/>
      <c r="RBO4615" s="1888"/>
      <c r="RBP4615" s="544"/>
      <c r="RBQ4615" s="2365"/>
      <c r="RBR4615" s="633"/>
      <c r="RBS4615" s="439"/>
      <c r="RBT4615" s="633"/>
      <c r="RBU4615" s="633"/>
      <c r="RBV4615" s="1888"/>
      <c r="RBW4615" s="544"/>
      <c r="RBX4615" s="2365"/>
      <c r="RBY4615" s="633"/>
      <c r="RBZ4615" s="439"/>
      <c r="RCA4615" s="633"/>
      <c r="RCB4615" s="633"/>
      <c r="RCC4615" s="1888"/>
      <c r="RCD4615" s="544"/>
      <c r="RCE4615" s="2365"/>
      <c r="RCF4615" s="633"/>
      <c r="RCG4615" s="439"/>
      <c r="RCH4615" s="633"/>
      <c r="RCI4615" s="633"/>
      <c r="RCJ4615" s="1888"/>
      <c r="RCK4615" s="544"/>
      <c r="RCL4615" s="2365"/>
      <c r="RCM4615" s="633"/>
      <c r="RCN4615" s="439"/>
      <c r="RCO4615" s="633"/>
      <c r="RCP4615" s="633"/>
      <c r="RCQ4615" s="1888"/>
      <c r="RCR4615" s="544"/>
      <c r="RCS4615" s="2365"/>
      <c r="RCT4615" s="633"/>
      <c r="RCU4615" s="439"/>
      <c r="RCV4615" s="633"/>
      <c r="RCW4615" s="633"/>
      <c r="RCX4615" s="1888"/>
      <c r="RCY4615" s="544"/>
      <c r="RCZ4615" s="2365"/>
      <c r="RDA4615" s="633"/>
      <c r="RDB4615" s="439"/>
      <c r="RDC4615" s="633"/>
      <c r="RDD4615" s="633"/>
      <c r="RDE4615" s="1888"/>
      <c r="RDF4615" s="544"/>
      <c r="RDG4615" s="2365"/>
      <c r="RDH4615" s="633"/>
      <c r="RDI4615" s="439"/>
      <c r="RDJ4615" s="633"/>
      <c r="RDK4615" s="633"/>
      <c r="RDL4615" s="1888"/>
      <c r="RDM4615" s="544"/>
      <c r="RDN4615" s="2365"/>
      <c r="RDO4615" s="633"/>
      <c r="RDP4615" s="439"/>
      <c r="RDQ4615" s="633"/>
      <c r="RDR4615" s="633"/>
      <c r="RDS4615" s="1888"/>
      <c r="RDT4615" s="544"/>
      <c r="RDU4615" s="2365"/>
      <c r="RDV4615" s="633"/>
      <c r="RDW4615" s="439"/>
      <c r="RDX4615" s="633"/>
      <c r="RDY4615" s="633"/>
      <c r="RDZ4615" s="1888"/>
      <c r="REA4615" s="544"/>
      <c r="REB4615" s="2365"/>
      <c r="REC4615" s="633"/>
      <c r="RED4615" s="439"/>
      <c r="REE4615" s="633"/>
      <c r="REF4615" s="633"/>
      <c r="REG4615" s="1888"/>
      <c r="REH4615" s="544"/>
      <c r="REI4615" s="2365"/>
      <c r="REJ4615" s="633"/>
      <c r="REK4615" s="439"/>
      <c r="REL4615" s="633"/>
      <c r="REM4615" s="633"/>
      <c r="REN4615" s="1888"/>
      <c r="REO4615" s="544"/>
      <c r="REP4615" s="2365"/>
      <c r="REQ4615" s="633"/>
      <c r="RER4615" s="439"/>
      <c r="RES4615" s="633"/>
      <c r="RET4615" s="633"/>
      <c r="REU4615" s="1888"/>
      <c r="REV4615" s="544"/>
      <c r="REW4615" s="2365"/>
      <c r="REX4615" s="633"/>
      <c r="REY4615" s="439"/>
      <c r="REZ4615" s="633"/>
      <c r="RFA4615" s="633"/>
      <c r="RFB4615" s="1888"/>
      <c r="RFC4615" s="544"/>
      <c r="RFD4615" s="2365"/>
      <c r="RFE4615" s="633"/>
      <c r="RFF4615" s="439"/>
      <c r="RFG4615" s="633"/>
      <c r="RFH4615" s="633"/>
      <c r="RFI4615" s="1888"/>
      <c r="RFJ4615" s="544"/>
      <c r="RFK4615" s="2365"/>
      <c r="RFL4615" s="633"/>
      <c r="RFM4615" s="439"/>
      <c r="RFN4615" s="633"/>
      <c r="RFO4615" s="633"/>
      <c r="RFP4615" s="1888"/>
      <c r="RFQ4615" s="544"/>
      <c r="RFR4615" s="2365"/>
      <c r="RFS4615" s="633"/>
      <c r="RFT4615" s="439"/>
      <c r="RFU4615" s="633"/>
      <c r="RFV4615" s="633"/>
      <c r="RFW4615" s="1888"/>
      <c r="RFX4615" s="544"/>
      <c r="RFY4615" s="2365"/>
      <c r="RFZ4615" s="633"/>
      <c r="RGA4615" s="439"/>
      <c r="RGB4615" s="633"/>
      <c r="RGC4615" s="633"/>
      <c r="RGD4615" s="1888"/>
      <c r="RGE4615" s="544"/>
      <c r="RGF4615" s="2365"/>
      <c r="RGG4615" s="633"/>
      <c r="RGH4615" s="439"/>
      <c r="RGI4615" s="633"/>
      <c r="RGJ4615" s="633"/>
      <c r="RGK4615" s="1888"/>
      <c r="RGL4615" s="544"/>
      <c r="RGM4615" s="2365"/>
      <c r="RGN4615" s="633"/>
      <c r="RGO4615" s="439"/>
      <c r="RGP4615" s="633"/>
      <c r="RGQ4615" s="633"/>
      <c r="RGR4615" s="1888"/>
      <c r="RGS4615" s="544"/>
      <c r="RGT4615" s="2365"/>
      <c r="RGU4615" s="633"/>
      <c r="RGV4615" s="439"/>
      <c r="RGW4615" s="633"/>
      <c r="RGX4615" s="633"/>
      <c r="RGY4615" s="1888"/>
      <c r="RGZ4615" s="544"/>
      <c r="RHA4615" s="2365"/>
      <c r="RHB4615" s="633"/>
      <c r="RHC4615" s="439"/>
      <c r="RHD4615" s="633"/>
      <c r="RHE4615" s="633"/>
      <c r="RHF4615" s="1888"/>
      <c r="RHG4615" s="544"/>
      <c r="RHH4615" s="2365"/>
      <c r="RHI4615" s="633"/>
      <c r="RHJ4615" s="439"/>
      <c r="RHK4615" s="633"/>
      <c r="RHL4615" s="633"/>
      <c r="RHM4615" s="1888"/>
      <c r="RHN4615" s="544"/>
      <c r="RHO4615" s="2365"/>
      <c r="RHP4615" s="633"/>
      <c r="RHQ4615" s="439"/>
      <c r="RHR4615" s="633"/>
      <c r="RHS4615" s="633"/>
      <c r="RHT4615" s="1888"/>
      <c r="RHU4615" s="544"/>
      <c r="RHV4615" s="2365"/>
      <c r="RHW4615" s="633"/>
      <c r="RHX4615" s="439"/>
      <c r="RHY4615" s="633"/>
      <c r="RHZ4615" s="633"/>
      <c r="RIA4615" s="1888"/>
      <c r="RIB4615" s="544"/>
      <c r="RIC4615" s="2365"/>
      <c r="RID4615" s="633"/>
      <c r="RIE4615" s="439"/>
      <c r="RIF4615" s="633"/>
      <c r="RIG4615" s="633"/>
      <c r="RIH4615" s="1888"/>
      <c r="RII4615" s="544"/>
      <c r="RIJ4615" s="2365"/>
      <c r="RIK4615" s="633"/>
      <c r="RIL4615" s="439"/>
      <c r="RIM4615" s="633"/>
      <c r="RIN4615" s="633"/>
      <c r="RIO4615" s="1888"/>
      <c r="RIP4615" s="544"/>
      <c r="RIQ4615" s="2365"/>
      <c r="RIR4615" s="633"/>
      <c r="RIS4615" s="439"/>
      <c r="RIT4615" s="633"/>
      <c r="RIU4615" s="633"/>
      <c r="RIV4615" s="1888"/>
      <c r="RIW4615" s="544"/>
      <c r="RIX4615" s="2365"/>
      <c r="RIY4615" s="633"/>
      <c r="RIZ4615" s="439"/>
      <c r="RJA4615" s="633"/>
      <c r="RJB4615" s="633"/>
      <c r="RJC4615" s="1888"/>
      <c r="RJD4615" s="544"/>
      <c r="RJE4615" s="2365"/>
      <c r="RJF4615" s="633"/>
      <c r="RJG4615" s="439"/>
      <c r="RJH4615" s="633"/>
      <c r="RJI4615" s="633"/>
      <c r="RJJ4615" s="1888"/>
      <c r="RJK4615" s="544"/>
      <c r="RJL4615" s="2365"/>
      <c r="RJM4615" s="633"/>
      <c r="RJN4615" s="439"/>
      <c r="RJO4615" s="633"/>
      <c r="RJP4615" s="633"/>
      <c r="RJQ4615" s="1888"/>
      <c r="RJR4615" s="544"/>
      <c r="RJS4615" s="2365"/>
      <c r="RJT4615" s="633"/>
      <c r="RJU4615" s="439"/>
      <c r="RJV4615" s="633"/>
      <c r="RJW4615" s="633"/>
      <c r="RJX4615" s="1888"/>
      <c r="RJY4615" s="544"/>
      <c r="RJZ4615" s="2365"/>
      <c r="RKA4615" s="633"/>
      <c r="RKB4615" s="439"/>
      <c r="RKC4615" s="633"/>
      <c r="RKD4615" s="633"/>
      <c r="RKE4615" s="1888"/>
      <c r="RKF4615" s="544"/>
      <c r="RKG4615" s="2365"/>
      <c r="RKH4615" s="633"/>
      <c r="RKI4615" s="439"/>
      <c r="RKJ4615" s="633"/>
      <c r="RKK4615" s="633"/>
      <c r="RKL4615" s="1888"/>
      <c r="RKM4615" s="544"/>
      <c r="RKN4615" s="2365"/>
      <c r="RKO4615" s="633"/>
      <c r="RKP4615" s="439"/>
      <c r="RKQ4615" s="633"/>
      <c r="RKR4615" s="633"/>
      <c r="RKS4615" s="1888"/>
      <c r="RKT4615" s="544"/>
      <c r="RKU4615" s="2365"/>
      <c r="RKV4615" s="633"/>
      <c r="RKW4615" s="439"/>
      <c r="RKX4615" s="633"/>
      <c r="RKY4615" s="633"/>
      <c r="RKZ4615" s="1888"/>
      <c r="RLA4615" s="544"/>
      <c r="RLB4615" s="2365"/>
      <c r="RLC4615" s="633"/>
      <c r="RLD4615" s="439"/>
      <c r="RLE4615" s="633"/>
      <c r="RLF4615" s="633"/>
      <c r="RLG4615" s="1888"/>
      <c r="RLH4615" s="544"/>
      <c r="RLI4615" s="2365"/>
      <c r="RLJ4615" s="633"/>
      <c r="RLK4615" s="439"/>
      <c r="RLL4615" s="633"/>
      <c r="RLM4615" s="633"/>
      <c r="RLN4615" s="1888"/>
      <c r="RLO4615" s="544"/>
      <c r="RLP4615" s="2365"/>
      <c r="RLQ4615" s="633"/>
      <c r="RLR4615" s="439"/>
      <c r="RLS4615" s="633"/>
      <c r="RLT4615" s="633"/>
      <c r="RLU4615" s="1888"/>
      <c r="RLV4615" s="544"/>
      <c r="RLW4615" s="2365"/>
      <c r="RLX4615" s="633"/>
      <c r="RLY4615" s="439"/>
      <c r="RLZ4615" s="633"/>
      <c r="RMA4615" s="633"/>
      <c r="RMB4615" s="1888"/>
      <c r="RMC4615" s="544"/>
      <c r="RMD4615" s="2365"/>
      <c r="RME4615" s="633"/>
      <c r="RMF4615" s="439"/>
      <c r="RMG4615" s="633"/>
      <c r="RMH4615" s="633"/>
      <c r="RMI4615" s="1888"/>
      <c r="RMJ4615" s="544"/>
      <c r="RMK4615" s="2365"/>
      <c r="RML4615" s="633"/>
      <c r="RMM4615" s="439"/>
      <c r="RMN4615" s="633"/>
      <c r="RMO4615" s="633"/>
      <c r="RMP4615" s="1888"/>
      <c r="RMQ4615" s="544"/>
      <c r="RMR4615" s="2365"/>
      <c r="RMS4615" s="633"/>
      <c r="RMT4615" s="439"/>
      <c r="RMU4615" s="633"/>
      <c r="RMV4615" s="633"/>
      <c r="RMW4615" s="1888"/>
      <c r="RMX4615" s="544"/>
      <c r="RMY4615" s="2365"/>
      <c r="RMZ4615" s="633"/>
      <c r="RNA4615" s="439"/>
      <c r="RNB4615" s="633"/>
      <c r="RNC4615" s="633"/>
      <c r="RND4615" s="1888"/>
      <c r="RNE4615" s="544"/>
      <c r="RNF4615" s="2365"/>
      <c r="RNG4615" s="633"/>
      <c r="RNH4615" s="439"/>
      <c r="RNI4615" s="633"/>
      <c r="RNJ4615" s="633"/>
      <c r="RNK4615" s="1888"/>
      <c r="RNL4615" s="544"/>
      <c r="RNM4615" s="2365"/>
      <c r="RNN4615" s="633"/>
      <c r="RNO4615" s="439"/>
      <c r="RNP4615" s="633"/>
      <c r="RNQ4615" s="633"/>
      <c r="RNR4615" s="1888"/>
      <c r="RNS4615" s="544"/>
      <c r="RNT4615" s="2365"/>
      <c r="RNU4615" s="633"/>
      <c r="RNV4615" s="439"/>
      <c r="RNW4615" s="633"/>
      <c r="RNX4615" s="633"/>
      <c r="RNY4615" s="1888"/>
      <c r="RNZ4615" s="544"/>
      <c r="ROA4615" s="2365"/>
      <c r="ROB4615" s="633"/>
      <c r="ROC4615" s="439"/>
      <c r="ROD4615" s="633"/>
      <c r="ROE4615" s="633"/>
      <c r="ROF4615" s="1888"/>
      <c r="ROG4615" s="544"/>
      <c r="ROH4615" s="2365"/>
      <c r="ROI4615" s="633"/>
      <c r="ROJ4615" s="439"/>
      <c r="ROK4615" s="633"/>
      <c r="ROL4615" s="633"/>
      <c r="ROM4615" s="1888"/>
      <c r="RON4615" s="544"/>
      <c r="ROO4615" s="2365"/>
      <c r="ROP4615" s="633"/>
      <c r="ROQ4615" s="439"/>
      <c r="ROR4615" s="633"/>
      <c r="ROS4615" s="633"/>
      <c r="ROT4615" s="1888"/>
      <c r="ROU4615" s="544"/>
      <c r="ROV4615" s="2365"/>
      <c r="ROW4615" s="633"/>
      <c r="ROX4615" s="439"/>
      <c r="ROY4615" s="633"/>
      <c r="ROZ4615" s="633"/>
      <c r="RPA4615" s="1888"/>
      <c r="RPB4615" s="544"/>
      <c r="RPC4615" s="2365"/>
      <c r="RPD4615" s="633"/>
      <c r="RPE4615" s="439"/>
      <c r="RPF4615" s="633"/>
      <c r="RPG4615" s="633"/>
      <c r="RPH4615" s="1888"/>
      <c r="RPI4615" s="544"/>
      <c r="RPJ4615" s="2365"/>
      <c r="RPK4615" s="633"/>
      <c r="RPL4615" s="439"/>
      <c r="RPM4615" s="633"/>
      <c r="RPN4615" s="633"/>
      <c r="RPO4615" s="1888"/>
      <c r="RPP4615" s="544"/>
      <c r="RPQ4615" s="2365"/>
      <c r="RPR4615" s="633"/>
      <c r="RPS4615" s="439"/>
      <c r="RPT4615" s="633"/>
      <c r="RPU4615" s="633"/>
      <c r="RPV4615" s="1888"/>
      <c r="RPW4615" s="544"/>
      <c r="RPX4615" s="2365"/>
      <c r="RPY4615" s="633"/>
      <c r="RPZ4615" s="439"/>
      <c r="RQA4615" s="633"/>
      <c r="RQB4615" s="633"/>
      <c r="RQC4615" s="1888"/>
      <c r="RQD4615" s="544"/>
      <c r="RQE4615" s="2365"/>
      <c r="RQF4615" s="633"/>
      <c r="RQG4615" s="439"/>
      <c r="RQH4615" s="633"/>
      <c r="RQI4615" s="633"/>
      <c r="RQJ4615" s="1888"/>
      <c r="RQK4615" s="544"/>
      <c r="RQL4615" s="2365"/>
      <c r="RQM4615" s="633"/>
      <c r="RQN4615" s="439"/>
      <c r="RQO4615" s="633"/>
      <c r="RQP4615" s="633"/>
      <c r="RQQ4615" s="1888"/>
      <c r="RQR4615" s="544"/>
      <c r="RQS4615" s="2365"/>
      <c r="RQT4615" s="633"/>
      <c r="RQU4615" s="439"/>
      <c r="RQV4615" s="633"/>
      <c r="RQW4615" s="633"/>
      <c r="RQX4615" s="1888"/>
      <c r="RQY4615" s="544"/>
      <c r="RQZ4615" s="2365"/>
      <c r="RRA4615" s="633"/>
      <c r="RRB4615" s="439"/>
      <c r="RRC4615" s="633"/>
      <c r="RRD4615" s="633"/>
      <c r="RRE4615" s="1888"/>
      <c r="RRF4615" s="544"/>
      <c r="RRG4615" s="2365"/>
      <c r="RRH4615" s="633"/>
      <c r="RRI4615" s="439"/>
      <c r="RRJ4615" s="633"/>
      <c r="RRK4615" s="633"/>
      <c r="RRL4615" s="1888"/>
      <c r="RRM4615" s="544"/>
      <c r="RRN4615" s="2365"/>
      <c r="RRO4615" s="633"/>
      <c r="RRP4615" s="439"/>
      <c r="RRQ4615" s="633"/>
      <c r="RRR4615" s="633"/>
      <c r="RRS4615" s="1888"/>
      <c r="RRT4615" s="544"/>
      <c r="RRU4615" s="2365"/>
      <c r="RRV4615" s="633"/>
      <c r="RRW4615" s="439"/>
      <c r="RRX4615" s="633"/>
      <c r="RRY4615" s="633"/>
      <c r="RRZ4615" s="1888"/>
      <c r="RSA4615" s="544"/>
      <c r="RSB4615" s="2365"/>
      <c r="RSC4615" s="633"/>
      <c r="RSD4615" s="439"/>
      <c r="RSE4615" s="633"/>
      <c r="RSF4615" s="633"/>
      <c r="RSG4615" s="1888"/>
      <c r="RSH4615" s="544"/>
      <c r="RSI4615" s="2365"/>
      <c r="RSJ4615" s="633"/>
      <c r="RSK4615" s="439"/>
      <c r="RSL4615" s="633"/>
      <c r="RSM4615" s="633"/>
      <c r="RSN4615" s="1888"/>
      <c r="RSO4615" s="544"/>
      <c r="RSP4615" s="2365"/>
      <c r="RSQ4615" s="633"/>
      <c r="RSR4615" s="439"/>
      <c r="RSS4615" s="633"/>
      <c r="RST4615" s="633"/>
      <c r="RSU4615" s="1888"/>
      <c r="RSV4615" s="544"/>
      <c r="RSW4615" s="2365"/>
      <c r="RSX4615" s="633"/>
      <c r="RSY4615" s="439"/>
      <c r="RSZ4615" s="633"/>
      <c r="RTA4615" s="633"/>
      <c r="RTB4615" s="1888"/>
      <c r="RTC4615" s="544"/>
      <c r="RTD4615" s="2365"/>
      <c r="RTE4615" s="633"/>
      <c r="RTF4615" s="439"/>
      <c r="RTG4615" s="633"/>
      <c r="RTH4615" s="633"/>
      <c r="RTI4615" s="1888"/>
      <c r="RTJ4615" s="544"/>
      <c r="RTK4615" s="2365"/>
      <c r="RTL4615" s="633"/>
      <c r="RTM4615" s="439"/>
      <c r="RTN4615" s="633"/>
      <c r="RTO4615" s="633"/>
      <c r="RTP4615" s="1888"/>
      <c r="RTQ4615" s="544"/>
      <c r="RTR4615" s="2365"/>
      <c r="RTS4615" s="633"/>
      <c r="RTT4615" s="439"/>
      <c r="RTU4615" s="633"/>
      <c r="RTV4615" s="633"/>
      <c r="RTW4615" s="1888"/>
      <c r="RTX4615" s="544"/>
      <c r="RTY4615" s="2365"/>
      <c r="RTZ4615" s="633"/>
      <c r="RUA4615" s="439"/>
      <c r="RUB4615" s="633"/>
      <c r="RUC4615" s="633"/>
      <c r="RUD4615" s="1888"/>
      <c r="RUE4615" s="544"/>
      <c r="RUF4615" s="2365"/>
      <c r="RUG4615" s="633"/>
      <c r="RUH4615" s="439"/>
      <c r="RUI4615" s="633"/>
      <c r="RUJ4615" s="633"/>
      <c r="RUK4615" s="1888"/>
      <c r="RUL4615" s="544"/>
      <c r="RUM4615" s="2365"/>
      <c r="RUN4615" s="633"/>
      <c r="RUO4615" s="439"/>
      <c r="RUP4615" s="633"/>
      <c r="RUQ4615" s="633"/>
      <c r="RUR4615" s="1888"/>
      <c r="RUS4615" s="544"/>
      <c r="RUT4615" s="2365"/>
      <c r="RUU4615" s="633"/>
      <c r="RUV4615" s="439"/>
      <c r="RUW4615" s="633"/>
      <c r="RUX4615" s="633"/>
      <c r="RUY4615" s="1888"/>
      <c r="RUZ4615" s="544"/>
      <c r="RVA4615" s="2365"/>
      <c r="RVB4615" s="633"/>
      <c r="RVC4615" s="439"/>
      <c r="RVD4615" s="633"/>
      <c r="RVE4615" s="633"/>
      <c r="RVF4615" s="1888"/>
      <c r="RVG4615" s="544"/>
      <c r="RVH4615" s="2365"/>
      <c r="RVI4615" s="633"/>
      <c r="RVJ4615" s="439"/>
      <c r="RVK4615" s="633"/>
      <c r="RVL4615" s="633"/>
      <c r="RVM4615" s="1888"/>
      <c r="RVN4615" s="544"/>
      <c r="RVO4615" s="2365"/>
      <c r="RVP4615" s="633"/>
      <c r="RVQ4615" s="439"/>
      <c r="RVR4615" s="633"/>
      <c r="RVS4615" s="633"/>
      <c r="RVT4615" s="1888"/>
      <c r="RVU4615" s="544"/>
      <c r="RVV4615" s="2365"/>
      <c r="RVW4615" s="633"/>
      <c r="RVX4615" s="439"/>
      <c r="RVY4615" s="633"/>
      <c r="RVZ4615" s="633"/>
      <c r="RWA4615" s="1888"/>
      <c r="RWB4615" s="544"/>
      <c r="RWC4615" s="2365"/>
      <c r="RWD4615" s="633"/>
      <c r="RWE4615" s="439"/>
      <c r="RWF4615" s="633"/>
      <c r="RWG4615" s="633"/>
      <c r="RWH4615" s="1888"/>
      <c r="RWI4615" s="544"/>
      <c r="RWJ4615" s="2365"/>
      <c r="RWK4615" s="633"/>
      <c r="RWL4615" s="439"/>
      <c r="RWM4615" s="633"/>
      <c r="RWN4615" s="633"/>
      <c r="RWO4615" s="1888"/>
      <c r="RWP4615" s="544"/>
      <c r="RWQ4615" s="2365"/>
      <c r="RWR4615" s="633"/>
      <c r="RWS4615" s="439"/>
      <c r="RWT4615" s="633"/>
      <c r="RWU4615" s="633"/>
      <c r="RWV4615" s="1888"/>
      <c r="RWW4615" s="544"/>
      <c r="RWX4615" s="2365"/>
      <c r="RWY4615" s="633"/>
      <c r="RWZ4615" s="439"/>
      <c r="RXA4615" s="633"/>
      <c r="RXB4615" s="633"/>
      <c r="RXC4615" s="1888"/>
      <c r="RXD4615" s="544"/>
      <c r="RXE4615" s="2365"/>
      <c r="RXF4615" s="633"/>
      <c r="RXG4615" s="439"/>
      <c r="RXH4615" s="633"/>
      <c r="RXI4615" s="633"/>
      <c r="RXJ4615" s="1888"/>
      <c r="RXK4615" s="544"/>
      <c r="RXL4615" s="2365"/>
      <c r="RXM4615" s="633"/>
      <c r="RXN4615" s="439"/>
      <c r="RXO4615" s="633"/>
      <c r="RXP4615" s="633"/>
      <c r="RXQ4615" s="1888"/>
      <c r="RXR4615" s="544"/>
      <c r="RXS4615" s="2365"/>
      <c r="RXT4615" s="633"/>
      <c r="RXU4615" s="439"/>
      <c r="RXV4615" s="633"/>
      <c r="RXW4615" s="633"/>
      <c r="RXX4615" s="1888"/>
      <c r="RXY4615" s="544"/>
      <c r="RXZ4615" s="2365"/>
      <c r="RYA4615" s="633"/>
      <c r="RYB4615" s="439"/>
      <c r="RYC4615" s="633"/>
      <c r="RYD4615" s="633"/>
      <c r="RYE4615" s="1888"/>
      <c r="RYF4615" s="544"/>
      <c r="RYG4615" s="2365"/>
      <c r="RYH4615" s="633"/>
      <c r="RYI4615" s="439"/>
      <c r="RYJ4615" s="633"/>
      <c r="RYK4615" s="633"/>
      <c r="RYL4615" s="1888"/>
      <c r="RYM4615" s="544"/>
      <c r="RYN4615" s="2365"/>
      <c r="RYO4615" s="633"/>
      <c r="RYP4615" s="439"/>
      <c r="RYQ4615" s="633"/>
      <c r="RYR4615" s="633"/>
      <c r="RYS4615" s="1888"/>
      <c r="RYT4615" s="544"/>
      <c r="RYU4615" s="2365"/>
      <c r="RYV4615" s="633"/>
      <c r="RYW4615" s="439"/>
      <c r="RYX4615" s="633"/>
      <c r="RYY4615" s="633"/>
      <c r="RYZ4615" s="1888"/>
      <c r="RZA4615" s="544"/>
      <c r="RZB4615" s="2365"/>
      <c r="RZC4615" s="633"/>
      <c r="RZD4615" s="439"/>
      <c r="RZE4615" s="633"/>
      <c r="RZF4615" s="633"/>
      <c r="RZG4615" s="1888"/>
      <c r="RZH4615" s="544"/>
      <c r="RZI4615" s="2365"/>
      <c r="RZJ4615" s="633"/>
      <c r="RZK4615" s="439"/>
      <c r="RZL4615" s="633"/>
      <c r="RZM4615" s="633"/>
      <c r="RZN4615" s="1888"/>
      <c r="RZO4615" s="544"/>
      <c r="RZP4615" s="2365"/>
      <c r="RZQ4615" s="633"/>
      <c r="RZR4615" s="439"/>
      <c r="RZS4615" s="633"/>
      <c r="RZT4615" s="633"/>
      <c r="RZU4615" s="1888"/>
      <c r="RZV4615" s="544"/>
      <c r="RZW4615" s="2365"/>
      <c r="RZX4615" s="633"/>
      <c r="RZY4615" s="439"/>
      <c r="RZZ4615" s="633"/>
      <c r="SAA4615" s="633"/>
      <c r="SAB4615" s="1888"/>
      <c r="SAC4615" s="544"/>
      <c r="SAD4615" s="2365"/>
      <c r="SAE4615" s="633"/>
      <c r="SAF4615" s="439"/>
      <c r="SAG4615" s="633"/>
      <c r="SAH4615" s="633"/>
      <c r="SAI4615" s="1888"/>
      <c r="SAJ4615" s="544"/>
      <c r="SAK4615" s="2365"/>
      <c r="SAL4615" s="633"/>
      <c r="SAM4615" s="439"/>
      <c r="SAN4615" s="633"/>
      <c r="SAO4615" s="633"/>
      <c r="SAP4615" s="1888"/>
      <c r="SAQ4615" s="544"/>
      <c r="SAR4615" s="2365"/>
      <c r="SAS4615" s="633"/>
      <c r="SAT4615" s="439"/>
      <c r="SAU4615" s="633"/>
      <c r="SAV4615" s="633"/>
      <c r="SAW4615" s="1888"/>
      <c r="SAX4615" s="544"/>
      <c r="SAY4615" s="2365"/>
      <c r="SAZ4615" s="633"/>
      <c r="SBA4615" s="439"/>
      <c r="SBB4615" s="633"/>
      <c r="SBC4615" s="633"/>
      <c r="SBD4615" s="1888"/>
      <c r="SBE4615" s="544"/>
      <c r="SBF4615" s="2365"/>
      <c r="SBG4615" s="633"/>
      <c r="SBH4615" s="439"/>
      <c r="SBI4615" s="633"/>
      <c r="SBJ4615" s="633"/>
      <c r="SBK4615" s="1888"/>
      <c r="SBL4615" s="544"/>
      <c r="SBM4615" s="2365"/>
      <c r="SBN4615" s="633"/>
      <c r="SBO4615" s="439"/>
      <c r="SBP4615" s="633"/>
      <c r="SBQ4615" s="633"/>
      <c r="SBR4615" s="1888"/>
      <c r="SBS4615" s="544"/>
      <c r="SBT4615" s="2365"/>
      <c r="SBU4615" s="633"/>
      <c r="SBV4615" s="439"/>
      <c r="SBW4615" s="633"/>
      <c r="SBX4615" s="633"/>
      <c r="SBY4615" s="1888"/>
      <c r="SBZ4615" s="544"/>
      <c r="SCA4615" s="2365"/>
      <c r="SCB4615" s="633"/>
      <c r="SCC4615" s="439"/>
      <c r="SCD4615" s="633"/>
      <c r="SCE4615" s="633"/>
      <c r="SCF4615" s="1888"/>
      <c r="SCG4615" s="544"/>
      <c r="SCH4615" s="2365"/>
      <c r="SCI4615" s="633"/>
      <c r="SCJ4615" s="439"/>
      <c r="SCK4615" s="633"/>
      <c r="SCL4615" s="633"/>
      <c r="SCM4615" s="1888"/>
      <c r="SCN4615" s="544"/>
      <c r="SCO4615" s="2365"/>
      <c r="SCP4615" s="633"/>
      <c r="SCQ4615" s="439"/>
      <c r="SCR4615" s="633"/>
      <c r="SCS4615" s="633"/>
      <c r="SCT4615" s="1888"/>
      <c r="SCU4615" s="544"/>
      <c r="SCV4615" s="2365"/>
      <c r="SCW4615" s="633"/>
      <c r="SCX4615" s="439"/>
      <c r="SCY4615" s="633"/>
      <c r="SCZ4615" s="633"/>
      <c r="SDA4615" s="1888"/>
      <c r="SDB4615" s="544"/>
      <c r="SDC4615" s="2365"/>
      <c r="SDD4615" s="633"/>
      <c r="SDE4615" s="439"/>
      <c r="SDF4615" s="633"/>
      <c r="SDG4615" s="633"/>
      <c r="SDH4615" s="1888"/>
      <c r="SDI4615" s="544"/>
      <c r="SDJ4615" s="2365"/>
      <c r="SDK4615" s="633"/>
      <c r="SDL4615" s="439"/>
      <c r="SDM4615" s="633"/>
      <c r="SDN4615" s="633"/>
      <c r="SDO4615" s="1888"/>
      <c r="SDP4615" s="544"/>
      <c r="SDQ4615" s="2365"/>
      <c r="SDR4615" s="633"/>
      <c r="SDS4615" s="439"/>
      <c r="SDT4615" s="633"/>
      <c r="SDU4615" s="633"/>
      <c r="SDV4615" s="1888"/>
      <c r="SDW4615" s="544"/>
      <c r="SDX4615" s="2365"/>
      <c r="SDY4615" s="633"/>
      <c r="SDZ4615" s="439"/>
      <c r="SEA4615" s="633"/>
      <c r="SEB4615" s="633"/>
      <c r="SEC4615" s="1888"/>
      <c r="SED4615" s="544"/>
      <c r="SEE4615" s="2365"/>
      <c r="SEF4615" s="633"/>
      <c r="SEG4615" s="439"/>
      <c r="SEH4615" s="633"/>
      <c r="SEI4615" s="633"/>
      <c r="SEJ4615" s="1888"/>
      <c r="SEK4615" s="544"/>
      <c r="SEL4615" s="2365"/>
      <c r="SEM4615" s="633"/>
      <c r="SEN4615" s="439"/>
      <c r="SEO4615" s="633"/>
      <c r="SEP4615" s="633"/>
      <c r="SEQ4615" s="1888"/>
      <c r="SER4615" s="544"/>
      <c r="SES4615" s="2365"/>
      <c r="SET4615" s="633"/>
      <c r="SEU4615" s="439"/>
      <c r="SEV4615" s="633"/>
      <c r="SEW4615" s="633"/>
      <c r="SEX4615" s="1888"/>
      <c r="SEY4615" s="544"/>
      <c r="SEZ4615" s="2365"/>
      <c r="SFA4615" s="633"/>
      <c r="SFB4615" s="439"/>
      <c r="SFC4615" s="633"/>
      <c r="SFD4615" s="633"/>
      <c r="SFE4615" s="1888"/>
      <c r="SFF4615" s="544"/>
      <c r="SFG4615" s="2365"/>
      <c r="SFH4615" s="633"/>
      <c r="SFI4615" s="439"/>
      <c r="SFJ4615" s="633"/>
      <c r="SFK4615" s="633"/>
      <c r="SFL4615" s="1888"/>
      <c r="SFM4615" s="544"/>
      <c r="SFN4615" s="2365"/>
      <c r="SFO4615" s="633"/>
      <c r="SFP4615" s="439"/>
      <c r="SFQ4615" s="633"/>
      <c r="SFR4615" s="633"/>
      <c r="SFS4615" s="1888"/>
      <c r="SFT4615" s="544"/>
      <c r="SFU4615" s="2365"/>
      <c r="SFV4615" s="633"/>
      <c r="SFW4615" s="439"/>
      <c r="SFX4615" s="633"/>
      <c r="SFY4615" s="633"/>
      <c r="SFZ4615" s="1888"/>
      <c r="SGA4615" s="544"/>
      <c r="SGB4615" s="2365"/>
      <c r="SGC4615" s="633"/>
      <c r="SGD4615" s="439"/>
      <c r="SGE4615" s="633"/>
      <c r="SGF4615" s="633"/>
      <c r="SGG4615" s="1888"/>
      <c r="SGH4615" s="544"/>
      <c r="SGI4615" s="2365"/>
      <c r="SGJ4615" s="633"/>
      <c r="SGK4615" s="439"/>
      <c r="SGL4615" s="633"/>
      <c r="SGM4615" s="633"/>
      <c r="SGN4615" s="1888"/>
      <c r="SGO4615" s="544"/>
      <c r="SGP4615" s="2365"/>
      <c r="SGQ4615" s="633"/>
      <c r="SGR4615" s="439"/>
      <c r="SGS4615" s="633"/>
      <c r="SGT4615" s="633"/>
      <c r="SGU4615" s="1888"/>
      <c r="SGV4615" s="544"/>
      <c r="SGW4615" s="2365"/>
      <c r="SGX4615" s="633"/>
      <c r="SGY4615" s="439"/>
      <c r="SGZ4615" s="633"/>
      <c r="SHA4615" s="633"/>
      <c r="SHB4615" s="1888"/>
      <c r="SHC4615" s="544"/>
      <c r="SHD4615" s="2365"/>
      <c r="SHE4615" s="633"/>
      <c r="SHF4615" s="439"/>
      <c r="SHG4615" s="633"/>
      <c r="SHH4615" s="633"/>
      <c r="SHI4615" s="1888"/>
      <c r="SHJ4615" s="544"/>
      <c r="SHK4615" s="2365"/>
      <c r="SHL4615" s="633"/>
      <c r="SHM4615" s="439"/>
      <c r="SHN4615" s="633"/>
      <c r="SHO4615" s="633"/>
      <c r="SHP4615" s="1888"/>
      <c r="SHQ4615" s="544"/>
      <c r="SHR4615" s="2365"/>
      <c r="SHS4615" s="633"/>
      <c r="SHT4615" s="439"/>
      <c r="SHU4615" s="633"/>
      <c r="SHV4615" s="633"/>
      <c r="SHW4615" s="1888"/>
      <c r="SHX4615" s="544"/>
      <c r="SHY4615" s="2365"/>
      <c r="SHZ4615" s="633"/>
      <c r="SIA4615" s="439"/>
      <c r="SIB4615" s="633"/>
      <c r="SIC4615" s="633"/>
      <c r="SID4615" s="1888"/>
      <c r="SIE4615" s="544"/>
      <c r="SIF4615" s="2365"/>
      <c r="SIG4615" s="633"/>
      <c r="SIH4615" s="439"/>
      <c r="SII4615" s="633"/>
      <c r="SIJ4615" s="633"/>
      <c r="SIK4615" s="1888"/>
      <c r="SIL4615" s="544"/>
      <c r="SIM4615" s="2365"/>
      <c r="SIN4615" s="633"/>
      <c r="SIO4615" s="439"/>
      <c r="SIP4615" s="633"/>
      <c r="SIQ4615" s="633"/>
      <c r="SIR4615" s="1888"/>
      <c r="SIS4615" s="544"/>
      <c r="SIT4615" s="2365"/>
      <c r="SIU4615" s="633"/>
      <c r="SIV4615" s="439"/>
      <c r="SIW4615" s="633"/>
      <c r="SIX4615" s="633"/>
      <c r="SIY4615" s="1888"/>
      <c r="SIZ4615" s="544"/>
      <c r="SJA4615" s="2365"/>
      <c r="SJB4615" s="633"/>
      <c r="SJC4615" s="439"/>
      <c r="SJD4615" s="633"/>
      <c r="SJE4615" s="633"/>
      <c r="SJF4615" s="1888"/>
      <c r="SJG4615" s="544"/>
      <c r="SJH4615" s="2365"/>
      <c r="SJI4615" s="633"/>
      <c r="SJJ4615" s="439"/>
      <c r="SJK4615" s="633"/>
      <c r="SJL4615" s="633"/>
      <c r="SJM4615" s="1888"/>
      <c r="SJN4615" s="544"/>
      <c r="SJO4615" s="2365"/>
      <c r="SJP4615" s="633"/>
      <c r="SJQ4615" s="439"/>
      <c r="SJR4615" s="633"/>
      <c r="SJS4615" s="633"/>
      <c r="SJT4615" s="1888"/>
      <c r="SJU4615" s="544"/>
      <c r="SJV4615" s="2365"/>
      <c r="SJW4615" s="633"/>
      <c r="SJX4615" s="439"/>
      <c r="SJY4615" s="633"/>
      <c r="SJZ4615" s="633"/>
      <c r="SKA4615" s="1888"/>
      <c r="SKB4615" s="544"/>
      <c r="SKC4615" s="2365"/>
      <c r="SKD4615" s="633"/>
      <c r="SKE4615" s="439"/>
      <c r="SKF4615" s="633"/>
      <c r="SKG4615" s="633"/>
      <c r="SKH4615" s="1888"/>
      <c r="SKI4615" s="544"/>
      <c r="SKJ4615" s="2365"/>
      <c r="SKK4615" s="633"/>
      <c r="SKL4615" s="439"/>
      <c r="SKM4615" s="633"/>
      <c r="SKN4615" s="633"/>
      <c r="SKO4615" s="1888"/>
      <c r="SKP4615" s="544"/>
      <c r="SKQ4615" s="2365"/>
      <c r="SKR4615" s="633"/>
      <c r="SKS4615" s="439"/>
      <c r="SKT4615" s="633"/>
      <c r="SKU4615" s="633"/>
      <c r="SKV4615" s="1888"/>
      <c r="SKW4615" s="544"/>
      <c r="SKX4615" s="2365"/>
      <c r="SKY4615" s="633"/>
      <c r="SKZ4615" s="439"/>
      <c r="SLA4615" s="633"/>
      <c r="SLB4615" s="633"/>
      <c r="SLC4615" s="1888"/>
      <c r="SLD4615" s="544"/>
      <c r="SLE4615" s="2365"/>
      <c r="SLF4615" s="633"/>
      <c r="SLG4615" s="439"/>
      <c r="SLH4615" s="633"/>
      <c r="SLI4615" s="633"/>
      <c r="SLJ4615" s="1888"/>
      <c r="SLK4615" s="544"/>
      <c r="SLL4615" s="2365"/>
      <c r="SLM4615" s="633"/>
      <c r="SLN4615" s="439"/>
      <c r="SLO4615" s="633"/>
      <c r="SLP4615" s="633"/>
      <c r="SLQ4615" s="1888"/>
      <c r="SLR4615" s="544"/>
      <c r="SLS4615" s="2365"/>
      <c r="SLT4615" s="633"/>
      <c r="SLU4615" s="439"/>
      <c r="SLV4615" s="633"/>
      <c r="SLW4615" s="633"/>
      <c r="SLX4615" s="1888"/>
      <c r="SLY4615" s="544"/>
      <c r="SLZ4615" s="2365"/>
      <c r="SMA4615" s="633"/>
      <c r="SMB4615" s="439"/>
      <c r="SMC4615" s="633"/>
      <c r="SMD4615" s="633"/>
      <c r="SME4615" s="1888"/>
      <c r="SMF4615" s="544"/>
      <c r="SMG4615" s="2365"/>
      <c r="SMH4615" s="633"/>
      <c r="SMI4615" s="439"/>
      <c r="SMJ4615" s="633"/>
      <c r="SMK4615" s="633"/>
      <c r="SML4615" s="1888"/>
      <c r="SMM4615" s="544"/>
      <c r="SMN4615" s="2365"/>
      <c r="SMO4615" s="633"/>
      <c r="SMP4615" s="439"/>
      <c r="SMQ4615" s="633"/>
      <c r="SMR4615" s="633"/>
      <c r="SMS4615" s="1888"/>
      <c r="SMT4615" s="544"/>
      <c r="SMU4615" s="2365"/>
      <c r="SMV4615" s="633"/>
      <c r="SMW4615" s="439"/>
      <c r="SMX4615" s="633"/>
      <c r="SMY4615" s="633"/>
      <c r="SMZ4615" s="1888"/>
      <c r="SNA4615" s="544"/>
      <c r="SNB4615" s="2365"/>
      <c r="SNC4615" s="633"/>
      <c r="SND4615" s="439"/>
      <c r="SNE4615" s="633"/>
      <c r="SNF4615" s="633"/>
      <c r="SNG4615" s="1888"/>
      <c r="SNH4615" s="544"/>
      <c r="SNI4615" s="2365"/>
      <c r="SNJ4615" s="633"/>
      <c r="SNK4615" s="439"/>
      <c r="SNL4615" s="633"/>
      <c r="SNM4615" s="633"/>
      <c r="SNN4615" s="1888"/>
      <c r="SNO4615" s="544"/>
      <c r="SNP4615" s="2365"/>
      <c r="SNQ4615" s="633"/>
      <c r="SNR4615" s="439"/>
      <c r="SNS4615" s="633"/>
      <c r="SNT4615" s="633"/>
      <c r="SNU4615" s="1888"/>
      <c r="SNV4615" s="544"/>
      <c r="SNW4615" s="2365"/>
      <c r="SNX4615" s="633"/>
      <c r="SNY4615" s="439"/>
      <c r="SNZ4615" s="633"/>
      <c r="SOA4615" s="633"/>
      <c r="SOB4615" s="1888"/>
      <c r="SOC4615" s="544"/>
      <c r="SOD4615" s="2365"/>
      <c r="SOE4615" s="633"/>
      <c r="SOF4615" s="439"/>
      <c r="SOG4615" s="633"/>
      <c r="SOH4615" s="633"/>
      <c r="SOI4615" s="1888"/>
      <c r="SOJ4615" s="544"/>
      <c r="SOK4615" s="2365"/>
      <c r="SOL4615" s="633"/>
      <c r="SOM4615" s="439"/>
      <c r="SON4615" s="633"/>
      <c r="SOO4615" s="633"/>
      <c r="SOP4615" s="1888"/>
      <c r="SOQ4615" s="544"/>
      <c r="SOR4615" s="2365"/>
      <c r="SOS4615" s="633"/>
      <c r="SOT4615" s="439"/>
      <c r="SOU4615" s="633"/>
      <c r="SOV4615" s="633"/>
      <c r="SOW4615" s="1888"/>
      <c r="SOX4615" s="544"/>
      <c r="SOY4615" s="2365"/>
      <c r="SOZ4615" s="633"/>
      <c r="SPA4615" s="439"/>
      <c r="SPB4615" s="633"/>
      <c r="SPC4615" s="633"/>
      <c r="SPD4615" s="1888"/>
      <c r="SPE4615" s="544"/>
      <c r="SPF4615" s="2365"/>
      <c r="SPG4615" s="633"/>
      <c r="SPH4615" s="439"/>
      <c r="SPI4615" s="633"/>
      <c r="SPJ4615" s="633"/>
      <c r="SPK4615" s="1888"/>
      <c r="SPL4615" s="544"/>
      <c r="SPM4615" s="2365"/>
      <c r="SPN4615" s="633"/>
      <c r="SPO4615" s="439"/>
      <c r="SPP4615" s="633"/>
      <c r="SPQ4615" s="633"/>
      <c r="SPR4615" s="1888"/>
      <c r="SPS4615" s="544"/>
      <c r="SPT4615" s="2365"/>
      <c r="SPU4615" s="633"/>
      <c r="SPV4615" s="439"/>
      <c r="SPW4615" s="633"/>
      <c r="SPX4615" s="633"/>
      <c r="SPY4615" s="1888"/>
      <c r="SPZ4615" s="544"/>
      <c r="SQA4615" s="2365"/>
      <c r="SQB4615" s="633"/>
      <c r="SQC4615" s="439"/>
      <c r="SQD4615" s="633"/>
      <c r="SQE4615" s="633"/>
      <c r="SQF4615" s="1888"/>
      <c r="SQG4615" s="544"/>
      <c r="SQH4615" s="2365"/>
      <c r="SQI4615" s="633"/>
      <c r="SQJ4615" s="439"/>
      <c r="SQK4615" s="633"/>
      <c r="SQL4615" s="633"/>
      <c r="SQM4615" s="1888"/>
      <c r="SQN4615" s="544"/>
      <c r="SQO4615" s="2365"/>
      <c r="SQP4615" s="633"/>
      <c r="SQQ4615" s="439"/>
      <c r="SQR4615" s="633"/>
      <c r="SQS4615" s="633"/>
      <c r="SQT4615" s="1888"/>
      <c r="SQU4615" s="544"/>
      <c r="SQV4615" s="2365"/>
      <c r="SQW4615" s="633"/>
      <c r="SQX4615" s="439"/>
      <c r="SQY4615" s="633"/>
      <c r="SQZ4615" s="633"/>
      <c r="SRA4615" s="1888"/>
      <c r="SRB4615" s="544"/>
      <c r="SRC4615" s="2365"/>
      <c r="SRD4615" s="633"/>
      <c r="SRE4615" s="439"/>
      <c r="SRF4615" s="633"/>
      <c r="SRG4615" s="633"/>
      <c r="SRH4615" s="1888"/>
      <c r="SRI4615" s="544"/>
      <c r="SRJ4615" s="2365"/>
      <c r="SRK4615" s="633"/>
      <c r="SRL4615" s="439"/>
      <c r="SRM4615" s="633"/>
      <c r="SRN4615" s="633"/>
      <c r="SRO4615" s="1888"/>
      <c r="SRP4615" s="544"/>
      <c r="SRQ4615" s="2365"/>
      <c r="SRR4615" s="633"/>
      <c r="SRS4615" s="439"/>
      <c r="SRT4615" s="633"/>
      <c r="SRU4615" s="633"/>
      <c r="SRV4615" s="1888"/>
      <c r="SRW4615" s="544"/>
      <c r="SRX4615" s="2365"/>
      <c r="SRY4615" s="633"/>
      <c r="SRZ4615" s="439"/>
      <c r="SSA4615" s="633"/>
      <c r="SSB4615" s="633"/>
      <c r="SSC4615" s="1888"/>
      <c r="SSD4615" s="544"/>
      <c r="SSE4615" s="2365"/>
      <c r="SSF4615" s="633"/>
      <c r="SSG4615" s="439"/>
      <c r="SSH4615" s="633"/>
      <c r="SSI4615" s="633"/>
      <c r="SSJ4615" s="1888"/>
      <c r="SSK4615" s="544"/>
      <c r="SSL4615" s="2365"/>
      <c r="SSM4615" s="633"/>
      <c r="SSN4615" s="439"/>
      <c r="SSO4615" s="633"/>
      <c r="SSP4615" s="633"/>
      <c r="SSQ4615" s="1888"/>
      <c r="SSR4615" s="544"/>
      <c r="SSS4615" s="2365"/>
      <c r="SST4615" s="633"/>
      <c r="SSU4615" s="439"/>
      <c r="SSV4615" s="633"/>
      <c r="SSW4615" s="633"/>
      <c r="SSX4615" s="1888"/>
      <c r="SSY4615" s="544"/>
      <c r="SSZ4615" s="2365"/>
      <c r="STA4615" s="633"/>
      <c r="STB4615" s="439"/>
      <c r="STC4615" s="633"/>
      <c r="STD4615" s="633"/>
      <c r="STE4615" s="1888"/>
      <c r="STF4615" s="544"/>
      <c r="STG4615" s="2365"/>
      <c r="STH4615" s="633"/>
      <c r="STI4615" s="439"/>
      <c r="STJ4615" s="633"/>
      <c r="STK4615" s="633"/>
      <c r="STL4615" s="1888"/>
      <c r="STM4615" s="544"/>
      <c r="STN4615" s="2365"/>
      <c r="STO4615" s="633"/>
      <c r="STP4615" s="439"/>
      <c r="STQ4615" s="633"/>
      <c r="STR4615" s="633"/>
      <c r="STS4615" s="1888"/>
      <c r="STT4615" s="544"/>
      <c r="STU4615" s="2365"/>
      <c r="STV4615" s="633"/>
      <c r="STW4615" s="439"/>
      <c r="STX4615" s="633"/>
      <c r="STY4615" s="633"/>
      <c r="STZ4615" s="1888"/>
      <c r="SUA4615" s="544"/>
      <c r="SUB4615" s="2365"/>
      <c r="SUC4615" s="633"/>
      <c r="SUD4615" s="439"/>
      <c r="SUE4615" s="633"/>
      <c r="SUF4615" s="633"/>
      <c r="SUG4615" s="1888"/>
      <c r="SUH4615" s="544"/>
      <c r="SUI4615" s="2365"/>
      <c r="SUJ4615" s="633"/>
      <c r="SUK4615" s="439"/>
      <c r="SUL4615" s="633"/>
      <c r="SUM4615" s="633"/>
      <c r="SUN4615" s="1888"/>
      <c r="SUO4615" s="544"/>
      <c r="SUP4615" s="2365"/>
      <c r="SUQ4615" s="633"/>
      <c r="SUR4615" s="439"/>
      <c r="SUS4615" s="633"/>
      <c r="SUT4615" s="633"/>
      <c r="SUU4615" s="1888"/>
      <c r="SUV4615" s="544"/>
      <c r="SUW4615" s="2365"/>
      <c r="SUX4615" s="633"/>
      <c r="SUY4615" s="439"/>
      <c r="SUZ4615" s="633"/>
      <c r="SVA4615" s="633"/>
      <c r="SVB4615" s="1888"/>
      <c r="SVC4615" s="544"/>
      <c r="SVD4615" s="2365"/>
      <c r="SVE4615" s="633"/>
      <c r="SVF4615" s="439"/>
      <c r="SVG4615" s="633"/>
      <c r="SVH4615" s="633"/>
      <c r="SVI4615" s="1888"/>
      <c r="SVJ4615" s="544"/>
      <c r="SVK4615" s="2365"/>
      <c r="SVL4615" s="633"/>
      <c r="SVM4615" s="439"/>
      <c r="SVN4615" s="633"/>
      <c r="SVO4615" s="633"/>
      <c r="SVP4615" s="1888"/>
      <c r="SVQ4615" s="544"/>
      <c r="SVR4615" s="2365"/>
      <c r="SVS4615" s="633"/>
      <c r="SVT4615" s="439"/>
      <c r="SVU4615" s="633"/>
      <c r="SVV4615" s="633"/>
      <c r="SVW4615" s="1888"/>
      <c r="SVX4615" s="544"/>
      <c r="SVY4615" s="2365"/>
      <c r="SVZ4615" s="633"/>
      <c r="SWA4615" s="439"/>
      <c r="SWB4615" s="633"/>
      <c r="SWC4615" s="633"/>
      <c r="SWD4615" s="1888"/>
      <c r="SWE4615" s="544"/>
      <c r="SWF4615" s="2365"/>
      <c r="SWG4615" s="633"/>
      <c r="SWH4615" s="439"/>
      <c r="SWI4615" s="633"/>
      <c r="SWJ4615" s="633"/>
      <c r="SWK4615" s="1888"/>
      <c r="SWL4615" s="544"/>
      <c r="SWM4615" s="2365"/>
      <c r="SWN4615" s="633"/>
      <c r="SWO4615" s="439"/>
      <c r="SWP4615" s="633"/>
      <c r="SWQ4615" s="633"/>
      <c r="SWR4615" s="1888"/>
      <c r="SWS4615" s="544"/>
      <c r="SWT4615" s="2365"/>
      <c r="SWU4615" s="633"/>
      <c r="SWV4615" s="439"/>
      <c r="SWW4615" s="633"/>
      <c r="SWX4615" s="633"/>
      <c r="SWY4615" s="1888"/>
      <c r="SWZ4615" s="544"/>
      <c r="SXA4615" s="2365"/>
      <c r="SXB4615" s="633"/>
      <c r="SXC4615" s="439"/>
      <c r="SXD4615" s="633"/>
      <c r="SXE4615" s="633"/>
      <c r="SXF4615" s="1888"/>
      <c r="SXG4615" s="544"/>
      <c r="SXH4615" s="2365"/>
      <c r="SXI4615" s="633"/>
      <c r="SXJ4615" s="439"/>
      <c r="SXK4615" s="633"/>
      <c r="SXL4615" s="633"/>
      <c r="SXM4615" s="1888"/>
      <c r="SXN4615" s="544"/>
      <c r="SXO4615" s="2365"/>
      <c r="SXP4615" s="633"/>
      <c r="SXQ4615" s="439"/>
      <c r="SXR4615" s="633"/>
      <c r="SXS4615" s="633"/>
      <c r="SXT4615" s="1888"/>
      <c r="SXU4615" s="544"/>
      <c r="SXV4615" s="2365"/>
      <c r="SXW4615" s="633"/>
      <c r="SXX4615" s="439"/>
      <c r="SXY4615" s="633"/>
      <c r="SXZ4615" s="633"/>
      <c r="SYA4615" s="1888"/>
      <c r="SYB4615" s="544"/>
      <c r="SYC4615" s="2365"/>
      <c r="SYD4615" s="633"/>
      <c r="SYE4615" s="439"/>
      <c r="SYF4615" s="633"/>
      <c r="SYG4615" s="633"/>
      <c r="SYH4615" s="1888"/>
      <c r="SYI4615" s="544"/>
      <c r="SYJ4615" s="2365"/>
      <c r="SYK4615" s="633"/>
      <c r="SYL4615" s="439"/>
      <c r="SYM4615" s="633"/>
      <c r="SYN4615" s="633"/>
      <c r="SYO4615" s="1888"/>
      <c r="SYP4615" s="544"/>
      <c r="SYQ4615" s="2365"/>
      <c r="SYR4615" s="633"/>
      <c r="SYS4615" s="439"/>
      <c r="SYT4615" s="633"/>
      <c r="SYU4615" s="633"/>
      <c r="SYV4615" s="1888"/>
      <c r="SYW4615" s="544"/>
      <c r="SYX4615" s="2365"/>
      <c r="SYY4615" s="633"/>
      <c r="SYZ4615" s="439"/>
      <c r="SZA4615" s="633"/>
      <c r="SZB4615" s="633"/>
      <c r="SZC4615" s="1888"/>
      <c r="SZD4615" s="544"/>
      <c r="SZE4615" s="2365"/>
      <c r="SZF4615" s="633"/>
      <c r="SZG4615" s="439"/>
      <c r="SZH4615" s="633"/>
      <c r="SZI4615" s="633"/>
      <c r="SZJ4615" s="1888"/>
      <c r="SZK4615" s="544"/>
      <c r="SZL4615" s="2365"/>
      <c r="SZM4615" s="633"/>
      <c r="SZN4615" s="439"/>
      <c r="SZO4615" s="633"/>
      <c r="SZP4615" s="633"/>
      <c r="SZQ4615" s="1888"/>
      <c r="SZR4615" s="544"/>
      <c r="SZS4615" s="2365"/>
      <c r="SZT4615" s="633"/>
      <c r="SZU4615" s="439"/>
      <c r="SZV4615" s="633"/>
      <c r="SZW4615" s="633"/>
      <c r="SZX4615" s="1888"/>
      <c r="SZY4615" s="544"/>
      <c r="SZZ4615" s="2365"/>
      <c r="TAA4615" s="633"/>
      <c r="TAB4615" s="439"/>
      <c r="TAC4615" s="633"/>
      <c r="TAD4615" s="633"/>
      <c r="TAE4615" s="1888"/>
      <c r="TAF4615" s="544"/>
      <c r="TAG4615" s="2365"/>
      <c r="TAH4615" s="633"/>
      <c r="TAI4615" s="439"/>
      <c r="TAJ4615" s="633"/>
      <c r="TAK4615" s="633"/>
      <c r="TAL4615" s="1888"/>
      <c r="TAM4615" s="544"/>
      <c r="TAN4615" s="2365"/>
      <c r="TAO4615" s="633"/>
      <c r="TAP4615" s="439"/>
      <c r="TAQ4615" s="633"/>
      <c r="TAR4615" s="633"/>
      <c r="TAS4615" s="1888"/>
      <c r="TAT4615" s="544"/>
      <c r="TAU4615" s="2365"/>
      <c r="TAV4615" s="633"/>
      <c r="TAW4615" s="439"/>
      <c r="TAX4615" s="633"/>
      <c r="TAY4615" s="633"/>
      <c r="TAZ4615" s="1888"/>
      <c r="TBA4615" s="544"/>
      <c r="TBB4615" s="2365"/>
      <c r="TBC4615" s="633"/>
      <c r="TBD4615" s="439"/>
      <c r="TBE4615" s="633"/>
      <c r="TBF4615" s="633"/>
      <c r="TBG4615" s="1888"/>
      <c r="TBH4615" s="544"/>
      <c r="TBI4615" s="2365"/>
      <c r="TBJ4615" s="633"/>
      <c r="TBK4615" s="439"/>
      <c r="TBL4615" s="633"/>
      <c r="TBM4615" s="633"/>
      <c r="TBN4615" s="1888"/>
      <c r="TBO4615" s="544"/>
      <c r="TBP4615" s="2365"/>
      <c r="TBQ4615" s="633"/>
      <c r="TBR4615" s="439"/>
      <c r="TBS4615" s="633"/>
      <c r="TBT4615" s="633"/>
      <c r="TBU4615" s="1888"/>
      <c r="TBV4615" s="544"/>
      <c r="TBW4615" s="2365"/>
      <c r="TBX4615" s="633"/>
      <c r="TBY4615" s="439"/>
      <c r="TBZ4615" s="633"/>
      <c r="TCA4615" s="633"/>
      <c r="TCB4615" s="1888"/>
      <c r="TCC4615" s="544"/>
      <c r="TCD4615" s="2365"/>
      <c r="TCE4615" s="633"/>
      <c r="TCF4615" s="439"/>
      <c r="TCG4615" s="633"/>
      <c r="TCH4615" s="633"/>
      <c r="TCI4615" s="1888"/>
      <c r="TCJ4615" s="544"/>
      <c r="TCK4615" s="2365"/>
      <c r="TCL4615" s="633"/>
      <c r="TCM4615" s="439"/>
      <c r="TCN4615" s="633"/>
      <c r="TCO4615" s="633"/>
      <c r="TCP4615" s="1888"/>
      <c r="TCQ4615" s="544"/>
      <c r="TCR4615" s="2365"/>
      <c r="TCS4615" s="633"/>
      <c r="TCT4615" s="439"/>
      <c r="TCU4615" s="633"/>
      <c r="TCV4615" s="633"/>
      <c r="TCW4615" s="1888"/>
      <c r="TCX4615" s="544"/>
      <c r="TCY4615" s="2365"/>
      <c r="TCZ4615" s="633"/>
      <c r="TDA4615" s="439"/>
      <c r="TDB4615" s="633"/>
      <c r="TDC4615" s="633"/>
      <c r="TDD4615" s="1888"/>
      <c r="TDE4615" s="544"/>
      <c r="TDF4615" s="2365"/>
      <c r="TDG4615" s="633"/>
      <c r="TDH4615" s="439"/>
      <c r="TDI4615" s="633"/>
      <c r="TDJ4615" s="633"/>
      <c r="TDK4615" s="1888"/>
      <c r="TDL4615" s="544"/>
      <c r="TDM4615" s="2365"/>
      <c r="TDN4615" s="633"/>
      <c r="TDO4615" s="439"/>
      <c r="TDP4615" s="633"/>
      <c r="TDQ4615" s="633"/>
      <c r="TDR4615" s="1888"/>
      <c r="TDS4615" s="544"/>
      <c r="TDT4615" s="2365"/>
      <c r="TDU4615" s="633"/>
      <c r="TDV4615" s="439"/>
      <c r="TDW4615" s="633"/>
      <c r="TDX4615" s="633"/>
      <c r="TDY4615" s="1888"/>
      <c r="TDZ4615" s="544"/>
      <c r="TEA4615" s="2365"/>
      <c r="TEB4615" s="633"/>
      <c r="TEC4615" s="439"/>
      <c r="TED4615" s="633"/>
      <c r="TEE4615" s="633"/>
      <c r="TEF4615" s="1888"/>
      <c r="TEG4615" s="544"/>
      <c r="TEH4615" s="2365"/>
      <c r="TEI4615" s="633"/>
      <c r="TEJ4615" s="439"/>
      <c r="TEK4615" s="633"/>
      <c r="TEL4615" s="633"/>
      <c r="TEM4615" s="1888"/>
      <c r="TEN4615" s="544"/>
      <c r="TEO4615" s="2365"/>
      <c r="TEP4615" s="633"/>
      <c r="TEQ4615" s="439"/>
      <c r="TER4615" s="633"/>
      <c r="TES4615" s="633"/>
      <c r="TET4615" s="1888"/>
      <c r="TEU4615" s="544"/>
      <c r="TEV4615" s="2365"/>
      <c r="TEW4615" s="633"/>
      <c r="TEX4615" s="439"/>
      <c r="TEY4615" s="633"/>
      <c r="TEZ4615" s="633"/>
      <c r="TFA4615" s="1888"/>
      <c r="TFB4615" s="544"/>
      <c r="TFC4615" s="2365"/>
      <c r="TFD4615" s="633"/>
      <c r="TFE4615" s="439"/>
      <c r="TFF4615" s="633"/>
      <c r="TFG4615" s="633"/>
      <c r="TFH4615" s="1888"/>
      <c r="TFI4615" s="544"/>
      <c r="TFJ4615" s="2365"/>
      <c r="TFK4615" s="633"/>
      <c r="TFL4615" s="439"/>
      <c r="TFM4615" s="633"/>
      <c r="TFN4615" s="633"/>
      <c r="TFO4615" s="1888"/>
      <c r="TFP4615" s="544"/>
      <c r="TFQ4615" s="2365"/>
      <c r="TFR4615" s="633"/>
      <c r="TFS4615" s="439"/>
      <c r="TFT4615" s="633"/>
      <c r="TFU4615" s="633"/>
      <c r="TFV4615" s="1888"/>
      <c r="TFW4615" s="544"/>
      <c r="TFX4615" s="2365"/>
      <c r="TFY4615" s="633"/>
      <c r="TFZ4615" s="439"/>
      <c r="TGA4615" s="633"/>
      <c r="TGB4615" s="633"/>
      <c r="TGC4615" s="1888"/>
      <c r="TGD4615" s="544"/>
      <c r="TGE4615" s="2365"/>
      <c r="TGF4615" s="633"/>
      <c r="TGG4615" s="439"/>
      <c r="TGH4615" s="633"/>
      <c r="TGI4615" s="633"/>
      <c r="TGJ4615" s="1888"/>
      <c r="TGK4615" s="544"/>
      <c r="TGL4615" s="2365"/>
      <c r="TGM4615" s="633"/>
      <c r="TGN4615" s="439"/>
      <c r="TGO4615" s="633"/>
      <c r="TGP4615" s="633"/>
      <c r="TGQ4615" s="1888"/>
      <c r="TGR4615" s="544"/>
      <c r="TGS4615" s="2365"/>
      <c r="TGT4615" s="633"/>
      <c r="TGU4615" s="439"/>
      <c r="TGV4615" s="633"/>
      <c r="TGW4615" s="633"/>
      <c r="TGX4615" s="1888"/>
      <c r="TGY4615" s="544"/>
      <c r="TGZ4615" s="2365"/>
      <c r="THA4615" s="633"/>
      <c r="THB4615" s="439"/>
      <c r="THC4615" s="633"/>
      <c r="THD4615" s="633"/>
      <c r="THE4615" s="1888"/>
      <c r="THF4615" s="544"/>
      <c r="THG4615" s="2365"/>
      <c r="THH4615" s="633"/>
      <c r="THI4615" s="439"/>
      <c r="THJ4615" s="633"/>
      <c r="THK4615" s="633"/>
      <c r="THL4615" s="1888"/>
      <c r="THM4615" s="544"/>
      <c r="THN4615" s="2365"/>
      <c r="THO4615" s="633"/>
      <c r="THP4615" s="439"/>
      <c r="THQ4615" s="633"/>
      <c r="THR4615" s="633"/>
      <c r="THS4615" s="1888"/>
      <c r="THT4615" s="544"/>
      <c r="THU4615" s="2365"/>
      <c r="THV4615" s="633"/>
      <c r="THW4615" s="439"/>
      <c r="THX4615" s="633"/>
      <c r="THY4615" s="633"/>
      <c r="THZ4615" s="1888"/>
      <c r="TIA4615" s="544"/>
      <c r="TIB4615" s="2365"/>
      <c r="TIC4615" s="633"/>
      <c r="TID4615" s="439"/>
      <c r="TIE4615" s="633"/>
      <c r="TIF4615" s="633"/>
      <c r="TIG4615" s="1888"/>
      <c r="TIH4615" s="544"/>
      <c r="TII4615" s="2365"/>
      <c r="TIJ4615" s="633"/>
      <c r="TIK4615" s="439"/>
      <c r="TIL4615" s="633"/>
      <c r="TIM4615" s="633"/>
      <c r="TIN4615" s="1888"/>
      <c r="TIO4615" s="544"/>
      <c r="TIP4615" s="2365"/>
      <c r="TIQ4615" s="633"/>
      <c r="TIR4615" s="439"/>
      <c r="TIS4615" s="633"/>
      <c r="TIT4615" s="633"/>
      <c r="TIU4615" s="1888"/>
      <c r="TIV4615" s="544"/>
      <c r="TIW4615" s="2365"/>
      <c r="TIX4615" s="633"/>
      <c r="TIY4615" s="439"/>
      <c r="TIZ4615" s="633"/>
      <c r="TJA4615" s="633"/>
      <c r="TJB4615" s="1888"/>
      <c r="TJC4615" s="544"/>
      <c r="TJD4615" s="2365"/>
      <c r="TJE4615" s="633"/>
      <c r="TJF4615" s="439"/>
      <c r="TJG4615" s="633"/>
      <c r="TJH4615" s="633"/>
      <c r="TJI4615" s="1888"/>
      <c r="TJJ4615" s="544"/>
      <c r="TJK4615" s="2365"/>
      <c r="TJL4615" s="633"/>
      <c r="TJM4615" s="439"/>
      <c r="TJN4615" s="633"/>
      <c r="TJO4615" s="633"/>
      <c r="TJP4615" s="1888"/>
      <c r="TJQ4615" s="544"/>
      <c r="TJR4615" s="2365"/>
      <c r="TJS4615" s="633"/>
      <c r="TJT4615" s="439"/>
      <c r="TJU4615" s="633"/>
      <c r="TJV4615" s="633"/>
      <c r="TJW4615" s="1888"/>
      <c r="TJX4615" s="544"/>
      <c r="TJY4615" s="2365"/>
      <c r="TJZ4615" s="633"/>
      <c r="TKA4615" s="439"/>
      <c r="TKB4615" s="633"/>
      <c r="TKC4615" s="633"/>
      <c r="TKD4615" s="1888"/>
      <c r="TKE4615" s="544"/>
      <c r="TKF4615" s="2365"/>
      <c r="TKG4615" s="633"/>
      <c r="TKH4615" s="439"/>
      <c r="TKI4615" s="633"/>
      <c r="TKJ4615" s="633"/>
      <c r="TKK4615" s="1888"/>
      <c r="TKL4615" s="544"/>
      <c r="TKM4615" s="2365"/>
      <c r="TKN4615" s="633"/>
      <c r="TKO4615" s="439"/>
      <c r="TKP4615" s="633"/>
      <c r="TKQ4615" s="633"/>
      <c r="TKR4615" s="1888"/>
      <c r="TKS4615" s="544"/>
      <c r="TKT4615" s="2365"/>
      <c r="TKU4615" s="633"/>
      <c r="TKV4615" s="439"/>
      <c r="TKW4615" s="633"/>
      <c r="TKX4615" s="633"/>
      <c r="TKY4615" s="1888"/>
      <c r="TKZ4615" s="544"/>
      <c r="TLA4615" s="2365"/>
      <c r="TLB4615" s="633"/>
      <c r="TLC4615" s="439"/>
      <c r="TLD4615" s="633"/>
      <c r="TLE4615" s="633"/>
      <c r="TLF4615" s="1888"/>
      <c r="TLG4615" s="544"/>
      <c r="TLH4615" s="2365"/>
      <c r="TLI4615" s="633"/>
      <c r="TLJ4615" s="439"/>
      <c r="TLK4615" s="633"/>
      <c r="TLL4615" s="633"/>
      <c r="TLM4615" s="1888"/>
      <c r="TLN4615" s="544"/>
      <c r="TLO4615" s="2365"/>
      <c r="TLP4615" s="633"/>
      <c r="TLQ4615" s="439"/>
      <c r="TLR4615" s="633"/>
      <c r="TLS4615" s="633"/>
      <c r="TLT4615" s="1888"/>
      <c r="TLU4615" s="544"/>
      <c r="TLV4615" s="2365"/>
      <c r="TLW4615" s="633"/>
      <c r="TLX4615" s="439"/>
      <c r="TLY4615" s="633"/>
      <c r="TLZ4615" s="633"/>
      <c r="TMA4615" s="1888"/>
      <c r="TMB4615" s="544"/>
      <c r="TMC4615" s="2365"/>
      <c r="TMD4615" s="633"/>
      <c r="TME4615" s="439"/>
      <c r="TMF4615" s="633"/>
      <c r="TMG4615" s="633"/>
      <c r="TMH4615" s="1888"/>
      <c r="TMI4615" s="544"/>
      <c r="TMJ4615" s="2365"/>
      <c r="TMK4615" s="633"/>
      <c r="TML4615" s="439"/>
      <c r="TMM4615" s="633"/>
      <c r="TMN4615" s="633"/>
      <c r="TMO4615" s="1888"/>
      <c r="TMP4615" s="544"/>
      <c r="TMQ4615" s="2365"/>
      <c r="TMR4615" s="633"/>
      <c r="TMS4615" s="439"/>
      <c r="TMT4615" s="633"/>
      <c r="TMU4615" s="633"/>
      <c r="TMV4615" s="1888"/>
      <c r="TMW4615" s="544"/>
      <c r="TMX4615" s="2365"/>
      <c r="TMY4615" s="633"/>
      <c r="TMZ4615" s="439"/>
      <c r="TNA4615" s="633"/>
      <c r="TNB4615" s="633"/>
      <c r="TNC4615" s="1888"/>
      <c r="TND4615" s="544"/>
      <c r="TNE4615" s="2365"/>
      <c r="TNF4615" s="633"/>
      <c r="TNG4615" s="439"/>
      <c r="TNH4615" s="633"/>
      <c r="TNI4615" s="633"/>
      <c r="TNJ4615" s="1888"/>
      <c r="TNK4615" s="544"/>
      <c r="TNL4615" s="2365"/>
      <c r="TNM4615" s="633"/>
      <c r="TNN4615" s="439"/>
      <c r="TNO4615" s="633"/>
      <c r="TNP4615" s="633"/>
      <c r="TNQ4615" s="1888"/>
      <c r="TNR4615" s="544"/>
      <c r="TNS4615" s="2365"/>
      <c r="TNT4615" s="633"/>
      <c r="TNU4615" s="439"/>
      <c r="TNV4615" s="633"/>
      <c r="TNW4615" s="633"/>
      <c r="TNX4615" s="1888"/>
      <c r="TNY4615" s="544"/>
      <c r="TNZ4615" s="2365"/>
      <c r="TOA4615" s="633"/>
      <c r="TOB4615" s="439"/>
      <c r="TOC4615" s="633"/>
      <c r="TOD4615" s="633"/>
      <c r="TOE4615" s="1888"/>
      <c r="TOF4615" s="544"/>
      <c r="TOG4615" s="2365"/>
      <c r="TOH4615" s="633"/>
      <c r="TOI4615" s="439"/>
      <c r="TOJ4615" s="633"/>
      <c r="TOK4615" s="633"/>
      <c r="TOL4615" s="1888"/>
      <c r="TOM4615" s="544"/>
      <c r="TON4615" s="2365"/>
      <c r="TOO4615" s="633"/>
      <c r="TOP4615" s="439"/>
      <c r="TOQ4615" s="633"/>
      <c r="TOR4615" s="633"/>
      <c r="TOS4615" s="1888"/>
      <c r="TOT4615" s="544"/>
      <c r="TOU4615" s="2365"/>
      <c r="TOV4615" s="633"/>
      <c r="TOW4615" s="439"/>
      <c r="TOX4615" s="633"/>
      <c r="TOY4615" s="633"/>
      <c r="TOZ4615" s="1888"/>
      <c r="TPA4615" s="544"/>
      <c r="TPB4615" s="2365"/>
      <c r="TPC4615" s="633"/>
      <c r="TPD4615" s="439"/>
      <c r="TPE4615" s="633"/>
      <c r="TPF4615" s="633"/>
      <c r="TPG4615" s="1888"/>
      <c r="TPH4615" s="544"/>
      <c r="TPI4615" s="2365"/>
      <c r="TPJ4615" s="633"/>
      <c r="TPK4615" s="439"/>
      <c r="TPL4615" s="633"/>
      <c r="TPM4615" s="633"/>
      <c r="TPN4615" s="1888"/>
      <c r="TPO4615" s="544"/>
      <c r="TPP4615" s="2365"/>
      <c r="TPQ4615" s="633"/>
      <c r="TPR4615" s="439"/>
      <c r="TPS4615" s="633"/>
      <c r="TPT4615" s="633"/>
      <c r="TPU4615" s="1888"/>
      <c r="TPV4615" s="544"/>
      <c r="TPW4615" s="2365"/>
      <c r="TPX4615" s="633"/>
      <c r="TPY4615" s="439"/>
      <c r="TPZ4615" s="633"/>
      <c r="TQA4615" s="633"/>
      <c r="TQB4615" s="1888"/>
      <c r="TQC4615" s="544"/>
      <c r="TQD4615" s="2365"/>
      <c r="TQE4615" s="633"/>
      <c r="TQF4615" s="439"/>
      <c r="TQG4615" s="633"/>
      <c r="TQH4615" s="633"/>
      <c r="TQI4615" s="1888"/>
      <c r="TQJ4615" s="544"/>
      <c r="TQK4615" s="2365"/>
      <c r="TQL4615" s="633"/>
      <c r="TQM4615" s="439"/>
      <c r="TQN4615" s="633"/>
      <c r="TQO4615" s="633"/>
      <c r="TQP4615" s="1888"/>
      <c r="TQQ4615" s="544"/>
      <c r="TQR4615" s="2365"/>
      <c r="TQS4615" s="633"/>
      <c r="TQT4615" s="439"/>
      <c r="TQU4615" s="633"/>
      <c r="TQV4615" s="633"/>
      <c r="TQW4615" s="1888"/>
      <c r="TQX4615" s="544"/>
      <c r="TQY4615" s="2365"/>
      <c r="TQZ4615" s="633"/>
      <c r="TRA4615" s="439"/>
      <c r="TRB4615" s="633"/>
      <c r="TRC4615" s="633"/>
      <c r="TRD4615" s="1888"/>
      <c r="TRE4615" s="544"/>
      <c r="TRF4615" s="2365"/>
      <c r="TRG4615" s="633"/>
      <c r="TRH4615" s="439"/>
      <c r="TRI4615" s="633"/>
      <c r="TRJ4615" s="633"/>
      <c r="TRK4615" s="1888"/>
      <c r="TRL4615" s="544"/>
      <c r="TRM4615" s="2365"/>
      <c r="TRN4615" s="633"/>
      <c r="TRO4615" s="439"/>
      <c r="TRP4615" s="633"/>
      <c r="TRQ4615" s="633"/>
      <c r="TRR4615" s="1888"/>
      <c r="TRS4615" s="544"/>
      <c r="TRT4615" s="2365"/>
      <c r="TRU4615" s="633"/>
      <c r="TRV4615" s="439"/>
      <c r="TRW4615" s="633"/>
      <c r="TRX4615" s="633"/>
      <c r="TRY4615" s="1888"/>
      <c r="TRZ4615" s="544"/>
      <c r="TSA4615" s="2365"/>
      <c r="TSB4615" s="633"/>
      <c r="TSC4615" s="439"/>
      <c r="TSD4615" s="633"/>
      <c r="TSE4615" s="633"/>
      <c r="TSF4615" s="1888"/>
      <c r="TSG4615" s="544"/>
      <c r="TSH4615" s="2365"/>
      <c r="TSI4615" s="633"/>
      <c r="TSJ4615" s="439"/>
      <c r="TSK4615" s="633"/>
      <c r="TSL4615" s="633"/>
      <c r="TSM4615" s="1888"/>
      <c r="TSN4615" s="544"/>
      <c r="TSO4615" s="2365"/>
      <c r="TSP4615" s="633"/>
      <c r="TSQ4615" s="439"/>
      <c r="TSR4615" s="633"/>
      <c r="TSS4615" s="633"/>
      <c r="TST4615" s="1888"/>
      <c r="TSU4615" s="544"/>
      <c r="TSV4615" s="2365"/>
      <c r="TSW4615" s="633"/>
      <c r="TSX4615" s="439"/>
      <c r="TSY4615" s="633"/>
      <c r="TSZ4615" s="633"/>
      <c r="TTA4615" s="1888"/>
      <c r="TTB4615" s="544"/>
      <c r="TTC4615" s="2365"/>
      <c r="TTD4615" s="633"/>
      <c r="TTE4615" s="439"/>
      <c r="TTF4615" s="633"/>
      <c r="TTG4615" s="633"/>
      <c r="TTH4615" s="1888"/>
      <c r="TTI4615" s="544"/>
      <c r="TTJ4615" s="2365"/>
      <c r="TTK4615" s="633"/>
      <c r="TTL4615" s="439"/>
      <c r="TTM4615" s="633"/>
      <c r="TTN4615" s="633"/>
      <c r="TTO4615" s="1888"/>
      <c r="TTP4615" s="544"/>
      <c r="TTQ4615" s="2365"/>
      <c r="TTR4615" s="633"/>
      <c r="TTS4615" s="439"/>
      <c r="TTT4615" s="633"/>
      <c r="TTU4615" s="633"/>
      <c r="TTV4615" s="1888"/>
      <c r="TTW4615" s="544"/>
      <c r="TTX4615" s="2365"/>
      <c r="TTY4615" s="633"/>
      <c r="TTZ4615" s="439"/>
      <c r="TUA4615" s="633"/>
      <c r="TUB4615" s="633"/>
      <c r="TUC4615" s="1888"/>
      <c r="TUD4615" s="544"/>
      <c r="TUE4615" s="2365"/>
      <c r="TUF4615" s="633"/>
      <c r="TUG4615" s="439"/>
      <c r="TUH4615" s="633"/>
      <c r="TUI4615" s="633"/>
      <c r="TUJ4615" s="1888"/>
      <c r="TUK4615" s="544"/>
      <c r="TUL4615" s="2365"/>
      <c r="TUM4615" s="633"/>
      <c r="TUN4615" s="439"/>
      <c r="TUO4615" s="633"/>
      <c r="TUP4615" s="633"/>
      <c r="TUQ4615" s="1888"/>
      <c r="TUR4615" s="544"/>
      <c r="TUS4615" s="2365"/>
      <c r="TUT4615" s="633"/>
      <c r="TUU4615" s="439"/>
      <c r="TUV4615" s="633"/>
      <c r="TUW4615" s="633"/>
      <c r="TUX4615" s="1888"/>
      <c r="TUY4615" s="544"/>
      <c r="TUZ4615" s="2365"/>
      <c r="TVA4615" s="633"/>
      <c r="TVB4615" s="439"/>
      <c r="TVC4615" s="633"/>
      <c r="TVD4615" s="633"/>
      <c r="TVE4615" s="1888"/>
      <c r="TVF4615" s="544"/>
      <c r="TVG4615" s="2365"/>
      <c r="TVH4615" s="633"/>
      <c r="TVI4615" s="439"/>
      <c r="TVJ4615" s="633"/>
      <c r="TVK4615" s="633"/>
      <c r="TVL4615" s="1888"/>
      <c r="TVM4615" s="544"/>
      <c r="TVN4615" s="2365"/>
      <c r="TVO4615" s="633"/>
      <c r="TVP4615" s="439"/>
      <c r="TVQ4615" s="633"/>
      <c r="TVR4615" s="633"/>
      <c r="TVS4615" s="1888"/>
      <c r="TVT4615" s="544"/>
      <c r="TVU4615" s="2365"/>
      <c r="TVV4615" s="633"/>
      <c r="TVW4615" s="439"/>
      <c r="TVX4615" s="633"/>
      <c r="TVY4615" s="633"/>
      <c r="TVZ4615" s="1888"/>
      <c r="TWA4615" s="544"/>
      <c r="TWB4615" s="2365"/>
      <c r="TWC4615" s="633"/>
      <c r="TWD4615" s="439"/>
      <c r="TWE4615" s="633"/>
      <c r="TWF4615" s="633"/>
      <c r="TWG4615" s="1888"/>
      <c r="TWH4615" s="544"/>
      <c r="TWI4615" s="2365"/>
      <c r="TWJ4615" s="633"/>
      <c r="TWK4615" s="439"/>
      <c r="TWL4615" s="633"/>
      <c r="TWM4615" s="633"/>
      <c r="TWN4615" s="1888"/>
      <c r="TWO4615" s="544"/>
      <c r="TWP4615" s="2365"/>
      <c r="TWQ4615" s="633"/>
      <c r="TWR4615" s="439"/>
      <c r="TWS4615" s="633"/>
      <c r="TWT4615" s="633"/>
      <c r="TWU4615" s="1888"/>
      <c r="TWV4615" s="544"/>
      <c r="TWW4615" s="2365"/>
      <c r="TWX4615" s="633"/>
      <c r="TWY4615" s="439"/>
      <c r="TWZ4615" s="633"/>
      <c r="TXA4615" s="633"/>
      <c r="TXB4615" s="1888"/>
      <c r="TXC4615" s="544"/>
      <c r="TXD4615" s="2365"/>
      <c r="TXE4615" s="633"/>
      <c r="TXF4615" s="439"/>
      <c r="TXG4615" s="633"/>
      <c r="TXH4615" s="633"/>
      <c r="TXI4615" s="1888"/>
      <c r="TXJ4615" s="544"/>
      <c r="TXK4615" s="2365"/>
      <c r="TXL4615" s="633"/>
      <c r="TXM4615" s="439"/>
      <c r="TXN4615" s="633"/>
      <c r="TXO4615" s="633"/>
      <c r="TXP4615" s="1888"/>
      <c r="TXQ4615" s="544"/>
      <c r="TXR4615" s="2365"/>
      <c r="TXS4615" s="633"/>
      <c r="TXT4615" s="439"/>
      <c r="TXU4615" s="633"/>
      <c r="TXV4615" s="633"/>
      <c r="TXW4615" s="1888"/>
      <c r="TXX4615" s="544"/>
      <c r="TXY4615" s="2365"/>
      <c r="TXZ4615" s="633"/>
      <c r="TYA4615" s="439"/>
      <c r="TYB4615" s="633"/>
      <c r="TYC4615" s="633"/>
      <c r="TYD4615" s="1888"/>
      <c r="TYE4615" s="544"/>
      <c r="TYF4615" s="2365"/>
      <c r="TYG4615" s="633"/>
      <c r="TYH4615" s="439"/>
      <c r="TYI4615" s="633"/>
      <c r="TYJ4615" s="633"/>
      <c r="TYK4615" s="1888"/>
      <c r="TYL4615" s="544"/>
      <c r="TYM4615" s="2365"/>
      <c r="TYN4615" s="633"/>
      <c r="TYO4615" s="439"/>
      <c r="TYP4615" s="633"/>
      <c r="TYQ4615" s="633"/>
      <c r="TYR4615" s="1888"/>
      <c r="TYS4615" s="544"/>
      <c r="TYT4615" s="2365"/>
      <c r="TYU4615" s="633"/>
      <c r="TYV4615" s="439"/>
      <c r="TYW4615" s="633"/>
      <c r="TYX4615" s="633"/>
      <c r="TYY4615" s="1888"/>
      <c r="TYZ4615" s="544"/>
      <c r="TZA4615" s="2365"/>
      <c r="TZB4615" s="633"/>
      <c r="TZC4615" s="439"/>
      <c r="TZD4615" s="633"/>
      <c r="TZE4615" s="633"/>
      <c r="TZF4615" s="1888"/>
      <c r="TZG4615" s="544"/>
      <c r="TZH4615" s="2365"/>
      <c r="TZI4615" s="633"/>
      <c r="TZJ4615" s="439"/>
      <c r="TZK4615" s="633"/>
      <c r="TZL4615" s="633"/>
      <c r="TZM4615" s="1888"/>
      <c r="TZN4615" s="544"/>
      <c r="TZO4615" s="2365"/>
      <c r="TZP4615" s="633"/>
      <c r="TZQ4615" s="439"/>
      <c r="TZR4615" s="633"/>
      <c r="TZS4615" s="633"/>
      <c r="TZT4615" s="1888"/>
      <c r="TZU4615" s="544"/>
      <c r="TZV4615" s="2365"/>
      <c r="TZW4615" s="633"/>
      <c r="TZX4615" s="439"/>
      <c r="TZY4615" s="633"/>
      <c r="TZZ4615" s="633"/>
      <c r="UAA4615" s="1888"/>
      <c r="UAB4615" s="544"/>
      <c r="UAC4615" s="2365"/>
      <c r="UAD4615" s="633"/>
      <c r="UAE4615" s="439"/>
      <c r="UAF4615" s="633"/>
      <c r="UAG4615" s="633"/>
      <c r="UAH4615" s="1888"/>
      <c r="UAI4615" s="544"/>
      <c r="UAJ4615" s="2365"/>
      <c r="UAK4615" s="633"/>
      <c r="UAL4615" s="439"/>
      <c r="UAM4615" s="633"/>
      <c r="UAN4615" s="633"/>
      <c r="UAO4615" s="1888"/>
      <c r="UAP4615" s="544"/>
      <c r="UAQ4615" s="2365"/>
      <c r="UAR4615" s="633"/>
      <c r="UAS4615" s="439"/>
      <c r="UAT4615" s="633"/>
      <c r="UAU4615" s="633"/>
      <c r="UAV4615" s="1888"/>
      <c r="UAW4615" s="544"/>
      <c r="UAX4615" s="2365"/>
      <c r="UAY4615" s="633"/>
      <c r="UAZ4615" s="439"/>
      <c r="UBA4615" s="633"/>
      <c r="UBB4615" s="633"/>
      <c r="UBC4615" s="1888"/>
      <c r="UBD4615" s="544"/>
      <c r="UBE4615" s="2365"/>
      <c r="UBF4615" s="633"/>
      <c r="UBG4615" s="439"/>
      <c r="UBH4615" s="633"/>
      <c r="UBI4615" s="633"/>
      <c r="UBJ4615" s="1888"/>
      <c r="UBK4615" s="544"/>
      <c r="UBL4615" s="2365"/>
      <c r="UBM4615" s="633"/>
      <c r="UBN4615" s="439"/>
      <c r="UBO4615" s="633"/>
      <c r="UBP4615" s="633"/>
      <c r="UBQ4615" s="1888"/>
      <c r="UBR4615" s="544"/>
      <c r="UBS4615" s="2365"/>
      <c r="UBT4615" s="633"/>
      <c r="UBU4615" s="439"/>
      <c r="UBV4615" s="633"/>
      <c r="UBW4615" s="633"/>
      <c r="UBX4615" s="1888"/>
      <c r="UBY4615" s="544"/>
      <c r="UBZ4615" s="2365"/>
      <c r="UCA4615" s="633"/>
      <c r="UCB4615" s="439"/>
      <c r="UCC4615" s="633"/>
      <c r="UCD4615" s="633"/>
      <c r="UCE4615" s="1888"/>
      <c r="UCF4615" s="544"/>
      <c r="UCG4615" s="2365"/>
      <c r="UCH4615" s="633"/>
      <c r="UCI4615" s="439"/>
      <c r="UCJ4615" s="633"/>
      <c r="UCK4615" s="633"/>
      <c r="UCL4615" s="1888"/>
      <c r="UCM4615" s="544"/>
      <c r="UCN4615" s="2365"/>
      <c r="UCO4615" s="633"/>
      <c r="UCP4615" s="439"/>
      <c r="UCQ4615" s="633"/>
      <c r="UCR4615" s="633"/>
      <c r="UCS4615" s="1888"/>
      <c r="UCT4615" s="544"/>
      <c r="UCU4615" s="2365"/>
      <c r="UCV4615" s="633"/>
      <c r="UCW4615" s="439"/>
      <c r="UCX4615" s="633"/>
      <c r="UCY4615" s="633"/>
      <c r="UCZ4615" s="1888"/>
      <c r="UDA4615" s="544"/>
      <c r="UDB4615" s="2365"/>
      <c r="UDC4615" s="633"/>
      <c r="UDD4615" s="439"/>
      <c r="UDE4615" s="633"/>
      <c r="UDF4615" s="633"/>
      <c r="UDG4615" s="1888"/>
      <c r="UDH4615" s="544"/>
      <c r="UDI4615" s="2365"/>
      <c r="UDJ4615" s="633"/>
      <c r="UDK4615" s="439"/>
      <c r="UDL4615" s="633"/>
      <c r="UDM4615" s="633"/>
      <c r="UDN4615" s="1888"/>
      <c r="UDO4615" s="544"/>
      <c r="UDP4615" s="2365"/>
      <c r="UDQ4615" s="633"/>
      <c r="UDR4615" s="439"/>
      <c r="UDS4615" s="633"/>
      <c r="UDT4615" s="633"/>
      <c r="UDU4615" s="1888"/>
      <c r="UDV4615" s="544"/>
      <c r="UDW4615" s="2365"/>
      <c r="UDX4615" s="633"/>
      <c r="UDY4615" s="439"/>
      <c r="UDZ4615" s="633"/>
      <c r="UEA4615" s="633"/>
      <c r="UEB4615" s="1888"/>
      <c r="UEC4615" s="544"/>
      <c r="UED4615" s="2365"/>
      <c r="UEE4615" s="633"/>
      <c r="UEF4615" s="439"/>
      <c r="UEG4615" s="633"/>
      <c r="UEH4615" s="633"/>
      <c r="UEI4615" s="1888"/>
      <c r="UEJ4615" s="544"/>
      <c r="UEK4615" s="2365"/>
      <c r="UEL4615" s="633"/>
      <c r="UEM4615" s="439"/>
      <c r="UEN4615" s="633"/>
      <c r="UEO4615" s="633"/>
      <c r="UEP4615" s="1888"/>
      <c r="UEQ4615" s="544"/>
      <c r="UER4615" s="2365"/>
      <c r="UES4615" s="633"/>
      <c r="UET4615" s="439"/>
      <c r="UEU4615" s="633"/>
      <c r="UEV4615" s="633"/>
      <c r="UEW4615" s="1888"/>
      <c r="UEX4615" s="544"/>
      <c r="UEY4615" s="2365"/>
      <c r="UEZ4615" s="633"/>
      <c r="UFA4615" s="439"/>
      <c r="UFB4615" s="633"/>
      <c r="UFC4615" s="633"/>
      <c r="UFD4615" s="1888"/>
      <c r="UFE4615" s="544"/>
      <c r="UFF4615" s="2365"/>
      <c r="UFG4615" s="633"/>
      <c r="UFH4615" s="439"/>
      <c r="UFI4615" s="633"/>
      <c r="UFJ4615" s="633"/>
      <c r="UFK4615" s="1888"/>
      <c r="UFL4615" s="544"/>
      <c r="UFM4615" s="2365"/>
      <c r="UFN4615" s="633"/>
      <c r="UFO4615" s="439"/>
      <c r="UFP4615" s="633"/>
      <c r="UFQ4615" s="633"/>
      <c r="UFR4615" s="1888"/>
      <c r="UFS4615" s="544"/>
      <c r="UFT4615" s="2365"/>
      <c r="UFU4615" s="633"/>
      <c r="UFV4615" s="439"/>
      <c r="UFW4615" s="633"/>
      <c r="UFX4615" s="633"/>
      <c r="UFY4615" s="1888"/>
      <c r="UFZ4615" s="544"/>
      <c r="UGA4615" s="2365"/>
      <c r="UGB4615" s="633"/>
      <c r="UGC4615" s="439"/>
      <c r="UGD4615" s="633"/>
      <c r="UGE4615" s="633"/>
      <c r="UGF4615" s="1888"/>
      <c r="UGG4615" s="544"/>
      <c r="UGH4615" s="2365"/>
      <c r="UGI4615" s="633"/>
      <c r="UGJ4615" s="439"/>
      <c r="UGK4615" s="633"/>
      <c r="UGL4615" s="633"/>
      <c r="UGM4615" s="1888"/>
      <c r="UGN4615" s="544"/>
      <c r="UGO4615" s="2365"/>
      <c r="UGP4615" s="633"/>
      <c r="UGQ4615" s="439"/>
      <c r="UGR4615" s="633"/>
      <c r="UGS4615" s="633"/>
      <c r="UGT4615" s="1888"/>
      <c r="UGU4615" s="544"/>
      <c r="UGV4615" s="2365"/>
      <c r="UGW4615" s="633"/>
      <c r="UGX4615" s="439"/>
      <c r="UGY4615" s="633"/>
      <c r="UGZ4615" s="633"/>
      <c r="UHA4615" s="1888"/>
      <c r="UHB4615" s="544"/>
      <c r="UHC4615" s="2365"/>
      <c r="UHD4615" s="633"/>
      <c r="UHE4615" s="439"/>
      <c r="UHF4615" s="633"/>
      <c r="UHG4615" s="633"/>
      <c r="UHH4615" s="1888"/>
      <c r="UHI4615" s="544"/>
      <c r="UHJ4615" s="2365"/>
      <c r="UHK4615" s="633"/>
      <c r="UHL4615" s="439"/>
      <c r="UHM4615" s="633"/>
      <c r="UHN4615" s="633"/>
      <c r="UHO4615" s="1888"/>
      <c r="UHP4615" s="544"/>
      <c r="UHQ4615" s="2365"/>
      <c r="UHR4615" s="633"/>
      <c r="UHS4615" s="439"/>
      <c r="UHT4615" s="633"/>
      <c r="UHU4615" s="633"/>
      <c r="UHV4615" s="1888"/>
      <c r="UHW4615" s="544"/>
      <c r="UHX4615" s="2365"/>
      <c r="UHY4615" s="633"/>
      <c r="UHZ4615" s="439"/>
      <c r="UIA4615" s="633"/>
      <c r="UIB4615" s="633"/>
      <c r="UIC4615" s="1888"/>
      <c r="UID4615" s="544"/>
      <c r="UIE4615" s="2365"/>
      <c r="UIF4615" s="633"/>
      <c r="UIG4615" s="439"/>
      <c r="UIH4615" s="633"/>
      <c r="UII4615" s="633"/>
      <c r="UIJ4615" s="1888"/>
      <c r="UIK4615" s="544"/>
      <c r="UIL4615" s="2365"/>
      <c r="UIM4615" s="633"/>
      <c r="UIN4615" s="439"/>
      <c r="UIO4615" s="633"/>
      <c r="UIP4615" s="633"/>
      <c r="UIQ4615" s="1888"/>
      <c r="UIR4615" s="544"/>
      <c r="UIS4615" s="2365"/>
      <c r="UIT4615" s="633"/>
      <c r="UIU4615" s="439"/>
      <c r="UIV4615" s="633"/>
      <c r="UIW4615" s="633"/>
      <c r="UIX4615" s="1888"/>
      <c r="UIY4615" s="544"/>
      <c r="UIZ4615" s="2365"/>
      <c r="UJA4615" s="633"/>
      <c r="UJB4615" s="439"/>
      <c r="UJC4615" s="633"/>
      <c r="UJD4615" s="633"/>
      <c r="UJE4615" s="1888"/>
      <c r="UJF4615" s="544"/>
      <c r="UJG4615" s="2365"/>
      <c r="UJH4615" s="633"/>
      <c r="UJI4615" s="439"/>
      <c r="UJJ4615" s="633"/>
      <c r="UJK4615" s="633"/>
      <c r="UJL4615" s="1888"/>
      <c r="UJM4615" s="544"/>
      <c r="UJN4615" s="2365"/>
      <c r="UJO4615" s="633"/>
      <c r="UJP4615" s="439"/>
      <c r="UJQ4615" s="633"/>
      <c r="UJR4615" s="633"/>
      <c r="UJS4615" s="1888"/>
      <c r="UJT4615" s="544"/>
      <c r="UJU4615" s="2365"/>
      <c r="UJV4615" s="633"/>
      <c r="UJW4615" s="439"/>
      <c r="UJX4615" s="633"/>
      <c r="UJY4615" s="633"/>
      <c r="UJZ4615" s="1888"/>
      <c r="UKA4615" s="544"/>
      <c r="UKB4615" s="2365"/>
      <c r="UKC4615" s="633"/>
      <c r="UKD4615" s="439"/>
      <c r="UKE4615" s="633"/>
      <c r="UKF4615" s="633"/>
      <c r="UKG4615" s="1888"/>
      <c r="UKH4615" s="544"/>
      <c r="UKI4615" s="2365"/>
      <c r="UKJ4615" s="633"/>
      <c r="UKK4615" s="439"/>
      <c r="UKL4615" s="633"/>
      <c r="UKM4615" s="633"/>
      <c r="UKN4615" s="1888"/>
      <c r="UKO4615" s="544"/>
      <c r="UKP4615" s="2365"/>
      <c r="UKQ4615" s="633"/>
      <c r="UKR4615" s="439"/>
      <c r="UKS4615" s="633"/>
      <c r="UKT4615" s="633"/>
      <c r="UKU4615" s="1888"/>
      <c r="UKV4615" s="544"/>
      <c r="UKW4615" s="2365"/>
      <c r="UKX4615" s="633"/>
      <c r="UKY4615" s="439"/>
      <c r="UKZ4615" s="633"/>
      <c r="ULA4615" s="633"/>
      <c r="ULB4615" s="1888"/>
      <c r="ULC4615" s="544"/>
      <c r="ULD4615" s="2365"/>
      <c r="ULE4615" s="633"/>
      <c r="ULF4615" s="439"/>
      <c r="ULG4615" s="633"/>
      <c r="ULH4615" s="633"/>
      <c r="ULI4615" s="1888"/>
      <c r="ULJ4615" s="544"/>
      <c r="ULK4615" s="2365"/>
      <c r="ULL4615" s="633"/>
      <c r="ULM4615" s="439"/>
      <c r="ULN4615" s="633"/>
      <c r="ULO4615" s="633"/>
      <c r="ULP4615" s="1888"/>
      <c r="ULQ4615" s="544"/>
      <c r="ULR4615" s="2365"/>
      <c r="ULS4615" s="633"/>
      <c r="ULT4615" s="439"/>
      <c r="ULU4615" s="633"/>
      <c r="ULV4615" s="633"/>
      <c r="ULW4615" s="1888"/>
      <c r="ULX4615" s="544"/>
      <c r="ULY4615" s="2365"/>
      <c r="ULZ4615" s="633"/>
      <c r="UMA4615" s="439"/>
      <c r="UMB4615" s="633"/>
      <c r="UMC4615" s="633"/>
      <c r="UMD4615" s="1888"/>
      <c r="UME4615" s="544"/>
      <c r="UMF4615" s="2365"/>
      <c r="UMG4615" s="633"/>
      <c r="UMH4615" s="439"/>
      <c r="UMI4615" s="633"/>
      <c r="UMJ4615" s="633"/>
      <c r="UMK4615" s="1888"/>
      <c r="UML4615" s="544"/>
      <c r="UMM4615" s="2365"/>
      <c r="UMN4615" s="633"/>
      <c r="UMO4615" s="439"/>
      <c r="UMP4615" s="633"/>
      <c r="UMQ4615" s="633"/>
      <c r="UMR4615" s="1888"/>
      <c r="UMS4615" s="544"/>
      <c r="UMT4615" s="2365"/>
      <c r="UMU4615" s="633"/>
      <c r="UMV4615" s="439"/>
      <c r="UMW4615" s="633"/>
      <c r="UMX4615" s="633"/>
      <c r="UMY4615" s="1888"/>
      <c r="UMZ4615" s="544"/>
      <c r="UNA4615" s="2365"/>
      <c r="UNB4615" s="633"/>
      <c r="UNC4615" s="439"/>
      <c r="UND4615" s="633"/>
      <c r="UNE4615" s="633"/>
      <c r="UNF4615" s="1888"/>
      <c r="UNG4615" s="544"/>
      <c r="UNH4615" s="2365"/>
      <c r="UNI4615" s="633"/>
      <c r="UNJ4615" s="439"/>
      <c r="UNK4615" s="633"/>
      <c r="UNL4615" s="633"/>
      <c r="UNM4615" s="1888"/>
      <c r="UNN4615" s="544"/>
      <c r="UNO4615" s="2365"/>
      <c r="UNP4615" s="633"/>
      <c r="UNQ4615" s="439"/>
      <c r="UNR4615" s="633"/>
      <c r="UNS4615" s="633"/>
      <c r="UNT4615" s="1888"/>
      <c r="UNU4615" s="544"/>
      <c r="UNV4615" s="2365"/>
      <c r="UNW4615" s="633"/>
      <c r="UNX4615" s="439"/>
      <c r="UNY4615" s="633"/>
      <c r="UNZ4615" s="633"/>
      <c r="UOA4615" s="1888"/>
      <c r="UOB4615" s="544"/>
      <c r="UOC4615" s="2365"/>
      <c r="UOD4615" s="633"/>
      <c r="UOE4615" s="439"/>
      <c r="UOF4615" s="633"/>
      <c r="UOG4615" s="633"/>
      <c r="UOH4615" s="1888"/>
      <c r="UOI4615" s="544"/>
      <c r="UOJ4615" s="2365"/>
      <c r="UOK4615" s="633"/>
      <c r="UOL4615" s="439"/>
      <c r="UOM4615" s="633"/>
      <c r="UON4615" s="633"/>
      <c r="UOO4615" s="1888"/>
      <c r="UOP4615" s="544"/>
      <c r="UOQ4615" s="2365"/>
      <c r="UOR4615" s="633"/>
      <c r="UOS4615" s="439"/>
      <c r="UOT4615" s="633"/>
      <c r="UOU4615" s="633"/>
      <c r="UOV4615" s="1888"/>
      <c r="UOW4615" s="544"/>
      <c r="UOX4615" s="2365"/>
      <c r="UOY4615" s="633"/>
      <c r="UOZ4615" s="439"/>
      <c r="UPA4615" s="633"/>
      <c r="UPB4615" s="633"/>
      <c r="UPC4615" s="1888"/>
      <c r="UPD4615" s="544"/>
      <c r="UPE4615" s="2365"/>
      <c r="UPF4615" s="633"/>
      <c r="UPG4615" s="439"/>
      <c r="UPH4615" s="633"/>
      <c r="UPI4615" s="633"/>
      <c r="UPJ4615" s="1888"/>
      <c r="UPK4615" s="544"/>
      <c r="UPL4615" s="2365"/>
      <c r="UPM4615" s="633"/>
      <c r="UPN4615" s="439"/>
      <c r="UPO4615" s="633"/>
      <c r="UPP4615" s="633"/>
      <c r="UPQ4615" s="1888"/>
      <c r="UPR4615" s="544"/>
      <c r="UPS4615" s="2365"/>
      <c r="UPT4615" s="633"/>
      <c r="UPU4615" s="439"/>
      <c r="UPV4615" s="633"/>
      <c r="UPW4615" s="633"/>
      <c r="UPX4615" s="1888"/>
      <c r="UPY4615" s="544"/>
      <c r="UPZ4615" s="2365"/>
      <c r="UQA4615" s="633"/>
      <c r="UQB4615" s="439"/>
      <c r="UQC4615" s="633"/>
      <c r="UQD4615" s="633"/>
      <c r="UQE4615" s="1888"/>
      <c r="UQF4615" s="544"/>
      <c r="UQG4615" s="2365"/>
      <c r="UQH4615" s="633"/>
      <c r="UQI4615" s="439"/>
      <c r="UQJ4615" s="633"/>
      <c r="UQK4615" s="633"/>
      <c r="UQL4615" s="1888"/>
      <c r="UQM4615" s="544"/>
      <c r="UQN4615" s="2365"/>
      <c r="UQO4615" s="633"/>
      <c r="UQP4615" s="439"/>
      <c r="UQQ4615" s="633"/>
      <c r="UQR4615" s="633"/>
      <c r="UQS4615" s="1888"/>
      <c r="UQT4615" s="544"/>
      <c r="UQU4615" s="2365"/>
      <c r="UQV4615" s="633"/>
      <c r="UQW4615" s="439"/>
      <c r="UQX4615" s="633"/>
      <c r="UQY4615" s="633"/>
      <c r="UQZ4615" s="1888"/>
      <c r="URA4615" s="544"/>
      <c r="URB4615" s="2365"/>
      <c r="URC4615" s="633"/>
      <c r="URD4615" s="439"/>
      <c r="URE4615" s="633"/>
      <c r="URF4615" s="633"/>
      <c r="URG4615" s="1888"/>
      <c r="URH4615" s="544"/>
      <c r="URI4615" s="2365"/>
      <c r="URJ4615" s="633"/>
      <c r="URK4615" s="439"/>
      <c r="URL4615" s="633"/>
      <c r="URM4615" s="633"/>
      <c r="URN4615" s="1888"/>
      <c r="URO4615" s="544"/>
      <c r="URP4615" s="2365"/>
      <c r="URQ4615" s="633"/>
      <c r="URR4615" s="439"/>
      <c r="URS4615" s="633"/>
      <c r="URT4615" s="633"/>
      <c r="URU4615" s="1888"/>
      <c r="URV4615" s="544"/>
      <c r="URW4615" s="2365"/>
      <c r="URX4615" s="633"/>
      <c r="URY4615" s="439"/>
      <c r="URZ4615" s="633"/>
      <c r="USA4615" s="633"/>
      <c r="USB4615" s="1888"/>
      <c r="USC4615" s="544"/>
      <c r="USD4615" s="2365"/>
      <c r="USE4615" s="633"/>
      <c r="USF4615" s="439"/>
      <c r="USG4615" s="633"/>
      <c r="USH4615" s="633"/>
      <c r="USI4615" s="1888"/>
      <c r="USJ4615" s="544"/>
      <c r="USK4615" s="2365"/>
      <c r="USL4615" s="633"/>
      <c r="USM4615" s="439"/>
      <c r="USN4615" s="633"/>
      <c r="USO4615" s="633"/>
      <c r="USP4615" s="1888"/>
      <c r="USQ4615" s="544"/>
      <c r="USR4615" s="2365"/>
      <c r="USS4615" s="633"/>
      <c r="UST4615" s="439"/>
      <c r="USU4615" s="633"/>
      <c r="USV4615" s="633"/>
      <c r="USW4615" s="1888"/>
      <c r="USX4615" s="544"/>
      <c r="USY4615" s="2365"/>
      <c r="USZ4615" s="633"/>
      <c r="UTA4615" s="439"/>
      <c r="UTB4615" s="633"/>
      <c r="UTC4615" s="633"/>
      <c r="UTD4615" s="1888"/>
      <c r="UTE4615" s="544"/>
      <c r="UTF4615" s="2365"/>
      <c r="UTG4615" s="633"/>
      <c r="UTH4615" s="439"/>
      <c r="UTI4615" s="633"/>
      <c r="UTJ4615" s="633"/>
      <c r="UTK4615" s="1888"/>
      <c r="UTL4615" s="544"/>
      <c r="UTM4615" s="2365"/>
      <c r="UTN4615" s="633"/>
      <c r="UTO4615" s="439"/>
      <c r="UTP4615" s="633"/>
      <c r="UTQ4615" s="633"/>
      <c r="UTR4615" s="1888"/>
      <c r="UTS4615" s="544"/>
      <c r="UTT4615" s="2365"/>
      <c r="UTU4615" s="633"/>
      <c r="UTV4615" s="439"/>
      <c r="UTW4615" s="633"/>
      <c r="UTX4615" s="633"/>
      <c r="UTY4615" s="1888"/>
      <c r="UTZ4615" s="544"/>
      <c r="UUA4615" s="2365"/>
      <c r="UUB4615" s="633"/>
      <c r="UUC4615" s="439"/>
      <c r="UUD4615" s="633"/>
      <c r="UUE4615" s="633"/>
      <c r="UUF4615" s="1888"/>
      <c r="UUG4615" s="544"/>
      <c r="UUH4615" s="2365"/>
      <c r="UUI4615" s="633"/>
      <c r="UUJ4615" s="439"/>
      <c r="UUK4615" s="633"/>
      <c r="UUL4615" s="633"/>
      <c r="UUM4615" s="1888"/>
      <c r="UUN4615" s="544"/>
      <c r="UUO4615" s="2365"/>
      <c r="UUP4615" s="633"/>
      <c r="UUQ4615" s="439"/>
      <c r="UUR4615" s="633"/>
      <c r="UUS4615" s="633"/>
      <c r="UUT4615" s="1888"/>
      <c r="UUU4615" s="544"/>
      <c r="UUV4615" s="2365"/>
      <c r="UUW4615" s="633"/>
      <c r="UUX4615" s="439"/>
      <c r="UUY4615" s="633"/>
      <c r="UUZ4615" s="633"/>
      <c r="UVA4615" s="1888"/>
      <c r="UVB4615" s="544"/>
      <c r="UVC4615" s="2365"/>
      <c r="UVD4615" s="633"/>
      <c r="UVE4615" s="439"/>
      <c r="UVF4615" s="633"/>
      <c r="UVG4615" s="633"/>
      <c r="UVH4615" s="1888"/>
      <c r="UVI4615" s="544"/>
      <c r="UVJ4615" s="2365"/>
      <c r="UVK4615" s="633"/>
      <c r="UVL4615" s="439"/>
      <c r="UVM4615" s="633"/>
      <c r="UVN4615" s="633"/>
      <c r="UVO4615" s="1888"/>
      <c r="UVP4615" s="544"/>
      <c r="UVQ4615" s="2365"/>
      <c r="UVR4615" s="633"/>
      <c r="UVS4615" s="439"/>
      <c r="UVT4615" s="633"/>
      <c r="UVU4615" s="633"/>
      <c r="UVV4615" s="1888"/>
      <c r="UVW4615" s="544"/>
      <c r="UVX4615" s="2365"/>
      <c r="UVY4615" s="633"/>
      <c r="UVZ4615" s="439"/>
      <c r="UWA4615" s="633"/>
      <c r="UWB4615" s="633"/>
      <c r="UWC4615" s="1888"/>
      <c r="UWD4615" s="544"/>
      <c r="UWE4615" s="2365"/>
      <c r="UWF4615" s="633"/>
      <c r="UWG4615" s="439"/>
      <c r="UWH4615" s="633"/>
      <c r="UWI4615" s="633"/>
      <c r="UWJ4615" s="1888"/>
      <c r="UWK4615" s="544"/>
      <c r="UWL4615" s="2365"/>
      <c r="UWM4615" s="633"/>
      <c r="UWN4615" s="439"/>
      <c r="UWO4615" s="633"/>
      <c r="UWP4615" s="633"/>
      <c r="UWQ4615" s="1888"/>
      <c r="UWR4615" s="544"/>
      <c r="UWS4615" s="2365"/>
      <c r="UWT4615" s="633"/>
      <c r="UWU4615" s="439"/>
      <c r="UWV4615" s="633"/>
      <c r="UWW4615" s="633"/>
      <c r="UWX4615" s="1888"/>
      <c r="UWY4615" s="544"/>
      <c r="UWZ4615" s="2365"/>
      <c r="UXA4615" s="633"/>
      <c r="UXB4615" s="439"/>
      <c r="UXC4615" s="633"/>
      <c r="UXD4615" s="633"/>
      <c r="UXE4615" s="1888"/>
      <c r="UXF4615" s="544"/>
      <c r="UXG4615" s="2365"/>
      <c r="UXH4615" s="633"/>
      <c r="UXI4615" s="439"/>
      <c r="UXJ4615" s="633"/>
      <c r="UXK4615" s="633"/>
      <c r="UXL4615" s="1888"/>
      <c r="UXM4615" s="544"/>
      <c r="UXN4615" s="2365"/>
      <c r="UXO4615" s="633"/>
      <c r="UXP4615" s="439"/>
      <c r="UXQ4615" s="633"/>
      <c r="UXR4615" s="633"/>
      <c r="UXS4615" s="1888"/>
      <c r="UXT4615" s="544"/>
      <c r="UXU4615" s="2365"/>
      <c r="UXV4615" s="633"/>
      <c r="UXW4615" s="439"/>
      <c r="UXX4615" s="633"/>
      <c r="UXY4615" s="633"/>
      <c r="UXZ4615" s="1888"/>
      <c r="UYA4615" s="544"/>
      <c r="UYB4615" s="2365"/>
      <c r="UYC4615" s="633"/>
      <c r="UYD4615" s="439"/>
      <c r="UYE4615" s="633"/>
      <c r="UYF4615" s="633"/>
      <c r="UYG4615" s="1888"/>
      <c r="UYH4615" s="544"/>
      <c r="UYI4615" s="2365"/>
      <c r="UYJ4615" s="633"/>
      <c r="UYK4615" s="439"/>
      <c r="UYL4615" s="633"/>
      <c r="UYM4615" s="633"/>
      <c r="UYN4615" s="1888"/>
      <c r="UYO4615" s="544"/>
      <c r="UYP4615" s="2365"/>
      <c r="UYQ4615" s="633"/>
      <c r="UYR4615" s="439"/>
      <c r="UYS4615" s="633"/>
      <c r="UYT4615" s="633"/>
      <c r="UYU4615" s="1888"/>
      <c r="UYV4615" s="544"/>
      <c r="UYW4615" s="2365"/>
      <c r="UYX4615" s="633"/>
      <c r="UYY4615" s="439"/>
      <c r="UYZ4615" s="633"/>
      <c r="UZA4615" s="633"/>
      <c r="UZB4615" s="1888"/>
      <c r="UZC4615" s="544"/>
      <c r="UZD4615" s="2365"/>
      <c r="UZE4615" s="633"/>
      <c r="UZF4615" s="439"/>
      <c r="UZG4615" s="633"/>
      <c r="UZH4615" s="633"/>
      <c r="UZI4615" s="1888"/>
      <c r="UZJ4615" s="544"/>
      <c r="UZK4615" s="2365"/>
      <c r="UZL4615" s="633"/>
      <c r="UZM4615" s="439"/>
      <c r="UZN4615" s="633"/>
      <c r="UZO4615" s="633"/>
      <c r="UZP4615" s="1888"/>
      <c r="UZQ4615" s="544"/>
      <c r="UZR4615" s="2365"/>
      <c r="UZS4615" s="633"/>
      <c r="UZT4615" s="439"/>
      <c r="UZU4615" s="633"/>
      <c r="UZV4615" s="633"/>
      <c r="UZW4615" s="1888"/>
      <c r="UZX4615" s="544"/>
      <c r="UZY4615" s="2365"/>
      <c r="UZZ4615" s="633"/>
      <c r="VAA4615" s="439"/>
      <c r="VAB4615" s="633"/>
      <c r="VAC4615" s="633"/>
      <c r="VAD4615" s="1888"/>
      <c r="VAE4615" s="544"/>
      <c r="VAF4615" s="2365"/>
      <c r="VAG4615" s="633"/>
      <c r="VAH4615" s="439"/>
      <c r="VAI4615" s="633"/>
      <c r="VAJ4615" s="633"/>
      <c r="VAK4615" s="1888"/>
      <c r="VAL4615" s="544"/>
      <c r="VAM4615" s="2365"/>
      <c r="VAN4615" s="633"/>
      <c r="VAO4615" s="439"/>
      <c r="VAP4615" s="633"/>
      <c r="VAQ4615" s="633"/>
      <c r="VAR4615" s="1888"/>
      <c r="VAS4615" s="544"/>
      <c r="VAT4615" s="2365"/>
      <c r="VAU4615" s="633"/>
      <c r="VAV4615" s="439"/>
      <c r="VAW4615" s="633"/>
      <c r="VAX4615" s="633"/>
      <c r="VAY4615" s="1888"/>
      <c r="VAZ4615" s="544"/>
      <c r="VBA4615" s="2365"/>
      <c r="VBB4615" s="633"/>
      <c r="VBC4615" s="439"/>
      <c r="VBD4615" s="633"/>
      <c r="VBE4615" s="633"/>
      <c r="VBF4615" s="1888"/>
      <c r="VBG4615" s="544"/>
      <c r="VBH4615" s="2365"/>
      <c r="VBI4615" s="633"/>
      <c r="VBJ4615" s="439"/>
      <c r="VBK4615" s="633"/>
      <c r="VBL4615" s="633"/>
      <c r="VBM4615" s="1888"/>
      <c r="VBN4615" s="544"/>
      <c r="VBO4615" s="2365"/>
      <c r="VBP4615" s="633"/>
      <c r="VBQ4615" s="439"/>
      <c r="VBR4615" s="633"/>
      <c r="VBS4615" s="633"/>
      <c r="VBT4615" s="1888"/>
      <c r="VBU4615" s="544"/>
      <c r="VBV4615" s="2365"/>
      <c r="VBW4615" s="633"/>
      <c r="VBX4615" s="439"/>
      <c r="VBY4615" s="633"/>
      <c r="VBZ4615" s="633"/>
      <c r="VCA4615" s="1888"/>
      <c r="VCB4615" s="544"/>
      <c r="VCC4615" s="2365"/>
      <c r="VCD4615" s="633"/>
      <c r="VCE4615" s="439"/>
      <c r="VCF4615" s="633"/>
      <c r="VCG4615" s="633"/>
      <c r="VCH4615" s="1888"/>
      <c r="VCI4615" s="544"/>
      <c r="VCJ4615" s="2365"/>
      <c r="VCK4615" s="633"/>
      <c r="VCL4615" s="439"/>
      <c r="VCM4615" s="633"/>
      <c r="VCN4615" s="633"/>
      <c r="VCO4615" s="1888"/>
      <c r="VCP4615" s="544"/>
      <c r="VCQ4615" s="2365"/>
      <c r="VCR4615" s="633"/>
      <c r="VCS4615" s="439"/>
      <c r="VCT4615" s="633"/>
      <c r="VCU4615" s="633"/>
      <c r="VCV4615" s="1888"/>
      <c r="VCW4615" s="544"/>
      <c r="VCX4615" s="2365"/>
      <c r="VCY4615" s="633"/>
      <c r="VCZ4615" s="439"/>
      <c r="VDA4615" s="633"/>
      <c r="VDB4615" s="633"/>
      <c r="VDC4615" s="1888"/>
      <c r="VDD4615" s="544"/>
      <c r="VDE4615" s="2365"/>
      <c r="VDF4615" s="633"/>
      <c r="VDG4615" s="439"/>
      <c r="VDH4615" s="633"/>
      <c r="VDI4615" s="633"/>
      <c r="VDJ4615" s="1888"/>
      <c r="VDK4615" s="544"/>
      <c r="VDL4615" s="2365"/>
      <c r="VDM4615" s="633"/>
      <c r="VDN4615" s="439"/>
      <c r="VDO4615" s="633"/>
      <c r="VDP4615" s="633"/>
      <c r="VDQ4615" s="1888"/>
      <c r="VDR4615" s="544"/>
      <c r="VDS4615" s="2365"/>
      <c r="VDT4615" s="633"/>
      <c r="VDU4615" s="439"/>
      <c r="VDV4615" s="633"/>
      <c r="VDW4615" s="633"/>
      <c r="VDX4615" s="1888"/>
      <c r="VDY4615" s="544"/>
      <c r="VDZ4615" s="2365"/>
      <c r="VEA4615" s="633"/>
      <c r="VEB4615" s="439"/>
      <c r="VEC4615" s="633"/>
      <c r="VED4615" s="633"/>
      <c r="VEE4615" s="1888"/>
      <c r="VEF4615" s="544"/>
      <c r="VEG4615" s="2365"/>
      <c r="VEH4615" s="633"/>
      <c r="VEI4615" s="439"/>
      <c r="VEJ4615" s="633"/>
      <c r="VEK4615" s="633"/>
      <c r="VEL4615" s="1888"/>
      <c r="VEM4615" s="544"/>
      <c r="VEN4615" s="2365"/>
      <c r="VEO4615" s="633"/>
      <c r="VEP4615" s="439"/>
      <c r="VEQ4615" s="633"/>
      <c r="VER4615" s="633"/>
      <c r="VES4615" s="1888"/>
      <c r="VET4615" s="544"/>
      <c r="VEU4615" s="2365"/>
      <c r="VEV4615" s="633"/>
      <c r="VEW4615" s="439"/>
      <c r="VEX4615" s="633"/>
      <c r="VEY4615" s="633"/>
      <c r="VEZ4615" s="1888"/>
      <c r="VFA4615" s="544"/>
      <c r="VFB4615" s="2365"/>
      <c r="VFC4615" s="633"/>
      <c r="VFD4615" s="439"/>
      <c r="VFE4615" s="633"/>
      <c r="VFF4615" s="633"/>
      <c r="VFG4615" s="1888"/>
      <c r="VFH4615" s="544"/>
      <c r="VFI4615" s="2365"/>
      <c r="VFJ4615" s="633"/>
      <c r="VFK4615" s="439"/>
      <c r="VFL4615" s="633"/>
      <c r="VFM4615" s="633"/>
      <c r="VFN4615" s="1888"/>
      <c r="VFO4615" s="544"/>
      <c r="VFP4615" s="2365"/>
      <c r="VFQ4615" s="633"/>
      <c r="VFR4615" s="439"/>
      <c r="VFS4615" s="633"/>
      <c r="VFT4615" s="633"/>
      <c r="VFU4615" s="1888"/>
      <c r="VFV4615" s="544"/>
      <c r="VFW4615" s="2365"/>
      <c r="VFX4615" s="633"/>
      <c r="VFY4615" s="439"/>
      <c r="VFZ4615" s="633"/>
      <c r="VGA4615" s="633"/>
      <c r="VGB4615" s="1888"/>
      <c r="VGC4615" s="544"/>
      <c r="VGD4615" s="2365"/>
      <c r="VGE4615" s="633"/>
      <c r="VGF4615" s="439"/>
      <c r="VGG4615" s="633"/>
      <c r="VGH4615" s="633"/>
      <c r="VGI4615" s="1888"/>
      <c r="VGJ4615" s="544"/>
      <c r="VGK4615" s="2365"/>
      <c r="VGL4615" s="633"/>
      <c r="VGM4615" s="439"/>
      <c r="VGN4615" s="633"/>
      <c r="VGO4615" s="633"/>
      <c r="VGP4615" s="1888"/>
      <c r="VGQ4615" s="544"/>
      <c r="VGR4615" s="2365"/>
      <c r="VGS4615" s="633"/>
      <c r="VGT4615" s="439"/>
      <c r="VGU4615" s="633"/>
      <c r="VGV4615" s="633"/>
      <c r="VGW4615" s="1888"/>
      <c r="VGX4615" s="544"/>
      <c r="VGY4615" s="2365"/>
      <c r="VGZ4615" s="633"/>
      <c r="VHA4615" s="439"/>
      <c r="VHB4615" s="633"/>
      <c r="VHC4615" s="633"/>
      <c r="VHD4615" s="1888"/>
      <c r="VHE4615" s="544"/>
      <c r="VHF4615" s="2365"/>
      <c r="VHG4615" s="633"/>
      <c r="VHH4615" s="439"/>
      <c r="VHI4615" s="633"/>
      <c r="VHJ4615" s="633"/>
      <c r="VHK4615" s="1888"/>
      <c r="VHL4615" s="544"/>
      <c r="VHM4615" s="2365"/>
      <c r="VHN4615" s="633"/>
      <c r="VHO4615" s="439"/>
      <c r="VHP4615" s="633"/>
      <c r="VHQ4615" s="633"/>
      <c r="VHR4615" s="1888"/>
      <c r="VHS4615" s="544"/>
      <c r="VHT4615" s="2365"/>
      <c r="VHU4615" s="633"/>
      <c r="VHV4615" s="439"/>
      <c r="VHW4615" s="633"/>
      <c r="VHX4615" s="633"/>
      <c r="VHY4615" s="1888"/>
      <c r="VHZ4615" s="544"/>
      <c r="VIA4615" s="2365"/>
      <c r="VIB4615" s="633"/>
      <c r="VIC4615" s="439"/>
      <c r="VID4615" s="633"/>
      <c r="VIE4615" s="633"/>
      <c r="VIF4615" s="1888"/>
      <c r="VIG4615" s="544"/>
      <c r="VIH4615" s="2365"/>
      <c r="VII4615" s="633"/>
      <c r="VIJ4615" s="439"/>
      <c r="VIK4615" s="633"/>
      <c r="VIL4615" s="633"/>
      <c r="VIM4615" s="1888"/>
      <c r="VIN4615" s="544"/>
      <c r="VIO4615" s="2365"/>
      <c r="VIP4615" s="633"/>
      <c r="VIQ4615" s="439"/>
      <c r="VIR4615" s="633"/>
      <c r="VIS4615" s="633"/>
      <c r="VIT4615" s="1888"/>
      <c r="VIU4615" s="544"/>
      <c r="VIV4615" s="2365"/>
      <c r="VIW4615" s="633"/>
      <c r="VIX4615" s="439"/>
      <c r="VIY4615" s="633"/>
      <c r="VIZ4615" s="633"/>
      <c r="VJA4615" s="1888"/>
      <c r="VJB4615" s="544"/>
      <c r="VJC4615" s="2365"/>
      <c r="VJD4615" s="633"/>
      <c r="VJE4615" s="439"/>
      <c r="VJF4615" s="633"/>
      <c r="VJG4615" s="633"/>
      <c r="VJH4615" s="1888"/>
      <c r="VJI4615" s="544"/>
      <c r="VJJ4615" s="2365"/>
      <c r="VJK4615" s="633"/>
      <c r="VJL4615" s="439"/>
      <c r="VJM4615" s="633"/>
      <c r="VJN4615" s="633"/>
      <c r="VJO4615" s="1888"/>
      <c r="VJP4615" s="544"/>
      <c r="VJQ4615" s="2365"/>
      <c r="VJR4615" s="633"/>
      <c r="VJS4615" s="439"/>
      <c r="VJT4615" s="633"/>
      <c r="VJU4615" s="633"/>
      <c r="VJV4615" s="1888"/>
      <c r="VJW4615" s="544"/>
      <c r="VJX4615" s="2365"/>
      <c r="VJY4615" s="633"/>
      <c r="VJZ4615" s="439"/>
      <c r="VKA4615" s="633"/>
      <c r="VKB4615" s="633"/>
      <c r="VKC4615" s="1888"/>
      <c r="VKD4615" s="544"/>
      <c r="VKE4615" s="2365"/>
      <c r="VKF4615" s="633"/>
      <c r="VKG4615" s="439"/>
      <c r="VKH4615" s="633"/>
      <c r="VKI4615" s="633"/>
      <c r="VKJ4615" s="1888"/>
      <c r="VKK4615" s="544"/>
      <c r="VKL4615" s="2365"/>
      <c r="VKM4615" s="633"/>
      <c r="VKN4615" s="439"/>
      <c r="VKO4615" s="633"/>
      <c r="VKP4615" s="633"/>
      <c r="VKQ4615" s="1888"/>
      <c r="VKR4615" s="544"/>
      <c r="VKS4615" s="2365"/>
      <c r="VKT4615" s="633"/>
      <c r="VKU4615" s="439"/>
      <c r="VKV4615" s="633"/>
      <c r="VKW4615" s="633"/>
      <c r="VKX4615" s="1888"/>
      <c r="VKY4615" s="544"/>
      <c r="VKZ4615" s="2365"/>
      <c r="VLA4615" s="633"/>
      <c r="VLB4615" s="439"/>
      <c r="VLC4615" s="633"/>
      <c r="VLD4615" s="633"/>
      <c r="VLE4615" s="1888"/>
      <c r="VLF4615" s="544"/>
      <c r="VLG4615" s="2365"/>
      <c r="VLH4615" s="633"/>
      <c r="VLI4615" s="439"/>
      <c r="VLJ4615" s="633"/>
      <c r="VLK4615" s="633"/>
      <c r="VLL4615" s="1888"/>
      <c r="VLM4615" s="544"/>
      <c r="VLN4615" s="2365"/>
      <c r="VLO4615" s="633"/>
      <c r="VLP4615" s="439"/>
      <c r="VLQ4615" s="633"/>
      <c r="VLR4615" s="633"/>
      <c r="VLS4615" s="1888"/>
      <c r="VLT4615" s="544"/>
      <c r="VLU4615" s="2365"/>
      <c r="VLV4615" s="633"/>
      <c r="VLW4615" s="439"/>
      <c r="VLX4615" s="633"/>
      <c r="VLY4615" s="633"/>
      <c r="VLZ4615" s="1888"/>
      <c r="VMA4615" s="544"/>
      <c r="VMB4615" s="2365"/>
      <c r="VMC4615" s="633"/>
      <c r="VMD4615" s="439"/>
      <c r="VME4615" s="633"/>
      <c r="VMF4615" s="633"/>
      <c r="VMG4615" s="1888"/>
      <c r="VMH4615" s="544"/>
      <c r="VMI4615" s="2365"/>
      <c r="VMJ4615" s="633"/>
      <c r="VMK4615" s="439"/>
      <c r="VML4615" s="633"/>
      <c r="VMM4615" s="633"/>
      <c r="VMN4615" s="1888"/>
      <c r="VMO4615" s="544"/>
      <c r="VMP4615" s="2365"/>
      <c r="VMQ4615" s="633"/>
      <c r="VMR4615" s="439"/>
      <c r="VMS4615" s="633"/>
      <c r="VMT4615" s="633"/>
      <c r="VMU4615" s="1888"/>
      <c r="VMV4615" s="544"/>
      <c r="VMW4615" s="2365"/>
      <c r="VMX4615" s="633"/>
      <c r="VMY4615" s="439"/>
      <c r="VMZ4615" s="633"/>
      <c r="VNA4615" s="633"/>
      <c r="VNB4615" s="1888"/>
      <c r="VNC4615" s="544"/>
      <c r="VND4615" s="2365"/>
      <c r="VNE4615" s="633"/>
      <c r="VNF4615" s="439"/>
      <c r="VNG4615" s="633"/>
      <c r="VNH4615" s="633"/>
      <c r="VNI4615" s="1888"/>
      <c r="VNJ4615" s="544"/>
      <c r="VNK4615" s="2365"/>
      <c r="VNL4615" s="633"/>
      <c r="VNM4615" s="439"/>
      <c r="VNN4615" s="633"/>
      <c r="VNO4615" s="633"/>
      <c r="VNP4615" s="1888"/>
      <c r="VNQ4615" s="544"/>
      <c r="VNR4615" s="2365"/>
      <c r="VNS4615" s="633"/>
      <c r="VNT4615" s="439"/>
      <c r="VNU4615" s="633"/>
      <c r="VNV4615" s="633"/>
      <c r="VNW4615" s="1888"/>
      <c r="VNX4615" s="544"/>
      <c r="VNY4615" s="2365"/>
      <c r="VNZ4615" s="633"/>
      <c r="VOA4615" s="439"/>
      <c r="VOB4615" s="633"/>
      <c r="VOC4615" s="633"/>
      <c r="VOD4615" s="1888"/>
      <c r="VOE4615" s="544"/>
      <c r="VOF4615" s="2365"/>
      <c r="VOG4615" s="633"/>
      <c r="VOH4615" s="439"/>
      <c r="VOI4615" s="633"/>
      <c r="VOJ4615" s="633"/>
      <c r="VOK4615" s="1888"/>
      <c r="VOL4615" s="544"/>
      <c r="VOM4615" s="2365"/>
      <c r="VON4615" s="633"/>
      <c r="VOO4615" s="439"/>
      <c r="VOP4615" s="633"/>
      <c r="VOQ4615" s="633"/>
      <c r="VOR4615" s="1888"/>
      <c r="VOS4615" s="544"/>
      <c r="VOT4615" s="2365"/>
      <c r="VOU4615" s="633"/>
      <c r="VOV4615" s="439"/>
      <c r="VOW4615" s="633"/>
      <c r="VOX4615" s="633"/>
      <c r="VOY4615" s="1888"/>
      <c r="VOZ4615" s="544"/>
      <c r="VPA4615" s="2365"/>
      <c r="VPB4615" s="633"/>
      <c r="VPC4615" s="439"/>
      <c r="VPD4615" s="633"/>
      <c r="VPE4615" s="633"/>
      <c r="VPF4615" s="1888"/>
      <c r="VPG4615" s="544"/>
      <c r="VPH4615" s="2365"/>
      <c r="VPI4615" s="633"/>
      <c r="VPJ4615" s="439"/>
      <c r="VPK4615" s="633"/>
      <c r="VPL4615" s="633"/>
      <c r="VPM4615" s="1888"/>
      <c r="VPN4615" s="544"/>
      <c r="VPO4615" s="2365"/>
      <c r="VPP4615" s="633"/>
      <c r="VPQ4615" s="439"/>
      <c r="VPR4615" s="633"/>
      <c r="VPS4615" s="633"/>
      <c r="VPT4615" s="1888"/>
      <c r="VPU4615" s="544"/>
      <c r="VPV4615" s="2365"/>
      <c r="VPW4615" s="633"/>
      <c r="VPX4615" s="439"/>
      <c r="VPY4615" s="633"/>
      <c r="VPZ4615" s="633"/>
      <c r="VQA4615" s="1888"/>
      <c r="VQB4615" s="544"/>
      <c r="VQC4615" s="2365"/>
      <c r="VQD4615" s="633"/>
      <c r="VQE4615" s="439"/>
      <c r="VQF4615" s="633"/>
      <c r="VQG4615" s="633"/>
      <c r="VQH4615" s="1888"/>
      <c r="VQI4615" s="544"/>
      <c r="VQJ4615" s="2365"/>
      <c r="VQK4615" s="633"/>
      <c r="VQL4615" s="439"/>
      <c r="VQM4615" s="633"/>
      <c r="VQN4615" s="633"/>
      <c r="VQO4615" s="1888"/>
      <c r="VQP4615" s="544"/>
      <c r="VQQ4615" s="2365"/>
      <c r="VQR4615" s="633"/>
      <c r="VQS4615" s="439"/>
      <c r="VQT4615" s="633"/>
      <c r="VQU4615" s="633"/>
      <c r="VQV4615" s="1888"/>
      <c r="VQW4615" s="544"/>
      <c r="VQX4615" s="2365"/>
      <c r="VQY4615" s="633"/>
      <c r="VQZ4615" s="439"/>
      <c r="VRA4615" s="633"/>
      <c r="VRB4615" s="633"/>
      <c r="VRC4615" s="1888"/>
      <c r="VRD4615" s="544"/>
      <c r="VRE4615" s="2365"/>
      <c r="VRF4615" s="633"/>
      <c r="VRG4615" s="439"/>
      <c r="VRH4615" s="633"/>
      <c r="VRI4615" s="633"/>
      <c r="VRJ4615" s="1888"/>
      <c r="VRK4615" s="544"/>
      <c r="VRL4615" s="2365"/>
      <c r="VRM4615" s="633"/>
      <c r="VRN4615" s="439"/>
      <c r="VRO4615" s="633"/>
      <c r="VRP4615" s="633"/>
      <c r="VRQ4615" s="1888"/>
      <c r="VRR4615" s="544"/>
      <c r="VRS4615" s="2365"/>
      <c r="VRT4615" s="633"/>
      <c r="VRU4615" s="439"/>
      <c r="VRV4615" s="633"/>
      <c r="VRW4615" s="633"/>
      <c r="VRX4615" s="1888"/>
      <c r="VRY4615" s="544"/>
      <c r="VRZ4615" s="2365"/>
      <c r="VSA4615" s="633"/>
      <c r="VSB4615" s="439"/>
      <c r="VSC4615" s="633"/>
      <c r="VSD4615" s="633"/>
      <c r="VSE4615" s="1888"/>
      <c r="VSF4615" s="544"/>
      <c r="VSG4615" s="2365"/>
      <c r="VSH4615" s="633"/>
      <c r="VSI4615" s="439"/>
      <c r="VSJ4615" s="633"/>
      <c r="VSK4615" s="633"/>
      <c r="VSL4615" s="1888"/>
      <c r="VSM4615" s="544"/>
      <c r="VSN4615" s="2365"/>
      <c r="VSO4615" s="633"/>
      <c r="VSP4615" s="439"/>
      <c r="VSQ4615" s="633"/>
      <c r="VSR4615" s="633"/>
      <c r="VSS4615" s="1888"/>
      <c r="VST4615" s="544"/>
      <c r="VSU4615" s="2365"/>
      <c r="VSV4615" s="633"/>
      <c r="VSW4615" s="439"/>
      <c r="VSX4615" s="633"/>
      <c r="VSY4615" s="633"/>
      <c r="VSZ4615" s="1888"/>
      <c r="VTA4615" s="544"/>
      <c r="VTB4615" s="2365"/>
      <c r="VTC4615" s="633"/>
      <c r="VTD4615" s="439"/>
      <c r="VTE4615" s="633"/>
      <c r="VTF4615" s="633"/>
      <c r="VTG4615" s="1888"/>
      <c r="VTH4615" s="544"/>
      <c r="VTI4615" s="2365"/>
      <c r="VTJ4615" s="633"/>
      <c r="VTK4615" s="439"/>
      <c r="VTL4615" s="633"/>
      <c r="VTM4615" s="633"/>
      <c r="VTN4615" s="1888"/>
      <c r="VTO4615" s="544"/>
      <c r="VTP4615" s="2365"/>
      <c r="VTQ4615" s="633"/>
      <c r="VTR4615" s="439"/>
      <c r="VTS4615" s="633"/>
      <c r="VTT4615" s="633"/>
      <c r="VTU4615" s="1888"/>
      <c r="VTV4615" s="544"/>
      <c r="VTW4615" s="2365"/>
      <c r="VTX4615" s="633"/>
      <c r="VTY4615" s="439"/>
      <c r="VTZ4615" s="633"/>
      <c r="VUA4615" s="633"/>
      <c r="VUB4615" s="1888"/>
      <c r="VUC4615" s="544"/>
      <c r="VUD4615" s="2365"/>
      <c r="VUE4615" s="633"/>
      <c r="VUF4615" s="439"/>
      <c r="VUG4615" s="633"/>
      <c r="VUH4615" s="633"/>
      <c r="VUI4615" s="1888"/>
      <c r="VUJ4615" s="544"/>
      <c r="VUK4615" s="2365"/>
      <c r="VUL4615" s="633"/>
      <c r="VUM4615" s="439"/>
      <c r="VUN4615" s="633"/>
      <c r="VUO4615" s="633"/>
      <c r="VUP4615" s="1888"/>
      <c r="VUQ4615" s="544"/>
      <c r="VUR4615" s="2365"/>
      <c r="VUS4615" s="633"/>
      <c r="VUT4615" s="439"/>
      <c r="VUU4615" s="633"/>
      <c r="VUV4615" s="633"/>
      <c r="VUW4615" s="1888"/>
      <c r="VUX4615" s="544"/>
      <c r="VUY4615" s="2365"/>
      <c r="VUZ4615" s="633"/>
      <c r="VVA4615" s="439"/>
      <c r="VVB4615" s="633"/>
      <c r="VVC4615" s="633"/>
      <c r="VVD4615" s="1888"/>
      <c r="VVE4615" s="544"/>
      <c r="VVF4615" s="2365"/>
      <c r="VVG4615" s="633"/>
      <c r="VVH4615" s="439"/>
      <c r="VVI4615" s="633"/>
      <c r="VVJ4615" s="633"/>
      <c r="VVK4615" s="1888"/>
      <c r="VVL4615" s="544"/>
      <c r="VVM4615" s="2365"/>
      <c r="VVN4615" s="633"/>
      <c r="VVO4615" s="439"/>
      <c r="VVP4615" s="633"/>
      <c r="VVQ4615" s="633"/>
      <c r="VVR4615" s="1888"/>
      <c r="VVS4615" s="544"/>
      <c r="VVT4615" s="2365"/>
      <c r="VVU4615" s="633"/>
      <c r="VVV4615" s="439"/>
      <c r="VVW4615" s="633"/>
      <c r="VVX4615" s="633"/>
      <c r="VVY4615" s="1888"/>
      <c r="VVZ4615" s="544"/>
      <c r="VWA4615" s="2365"/>
      <c r="VWB4615" s="633"/>
      <c r="VWC4615" s="439"/>
      <c r="VWD4615" s="633"/>
      <c r="VWE4615" s="633"/>
      <c r="VWF4615" s="1888"/>
      <c r="VWG4615" s="544"/>
      <c r="VWH4615" s="2365"/>
      <c r="VWI4615" s="633"/>
      <c r="VWJ4615" s="439"/>
      <c r="VWK4615" s="633"/>
      <c r="VWL4615" s="633"/>
      <c r="VWM4615" s="1888"/>
      <c r="VWN4615" s="544"/>
      <c r="VWO4615" s="2365"/>
      <c r="VWP4615" s="633"/>
      <c r="VWQ4615" s="439"/>
      <c r="VWR4615" s="633"/>
      <c r="VWS4615" s="633"/>
      <c r="VWT4615" s="1888"/>
      <c r="VWU4615" s="544"/>
      <c r="VWV4615" s="2365"/>
      <c r="VWW4615" s="633"/>
      <c r="VWX4615" s="439"/>
      <c r="VWY4615" s="633"/>
      <c r="VWZ4615" s="633"/>
      <c r="VXA4615" s="1888"/>
      <c r="VXB4615" s="544"/>
      <c r="VXC4615" s="2365"/>
      <c r="VXD4615" s="633"/>
      <c r="VXE4615" s="439"/>
      <c r="VXF4615" s="633"/>
      <c r="VXG4615" s="633"/>
      <c r="VXH4615" s="1888"/>
      <c r="VXI4615" s="544"/>
      <c r="VXJ4615" s="2365"/>
      <c r="VXK4615" s="633"/>
      <c r="VXL4615" s="439"/>
      <c r="VXM4615" s="633"/>
      <c r="VXN4615" s="633"/>
      <c r="VXO4615" s="1888"/>
      <c r="VXP4615" s="544"/>
      <c r="VXQ4615" s="2365"/>
      <c r="VXR4615" s="633"/>
      <c r="VXS4615" s="439"/>
      <c r="VXT4615" s="633"/>
      <c r="VXU4615" s="633"/>
      <c r="VXV4615" s="1888"/>
      <c r="VXW4615" s="544"/>
      <c r="VXX4615" s="2365"/>
      <c r="VXY4615" s="633"/>
      <c r="VXZ4615" s="439"/>
      <c r="VYA4615" s="633"/>
      <c r="VYB4615" s="633"/>
      <c r="VYC4615" s="1888"/>
      <c r="VYD4615" s="544"/>
      <c r="VYE4615" s="2365"/>
      <c r="VYF4615" s="633"/>
      <c r="VYG4615" s="439"/>
      <c r="VYH4615" s="633"/>
      <c r="VYI4615" s="633"/>
      <c r="VYJ4615" s="1888"/>
      <c r="VYK4615" s="544"/>
      <c r="VYL4615" s="2365"/>
      <c r="VYM4615" s="633"/>
      <c r="VYN4615" s="439"/>
      <c r="VYO4615" s="633"/>
      <c r="VYP4615" s="633"/>
      <c r="VYQ4615" s="1888"/>
      <c r="VYR4615" s="544"/>
      <c r="VYS4615" s="2365"/>
      <c r="VYT4615" s="633"/>
      <c r="VYU4615" s="439"/>
      <c r="VYV4615" s="633"/>
      <c r="VYW4615" s="633"/>
      <c r="VYX4615" s="1888"/>
      <c r="VYY4615" s="544"/>
      <c r="VYZ4615" s="2365"/>
      <c r="VZA4615" s="633"/>
      <c r="VZB4615" s="439"/>
      <c r="VZC4615" s="633"/>
      <c r="VZD4615" s="633"/>
      <c r="VZE4615" s="1888"/>
      <c r="VZF4615" s="544"/>
      <c r="VZG4615" s="2365"/>
      <c r="VZH4615" s="633"/>
      <c r="VZI4615" s="439"/>
      <c r="VZJ4615" s="633"/>
      <c r="VZK4615" s="633"/>
      <c r="VZL4615" s="1888"/>
      <c r="VZM4615" s="544"/>
      <c r="VZN4615" s="2365"/>
      <c r="VZO4615" s="633"/>
      <c r="VZP4615" s="439"/>
      <c r="VZQ4615" s="633"/>
      <c r="VZR4615" s="633"/>
      <c r="VZS4615" s="1888"/>
      <c r="VZT4615" s="544"/>
      <c r="VZU4615" s="2365"/>
      <c r="VZV4615" s="633"/>
      <c r="VZW4615" s="439"/>
      <c r="VZX4615" s="633"/>
      <c r="VZY4615" s="633"/>
      <c r="VZZ4615" s="1888"/>
      <c r="WAA4615" s="544"/>
      <c r="WAB4615" s="2365"/>
      <c r="WAC4615" s="633"/>
      <c r="WAD4615" s="439"/>
      <c r="WAE4615" s="633"/>
      <c r="WAF4615" s="633"/>
      <c r="WAG4615" s="1888"/>
      <c r="WAH4615" s="544"/>
      <c r="WAI4615" s="2365"/>
      <c r="WAJ4615" s="633"/>
      <c r="WAK4615" s="439"/>
      <c r="WAL4615" s="633"/>
      <c r="WAM4615" s="633"/>
      <c r="WAN4615" s="1888"/>
      <c r="WAO4615" s="544"/>
      <c r="WAP4615" s="2365"/>
      <c r="WAQ4615" s="633"/>
      <c r="WAR4615" s="439"/>
      <c r="WAS4615" s="633"/>
      <c r="WAT4615" s="633"/>
      <c r="WAU4615" s="1888"/>
      <c r="WAV4615" s="544"/>
      <c r="WAW4615" s="2365"/>
      <c r="WAX4615" s="633"/>
      <c r="WAY4615" s="439"/>
      <c r="WAZ4615" s="633"/>
      <c r="WBA4615" s="633"/>
      <c r="WBB4615" s="1888"/>
      <c r="WBC4615" s="544"/>
      <c r="WBD4615" s="2365"/>
      <c r="WBE4615" s="633"/>
      <c r="WBF4615" s="439"/>
      <c r="WBG4615" s="633"/>
      <c r="WBH4615" s="633"/>
      <c r="WBI4615" s="1888"/>
      <c r="WBJ4615" s="544"/>
      <c r="WBK4615" s="2365"/>
      <c r="WBL4615" s="633"/>
      <c r="WBM4615" s="439"/>
      <c r="WBN4615" s="633"/>
      <c r="WBO4615" s="633"/>
      <c r="WBP4615" s="1888"/>
      <c r="WBQ4615" s="544"/>
      <c r="WBR4615" s="2365"/>
      <c r="WBS4615" s="633"/>
      <c r="WBT4615" s="439"/>
      <c r="WBU4615" s="633"/>
      <c r="WBV4615" s="633"/>
      <c r="WBW4615" s="1888"/>
      <c r="WBX4615" s="544"/>
      <c r="WBY4615" s="2365"/>
      <c r="WBZ4615" s="633"/>
      <c r="WCA4615" s="439"/>
      <c r="WCB4615" s="633"/>
      <c r="WCC4615" s="633"/>
      <c r="WCD4615" s="1888"/>
      <c r="WCE4615" s="544"/>
      <c r="WCF4615" s="2365"/>
      <c r="WCG4615" s="633"/>
      <c r="WCH4615" s="439"/>
      <c r="WCI4615" s="633"/>
      <c r="WCJ4615" s="633"/>
      <c r="WCK4615" s="1888"/>
      <c r="WCL4615" s="544"/>
      <c r="WCM4615" s="2365"/>
      <c r="WCN4615" s="633"/>
      <c r="WCO4615" s="439"/>
      <c r="WCP4615" s="633"/>
      <c r="WCQ4615" s="633"/>
      <c r="WCR4615" s="1888"/>
      <c r="WCS4615" s="544"/>
      <c r="WCT4615" s="2365"/>
      <c r="WCU4615" s="633"/>
      <c r="WCV4615" s="439"/>
      <c r="WCW4615" s="633"/>
      <c r="WCX4615" s="633"/>
      <c r="WCY4615" s="1888"/>
      <c r="WCZ4615" s="544"/>
      <c r="WDA4615" s="2365"/>
      <c r="WDB4615" s="633"/>
      <c r="WDC4615" s="439"/>
      <c r="WDD4615" s="633"/>
      <c r="WDE4615" s="633"/>
      <c r="WDF4615" s="1888"/>
      <c r="WDG4615" s="544"/>
      <c r="WDH4615" s="2365"/>
      <c r="WDI4615" s="633"/>
      <c r="WDJ4615" s="439"/>
      <c r="WDK4615" s="633"/>
      <c r="WDL4615" s="633"/>
      <c r="WDM4615" s="1888"/>
      <c r="WDN4615" s="544"/>
      <c r="WDO4615" s="2365"/>
      <c r="WDP4615" s="633"/>
      <c r="WDQ4615" s="439"/>
      <c r="WDR4615" s="633"/>
      <c r="WDS4615" s="633"/>
      <c r="WDT4615" s="1888"/>
      <c r="WDU4615" s="544"/>
      <c r="WDV4615" s="2365"/>
      <c r="WDW4615" s="633"/>
      <c r="WDX4615" s="439"/>
      <c r="WDY4615" s="633"/>
      <c r="WDZ4615" s="633"/>
      <c r="WEA4615" s="1888"/>
      <c r="WEB4615" s="544"/>
      <c r="WEC4615" s="2365"/>
      <c r="WED4615" s="633"/>
      <c r="WEE4615" s="439"/>
      <c r="WEF4615" s="633"/>
      <c r="WEG4615" s="633"/>
      <c r="WEH4615" s="1888"/>
      <c r="WEI4615" s="544"/>
      <c r="WEJ4615" s="2365"/>
      <c r="WEK4615" s="633"/>
      <c r="WEL4615" s="439"/>
      <c r="WEM4615" s="633"/>
      <c r="WEN4615" s="633"/>
      <c r="WEO4615" s="1888"/>
      <c r="WEP4615" s="544"/>
      <c r="WEQ4615" s="2365"/>
      <c r="WER4615" s="633"/>
      <c r="WES4615" s="439"/>
      <c r="WET4615" s="633"/>
      <c r="WEU4615" s="633"/>
      <c r="WEV4615" s="1888"/>
      <c r="WEW4615" s="544"/>
      <c r="WEX4615" s="2365"/>
      <c r="WEY4615" s="633"/>
      <c r="WEZ4615" s="439"/>
      <c r="WFA4615" s="633"/>
      <c r="WFB4615" s="633"/>
      <c r="WFC4615" s="1888"/>
      <c r="WFD4615" s="544"/>
      <c r="WFE4615" s="2365"/>
      <c r="WFF4615" s="633"/>
      <c r="WFG4615" s="439"/>
      <c r="WFH4615" s="633"/>
      <c r="WFI4615" s="633"/>
      <c r="WFJ4615" s="1888"/>
      <c r="WFK4615" s="544"/>
      <c r="WFL4615" s="2365"/>
      <c r="WFM4615" s="633"/>
      <c r="WFN4615" s="439"/>
      <c r="WFO4615" s="633"/>
      <c r="WFP4615" s="633"/>
      <c r="WFQ4615" s="1888"/>
      <c r="WFR4615" s="544"/>
      <c r="WFS4615" s="2365"/>
      <c r="WFT4615" s="633"/>
      <c r="WFU4615" s="439"/>
      <c r="WFV4615" s="633"/>
      <c r="WFW4615" s="633"/>
      <c r="WFX4615" s="1888"/>
      <c r="WFY4615" s="544"/>
      <c r="WFZ4615" s="2365"/>
      <c r="WGA4615" s="633"/>
      <c r="WGB4615" s="439"/>
      <c r="WGC4615" s="633"/>
      <c r="WGD4615" s="633"/>
      <c r="WGE4615" s="1888"/>
      <c r="WGF4615" s="544"/>
      <c r="WGG4615" s="2365"/>
      <c r="WGH4615" s="633"/>
      <c r="WGI4615" s="439"/>
      <c r="WGJ4615" s="633"/>
      <c r="WGK4615" s="633"/>
      <c r="WGL4615" s="1888"/>
      <c r="WGM4615" s="544"/>
      <c r="WGN4615" s="2365"/>
      <c r="WGO4615" s="633"/>
      <c r="WGP4615" s="439"/>
      <c r="WGQ4615" s="633"/>
      <c r="WGR4615" s="633"/>
      <c r="WGS4615" s="1888"/>
      <c r="WGT4615" s="544"/>
      <c r="WGU4615" s="2365"/>
      <c r="WGV4615" s="633"/>
      <c r="WGW4615" s="439"/>
      <c r="WGX4615" s="633"/>
      <c r="WGY4615" s="633"/>
      <c r="WGZ4615" s="1888"/>
      <c r="WHA4615" s="544"/>
      <c r="WHB4615" s="2365"/>
      <c r="WHC4615" s="633"/>
      <c r="WHD4615" s="439"/>
      <c r="WHE4615" s="633"/>
      <c r="WHF4615" s="633"/>
      <c r="WHG4615" s="1888"/>
      <c r="WHH4615" s="544"/>
      <c r="WHI4615" s="2365"/>
      <c r="WHJ4615" s="633"/>
      <c r="WHK4615" s="439"/>
      <c r="WHL4615" s="633"/>
      <c r="WHM4615" s="633"/>
      <c r="WHN4615" s="1888"/>
      <c r="WHO4615" s="544"/>
      <c r="WHP4615" s="2365"/>
      <c r="WHQ4615" s="633"/>
      <c r="WHR4615" s="439"/>
      <c r="WHS4615" s="633"/>
      <c r="WHT4615" s="633"/>
      <c r="WHU4615" s="1888"/>
      <c r="WHV4615" s="544"/>
      <c r="WHW4615" s="2365"/>
      <c r="WHX4615" s="633"/>
      <c r="WHY4615" s="439"/>
      <c r="WHZ4615" s="633"/>
      <c r="WIA4615" s="633"/>
      <c r="WIB4615" s="1888"/>
      <c r="WIC4615" s="544"/>
      <c r="WID4615" s="2365"/>
      <c r="WIE4615" s="633"/>
      <c r="WIF4615" s="439"/>
      <c r="WIG4615" s="633"/>
      <c r="WIH4615" s="633"/>
      <c r="WII4615" s="1888"/>
      <c r="WIJ4615" s="544"/>
      <c r="WIK4615" s="2365"/>
      <c r="WIL4615" s="633"/>
      <c r="WIM4615" s="439"/>
      <c r="WIN4615" s="633"/>
      <c r="WIO4615" s="633"/>
      <c r="WIP4615" s="1888"/>
      <c r="WIQ4615" s="544"/>
      <c r="WIR4615" s="2365"/>
      <c r="WIS4615" s="633"/>
      <c r="WIT4615" s="439"/>
      <c r="WIU4615" s="633"/>
      <c r="WIV4615" s="633"/>
      <c r="WIW4615" s="1888"/>
      <c r="WIX4615" s="544"/>
      <c r="WIY4615" s="2365"/>
      <c r="WIZ4615" s="633"/>
      <c r="WJA4615" s="439"/>
      <c r="WJB4615" s="633"/>
      <c r="WJC4615" s="633"/>
      <c r="WJD4615" s="1888"/>
      <c r="WJE4615" s="544"/>
      <c r="WJF4615" s="2365"/>
      <c r="WJG4615" s="633"/>
      <c r="WJH4615" s="439"/>
      <c r="WJI4615" s="633"/>
      <c r="WJJ4615" s="633"/>
      <c r="WJK4615" s="1888"/>
      <c r="WJL4615" s="544"/>
      <c r="WJM4615" s="2365"/>
      <c r="WJN4615" s="633"/>
      <c r="WJO4615" s="439"/>
      <c r="WJP4615" s="633"/>
      <c r="WJQ4615" s="633"/>
      <c r="WJR4615" s="1888"/>
      <c r="WJS4615" s="544"/>
      <c r="WJT4615" s="2365"/>
      <c r="WJU4615" s="633"/>
      <c r="WJV4615" s="439"/>
      <c r="WJW4615" s="633"/>
      <c r="WJX4615" s="633"/>
      <c r="WJY4615" s="1888"/>
      <c r="WJZ4615" s="544"/>
      <c r="WKA4615" s="2365"/>
      <c r="WKB4615" s="633"/>
      <c r="WKC4615" s="439"/>
      <c r="WKD4615" s="633"/>
      <c r="WKE4615" s="633"/>
      <c r="WKF4615" s="1888"/>
      <c r="WKG4615" s="544"/>
      <c r="WKH4615" s="2365"/>
      <c r="WKI4615" s="633"/>
      <c r="WKJ4615" s="439"/>
      <c r="WKK4615" s="633"/>
      <c r="WKL4615" s="633"/>
      <c r="WKM4615" s="1888"/>
      <c r="WKN4615" s="544"/>
      <c r="WKO4615" s="2365"/>
      <c r="WKP4615" s="633"/>
      <c r="WKQ4615" s="439"/>
      <c r="WKR4615" s="633"/>
      <c r="WKS4615" s="633"/>
      <c r="WKT4615" s="1888"/>
      <c r="WKU4615" s="544"/>
      <c r="WKV4615" s="2365"/>
      <c r="WKW4615" s="633"/>
      <c r="WKX4615" s="439"/>
      <c r="WKY4615" s="633"/>
      <c r="WKZ4615" s="633"/>
      <c r="WLA4615" s="1888"/>
      <c r="WLB4615" s="544"/>
      <c r="WLC4615" s="2365"/>
      <c r="WLD4615" s="633"/>
      <c r="WLE4615" s="439"/>
      <c r="WLF4615" s="633"/>
      <c r="WLG4615" s="633"/>
      <c r="WLH4615" s="1888"/>
      <c r="WLI4615" s="544"/>
      <c r="WLJ4615" s="2365"/>
      <c r="WLK4615" s="633"/>
      <c r="WLL4615" s="439"/>
      <c r="WLM4615" s="633"/>
      <c r="WLN4615" s="633"/>
      <c r="WLO4615" s="1888"/>
      <c r="WLP4615" s="544"/>
      <c r="WLQ4615" s="2365"/>
      <c r="WLR4615" s="633"/>
      <c r="WLS4615" s="439"/>
      <c r="WLT4615" s="633"/>
      <c r="WLU4615" s="633"/>
      <c r="WLV4615" s="1888"/>
      <c r="WLW4615" s="544"/>
      <c r="WLX4615" s="2365"/>
      <c r="WLY4615" s="633"/>
      <c r="WLZ4615" s="439"/>
      <c r="WMA4615" s="633"/>
      <c r="WMB4615" s="633"/>
      <c r="WMC4615" s="1888"/>
      <c r="WMD4615" s="544"/>
      <c r="WME4615" s="2365"/>
      <c r="WMF4615" s="633"/>
      <c r="WMG4615" s="439"/>
      <c r="WMH4615" s="633"/>
      <c r="WMI4615" s="633"/>
      <c r="WMJ4615" s="1888"/>
      <c r="WMK4615" s="544"/>
      <c r="WML4615" s="2365"/>
      <c r="WMM4615" s="633"/>
      <c r="WMN4615" s="439"/>
      <c r="WMO4615" s="633"/>
      <c r="WMP4615" s="633"/>
      <c r="WMQ4615" s="1888"/>
      <c r="WMR4615" s="544"/>
      <c r="WMS4615" s="2365"/>
      <c r="WMT4615" s="633"/>
      <c r="WMU4615" s="439"/>
      <c r="WMV4615" s="633"/>
      <c r="WMW4615" s="633"/>
      <c r="WMX4615" s="1888"/>
      <c r="WMY4615" s="544"/>
      <c r="WMZ4615" s="2365"/>
      <c r="WNA4615" s="633"/>
      <c r="WNB4615" s="439"/>
      <c r="WNC4615" s="633"/>
      <c r="WND4615" s="633"/>
      <c r="WNE4615" s="1888"/>
      <c r="WNF4615" s="544"/>
      <c r="WNG4615" s="2365"/>
      <c r="WNH4615" s="633"/>
      <c r="WNI4615" s="439"/>
      <c r="WNJ4615" s="633"/>
      <c r="WNK4615" s="633"/>
      <c r="WNL4615" s="1888"/>
      <c r="WNM4615" s="544"/>
      <c r="WNN4615" s="2365"/>
      <c r="WNO4615" s="633"/>
      <c r="WNP4615" s="439"/>
      <c r="WNQ4615" s="633"/>
      <c r="WNR4615" s="633"/>
      <c r="WNS4615" s="1888"/>
      <c r="WNT4615" s="544"/>
      <c r="WNU4615" s="2365"/>
      <c r="WNV4615" s="633"/>
      <c r="WNW4615" s="439"/>
      <c r="WNX4615" s="633"/>
      <c r="WNY4615" s="633"/>
      <c r="WNZ4615" s="1888"/>
      <c r="WOA4615" s="544"/>
      <c r="WOB4615" s="2365"/>
      <c r="WOC4615" s="633"/>
      <c r="WOD4615" s="439"/>
      <c r="WOE4615" s="633"/>
      <c r="WOF4615" s="633"/>
      <c r="WOG4615" s="1888"/>
      <c r="WOH4615" s="544"/>
      <c r="WOI4615" s="2365"/>
      <c r="WOJ4615" s="633"/>
      <c r="WOK4615" s="439"/>
      <c r="WOL4615" s="633"/>
      <c r="WOM4615" s="633"/>
      <c r="WON4615" s="1888"/>
      <c r="WOO4615" s="544"/>
      <c r="WOP4615" s="2365"/>
      <c r="WOQ4615" s="633"/>
      <c r="WOR4615" s="439"/>
      <c r="WOS4615" s="633"/>
      <c r="WOT4615" s="633"/>
      <c r="WOU4615" s="1888"/>
      <c r="WOV4615" s="544"/>
      <c r="WOW4615" s="2365"/>
      <c r="WOX4615" s="633"/>
      <c r="WOY4615" s="439"/>
      <c r="WOZ4615" s="633"/>
      <c r="WPA4615" s="633"/>
      <c r="WPB4615" s="1888"/>
      <c r="WPC4615" s="544"/>
      <c r="WPD4615" s="2365"/>
      <c r="WPE4615" s="633"/>
      <c r="WPF4615" s="439"/>
      <c r="WPG4615" s="633"/>
      <c r="WPH4615" s="633"/>
      <c r="WPI4615" s="1888"/>
      <c r="WPJ4615" s="544"/>
      <c r="WPK4615" s="2365"/>
      <c r="WPL4615" s="633"/>
      <c r="WPM4615" s="439"/>
      <c r="WPN4615" s="633"/>
      <c r="WPO4615" s="633"/>
      <c r="WPP4615" s="1888"/>
      <c r="WPQ4615" s="544"/>
      <c r="WPR4615" s="2365"/>
      <c r="WPS4615" s="633"/>
      <c r="WPT4615" s="439"/>
      <c r="WPU4615" s="633"/>
      <c r="WPV4615" s="633"/>
      <c r="WPW4615" s="1888"/>
      <c r="WPX4615" s="544"/>
      <c r="WPY4615" s="2365"/>
      <c r="WPZ4615" s="633"/>
      <c r="WQA4615" s="439"/>
      <c r="WQB4615" s="633"/>
      <c r="WQC4615" s="633"/>
      <c r="WQD4615" s="1888"/>
      <c r="WQE4615" s="544"/>
      <c r="WQF4615" s="2365"/>
      <c r="WQG4615" s="633"/>
      <c r="WQH4615" s="439"/>
      <c r="WQI4615" s="633"/>
      <c r="WQJ4615" s="633"/>
      <c r="WQK4615" s="1888"/>
      <c r="WQL4615" s="544"/>
      <c r="WQM4615" s="2365"/>
      <c r="WQN4615" s="633"/>
      <c r="WQO4615" s="439"/>
      <c r="WQP4615" s="633"/>
      <c r="WQQ4615" s="633"/>
      <c r="WQR4615" s="1888"/>
      <c r="WQS4615" s="544"/>
      <c r="WQT4615" s="2365"/>
      <c r="WQU4615" s="633"/>
      <c r="WQV4615" s="439"/>
      <c r="WQW4615" s="633"/>
      <c r="WQX4615" s="633"/>
      <c r="WQY4615" s="1888"/>
      <c r="WQZ4615" s="544"/>
      <c r="WRA4615" s="2365"/>
      <c r="WRB4615" s="633"/>
      <c r="WRC4615" s="439"/>
      <c r="WRD4615" s="633"/>
      <c r="WRE4615" s="633"/>
      <c r="WRF4615" s="1888"/>
      <c r="WRG4615" s="544"/>
      <c r="WRH4615" s="2365"/>
      <c r="WRI4615" s="633"/>
      <c r="WRJ4615" s="439"/>
      <c r="WRK4615" s="633"/>
      <c r="WRL4615" s="633"/>
      <c r="WRM4615" s="1888"/>
      <c r="WRN4615" s="544"/>
      <c r="WRO4615" s="2365"/>
      <c r="WRP4615" s="633"/>
      <c r="WRQ4615" s="439"/>
      <c r="WRR4615" s="633"/>
      <c r="WRS4615" s="633"/>
      <c r="WRT4615" s="1888"/>
      <c r="WRU4615" s="544"/>
      <c r="WRV4615" s="2365"/>
      <c r="WRW4615" s="633"/>
      <c r="WRX4615" s="439"/>
      <c r="WRY4615" s="633"/>
      <c r="WRZ4615" s="633"/>
      <c r="WSA4615" s="1888"/>
      <c r="WSB4615" s="544"/>
      <c r="WSC4615" s="2365"/>
      <c r="WSD4615" s="633"/>
      <c r="WSE4615" s="439"/>
      <c r="WSF4615" s="633"/>
      <c r="WSG4615" s="633"/>
      <c r="WSH4615" s="1888"/>
      <c r="WSI4615" s="544"/>
      <c r="WSJ4615" s="2365"/>
      <c r="WSK4615" s="633"/>
      <c r="WSL4615" s="439"/>
      <c r="WSM4615" s="633"/>
      <c r="WSN4615" s="633"/>
      <c r="WSO4615" s="1888"/>
      <c r="WSP4615" s="544"/>
      <c r="WSQ4615" s="2365"/>
      <c r="WSR4615" s="633"/>
      <c r="WSS4615" s="439"/>
      <c r="WST4615" s="633"/>
      <c r="WSU4615" s="633"/>
      <c r="WSV4615" s="1888"/>
      <c r="WSW4615" s="544"/>
      <c r="WSX4615" s="2365"/>
      <c r="WSY4615" s="633"/>
      <c r="WSZ4615" s="439"/>
      <c r="WTA4615" s="633"/>
      <c r="WTB4615" s="633"/>
      <c r="WTC4615" s="1888"/>
      <c r="WTD4615" s="544"/>
      <c r="WTE4615" s="2365"/>
      <c r="WTF4615" s="633"/>
      <c r="WTG4615" s="439"/>
      <c r="WTH4615" s="633"/>
      <c r="WTI4615" s="633"/>
      <c r="WTJ4615" s="1888"/>
      <c r="WTK4615" s="544"/>
      <c r="WTL4615" s="2365"/>
      <c r="WTM4615" s="633"/>
      <c r="WTN4615" s="439"/>
      <c r="WTO4615" s="633"/>
      <c r="WTP4615" s="633"/>
      <c r="WTQ4615" s="1888"/>
      <c r="WTR4615" s="544"/>
      <c r="WTS4615" s="2365"/>
      <c r="WTT4615" s="633"/>
      <c r="WTU4615" s="439"/>
      <c r="WTV4615" s="633"/>
      <c r="WTW4615" s="633"/>
      <c r="WTX4615" s="1888"/>
      <c r="WTY4615" s="544"/>
      <c r="WTZ4615" s="2365"/>
      <c r="WUA4615" s="633"/>
      <c r="WUB4615" s="439"/>
      <c r="WUC4615" s="633"/>
      <c r="WUD4615" s="633"/>
      <c r="WUE4615" s="1888"/>
      <c r="WUF4615" s="544"/>
      <c r="WUG4615" s="2365"/>
      <c r="WUH4615" s="633"/>
      <c r="WUI4615" s="439"/>
      <c r="WUJ4615" s="633"/>
      <c r="WUK4615" s="633"/>
      <c r="WUL4615" s="1888"/>
      <c r="WUM4615" s="544"/>
      <c r="WUN4615" s="2365"/>
      <c r="WUO4615" s="633"/>
      <c r="WUP4615" s="439"/>
      <c r="WUQ4615" s="633"/>
      <c r="WUR4615" s="633"/>
      <c r="WUS4615" s="1888"/>
      <c r="WUT4615" s="544"/>
      <c r="WUU4615" s="2365"/>
      <c r="WUV4615" s="633"/>
      <c r="WUW4615" s="439"/>
      <c r="WUX4615" s="633"/>
      <c r="WUY4615" s="633"/>
      <c r="WUZ4615" s="1888"/>
      <c r="WVA4615" s="544"/>
      <c r="WVB4615" s="2365"/>
      <c r="WVC4615" s="633"/>
      <c r="WVD4615" s="439"/>
      <c r="WVE4615" s="633"/>
      <c r="WVF4615" s="633"/>
      <c r="WVG4615" s="1888"/>
      <c r="WVH4615" s="544"/>
      <c r="WVI4615" s="2365"/>
      <c r="WVJ4615" s="633"/>
      <c r="WVK4615" s="439"/>
      <c r="WVL4615" s="633"/>
      <c r="WVM4615" s="633"/>
      <c r="WVN4615" s="1888"/>
      <c r="WVO4615" s="544"/>
      <c r="WVP4615" s="2365"/>
      <c r="WVQ4615" s="633"/>
      <c r="WVR4615" s="439"/>
      <c r="WVS4615" s="633"/>
      <c r="WVT4615" s="633"/>
      <c r="WVU4615" s="1888"/>
      <c r="WVV4615" s="544"/>
      <c r="WVW4615" s="2365"/>
      <c r="WVX4615" s="633"/>
      <c r="WVY4615" s="439"/>
      <c r="WVZ4615" s="633"/>
      <c r="WWA4615" s="633"/>
      <c r="WWB4615" s="1888"/>
      <c r="WWC4615" s="544"/>
      <c r="WWD4615" s="2365"/>
      <c r="WWE4615" s="633"/>
      <c r="WWF4615" s="439"/>
      <c r="WWG4615" s="633"/>
      <c r="WWH4615" s="633"/>
      <c r="WWI4615" s="1888"/>
      <c r="WWJ4615" s="544"/>
      <c r="WWK4615" s="2365"/>
      <c r="WWL4615" s="633"/>
      <c r="WWM4615" s="439"/>
      <c r="WWN4615" s="633"/>
      <c r="WWO4615" s="633"/>
      <c r="WWP4615" s="1888"/>
      <c r="WWQ4615" s="544"/>
      <c r="WWR4615" s="2365"/>
      <c r="WWS4615" s="633"/>
      <c r="WWT4615" s="439"/>
      <c r="WWU4615" s="633"/>
      <c r="WWV4615" s="633"/>
      <c r="WWW4615" s="1888"/>
      <c r="WWX4615" s="544"/>
      <c r="WWY4615" s="2365"/>
      <c r="WWZ4615" s="633"/>
      <c r="WXA4615" s="439"/>
      <c r="WXB4615" s="633"/>
      <c r="WXC4615" s="633"/>
      <c r="WXD4615" s="1888"/>
      <c r="WXE4615" s="544"/>
      <c r="WXF4615" s="2365"/>
      <c r="WXG4615" s="633"/>
      <c r="WXH4615" s="439"/>
      <c r="WXI4615" s="633"/>
      <c r="WXJ4615" s="633"/>
      <c r="WXK4615" s="1888"/>
      <c r="WXL4615" s="544"/>
      <c r="WXM4615" s="2365"/>
      <c r="WXN4615" s="633"/>
      <c r="WXO4615" s="439"/>
      <c r="WXP4615" s="633"/>
      <c r="WXQ4615" s="633"/>
      <c r="WXR4615" s="1888"/>
      <c r="WXS4615" s="544"/>
      <c r="WXT4615" s="2365"/>
      <c r="WXU4615" s="633"/>
      <c r="WXV4615" s="439"/>
      <c r="WXW4615" s="633"/>
      <c r="WXX4615" s="633"/>
      <c r="WXY4615" s="1888"/>
      <c r="WXZ4615" s="544"/>
      <c r="WYA4615" s="2365"/>
      <c r="WYB4615" s="633"/>
      <c r="WYC4615" s="439"/>
      <c r="WYD4615" s="633"/>
      <c r="WYE4615" s="633"/>
      <c r="WYF4615" s="1888"/>
      <c r="WYG4615" s="544"/>
      <c r="WYH4615" s="2365"/>
      <c r="WYI4615" s="633"/>
      <c r="WYJ4615" s="439"/>
      <c r="WYK4615" s="633"/>
      <c r="WYL4615" s="633"/>
      <c r="WYM4615" s="1888"/>
      <c r="WYN4615" s="544"/>
      <c r="WYO4615" s="2365"/>
      <c r="WYP4615" s="633"/>
      <c r="WYQ4615" s="439"/>
      <c r="WYR4615" s="633"/>
      <c r="WYS4615" s="633"/>
      <c r="WYT4615" s="1888"/>
      <c r="WYU4615" s="544"/>
      <c r="WYV4615" s="2365"/>
      <c r="WYW4615" s="633"/>
      <c r="WYX4615" s="439"/>
      <c r="WYY4615" s="633"/>
      <c r="WYZ4615" s="633"/>
      <c r="WZA4615" s="1888"/>
      <c r="WZB4615" s="544"/>
      <c r="WZC4615" s="2365"/>
      <c r="WZD4615" s="633"/>
      <c r="WZE4615" s="439"/>
      <c r="WZF4615" s="633"/>
      <c r="WZG4615" s="633"/>
      <c r="WZH4615" s="1888"/>
      <c r="WZI4615" s="544"/>
      <c r="WZJ4615" s="2365"/>
      <c r="WZK4615" s="633"/>
      <c r="WZL4615" s="439"/>
      <c r="WZM4615" s="633"/>
      <c r="WZN4615" s="633"/>
      <c r="WZO4615" s="1888"/>
      <c r="WZP4615" s="544"/>
      <c r="WZQ4615" s="2365"/>
      <c r="WZR4615" s="633"/>
      <c r="WZS4615" s="439"/>
      <c r="WZT4615" s="633"/>
      <c r="WZU4615" s="633"/>
      <c r="WZV4615" s="1888"/>
      <c r="WZW4615" s="544"/>
      <c r="WZX4615" s="2365"/>
      <c r="WZY4615" s="633"/>
      <c r="WZZ4615" s="439"/>
      <c r="XAA4615" s="633"/>
      <c r="XAB4615" s="633"/>
      <c r="XAC4615" s="1888"/>
      <c r="XAD4615" s="544"/>
      <c r="XAE4615" s="2365"/>
      <c r="XAF4615" s="633"/>
      <c r="XAG4615" s="439"/>
      <c r="XAH4615" s="633"/>
      <c r="XAI4615" s="633"/>
      <c r="XAJ4615" s="1888"/>
      <c r="XAK4615" s="544"/>
      <c r="XAL4615" s="2365"/>
      <c r="XAM4615" s="633"/>
      <c r="XAN4615" s="439"/>
      <c r="XAO4615" s="633"/>
      <c r="XAP4615" s="633"/>
      <c r="XAQ4615" s="1888"/>
      <c r="XAR4615" s="544"/>
      <c r="XAS4615" s="2365"/>
      <c r="XAT4615" s="633"/>
      <c r="XAU4615" s="439"/>
      <c r="XAV4615" s="633"/>
      <c r="XAW4615" s="633"/>
      <c r="XAX4615" s="1888"/>
      <c r="XAY4615" s="544"/>
      <c r="XAZ4615" s="2365"/>
      <c r="XBA4615" s="633"/>
      <c r="XBB4615" s="439"/>
      <c r="XBC4615" s="633"/>
      <c r="XBD4615" s="633"/>
      <c r="XBE4615" s="1888"/>
      <c r="XBF4615" s="544"/>
      <c r="XBG4615" s="2365"/>
      <c r="XBH4615" s="633"/>
      <c r="XBI4615" s="439"/>
      <c r="XBJ4615" s="633"/>
      <c r="XBK4615" s="633"/>
      <c r="XBL4615" s="1888"/>
      <c r="XBM4615" s="544"/>
      <c r="XBN4615" s="2365"/>
      <c r="XBO4615" s="633"/>
      <c r="XBP4615" s="439"/>
      <c r="XBQ4615" s="633"/>
      <c r="XBR4615" s="633"/>
      <c r="XBS4615" s="1888"/>
      <c r="XBT4615" s="544"/>
      <c r="XBU4615" s="2365"/>
      <c r="XBV4615" s="633"/>
      <c r="XBW4615" s="439"/>
      <c r="XBX4615" s="633"/>
      <c r="XBY4615" s="633"/>
      <c r="XBZ4615" s="1888"/>
      <c r="XCA4615" s="544"/>
      <c r="XCB4615" s="2365"/>
      <c r="XCC4615" s="633"/>
      <c r="XCD4615" s="439"/>
      <c r="XCE4615" s="633"/>
      <c r="XCF4615" s="633"/>
      <c r="XCG4615" s="1888"/>
      <c r="XCH4615" s="544"/>
      <c r="XCI4615" s="2365"/>
      <c r="XCJ4615" s="633"/>
      <c r="XCK4615" s="439"/>
      <c r="XCL4615" s="633"/>
      <c r="XCM4615" s="633"/>
      <c r="XCN4615" s="1888"/>
      <c r="XCO4615" s="544"/>
      <c r="XCP4615" s="2365"/>
      <c r="XCQ4615" s="633"/>
      <c r="XCR4615" s="439"/>
      <c r="XCS4615" s="633"/>
      <c r="XCT4615" s="633"/>
      <c r="XCU4615" s="1888"/>
      <c r="XCV4615" s="544"/>
      <c r="XCW4615" s="2365"/>
      <c r="XCX4615" s="633"/>
      <c r="XCY4615" s="439"/>
      <c r="XCZ4615" s="633"/>
      <c r="XDA4615" s="633"/>
      <c r="XDB4615" s="1888"/>
      <c r="XDC4615" s="544"/>
      <c r="XDD4615" s="2365"/>
      <c r="XDE4615" s="633"/>
      <c r="XDF4615" s="439"/>
      <c r="XDG4615" s="633"/>
      <c r="XDH4615" s="633"/>
      <c r="XDI4615" s="1888"/>
      <c r="XDJ4615" s="544"/>
      <c r="XDK4615" s="2365"/>
      <c r="XDL4615" s="633"/>
      <c r="XDM4615" s="439"/>
      <c r="XDN4615" s="633"/>
      <c r="XDO4615" s="633"/>
      <c r="XDP4615" s="1888"/>
      <c r="XDQ4615" s="544"/>
      <c r="XDR4615" s="2365"/>
      <c r="XDS4615" s="633"/>
      <c r="XDT4615" s="439"/>
      <c r="XDU4615" s="633"/>
      <c r="XDV4615" s="633"/>
      <c r="XDW4615" s="1888"/>
      <c r="XDX4615" s="544"/>
      <c r="XDY4615" s="2365"/>
      <c r="XDZ4615" s="633"/>
      <c r="XEA4615" s="439"/>
      <c r="XEB4615" s="633"/>
      <c r="XEC4615" s="633"/>
      <c r="XED4615" s="1888"/>
      <c r="XEE4615" s="544"/>
      <c r="XEF4615" s="2365"/>
      <c r="XEG4615" s="633"/>
      <c r="XEH4615" s="439"/>
      <c r="XEI4615" s="633"/>
      <c r="XEJ4615" s="633"/>
      <c r="XEK4615" s="1888"/>
      <c r="XEL4615" s="544"/>
      <c r="XEM4615" s="2365"/>
      <c r="XEN4615" s="633"/>
      <c r="XEO4615" s="439"/>
      <c r="XEP4615" s="633"/>
      <c r="XEQ4615" s="633"/>
      <c r="XER4615" s="1888"/>
      <c r="XES4615" s="544"/>
      <c r="XET4615" s="2365"/>
      <c r="XEU4615" s="633"/>
      <c r="XEV4615" s="439"/>
      <c r="XEW4615" s="633"/>
      <c r="XEX4615" s="633"/>
      <c r="XEY4615" s="1888"/>
      <c r="XEZ4615" s="544"/>
      <c r="XFA4615" s="2365"/>
      <c r="XFB4615" s="633"/>
      <c r="XFC4615" s="439"/>
      <c r="XFD4615" s="633"/>
    </row>
    <row r="4616" spans="1:16384" customFormat="1" ht="15.75" customHeight="1">
      <c r="A4616" s="2365">
        <v>44690</v>
      </c>
      <c r="B4616" s="633" t="s">
        <v>1971</v>
      </c>
      <c r="C4616" s="439"/>
      <c r="D4616" s="633"/>
      <c r="E4616" s="633" t="s">
        <v>1974</v>
      </c>
      <c r="F4616" s="1888"/>
      <c r="G4616" s="484"/>
      <c r="H4616" s="1569" t="s">
        <v>1991</v>
      </c>
      <c r="I4616" s="723" t="s">
        <v>1976</v>
      </c>
      <c r="J4616" s="723">
        <v>1</v>
      </c>
      <c r="K4616" s="633"/>
    </row>
    <row r="4617" spans="1:16384" customFormat="1" ht="15.75" customHeight="1">
      <c r="A4617" s="2365">
        <v>44721</v>
      </c>
      <c r="B4617" s="633" t="s">
        <v>1971</v>
      </c>
      <c r="C4617" s="439"/>
      <c r="D4617" s="633"/>
      <c r="E4617" s="633" t="s">
        <v>1974</v>
      </c>
      <c r="F4617" s="1888"/>
      <c r="G4617" s="484"/>
      <c r="H4617" s="1569" t="s">
        <v>1991</v>
      </c>
      <c r="I4617" s="723" t="s">
        <v>1976</v>
      </c>
      <c r="J4617" s="723">
        <v>1</v>
      </c>
      <c r="K4617" s="633"/>
    </row>
    <row r="4618" spans="1:16384" customFormat="1" ht="15.75" customHeight="1">
      <c r="A4618" s="2365">
        <v>44751</v>
      </c>
      <c r="B4618" s="633" t="s">
        <v>1971</v>
      </c>
      <c r="C4618" s="439"/>
      <c r="D4618" s="633"/>
      <c r="E4618" s="633" t="s">
        <v>1974</v>
      </c>
      <c r="F4618" s="1888"/>
      <c r="G4618" s="484"/>
      <c r="H4618" s="1569" t="s">
        <v>1991</v>
      </c>
      <c r="I4618" s="723" t="s">
        <v>1976</v>
      </c>
      <c r="J4618" s="723">
        <v>1</v>
      </c>
      <c r="K4618" s="633"/>
    </row>
    <row r="4619" spans="1:16384" customFormat="1" ht="15.75" customHeight="1">
      <c r="A4619" s="2365">
        <v>44782</v>
      </c>
      <c r="B4619" s="633" t="s">
        <v>1971</v>
      </c>
      <c r="C4619" s="439"/>
      <c r="D4619" s="633"/>
      <c r="E4619" s="633" t="s">
        <v>1974</v>
      </c>
      <c r="F4619" s="1888"/>
      <c r="G4619" s="484"/>
      <c r="H4619" s="1569" t="s">
        <v>1991</v>
      </c>
      <c r="I4619" s="723" t="s">
        <v>1976</v>
      </c>
      <c r="J4619" s="723">
        <v>1</v>
      </c>
      <c r="K4619" s="633"/>
    </row>
    <row r="4620" spans="1:16384" customFormat="1" ht="15.75" customHeight="1">
      <c r="A4620" s="2365">
        <v>44813</v>
      </c>
      <c r="B4620" s="633" t="s">
        <v>1971</v>
      </c>
      <c r="C4620" s="439"/>
      <c r="D4620" s="633"/>
      <c r="E4620" s="633" t="s">
        <v>1974</v>
      </c>
      <c r="F4620" s="1888"/>
      <c r="G4620" s="484"/>
      <c r="H4620" s="1569" t="s">
        <v>1991</v>
      </c>
      <c r="I4620" s="723" t="s">
        <v>1976</v>
      </c>
      <c r="J4620" s="723">
        <v>1</v>
      </c>
      <c r="K4620" s="633"/>
    </row>
    <row r="4621" spans="1:16384" customFormat="1" ht="15.75" customHeight="1">
      <c r="A4621" s="2365">
        <v>44843</v>
      </c>
      <c r="B4621" s="633" t="s">
        <v>1971</v>
      </c>
      <c r="C4621" s="439"/>
      <c r="D4621" s="633"/>
      <c r="E4621" s="633" t="s">
        <v>1974</v>
      </c>
      <c r="F4621" s="1888"/>
      <c r="G4621" s="484"/>
      <c r="H4621" s="1569" t="s">
        <v>1991</v>
      </c>
      <c r="I4621" s="723" t="s">
        <v>1976</v>
      </c>
      <c r="J4621" s="723">
        <v>1</v>
      </c>
      <c r="K4621" s="633"/>
    </row>
    <row r="4622" spans="1:16384" customFormat="1" ht="15.75" customHeight="1">
      <c r="A4622" s="2365">
        <v>44874</v>
      </c>
      <c r="B4622" s="633" t="s">
        <v>1971</v>
      </c>
      <c r="C4622" s="439"/>
      <c r="D4622" s="633"/>
      <c r="E4622" s="633" t="s">
        <v>1974</v>
      </c>
      <c r="F4622" s="1888"/>
      <c r="G4622" s="484"/>
      <c r="H4622" s="1569" t="s">
        <v>1991</v>
      </c>
      <c r="I4622" s="723" t="s">
        <v>1976</v>
      </c>
      <c r="J4622" s="723">
        <v>1</v>
      </c>
      <c r="K4622" s="633"/>
    </row>
    <row r="4623" spans="1:16384" customFormat="1" ht="15.75" customHeight="1">
      <c r="A4623" s="2365">
        <v>44904</v>
      </c>
      <c r="B4623" s="633" t="s">
        <v>1971</v>
      </c>
      <c r="C4623" s="439"/>
      <c r="D4623" s="633"/>
      <c r="E4623" s="633" t="s">
        <v>1974</v>
      </c>
      <c r="F4623" s="1888"/>
      <c r="G4623" s="484"/>
      <c r="H4623" s="1569" t="s">
        <v>1991</v>
      </c>
      <c r="I4623" s="723" t="s">
        <v>1976</v>
      </c>
      <c r="J4623" s="723">
        <v>1</v>
      </c>
      <c r="K4623" s="633"/>
    </row>
    <row r="4624" spans="1:16384" customFormat="1" ht="15.75" customHeight="1">
      <c r="A4624" s="2365">
        <v>44935</v>
      </c>
      <c r="B4624" s="633" t="s">
        <v>1971</v>
      </c>
      <c r="C4624" s="439"/>
      <c r="D4624" s="633"/>
      <c r="E4624" s="633" t="s">
        <v>1974</v>
      </c>
      <c r="F4624" s="1888"/>
      <c r="G4624" s="484"/>
      <c r="H4624" s="1569" t="s">
        <v>1991</v>
      </c>
      <c r="I4624" s="723" t="s">
        <v>1976</v>
      </c>
      <c r="J4624" s="723">
        <v>1</v>
      </c>
      <c r="K4624" s="633"/>
    </row>
    <row r="4625" spans="1:11" ht="15.75" customHeight="1">
      <c r="A4625" s="2365">
        <v>44966</v>
      </c>
      <c r="B4625" s="633" t="s">
        <v>1971</v>
      </c>
      <c r="C4625" s="439"/>
      <c r="D4625" s="633"/>
      <c r="E4625" s="633" t="s">
        <v>1974</v>
      </c>
      <c r="F4625" s="1888"/>
      <c r="G4625" s="484"/>
      <c r="H4625" s="1569"/>
      <c r="I4625" s="723"/>
      <c r="J4625" s="723"/>
      <c r="K4625" s="633"/>
    </row>
    <row r="4626" spans="1:11" ht="15.75" customHeight="1">
      <c r="A4626" s="2365">
        <v>44994</v>
      </c>
      <c r="B4626" s="633" t="s">
        <v>1971</v>
      </c>
      <c r="C4626" s="439"/>
      <c r="D4626" s="633"/>
      <c r="E4626" s="633" t="s">
        <v>1974</v>
      </c>
      <c r="F4626" s="1888"/>
      <c r="G4626" s="484"/>
      <c r="H4626" s="1569"/>
      <c r="I4626" s="723"/>
      <c r="J4626" s="723"/>
      <c r="K4626" s="633"/>
    </row>
    <row r="4627" spans="1:11" ht="15.75" customHeight="1">
      <c r="A4627" s="2365">
        <v>45025</v>
      </c>
      <c r="B4627" s="633" t="s">
        <v>1971</v>
      </c>
      <c r="C4627" s="439"/>
      <c r="D4627" s="633"/>
      <c r="E4627" s="633" t="s">
        <v>1974</v>
      </c>
      <c r="F4627" s="1888"/>
      <c r="G4627" s="484"/>
      <c r="H4627" s="1569"/>
      <c r="I4627" s="723"/>
      <c r="J4627" s="723"/>
      <c r="K4627" s="633"/>
    </row>
    <row r="4628" spans="1:11" ht="15.75" customHeight="1">
      <c r="A4628" s="2365">
        <v>45055</v>
      </c>
      <c r="B4628" s="633" t="s">
        <v>1971</v>
      </c>
      <c r="C4628" s="439"/>
      <c r="D4628" s="633"/>
      <c r="E4628" s="633" t="s">
        <v>1974</v>
      </c>
      <c r="F4628" s="1888"/>
      <c r="G4628" s="484"/>
      <c r="H4628" s="1569"/>
      <c r="I4628" s="723"/>
      <c r="J4628" s="723"/>
      <c r="K4628" s="633"/>
    </row>
    <row r="4629" spans="1:11" ht="15.75" customHeight="1">
      <c r="A4629" s="2365">
        <v>45086</v>
      </c>
      <c r="B4629" s="633" t="s">
        <v>1971</v>
      </c>
      <c r="C4629" s="439"/>
      <c r="D4629" s="633"/>
      <c r="E4629" s="633" t="s">
        <v>1974</v>
      </c>
      <c r="F4629" s="1888"/>
      <c r="G4629" s="484"/>
      <c r="H4629" s="1569"/>
      <c r="I4629" s="723"/>
      <c r="J4629" s="723"/>
      <c r="K4629" s="633"/>
    </row>
    <row r="4630" spans="1:11" ht="15.75" customHeight="1">
      <c r="A4630" s="2365">
        <v>45116</v>
      </c>
      <c r="B4630" s="633" t="s">
        <v>1971</v>
      </c>
      <c r="C4630" s="439"/>
      <c r="D4630" s="633"/>
      <c r="E4630" s="633" t="s">
        <v>1974</v>
      </c>
      <c r="F4630" s="1888"/>
      <c r="G4630" s="484"/>
      <c r="H4630" s="1569" t="s">
        <v>1991</v>
      </c>
      <c r="I4630" s="723" t="s">
        <v>1976</v>
      </c>
      <c r="J4630" s="723">
        <v>1</v>
      </c>
      <c r="K4630" s="633"/>
    </row>
    <row r="4631" spans="1:11" ht="15.75" customHeight="1">
      <c r="A4631" s="2365">
        <v>45147</v>
      </c>
      <c r="B4631" s="633" t="s">
        <v>2004</v>
      </c>
      <c r="C4631" s="439"/>
      <c r="D4631" s="633"/>
      <c r="E4631" s="633" t="s">
        <v>1974</v>
      </c>
      <c r="F4631" s="1888"/>
      <c r="G4631" s="484"/>
      <c r="H4631" s="1569" t="s">
        <v>1991</v>
      </c>
      <c r="I4631" s="723" t="s">
        <v>1976</v>
      </c>
      <c r="J4631" s="723">
        <v>1</v>
      </c>
      <c r="K4631" s="633"/>
    </row>
    <row r="4632" spans="1:11" ht="15.75" customHeight="1">
      <c r="A4632" s="2365">
        <v>45178</v>
      </c>
      <c r="B4632" s="633" t="s">
        <v>2004</v>
      </c>
      <c r="C4632" s="439"/>
      <c r="D4632" s="633"/>
      <c r="E4632" s="633" t="s">
        <v>2024</v>
      </c>
      <c r="F4632" s="1888"/>
      <c r="G4632" s="484"/>
      <c r="H4632" s="1569" t="s">
        <v>1991</v>
      </c>
      <c r="I4632" s="723" t="s">
        <v>1976</v>
      </c>
      <c r="J4632" s="723">
        <v>1</v>
      </c>
      <c r="K4632" s="633"/>
    </row>
    <row r="4633" spans="1:11" ht="15.75" customHeight="1">
      <c r="A4633" s="2365">
        <v>45208</v>
      </c>
      <c r="B4633" s="633" t="s">
        <v>2004</v>
      </c>
      <c r="C4633" s="439"/>
      <c r="D4633" s="633"/>
      <c r="E4633" s="633" t="s">
        <v>2627</v>
      </c>
      <c r="F4633" s="1888"/>
      <c r="G4633" s="484"/>
      <c r="H4633" s="1569" t="s">
        <v>1991</v>
      </c>
      <c r="I4633" s="723" t="s">
        <v>1976</v>
      </c>
      <c r="J4633" s="723">
        <v>1</v>
      </c>
      <c r="K4633" s="633"/>
    </row>
    <row r="4634" spans="1:11" ht="15.75" customHeight="1">
      <c r="A4634" s="2365">
        <v>45239</v>
      </c>
      <c r="B4634" s="633" t="s">
        <v>2004</v>
      </c>
      <c r="C4634" s="439"/>
      <c r="D4634" s="633"/>
      <c r="E4634" s="633" t="s">
        <v>2627</v>
      </c>
      <c r="F4634" s="1888"/>
      <c r="G4634" s="484"/>
      <c r="H4634" s="1569" t="s">
        <v>1991</v>
      </c>
      <c r="I4634" s="723" t="s">
        <v>1976</v>
      </c>
      <c r="J4634" s="723">
        <v>1</v>
      </c>
      <c r="K4634" s="633"/>
    </row>
    <row r="4635" spans="1:11" ht="15.75" customHeight="1">
      <c r="A4635" s="632"/>
      <c r="B4635" s="1527" t="s">
        <v>1971</v>
      </c>
      <c r="C4635" s="1528"/>
      <c r="D4635" s="1529"/>
      <c r="E4635" s="1529" t="s">
        <v>1974</v>
      </c>
      <c r="F4635" s="1577"/>
      <c r="G4635" s="1530"/>
      <c r="H4635" s="1530"/>
      <c r="I4635" s="1531"/>
      <c r="J4635" s="1532"/>
      <c r="K4635" s="1533"/>
    </row>
    <row r="4636" spans="1:11" ht="15.75" customHeight="1">
      <c r="A4636" s="632"/>
      <c r="B4636" s="1527" t="s">
        <v>2004</v>
      </c>
      <c r="C4636" s="1528"/>
      <c r="D4636" s="1529"/>
      <c r="E4636" s="1529" t="s">
        <v>1974</v>
      </c>
      <c r="F4636" s="1577"/>
      <c r="G4636" s="1530"/>
      <c r="H4636" s="1530"/>
      <c r="I4636" s="1531"/>
      <c r="J4636" s="1532"/>
      <c r="K4636" s="1533"/>
    </row>
    <row r="4637" spans="1:11" ht="15.75" customHeight="1">
      <c r="A4637" s="632"/>
      <c r="B4637" s="1527" t="s">
        <v>1971</v>
      </c>
      <c r="C4637" s="1528"/>
      <c r="D4637" s="1529"/>
      <c r="E4637" s="1529" t="s">
        <v>1974</v>
      </c>
      <c r="F4637" s="1577"/>
      <c r="G4637" s="1530"/>
      <c r="H4637" s="1530"/>
      <c r="I4637" s="1531"/>
      <c r="J4637" s="1532"/>
      <c r="K4637" s="1533"/>
    </row>
  </sheetData>
  <mergeCells count="238">
    <mergeCell ref="A2259:K2259"/>
    <mergeCell ref="A4172:K4172"/>
    <mergeCell ref="A4173:K4173"/>
    <mergeCell ref="A4185:K4185"/>
    <mergeCell ref="A4211:K4211"/>
    <mergeCell ref="A4225:K4225"/>
    <mergeCell ref="A4243:K4243"/>
    <mergeCell ref="A2880:K2880"/>
    <mergeCell ref="A2881:K2881"/>
    <mergeCell ref="A2907:K2907"/>
    <mergeCell ref="A2937:K2937"/>
    <mergeCell ref="A2800:K2800"/>
    <mergeCell ref="A2600:K2600"/>
    <mergeCell ref="A2601:K2601"/>
    <mergeCell ref="A2634:K2634"/>
    <mergeCell ref="A2673:K2673"/>
    <mergeCell ref="A2689:K2689"/>
    <mergeCell ref="A2695:K2695"/>
    <mergeCell ref="A2447:K2447"/>
    <mergeCell ref="A2461:K2461"/>
    <mergeCell ref="A2462:K2462"/>
    <mergeCell ref="A2503:K2503"/>
    <mergeCell ref="A2566:K2566"/>
    <mergeCell ref="A3163:K3163"/>
    <mergeCell ref="A2578:K2578"/>
    <mergeCell ref="A2594:K2594"/>
    <mergeCell ref="A3084:K3084"/>
    <mergeCell ref="A3110:K3110"/>
    <mergeCell ref="A3136:K3136"/>
    <mergeCell ref="A3137:K3137"/>
    <mergeCell ref="A2965:K2965"/>
    <mergeCell ref="A2966:K2966"/>
    <mergeCell ref="A2993:K2993"/>
    <mergeCell ref="A3024:K3024"/>
    <mergeCell ref="A2721:K2721"/>
    <mergeCell ref="A2748:K2748"/>
    <mergeCell ref="A2694:K2694"/>
    <mergeCell ref="A1593:K1593"/>
    <mergeCell ref="A1635:K1635"/>
    <mergeCell ref="A1669:K1669"/>
    <mergeCell ref="A2139:K2139"/>
    <mergeCell ref="A2140:K2140"/>
    <mergeCell ref="A2170:K2170"/>
    <mergeCell ref="A2205:K2205"/>
    <mergeCell ref="A2232:K2232"/>
    <mergeCell ref="A1904:K1904"/>
    <mergeCell ref="A1780:K1780"/>
    <mergeCell ref="A1781:K1781"/>
    <mergeCell ref="A1814:K1814"/>
    <mergeCell ref="A1850:K1850"/>
    <mergeCell ref="A2104:K2104"/>
    <mergeCell ref="A2020:K2020"/>
    <mergeCell ref="A2021:K2021"/>
    <mergeCell ref="A2132:K2132"/>
    <mergeCell ref="A1769:K1769"/>
    <mergeCell ref="A1471:K1471"/>
    <mergeCell ref="A1507:K1507"/>
    <mergeCell ref="A1331:K1331"/>
    <mergeCell ref="A1050:K1050"/>
    <mergeCell ref="A1443:K1443"/>
    <mergeCell ref="A1444:K1444"/>
    <mergeCell ref="A1364:K1364"/>
    <mergeCell ref="A1046:K1046"/>
    <mergeCell ref="A1565:K1565"/>
    <mergeCell ref="A1188:K1188"/>
    <mergeCell ref="A1215:K1215"/>
    <mergeCell ref="A1241:K1241"/>
    <mergeCell ref="A1533:K1533"/>
    <mergeCell ref="A1556:K1556"/>
    <mergeCell ref="A1157:K1157"/>
    <mergeCell ref="A1421:K1421"/>
    <mergeCell ref="A1:K1"/>
    <mergeCell ref="A463:K463"/>
    <mergeCell ref="A464:K464"/>
    <mergeCell ref="A266:K266"/>
    <mergeCell ref="A336:K336"/>
    <mergeCell ref="A307:K307"/>
    <mergeCell ref="A308:K308"/>
    <mergeCell ref="A292:K292"/>
    <mergeCell ref="A363:K363"/>
    <mergeCell ref="A396:K396"/>
    <mergeCell ref="A197:K197"/>
    <mergeCell ref="A256:K256"/>
    <mergeCell ref="A423:K423"/>
    <mergeCell ref="A30:K30"/>
    <mergeCell ref="A452:K452"/>
    <mergeCell ref="A56:K56"/>
    <mergeCell ref="A140:K140"/>
    <mergeCell ref="A141:K141"/>
    <mergeCell ref="A170:K170"/>
    <mergeCell ref="A96:K96"/>
    <mergeCell ref="A122:K122"/>
    <mergeCell ref="A2:K2"/>
    <mergeCell ref="A67:K67"/>
    <mergeCell ref="A489:K489"/>
    <mergeCell ref="A569:K569"/>
    <mergeCell ref="A570:K570"/>
    <mergeCell ref="A534:K534"/>
    <mergeCell ref="A523:K523"/>
    <mergeCell ref="A560:K560"/>
    <mergeCell ref="A1393:K1393"/>
    <mergeCell ref="A668:K668"/>
    <mergeCell ref="A694:K694"/>
    <mergeCell ref="A799:K799"/>
    <mergeCell ref="A704:K704"/>
    <mergeCell ref="A705:K705"/>
    <mergeCell ref="A732:K732"/>
    <mergeCell ref="A766:K766"/>
    <mergeCell ref="A792:K792"/>
    <mergeCell ref="A918:K918"/>
    <mergeCell ref="A814:K814"/>
    <mergeCell ref="A815:K815"/>
    <mergeCell ref="A845:K845"/>
    <mergeCell ref="A887:K887"/>
    <mergeCell ref="A933:K933"/>
    <mergeCell ref="A934:K934"/>
    <mergeCell ref="A599:K599"/>
    <mergeCell ref="A639:K639"/>
    <mergeCell ref="A996:K996"/>
    <mergeCell ref="A1022:K1022"/>
    <mergeCell ref="A1338:K1338"/>
    <mergeCell ref="A1051:K1051"/>
    <mergeCell ref="A1090:K1090"/>
    <mergeCell ref="A1118:K1118"/>
    <mergeCell ref="A1144:K1144"/>
    <mergeCell ref="A1158:K1158"/>
    <mergeCell ref="A1337:K1337"/>
    <mergeCell ref="A1252:K1252"/>
    <mergeCell ref="A965:K965"/>
    <mergeCell ref="A1251:K1251"/>
    <mergeCell ref="A1279:K1279"/>
    <mergeCell ref="A1305:K1305"/>
    <mergeCell ref="A1564:K1564"/>
    <mergeCell ref="A2341:K2341"/>
    <mergeCell ref="A2342:K2342"/>
    <mergeCell ref="A2373:K2373"/>
    <mergeCell ref="A2416:K2416"/>
    <mergeCell ref="A2049:K2049"/>
    <mergeCell ref="A1877:K1877"/>
    <mergeCell ref="A1903:K1903"/>
    <mergeCell ref="A1931:K1931"/>
    <mergeCell ref="A1966:K1966"/>
    <mergeCell ref="A1993:K1993"/>
    <mergeCell ref="A2077:K2077"/>
    <mergeCell ref="A1670:K1670"/>
    <mergeCell ref="A1695:K1695"/>
    <mergeCell ref="A1727:K1727"/>
    <mergeCell ref="A1663:K1663"/>
    <mergeCell ref="A2264:K2264"/>
    <mergeCell ref="A2295:K2295"/>
    <mergeCell ref="A2263:K2263"/>
    <mergeCell ref="A1751:K1751"/>
    <mergeCell ref="A3639:K3639"/>
    <mergeCell ref="A3368:K3368"/>
    <mergeCell ref="A3369:K3369"/>
    <mergeCell ref="A3395:K3395"/>
    <mergeCell ref="A3434:K3434"/>
    <mergeCell ref="A3461:K3461"/>
    <mergeCell ref="A3252:K3252"/>
    <mergeCell ref="A3253:K3253"/>
    <mergeCell ref="A3281:K3281"/>
    <mergeCell ref="A3308:K3308"/>
    <mergeCell ref="A3335:K3335"/>
    <mergeCell ref="A3640:K3640"/>
    <mergeCell ref="A3666:K3666"/>
    <mergeCell ref="A3694:K3694"/>
    <mergeCell ref="A3720:K3720"/>
    <mergeCell ref="A3749:K3749"/>
    <mergeCell ref="A3750:K3750"/>
    <mergeCell ref="A2777:K2777"/>
    <mergeCell ref="A3490:K3490"/>
    <mergeCell ref="A3491:K3491"/>
    <mergeCell ref="A3518:K3518"/>
    <mergeCell ref="A3519:K3519"/>
    <mergeCell ref="A3547:K3547"/>
    <mergeCell ref="A3548:K3548"/>
    <mergeCell ref="A3584:K3584"/>
    <mergeCell ref="A3585:K3585"/>
    <mergeCell ref="A3612:K3612"/>
    <mergeCell ref="A3196:K3196"/>
    <mergeCell ref="A3222:K3222"/>
    <mergeCell ref="A2801:K2801"/>
    <mergeCell ref="A2827:K2827"/>
    <mergeCell ref="A2853:K2853"/>
    <mergeCell ref="A3050:K3050"/>
    <mergeCell ref="A3051:K3051"/>
    <mergeCell ref="A3613:K3613"/>
    <mergeCell ref="A3856:K3856"/>
    <mergeCell ref="A3857:K3857"/>
    <mergeCell ref="A3883:K3883"/>
    <mergeCell ref="A3905:K3905"/>
    <mergeCell ref="A3931:K3931"/>
    <mergeCell ref="A3776:K3776"/>
    <mergeCell ref="A3803:K3803"/>
    <mergeCell ref="A3829:K3829"/>
    <mergeCell ref="A4348:K4348"/>
    <mergeCell ref="A4248:K4248"/>
    <mergeCell ref="A4249:K4249"/>
    <mergeCell ref="A4274:K4274"/>
    <mergeCell ref="A4275:K4275"/>
    <mergeCell ref="A3960:K3960"/>
    <mergeCell ref="A3961:K3961"/>
    <mergeCell ref="A3988:K3988"/>
    <mergeCell ref="A4022:K4022"/>
    <mergeCell ref="A4039:K4039"/>
    <mergeCell ref="A4307:K4307"/>
    <mergeCell ref="A4308:K4308"/>
    <mergeCell ref="A4336:K4336"/>
    <mergeCell ref="A4337:K4337"/>
    <mergeCell ref="A4347:K4347"/>
    <mergeCell ref="A4066:K4066"/>
    <mergeCell ref="A4426:K4426"/>
    <mergeCell ref="A4449:K4449"/>
    <mergeCell ref="A4450:K4450"/>
    <mergeCell ref="A4480:K4480"/>
    <mergeCell ref="A4481:K4481"/>
    <mergeCell ref="A4499:K4499"/>
    <mergeCell ref="A4500:K4500"/>
    <mergeCell ref="A4067:K4067"/>
    <mergeCell ref="A4096:K4096"/>
    <mergeCell ref="A4126:K4126"/>
    <mergeCell ref="A4143:K4143"/>
    <mergeCell ref="A4371:K4371"/>
    <mergeCell ref="A4401:K4401"/>
    <mergeCell ref="A4410:K4410"/>
    <mergeCell ref="A4419:K4419"/>
    <mergeCell ref="A4354:K4354"/>
    <mergeCell ref="A4355:K4355"/>
    <mergeCell ref="A4579:K4579"/>
    <mergeCell ref="A4580:K4580"/>
    <mergeCell ref="A4609:K4609"/>
    <mergeCell ref="A4610:K4610"/>
    <mergeCell ref="A4514:K4514"/>
    <mergeCell ref="A4564:K4564"/>
    <mergeCell ref="A4565:K4565"/>
    <mergeCell ref="A4536:K4536"/>
    <mergeCell ref="A4427:K4427"/>
    <mergeCell ref="A4513:K4513"/>
  </mergeCells>
  <printOptions horizontalCentered="1" gridLines="1"/>
  <pageMargins left="0.7" right="0.7" top="0.75" bottom="0.75" header="0" footer="0"/>
  <pageSetup paperSize="9" pageOrder="overThenDown" orientation="portrait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41CD9-F67B-4CB6-A8FE-FF18CB276A8A}">
  <dimension ref="A1:R102"/>
  <sheetViews>
    <sheetView workbookViewId="0">
      <selection activeCell="G63" sqref="G63"/>
    </sheetView>
  </sheetViews>
  <sheetFormatPr defaultRowHeight="12.75"/>
  <cols>
    <col min="1" max="1" width="28.42578125" style="2547" customWidth="1"/>
    <col min="2" max="2" width="39.42578125" style="921" customWidth="1"/>
    <col min="3" max="3" width="49.85546875" style="2547" customWidth="1"/>
    <col min="4" max="4" width="33.85546875" style="921" customWidth="1"/>
    <col min="5" max="5" width="34.140625" style="2547" customWidth="1"/>
    <col min="6" max="6" width="39.42578125" style="921" customWidth="1"/>
    <col min="7" max="7" width="38.85546875" style="2547" customWidth="1"/>
    <col min="8" max="8" width="40.7109375" style="921" customWidth="1"/>
    <col min="9" max="9" width="60" customWidth="1"/>
  </cols>
  <sheetData>
    <row r="1" spans="1:18" ht="26.25">
      <c r="A1" s="2532" t="s">
        <v>6771</v>
      </c>
      <c r="B1" s="2532"/>
      <c r="C1" s="2532"/>
      <c r="D1" s="2535"/>
      <c r="E1" s="2532"/>
      <c r="F1" s="2532"/>
      <c r="G1" s="2532"/>
      <c r="H1" s="2532"/>
      <c r="I1" s="2532"/>
      <c r="J1" s="2532"/>
    </row>
    <row r="2" spans="1:18" ht="12.75" hidden="1" customHeight="1"/>
    <row r="3" spans="1:18" s="542" customFormat="1" ht="37.5" hidden="1" customHeight="1">
      <c r="A3" s="1946" t="s">
        <v>46</v>
      </c>
      <c r="B3" s="1947" t="s">
        <v>6772</v>
      </c>
      <c r="C3" s="1946" t="s">
        <v>36</v>
      </c>
      <c r="D3" s="2534" t="s">
        <v>6772</v>
      </c>
      <c r="E3" s="1946" t="s">
        <v>1073</v>
      </c>
      <c r="F3" s="1947" t="s">
        <v>6772</v>
      </c>
      <c r="G3" s="1946" t="s">
        <v>1</v>
      </c>
      <c r="H3" s="1947" t="s">
        <v>6772</v>
      </c>
    </row>
    <row r="4" spans="1:18" s="407" customFormat="1" ht="75.75" hidden="1" customHeight="1">
      <c r="A4" s="1949" t="s">
        <v>6773</v>
      </c>
      <c r="B4" s="1954" t="s">
        <v>6774</v>
      </c>
      <c r="C4" s="1948" t="s">
        <v>6775</v>
      </c>
      <c r="D4" s="1955" t="s">
        <v>6776</v>
      </c>
      <c r="E4" s="1948" t="s">
        <v>6777</v>
      </c>
      <c r="F4" s="1951" t="s">
        <v>6778</v>
      </c>
      <c r="G4" s="1948" t="s">
        <v>6779</v>
      </c>
      <c r="H4" s="1952" t="s">
        <v>6780</v>
      </c>
    </row>
    <row r="5" spans="1:18" ht="102" hidden="1" customHeight="1">
      <c r="A5" s="1956" t="s">
        <v>6777</v>
      </c>
      <c r="B5" s="1957" t="s">
        <v>6781</v>
      </c>
      <c r="C5" s="1950" t="s">
        <v>6775</v>
      </c>
      <c r="D5" s="1957" t="s">
        <v>6782</v>
      </c>
      <c r="E5" s="1950" t="s">
        <v>6777</v>
      </c>
      <c r="F5" s="1953" t="s">
        <v>6783</v>
      </c>
      <c r="G5" s="1950" t="s">
        <v>6777</v>
      </c>
      <c r="H5" s="1959" t="s">
        <v>6784</v>
      </c>
      <c r="I5" s="956"/>
      <c r="J5" s="956"/>
      <c r="K5" s="956"/>
      <c r="L5" s="956"/>
      <c r="M5" s="956"/>
      <c r="N5" s="956"/>
      <c r="O5" s="956"/>
      <c r="P5" s="956"/>
      <c r="Q5" s="956"/>
      <c r="R5" s="956"/>
    </row>
    <row r="6" spans="1:18" ht="102" hidden="1" customHeight="1">
      <c r="A6" s="1948" t="s">
        <v>6777</v>
      </c>
      <c r="B6" s="1962" t="s">
        <v>6785</v>
      </c>
      <c r="C6" s="1948" t="s">
        <v>6786</v>
      </c>
      <c r="D6" s="1952" t="s">
        <v>6787</v>
      </c>
      <c r="E6" s="1948" t="s">
        <v>6777</v>
      </c>
      <c r="F6" s="1952" t="s">
        <v>6788</v>
      </c>
      <c r="G6" s="1960" t="s">
        <v>6777</v>
      </c>
      <c r="H6" s="1961" t="s">
        <v>6789</v>
      </c>
      <c r="I6" s="1689"/>
      <c r="J6" s="407"/>
      <c r="K6" s="407"/>
      <c r="L6" s="407"/>
      <c r="M6" s="407"/>
      <c r="N6" s="407"/>
      <c r="O6" s="407"/>
      <c r="P6" s="407"/>
      <c r="Q6" s="407"/>
      <c r="R6" s="407"/>
    </row>
    <row r="7" spans="1:18" ht="51" hidden="1" customHeight="1">
      <c r="A7" s="1948" t="s">
        <v>6790</v>
      </c>
      <c r="B7" s="1952" t="s">
        <v>6791</v>
      </c>
      <c r="C7" s="1948" t="s">
        <v>6792</v>
      </c>
      <c r="D7" s="1034" t="s">
        <v>6793</v>
      </c>
      <c r="E7" s="1948" t="s">
        <v>6794</v>
      </c>
      <c r="F7" s="1965" t="s">
        <v>6795</v>
      </c>
      <c r="G7" s="1960" t="s">
        <v>6790</v>
      </c>
      <c r="H7" s="1963" t="s">
        <v>6796</v>
      </c>
      <c r="I7" s="1689"/>
      <c r="J7" s="407"/>
      <c r="K7" s="407"/>
      <c r="L7" s="407"/>
      <c r="M7" s="407"/>
      <c r="N7" s="407"/>
      <c r="O7" s="407"/>
      <c r="P7" s="407"/>
      <c r="Q7" s="407"/>
      <c r="R7" s="407"/>
    </row>
    <row r="8" spans="1:18" ht="140.25" hidden="1" customHeight="1">
      <c r="A8" s="1948" t="s">
        <v>6797</v>
      </c>
      <c r="B8" s="1952" t="s">
        <v>6798</v>
      </c>
      <c r="C8" s="1948" t="s">
        <v>6799</v>
      </c>
      <c r="D8" s="1034" t="s">
        <v>6800</v>
      </c>
      <c r="E8" s="1948" t="s">
        <v>1962</v>
      </c>
      <c r="F8" s="1034" t="s">
        <v>6801</v>
      </c>
      <c r="G8" s="1948" t="s">
        <v>6802</v>
      </c>
      <c r="H8" s="1047" t="s">
        <v>6803</v>
      </c>
      <c r="I8" s="407"/>
      <c r="J8" s="407"/>
      <c r="K8" s="407"/>
      <c r="L8" s="407"/>
      <c r="M8" s="407"/>
      <c r="N8" s="407"/>
      <c r="O8" s="407"/>
      <c r="P8" s="407"/>
      <c r="Q8" s="407"/>
      <c r="R8" s="407"/>
    </row>
    <row r="9" spans="1:18" ht="49.5" hidden="1" customHeight="1">
      <c r="A9" s="1948" t="s">
        <v>6804</v>
      </c>
      <c r="B9" s="1034" t="s">
        <v>6805</v>
      </c>
      <c r="C9" s="1948" t="s">
        <v>6806</v>
      </c>
      <c r="D9" s="1034" t="s">
        <v>6807</v>
      </c>
      <c r="E9" s="1948" t="s">
        <v>1962</v>
      </c>
      <c r="F9" s="1034" t="s">
        <v>6808</v>
      </c>
      <c r="G9" s="1948" t="s">
        <v>6809</v>
      </c>
      <c r="H9" s="1975" t="s">
        <v>6810</v>
      </c>
      <c r="I9" s="407"/>
      <c r="J9" s="407"/>
      <c r="K9" s="407"/>
      <c r="L9" s="407"/>
      <c r="M9" s="407"/>
      <c r="N9" s="407"/>
      <c r="O9" s="407"/>
      <c r="P9" s="407"/>
      <c r="Q9" s="407"/>
      <c r="R9" s="407"/>
    </row>
    <row r="10" spans="1:18" ht="165.75" hidden="1" customHeight="1">
      <c r="A10" s="1948" t="s">
        <v>6811</v>
      </c>
      <c r="B10" s="1952" t="s">
        <v>6812</v>
      </c>
      <c r="C10" s="1948" t="s">
        <v>6813</v>
      </c>
      <c r="D10" s="1952" t="s">
        <v>6814</v>
      </c>
      <c r="E10" s="1948" t="s">
        <v>6815</v>
      </c>
      <c r="F10" s="1952" t="s">
        <v>6816</v>
      </c>
      <c r="G10" s="1948" t="s">
        <v>6809</v>
      </c>
      <c r="H10" s="1976" t="s">
        <v>6817</v>
      </c>
      <c r="I10" s="407"/>
      <c r="J10" s="407"/>
      <c r="K10" s="407"/>
      <c r="L10" s="407"/>
      <c r="M10" s="407"/>
      <c r="N10" s="407"/>
      <c r="O10" s="407"/>
      <c r="P10" s="407"/>
      <c r="Q10" s="407"/>
      <c r="R10" s="407"/>
    </row>
    <row r="11" spans="1:18" ht="89.25" hidden="1" customHeight="1">
      <c r="A11" s="1948" t="s">
        <v>6818</v>
      </c>
      <c r="B11" s="1952" t="s">
        <v>6819</v>
      </c>
      <c r="C11" s="1948" t="s">
        <v>6820</v>
      </c>
      <c r="D11" s="1952" t="s">
        <v>6821</v>
      </c>
      <c r="E11" s="1948" t="s">
        <v>6822</v>
      </c>
      <c r="F11" s="1976" t="s">
        <v>6823</v>
      </c>
      <c r="G11" s="1948" t="s">
        <v>6818</v>
      </c>
      <c r="H11" s="1976" t="s">
        <v>6824</v>
      </c>
      <c r="I11" s="407"/>
      <c r="J11" s="407"/>
      <c r="K11" s="407"/>
      <c r="L11" s="407"/>
      <c r="M11" s="407"/>
      <c r="N11" s="407"/>
      <c r="O11" s="407"/>
      <c r="P11" s="407"/>
      <c r="Q11" s="407"/>
      <c r="R11" s="407"/>
    </row>
    <row r="12" spans="1:18" ht="63.75" hidden="1" customHeight="1">
      <c r="A12" s="1948" t="s">
        <v>6818</v>
      </c>
      <c r="B12" s="1976" t="s">
        <v>6825</v>
      </c>
      <c r="C12" s="1948" t="s">
        <v>6826</v>
      </c>
      <c r="D12" s="1952" t="s">
        <v>6827</v>
      </c>
      <c r="E12" s="1948" t="s">
        <v>6822</v>
      </c>
      <c r="F12" s="1976" t="s">
        <v>6828</v>
      </c>
      <c r="G12" s="1948" t="s">
        <v>6822</v>
      </c>
      <c r="H12" s="1976" t="s">
        <v>6829</v>
      </c>
      <c r="I12" s="407"/>
      <c r="J12" s="407"/>
      <c r="K12" s="407"/>
      <c r="L12" s="407"/>
      <c r="M12" s="407"/>
      <c r="N12" s="407"/>
      <c r="O12" s="407"/>
      <c r="P12" s="407"/>
      <c r="Q12" s="407"/>
      <c r="R12" s="407"/>
    </row>
    <row r="13" spans="1:18" ht="76.5" hidden="1" customHeight="1">
      <c r="A13" s="1948" t="s">
        <v>1962</v>
      </c>
      <c r="B13" s="1952" t="s">
        <v>6830</v>
      </c>
      <c r="C13" s="1948" t="s">
        <v>6831</v>
      </c>
      <c r="D13" s="1976" t="s">
        <v>6832</v>
      </c>
      <c r="E13" s="1948" t="s">
        <v>6833</v>
      </c>
      <c r="F13" s="1976" t="s">
        <v>6834</v>
      </c>
      <c r="G13" s="1948" t="s">
        <v>6822</v>
      </c>
      <c r="H13" s="1976" t="s">
        <v>6835</v>
      </c>
      <c r="I13" s="407"/>
      <c r="J13" s="407"/>
      <c r="K13" s="407"/>
      <c r="L13" s="407"/>
      <c r="M13" s="407"/>
      <c r="N13" s="407"/>
      <c r="O13" s="407"/>
      <c r="P13" s="407"/>
      <c r="Q13" s="407"/>
      <c r="R13" s="407"/>
    </row>
    <row r="14" spans="1:18" ht="165.75" hidden="1" customHeight="1">
      <c r="A14" s="1948" t="s">
        <v>6822</v>
      </c>
      <c r="B14" s="1976" t="s">
        <v>6836</v>
      </c>
      <c r="C14" s="1948" t="s">
        <v>6837</v>
      </c>
      <c r="D14" s="1952" t="s">
        <v>6838</v>
      </c>
      <c r="E14" s="1948" t="s">
        <v>6833</v>
      </c>
      <c r="F14" s="1976" t="s">
        <v>6839</v>
      </c>
      <c r="G14" s="1948" t="s">
        <v>6822</v>
      </c>
      <c r="H14" s="1976" t="s">
        <v>6840</v>
      </c>
      <c r="I14" s="407"/>
      <c r="J14" s="407"/>
      <c r="K14" s="407"/>
      <c r="L14" s="407"/>
      <c r="M14" s="407"/>
      <c r="N14" s="407"/>
      <c r="O14" s="407"/>
      <c r="P14" s="407"/>
      <c r="Q14" s="407"/>
      <c r="R14" s="407"/>
    </row>
    <row r="15" spans="1:18" ht="51" hidden="1" customHeight="1">
      <c r="A15" s="1948" t="s">
        <v>6822</v>
      </c>
      <c r="B15" s="1976" t="s">
        <v>6841</v>
      </c>
      <c r="C15" s="1948" t="s">
        <v>6842</v>
      </c>
      <c r="D15" s="1952" t="s">
        <v>6843</v>
      </c>
      <c r="E15" s="1948" t="s">
        <v>6844</v>
      </c>
      <c r="F15" s="1976" t="s">
        <v>6845</v>
      </c>
      <c r="G15" s="1948" t="s">
        <v>6844</v>
      </c>
      <c r="H15" s="1976" t="s">
        <v>6846</v>
      </c>
      <c r="I15" s="407"/>
      <c r="J15" s="407"/>
      <c r="K15" s="407"/>
      <c r="L15" s="407"/>
      <c r="M15" s="407"/>
      <c r="N15" s="407"/>
      <c r="O15" s="407"/>
      <c r="P15" s="407"/>
      <c r="Q15" s="407"/>
      <c r="R15" s="407"/>
    </row>
    <row r="16" spans="1:18" ht="51" hidden="1" customHeight="1">
      <c r="A16" s="1948" t="s">
        <v>6822</v>
      </c>
      <c r="B16" s="1976" t="s">
        <v>6847</v>
      </c>
      <c r="C16" s="1948" t="s">
        <v>6848</v>
      </c>
      <c r="D16" s="1952" t="s">
        <v>6849</v>
      </c>
      <c r="E16" s="1948" t="s">
        <v>6833</v>
      </c>
      <c r="F16" s="1034" t="s">
        <v>6850</v>
      </c>
      <c r="G16" s="1948" t="s">
        <v>6851</v>
      </c>
      <c r="H16" s="1034" t="s">
        <v>6852</v>
      </c>
      <c r="I16" s="407"/>
      <c r="J16" s="407"/>
      <c r="K16" s="407"/>
      <c r="L16" s="407"/>
      <c r="M16" s="407"/>
      <c r="N16" s="407"/>
      <c r="O16" s="407"/>
      <c r="P16" s="407"/>
      <c r="Q16" s="407"/>
      <c r="R16" s="407"/>
    </row>
    <row r="17" spans="1:18" ht="153" hidden="1" customHeight="1">
      <c r="A17" s="1948" t="s">
        <v>6822</v>
      </c>
      <c r="B17" s="1976" t="s">
        <v>6853</v>
      </c>
      <c r="C17" s="1948" t="s">
        <v>6837</v>
      </c>
      <c r="D17" s="1952" t="s">
        <v>6854</v>
      </c>
      <c r="E17" s="1948" t="s">
        <v>1962</v>
      </c>
      <c r="F17" s="920"/>
      <c r="G17" s="1948" t="s">
        <v>6855</v>
      </c>
      <c r="H17" s="2037" t="s">
        <v>6856</v>
      </c>
      <c r="I17" s="407"/>
      <c r="J17" s="407"/>
      <c r="K17" s="407"/>
      <c r="L17" s="407"/>
      <c r="M17" s="407"/>
      <c r="N17" s="407"/>
      <c r="O17" s="407"/>
      <c r="P17" s="407"/>
      <c r="Q17" s="407"/>
      <c r="R17" s="407"/>
    </row>
    <row r="18" spans="1:18" ht="63.75" hidden="1" customHeight="1">
      <c r="A18" s="1948" t="s">
        <v>6822</v>
      </c>
      <c r="B18" s="1976" t="s">
        <v>6857</v>
      </c>
      <c r="C18" s="1948" t="s">
        <v>6822</v>
      </c>
      <c r="D18" s="1976" t="s">
        <v>6858</v>
      </c>
      <c r="E18" s="1948" t="s">
        <v>1962</v>
      </c>
      <c r="F18" s="920"/>
      <c r="G18" s="1948" t="s">
        <v>1962</v>
      </c>
      <c r="H18" s="920"/>
      <c r="I18" s="407"/>
      <c r="J18" s="407"/>
      <c r="K18" s="407"/>
      <c r="L18" s="407"/>
      <c r="M18" s="407"/>
      <c r="N18" s="407"/>
      <c r="O18" s="407"/>
      <c r="P18" s="407"/>
      <c r="Q18" s="407"/>
      <c r="R18" s="407"/>
    </row>
    <row r="19" spans="1:18" ht="76.5" hidden="1" customHeight="1">
      <c r="A19" s="1948" t="s">
        <v>6833</v>
      </c>
      <c r="B19" s="1976" t="s">
        <v>6859</v>
      </c>
      <c r="C19" s="1948" t="s">
        <v>6822</v>
      </c>
      <c r="D19" s="1976" t="s">
        <v>6860</v>
      </c>
      <c r="E19" s="1948" t="s">
        <v>1962</v>
      </c>
      <c r="F19" s="920"/>
      <c r="G19" s="1948" t="s">
        <v>1962</v>
      </c>
      <c r="H19" s="920"/>
      <c r="I19" s="407"/>
      <c r="J19" s="407"/>
      <c r="K19" s="407"/>
      <c r="L19" s="407"/>
      <c r="M19" s="407"/>
      <c r="N19" s="407"/>
      <c r="O19" s="407"/>
      <c r="P19" s="407"/>
      <c r="Q19" s="407"/>
      <c r="R19" s="407"/>
    </row>
    <row r="20" spans="1:18" ht="63.75" hidden="1" customHeight="1">
      <c r="A20" s="1948" t="s">
        <v>6833</v>
      </c>
      <c r="B20" s="2003" t="s">
        <v>6861</v>
      </c>
      <c r="C20" s="1948" t="s">
        <v>6822</v>
      </c>
      <c r="D20" s="1976" t="s">
        <v>6862</v>
      </c>
      <c r="E20" s="1948" t="s">
        <v>1962</v>
      </c>
      <c r="F20" s="920"/>
      <c r="G20" s="1948" t="s">
        <v>1962</v>
      </c>
      <c r="H20" s="920"/>
      <c r="I20" s="407"/>
      <c r="J20" s="407"/>
      <c r="K20" s="407"/>
      <c r="L20" s="407"/>
      <c r="M20" s="407"/>
      <c r="N20" s="407"/>
      <c r="O20" s="407"/>
      <c r="P20" s="407"/>
      <c r="Q20" s="407"/>
      <c r="R20" s="407"/>
    </row>
    <row r="21" spans="1:18" ht="89.25" hidden="1" customHeight="1">
      <c r="A21" s="1948" t="s">
        <v>6833</v>
      </c>
      <c r="B21" s="1034" t="s">
        <v>6863</v>
      </c>
      <c r="C21" s="1948" t="s">
        <v>6833</v>
      </c>
      <c r="D21" s="1976" t="s">
        <v>6864</v>
      </c>
      <c r="E21" s="1948" t="s">
        <v>1962</v>
      </c>
      <c r="F21" s="920"/>
      <c r="G21" s="1948" t="s">
        <v>1962</v>
      </c>
      <c r="H21" s="920"/>
      <c r="I21" s="407"/>
      <c r="J21" s="407"/>
      <c r="K21" s="407"/>
      <c r="L21" s="407"/>
      <c r="M21" s="407"/>
      <c r="N21" s="407"/>
      <c r="O21" s="407"/>
      <c r="P21" s="407"/>
      <c r="Q21" s="407"/>
      <c r="R21" s="407"/>
    </row>
    <row r="22" spans="1:18" ht="51" hidden="1" customHeight="1">
      <c r="A22" s="1948" t="s">
        <v>6811</v>
      </c>
      <c r="B22" s="1034" t="s">
        <v>6865</v>
      </c>
      <c r="C22" s="1948" t="s">
        <v>6833</v>
      </c>
      <c r="D22" s="1976" t="s">
        <v>6866</v>
      </c>
      <c r="E22" s="1948" t="s">
        <v>1962</v>
      </c>
      <c r="F22" s="920"/>
      <c r="G22" s="1948" t="s">
        <v>1962</v>
      </c>
      <c r="H22" s="920"/>
      <c r="I22" s="407"/>
      <c r="J22" s="407"/>
      <c r="K22" s="407"/>
      <c r="L22" s="407"/>
      <c r="M22" s="407"/>
      <c r="N22" s="407"/>
      <c r="O22" s="407"/>
      <c r="P22" s="407"/>
      <c r="Q22" s="407"/>
      <c r="R22" s="407"/>
    </row>
    <row r="23" spans="1:18" ht="63.75" hidden="1" customHeight="1">
      <c r="A23" s="1948" t="s">
        <v>1962</v>
      </c>
      <c r="B23" s="920"/>
      <c r="C23" s="1948" t="s">
        <v>6833</v>
      </c>
      <c r="D23" s="1976" t="s">
        <v>6867</v>
      </c>
      <c r="E23" s="1948" t="s">
        <v>1962</v>
      </c>
      <c r="F23" s="920"/>
      <c r="G23" s="1948" t="s">
        <v>1962</v>
      </c>
      <c r="H23" s="920"/>
      <c r="I23" s="407"/>
      <c r="J23" s="407"/>
      <c r="K23" s="407"/>
      <c r="L23" s="407"/>
      <c r="M23" s="407"/>
      <c r="N23" s="407"/>
      <c r="O23" s="407"/>
      <c r="P23" s="407"/>
      <c r="Q23" s="407"/>
      <c r="R23" s="407"/>
    </row>
    <row r="24" spans="1:18" ht="51" hidden="1" customHeight="1">
      <c r="A24" s="1948" t="s">
        <v>1962</v>
      </c>
      <c r="B24" s="920"/>
      <c r="C24" s="1948" t="s">
        <v>6822</v>
      </c>
      <c r="D24" s="1976" t="s">
        <v>6868</v>
      </c>
      <c r="E24" s="1948" t="s">
        <v>1962</v>
      </c>
      <c r="F24" s="920"/>
      <c r="G24" s="1948" t="s">
        <v>1962</v>
      </c>
      <c r="H24" s="920"/>
      <c r="I24" s="407"/>
      <c r="J24" s="407"/>
      <c r="K24" s="407"/>
      <c r="L24" s="407"/>
      <c r="M24" s="407"/>
      <c r="N24" s="407"/>
      <c r="O24" s="407"/>
      <c r="P24" s="407"/>
      <c r="Q24" s="407"/>
      <c r="R24" s="407"/>
    </row>
    <row r="25" spans="1:18" ht="63.75" hidden="1" customHeight="1">
      <c r="A25" s="1948" t="s">
        <v>1962</v>
      </c>
      <c r="B25" s="920"/>
      <c r="C25" s="1948" t="s">
        <v>6844</v>
      </c>
      <c r="D25" s="1976" t="s">
        <v>6869</v>
      </c>
      <c r="E25" s="1948" t="s">
        <v>1962</v>
      </c>
      <c r="F25" s="920"/>
      <c r="G25" s="1948" t="s">
        <v>1962</v>
      </c>
      <c r="H25" s="920"/>
      <c r="I25" s="407"/>
      <c r="J25" s="407"/>
      <c r="K25" s="407"/>
      <c r="L25" s="407"/>
      <c r="M25" s="407"/>
      <c r="N25" s="407"/>
      <c r="O25" s="407"/>
      <c r="P25" s="407"/>
      <c r="Q25" s="407"/>
      <c r="R25" s="407"/>
    </row>
    <row r="26" spans="1:18" ht="25.5" hidden="1" customHeight="1">
      <c r="A26" s="1948" t="s">
        <v>1962</v>
      </c>
      <c r="B26" s="920"/>
      <c r="C26" s="1948" t="s">
        <v>6844</v>
      </c>
      <c r="D26" s="1034" t="s">
        <v>6870</v>
      </c>
      <c r="E26" s="1948" t="s">
        <v>1962</v>
      </c>
      <c r="F26" s="920"/>
      <c r="G26" s="1948" t="s">
        <v>1962</v>
      </c>
      <c r="H26" s="920"/>
      <c r="I26" s="407"/>
      <c r="J26" s="407"/>
      <c r="K26" s="407"/>
      <c r="L26" s="407"/>
      <c r="M26" s="407"/>
      <c r="N26" s="407"/>
      <c r="O26" s="407"/>
      <c r="P26" s="407"/>
      <c r="Q26" s="407"/>
      <c r="R26" s="407"/>
    </row>
    <row r="27" spans="1:18" ht="102" hidden="1" customHeight="1">
      <c r="A27" s="1948" t="s">
        <v>1962</v>
      </c>
      <c r="B27" s="920"/>
      <c r="C27" s="1948" t="s">
        <v>6871</v>
      </c>
      <c r="D27" s="1976" t="s">
        <v>6872</v>
      </c>
      <c r="E27" s="1948" t="s">
        <v>1962</v>
      </c>
      <c r="F27" s="920"/>
      <c r="G27" s="955"/>
      <c r="H27" s="920"/>
      <c r="I27" s="407"/>
      <c r="J27" s="407"/>
      <c r="K27" s="407"/>
      <c r="L27" s="407"/>
      <c r="M27" s="407"/>
      <c r="N27" s="407"/>
      <c r="O27" s="407"/>
      <c r="P27" s="407"/>
      <c r="Q27" s="407"/>
      <c r="R27" s="407"/>
    </row>
    <row r="28" spans="1:18" ht="38.25" hidden="1" customHeight="1">
      <c r="A28" s="955"/>
      <c r="B28" s="920"/>
      <c r="C28" s="1948" t="s">
        <v>6873</v>
      </c>
      <c r="D28" s="1034" t="s">
        <v>6874</v>
      </c>
      <c r="E28" s="1948" t="s">
        <v>1962</v>
      </c>
      <c r="F28" s="920"/>
      <c r="G28" s="955"/>
      <c r="H28" s="920"/>
      <c r="I28" s="407"/>
      <c r="J28" s="407"/>
      <c r="K28" s="407"/>
      <c r="L28" s="407"/>
      <c r="M28" s="407"/>
      <c r="N28" s="407"/>
      <c r="O28" s="407"/>
      <c r="P28" s="407"/>
      <c r="Q28" s="407"/>
      <c r="R28" s="407"/>
    </row>
    <row r="29" spans="1:18" ht="51" hidden="1" customHeight="1">
      <c r="A29" s="955"/>
      <c r="B29" s="920"/>
      <c r="C29" s="1948" t="s">
        <v>6875</v>
      </c>
      <c r="D29" s="1034" t="s">
        <v>6876</v>
      </c>
      <c r="E29" s="955"/>
      <c r="F29" s="920"/>
      <c r="G29" s="955"/>
      <c r="H29" s="920"/>
      <c r="I29" s="407"/>
      <c r="J29" s="407"/>
      <c r="K29" s="407"/>
      <c r="L29" s="407"/>
      <c r="M29" s="407"/>
      <c r="N29" s="407"/>
      <c r="O29" s="407"/>
      <c r="P29" s="407"/>
      <c r="Q29" s="407"/>
      <c r="R29" s="407"/>
    </row>
    <row r="30" spans="1:18" ht="38.25" hidden="1" customHeight="1">
      <c r="A30" s="955"/>
      <c r="B30" s="920"/>
      <c r="C30" s="1948" t="s">
        <v>6877</v>
      </c>
      <c r="D30" s="1034" t="s">
        <v>6878</v>
      </c>
      <c r="E30" s="955"/>
      <c r="F30" s="920"/>
      <c r="G30" s="955"/>
      <c r="H30" s="920"/>
      <c r="I30" s="407"/>
      <c r="J30" s="407"/>
      <c r="K30" s="407"/>
      <c r="L30" s="407"/>
      <c r="M30" s="407"/>
      <c r="N30" s="407"/>
      <c r="O30" s="407"/>
      <c r="P30" s="407"/>
      <c r="Q30" s="407"/>
      <c r="R30" s="407"/>
    </row>
    <row r="31" spans="1:18" ht="38.25" hidden="1" customHeight="1">
      <c r="A31" s="955"/>
      <c r="B31" s="920"/>
      <c r="C31" s="1948" t="s">
        <v>6879</v>
      </c>
      <c r="D31" s="1034" t="s">
        <v>6880</v>
      </c>
      <c r="E31" s="955"/>
      <c r="F31" s="920"/>
      <c r="G31" s="955"/>
      <c r="H31" s="920"/>
      <c r="I31" s="407"/>
      <c r="J31" s="407"/>
      <c r="K31" s="407"/>
      <c r="L31" s="407"/>
      <c r="M31" s="407"/>
      <c r="N31" s="407"/>
      <c r="O31" s="407"/>
      <c r="P31" s="407"/>
      <c r="Q31" s="407"/>
      <c r="R31" s="407"/>
    </row>
    <row r="32" spans="1:18" ht="15" hidden="1" customHeight="1">
      <c r="A32" s="955"/>
      <c r="B32" s="920"/>
      <c r="C32" s="1948"/>
      <c r="D32" s="920"/>
      <c r="E32" s="955"/>
      <c r="F32" s="920"/>
      <c r="G32" s="955"/>
      <c r="H32" s="920"/>
      <c r="I32" s="407"/>
      <c r="J32" s="407"/>
      <c r="K32" s="407"/>
      <c r="L32" s="407"/>
      <c r="M32" s="407"/>
      <c r="N32" s="407"/>
      <c r="O32" s="407"/>
      <c r="P32" s="407"/>
      <c r="Q32" s="407"/>
      <c r="R32" s="407"/>
    </row>
    <row r="33" spans="1:10" s="2027" customFormat="1" ht="26.25" hidden="1" customHeight="1">
      <c r="A33" s="2533" t="s">
        <v>6881</v>
      </c>
      <c r="B33" s="2533"/>
      <c r="C33" s="2533"/>
      <c r="D33" s="2536"/>
      <c r="E33" s="2533"/>
      <c r="F33" s="2533"/>
      <c r="G33" s="2533"/>
      <c r="H33" s="2533"/>
      <c r="I33" s="2533"/>
      <c r="J33" s="2533"/>
    </row>
    <row r="34" spans="1:10" ht="12.75" hidden="1" customHeight="1"/>
    <row r="35" spans="1:10" s="542" customFormat="1" ht="37.5" hidden="1" customHeight="1">
      <c r="A35" s="1946" t="s">
        <v>46</v>
      </c>
      <c r="B35" s="1947" t="s">
        <v>6772</v>
      </c>
      <c r="C35" s="1946" t="s">
        <v>36</v>
      </c>
      <c r="D35" s="2534" t="s">
        <v>6772</v>
      </c>
      <c r="E35" s="1946" t="s">
        <v>1073</v>
      </c>
      <c r="F35" s="1947" t="s">
        <v>6772</v>
      </c>
      <c r="G35" s="1946" t="s">
        <v>1</v>
      </c>
      <c r="H35" s="1947" t="s">
        <v>6772</v>
      </c>
    </row>
    <row r="36" spans="1:10" s="407" customFormat="1" ht="38.25" hidden="1" customHeight="1">
      <c r="A36" s="2030" t="s">
        <v>6882</v>
      </c>
      <c r="B36" s="2035" t="s">
        <v>6883</v>
      </c>
      <c r="C36" s="2031" t="s">
        <v>6884</v>
      </c>
      <c r="D36" s="2035" t="s">
        <v>6885</v>
      </c>
      <c r="E36" s="2032" t="s">
        <v>6886</v>
      </c>
      <c r="F36" s="2037" t="s">
        <v>6887</v>
      </c>
      <c r="G36" s="955" t="s">
        <v>6888</v>
      </c>
      <c r="H36" s="2028" t="s">
        <v>6889</v>
      </c>
    </row>
    <row r="37" spans="1:10" s="407" customFormat="1" ht="63.75" hidden="1" customHeight="1">
      <c r="A37" s="955" t="s">
        <v>6890</v>
      </c>
      <c r="B37" s="2034" t="s">
        <v>6891</v>
      </c>
      <c r="C37" s="955" t="s">
        <v>6892</v>
      </c>
      <c r="D37" s="2036" t="s">
        <v>6893</v>
      </c>
      <c r="E37" s="955" t="s">
        <v>6890</v>
      </c>
      <c r="F37" s="2033" t="s">
        <v>6894</v>
      </c>
      <c r="G37" s="955" t="s">
        <v>6888</v>
      </c>
      <c r="H37" s="2033" t="s">
        <v>6895</v>
      </c>
    </row>
    <row r="38" spans="1:10" s="407" customFormat="1" ht="94.5" hidden="1" customHeight="1">
      <c r="A38" s="955" t="s">
        <v>6896</v>
      </c>
      <c r="B38" s="2033" t="s">
        <v>6897</v>
      </c>
      <c r="C38" s="955" t="s">
        <v>6898</v>
      </c>
      <c r="D38" s="2033" t="s">
        <v>6899</v>
      </c>
      <c r="E38" s="955" t="s">
        <v>6890</v>
      </c>
      <c r="F38" s="2033" t="s">
        <v>6900</v>
      </c>
      <c r="G38" s="955" t="s">
        <v>6890</v>
      </c>
      <c r="H38" s="2033" t="s">
        <v>6901</v>
      </c>
    </row>
    <row r="39" spans="1:10" s="407" customFormat="1" ht="89.25" hidden="1" customHeight="1">
      <c r="A39" s="955" t="s">
        <v>6896</v>
      </c>
      <c r="B39" s="2033" t="s">
        <v>6902</v>
      </c>
      <c r="C39" s="955" t="s">
        <v>6903</v>
      </c>
      <c r="D39" s="2037" t="s">
        <v>6904</v>
      </c>
      <c r="E39" s="955" t="s">
        <v>6905</v>
      </c>
      <c r="F39" s="2037" t="s">
        <v>6906</v>
      </c>
      <c r="G39" s="955" t="s">
        <v>6907</v>
      </c>
      <c r="H39" s="2037" t="s">
        <v>6908</v>
      </c>
    </row>
    <row r="40" spans="1:10" s="407" customFormat="1" ht="51" hidden="1" customHeight="1">
      <c r="A40" s="955" t="s">
        <v>6896</v>
      </c>
      <c r="B40" s="2037" t="s">
        <v>6909</v>
      </c>
      <c r="C40" s="955" t="s">
        <v>6910</v>
      </c>
      <c r="D40" s="2037" t="s">
        <v>6911</v>
      </c>
      <c r="E40" s="955" t="s">
        <v>6912</v>
      </c>
      <c r="F40" s="2033" t="s">
        <v>6913</v>
      </c>
      <c r="G40" s="955" t="s">
        <v>6896</v>
      </c>
      <c r="H40" s="2033" t="s">
        <v>6914</v>
      </c>
    </row>
    <row r="41" spans="1:10" s="407" customFormat="1" ht="38.25" hidden="1" customHeight="1">
      <c r="A41" s="955" t="s">
        <v>6915</v>
      </c>
      <c r="B41" s="2033" t="s">
        <v>6916</v>
      </c>
      <c r="C41" s="955" t="s">
        <v>6917</v>
      </c>
      <c r="D41" s="2033" t="s">
        <v>6918</v>
      </c>
      <c r="E41" s="955" t="s">
        <v>6919</v>
      </c>
      <c r="F41" s="2037" t="s">
        <v>6920</v>
      </c>
      <c r="G41" s="955" t="s">
        <v>6896</v>
      </c>
      <c r="H41" s="2033" t="s">
        <v>6921</v>
      </c>
    </row>
    <row r="42" spans="1:10" s="407" customFormat="1" ht="38.25" hidden="1" customHeight="1">
      <c r="A42" s="955" t="s">
        <v>6922</v>
      </c>
      <c r="B42" s="2033" t="s">
        <v>6923</v>
      </c>
      <c r="C42" s="955" t="s">
        <v>6924</v>
      </c>
      <c r="D42" s="2033" t="s">
        <v>6925</v>
      </c>
      <c r="E42" s="955" t="s">
        <v>6924</v>
      </c>
      <c r="F42" s="2033" t="s">
        <v>6926</v>
      </c>
      <c r="G42" s="955" t="s">
        <v>6905</v>
      </c>
      <c r="H42" s="2037" t="s">
        <v>6927</v>
      </c>
    </row>
    <row r="43" spans="1:10" s="407" customFormat="1" ht="38.25" hidden="1" customHeight="1">
      <c r="A43" s="955" t="s">
        <v>6928</v>
      </c>
      <c r="B43" s="2037" t="s">
        <v>6929</v>
      </c>
      <c r="C43" s="955" t="s">
        <v>6930</v>
      </c>
      <c r="D43" s="2037" t="s">
        <v>6931</v>
      </c>
      <c r="E43" s="955" t="s">
        <v>6932</v>
      </c>
      <c r="F43" s="2037" t="s">
        <v>6933</v>
      </c>
      <c r="G43" s="955" t="s">
        <v>6934</v>
      </c>
      <c r="H43" s="2037" t="s">
        <v>6935</v>
      </c>
    </row>
    <row r="44" spans="1:10" s="407" customFormat="1" ht="38.25" hidden="1" customHeight="1">
      <c r="A44" s="955" t="s">
        <v>6936</v>
      </c>
      <c r="B44" s="2033" t="s">
        <v>6937</v>
      </c>
      <c r="C44" s="955" t="s">
        <v>6938</v>
      </c>
      <c r="D44" s="2033" t="s">
        <v>6939</v>
      </c>
      <c r="E44" s="955" t="s">
        <v>6940</v>
      </c>
      <c r="F44" s="2033" t="s">
        <v>6941</v>
      </c>
      <c r="G44" s="955" t="s">
        <v>6942</v>
      </c>
      <c r="H44" s="2037" t="s">
        <v>6856</v>
      </c>
    </row>
    <row r="45" spans="1:10" s="407" customFormat="1" ht="38.25" hidden="1" customHeight="1">
      <c r="A45" s="2020" t="s">
        <v>6943</v>
      </c>
      <c r="B45" s="920" t="s">
        <v>4603</v>
      </c>
      <c r="C45" s="955" t="s">
        <v>6944</v>
      </c>
      <c r="D45" s="2033" t="s">
        <v>6945</v>
      </c>
      <c r="E45" s="955" t="s">
        <v>6930</v>
      </c>
      <c r="F45" s="2037" t="s">
        <v>6946</v>
      </c>
      <c r="G45" s="955"/>
      <c r="H45" s="920"/>
    </row>
    <row r="46" spans="1:10" s="407" customFormat="1" ht="46.5" hidden="1" customHeight="1">
      <c r="A46" s="955" t="s">
        <v>6947</v>
      </c>
      <c r="B46" s="2033" t="s">
        <v>6948</v>
      </c>
      <c r="C46" s="955"/>
      <c r="D46" s="920"/>
      <c r="E46" s="955" t="s">
        <v>6949</v>
      </c>
      <c r="F46" s="2033" t="s">
        <v>6950</v>
      </c>
      <c r="G46" s="955"/>
      <c r="H46" s="920"/>
    </row>
    <row r="47" spans="1:10" s="407" customFormat="1" ht="25.5" hidden="1" customHeight="1">
      <c r="A47" s="955" t="s">
        <v>6947</v>
      </c>
      <c r="B47" s="2037" t="s">
        <v>6951</v>
      </c>
      <c r="C47" s="955"/>
      <c r="D47" s="920"/>
      <c r="E47" s="955" t="s">
        <v>6952</v>
      </c>
      <c r="F47" s="2033" t="s">
        <v>6953</v>
      </c>
      <c r="G47" s="955"/>
      <c r="H47" s="920"/>
    </row>
    <row r="48" spans="1:10" s="407" customFormat="1" ht="38.25" hidden="1" customHeight="1">
      <c r="A48" s="955" t="s">
        <v>6954</v>
      </c>
      <c r="B48" s="2033" t="s">
        <v>6955</v>
      </c>
      <c r="C48" s="955"/>
      <c r="D48" s="920"/>
      <c r="E48" s="955" t="s">
        <v>6949</v>
      </c>
      <c r="F48" s="2033" t="s">
        <v>6956</v>
      </c>
      <c r="G48" s="955"/>
      <c r="H48" s="920"/>
    </row>
    <row r="49" spans="1:10" s="407" customFormat="1" ht="41.25" hidden="1" customHeight="1">
      <c r="A49" s="955" t="s">
        <v>6954</v>
      </c>
      <c r="B49" s="2033" t="s">
        <v>6957</v>
      </c>
      <c r="C49" s="955"/>
      <c r="D49" s="920"/>
      <c r="E49" s="955" t="s">
        <v>6958</v>
      </c>
      <c r="F49" s="2033" t="s">
        <v>6959</v>
      </c>
      <c r="G49" s="955"/>
      <c r="H49" s="920"/>
    </row>
    <row r="50" spans="1:10" s="407" customFormat="1" ht="55.5" hidden="1" customHeight="1">
      <c r="A50" s="955"/>
      <c r="B50" s="920"/>
      <c r="C50" s="955"/>
      <c r="D50" s="920"/>
      <c r="E50" s="955" t="s">
        <v>6960</v>
      </c>
      <c r="F50" s="2033" t="s">
        <v>6961</v>
      </c>
      <c r="G50" s="955"/>
      <c r="H50" s="920"/>
    </row>
    <row r="51" spans="1:10" s="407" customFormat="1" ht="25.5" hidden="1" customHeight="1">
      <c r="A51" s="955"/>
      <c r="B51" s="920"/>
      <c r="C51" s="955"/>
      <c r="D51" s="920"/>
      <c r="E51" s="955" t="s">
        <v>6962</v>
      </c>
      <c r="F51" s="2033" t="s">
        <v>6963</v>
      </c>
      <c r="G51" s="955"/>
      <c r="H51" s="920"/>
    </row>
    <row r="52" spans="1:10" s="407" customFormat="1" ht="38.25" hidden="1" customHeight="1">
      <c r="A52" s="955"/>
      <c r="B52" s="920"/>
      <c r="C52" s="955"/>
      <c r="D52" s="920"/>
      <c r="E52" s="955" t="s">
        <v>6944</v>
      </c>
      <c r="F52" s="2033" t="s">
        <v>6964</v>
      </c>
      <c r="G52" s="955"/>
      <c r="H52" s="920"/>
    </row>
    <row r="53" spans="1:10" s="407" customFormat="1" ht="25.5" hidden="1" customHeight="1">
      <c r="A53" s="955"/>
      <c r="B53" s="920"/>
      <c r="C53" s="955"/>
      <c r="D53" s="920"/>
      <c r="E53" s="955" t="s">
        <v>6965</v>
      </c>
      <c r="F53" s="2033" t="s">
        <v>6966</v>
      </c>
      <c r="G53" s="955"/>
      <c r="H53" s="920"/>
    </row>
    <row r="54" spans="1:10" s="945" customFormat="1" ht="26.25" hidden="1" customHeight="1">
      <c r="A54" s="2532" t="s">
        <v>6967</v>
      </c>
      <c r="B54" s="2532"/>
      <c r="C54" s="2532"/>
      <c r="D54" s="2535"/>
      <c r="E54" s="2532"/>
      <c r="F54" s="2532"/>
      <c r="G54" s="2532"/>
      <c r="H54" s="2532"/>
      <c r="I54" s="2532"/>
      <c r="J54" s="2532"/>
    </row>
    <row r="55" spans="1:10" s="542" customFormat="1" ht="27.75" customHeight="1">
      <c r="A55" s="1946" t="s">
        <v>46</v>
      </c>
      <c r="B55" s="1947" t="s">
        <v>6772</v>
      </c>
      <c r="C55" s="1946" t="s">
        <v>36</v>
      </c>
      <c r="D55" s="2534" t="s">
        <v>6968</v>
      </c>
      <c r="E55" s="1946" t="s">
        <v>1073</v>
      </c>
      <c r="F55" s="1947" t="s">
        <v>6772</v>
      </c>
      <c r="G55" s="1946" t="s">
        <v>1</v>
      </c>
      <c r="H55" s="1947" t="s">
        <v>6772</v>
      </c>
    </row>
    <row r="56" spans="1:10" s="407" customFormat="1" ht="28.5" hidden="1">
      <c r="A56" s="2546">
        <v>44563</v>
      </c>
      <c r="B56" s="920" t="s">
        <v>6969</v>
      </c>
      <c r="C56" s="955" t="s">
        <v>6970</v>
      </c>
      <c r="D56" s="2537" t="s">
        <v>6971</v>
      </c>
      <c r="E56" s="2546">
        <v>44563</v>
      </c>
      <c r="F56" s="920" t="s">
        <v>6972</v>
      </c>
      <c r="G56" s="2545">
        <v>44563</v>
      </c>
      <c r="H56" s="920" t="s">
        <v>6973</v>
      </c>
    </row>
    <row r="57" spans="1:10" s="407" customFormat="1" hidden="1">
      <c r="A57" s="2545">
        <v>44563</v>
      </c>
      <c r="B57" s="920" t="s">
        <v>6974</v>
      </c>
      <c r="C57" s="955" t="s">
        <v>6975</v>
      </c>
      <c r="D57" s="920"/>
      <c r="E57" s="2545">
        <v>44563</v>
      </c>
      <c r="F57" s="920" t="s">
        <v>6976</v>
      </c>
      <c r="G57" s="2545">
        <v>44563</v>
      </c>
      <c r="H57" s="920" t="s">
        <v>6977</v>
      </c>
    </row>
    <row r="58" spans="1:10" s="407" customFormat="1" ht="12.75" hidden="1" customHeight="1">
      <c r="A58" s="2545">
        <v>44563</v>
      </c>
      <c r="B58" s="920" t="s">
        <v>6978</v>
      </c>
      <c r="C58" s="2545">
        <v>44563</v>
      </c>
      <c r="D58" s="920" t="s">
        <v>6979</v>
      </c>
      <c r="E58" s="2545">
        <v>44563</v>
      </c>
      <c r="F58" s="920" t="s">
        <v>6980</v>
      </c>
      <c r="G58" s="2545">
        <v>44563</v>
      </c>
      <c r="H58" s="920" t="s">
        <v>6981</v>
      </c>
    </row>
    <row r="59" spans="1:10" s="407" customFormat="1" ht="25.5" hidden="1">
      <c r="A59" s="2545">
        <v>44563</v>
      </c>
      <c r="B59" s="920" t="s">
        <v>6982</v>
      </c>
      <c r="C59" s="2545">
        <v>44563</v>
      </c>
      <c r="D59" s="920" t="s">
        <v>6983</v>
      </c>
      <c r="E59" s="2545">
        <v>44563</v>
      </c>
      <c r="F59" s="920" t="s">
        <v>6984</v>
      </c>
      <c r="G59" s="2545">
        <v>44563</v>
      </c>
      <c r="H59" s="920" t="s">
        <v>6985</v>
      </c>
    </row>
    <row r="60" spans="1:10" s="407" customFormat="1" hidden="1">
      <c r="A60" s="2545">
        <v>44563</v>
      </c>
      <c r="B60" s="920" t="s">
        <v>6986</v>
      </c>
      <c r="C60" s="2545">
        <v>44653</v>
      </c>
      <c r="D60" s="920" t="s">
        <v>6987</v>
      </c>
      <c r="E60" s="2545">
        <v>44563</v>
      </c>
      <c r="F60" s="920" t="s">
        <v>6988</v>
      </c>
      <c r="G60" s="2583">
        <v>44594</v>
      </c>
      <c r="H60" s="1036" t="s">
        <v>6989</v>
      </c>
    </row>
    <row r="61" spans="1:10" s="407" customFormat="1" ht="25.5" hidden="1">
      <c r="A61" s="2545">
        <v>44563</v>
      </c>
      <c r="B61" s="920" t="s">
        <v>6990</v>
      </c>
      <c r="C61" s="2545">
        <v>44744</v>
      </c>
      <c r="D61" s="920" t="s">
        <v>6991</v>
      </c>
      <c r="E61" s="2545">
        <v>44563</v>
      </c>
      <c r="F61" s="920" t="s">
        <v>6992</v>
      </c>
      <c r="G61" s="2583">
        <v>44653</v>
      </c>
      <c r="H61" s="1036" t="s">
        <v>6993</v>
      </c>
    </row>
    <row r="62" spans="1:10" s="407" customFormat="1" ht="25.5" hidden="1">
      <c r="A62" s="2545">
        <v>44563</v>
      </c>
      <c r="B62" s="920" t="s">
        <v>6994</v>
      </c>
      <c r="C62" s="2545">
        <v>44775</v>
      </c>
      <c r="D62" s="920" t="s">
        <v>6995</v>
      </c>
      <c r="E62" s="2545">
        <v>44563</v>
      </c>
      <c r="F62" s="920" t="s">
        <v>6996</v>
      </c>
      <c r="G62" s="2545">
        <v>44867</v>
      </c>
      <c r="H62" s="920" t="s">
        <v>6997</v>
      </c>
    </row>
    <row r="63" spans="1:10" s="407" customFormat="1" hidden="1">
      <c r="A63" s="2545">
        <v>44563</v>
      </c>
      <c r="B63" s="920" t="s">
        <v>6998</v>
      </c>
      <c r="C63" s="955"/>
      <c r="D63" s="920"/>
      <c r="E63" s="2545">
        <v>44563</v>
      </c>
      <c r="F63" s="920" t="s">
        <v>6999</v>
      </c>
      <c r="G63" s="2584" t="s">
        <v>7000</v>
      </c>
      <c r="H63" s="920" t="s">
        <v>7001</v>
      </c>
    </row>
    <row r="64" spans="1:10" s="407" customFormat="1" hidden="1">
      <c r="A64" s="2545">
        <v>44563</v>
      </c>
      <c r="B64" s="920" t="s">
        <v>7002</v>
      </c>
      <c r="C64" s="955"/>
      <c r="D64" s="920"/>
      <c r="E64" s="2545">
        <v>44563</v>
      </c>
      <c r="F64" s="920" t="s">
        <v>7003</v>
      </c>
      <c r="G64" s="955"/>
      <c r="H64" s="920"/>
    </row>
    <row r="65" spans="1:17" s="407" customFormat="1" hidden="1">
      <c r="A65" s="2545">
        <v>44563</v>
      </c>
      <c r="B65" s="1473" t="s">
        <v>6983</v>
      </c>
      <c r="C65" s="955"/>
      <c r="D65" s="920"/>
      <c r="E65" s="2545">
        <v>44563</v>
      </c>
      <c r="F65" s="920" t="s">
        <v>7004</v>
      </c>
      <c r="G65" s="955"/>
      <c r="H65" s="920"/>
    </row>
    <row r="66" spans="1:17" s="407" customFormat="1" hidden="1">
      <c r="A66" s="2545">
        <v>44594</v>
      </c>
      <c r="B66" s="920" t="s">
        <v>7005</v>
      </c>
      <c r="C66" s="955"/>
      <c r="D66" s="920"/>
      <c r="E66" s="2545">
        <v>44563</v>
      </c>
      <c r="F66" s="920" t="s">
        <v>7006</v>
      </c>
      <c r="G66" s="955"/>
      <c r="H66" s="920"/>
    </row>
    <row r="67" spans="1:17" s="407" customFormat="1" hidden="1">
      <c r="A67" s="2545">
        <v>44622</v>
      </c>
      <c r="B67" s="920" t="s">
        <v>7007</v>
      </c>
      <c r="C67" s="955"/>
      <c r="D67" s="920"/>
      <c r="E67" s="2545">
        <v>44563</v>
      </c>
      <c r="F67" s="920" t="s">
        <v>7008</v>
      </c>
      <c r="G67" s="955"/>
      <c r="H67" s="920"/>
    </row>
    <row r="68" spans="1:17" s="407" customFormat="1" hidden="1">
      <c r="A68" s="2545">
        <v>44775</v>
      </c>
      <c r="B68" s="920" t="s">
        <v>7009</v>
      </c>
      <c r="C68" s="955"/>
      <c r="D68" s="920"/>
      <c r="E68" s="2583">
        <v>44594</v>
      </c>
      <c r="F68" s="1036" t="s">
        <v>7010</v>
      </c>
      <c r="G68" s="955"/>
      <c r="H68" s="920"/>
    </row>
    <row r="69" spans="1:17" s="407" customFormat="1" hidden="1">
      <c r="A69" s="2545">
        <v>44775</v>
      </c>
      <c r="B69" s="920" t="s">
        <v>7011</v>
      </c>
      <c r="C69" s="955"/>
      <c r="D69" s="920"/>
      <c r="E69" s="2545">
        <v>44594</v>
      </c>
      <c r="F69" s="920" t="s">
        <v>7012</v>
      </c>
      <c r="G69" s="955"/>
      <c r="H69" s="920"/>
    </row>
    <row r="70" spans="1:17" s="407" customFormat="1" hidden="1">
      <c r="A70" s="2545">
        <v>44836</v>
      </c>
      <c r="B70" s="920" t="s">
        <v>7013</v>
      </c>
      <c r="C70" s="955"/>
      <c r="D70" s="920"/>
      <c r="E70" s="2545">
        <v>44594</v>
      </c>
      <c r="F70" s="920" t="s">
        <v>7014</v>
      </c>
      <c r="G70" s="955"/>
      <c r="H70" s="920"/>
    </row>
    <row r="71" spans="1:17" s="407" customFormat="1" hidden="1">
      <c r="A71" s="955"/>
      <c r="B71" s="920"/>
      <c r="C71" s="955"/>
      <c r="D71" s="920"/>
      <c r="E71" s="2545">
        <v>44744</v>
      </c>
      <c r="F71" s="920" t="s">
        <v>7015</v>
      </c>
      <c r="G71" s="955"/>
      <c r="H71" s="920"/>
    </row>
    <row r="72" spans="1:17" s="407" customFormat="1" ht="51">
      <c r="A72" s="2020" t="s">
        <v>7016</v>
      </c>
      <c r="B72" s="920" t="s">
        <v>7017</v>
      </c>
      <c r="C72" s="2020" t="s">
        <v>7018</v>
      </c>
      <c r="D72" s="920" t="s">
        <v>7017</v>
      </c>
      <c r="E72" s="2747" t="s">
        <v>7019</v>
      </c>
      <c r="F72" s="920" t="s">
        <v>7020</v>
      </c>
      <c r="G72" s="955"/>
      <c r="H72" s="920"/>
      <c r="I72" s="920" t="s">
        <v>7021</v>
      </c>
      <c r="J72" s="920"/>
      <c r="K72" s="920"/>
      <c r="L72" s="920"/>
      <c r="M72" s="920"/>
      <c r="N72" s="920"/>
      <c r="O72" s="920"/>
      <c r="P72" s="920"/>
      <c r="Q72" s="920"/>
    </row>
    <row r="73" spans="1:17" s="483" customFormat="1" ht="114.75">
      <c r="A73" s="2746" t="s">
        <v>7022</v>
      </c>
      <c r="B73" s="1036" t="s">
        <v>7017</v>
      </c>
      <c r="C73" s="2746" t="s">
        <v>7023</v>
      </c>
      <c r="D73" s="1036" t="s">
        <v>7017</v>
      </c>
      <c r="E73" s="2749" t="s">
        <v>7024</v>
      </c>
      <c r="F73" s="1036" t="s">
        <v>7020</v>
      </c>
      <c r="G73" s="1524"/>
      <c r="H73" s="1036"/>
    </row>
    <row r="74" spans="1:17" s="483" customFormat="1" ht="25.5">
      <c r="A74" s="1524"/>
      <c r="B74" s="1036"/>
      <c r="C74" s="2746" t="s">
        <v>7025</v>
      </c>
      <c r="D74" s="1036" t="s">
        <v>7017</v>
      </c>
      <c r="E74" s="2745"/>
      <c r="F74" s="1036"/>
      <c r="G74" s="1524"/>
      <c r="H74" s="1036"/>
    </row>
    <row r="75" spans="1:17" s="483" customFormat="1" ht="89.25">
      <c r="A75" s="1524"/>
      <c r="B75" s="1036"/>
      <c r="C75" s="2746" t="s">
        <v>7026</v>
      </c>
      <c r="D75" s="1036" t="s">
        <v>7017</v>
      </c>
      <c r="E75" s="1524"/>
      <c r="F75" s="1036"/>
      <c r="G75" s="1524"/>
      <c r="H75" s="1036"/>
    </row>
    <row r="76" spans="1:17" s="483" customFormat="1">
      <c r="A76" s="1524"/>
      <c r="B76" s="1036"/>
      <c r="C76" s="1524"/>
      <c r="D76" s="1036"/>
      <c r="E76" s="1524"/>
      <c r="F76" s="1036"/>
      <c r="G76" s="1524"/>
      <c r="H76" s="1036"/>
    </row>
    <row r="77" spans="1:17" s="407" customFormat="1">
      <c r="A77" s="955"/>
      <c r="B77" s="920"/>
      <c r="C77" s="955"/>
      <c r="D77" s="920"/>
      <c r="E77" s="955"/>
      <c r="F77" s="920"/>
      <c r="G77" s="955"/>
      <c r="H77" s="920"/>
    </row>
    <row r="78" spans="1:17" s="407" customFormat="1">
      <c r="A78" s="955"/>
      <c r="B78" s="920"/>
      <c r="C78" s="955"/>
      <c r="D78" s="920"/>
      <c r="E78" s="955"/>
      <c r="F78" s="920"/>
      <c r="G78" s="955"/>
      <c r="H78" s="920"/>
    </row>
    <row r="79" spans="1:17" s="407" customFormat="1">
      <c r="A79" s="955"/>
      <c r="B79" s="920"/>
      <c r="C79" s="955"/>
      <c r="D79" s="920"/>
      <c r="E79" s="955"/>
      <c r="F79" s="920"/>
      <c r="G79" s="955"/>
      <c r="H79" s="920"/>
    </row>
    <row r="80" spans="1:17" s="407" customFormat="1">
      <c r="A80" s="955"/>
      <c r="B80" s="920"/>
      <c r="C80" s="955"/>
      <c r="D80" s="920"/>
      <c r="E80" s="955"/>
      <c r="F80" s="920"/>
      <c r="G80" s="955"/>
      <c r="H80" s="920"/>
    </row>
    <row r="81" spans="1:8" s="407" customFormat="1">
      <c r="A81" s="955"/>
      <c r="B81" s="920"/>
      <c r="C81" s="955"/>
      <c r="D81" s="920"/>
      <c r="E81" s="955"/>
      <c r="F81" s="920"/>
      <c r="G81" s="955"/>
      <c r="H81" s="920"/>
    </row>
    <row r="82" spans="1:8" s="407" customFormat="1">
      <c r="A82" s="955"/>
      <c r="B82" s="920"/>
      <c r="C82" s="955"/>
      <c r="D82" s="920"/>
      <c r="E82" s="955"/>
      <c r="F82" s="920"/>
      <c r="G82" s="955"/>
      <c r="H82" s="920"/>
    </row>
    <row r="83" spans="1:8" s="407" customFormat="1">
      <c r="A83" s="955"/>
      <c r="B83" s="920"/>
      <c r="C83" s="955"/>
      <c r="D83" s="920"/>
      <c r="E83" s="955"/>
      <c r="F83" s="920"/>
      <c r="G83" s="955"/>
      <c r="H83" s="920"/>
    </row>
    <row r="84" spans="1:8" s="407" customFormat="1">
      <c r="A84" s="955"/>
      <c r="B84" s="920"/>
      <c r="C84" s="955"/>
      <c r="D84" s="920"/>
      <c r="E84" s="955"/>
      <c r="F84" s="920"/>
      <c r="G84" s="955"/>
      <c r="H84" s="920"/>
    </row>
    <row r="85" spans="1:8" s="407" customFormat="1">
      <c r="A85" s="955"/>
      <c r="B85" s="920"/>
      <c r="C85" s="955"/>
      <c r="D85" s="920"/>
      <c r="E85" s="955"/>
      <c r="F85" s="920"/>
      <c r="G85" s="955"/>
      <c r="H85" s="920"/>
    </row>
    <row r="86" spans="1:8" s="407" customFormat="1">
      <c r="A86" s="955"/>
      <c r="B86" s="920"/>
      <c r="C86" s="955"/>
      <c r="D86" s="920"/>
      <c r="E86" s="955"/>
      <c r="F86" s="920"/>
      <c r="G86" s="955"/>
      <c r="H86" s="920"/>
    </row>
    <row r="87" spans="1:8" s="407" customFormat="1">
      <c r="A87" s="955"/>
      <c r="B87" s="920"/>
      <c r="C87" s="955"/>
      <c r="D87" s="920"/>
      <c r="E87" s="955"/>
      <c r="F87" s="920"/>
      <c r="G87" s="955"/>
      <c r="H87" s="920"/>
    </row>
    <row r="88" spans="1:8" s="407" customFormat="1">
      <c r="A88" s="955"/>
      <c r="B88" s="920"/>
      <c r="C88" s="955"/>
      <c r="D88" s="920"/>
      <c r="E88" s="955"/>
      <c r="F88" s="920"/>
      <c r="G88" s="955"/>
      <c r="H88" s="920"/>
    </row>
    <row r="89" spans="1:8" s="407" customFormat="1">
      <c r="A89" s="955"/>
      <c r="B89" s="920"/>
      <c r="C89" s="955"/>
      <c r="D89" s="920"/>
      <c r="E89" s="955"/>
      <c r="F89" s="920"/>
      <c r="G89" s="955"/>
      <c r="H89" s="920"/>
    </row>
    <row r="90" spans="1:8" s="407" customFormat="1">
      <c r="A90" s="955"/>
      <c r="B90" s="920"/>
      <c r="C90" s="955"/>
      <c r="D90" s="920"/>
      <c r="E90" s="955"/>
      <c r="F90" s="920"/>
      <c r="G90" s="955"/>
      <c r="H90" s="920"/>
    </row>
    <row r="91" spans="1:8" s="407" customFormat="1">
      <c r="A91" s="955"/>
      <c r="B91" s="920"/>
      <c r="C91" s="955"/>
      <c r="D91" s="920"/>
      <c r="E91" s="955"/>
      <c r="F91" s="920"/>
      <c r="G91" s="955"/>
      <c r="H91" s="920"/>
    </row>
    <row r="92" spans="1:8" s="407" customFormat="1">
      <c r="A92" s="955"/>
      <c r="B92" s="920"/>
      <c r="C92" s="955"/>
      <c r="D92" s="920"/>
      <c r="E92" s="955"/>
      <c r="F92" s="920"/>
      <c r="G92" s="955"/>
      <c r="H92" s="920"/>
    </row>
    <row r="93" spans="1:8" s="407" customFormat="1">
      <c r="A93" s="955"/>
      <c r="B93" s="920"/>
      <c r="C93" s="955"/>
      <c r="D93" s="920"/>
      <c r="E93" s="955"/>
      <c r="F93" s="920"/>
      <c r="G93" s="955"/>
      <c r="H93" s="920"/>
    </row>
    <row r="94" spans="1:8" s="407" customFormat="1">
      <c r="A94" s="955"/>
      <c r="B94" s="920"/>
      <c r="C94" s="955"/>
      <c r="D94" s="920"/>
      <c r="E94" s="955"/>
      <c r="F94" s="920"/>
      <c r="G94" s="955"/>
      <c r="H94" s="920"/>
    </row>
    <row r="95" spans="1:8" s="407" customFormat="1">
      <c r="A95" s="955"/>
      <c r="B95" s="920"/>
      <c r="C95" s="955"/>
      <c r="D95" s="920"/>
      <c r="E95" s="955"/>
      <c r="F95" s="920"/>
      <c r="G95" s="955"/>
      <c r="H95" s="920"/>
    </row>
    <row r="96" spans="1:8" s="407" customFormat="1">
      <c r="A96" s="955"/>
      <c r="B96" s="920"/>
      <c r="C96" s="955"/>
      <c r="D96" s="920"/>
      <c r="E96" s="955"/>
      <c r="F96" s="920"/>
      <c r="G96" s="955"/>
      <c r="H96" s="920"/>
    </row>
    <row r="97" spans="1:8" s="407" customFormat="1">
      <c r="A97" s="955"/>
      <c r="B97" s="920"/>
      <c r="C97" s="955"/>
      <c r="D97" s="920"/>
      <c r="E97" s="955"/>
      <c r="F97" s="920"/>
      <c r="G97" s="955"/>
      <c r="H97" s="920"/>
    </row>
    <row r="98" spans="1:8" s="407" customFormat="1">
      <c r="A98" s="955"/>
      <c r="B98" s="920"/>
      <c r="C98" s="955"/>
      <c r="D98" s="920"/>
      <c r="E98" s="955"/>
      <c r="F98" s="920"/>
      <c r="G98" s="955"/>
      <c r="H98" s="920"/>
    </row>
    <row r="99" spans="1:8" s="407" customFormat="1">
      <c r="A99" s="955"/>
      <c r="B99" s="920"/>
      <c r="C99" s="955"/>
      <c r="D99" s="920"/>
      <c r="E99" s="955"/>
      <c r="F99" s="920"/>
      <c r="G99" s="955"/>
      <c r="H99" s="920"/>
    </row>
    <row r="100" spans="1:8" s="407" customFormat="1">
      <c r="A100" s="955"/>
      <c r="B100" s="920"/>
      <c r="C100" s="955"/>
      <c r="D100" s="920"/>
      <c r="E100" s="955"/>
      <c r="F100" s="920"/>
      <c r="G100" s="955"/>
      <c r="H100" s="920"/>
    </row>
    <row r="101" spans="1:8" s="407" customFormat="1">
      <c r="A101" s="955"/>
      <c r="B101" s="920"/>
      <c r="C101" s="955"/>
      <c r="D101" s="920"/>
      <c r="E101" s="955"/>
      <c r="F101" s="920"/>
      <c r="G101" s="955"/>
      <c r="H101" s="920"/>
    </row>
    <row r="102" spans="1:8" s="407" customFormat="1">
      <c r="A102" s="955"/>
      <c r="B102" s="920"/>
      <c r="C102" s="955"/>
      <c r="D102" s="920"/>
      <c r="E102" s="955"/>
      <c r="F102" s="920"/>
      <c r="G102" s="955"/>
      <c r="H102" s="92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6B54A-70F6-4BA5-B6DD-39EC1F6504D0}">
  <sheetPr>
    <pageSetUpPr fitToPage="1"/>
  </sheetPr>
  <dimension ref="A1:AN2012"/>
  <sheetViews>
    <sheetView topLeftCell="A1271" workbookViewId="0">
      <selection activeCell="C1267" sqref="C1267"/>
    </sheetView>
  </sheetViews>
  <sheetFormatPr defaultRowHeight="12.75"/>
  <cols>
    <col min="1" max="1" width="22.7109375" customWidth="1"/>
    <col min="2" max="2" width="20.42578125" customWidth="1"/>
    <col min="3" max="3" width="64.7109375" customWidth="1"/>
    <col min="4" max="4" width="63.28515625" customWidth="1"/>
    <col min="5" max="5" width="17.28515625" customWidth="1"/>
    <col min="7" max="7" width="23" customWidth="1"/>
    <col min="8" max="8" width="31.7109375" customWidth="1"/>
    <col min="9" max="9" width="26.7109375" customWidth="1"/>
    <col min="10" max="10" width="17.5703125" customWidth="1"/>
    <col min="11" max="11" width="16.28515625" customWidth="1"/>
    <col min="12" max="12" width="43.28515625" customWidth="1"/>
    <col min="13" max="13" width="16.85546875" customWidth="1"/>
    <col min="15" max="15" width="16.42578125" customWidth="1"/>
  </cols>
  <sheetData>
    <row r="1" spans="1:16">
      <c r="A1" s="3274" t="s">
        <v>7027</v>
      </c>
      <c r="B1" s="3274"/>
      <c r="C1" s="3274"/>
      <c r="D1" s="3274"/>
      <c r="E1" s="3274"/>
      <c r="F1" s="3274"/>
      <c r="G1" s="3274"/>
      <c r="H1" s="3274"/>
      <c r="I1" s="3274"/>
      <c r="J1" s="3274"/>
      <c r="K1" s="3274"/>
      <c r="L1" s="3274"/>
      <c r="M1" s="3274"/>
      <c r="N1" s="3274"/>
      <c r="O1" s="3274"/>
      <c r="P1">
        <v>45</v>
      </c>
    </row>
    <row r="2" spans="1:16">
      <c r="A2" s="3274"/>
      <c r="B2" s="3274"/>
      <c r="C2" s="3274"/>
      <c r="D2" s="3274"/>
      <c r="E2" s="3274"/>
      <c r="F2" s="3274"/>
      <c r="G2" s="3274"/>
      <c r="H2" s="3274"/>
      <c r="I2" s="3274"/>
      <c r="J2" s="3274"/>
      <c r="K2" s="3274"/>
      <c r="L2" s="3274"/>
      <c r="M2" s="3274"/>
      <c r="N2" s="3274"/>
      <c r="O2" s="3274"/>
    </row>
    <row r="3" spans="1:16" ht="18.75" customHeight="1">
      <c r="A3" s="3311" t="s">
        <v>15</v>
      </c>
      <c r="B3" s="3311"/>
      <c r="C3" s="3311"/>
      <c r="D3" s="3311"/>
      <c r="E3" s="3311"/>
      <c r="F3" s="3311"/>
      <c r="G3" s="3311"/>
      <c r="H3" s="3311"/>
      <c r="I3" s="3311"/>
      <c r="J3" s="3311"/>
      <c r="K3" s="3311"/>
      <c r="L3" s="3311"/>
      <c r="M3" s="3311"/>
      <c r="N3" s="3311"/>
      <c r="O3" s="3311"/>
    </row>
    <row r="4" spans="1:16">
      <c r="A4" s="2119" t="s">
        <v>37</v>
      </c>
      <c r="B4" s="24" t="s">
        <v>3</v>
      </c>
      <c r="C4" s="8" t="s">
        <v>930</v>
      </c>
      <c r="D4" s="8" t="s">
        <v>5</v>
      </c>
      <c r="E4" s="907" t="s">
        <v>6</v>
      </c>
      <c r="F4" s="24" t="s">
        <v>7</v>
      </c>
      <c r="G4" s="885" t="s">
        <v>8</v>
      </c>
      <c r="H4" s="156" t="s">
        <v>9</v>
      </c>
      <c r="I4" s="24" t="s">
        <v>10</v>
      </c>
      <c r="J4" s="24" t="s">
        <v>11</v>
      </c>
      <c r="K4" s="24" t="s">
        <v>3</v>
      </c>
      <c r="L4" s="24" t="s">
        <v>5</v>
      </c>
      <c r="M4" s="24" t="s">
        <v>12</v>
      </c>
      <c r="N4" s="24" t="s">
        <v>7</v>
      </c>
      <c r="O4" s="30"/>
    </row>
    <row r="5" spans="1:16">
      <c r="A5" s="2119"/>
      <c r="B5" s="1348">
        <v>10465</v>
      </c>
      <c r="C5" s="545">
        <v>0.1</v>
      </c>
      <c r="D5" s="1034" t="s">
        <v>7028</v>
      </c>
      <c r="E5" s="722">
        <v>1700000</v>
      </c>
      <c r="F5" s="545">
        <v>7.0000000000000007E-2</v>
      </c>
      <c r="G5" s="564">
        <f>E5*F5</f>
        <v>119000.00000000001</v>
      </c>
      <c r="H5" s="544" t="s">
        <v>19</v>
      </c>
      <c r="I5" s="544" t="s">
        <v>1170</v>
      </c>
      <c r="J5" s="24"/>
      <c r="K5" s="24"/>
      <c r="L5" s="24"/>
      <c r="M5" s="24"/>
      <c r="N5" s="24"/>
      <c r="O5" s="30"/>
    </row>
    <row r="6" spans="1:16">
      <c r="A6" s="2119"/>
      <c r="B6" s="1349">
        <v>10493</v>
      </c>
      <c r="C6" s="545">
        <v>0.1</v>
      </c>
      <c r="D6" s="1053" t="s">
        <v>7029</v>
      </c>
      <c r="E6" s="1150">
        <v>1950000</v>
      </c>
      <c r="F6" s="541">
        <v>0.12</v>
      </c>
      <c r="G6" s="564">
        <f t="shared" ref="G6:G9" si="0">E6*F6</f>
        <v>234000</v>
      </c>
      <c r="H6" s="543" t="s">
        <v>15</v>
      </c>
      <c r="I6" s="543" t="s">
        <v>1170</v>
      </c>
      <c r="J6" s="24"/>
      <c r="K6" s="24"/>
      <c r="L6" s="24"/>
      <c r="M6" s="24"/>
      <c r="N6" s="24"/>
      <c r="O6" s="30"/>
    </row>
    <row r="7" spans="1:16">
      <c r="A7" s="3354" t="s">
        <v>7030</v>
      </c>
      <c r="B7" s="504">
        <v>10489</v>
      </c>
      <c r="C7" s="545">
        <v>0.1</v>
      </c>
      <c r="D7" s="1034" t="s">
        <v>7031</v>
      </c>
      <c r="E7" s="722">
        <v>2400000</v>
      </c>
      <c r="F7" s="545">
        <v>0.12</v>
      </c>
      <c r="G7" s="564">
        <f t="shared" si="0"/>
        <v>288000</v>
      </c>
      <c r="H7" s="544" t="s">
        <v>15</v>
      </c>
      <c r="I7" s="544" t="s">
        <v>1170</v>
      </c>
      <c r="J7" s="24"/>
      <c r="K7" s="24"/>
      <c r="L7" s="24"/>
      <c r="M7" s="24"/>
      <c r="N7" s="24"/>
      <c r="O7" s="30"/>
    </row>
    <row r="8" spans="1:16">
      <c r="A8" s="3354"/>
      <c r="B8" s="504">
        <v>10508</v>
      </c>
      <c r="C8" s="545">
        <v>0.1</v>
      </c>
      <c r="D8" s="1034" t="s">
        <v>7032</v>
      </c>
      <c r="E8" s="722">
        <v>2800000</v>
      </c>
      <c r="F8" s="545">
        <v>7.0000000000000007E-2</v>
      </c>
      <c r="G8" s="564">
        <f t="shared" si="0"/>
        <v>196000.00000000003</v>
      </c>
      <c r="H8" s="544" t="s">
        <v>19</v>
      </c>
      <c r="I8" s="544" t="s">
        <v>461</v>
      </c>
      <c r="J8" s="24"/>
      <c r="K8" s="24"/>
      <c r="L8" s="24"/>
      <c r="M8" s="24"/>
      <c r="N8" s="24"/>
      <c r="O8" s="30"/>
    </row>
    <row r="9" spans="1:16" ht="12.75" customHeight="1">
      <c r="A9" s="3353"/>
      <c r="B9" s="978">
        <v>10576</v>
      </c>
      <c r="C9" s="545">
        <v>0.1</v>
      </c>
      <c r="D9" s="1680" t="s">
        <v>7033</v>
      </c>
      <c r="E9" s="1680">
        <v>1700000</v>
      </c>
      <c r="F9" s="545">
        <v>7.0000000000000007E-2</v>
      </c>
      <c r="G9" s="564">
        <f t="shared" si="0"/>
        <v>119000.00000000001</v>
      </c>
      <c r="H9" s="544" t="s">
        <v>19</v>
      </c>
      <c r="I9" s="544" t="s">
        <v>1170</v>
      </c>
      <c r="J9" s="1512"/>
      <c r="K9" s="1512"/>
      <c r="L9" s="1512"/>
      <c r="M9" s="1519"/>
      <c r="N9" s="1520"/>
      <c r="O9" s="1519"/>
    </row>
    <row r="10" spans="1:16" ht="12.75" customHeight="1">
      <c r="A10" s="3353"/>
      <c r="B10" s="992" t="s">
        <v>168</v>
      </c>
      <c r="C10" s="483"/>
      <c r="D10" s="483" t="s">
        <v>7034</v>
      </c>
      <c r="E10" s="483"/>
      <c r="F10" s="483"/>
      <c r="G10" s="483"/>
      <c r="H10" s="483"/>
      <c r="I10" s="484" t="s">
        <v>4862</v>
      </c>
      <c r="J10" s="1512"/>
      <c r="K10" s="1512"/>
      <c r="L10" s="1512"/>
      <c r="M10" s="1519"/>
      <c r="N10" s="1520"/>
      <c r="O10" s="1519"/>
    </row>
    <row r="11" spans="1:16" ht="12.75" customHeight="1">
      <c r="A11" s="3353"/>
      <c r="B11" s="447" t="s">
        <v>31</v>
      </c>
      <c r="C11" s="482"/>
      <c r="D11" s="1140" t="s">
        <v>7035</v>
      </c>
      <c r="E11" s="1558"/>
      <c r="F11" s="482"/>
      <c r="G11" s="703"/>
      <c r="H11" s="484"/>
      <c r="I11" s="484" t="s">
        <v>207</v>
      </c>
      <c r="J11" s="1512"/>
      <c r="K11" s="1512"/>
      <c r="L11" s="1512"/>
      <c r="M11" s="1519"/>
      <c r="N11" s="1520"/>
      <c r="O11" s="1519"/>
    </row>
    <row r="12" spans="1:16" ht="12.75" customHeight="1">
      <c r="A12" s="3354"/>
      <c r="B12" s="1554" t="s">
        <v>171</v>
      </c>
      <c r="C12" s="1145"/>
      <c r="D12" s="1555" t="s">
        <v>7036</v>
      </c>
      <c r="E12" s="814"/>
      <c r="F12" s="1556"/>
      <c r="G12" s="815"/>
      <c r="H12" s="1148"/>
      <c r="I12" s="816" t="s">
        <v>207</v>
      </c>
      <c r="J12" s="1512"/>
      <c r="K12" s="1512"/>
      <c r="L12" s="1512"/>
      <c r="M12" s="1519"/>
      <c r="N12" s="1520"/>
      <c r="O12" s="1519"/>
    </row>
    <row r="13" spans="1:16" ht="12.75" customHeight="1">
      <c r="A13" s="3354"/>
      <c r="B13" s="1554"/>
      <c r="C13" s="765"/>
      <c r="D13" s="854" t="s">
        <v>7037</v>
      </c>
      <c r="E13" s="730"/>
      <c r="F13" s="482"/>
      <c r="G13" s="583"/>
      <c r="H13" s="484"/>
      <c r="I13" s="1148" t="s">
        <v>207</v>
      </c>
      <c r="J13" s="1512"/>
      <c r="K13" s="1512"/>
      <c r="L13" s="1512"/>
      <c r="M13" s="1519"/>
      <c r="N13" s="1520"/>
      <c r="O13" s="1519"/>
    </row>
    <row r="14" spans="1:16" ht="12.75" customHeight="1">
      <c r="A14" s="3354"/>
      <c r="B14" s="1077" t="s">
        <v>171</v>
      </c>
      <c r="C14" s="1330"/>
      <c r="D14" s="1036" t="s">
        <v>7038</v>
      </c>
      <c r="E14" s="730"/>
      <c r="F14" s="482"/>
      <c r="G14" s="583"/>
      <c r="H14" s="484"/>
      <c r="I14" s="1471" t="s">
        <v>1170</v>
      </c>
      <c r="J14" s="1512"/>
      <c r="K14" s="1512"/>
      <c r="L14" s="1512"/>
      <c r="M14" s="1519"/>
      <c r="N14" s="1520"/>
      <c r="O14" s="1519"/>
    </row>
    <row r="15" spans="1:16" ht="12.75" customHeight="1">
      <c r="A15" s="3354"/>
      <c r="B15" s="1172" t="s">
        <v>171</v>
      </c>
      <c r="C15" s="1573"/>
      <c r="D15" s="1036" t="s">
        <v>7039</v>
      </c>
      <c r="E15" s="730"/>
      <c r="F15" s="482"/>
      <c r="G15" s="583"/>
      <c r="H15" s="484"/>
      <c r="I15" s="1471" t="s">
        <v>1170</v>
      </c>
      <c r="J15" s="1512"/>
      <c r="K15" s="1512"/>
      <c r="L15" s="1512"/>
      <c r="M15" s="1519"/>
      <c r="N15" s="1520"/>
      <c r="O15" s="1519"/>
    </row>
    <row r="16" spans="1:16" ht="12.75" customHeight="1">
      <c r="A16" s="3354"/>
      <c r="B16" s="431" t="s">
        <v>171</v>
      </c>
      <c r="C16" s="392"/>
      <c r="D16" s="1037" t="s">
        <v>7040</v>
      </c>
      <c r="E16" s="916"/>
      <c r="F16" s="392"/>
      <c r="G16" s="889"/>
      <c r="H16" s="391"/>
      <c r="I16" s="391" t="s">
        <v>461</v>
      </c>
      <c r="J16" s="149"/>
      <c r="K16" s="149"/>
      <c r="L16" s="149"/>
      <c r="M16" s="129"/>
      <c r="N16" s="69"/>
      <c r="O16" s="30">
        <f>SUM(O9:O15)</f>
        <v>0</v>
      </c>
    </row>
    <row r="17" spans="1:15" ht="12.75" customHeight="1">
      <c r="A17" s="3355"/>
      <c r="B17" s="256"/>
      <c r="C17" s="256"/>
      <c r="D17" s="1038" t="s">
        <v>34</v>
      </c>
      <c r="E17" s="808">
        <f>SUM(E5:E16)</f>
        <v>10550000</v>
      </c>
      <c r="F17" s="292" t="s">
        <v>34</v>
      </c>
      <c r="G17" s="913">
        <f>SUM(G5:G16)</f>
        <v>956000</v>
      </c>
      <c r="H17" s="3423"/>
      <c r="I17" s="3423"/>
      <c r="J17" s="3423"/>
      <c r="K17" s="3423"/>
      <c r="L17" s="3277" t="s">
        <v>35</v>
      </c>
      <c r="M17" s="3277"/>
      <c r="N17" s="3277"/>
      <c r="O17" s="294">
        <f>O16+G17</f>
        <v>956000</v>
      </c>
    </row>
    <row r="19" spans="1:15" ht="15.75">
      <c r="A19" s="3311" t="s">
        <v>43</v>
      </c>
      <c r="B19" s="3311"/>
      <c r="C19" s="3311"/>
      <c r="D19" s="3311"/>
      <c r="E19" s="3311"/>
      <c r="F19" s="3311"/>
      <c r="G19" s="3311"/>
      <c r="H19" s="3311"/>
      <c r="I19" s="3311"/>
      <c r="J19" s="3311"/>
      <c r="K19" s="3311"/>
      <c r="L19" s="3311"/>
      <c r="M19" s="3311"/>
      <c r="N19" s="3311"/>
      <c r="O19" s="3311"/>
    </row>
    <row r="20" spans="1:15">
      <c r="A20" s="2119" t="s">
        <v>37</v>
      </c>
      <c r="B20" s="463" t="s">
        <v>3</v>
      </c>
      <c r="C20" s="464" t="s">
        <v>930</v>
      </c>
      <c r="D20" s="464" t="s">
        <v>5</v>
      </c>
      <c r="E20" s="958" t="s">
        <v>6</v>
      </c>
      <c r="F20" s="463" t="s">
        <v>7</v>
      </c>
      <c r="G20" s="959" t="s">
        <v>8</v>
      </c>
      <c r="H20" s="509" t="s">
        <v>9</v>
      </c>
      <c r="I20" s="463" t="s">
        <v>10</v>
      </c>
      <c r="J20" s="24" t="s">
        <v>11</v>
      </c>
      <c r="K20" s="24" t="s">
        <v>3</v>
      </c>
      <c r="L20" s="24" t="s">
        <v>5</v>
      </c>
      <c r="M20" s="24" t="s">
        <v>12</v>
      </c>
      <c r="N20" s="24" t="s">
        <v>7</v>
      </c>
      <c r="O20" s="30"/>
    </row>
    <row r="21" spans="1:15">
      <c r="A21" s="3377" t="s">
        <v>7041</v>
      </c>
      <c r="B21" s="978">
        <v>10496</v>
      </c>
      <c r="C21" s="545">
        <v>0.1</v>
      </c>
      <c r="D21" s="1680" t="s">
        <v>7042</v>
      </c>
      <c r="E21" s="564">
        <v>1450000</v>
      </c>
      <c r="F21" s="545">
        <v>0.12</v>
      </c>
      <c r="G21" s="564">
        <f>E21*F21</f>
        <v>174000</v>
      </c>
      <c r="H21" s="544" t="s">
        <v>43</v>
      </c>
      <c r="I21" s="544" t="s">
        <v>207</v>
      </c>
      <c r="J21" s="1512"/>
      <c r="K21" s="1513"/>
      <c r="L21" s="1514"/>
      <c r="M21" s="1515"/>
      <c r="N21" s="1516"/>
      <c r="O21" s="1517"/>
    </row>
    <row r="22" spans="1:15">
      <c r="A22" s="3377"/>
      <c r="B22" s="978">
        <v>10515</v>
      </c>
      <c r="C22" s="545">
        <v>0.1</v>
      </c>
      <c r="D22" s="1680" t="s">
        <v>4901</v>
      </c>
      <c r="E22" s="564">
        <v>1500000</v>
      </c>
      <c r="F22" s="545">
        <v>0.12</v>
      </c>
      <c r="G22" s="564">
        <f t="shared" ref="G22:G29" si="1">E22*F22</f>
        <v>180000</v>
      </c>
      <c r="H22" s="544" t="s">
        <v>43</v>
      </c>
      <c r="I22" s="544" t="s">
        <v>1170</v>
      </c>
      <c r="J22" s="1512"/>
      <c r="K22" s="1512"/>
      <c r="L22" s="1512"/>
      <c r="M22" s="1519"/>
      <c r="N22" s="1520"/>
      <c r="O22" s="1519"/>
    </row>
    <row r="23" spans="1:15">
      <c r="A23" s="3377"/>
      <c r="B23" s="1096">
        <v>10579</v>
      </c>
      <c r="C23" s="545">
        <v>0.1</v>
      </c>
      <c r="D23" s="657" t="s">
        <v>4911</v>
      </c>
      <c r="E23" s="658">
        <v>1400000</v>
      </c>
      <c r="F23" s="545">
        <v>0.12</v>
      </c>
      <c r="G23" s="564">
        <f t="shared" si="1"/>
        <v>168000</v>
      </c>
      <c r="H23" s="659" t="s">
        <v>43</v>
      </c>
      <c r="I23" s="659" t="s">
        <v>1170</v>
      </c>
      <c r="J23" s="1512"/>
      <c r="K23" s="1512"/>
      <c r="L23" s="1512"/>
      <c r="M23" s="1519"/>
      <c r="N23" s="1520"/>
      <c r="O23" s="1519"/>
    </row>
    <row r="24" spans="1:15">
      <c r="A24" s="3378"/>
      <c r="B24" s="1348">
        <v>10517</v>
      </c>
      <c r="C24" s="545">
        <v>0.1</v>
      </c>
      <c r="D24" s="1034" t="s">
        <v>7043</v>
      </c>
      <c r="E24" s="564">
        <v>2200000</v>
      </c>
      <c r="F24" s="545">
        <v>0.12</v>
      </c>
      <c r="G24" s="564">
        <f t="shared" si="1"/>
        <v>264000</v>
      </c>
      <c r="H24" s="1383" t="s">
        <v>43</v>
      </c>
      <c r="I24" s="543" t="s">
        <v>207</v>
      </c>
      <c r="J24" s="1521"/>
      <c r="K24" s="1512"/>
      <c r="L24" s="1512"/>
      <c r="M24" s="1519"/>
      <c r="N24" s="1520"/>
      <c r="O24" s="1519"/>
    </row>
    <row r="25" spans="1:15">
      <c r="A25" s="3378"/>
      <c r="B25" s="579">
        <v>10542</v>
      </c>
      <c r="C25" s="545">
        <v>0.1</v>
      </c>
      <c r="D25" s="1034" t="s">
        <v>7044</v>
      </c>
      <c r="E25" s="564">
        <v>1750000</v>
      </c>
      <c r="F25" s="545">
        <v>7.0000000000000007E-2</v>
      </c>
      <c r="G25" s="564">
        <f t="shared" si="1"/>
        <v>122500.00000000001</v>
      </c>
      <c r="H25" s="544" t="s">
        <v>7045</v>
      </c>
      <c r="I25" s="544" t="s">
        <v>207</v>
      </c>
      <c r="J25" s="1512"/>
      <c r="K25" s="1512"/>
      <c r="L25" s="1512"/>
      <c r="M25" s="1519"/>
      <c r="N25" s="1520"/>
      <c r="O25" s="1519"/>
    </row>
    <row r="26" spans="1:15">
      <c r="A26" s="3378"/>
      <c r="B26" s="579">
        <v>10509</v>
      </c>
      <c r="C26" s="1026">
        <v>0.08</v>
      </c>
      <c r="D26" s="1553" t="s">
        <v>4765</v>
      </c>
      <c r="E26" s="1546">
        <v>2200000</v>
      </c>
      <c r="F26" s="1026">
        <v>0.1</v>
      </c>
      <c r="G26" s="564">
        <f t="shared" si="1"/>
        <v>220000</v>
      </c>
      <c r="H26" s="1547" t="s">
        <v>43</v>
      </c>
      <c r="I26" s="1547" t="s">
        <v>207</v>
      </c>
      <c r="J26" s="1512"/>
      <c r="K26" s="1512"/>
      <c r="L26" s="1512"/>
      <c r="M26" s="1519"/>
      <c r="N26" s="1520"/>
      <c r="O26" s="1519"/>
    </row>
    <row r="27" spans="1:15">
      <c r="A27" s="3378"/>
      <c r="B27" s="579">
        <v>10490</v>
      </c>
      <c r="C27" s="545">
        <v>0.1</v>
      </c>
      <c r="D27" s="1034" t="s">
        <v>4664</v>
      </c>
      <c r="E27" s="1546">
        <v>3200000</v>
      </c>
      <c r="F27" s="545">
        <v>0.12</v>
      </c>
      <c r="G27" s="564">
        <f t="shared" si="1"/>
        <v>384000</v>
      </c>
      <c r="H27" s="1547" t="s">
        <v>43</v>
      </c>
      <c r="I27" s="1547" t="s">
        <v>207</v>
      </c>
      <c r="J27" s="1512"/>
      <c r="K27" s="1512"/>
      <c r="L27" s="1512"/>
      <c r="M27" s="1519"/>
      <c r="N27" s="1520"/>
      <c r="O27" s="1519"/>
    </row>
    <row r="28" spans="1:15" ht="12" customHeight="1">
      <c r="A28" s="3378"/>
      <c r="B28" s="382">
        <v>10564</v>
      </c>
      <c r="C28" s="545">
        <v>0.1</v>
      </c>
      <c r="D28" s="1039" t="s">
        <v>7046</v>
      </c>
      <c r="E28" s="1105">
        <v>2000000</v>
      </c>
      <c r="F28" s="545">
        <v>7.0000000000000007E-2</v>
      </c>
      <c r="G28" s="564">
        <f t="shared" si="1"/>
        <v>140000</v>
      </c>
      <c r="H28" s="1075" t="s">
        <v>19</v>
      </c>
      <c r="I28" s="1075" t="s">
        <v>4862</v>
      </c>
      <c r="J28" s="1512"/>
      <c r="K28" s="1512"/>
      <c r="L28" s="1512"/>
      <c r="M28" s="1519"/>
      <c r="N28" s="1520"/>
      <c r="O28" s="1519"/>
    </row>
    <row r="29" spans="1:15">
      <c r="A29" s="3378"/>
      <c r="B29" s="382">
        <v>10563</v>
      </c>
      <c r="C29" s="545">
        <v>0.1</v>
      </c>
      <c r="D29" s="1039" t="s">
        <v>7047</v>
      </c>
      <c r="E29" s="1106">
        <v>2000000</v>
      </c>
      <c r="F29" s="545">
        <v>7.0000000000000007E-2</v>
      </c>
      <c r="G29" s="564">
        <f t="shared" si="1"/>
        <v>140000</v>
      </c>
      <c r="H29" s="654" t="s">
        <v>19</v>
      </c>
      <c r="I29" s="654" t="s">
        <v>1170</v>
      </c>
      <c r="J29" s="1512"/>
      <c r="K29" s="1512"/>
      <c r="L29" s="1512"/>
      <c r="M29" s="1519"/>
      <c r="N29" s="1520"/>
      <c r="O29" s="1519"/>
    </row>
    <row r="30" spans="1:15" ht="16.5" customHeight="1">
      <c r="A30" s="3378"/>
      <c r="B30" s="1472" t="s">
        <v>171</v>
      </c>
      <c r="C30" s="732"/>
      <c r="D30" s="1473" t="s">
        <v>7048</v>
      </c>
      <c r="E30" s="1474"/>
      <c r="F30" s="1475"/>
      <c r="G30" s="852"/>
      <c r="H30" s="1476"/>
      <c r="I30" s="1133" t="s">
        <v>207</v>
      </c>
      <c r="J30" s="1512"/>
      <c r="K30" s="1512"/>
      <c r="L30" s="1512"/>
      <c r="M30" s="1519"/>
      <c r="N30" s="1520"/>
      <c r="O30" s="1519"/>
    </row>
    <row r="31" spans="1:15" ht="17.25" customHeight="1">
      <c r="A31" s="3378"/>
      <c r="B31" s="447" t="s">
        <v>171</v>
      </c>
      <c r="C31" s="482"/>
      <c r="D31" s="1036" t="s">
        <v>7049</v>
      </c>
      <c r="E31" s="895"/>
      <c r="F31" s="482"/>
      <c r="G31" s="895"/>
      <c r="H31" s="484"/>
      <c r="I31" s="484" t="s">
        <v>207</v>
      </c>
      <c r="J31" s="1512"/>
      <c r="K31" s="1512"/>
      <c r="L31" s="1512"/>
      <c r="M31" s="1519"/>
      <c r="N31" s="1520"/>
      <c r="O31" s="1519"/>
    </row>
    <row r="32" spans="1:15">
      <c r="A32" s="3378"/>
      <c r="B32" s="581" t="s">
        <v>171</v>
      </c>
      <c r="C32" s="482"/>
      <c r="D32" s="1036" t="s">
        <v>7050</v>
      </c>
      <c r="E32" s="895"/>
      <c r="F32" s="482"/>
      <c r="G32" s="895"/>
      <c r="H32" s="484"/>
      <c r="I32" s="484" t="s">
        <v>1170</v>
      </c>
      <c r="J32" s="1512"/>
      <c r="K32" s="1512"/>
      <c r="L32" s="1512"/>
      <c r="M32" s="1519"/>
      <c r="N32" s="1520"/>
      <c r="O32" s="1519"/>
    </row>
    <row r="33" spans="1:15" ht="49.5">
      <c r="A33" s="3378"/>
      <c r="B33" s="1078" t="s">
        <v>7051</v>
      </c>
      <c r="C33" s="1579"/>
      <c r="D33" s="1059" t="s">
        <v>7052</v>
      </c>
      <c r="E33" s="1080"/>
      <c r="F33" s="1079"/>
      <c r="G33" s="1080"/>
      <c r="H33" s="1471"/>
      <c r="I33" s="974" t="s">
        <v>207</v>
      </c>
      <c r="J33" s="1512"/>
      <c r="K33" s="1512"/>
      <c r="L33" s="1512"/>
      <c r="M33" s="1519"/>
      <c r="N33" s="1520"/>
      <c r="O33" s="1519"/>
    </row>
    <row r="34" spans="1:15">
      <c r="A34" s="3377"/>
      <c r="B34" s="407"/>
      <c r="C34" s="407"/>
      <c r="D34" s="407" t="s">
        <v>7053</v>
      </c>
      <c r="E34" s="407"/>
      <c r="F34" s="407"/>
      <c r="G34" s="407"/>
      <c r="H34" s="407"/>
      <c r="I34" s="676" t="s">
        <v>1170</v>
      </c>
      <c r="J34" s="1512"/>
      <c r="K34" s="1512"/>
      <c r="L34" s="1512"/>
      <c r="M34" s="1519"/>
      <c r="N34" s="1520"/>
      <c r="O34" s="1519"/>
    </row>
    <row r="35" spans="1:15">
      <c r="A35" s="3377"/>
      <c r="B35" s="1382" t="s">
        <v>171</v>
      </c>
      <c r="C35" s="701"/>
      <c r="D35" s="1054" t="s">
        <v>7054</v>
      </c>
      <c r="E35" s="703"/>
      <c r="F35" s="701"/>
      <c r="G35" s="703"/>
      <c r="H35" s="705"/>
      <c r="I35" s="705" t="s">
        <v>207</v>
      </c>
      <c r="J35" s="1512"/>
      <c r="K35" s="1512"/>
      <c r="L35" s="1512"/>
      <c r="M35" s="1519"/>
      <c r="N35" s="1520"/>
      <c r="O35" s="1519"/>
    </row>
    <row r="36" spans="1:15">
      <c r="A36" s="3378"/>
      <c r="B36" s="700"/>
      <c r="C36" s="1543"/>
      <c r="D36" s="1071"/>
      <c r="E36" s="1544"/>
      <c r="F36" s="1543"/>
      <c r="G36" s="1544"/>
      <c r="H36" s="1545"/>
      <c r="I36" s="1545"/>
      <c r="J36" s="1512"/>
      <c r="K36" s="1512"/>
      <c r="L36" s="1512"/>
      <c r="M36" s="1519"/>
      <c r="N36" s="1520"/>
      <c r="O36" s="1519"/>
    </row>
    <row r="37" spans="1:15">
      <c r="A37" s="3378"/>
      <c r="B37" s="700"/>
      <c r="C37" s="1543"/>
      <c r="D37" s="1071"/>
      <c r="E37" s="1544"/>
      <c r="F37" s="1543"/>
      <c r="G37" s="1544"/>
      <c r="H37" s="1545"/>
      <c r="I37" s="1545"/>
      <c r="J37" s="1512"/>
      <c r="K37" s="1512"/>
      <c r="L37" s="1512"/>
      <c r="M37" s="1519"/>
      <c r="N37" s="1520"/>
      <c r="O37" s="1519"/>
    </row>
    <row r="38" spans="1:15">
      <c r="A38" s="3378"/>
      <c r="B38" s="431"/>
      <c r="C38" s="392"/>
      <c r="D38" s="1037"/>
      <c r="E38" s="889"/>
      <c r="F38" s="392"/>
      <c r="G38" s="889"/>
      <c r="H38" s="391"/>
      <c r="I38" s="391"/>
      <c r="J38" s="149"/>
      <c r="K38" s="149"/>
      <c r="L38" s="149"/>
      <c r="M38" s="129"/>
      <c r="N38" s="69"/>
      <c r="O38" s="30">
        <f>SUM(O21:O27)</f>
        <v>0</v>
      </c>
    </row>
    <row r="39" spans="1:15">
      <c r="A39" s="3378"/>
      <c r="B39" s="256"/>
      <c r="C39" s="256"/>
      <c r="D39" s="1038" t="s">
        <v>34</v>
      </c>
      <c r="E39" s="912">
        <f>SUM(E21:E37)</f>
        <v>17700000</v>
      </c>
      <c r="F39" s="292" t="s">
        <v>34</v>
      </c>
      <c r="G39" s="913">
        <f>SUM(G21:G38)</f>
        <v>1792500</v>
      </c>
      <c r="H39" s="3423"/>
      <c r="I39" s="3423"/>
      <c r="J39" s="3423"/>
      <c r="K39" s="3423"/>
      <c r="L39" s="3277" t="s">
        <v>35</v>
      </c>
      <c r="M39" s="3277"/>
      <c r="N39" s="3277"/>
      <c r="O39" s="294">
        <f>O38+G39</f>
        <v>1792500</v>
      </c>
    </row>
    <row r="42" spans="1:15" ht="15.75">
      <c r="A42" s="3311" t="s">
        <v>7055</v>
      </c>
      <c r="B42" s="3311"/>
      <c r="C42" s="3311"/>
      <c r="D42" s="3311"/>
      <c r="E42" s="3311"/>
      <c r="F42" s="3311"/>
      <c r="G42" s="3311"/>
      <c r="H42" s="3311"/>
      <c r="I42" s="3311"/>
      <c r="J42" s="3311"/>
      <c r="K42" s="3311"/>
      <c r="L42" s="3311"/>
      <c r="M42" s="3311"/>
      <c r="N42" s="3311"/>
      <c r="O42" s="3311"/>
    </row>
    <row r="43" spans="1:15">
      <c r="A43" s="2119" t="s">
        <v>37</v>
      </c>
      <c r="B43" s="463" t="s">
        <v>3</v>
      </c>
      <c r="C43" s="464" t="s">
        <v>930</v>
      </c>
      <c r="D43" s="464" t="s">
        <v>5</v>
      </c>
      <c r="E43" s="958" t="s">
        <v>6</v>
      </c>
      <c r="F43" s="463" t="s">
        <v>7</v>
      </c>
      <c r="G43" s="959" t="s">
        <v>8</v>
      </c>
      <c r="H43" s="509" t="s">
        <v>9</v>
      </c>
      <c r="I43" s="463" t="s">
        <v>10</v>
      </c>
      <c r="J43" s="24" t="s">
        <v>11</v>
      </c>
      <c r="K43" s="24" t="s">
        <v>3</v>
      </c>
      <c r="L43" s="24" t="s">
        <v>5</v>
      </c>
      <c r="M43" s="24" t="s">
        <v>12</v>
      </c>
      <c r="N43" s="24" t="s">
        <v>7</v>
      </c>
      <c r="O43" s="30"/>
    </row>
    <row r="44" spans="1:15">
      <c r="A44" s="3282" t="s">
        <v>7056</v>
      </c>
      <c r="B44" s="407"/>
      <c r="C44" s="407"/>
      <c r="D44" s="407"/>
      <c r="E44" s="407"/>
      <c r="F44" s="407"/>
      <c r="G44" s="407"/>
      <c r="H44" s="407"/>
      <c r="I44" s="407"/>
      <c r="J44" s="1512"/>
      <c r="K44" s="1513"/>
      <c r="L44" s="1034" t="s">
        <v>7044</v>
      </c>
      <c r="M44" s="564">
        <v>1750000</v>
      </c>
      <c r="N44" s="1584">
        <v>0.04</v>
      </c>
      <c r="O44" s="564">
        <f>M44*N44</f>
        <v>70000</v>
      </c>
    </row>
    <row r="45" spans="1:15">
      <c r="A45" s="3282"/>
      <c r="B45" s="875">
        <v>10536</v>
      </c>
      <c r="C45" s="779"/>
      <c r="D45" s="1047" t="s">
        <v>7057</v>
      </c>
      <c r="E45" s="658">
        <v>1300000</v>
      </c>
      <c r="F45" s="656">
        <v>0.08</v>
      </c>
      <c r="G45" s="897">
        <f>E45*F45</f>
        <v>104000</v>
      </c>
      <c r="H45" s="659" t="s">
        <v>7055</v>
      </c>
      <c r="I45" s="1557" t="s">
        <v>1170</v>
      </c>
      <c r="J45" s="1512"/>
      <c r="K45" s="1512"/>
      <c r="L45" s="1512"/>
      <c r="M45" s="1519"/>
      <c r="N45" s="1520"/>
      <c r="O45" s="1519"/>
    </row>
    <row r="46" spans="1:15">
      <c r="A46" s="3282"/>
      <c r="B46" s="504">
        <v>10532</v>
      </c>
      <c r="C46" s="545"/>
      <c r="D46" s="1034" t="s">
        <v>7058</v>
      </c>
      <c r="E46" s="564">
        <v>2200000</v>
      </c>
      <c r="F46" s="545">
        <v>0.04</v>
      </c>
      <c r="G46" s="897">
        <f t="shared" ref="G46" si="2">E46*F46</f>
        <v>88000</v>
      </c>
      <c r="H46" s="544" t="s">
        <v>7059</v>
      </c>
      <c r="I46" s="544" t="s">
        <v>4862</v>
      </c>
      <c r="J46" s="1512"/>
      <c r="K46" s="1512"/>
      <c r="L46" s="1512"/>
      <c r="M46" s="1519"/>
      <c r="N46" s="1520"/>
      <c r="O46" s="1519"/>
    </row>
    <row r="47" spans="1:15">
      <c r="A47" s="3282"/>
      <c r="B47" s="447"/>
      <c r="C47" s="996"/>
      <c r="D47" s="1559" t="s">
        <v>7060</v>
      </c>
      <c r="E47" s="999"/>
      <c r="F47" s="996"/>
      <c r="G47" s="944"/>
      <c r="H47" s="998"/>
      <c r="I47" s="998" t="s">
        <v>1170</v>
      </c>
      <c r="J47" s="1551"/>
      <c r="K47" s="1512"/>
      <c r="L47" s="1512"/>
      <c r="M47" s="1519"/>
      <c r="N47" s="1520"/>
      <c r="O47" s="1519"/>
    </row>
    <row r="48" spans="1:15">
      <c r="A48" s="3282"/>
      <c r="B48" s="811"/>
      <c r="C48" s="812"/>
      <c r="D48" s="1555" t="s">
        <v>7061</v>
      </c>
      <c r="E48" s="815"/>
      <c r="F48" s="812"/>
      <c r="G48" s="1560"/>
      <c r="H48" s="816"/>
      <c r="I48" s="816" t="s">
        <v>4862</v>
      </c>
      <c r="J48" s="1512"/>
      <c r="K48" s="1512"/>
      <c r="L48" s="1512"/>
      <c r="M48" s="1519"/>
      <c r="N48" s="1520"/>
      <c r="O48" s="1519"/>
    </row>
    <row r="49" spans="1:15">
      <c r="A49" s="3282"/>
      <c r="B49" s="447"/>
      <c r="C49" s="996"/>
      <c r="D49" s="1036" t="s">
        <v>7062</v>
      </c>
      <c r="E49" s="999"/>
      <c r="F49" s="996"/>
      <c r="G49" s="997"/>
      <c r="H49" s="998"/>
      <c r="I49" s="998" t="s">
        <v>1170</v>
      </c>
      <c r="J49" s="1512"/>
      <c r="K49" s="1512"/>
      <c r="L49" s="1512"/>
      <c r="M49" s="1519"/>
      <c r="N49" s="1520"/>
      <c r="O49" s="1519"/>
    </row>
    <row r="50" spans="1:15" ht="14.25">
      <c r="A50" s="3282"/>
      <c r="B50" s="992"/>
      <c r="C50" s="812"/>
      <c r="D50" s="1140" t="s">
        <v>7062</v>
      </c>
      <c r="E50" s="583"/>
      <c r="F50" s="482"/>
      <c r="G50" s="583"/>
      <c r="H50" s="483"/>
      <c r="I50" s="484" t="s">
        <v>207</v>
      </c>
      <c r="J50" s="1512"/>
      <c r="K50" s="1512"/>
      <c r="L50" s="1512"/>
      <c r="M50" s="1519"/>
      <c r="N50" s="1520"/>
      <c r="O50" s="1519"/>
    </row>
    <row r="51" spans="1:15">
      <c r="A51" s="3276"/>
      <c r="B51" s="1561"/>
      <c r="C51" s="407"/>
      <c r="D51" s="1071" t="s">
        <v>7063</v>
      </c>
      <c r="E51" s="703"/>
      <c r="F51" s="701"/>
      <c r="G51" s="944"/>
      <c r="H51" s="705"/>
      <c r="I51" s="705" t="s">
        <v>4862</v>
      </c>
      <c r="J51" s="149"/>
      <c r="K51" s="149"/>
      <c r="L51" s="149"/>
      <c r="M51" s="129"/>
      <c r="N51" s="69"/>
      <c r="O51" s="30">
        <f>SUM(O44:O50)</f>
        <v>70000</v>
      </c>
    </row>
    <row r="52" spans="1:15">
      <c r="A52" s="3276"/>
      <c r="B52" s="256"/>
      <c r="C52" s="256"/>
      <c r="D52" s="1038" t="s">
        <v>34</v>
      </c>
      <c r="E52" s="912">
        <f>SUM(E45:E51)</f>
        <v>3500000</v>
      </c>
      <c r="F52" s="292" t="s">
        <v>34</v>
      </c>
      <c r="G52" s="902">
        <f>SUM(G45:G51)</f>
        <v>192000</v>
      </c>
      <c r="H52" s="3423"/>
      <c r="I52" s="3423"/>
      <c r="J52" s="3423"/>
      <c r="K52" s="3423"/>
      <c r="L52" s="3277" t="s">
        <v>35</v>
      </c>
      <c r="M52" s="3277"/>
      <c r="N52" s="3277"/>
      <c r="O52" s="294">
        <f>O51+G52</f>
        <v>262000</v>
      </c>
    </row>
    <row r="54" spans="1:15" ht="15.75">
      <c r="A54" s="3311" t="s">
        <v>19</v>
      </c>
      <c r="B54" s="3311"/>
      <c r="C54" s="3311"/>
      <c r="D54" s="3311"/>
      <c r="E54" s="3311"/>
      <c r="F54" s="3311"/>
      <c r="G54" s="3311"/>
      <c r="H54" s="3311"/>
      <c r="I54" s="3311"/>
      <c r="J54" s="3311"/>
      <c r="K54" s="3311"/>
      <c r="L54" s="3311"/>
      <c r="M54" s="3311"/>
      <c r="N54" s="3311"/>
      <c r="O54" s="3311"/>
    </row>
    <row r="55" spans="1:15">
      <c r="A55" s="2119" t="s">
        <v>37</v>
      </c>
      <c r="B55" s="24" t="s">
        <v>3</v>
      </c>
      <c r="C55" s="8" t="s">
        <v>930</v>
      </c>
      <c r="D55" s="8" t="s">
        <v>5</v>
      </c>
      <c r="E55" s="907" t="s">
        <v>6</v>
      </c>
      <c r="F55" s="24" t="s">
        <v>7</v>
      </c>
      <c r="G55" s="885" t="s">
        <v>8</v>
      </c>
      <c r="H55" s="156" t="s">
        <v>9</v>
      </c>
      <c r="I55" s="24" t="s">
        <v>10</v>
      </c>
      <c r="J55" s="24" t="s">
        <v>11</v>
      </c>
      <c r="K55" s="24" t="s">
        <v>3</v>
      </c>
      <c r="L55" s="24" t="s">
        <v>5</v>
      </c>
      <c r="M55" s="24" t="s">
        <v>12</v>
      </c>
      <c r="N55" s="24" t="s">
        <v>7</v>
      </c>
      <c r="O55" s="30"/>
    </row>
    <row r="56" spans="1:15">
      <c r="A56" s="3276"/>
      <c r="B56" s="1509"/>
      <c r="C56" s="1342"/>
      <c r="D56" s="1506"/>
      <c r="E56" s="1510"/>
      <c r="F56" s="1342"/>
      <c r="G56" s="1510"/>
      <c r="H56" s="1511"/>
      <c r="I56" s="1511"/>
      <c r="J56" s="1512"/>
      <c r="K56" s="1513"/>
      <c r="L56" s="1514"/>
      <c r="M56" s="1515"/>
      <c r="N56" s="1516"/>
      <c r="O56" s="1517"/>
    </row>
    <row r="57" spans="1:15">
      <c r="A57" s="3276"/>
      <c r="B57" s="1509"/>
      <c r="C57" s="1518"/>
      <c r="D57" s="1506"/>
      <c r="E57" s="1510"/>
      <c r="F57" s="1342"/>
      <c r="G57" s="1510"/>
      <c r="H57" s="1511"/>
      <c r="I57" s="1508"/>
      <c r="J57" s="1512"/>
      <c r="K57" s="1512"/>
      <c r="L57" s="1512"/>
      <c r="M57" s="1519"/>
      <c r="N57" s="1520"/>
      <c r="O57" s="1519"/>
    </row>
    <row r="58" spans="1:15">
      <c r="A58" s="3276"/>
      <c r="B58" s="1509"/>
      <c r="C58" s="1342"/>
      <c r="D58" s="1506"/>
      <c r="E58" s="1510"/>
      <c r="F58" s="1342"/>
      <c r="G58" s="1510"/>
      <c r="H58" s="1511"/>
      <c r="I58" s="1511"/>
      <c r="J58" s="1514"/>
      <c r="K58" s="1512"/>
      <c r="L58" s="1512"/>
      <c r="M58" s="1519"/>
      <c r="N58" s="1520"/>
      <c r="O58" s="1519"/>
    </row>
    <row r="59" spans="1:15">
      <c r="A59" s="3276"/>
      <c r="B59" s="1509"/>
      <c r="C59" s="1342"/>
      <c r="D59" s="1506"/>
      <c r="E59" s="1510"/>
      <c r="F59" s="1342"/>
      <c r="G59" s="1510"/>
      <c r="H59" s="1511"/>
      <c r="I59" s="1511"/>
      <c r="J59" s="1521"/>
      <c r="K59" s="1512"/>
      <c r="L59" s="1512"/>
      <c r="M59" s="1519"/>
      <c r="N59" s="1520"/>
      <c r="O59" s="1519"/>
    </row>
    <row r="60" spans="1:15">
      <c r="A60" s="3276"/>
      <c r="B60" s="1509"/>
      <c r="C60" s="1342"/>
      <c r="D60" s="1506"/>
      <c r="E60" s="1510"/>
      <c r="F60" s="1342"/>
      <c r="G60" s="1510"/>
      <c r="H60" s="1511"/>
      <c r="I60" s="1511"/>
      <c r="J60" s="1512"/>
      <c r="K60" s="1512"/>
      <c r="L60" s="1512"/>
      <c r="M60" s="1519"/>
      <c r="N60" s="1520"/>
      <c r="O60" s="1519"/>
    </row>
    <row r="61" spans="1:15">
      <c r="A61" s="3276"/>
      <c r="B61" s="1504"/>
      <c r="C61" s="1505"/>
      <c r="D61" s="1522"/>
      <c r="E61" s="1507"/>
      <c r="F61" s="1505"/>
      <c r="G61" s="1510"/>
      <c r="H61" s="1508"/>
      <c r="I61" s="1508"/>
      <c r="J61" s="1512"/>
      <c r="K61" s="1512"/>
      <c r="L61" s="1512"/>
      <c r="M61" s="1519"/>
      <c r="N61" s="1520"/>
      <c r="O61" s="1519"/>
    </row>
    <row r="62" spans="1:15">
      <c r="A62" s="3276"/>
      <c r="B62" s="1504"/>
      <c r="C62" s="1505"/>
      <c r="D62" s="1506"/>
      <c r="E62" s="1507"/>
      <c r="F62" s="1505"/>
      <c r="G62" s="1507"/>
      <c r="H62" s="1508"/>
      <c r="I62" s="1508"/>
      <c r="J62" s="1512"/>
      <c r="K62" s="1512"/>
      <c r="L62" s="1512"/>
      <c r="M62" s="1519"/>
      <c r="N62" s="1520"/>
      <c r="O62" s="1519"/>
    </row>
    <row r="63" spans="1:15">
      <c r="A63" s="3276"/>
      <c r="B63" s="431"/>
      <c r="C63" s="392"/>
      <c r="D63" s="1037"/>
      <c r="E63" s="889"/>
      <c r="F63" s="392"/>
      <c r="G63" s="889"/>
      <c r="H63" s="391"/>
      <c r="I63" s="391"/>
      <c r="J63" s="149"/>
      <c r="K63" s="149"/>
      <c r="L63" s="149"/>
      <c r="M63" s="129"/>
      <c r="N63" s="69"/>
      <c r="O63" s="30">
        <f>SUM(O56:O62)</f>
        <v>0</v>
      </c>
    </row>
    <row r="64" spans="1:15">
      <c r="A64" s="3276"/>
      <c r="B64" s="256"/>
      <c r="C64" s="256"/>
      <c r="D64" s="1038" t="s">
        <v>34</v>
      </c>
      <c r="E64" s="908">
        <f>SUM(E56:E63)</f>
        <v>0</v>
      </c>
      <c r="F64" s="292" t="s">
        <v>34</v>
      </c>
      <c r="G64" s="902">
        <f>SUM(G56:G63)</f>
        <v>0</v>
      </c>
      <c r="H64" s="3423"/>
      <c r="I64" s="3423"/>
      <c r="J64" s="3423"/>
      <c r="K64" s="3423"/>
      <c r="L64" s="3277" t="s">
        <v>35</v>
      </c>
      <c r="M64" s="3277"/>
      <c r="N64" s="3277"/>
      <c r="O64" s="294">
        <f>O63+G64</f>
        <v>0</v>
      </c>
    </row>
    <row r="66" spans="1:9">
      <c r="A66" s="3452" t="s">
        <v>69</v>
      </c>
      <c r="B66" s="3459"/>
      <c r="C66" s="2113"/>
      <c r="D66" s="1042">
        <f>E52+E39+E17</f>
        <v>31750000</v>
      </c>
    </row>
    <row r="67" spans="1:9">
      <c r="A67" s="3453" t="s">
        <v>70</v>
      </c>
      <c r="B67" s="3460"/>
      <c r="C67" s="972"/>
      <c r="D67" s="1043"/>
    </row>
    <row r="68" spans="1:9">
      <c r="A68" s="3454" t="s">
        <v>71</v>
      </c>
      <c r="B68" s="3461"/>
      <c r="C68" s="2112"/>
      <c r="D68" s="1044"/>
    </row>
    <row r="69" spans="1:9">
      <c r="A69" s="3462"/>
      <c r="B69" s="3463"/>
      <c r="C69" s="151"/>
      <c r="D69" s="1045"/>
    </row>
    <row r="71" spans="1:9">
      <c r="A71" s="3334" t="s">
        <v>7064</v>
      </c>
      <c r="B71" s="3334"/>
      <c r="C71" s="3334"/>
      <c r="D71" s="3334"/>
      <c r="E71" s="3334"/>
      <c r="F71" s="3334"/>
      <c r="G71" s="3334"/>
      <c r="H71" s="3334"/>
      <c r="I71" s="3334"/>
    </row>
    <row r="72" spans="1:9">
      <c r="A72" s="3334"/>
      <c r="B72" s="3334"/>
      <c r="C72" s="3334"/>
      <c r="D72" s="3334"/>
      <c r="E72" s="3334"/>
      <c r="F72" s="3334"/>
      <c r="G72" s="3334"/>
      <c r="H72" s="3334"/>
      <c r="I72" s="3334"/>
    </row>
    <row r="73" spans="1:9" ht="28.5">
      <c r="A73" s="682" t="s">
        <v>523</v>
      </c>
      <c r="B73" s="682" t="s">
        <v>524</v>
      </c>
      <c r="C73" s="682" t="s">
        <v>525</v>
      </c>
      <c r="D73" s="682" t="s">
        <v>526</v>
      </c>
      <c r="E73" s="911" t="s">
        <v>6</v>
      </c>
      <c r="F73" s="683" t="s">
        <v>7</v>
      </c>
      <c r="G73" s="899" t="s">
        <v>527</v>
      </c>
      <c r="H73" s="684" t="s">
        <v>11</v>
      </c>
      <c r="I73" s="489" t="s">
        <v>528</v>
      </c>
    </row>
    <row r="74" spans="1:9" s="605" customFormat="1" ht="15">
      <c r="A74" s="1098">
        <v>10465</v>
      </c>
      <c r="B74" s="545">
        <v>0.1</v>
      </c>
      <c r="C74" s="1162" t="s">
        <v>7065</v>
      </c>
      <c r="D74" s="1034"/>
      <c r="E74" s="722">
        <v>1700000</v>
      </c>
      <c r="F74" s="1094">
        <v>0.02</v>
      </c>
      <c r="G74" s="1153">
        <f>E74*F74</f>
        <v>34000</v>
      </c>
      <c r="H74" s="1680" t="s">
        <v>747</v>
      </c>
      <c r="I74" s="1680" t="s">
        <v>1</v>
      </c>
    </row>
    <row r="75" spans="1:9" s="605" customFormat="1" ht="15">
      <c r="A75" s="1098">
        <v>10493</v>
      </c>
      <c r="B75" s="545">
        <v>0.1</v>
      </c>
      <c r="C75" s="1162" t="s">
        <v>7066</v>
      </c>
      <c r="D75" s="1034"/>
      <c r="E75" s="722">
        <v>1950000</v>
      </c>
      <c r="F75" s="1094">
        <v>0.02</v>
      </c>
      <c r="G75" s="1153">
        <f t="shared" ref="G75:G81" si="3">E75*F75</f>
        <v>39000</v>
      </c>
      <c r="H75" s="1680"/>
      <c r="I75" s="1680" t="s">
        <v>1</v>
      </c>
    </row>
    <row r="76" spans="1:9" ht="15">
      <c r="A76" s="1098">
        <v>10489</v>
      </c>
      <c r="B76" s="1094">
        <v>0.1</v>
      </c>
      <c r="C76" s="1081" t="s">
        <v>7031</v>
      </c>
      <c r="D76" s="1082"/>
      <c r="E76" s="1024">
        <v>2400000</v>
      </c>
      <c r="F76" s="1094">
        <v>0.02</v>
      </c>
      <c r="G76" s="1153">
        <f t="shared" si="3"/>
        <v>48000</v>
      </c>
      <c r="H76" s="1081"/>
      <c r="I76" s="1081" t="s">
        <v>1</v>
      </c>
    </row>
    <row r="77" spans="1:9" ht="15">
      <c r="A77" s="1098">
        <v>10536</v>
      </c>
      <c r="B77" s="1094">
        <v>0.1</v>
      </c>
      <c r="C77" s="1166" t="s">
        <v>7067</v>
      </c>
      <c r="D77" s="1082"/>
      <c r="E77" s="1024">
        <v>1300000</v>
      </c>
      <c r="F77" s="1094">
        <v>0.02</v>
      </c>
      <c r="G77" s="1153">
        <f t="shared" si="3"/>
        <v>26000</v>
      </c>
      <c r="H77" s="1081"/>
      <c r="I77" s="1081" t="s">
        <v>7055</v>
      </c>
    </row>
    <row r="78" spans="1:9" ht="15">
      <c r="A78" s="1574">
        <v>10515</v>
      </c>
      <c r="B78" s="1549">
        <v>0.1</v>
      </c>
      <c r="C78" s="1166" t="s">
        <v>7068</v>
      </c>
      <c r="D78" s="1347"/>
      <c r="E78" s="1024">
        <v>1500000</v>
      </c>
      <c r="F78" s="1094">
        <v>0.02</v>
      </c>
      <c r="G78" s="1153">
        <f t="shared" si="3"/>
        <v>30000</v>
      </c>
      <c r="H78" s="1081"/>
      <c r="I78" s="1081" t="s">
        <v>46</v>
      </c>
    </row>
    <row r="79" spans="1:9" ht="15">
      <c r="A79" s="1574">
        <v>10563</v>
      </c>
      <c r="B79" s="1549">
        <v>0.1</v>
      </c>
      <c r="C79" s="1166" t="s">
        <v>7069</v>
      </c>
      <c r="D79" s="1347"/>
      <c r="E79" s="1024">
        <v>2000000</v>
      </c>
      <c r="F79" s="1094">
        <v>0.02</v>
      </c>
      <c r="G79" s="1153">
        <f t="shared" si="3"/>
        <v>40000</v>
      </c>
      <c r="H79" s="1081"/>
      <c r="I79" s="1081" t="s">
        <v>46</v>
      </c>
    </row>
    <row r="80" spans="1:9" ht="15.75">
      <c r="A80" s="1363">
        <v>10579</v>
      </c>
      <c r="B80" s="1549">
        <v>0.1</v>
      </c>
      <c r="C80" s="1166" t="s">
        <v>7070</v>
      </c>
      <c r="D80" s="1347"/>
      <c r="E80" s="1024">
        <v>1400000</v>
      </c>
      <c r="F80" s="1094">
        <v>0.02</v>
      </c>
      <c r="G80" s="1153">
        <f t="shared" si="3"/>
        <v>28000</v>
      </c>
      <c r="H80" s="1081"/>
      <c r="I80" s="1081" t="s">
        <v>46</v>
      </c>
    </row>
    <row r="81" spans="1:9" ht="15.75">
      <c r="A81" s="1363">
        <v>10576</v>
      </c>
      <c r="B81" s="1549">
        <v>0.1</v>
      </c>
      <c r="C81" s="1166" t="s">
        <v>7050</v>
      </c>
      <c r="D81" s="1347"/>
      <c r="E81" s="1024">
        <v>1700000</v>
      </c>
      <c r="F81" s="1094">
        <v>0.02</v>
      </c>
      <c r="G81" s="1153">
        <f t="shared" si="3"/>
        <v>34000</v>
      </c>
      <c r="H81" s="1081"/>
      <c r="I81" s="1081" t="s">
        <v>1</v>
      </c>
    </row>
    <row r="82" spans="1:9" ht="15.75">
      <c r="A82" s="1523"/>
      <c r="B82" s="1334" t="s">
        <v>171</v>
      </c>
      <c r="C82" s="1175" t="s">
        <v>7071</v>
      </c>
      <c r="D82" s="1336" t="s">
        <v>7072</v>
      </c>
      <c r="E82" s="1333"/>
      <c r="F82" s="1206"/>
      <c r="G82" s="1207"/>
      <c r="H82" s="1141"/>
      <c r="I82" s="1141" t="s">
        <v>7055</v>
      </c>
    </row>
    <row r="83" spans="1:9" ht="15.75">
      <c r="A83" s="1523"/>
      <c r="B83" s="1334" t="s">
        <v>171</v>
      </c>
      <c r="C83" s="1175" t="s">
        <v>7073</v>
      </c>
      <c r="D83" s="1336" t="s">
        <v>351</v>
      </c>
      <c r="E83" s="1333"/>
      <c r="F83" s="1328"/>
      <c r="G83" s="1207"/>
      <c r="H83" s="1141"/>
      <c r="I83" s="1141" t="s">
        <v>7055</v>
      </c>
    </row>
    <row r="84" spans="1:9" ht="14.25">
      <c r="A84" s="1329"/>
      <c r="B84" s="1334" t="s">
        <v>171</v>
      </c>
      <c r="C84" s="1335" t="s">
        <v>7050</v>
      </c>
      <c r="D84" s="1336" t="s">
        <v>7074</v>
      </c>
      <c r="E84" s="1333"/>
      <c r="F84" s="1206"/>
      <c r="G84" s="1207"/>
      <c r="H84" s="1141"/>
      <c r="I84" s="1141" t="s">
        <v>46</v>
      </c>
    </row>
    <row r="85" spans="1:9" ht="15">
      <c r="A85" s="1329"/>
      <c r="B85" s="1332"/>
      <c r="C85" s="1331"/>
      <c r="D85" s="1152"/>
      <c r="E85" s="1364">
        <f>SUM(E74:E84)</f>
        <v>13950000</v>
      </c>
      <c r="F85" s="1328"/>
      <c r="G85" s="1365">
        <f>SUM(G74:G84)</f>
        <v>279000</v>
      </c>
      <c r="H85" s="1524"/>
      <c r="I85" s="483"/>
    </row>
    <row r="86" spans="1:9" ht="14.25">
      <c r="A86" s="1015"/>
      <c r="B86" s="1337"/>
      <c r="C86" s="1338"/>
      <c r="D86" s="1058"/>
      <c r="E86" s="1339"/>
      <c r="F86" s="1340"/>
      <c r="G86" s="1341"/>
      <c r="H86" s="605"/>
      <c r="I86" s="605"/>
    </row>
    <row r="87" spans="1:9">
      <c r="A87" s="3334" t="s">
        <v>7075</v>
      </c>
      <c r="B87" s="3334"/>
      <c r="C87" s="3334"/>
      <c r="D87" s="3334"/>
      <c r="E87" s="3334"/>
      <c r="F87" s="3334"/>
      <c r="G87" s="3334"/>
      <c r="H87" s="3334"/>
      <c r="I87" s="3334"/>
    </row>
    <row r="88" spans="1:9">
      <c r="A88" s="3334"/>
      <c r="B88" s="3334"/>
      <c r="C88" s="3334"/>
      <c r="D88" s="3334"/>
      <c r="E88" s="3334"/>
      <c r="F88" s="3334"/>
      <c r="G88" s="3334"/>
      <c r="H88" s="3334"/>
      <c r="I88" s="3334"/>
    </row>
    <row r="89" spans="1:9" ht="28.5">
      <c r="A89" s="682" t="s">
        <v>523</v>
      </c>
      <c r="B89" s="1368" t="s">
        <v>524</v>
      </c>
      <c r="C89" s="1368" t="s">
        <v>525</v>
      </c>
      <c r="D89" s="1368" t="s">
        <v>526</v>
      </c>
      <c r="E89" s="911" t="s">
        <v>6</v>
      </c>
      <c r="F89" s="683" t="s">
        <v>7</v>
      </c>
      <c r="G89" s="899" t="s">
        <v>527</v>
      </c>
      <c r="H89" s="684" t="s">
        <v>11</v>
      </c>
      <c r="I89" s="489" t="s">
        <v>528</v>
      </c>
    </row>
    <row r="90" spans="1:9">
      <c r="A90" s="1403">
        <v>10517</v>
      </c>
      <c r="B90" s="656">
        <v>0.1</v>
      </c>
      <c r="C90" s="657" t="s">
        <v>7076</v>
      </c>
      <c r="D90" s="1047"/>
      <c r="E90" s="564">
        <v>2200000</v>
      </c>
      <c r="F90" s="729">
        <v>0.01</v>
      </c>
      <c r="G90" s="564">
        <f>E90*F90</f>
        <v>22000</v>
      </c>
      <c r="H90" s="1680"/>
      <c r="I90" s="1680" t="s">
        <v>46</v>
      </c>
    </row>
    <row r="91" spans="1:9">
      <c r="A91" s="1403">
        <v>10490</v>
      </c>
      <c r="B91" s="656">
        <v>0.1</v>
      </c>
      <c r="C91" s="1575" t="s">
        <v>7077</v>
      </c>
      <c r="D91" s="1034"/>
      <c r="E91" s="722">
        <v>3200000</v>
      </c>
      <c r="F91" s="729">
        <v>0.01</v>
      </c>
      <c r="G91" s="564">
        <f t="shared" ref="G91:G94" si="4">E91*F91</f>
        <v>32000</v>
      </c>
      <c r="H91" s="1680"/>
      <c r="I91" s="1680" t="s">
        <v>1</v>
      </c>
    </row>
    <row r="92" spans="1:9">
      <c r="A92" s="1583">
        <v>10496</v>
      </c>
      <c r="B92" s="656">
        <v>0.1</v>
      </c>
      <c r="C92" s="1575" t="s">
        <v>4787</v>
      </c>
      <c r="D92" s="1034"/>
      <c r="E92" s="722">
        <v>1450000</v>
      </c>
      <c r="F92" s="729">
        <v>0.01</v>
      </c>
      <c r="G92" s="564">
        <f t="shared" si="4"/>
        <v>14500</v>
      </c>
      <c r="H92" s="1680"/>
      <c r="I92" s="1680" t="s">
        <v>46</v>
      </c>
    </row>
    <row r="93" spans="1:9">
      <c r="A93" s="978">
        <v>10509</v>
      </c>
      <c r="B93" s="1359">
        <v>0.08</v>
      </c>
      <c r="C93" s="1575" t="s">
        <v>4765</v>
      </c>
      <c r="D93" s="1034"/>
      <c r="E93" s="722">
        <v>2200000</v>
      </c>
      <c r="F93" s="729">
        <v>0.01</v>
      </c>
      <c r="G93" s="564">
        <f t="shared" si="4"/>
        <v>22000</v>
      </c>
      <c r="H93" s="1680"/>
      <c r="I93" s="1680" t="s">
        <v>46</v>
      </c>
    </row>
    <row r="94" spans="1:9">
      <c r="A94" s="978">
        <v>10542</v>
      </c>
      <c r="B94" s="656">
        <v>0.1</v>
      </c>
      <c r="C94" s="1575" t="s">
        <v>7078</v>
      </c>
      <c r="D94" s="1034"/>
      <c r="E94" s="722">
        <v>1750000</v>
      </c>
      <c r="F94" s="729">
        <v>0.01</v>
      </c>
      <c r="G94" s="564">
        <f t="shared" si="4"/>
        <v>17500</v>
      </c>
      <c r="H94" s="1680"/>
      <c r="I94" s="1680" t="s">
        <v>46</v>
      </c>
    </row>
    <row r="95" spans="1:9" ht="14.25">
      <c r="A95" s="1330" t="s">
        <v>171</v>
      </c>
      <c r="B95" s="407"/>
      <c r="C95" s="1525" t="s">
        <v>7079</v>
      </c>
      <c r="D95" s="1036"/>
      <c r="E95" s="730"/>
      <c r="F95" s="1328"/>
      <c r="G95" s="1207"/>
      <c r="H95" s="483"/>
      <c r="I95" s="483"/>
    </row>
    <row r="96" spans="1:9" ht="14.25">
      <c r="A96" s="1330" t="s">
        <v>31</v>
      </c>
      <c r="B96" s="407"/>
      <c r="C96" s="1525" t="s">
        <v>7080</v>
      </c>
      <c r="D96" s="1036"/>
      <c r="E96" s="730"/>
      <c r="F96" s="1328"/>
      <c r="G96" s="1207"/>
      <c r="H96" s="483"/>
      <c r="I96" s="483"/>
    </row>
    <row r="97" spans="1:9" ht="14.25">
      <c r="A97" s="1330" t="s">
        <v>171</v>
      </c>
      <c r="B97" s="407"/>
      <c r="C97" s="1525" t="s">
        <v>7081</v>
      </c>
      <c r="D97" s="1036"/>
      <c r="E97" s="730"/>
      <c r="F97" s="1328"/>
      <c r="G97" s="1207"/>
      <c r="H97" s="483"/>
      <c r="I97" s="483"/>
    </row>
    <row r="98" spans="1:9" ht="14.25">
      <c r="A98" s="1330" t="s">
        <v>171</v>
      </c>
      <c r="B98" s="407"/>
      <c r="C98" s="1525" t="s">
        <v>7082</v>
      </c>
      <c r="D98" s="1036"/>
      <c r="E98" s="730"/>
      <c r="F98" s="1328"/>
      <c r="G98" s="1207"/>
      <c r="H98" s="483"/>
      <c r="I98" s="483"/>
    </row>
    <row r="99" spans="1:9" ht="14.25">
      <c r="A99" s="1330" t="s">
        <v>171</v>
      </c>
      <c r="B99" s="407"/>
      <c r="C99" s="1525" t="s">
        <v>7073</v>
      </c>
      <c r="D99" s="1036"/>
      <c r="E99" s="730"/>
      <c r="F99" s="1328"/>
      <c r="G99" s="1207"/>
      <c r="H99" s="483"/>
      <c r="I99" s="483"/>
    </row>
    <row r="100" spans="1:9" ht="14.25">
      <c r="A100" s="1330" t="s">
        <v>31</v>
      </c>
      <c r="B100" s="407"/>
      <c r="C100" s="1525" t="s">
        <v>7083</v>
      </c>
      <c r="D100" s="1036"/>
      <c r="E100" s="730"/>
      <c r="F100" s="1328"/>
      <c r="G100" s="1207"/>
      <c r="H100" s="483"/>
      <c r="I100" s="483"/>
    </row>
    <row r="101" spans="1:9" ht="14.25">
      <c r="A101" s="1330" t="s">
        <v>31</v>
      </c>
      <c r="B101" s="407"/>
      <c r="C101" s="1525" t="s">
        <v>7084</v>
      </c>
      <c r="D101" s="1036"/>
      <c r="E101" s="730"/>
      <c r="F101" s="1328"/>
      <c r="G101" s="1207"/>
      <c r="H101" s="483"/>
      <c r="I101" s="483"/>
    </row>
    <row r="102" spans="1:9" ht="26.25">
      <c r="A102" s="1580" t="s">
        <v>31</v>
      </c>
      <c r="B102" s="407"/>
      <c r="C102" s="1581" t="s">
        <v>7085</v>
      </c>
      <c r="D102" s="1036"/>
      <c r="E102" s="1364">
        <f>SUM(E90:E101)</f>
        <v>10800000</v>
      </c>
      <c r="F102" s="1328"/>
      <c r="G102" s="1365">
        <f>SUM(G90:G101)</f>
        <v>108000</v>
      </c>
      <c r="H102" s="483"/>
      <c r="I102" s="483"/>
    </row>
    <row r="103" spans="1:9">
      <c r="A103" s="1330" t="s">
        <v>31</v>
      </c>
      <c r="B103" s="407"/>
      <c r="C103" s="1582" t="s">
        <v>7086</v>
      </c>
      <c r="D103" s="1152"/>
      <c r="E103" s="483"/>
      <c r="F103" s="483"/>
      <c r="G103" s="483"/>
      <c r="H103" s="483"/>
      <c r="I103" s="483"/>
    </row>
    <row r="105" spans="1:9">
      <c r="A105" s="3334" t="s">
        <v>7087</v>
      </c>
      <c r="B105" s="3334"/>
      <c r="C105" s="3334"/>
      <c r="D105" s="3334"/>
      <c r="E105" s="3334"/>
      <c r="F105" s="3334"/>
      <c r="G105" s="3334"/>
      <c r="H105" s="3334"/>
      <c r="I105" s="3334"/>
    </row>
    <row r="106" spans="1:9">
      <c r="A106" s="3334"/>
      <c r="B106" s="3334"/>
      <c r="C106" s="3334"/>
      <c r="D106" s="3334"/>
      <c r="E106" s="3334"/>
      <c r="F106" s="3334"/>
      <c r="G106" s="3334"/>
      <c r="H106" s="3334"/>
      <c r="I106" s="3334"/>
    </row>
    <row r="107" spans="1:9" ht="15.75">
      <c r="A107" s="1363">
        <v>10508</v>
      </c>
      <c r="B107" s="1549">
        <v>0.1</v>
      </c>
      <c r="C107" s="1166" t="s">
        <v>4062</v>
      </c>
      <c r="D107" s="1347"/>
      <c r="E107" s="1024">
        <v>2800000</v>
      </c>
      <c r="F107" s="1398">
        <v>0.02</v>
      </c>
      <c r="G107" s="1153">
        <f>E107*F107</f>
        <v>56000</v>
      </c>
      <c r="H107" s="1081"/>
      <c r="I107" s="1081"/>
    </row>
    <row r="108" spans="1:9" ht="14.25">
      <c r="A108" s="1329"/>
      <c r="B108" s="1334"/>
      <c r="C108" s="1335"/>
      <c r="D108" s="1336"/>
      <c r="E108" s="1333"/>
      <c r="F108" s="1206"/>
      <c r="G108" s="1207"/>
      <c r="H108" s="1141"/>
      <c r="I108" s="1141"/>
    </row>
    <row r="109" spans="1:9" ht="15">
      <c r="A109" s="1329"/>
      <c r="B109" s="1332"/>
      <c r="C109" s="1331"/>
      <c r="D109" s="1152"/>
      <c r="E109" s="1364"/>
      <c r="F109" s="1328"/>
      <c r="G109" s="1365"/>
      <c r="H109" s="1524"/>
      <c r="I109" s="483"/>
    </row>
    <row r="112" spans="1:9">
      <c r="A112" s="3305" t="s">
        <v>7088</v>
      </c>
      <c r="B112" s="3305"/>
      <c r="C112" s="3305"/>
      <c r="D112" s="3305"/>
      <c r="E112" s="3305"/>
      <c r="F112" s="3305"/>
      <c r="G112" s="3305"/>
    </row>
    <row r="113" spans="1:7">
      <c r="A113" s="3305"/>
      <c r="B113" s="3305"/>
      <c r="C113" s="3305"/>
      <c r="D113" s="3305"/>
      <c r="E113" s="3305"/>
      <c r="F113" s="3305"/>
      <c r="G113" s="3305"/>
    </row>
    <row r="114" spans="1:7" ht="20.25" customHeight="1">
      <c r="A114" s="504">
        <v>10465</v>
      </c>
      <c r="B114" s="1398">
        <v>0.1</v>
      </c>
      <c r="C114" s="1162" t="s">
        <v>7065</v>
      </c>
      <c r="D114" s="783"/>
      <c r="E114" s="946">
        <v>1700000</v>
      </c>
      <c r="F114" s="948">
        <v>0.02</v>
      </c>
      <c r="G114" s="1319">
        <f t="shared" ref="G114:G129" si="5">E114*F114</f>
        <v>34000</v>
      </c>
    </row>
    <row r="115" spans="1:7" ht="20.25" customHeight="1">
      <c r="A115" s="1360">
        <v>10493</v>
      </c>
      <c r="B115" s="1398">
        <v>0.1</v>
      </c>
      <c r="C115" s="1162" t="s">
        <v>7089</v>
      </c>
      <c r="D115" s="1034"/>
      <c r="E115" s="946">
        <v>1950000</v>
      </c>
      <c r="F115" s="948">
        <v>0.02</v>
      </c>
      <c r="G115" s="1319">
        <f t="shared" si="5"/>
        <v>39000</v>
      </c>
    </row>
    <row r="116" spans="1:7" ht="20.25" customHeight="1">
      <c r="A116" s="504">
        <v>10489</v>
      </c>
      <c r="B116" s="1398">
        <v>0.1</v>
      </c>
      <c r="C116" s="1081" t="s">
        <v>7031</v>
      </c>
      <c r="D116" s="1034"/>
      <c r="E116" s="946">
        <v>2400000</v>
      </c>
      <c r="F116" s="948">
        <v>0.02</v>
      </c>
      <c r="G116" s="1319">
        <f t="shared" si="5"/>
        <v>48000</v>
      </c>
    </row>
    <row r="117" spans="1:7" ht="20.25" customHeight="1">
      <c r="A117" s="504">
        <v>10536</v>
      </c>
      <c r="B117" s="1398">
        <v>0.1</v>
      </c>
      <c r="C117" s="1166" t="s">
        <v>7067</v>
      </c>
      <c r="D117" s="1034"/>
      <c r="E117" s="946">
        <v>1300000</v>
      </c>
      <c r="F117" s="948">
        <v>0.02</v>
      </c>
      <c r="G117" s="1319">
        <f t="shared" si="5"/>
        <v>26000</v>
      </c>
    </row>
    <row r="118" spans="1:7" ht="20.25" customHeight="1">
      <c r="A118" s="664">
        <v>10515</v>
      </c>
      <c r="B118" s="1398">
        <v>0.1</v>
      </c>
      <c r="C118" s="1166" t="s">
        <v>7068</v>
      </c>
      <c r="D118" s="1034"/>
      <c r="E118" s="946">
        <v>1500000</v>
      </c>
      <c r="F118" s="948">
        <v>0.02</v>
      </c>
      <c r="G118" s="1319">
        <f t="shared" si="5"/>
        <v>30000</v>
      </c>
    </row>
    <row r="119" spans="1:7" ht="20.25" customHeight="1">
      <c r="A119" s="664">
        <v>10563</v>
      </c>
      <c r="B119" s="1398">
        <v>0.1</v>
      </c>
      <c r="C119" s="1166" t="s">
        <v>7069</v>
      </c>
      <c r="D119" s="1034"/>
      <c r="E119" s="946">
        <v>2000000</v>
      </c>
      <c r="F119" s="948">
        <v>0.02</v>
      </c>
      <c r="G119" s="1319">
        <f t="shared" si="5"/>
        <v>40000</v>
      </c>
    </row>
    <row r="120" spans="1:7" ht="20.25" customHeight="1">
      <c r="A120" s="504">
        <v>10579</v>
      </c>
      <c r="B120" s="1398">
        <v>0.1</v>
      </c>
      <c r="C120" s="1166" t="s">
        <v>7070</v>
      </c>
      <c r="D120" s="1034"/>
      <c r="E120" s="946">
        <v>1400000</v>
      </c>
      <c r="F120" s="948">
        <v>0.02</v>
      </c>
      <c r="G120" s="1319">
        <f t="shared" si="5"/>
        <v>28000</v>
      </c>
    </row>
    <row r="121" spans="1:7" ht="20.25" customHeight="1">
      <c r="A121" s="504">
        <v>10576</v>
      </c>
      <c r="B121" s="1586">
        <v>0.1</v>
      </c>
      <c r="C121" s="1081" t="s">
        <v>7050</v>
      </c>
      <c r="D121" s="1163"/>
      <c r="E121" s="946">
        <v>1700000</v>
      </c>
      <c r="F121" s="948">
        <v>0.02</v>
      </c>
      <c r="G121" s="1319">
        <f t="shared" si="5"/>
        <v>34000</v>
      </c>
    </row>
    <row r="122" spans="1:7" ht="20.25" customHeight="1">
      <c r="A122" s="504">
        <v>10517</v>
      </c>
      <c r="B122" s="1586">
        <v>0.1</v>
      </c>
      <c r="C122" s="1680" t="s">
        <v>7076</v>
      </c>
      <c r="D122" s="1163"/>
      <c r="E122" s="946">
        <v>2200000</v>
      </c>
      <c r="F122" s="948">
        <v>0.02</v>
      </c>
      <c r="G122" s="1319">
        <f t="shared" si="5"/>
        <v>44000</v>
      </c>
    </row>
    <row r="123" spans="1:7" ht="20.25" customHeight="1">
      <c r="A123" s="504">
        <v>10490</v>
      </c>
      <c r="B123" s="1398">
        <v>0.1</v>
      </c>
      <c r="C123" s="1587" t="s">
        <v>7077</v>
      </c>
      <c r="D123" s="1163"/>
      <c r="E123" s="946">
        <v>3200000</v>
      </c>
      <c r="F123" s="948">
        <v>0.02</v>
      </c>
      <c r="G123" s="1319">
        <f t="shared" si="5"/>
        <v>64000</v>
      </c>
    </row>
    <row r="124" spans="1:7" ht="20.25" customHeight="1">
      <c r="A124" s="504">
        <v>10496</v>
      </c>
      <c r="B124" s="1398">
        <v>0.1</v>
      </c>
      <c r="C124" s="1575" t="s">
        <v>4787</v>
      </c>
      <c r="D124" s="1163"/>
      <c r="E124" s="946">
        <v>1450000</v>
      </c>
      <c r="F124" s="948">
        <v>0.02</v>
      </c>
      <c r="G124" s="1319">
        <f t="shared" si="5"/>
        <v>29000</v>
      </c>
    </row>
    <row r="125" spans="1:7" ht="20.25" customHeight="1">
      <c r="A125" s="504">
        <v>10509</v>
      </c>
      <c r="B125" s="1397">
        <v>0.08</v>
      </c>
      <c r="C125" s="1575" t="s">
        <v>4765</v>
      </c>
      <c r="D125" s="1034"/>
      <c r="E125" s="946">
        <v>2200000</v>
      </c>
      <c r="F125" s="1367">
        <v>0.01</v>
      </c>
      <c r="G125" s="1319">
        <f t="shared" si="5"/>
        <v>22000</v>
      </c>
    </row>
    <row r="126" spans="1:7" ht="20.25" customHeight="1">
      <c r="A126" s="579">
        <v>10542</v>
      </c>
      <c r="B126" s="1398">
        <v>0.1</v>
      </c>
      <c r="C126" s="1575" t="s">
        <v>7078</v>
      </c>
      <c r="D126" s="1034"/>
      <c r="E126" s="946">
        <v>1750000</v>
      </c>
      <c r="F126" s="948">
        <v>0.02</v>
      </c>
      <c r="G126" s="1319">
        <f t="shared" si="5"/>
        <v>35000</v>
      </c>
    </row>
    <row r="127" spans="1:7" ht="20.25" customHeight="1">
      <c r="A127" s="579">
        <v>10532</v>
      </c>
      <c r="B127" s="1398">
        <v>0.1</v>
      </c>
      <c r="C127" s="1034" t="s">
        <v>7058</v>
      </c>
      <c r="D127" s="1034"/>
      <c r="E127" s="946">
        <v>2200000</v>
      </c>
      <c r="F127" s="948">
        <v>0.02</v>
      </c>
      <c r="G127" s="1319">
        <f t="shared" si="5"/>
        <v>44000</v>
      </c>
    </row>
    <row r="128" spans="1:7" ht="20.25" customHeight="1">
      <c r="A128" s="579">
        <v>10508</v>
      </c>
      <c r="B128" s="1398">
        <v>0.1</v>
      </c>
      <c r="C128" s="1034" t="s">
        <v>7032</v>
      </c>
      <c r="D128" s="1034"/>
      <c r="E128" s="946">
        <v>2800000</v>
      </c>
      <c r="F128" s="948">
        <v>0.02</v>
      </c>
      <c r="G128" s="1319">
        <f t="shared" si="5"/>
        <v>56000</v>
      </c>
    </row>
    <row r="129" spans="1:15" s="711" customFormat="1" ht="20.25" customHeight="1">
      <c r="A129" s="579">
        <v>10564</v>
      </c>
      <c r="B129" s="1398">
        <v>0.1</v>
      </c>
      <c r="C129" s="1039" t="s">
        <v>7046</v>
      </c>
      <c r="D129" s="1048"/>
      <c r="E129" s="967">
        <v>2000000</v>
      </c>
      <c r="F129" s="948">
        <v>0.02</v>
      </c>
      <c r="G129" s="1319">
        <f t="shared" si="5"/>
        <v>40000</v>
      </c>
      <c r="H129" s="543"/>
    </row>
    <row r="130" spans="1:15" ht="20.25" customHeight="1">
      <c r="A130" s="1680"/>
      <c r="B130" s="545"/>
      <c r="C130" s="1680"/>
      <c r="D130" s="1034"/>
      <c r="E130" s="1027">
        <f>SUM(E114:E129)</f>
        <v>31750000</v>
      </c>
      <c r="F130" s="709"/>
      <c r="G130" s="1374">
        <f>SUM(G114:G129)</f>
        <v>613000</v>
      </c>
      <c r="H130" s="1373"/>
      <c r="I130" s="1406"/>
    </row>
    <row r="133" spans="1:15">
      <c r="A133" s="3274" t="s">
        <v>7090</v>
      </c>
      <c r="B133" s="3274"/>
      <c r="C133" s="3274"/>
      <c r="D133" s="3274"/>
      <c r="E133" s="3274"/>
      <c r="F133" s="3274"/>
      <c r="G133" s="3274"/>
      <c r="H133" s="3274"/>
      <c r="I133" s="3274"/>
      <c r="J133" s="3274"/>
      <c r="K133" s="3274"/>
      <c r="L133" s="3274"/>
      <c r="M133" s="3274"/>
      <c r="N133" s="3274"/>
      <c r="O133" s="3274"/>
    </row>
    <row r="134" spans="1:15">
      <c r="A134" s="3274"/>
      <c r="B134" s="3274"/>
      <c r="C134" s="3274"/>
      <c r="D134" s="3274"/>
      <c r="E134" s="3274"/>
      <c r="F134" s="3274"/>
      <c r="G134" s="3274"/>
      <c r="H134" s="3274"/>
      <c r="I134" s="3274"/>
      <c r="J134" s="3274"/>
      <c r="K134" s="3274"/>
      <c r="L134" s="3274"/>
      <c r="M134" s="3274"/>
      <c r="N134" s="3274"/>
      <c r="O134" s="3274"/>
    </row>
    <row r="135" spans="1:15" ht="18.75" customHeight="1">
      <c r="A135" s="3311" t="s">
        <v>15</v>
      </c>
      <c r="B135" s="3311"/>
      <c r="C135" s="3311"/>
      <c r="D135" s="3311"/>
      <c r="E135" s="3311"/>
      <c r="F135" s="3311"/>
      <c r="G135" s="3311"/>
      <c r="H135" s="3311"/>
      <c r="I135" s="3311"/>
      <c r="J135" s="3311"/>
      <c r="K135" s="3311"/>
      <c r="L135" s="3311"/>
      <c r="M135" s="3311"/>
      <c r="N135" s="3311"/>
      <c r="O135" s="3311"/>
    </row>
    <row r="136" spans="1:15">
      <c r="A136" s="2119" t="s">
        <v>37</v>
      </c>
      <c r="B136" s="24" t="s">
        <v>3</v>
      </c>
      <c r="C136" s="8" t="s">
        <v>930</v>
      </c>
      <c r="D136" s="8" t="s">
        <v>5</v>
      </c>
      <c r="E136" s="907" t="s">
        <v>6</v>
      </c>
      <c r="F136" s="24" t="s">
        <v>7</v>
      </c>
      <c r="G136" s="885" t="s">
        <v>8</v>
      </c>
      <c r="H136" s="156" t="s">
        <v>9</v>
      </c>
      <c r="I136" s="24" t="s">
        <v>10</v>
      </c>
      <c r="J136" s="24" t="s">
        <v>11</v>
      </c>
      <c r="K136" s="24" t="s">
        <v>3</v>
      </c>
      <c r="L136" s="24" t="s">
        <v>5</v>
      </c>
      <c r="M136" s="24" t="s">
        <v>12</v>
      </c>
      <c r="N136" s="463" t="s">
        <v>7</v>
      </c>
      <c r="O136" s="30"/>
    </row>
    <row r="137" spans="1:15">
      <c r="A137" s="2119"/>
      <c r="B137" s="1381">
        <v>10672</v>
      </c>
      <c r="C137" s="656">
        <v>0.1</v>
      </c>
      <c r="D137" s="1047" t="s">
        <v>7091</v>
      </c>
      <c r="E137" s="532">
        <v>800000</v>
      </c>
      <c r="F137" s="656">
        <v>0.12</v>
      </c>
      <c r="G137" s="658">
        <f>E137*F137</f>
        <v>96000</v>
      </c>
      <c r="H137" s="659" t="s">
        <v>15</v>
      </c>
      <c r="I137" s="659" t="s">
        <v>4862</v>
      </c>
      <c r="J137" s="24"/>
      <c r="K137" s="382">
        <v>10654</v>
      </c>
      <c r="L137" s="1680" t="s">
        <v>7092</v>
      </c>
      <c r="M137" s="1384">
        <v>1900000</v>
      </c>
      <c r="N137" s="1615">
        <v>0.05</v>
      </c>
      <c r="O137" s="385">
        <f>M137*N137</f>
        <v>95000</v>
      </c>
    </row>
    <row r="138" spans="1:15">
      <c r="A138" s="2119"/>
      <c r="B138" s="1594">
        <v>10679</v>
      </c>
      <c r="C138" s="1595">
        <v>0.1</v>
      </c>
      <c r="D138" s="1596" t="s">
        <v>7093</v>
      </c>
      <c r="E138" s="1597">
        <v>2600000</v>
      </c>
      <c r="F138" s="1595">
        <v>0.12</v>
      </c>
      <c r="G138" s="658">
        <f t="shared" ref="G138:G146" si="6">E138*F138</f>
        <v>312000</v>
      </c>
      <c r="H138" s="659" t="s">
        <v>15</v>
      </c>
      <c r="I138" s="1598" t="s">
        <v>461</v>
      </c>
      <c r="J138" s="24"/>
      <c r="K138" s="24"/>
      <c r="L138" s="24"/>
      <c r="M138" s="1616"/>
      <c r="N138" s="156"/>
      <c r="O138" s="30"/>
    </row>
    <row r="139" spans="1:15">
      <c r="A139" s="3366" t="s">
        <v>13</v>
      </c>
      <c r="B139" s="504">
        <v>10617</v>
      </c>
      <c r="C139" s="1026">
        <v>0.08</v>
      </c>
      <c r="D139" s="1034" t="s">
        <v>7094</v>
      </c>
      <c r="E139" s="722">
        <v>1950000</v>
      </c>
      <c r="F139" s="1407">
        <v>0.1</v>
      </c>
      <c r="G139" s="658">
        <f t="shared" si="6"/>
        <v>195000</v>
      </c>
      <c r="H139" s="659" t="s">
        <v>15</v>
      </c>
      <c r="I139" s="544" t="s">
        <v>935</v>
      </c>
      <c r="J139" s="24"/>
      <c r="K139" s="24"/>
      <c r="L139" s="24"/>
      <c r="M139" s="24"/>
      <c r="N139" s="24"/>
      <c r="O139" s="30"/>
    </row>
    <row r="140" spans="1:15">
      <c r="A140" s="3366"/>
      <c r="B140" s="504">
        <v>10748</v>
      </c>
      <c r="C140" s="1026">
        <v>0.08</v>
      </c>
      <c r="D140" s="1034" t="s">
        <v>7095</v>
      </c>
      <c r="E140" s="722">
        <v>3400000</v>
      </c>
      <c r="F140" s="1407">
        <v>0.06</v>
      </c>
      <c r="G140" s="658">
        <f t="shared" si="6"/>
        <v>204000</v>
      </c>
      <c r="H140" s="659" t="s">
        <v>19</v>
      </c>
      <c r="I140" s="544" t="s">
        <v>4862</v>
      </c>
      <c r="J140" s="24"/>
      <c r="K140" s="24"/>
      <c r="L140" s="24"/>
      <c r="M140" s="24"/>
      <c r="N140" s="24"/>
      <c r="O140" s="30"/>
    </row>
    <row r="141" spans="1:15" ht="15.75" customHeight="1">
      <c r="A141" s="3366"/>
      <c r="B141" s="1594">
        <v>10644</v>
      </c>
      <c r="C141" s="1595">
        <v>0.1</v>
      </c>
      <c r="D141" s="1596" t="s">
        <v>7096</v>
      </c>
      <c r="E141" s="1597">
        <v>850000</v>
      </c>
      <c r="F141" s="1595">
        <v>0.12</v>
      </c>
      <c r="G141" s="658">
        <f t="shared" si="6"/>
        <v>102000</v>
      </c>
      <c r="H141" s="659" t="s">
        <v>15</v>
      </c>
      <c r="I141" s="1598" t="s">
        <v>4862</v>
      </c>
      <c r="J141" s="1512"/>
      <c r="K141" s="1513"/>
      <c r="L141" s="1514"/>
      <c r="M141" s="1515"/>
      <c r="N141" s="1516"/>
      <c r="O141" s="1517"/>
    </row>
    <row r="142" spans="1:15" ht="12.75" customHeight="1">
      <c r="A142" s="3365"/>
      <c r="B142" s="1136">
        <v>10624</v>
      </c>
      <c r="C142" s="541">
        <v>0.1</v>
      </c>
      <c r="D142" s="542" t="s">
        <v>7097</v>
      </c>
      <c r="E142" s="858">
        <v>2400000</v>
      </c>
      <c r="F142" s="1595">
        <v>0.12</v>
      </c>
      <c r="G142" s="658">
        <f t="shared" si="6"/>
        <v>288000</v>
      </c>
      <c r="H142" s="659" t="s">
        <v>15</v>
      </c>
      <c r="I142" s="543" t="s">
        <v>935</v>
      </c>
      <c r="J142" s="1512"/>
      <c r="K142" s="1512"/>
      <c r="L142" s="1512"/>
      <c r="M142" s="1519"/>
      <c r="N142" s="1520"/>
      <c r="O142" s="1519"/>
    </row>
    <row r="143" spans="1:15" ht="12.75" customHeight="1">
      <c r="A143" s="3365"/>
      <c r="B143" s="978">
        <v>10695</v>
      </c>
      <c r="C143" s="541">
        <v>0.1</v>
      </c>
      <c r="D143" s="1680" t="s">
        <v>7098</v>
      </c>
      <c r="E143" s="564">
        <v>2350000</v>
      </c>
      <c r="F143" s="1595">
        <v>7.0000000000000007E-2</v>
      </c>
      <c r="G143" s="658">
        <f t="shared" si="6"/>
        <v>164500.00000000003</v>
      </c>
      <c r="H143" s="659" t="s">
        <v>19</v>
      </c>
      <c r="I143" s="544" t="s">
        <v>461</v>
      </c>
      <c r="J143" s="1552"/>
      <c r="K143" s="1512"/>
      <c r="L143" s="1512"/>
      <c r="M143" s="1519"/>
      <c r="N143" s="1520"/>
      <c r="O143" s="1519"/>
    </row>
    <row r="144" spans="1:15" ht="12.75" customHeight="1">
      <c r="A144" s="3365"/>
      <c r="B144" s="1096">
        <v>10690</v>
      </c>
      <c r="C144" s="541">
        <v>0.1</v>
      </c>
      <c r="D144" s="657" t="s">
        <v>7099</v>
      </c>
      <c r="E144" s="658">
        <v>2900000</v>
      </c>
      <c r="F144" s="1595">
        <v>0.12</v>
      </c>
      <c r="G144" s="658">
        <f t="shared" si="6"/>
        <v>348000</v>
      </c>
      <c r="H144" s="659" t="s">
        <v>15</v>
      </c>
      <c r="I144" s="659" t="s">
        <v>461</v>
      </c>
      <c r="J144" s="1512"/>
      <c r="K144" s="1512"/>
      <c r="L144" s="1512"/>
      <c r="M144" s="1519"/>
      <c r="N144" s="1520"/>
      <c r="O144" s="1519"/>
    </row>
    <row r="145" spans="1:15" ht="12.75" customHeight="1">
      <c r="A145" s="3365"/>
      <c r="B145" s="540">
        <v>10655</v>
      </c>
      <c r="C145" s="541">
        <v>0.1</v>
      </c>
      <c r="D145" s="1234" t="s">
        <v>7100</v>
      </c>
      <c r="E145" s="1600">
        <v>3600000</v>
      </c>
      <c r="F145" s="1595">
        <v>0.12</v>
      </c>
      <c r="G145" s="658">
        <f t="shared" si="6"/>
        <v>432000</v>
      </c>
      <c r="H145" s="659" t="s">
        <v>15</v>
      </c>
      <c r="I145" s="543" t="s">
        <v>461</v>
      </c>
      <c r="J145" s="1512"/>
      <c r="K145" s="1512"/>
      <c r="L145" s="1512"/>
      <c r="M145" s="1519"/>
      <c r="N145" s="1520"/>
      <c r="O145" s="1519"/>
    </row>
    <row r="146" spans="1:15" ht="12.75" customHeight="1">
      <c r="A146" s="3365"/>
      <c r="B146" s="1619">
        <v>10665</v>
      </c>
      <c r="C146" s="545">
        <v>0.1</v>
      </c>
      <c r="D146" s="1082" t="s">
        <v>7101</v>
      </c>
      <c r="E146" s="1620">
        <v>2900000</v>
      </c>
      <c r="F146" s="1595">
        <v>7.0000000000000007E-2</v>
      </c>
      <c r="G146" s="658">
        <f t="shared" si="6"/>
        <v>203000.00000000003</v>
      </c>
      <c r="H146" s="659" t="s">
        <v>19</v>
      </c>
      <c r="I146" s="543" t="s">
        <v>935</v>
      </c>
      <c r="J146" s="1512"/>
      <c r="K146" s="1512"/>
      <c r="L146" s="1512"/>
      <c r="M146" s="1519"/>
      <c r="N146" s="1520"/>
      <c r="O146" s="1519"/>
    </row>
    <row r="147" spans="1:15" ht="12.75" customHeight="1">
      <c r="A147" s="3365"/>
      <c r="B147" s="1619">
        <v>10792</v>
      </c>
      <c r="C147" s="1026">
        <v>0.08</v>
      </c>
      <c r="D147" s="1618" t="s">
        <v>7102</v>
      </c>
      <c r="E147" s="1620">
        <v>1950000</v>
      </c>
      <c r="F147" s="1401">
        <v>0.06</v>
      </c>
      <c r="G147" s="858">
        <f>E147*F147</f>
        <v>117000</v>
      </c>
      <c r="H147" s="659" t="s">
        <v>7059</v>
      </c>
      <c r="I147" s="543" t="s">
        <v>935</v>
      </c>
      <c r="J147" s="1512"/>
      <c r="K147" s="1512"/>
      <c r="L147" s="1512"/>
      <c r="M147" s="1519"/>
      <c r="N147" s="1520"/>
      <c r="O147" s="1519"/>
    </row>
    <row r="148" spans="1:15" ht="12.75" customHeight="1">
      <c r="A148" s="3365"/>
      <c r="B148" s="1078"/>
      <c r="C148" s="812"/>
      <c r="D148" s="1178"/>
      <c r="E148" s="1603"/>
      <c r="F148" s="1079"/>
      <c r="G148" s="1080"/>
      <c r="H148" s="974"/>
      <c r="I148" s="974"/>
      <c r="J148" s="1512"/>
      <c r="K148" s="1512"/>
      <c r="L148" s="1512"/>
      <c r="M148" s="1519"/>
      <c r="N148" s="1520"/>
      <c r="O148" s="1519"/>
    </row>
    <row r="149" spans="1:15" ht="12.75" customHeight="1">
      <c r="A149" s="3365"/>
      <c r="B149" s="1078"/>
      <c r="C149" s="1079"/>
      <c r="D149" s="1244"/>
      <c r="E149" s="1603"/>
      <c r="F149" s="1079"/>
      <c r="G149" s="1080"/>
      <c r="H149" s="974"/>
      <c r="I149" s="974"/>
      <c r="J149" s="1512"/>
      <c r="K149" s="1512"/>
      <c r="L149" s="1512"/>
      <c r="M149" s="1519"/>
      <c r="N149" s="1520"/>
      <c r="O149" s="1519"/>
    </row>
    <row r="150" spans="1:15" ht="12.75" customHeight="1">
      <c r="A150" s="3365"/>
      <c r="B150" s="407"/>
      <c r="C150" s="407"/>
      <c r="D150" s="407"/>
      <c r="E150" s="407"/>
      <c r="F150" s="407"/>
      <c r="G150" s="407"/>
      <c r="H150" s="407"/>
      <c r="I150" s="407"/>
      <c r="J150" s="1512"/>
      <c r="K150" s="1512"/>
      <c r="L150" s="1512"/>
      <c r="M150" s="1519"/>
      <c r="N150" s="1520"/>
      <c r="O150" s="1519"/>
    </row>
    <row r="151" spans="1:15" ht="12.75" customHeight="1">
      <c r="A151" s="3365"/>
      <c r="B151" s="774"/>
      <c r="C151" s="701"/>
      <c r="D151" s="1159"/>
      <c r="E151" s="1602"/>
      <c r="F151" s="701"/>
      <c r="G151" s="703"/>
      <c r="H151" s="705"/>
      <c r="I151" s="705" t="s">
        <v>935</v>
      </c>
      <c r="J151" s="1512"/>
      <c r="K151" s="1512"/>
      <c r="L151" s="1512"/>
      <c r="M151" s="1519"/>
      <c r="N151" s="1520"/>
      <c r="O151" s="1519"/>
    </row>
    <row r="152" spans="1:15" ht="12.75" customHeight="1">
      <c r="A152" s="3365"/>
      <c r="B152" s="1077"/>
      <c r="C152" s="482"/>
      <c r="D152" s="1036"/>
      <c r="E152" s="730"/>
      <c r="F152" s="482"/>
      <c r="G152" s="583"/>
      <c r="H152" s="484"/>
      <c r="I152" s="484"/>
      <c r="J152" s="1512"/>
      <c r="K152" s="1512"/>
      <c r="L152" s="1512"/>
      <c r="M152" s="1519"/>
      <c r="N152" s="1520"/>
      <c r="O152" s="1519"/>
    </row>
    <row r="153" spans="1:15" ht="12.75" customHeight="1">
      <c r="A153" s="3365"/>
      <c r="B153" s="1104" t="s">
        <v>7103</v>
      </c>
      <c r="C153" s="407"/>
      <c r="D153" s="407" t="s">
        <v>7104</v>
      </c>
      <c r="E153" s="407"/>
      <c r="F153" s="407"/>
      <c r="G153" s="407"/>
      <c r="H153" s="407"/>
      <c r="I153" s="407"/>
      <c r="J153" s="1512"/>
      <c r="K153" s="1512"/>
      <c r="L153" s="1512"/>
      <c r="M153" s="1519"/>
      <c r="N153" s="1520"/>
      <c r="O153" s="1519"/>
    </row>
    <row r="154" spans="1:15" ht="12.75" customHeight="1">
      <c r="A154" s="3366"/>
      <c r="B154" s="992" t="s">
        <v>7105</v>
      </c>
      <c r="C154" s="483"/>
      <c r="D154" s="483" t="s">
        <v>7106</v>
      </c>
      <c r="E154" s="483"/>
      <c r="F154" s="483"/>
      <c r="G154" s="483"/>
      <c r="H154" s="483"/>
      <c r="I154" s="484" t="s">
        <v>935</v>
      </c>
      <c r="J154" s="1512"/>
      <c r="K154" s="1512"/>
      <c r="L154" s="1512"/>
      <c r="M154" s="1519"/>
      <c r="N154" s="1520"/>
      <c r="O154" s="1519"/>
    </row>
    <row r="155" spans="1:15" ht="12.75" customHeight="1">
      <c r="A155" s="3366"/>
      <c r="B155" s="447" t="s">
        <v>171</v>
      </c>
      <c r="C155" s="482"/>
      <c r="D155" s="1140" t="s">
        <v>7107</v>
      </c>
      <c r="E155" s="1604"/>
      <c r="F155" s="482"/>
      <c r="G155" s="583"/>
      <c r="H155" s="484"/>
      <c r="I155" s="484" t="s">
        <v>7108</v>
      </c>
      <c r="J155" s="149"/>
      <c r="K155" s="149"/>
      <c r="L155" s="149"/>
      <c r="M155" s="129"/>
      <c r="N155" s="69"/>
      <c r="O155" s="30">
        <f>SUM(O137:O154)</f>
        <v>95000</v>
      </c>
    </row>
    <row r="156" spans="1:15" ht="12.75" customHeight="1">
      <c r="A156" s="3367"/>
      <c r="B156" s="256"/>
      <c r="C156" s="256"/>
      <c r="D156" s="1038" t="s">
        <v>34</v>
      </c>
      <c r="E156" s="808">
        <f>SUM(E137:E155)</f>
        <v>25700000</v>
      </c>
      <c r="F156" s="292" t="s">
        <v>34</v>
      </c>
      <c r="G156" s="913">
        <f>SUM(G137:G155)</f>
        <v>2461500</v>
      </c>
      <c r="H156" s="3423"/>
      <c r="I156" s="3423"/>
      <c r="J156" s="3423"/>
      <c r="K156" s="3423"/>
      <c r="L156" s="3379" t="s">
        <v>35</v>
      </c>
      <c r="M156" s="3379"/>
      <c r="N156" s="3379"/>
      <c r="O156" s="1032">
        <f>O155+G156</f>
        <v>2556500</v>
      </c>
    </row>
    <row r="159" spans="1:15" ht="18.75" customHeight="1">
      <c r="A159" s="3311" t="s">
        <v>43</v>
      </c>
      <c r="B159" s="3311"/>
      <c r="C159" s="3311"/>
      <c r="D159" s="3311"/>
      <c r="E159" s="3311"/>
      <c r="F159" s="3311"/>
      <c r="G159" s="3311"/>
      <c r="H159" s="3311"/>
      <c r="I159" s="3311"/>
      <c r="J159" s="3311"/>
      <c r="K159" s="3311"/>
      <c r="L159" s="3311"/>
      <c r="M159" s="3311"/>
      <c r="N159" s="3311"/>
      <c r="O159" s="3311"/>
    </row>
    <row r="160" spans="1:15">
      <c r="A160" s="2119" t="s">
        <v>37</v>
      </c>
      <c r="B160" s="24" t="s">
        <v>3</v>
      </c>
      <c r="C160" s="8" t="s">
        <v>930</v>
      </c>
      <c r="D160" s="8" t="s">
        <v>5</v>
      </c>
      <c r="E160" s="907" t="s">
        <v>6</v>
      </c>
      <c r="F160" s="24" t="s">
        <v>7</v>
      </c>
      <c r="G160" s="885" t="s">
        <v>8</v>
      </c>
      <c r="H160" s="156" t="s">
        <v>9</v>
      </c>
      <c r="I160" s="24" t="s">
        <v>10</v>
      </c>
      <c r="J160" s="24" t="s">
        <v>11</v>
      </c>
      <c r="K160" s="24" t="s">
        <v>3</v>
      </c>
      <c r="L160" s="24" t="s">
        <v>5</v>
      </c>
      <c r="M160" s="24" t="s">
        <v>12</v>
      </c>
      <c r="N160" s="24" t="s">
        <v>7</v>
      </c>
      <c r="O160" s="30"/>
    </row>
    <row r="161" spans="1:15">
      <c r="A161" s="2119"/>
      <c r="B161" s="1381">
        <v>10613</v>
      </c>
      <c r="C161" s="656">
        <v>0.1</v>
      </c>
      <c r="D161" s="1047" t="s">
        <v>7109</v>
      </c>
      <c r="E161" s="532">
        <v>1500000</v>
      </c>
      <c r="F161" s="656">
        <v>7.0000000000000007E-2</v>
      </c>
      <c r="G161" s="658">
        <f>E161*F161</f>
        <v>105000.00000000001</v>
      </c>
      <c r="H161" s="659" t="s">
        <v>7055</v>
      </c>
      <c r="I161" s="659" t="s">
        <v>935</v>
      </c>
      <c r="J161" s="24"/>
      <c r="K161" s="24"/>
      <c r="L161" s="24"/>
      <c r="M161" s="24"/>
      <c r="N161" s="24"/>
      <c r="O161" s="30"/>
    </row>
    <row r="162" spans="1:15">
      <c r="A162" s="2119"/>
      <c r="B162" s="1594">
        <v>10667</v>
      </c>
      <c r="C162" s="1595">
        <v>0.1</v>
      </c>
      <c r="D162" s="1596" t="s">
        <v>7110</v>
      </c>
      <c r="E162" s="1597">
        <v>2350000</v>
      </c>
      <c r="F162" s="1595">
        <v>7.0000000000000007E-2</v>
      </c>
      <c r="G162" s="658">
        <f t="shared" ref="G162:G167" si="7">E162*F162</f>
        <v>164500.00000000003</v>
      </c>
      <c r="H162" s="1598" t="s">
        <v>19</v>
      </c>
      <c r="I162" s="1598" t="s">
        <v>935</v>
      </c>
      <c r="J162" s="24"/>
      <c r="K162" s="24"/>
      <c r="L162" s="24"/>
      <c r="M162" s="24"/>
      <c r="N162" s="24"/>
      <c r="O162" s="30"/>
    </row>
    <row r="163" spans="1:15">
      <c r="A163" s="2119"/>
      <c r="B163" s="978">
        <v>10654</v>
      </c>
      <c r="C163" s="545">
        <v>0.1</v>
      </c>
      <c r="D163" s="1680" t="s">
        <v>7111</v>
      </c>
      <c r="E163" s="564">
        <v>1900000</v>
      </c>
      <c r="F163" s="1595">
        <v>7.0000000000000007E-2</v>
      </c>
      <c r="G163" s="658">
        <f t="shared" si="7"/>
        <v>133000</v>
      </c>
      <c r="H163" s="544" t="s">
        <v>15</v>
      </c>
      <c r="I163" s="544" t="s">
        <v>7108</v>
      </c>
      <c r="J163" s="24"/>
      <c r="K163" s="24"/>
      <c r="L163" s="24"/>
      <c r="M163" s="24"/>
      <c r="N163" s="24"/>
      <c r="O163" s="30"/>
    </row>
    <row r="164" spans="1:15">
      <c r="A164" s="3366" t="s">
        <v>271</v>
      </c>
      <c r="B164" s="504">
        <v>10692</v>
      </c>
      <c r="C164" s="545">
        <v>0.1</v>
      </c>
      <c r="D164" s="1034" t="s">
        <v>7112</v>
      </c>
      <c r="E164" s="722">
        <v>1350000</v>
      </c>
      <c r="F164" s="1595">
        <v>0.12</v>
      </c>
      <c r="G164" s="658">
        <f t="shared" si="7"/>
        <v>162000</v>
      </c>
      <c r="H164" s="544" t="s">
        <v>46</v>
      </c>
      <c r="I164" s="544" t="s">
        <v>935</v>
      </c>
      <c r="J164" s="24"/>
      <c r="K164" s="24"/>
      <c r="L164" s="24"/>
      <c r="M164" s="24"/>
      <c r="N164" s="24"/>
      <c r="O164" s="30"/>
    </row>
    <row r="165" spans="1:15">
      <c r="A165" s="3366"/>
      <c r="B165" s="504">
        <v>10703</v>
      </c>
      <c r="C165" s="545">
        <v>0.1</v>
      </c>
      <c r="D165" s="1034" t="s">
        <v>7113</v>
      </c>
      <c r="E165" s="722">
        <v>1700000</v>
      </c>
      <c r="F165" s="1595">
        <v>7.0000000000000007E-2</v>
      </c>
      <c r="G165" s="658">
        <f t="shared" si="7"/>
        <v>119000.00000000001</v>
      </c>
      <c r="H165" s="544" t="s">
        <v>7059</v>
      </c>
      <c r="I165" s="544" t="s">
        <v>935</v>
      </c>
      <c r="J165" s="24"/>
      <c r="K165" s="24"/>
      <c r="L165" s="24"/>
      <c r="M165" s="24"/>
      <c r="N165" s="24"/>
      <c r="O165" s="30"/>
    </row>
    <row r="166" spans="1:15" ht="15.75" customHeight="1">
      <c r="A166" s="3366"/>
      <c r="B166" s="1594">
        <v>10838</v>
      </c>
      <c r="C166" s="1595">
        <v>0.1</v>
      </c>
      <c r="D166" s="1596" t="s">
        <v>7114</v>
      </c>
      <c r="E166" s="1597">
        <v>2200000</v>
      </c>
      <c r="F166" s="1595">
        <v>7.0000000000000007E-2</v>
      </c>
      <c r="G166" s="658">
        <f t="shared" si="7"/>
        <v>154000.00000000003</v>
      </c>
      <c r="H166" s="1598" t="s">
        <v>19</v>
      </c>
      <c r="I166" s="1598" t="s">
        <v>935</v>
      </c>
      <c r="J166" s="1512"/>
      <c r="K166" s="1513"/>
      <c r="L166" s="1514"/>
      <c r="M166" s="1515"/>
      <c r="N166" s="1516"/>
      <c r="O166" s="1517"/>
    </row>
    <row r="167" spans="1:15" ht="12.75" customHeight="1">
      <c r="A167" s="3365"/>
      <c r="B167" s="978">
        <v>10767</v>
      </c>
      <c r="C167" s="1026">
        <v>0.08</v>
      </c>
      <c r="D167" s="1680" t="s">
        <v>7115</v>
      </c>
      <c r="E167" s="564">
        <v>2710000</v>
      </c>
      <c r="F167" s="949">
        <v>0.06</v>
      </c>
      <c r="G167" s="658">
        <f t="shared" si="7"/>
        <v>162600</v>
      </c>
      <c r="H167" s="544" t="s">
        <v>19</v>
      </c>
      <c r="I167" s="544" t="s">
        <v>7108</v>
      </c>
      <c r="J167" s="1512"/>
      <c r="K167" s="1512"/>
      <c r="L167" s="1512"/>
      <c r="M167" s="1519"/>
      <c r="N167" s="1520"/>
      <c r="O167" s="1519"/>
    </row>
    <row r="168" spans="1:15" ht="12.75" customHeight="1">
      <c r="A168" s="3365"/>
      <c r="B168" s="978">
        <v>10800</v>
      </c>
      <c r="C168" s="545">
        <v>0.1</v>
      </c>
      <c r="D168" s="1680" t="s">
        <v>7116</v>
      </c>
      <c r="E168" s="564">
        <v>2300000</v>
      </c>
      <c r="F168" s="545">
        <v>7.0000000000000007E-2</v>
      </c>
      <c r="G168" s="564">
        <f>E168*F168</f>
        <v>161000.00000000003</v>
      </c>
      <c r="H168" s="544" t="s">
        <v>19</v>
      </c>
      <c r="I168" s="544" t="s">
        <v>7108</v>
      </c>
      <c r="J168" s="1552"/>
      <c r="K168" s="1512"/>
      <c r="L168" s="1512"/>
      <c r="M168" s="1519"/>
      <c r="N168" s="1520"/>
      <c r="O168" s="1519"/>
    </row>
    <row r="169" spans="1:15" ht="12.75" customHeight="1">
      <c r="A169" s="3365"/>
      <c r="B169" s="978">
        <v>10766</v>
      </c>
      <c r="C169" s="545">
        <v>0.1</v>
      </c>
      <c r="D169" s="1680" t="s">
        <v>7117</v>
      </c>
      <c r="E169" s="564">
        <v>1650000</v>
      </c>
      <c r="F169" s="545">
        <v>7.0000000000000007E-2</v>
      </c>
      <c r="G169" s="564">
        <f>E169*F169</f>
        <v>115500.00000000001</v>
      </c>
      <c r="H169" s="544" t="s">
        <v>19</v>
      </c>
      <c r="I169" s="544" t="s">
        <v>935</v>
      </c>
      <c r="J169" s="1512"/>
      <c r="K169" s="1512"/>
      <c r="L169" s="1512"/>
      <c r="M169" s="1519"/>
      <c r="N169" s="1520"/>
      <c r="O169" s="1519"/>
    </row>
    <row r="170" spans="1:15" ht="12.75" customHeight="1">
      <c r="A170" s="3365"/>
      <c r="B170" s="447"/>
      <c r="C170" s="482"/>
      <c r="D170" s="1140"/>
      <c r="E170" s="1558"/>
      <c r="F170" s="482"/>
      <c r="G170" s="703"/>
      <c r="H170" s="484"/>
      <c r="I170" s="484"/>
      <c r="J170" s="1512"/>
      <c r="K170" s="1512"/>
      <c r="L170" s="1512"/>
      <c r="M170" s="1519"/>
      <c r="N170" s="1520"/>
      <c r="O170" s="1519"/>
    </row>
    <row r="171" spans="1:15" ht="12.75" customHeight="1">
      <c r="A171" s="3366"/>
      <c r="B171" s="1554"/>
      <c r="C171" s="1145"/>
      <c r="D171" s="1555"/>
      <c r="E171" s="814"/>
      <c r="F171" s="1556"/>
      <c r="G171" s="703"/>
      <c r="H171" s="1148"/>
      <c r="I171" s="816"/>
      <c r="J171" s="1512"/>
      <c r="K171" s="1512"/>
      <c r="L171" s="1512"/>
      <c r="M171" s="1519"/>
      <c r="N171" s="1520"/>
      <c r="O171" s="1519"/>
    </row>
    <row r="172" spans="1:15" ht="12.75" customHeight="1">
      <c r="A172" s="3366"/>
      <c r="B172" s="1077"/>
      <c r="C172" s="482"/>
      <c r="D172" s="1036"/>
      <c r="E172" s="730"/>
      <c r="F172" s="1550"/>
      <c r="G172" s="583"/>
      <c r="H172" s="1471"/>
      <c r="I172" s="974"/>
      <c r="J172" s="1512"/>
      <c r="K172" s="1512"/>
      <c r="L172" s="1512"/>
      <c r="M172" s="1519"/>
      <c r="N172" s="1520"/>
      <c r="O172" s="1519"/>
    </row>
    <row r="173" spans="1:15" ht="12.75" customHeight="1">
      <c r="A173" s="3366"/>
      <c r="B173" s="1172"/>
      <c r="C173" s="1173"/>
      <c r="D173" s="1059"/>
      <c r="E173" s="1548"/>
      <c r="F173" s="1079"/>
      <c r="G173" s="815"/>
      <c r="H173" s="974"/>
      <c r="I173" s="974"/>
      <c r="J173" s="1512"/>
      <c r="K173" s="1512"/>
      <c r="L173" s="1512"/>
      <c r="M173" s="1519"/>
      <c r="N173" s="1520"/>
      <c r="O173" s="1519"/>
    </row>
    <row r="174" spans="1:15" ht="12.75" customHeight="1">
      <c r="A174" s="3366"/>
      <c r="B174" s="431"/>
      <c r="C174" s="392"/>
      <c r="D174" s="1037"/>
      <c r="E174" s="916"/>
      <c r="F174" s="392"/>
      <c r="G174" s="889"/>
      <c r="H174" s="391"/>
      <c r="I174" s="391"/>
      <c r="J174" s="149"/>
      <c r="K174" s="149"/>
      <c r="L174" s="149"/>
      <c r="M174" s="129"/>
      <c r="N174" s="69"/>
      <c r="O174" s="30">
        <f>SUM(O166:O173)</f>
        <v>0</v>
      </c>
    </row>
    <row r="175" spans="1:15" ht="12.75" customHeight="1">
      <c r="A175" s="3367"/>
      <c r="B175" s="256"/>
      <c r="C175" s="256"/>
      <c r="D175" s="1038" t="s">
        <v>34</v>
      </c>
      <c r="E175" s="808">
        <f>SUM(E161:E174)</f>
        <v>17660000</v>
      </c>
      <c r="F175" s="292" t="s">
        <v>34</v>
      </c>
      <c r="G175" s="913">
        <f>SUM(G161:G174)</f>
        <v>1276600</v>
      </c>
      <c r="H175" s="3423"/>
      <c r="I175" s="3423"/>
      <c r="J175" s="3423"/>
      <c r="K175" s="3423"/>
      <c r="L175" s="3379" t="s">
        <v>35</v>
      </c>
      <c r="M175" s="3379"/>
      <c r="N175" s="3379"/>
      <c r="O175" s="1032">
        <f>O174+G175</f>
        <v>1276600</v>
      </c>
    </row>
    <row r="177" spans="1:15" ht="18.75" customHeight="1">
      <c r="A177" s="3311" t="s">
        <v>7055</v>
      </c>
      <c r="B177" s="3311"/>
      <c r="C177" s="3311"/>
      <c r="D177" s="3311"/>
      <c r="E177" s="3311"/>
      <c r="F177" s="3311"/>
      <c r="G177" s="3311"/>
      <c r="H177" s="3311"/>
      <c r="I177" s="3311"/>
      <c r="J177" s="3311"/>
      <c r="K177" s="3311"/>
      <c r="L177" s="3311"/>
      <c r="M177" s="3311"/>
      <c r="N177" s="3311"/>
      <c r="O177" s="3311"/>
    </row>
    <row r="178" spans="1:15">
      <c r="A178" s="2119" t="s">
        <v>37</v>
      </c>
      <c r="B178" s="24" t="s">
        <v>3</v>
      </c>
      <c r="C178" s="8" t="s">
        <v>930</v>
      </c>
      <c r="D178" s="8" t="s">
        <v>5</v>
      </c>
      <c r="E178" s="907" t="s">
        <v>6</v>
      </c>
      <c r="F178" s="24" t="s">
        <v>7</v>
      </c>
      <c r="G178" s="885" t="s">
        <v>8</v>
      </c>
      <c r="H178" s="156" t="s">
        <v>9</v>
      </c>
      <c r="I178" s="24" t="s">
        <v>10</v>
      </c>
      <c r="J178" s="24" t="s">
        <v>11</v>
      </c>
      <c r="K178" s="24" t="s">
        <v>3</v>
      </c>
      <c r="L178" s="24" t="s">
        <v>5</v>
      </c>
      <c r="M178" s="24" t="s">
        <v>12</v>
      </c>
      <c r="N178" s="24" t="s">
        <v>7</v>
      </c>
      <c r="O178" s="30"/>
    </row>
    <row r="179" spans="1:15">
      <c r="A179" s="2119"/>
      <c r="B179" s="1382" t="s">
        <v>31</v>
      </c>
      <c r="C179" s="701"/>
      <c r="D179" s="1054" t="s">
        <v>7117</v>
      </c>
      <c r="E179" s="943"/>
      <c r="F179" s="701"/>
      <c r="G179" s="703"/>
      <c r="H179" s="705"/>
      <c r="I179" s="705" t="s">
        <v>7108</v>
      </c>
      <c r="J179" s="24"/>
      <c r="K179" s="382">
        <v>10613</v>
      </c>
      <c r="L179" s="1047" t="s">
        <v>7118</v>
      </c>
      <c r="M179" s="1617">
        <v>1500000</v>
      </c>
      <c r="N179" s="707">
        <v>0.05</v>
      </c>
      <c r="O179" s="385">
        <f>M179*N179</f>
        <v>75000</v>
      </c>
    </row>
    <row r="180" spans="1:15" ht="12.75" customHeight="1">
      <c r="A180" s="3380" t="s">
        <v>7119</v>
      </c>
      <c r="B180" s="483"/>
      <c r="C180" s="483"/>
      <c r="D180" s="483"/>
      <c r="E180" s="483"/>
      <c r="F180" s="483"/>
      <c r="G180" s="483"/>
      <c r="H180" s="483"/>
      <c r="I180" s="483"/>
      <c r="J180" s="1512"/>
      <c r="K180" s="1512"/>
      <c r="L180" s="1512"/>
      <c r="M180" s="1519"/>
      <c r="N180" s="1520"/>
      <c r="O180" s="1519"/>
    </row>
    <row r="181" spans="1:15" ht="12.75" customHeight="1">
      <c r="A181" s="3380"/>
      <c r="B181" s="447"/>
      <c r="C181" s="482"/>
      <c r="D181" s="1140"/>
      <c r="E181" s="1558"/>
      <c r="F181" s="482"/>
      <c r="G181" s="703"/>
      <c r="H181" s="484"/>
      <c r="I181" s="484"/>
      <c r="J181" s="1512"/>
      <c r="K181" s="1512"/>
      <c r="L181" s="1512"/>
      <c r="M181" s="1519"/>
      <c r="N181" s="1520"/>
      <c r="O181" s="1519"/>
    </row>
    <row r="182" spans="1:15" ht="12.75" customHeight="1">
      <c r="A182" s="3381"/>
      <c r="B182" s="1554"/>
      <c r="C182" s="1145"/>
      <c r="D182" s="1555"/>
      <c r="E182" s="814"/>
      <c r="F182" s="1556"/>
      <c r="G182" s="703"/>
      <c r="H182" s="1148"/>
      <c r="I182" s="816"/>
      <c r="J182" s="1512"/>
      <c r="K182" s="1512"/>
      <c r="L182" s="1512"/>
      <c r="M182" s="1519"/>
      <c r="N182" s="1520"/>
      <c r="O182" s="1519"/>
    </row>
    <row r="183" spans="1:15" ht="12.75" customHeight="1">
      <c r="A183" s="3381"/>
      <c r="B183" s="1172"/>
      <c r="C183" s="1079"/>
      <c r="D183" s="1059"/>
      <c r="E183" s="1548"/>
      <c r="F183" s="1573"/>
      <c r="G183" s="1080"/>
      <c r="H183" s="1471"/>
      <c r="I183" s="974"/>
      <c r="J183" s="1590"/>
      <c r="K183" s="1590"/>
      <c r="L183" s="1590"/>
      <c r="M183" s="1591"/>
      <c r="N183" s="1592"/>
      <c r="O183" s="1591"/>
    </row>
    <row r="184" spans="1:15" ht="12.75" customHeight="1">
      <c r="A184" s="3380"/>
      <c r="B184" s="1077"/>
      <c r="C184" s="482"/>
      <c r="D184" s="1036"/>
      <c r="E184" s="730"/>
      <c r="F184" s="482"/>
      <c r="G184" s="583"/>
      <c r="H184" s="484"/>
      <c r="I184" s="484"/>
      <c r="J184" s="1521"/>
      <c r="K184" s="1521"/>
      <c r="L184" s="1521"/>
      <c r="M184" s="1588"/>
      <c r="N184" s="1589"/>
      <c r="O184" s="1588"/>
    </row>
    <row r="185" spans="1:15" ht="12.75" customHeight="1">
      <c r="A185" s="3381"/>
      <c r="B185" s="431"/>
      <c r="C185" s="392"/>
      <c r="D185" s="1037"/>
      <c r="E185" s="916"/>
      <c r="F185" s="392"/>
      <c r="G185" s="889"/>
      <c r="H185" s="391"/>
      <c r="I185" s="391"/>
      <c r="J185" s="149"/>
      <c r="K185" s="149"/>
      <c r="L185" s="149"/>
      <c r="M185" s="129"/>
      <c r="N185" s="69"/>
      <c r="O185" s="30">
        <f>SUM(O179:O184)</f>
        <v>75000</v>
      </c>
    </row>
    <row r="186" spans="1:15" ht="12.75" customHeight="1">
      <c r="A186" s="3382"/>
      <c r="B186" s="256"/>
      <c r="C186" s="256"/>
      <c r="D186" s="1038" t="s">
        <v>34</v>
      </c>
      <c r="E186" s="808">
        <f>SUM(E179:E185)</f>
        <v>0</v>
      </c>
      <c r="F186" s="292" t="s">
        <v>34</v>
      </c>
      <c r="G186" s="902">
        <f>SUM(G180:G185)</f>
        <v>0</v>
      </c>
      <c r="H186" s="3423"/>
      <c r="I186" s="3423"/>
      <c r="J186" s="3423"/>
      <c r="K186" s="3423"/>
      <c r="L186" s="3379" t="s">
        <v>35</v>
      </c>
      <c r="M186" s="3379"/>
      <c r="N186" s="3379"/>
      <c r="O186" s="1032">
        <f>O185+G186</f>
        <v>75000</v>
      </c>
    </row>
    <row r="188" spans="1:15" ht="18.75" customHeight="1">
      <c r="A188" s="3311" t="s">
        <v>4734</v>
      </c>
      <c r="B188" s="3311"/>
      <c r="C188" s="3311"/>
      <c r="D188" s="3311"/>
      <c r="E188" s="3311"/>
      <c r="F188" s="3311"/>
      <c r="G188" s="3311"/>
      <c r="H188" s="3311"/>
      <c r="I188" s="3311"/>
      <c r="J188" s="3311"/>
      <c r="K188" s="3311"/>
      <c r="L188" s="3311"/>
      <c r="M188" s="3311"/>
      <c r="N188" s="3311"/>
      <c r="O188" s="3311"/>
    </row>
    <row r="189" spans="1:15">
      <c r="A189" s="2119" t="s">
        <v>37</v>
      </c>
      <c r="B189" s="24" t="s">
        <v>3</v>
      </c>
      <c r="C189" s="8" t="s">
        <v>930</v>
      </c>
      <c r="D189" s="8" t="s">
        <v>5</v>
      </c>
      <c r="E189" s="907" t="s">
        <v>6</v>
      </c>
      <c r="F189" s="24" t="s">
        <v>7</v>
      </c>
      <c r="G189" s="885" t="s">
        <v>8</v>
      </c>
      <c r="H189" s="156" t="s">
        <v>9</v>
      </c>
      <c r="I189" s="24" t="s">
        <v>10</v>
      </c>
      <c r="J189" s="24" t="s">
        <v>11</v>
      </c>
      <c r="K189" s="24" t="s">
        <v>3</v>
      </c>
      <c r="L189" s="24" t="s">
        <v>5</v>
      </c>
      <c r="M189" s="24" t="s">
        <v>12</v>
      </c>
      <c r="N189" s="24" t="s">
        <v>7</v>
      </c>
      <c r="O189" s="30"/>
    </row>
    <row r="190" spans="1:15">
      <c r="A190" s="3372" t="s">
        <v>7120</v>
      </c>
      <c r="B190" s="1382"/>
      <c r="C190" s="701"/>
      <c r="D190" s="1054"/>
      <c r="E190" s="943"/>
      <c r="F190" s="701"/>
      <c r="G190" s="703"/>
      <c r="H190" s="705"/>
      <c r="I190" s="705"/>
      <c r="J190" s="24"/>
      <c r="K190" s="24"/>
      <c r="L190" s="24"/>
      <c r="M190" s="24"/>
      <c r="N190" s="24"/>
      <c r="O190" s="30"/>
    </row>
    <row r="191" spans="1:15">
      <c r="A191" s="3372"/>
      <c r="B191" s="1562"/>
      <c r="C191" s="1563"/>
      <c r="D191" s="1564"/>
      <c r="E191" s="1565"/>
      <c r="F191" s="1563"/>
      <c r="G191" s="1566"/>
      <c r="H191" s="1567"/>
      <c r="I191" s="1567"/>
      <c r="J191" s="24"/>
      <c r="K191" s="24"/>
      <c r="L191" s="24"/>
      <c r="M191" s="24"/>
      <c r="N191" s="24"/>
      <c r="O191" s="30"/>
    </row>
    <row r="192" spans="1:15">
      <c r="A192" s="3372"/>
      <c r="B192" s="992"/>
      <c r="C192" s="483"/>
      <c r="D192" s="483"/>
      <c r="E192" s="483"/>
      <c r="F192" s="483"/>
      <c r="G192" s="483"/>
      <c r="H192" s="483"/>
      <c r="I192" s="484"/>
      <c r="J192" s="24"/>
      <c r="K192" s="24"/>
      <c r="L192" s="24"/>
      <c r="M192" s="24"/>
      <c r="N192" s="24"/>
      <c r="O192" s="30"/>
    </row>
    <row r="193" spans="1:15" ht="12.75" customHeight="1">
      <c r="A193" s="3372"/>
      <c r="B193" s="1554"/>
      <c r="C193" s="1145"/>
      <c r="D193" s="1555"/>
      <c r="E193" s="814"/>
      <c r="F193" s="1556"/>
      <c r="G193" s="815"/>
      <c r="H193" s="1148"/>
      <c r="I193" s="816"/>
      <c r="J193" s="1590"/>
      <c r="K193" s="1512"/>
      <c r="L193" s="1512"/>
      <c r="M193" s="1519"/>
      <c r="N193" s="1520"/>
      <c r="O193" s="1519"/>
    </row>
    <row r="194" spans="1:15" ht="12.75" customHeight="1">
      <c r="A194" s="3372"/>
      <c r="B194" s="1077"/>
      <c r="C194" s="482"/>
      <c r="D194" s="1036"/>
      <c r="E194" s="730"/>
      <c r="F194" s="482"/>
      <c r="G194" s="583"/>
      <c r="H194" s="484"/>
      <c r="I194" s="484"/>
      <c r="J194" s="1521"/>
      <c r="K194" s="1512"/>
      <c r="L194" s="1512"/>
      <c r="M194" s="1519"/>
      <c r="N194" s="1520"/>
      <c r="O194" s="1519"/>
    </row>
    <row r="195" spans="1:15" ht="12.75" customHeight="1">
      <c r="A195" s="3372"/>
      <c r="B195" s="1077"/>
      <c r="C195" s="482"/>
      <c r="D195" s="1036"/>
      <c r="E195" s="730"/>
      <c r="F195" s="482"/>
      <c r="G195" s="583"/>
      <c r="H195" s="484"/>
      <c r="I195" s="484"/>
      <c r="J195" s="1521"/>
      <c r="K195" s="1512"/>
      <c r="L195" s="1512"/>
      <c r="M195" s="1519"/>
      <c r="N195" s="1520"/>
      <c r="O195" s="1519"/>
    </row>
    <row r="196" spans="1:15" ht="12.75" customHeight="1">
      <c r="A196" s="3372"/>
      <c r="B196" s="396"/>
      <c r="C196" s="397"/>
      <c r="D196" s="1052"/>
      <c r="E196" s="915"/>
      <c r="F196" s="397"/>
      <c r="G196" s="888"/>
      <c r="H196" s="399"/>
      <c r="I196" s="399"/>
      <c r="J196" s="308"/>
      <c r="K196" s="149"/>
      <c r="L196" s="149"/>
      <c r="M196" s="129"/>
      <c r="N196" s="69"/>
      <c r="O196" s="30">
        <f>SUM(O193:O195)</f>
        <v>0</v>
      </c>
    </row>
    <row r="197" spans="1:15" ht="12.75" customHeight="1">
      <c r="A197" s="3373"/>
      <c r="B197" s="256"/>
      <c r="C197" s="256"/>
      <c r="D197" s="1038" t="s">
        <v>34</v>
      </c>
      <c r="E197" s="808">
        <f>SUM(E190:E196)</f>
        <v>0</v>
      </c>
      <c r="F197" s="292" t="s">
        <v>34</v>
      </c>
      <c r="G197" s="902">
        <f>SUM(G193:G196)</f>
        <v>0</v>
      </c>
      <c r="H197" s="3423"/>
      <c r="I197" s="3423"/>
      <c r="J197" s="3423"/>
      <c r="K197" s="3423"/>
      <c r="L197" s="3277" t="s">
        <v>35</v>
      </c>
      <c r="M197" s="3277"/>
      <c r="N197" s="3277"/>
      <c r="O197" s="294">
        <f>O196+G197</f>
        <v>0</v>
      </c>
    </row>
    <row r="199" spans="1:15" ht="18.75" customHeight="1">
      <c r="A199" s="3311" t="s">
        <v>25</v>
      </c>
      <c r="B199" s="3311"/>
      <c r="C199" s="3311"/>
      <c r="D199" s="3311"/>
      <c r="E199" s="3311"/>
      <c r="F199" s="3311"/>
      <c r="G199" s="3311"/>
      <c r="H199" s="3311"/>
      <c r="I199" s="3311"/>
      <c r="J199" s="3311"/>
      <c r="K199" s="3311"/>
      <c r="L199" s="3311"/>
      <c r="M199" s="3311"/>
      <c r="N199" s="3311"/>
      <c r="O199" s="3311"/>
    </row>
    <row r="200" spans="1:15">
      <c r="A200" s="2119" t="s">
        <v>37</v>
      </c>
      <c r="B200" s="24" t="s">
        <v>3</v>
      </c>
      <c r="C200" s="8" t="s">
        <v>930</v>
      </c>
      <c r="D200" s="8" t="s">
        <v>5</v>
      </c>
      <c r="E200" s="907" t="s">
        <v>6</v>
      </c>
      <c r="F200" s="24" t="s">
        <v>7</v>
      </c>
      <c r="G200" s="885" t="s">
        <v>8</v>
      </c>
      <c r="H200" s="156" t="s">
        <v>9</v>
      </c>
      <c r="I200" s="24" t="s">
        <v>10</v>
      </c>
      <c r="J200" s="24" t="s">
        <v>11</v>
      </c>
      <c r="K200" s="24" t="s">
        <v>3</v>
      </c>
      <c r="L200" s="24" t="s">
        <v>5</v>
      </c>
      <c r="M200" s="24" t="s">
        <v>12</v>
      </c>
      <c r="N200" s="24" t="s">
        <v>7</v>
      </c>
      <c r="O200" s="30"/>
    </row>
    <row r="201" spans="1:15">
      <c r="A201" s="2119"/>
      <c r="B201" s="1382"/>
      <c r="C201" s="701"/>
      <c r="D201" s="1054"/>
      <c r="E201" s="943"/>
      <c r="F201" s="701"/>
      <c r="G201" s="703"/>
      <c r="H201" s="705"/>
      <c r="I201" s="705"/>
      <c r="J201" s="24"/>
      <c r="K201" s="24"/>
      <c r="L201" s="24"/>
      <c r="M201" s="24"/>
      <c r="N201" s="24"/>
      <c r="O201" s="30"/>
    </row>
    <row r="202" spans="1:15">
      <c r="A202" s="2119"/>
      <c r="B202" s="1562"/>
      <c r="C202" s="1563"/>
      <c r="D202" s="1564"/>
      <c r="E202" s="1565"/>
      <c r="F202" s="1563"/>
      <c r="G202" s="1566"/>
      <c r="H202" s="1567"/>
      <c r="I202" s="1567"/>
      <c r="J202" s="24"/>
      <c r="K202" s="24"/>
      <c r="L202" s="24"/>
      <c r="M202" s="24"/>
      <c r="N202" s="24"/>
      <c r="O202" s="30"/>
    </row>
    <row r="203" spans="1:15">
      <c r="A203" s="2119"/>
      <c r="B203" s="992"/>
      <c r="C203" s="483"/>
      <c r="D203" s="483"/>
      <c r="E203" s="483"/>
      <c r="F203" s="483"/>
      <c r="G203" s="483"/>
      <c r="H203" s="483"/>
      <c r="I203" s="484"/>
      <c r="J203" s="24"/>
      <c r="K203" s="24"/>
      <c r="L203" s="24"/>
      <c r="M203" s="24"/>
      <c r="N203" s="24"/>
      <c r="O203" s="30"/>
    </row>
    <row r="204" spans="1:15" ht="12.75" customHeight="1">
      <c r="A204" s="3370"/>
      <c r="B204" s="447"/>
      <c r="C204" s="482"/>
      <c r="D204" s="1140"/>
      <c r="E204" s="1558"/>
      <c r="F204" s="482"/>
      <c r="G204" s="703"/>
      <c r="H204" s="484"/>
      <c r="I204" s="484"/>
      <c r="J204" s="1512"/>
      <c r="K204" s="1512"/>
      <c r="L204" s="1512"/>
      <c r="M204" s="1519"/>
      <c r="N204" s="1520"/>
      <c r="O204" s="1519"/>
    </row>
    <row r="205" spans="1:15" ht="12.75" customHeight="1">
      <c r="A205" s="3369"/>
      <c r="B205" s="1554"/>
      <c r="C205" s="1145"/>
      <c r="D205" s="1555"/>
      <c r="E205" s="814"/>
      <c r="F205" s="1556"/>
      <c r="G205" s="703"/>
      <c r="H205" s="1148"/>
      <c r="I205" s="816"/>
      <c r="J205" s="1512"/>
      <c r="K205" s="1512"/>
      <c r="L205" s="1512"/>
      <c r="M205" s="1519"/>
      <c r="N205" s="1520"/>
      <c r="O205" s="1519"/>
    </row>
    <row r="206" spans="1:15" ht="12.75" customHeight="1">
      <c r="A206" s="3369"/>
      <c r="B206" s="1077"/>
      <c r="C206" s="482"/>
      <c r="D206" s="1036"/>
      <c r="E206" s="730"/>
      <c r="F206" s="1550"/>
      <c r="G206" s="583"/>
      <c r="H206" s="1471"/>
      <c r="I206" s="974"/>
      <c r="J206" s="1512"/>
      <c r="K206" s="1512"/>
      <c r="L206" s="1512"/>
      <c r="M206" s="1519"/>
      <c r="N206" s="1520"/>
      <c r="O206" s="1519"/>
    </row>
    <row r="207" spans="1:15" ht="12.75" customHeight="1">
      <c r="A207" s="3369"/>
      <c r="B207" s="1172"/>
      <c r="C207" s="1173"/>
      <c r="D207" s="1059"/>
      <c r="E207" s="1548"/>
      <c r="F207" s="1079"/>
      <c r="G207" s="815"/>
      <c r="H207" s="974"/>
      <c r="I207" s="974"/>
      <c r="J207" s="1512"/>
      <c r="K207" s="1512"/>
      <c r="L207" s="1512"/>
      <c r="M207" s="1519"/>
      <c r="N207" s="1520"/>
      <c r="O207" s="1519"/>
    </row>
    <row r="208" spans="1:15" ht="12.75" customHeight="1">
      <c r="A208" s="3369"/>
      <c r="B208" s="431"/>
      <c r="C208" s="392"/>
      <c r="D208" s="1037"/>
      <c r="E208" s="916"/>
      <c r="F208" s="392"/>
      <c r="G208" s="889"/>
      <c r="H208" s="391"/>
      <c r="I208" s="391"/>
      <c r="J208" s="149"/>
      <c r="K208" s="149"/>
      <c r="L208" s="149"/>
      <c r="M208" s="129"/>
      <c r="N208" s="69"/>
      <c r="O208" s="30">
        <f>SUM(O204:O207)</f>
        <v>0</v>
      </c>
    </row>
    <row r="209" spans="1:15" ht="12.75" customHeight="1">
      <c r="A209" s="3371"/>
      <c r="B209" s="256"/>
      <c r="C209" s="256"/>
      <c r="D209" s="1038" t="s">
        <v>34</v>
      </c>
      <c r="E209" s="808">
        <f>SUM(E201:E208)</f>
        <v>0</v>
      </c>
      <c r="F209" s="292" t="s">
        <v>34</v>
      </c>
      <c r="G209" s="902">
        <f>SUM(G204:G208)</f>
        <v>0</v>
      </c>
      <c r="H209" s="3423"/>
      <c r="I209" s="3423"/>
      <c r="J209" s="3423"/>
      <c r="K209" s="3423"/>
      <c r="L209" s="3277" t="s">
        <v>35</v>
      </c>
      <c r="M209" s="3277"/>
      <c r="N209" s="3277"/>
      <c r="O209" s="294">
        <f>O208+G209</f>
        <v>0</v>
      </c>
    </row>
    <row r="211" spans="1:15">
      <c r="A211" s="3452" t="s">
        <v>69</v>
      </c>
      <c r="B211" s="3459"/>
      <c r="C211" s="2113"/>
      <c r="D211" s="1042">
        <f>E156+E175+E186+E197</f>
        <v>43360000</v>
      </c>
    </row>
    <row r="212" spans="1:15">
      <c r="A212" s="3453" t="s">
        <v>70</v>
      </c>
      <c r="B212" s="3460"/>
      <c r="C212" s="972"/>
      <c r="D212" s="1043"/>
    </row>
    <row r="213" spans="1:15">
      <c r="A213" s="3454" t="s">
        <v>71</v>
      </c>
      <c r="B213" s="3461"/>
      <c r="C213" s="2112"/>
      <c r="D213" s="1044"/>
    </row>
    <row r="214" spans="1:15">
      <c r="A214" s="3462"/>
      <c r="B214" s="3463"/>
      <c r="C214" s="151"/>
      <c r="D214" s="1045"/>
    </row>
    <row r="219" spans="1:15">
      <c r="A219" s="3334" t="s">
        <v>7121</v>
      </c>
      <c r="B219" s="3334"/>
      <c r="C219" s="3334"/>
      <c r="D219" s="3334"/>
      <c r="E219" s="3334"/>
      <c r="F219" s="3334"/>
      <c r="G219" s="3334"/>
      <c r="H219" s="3334"/>
      <c r="I219" s="3334"/>
    </row>
    <row r="220" spans="1:15">
      <c r="A220" s="3334"/>
      <c r="B220" s="3334"/>
      <c r="C220" s="3334"/>
      <c r="D220" s="3334"/>
      <c r="E220" s="3334"/>
      <c r="F220" s="3334"/>
      <c r="G220" s="3334"/>
      <c r="H220" s="3334"/>
      <c r="I220" s="3334"/>
    </row>
    <row r="221" spans="1:15" ht="28.5">
      <c r="A221" s="682" t="s">
        <v>523</v>
      </c>
      <c r="B221" s="682" t="s">
        <v>524</v>
      </c>
      <c r="C221" s="682" t="s">
        <v>525</v>
      </c>
      <c r="D221" s="682" t="s">
        <v>526</v>
      </c>
      <c r="E221" s="911" t="s">
        <v>6</v>
      </c>
      <c r="F221" s="683" t="s">
        <v>7</v>
      </c>
      <c r="G221" s="899" t="s">
        <v>527</v>
      </c>
      <c r="H221" s="684" t="s">
        <v>11</v>
      </c>
      <c r="I221" s="489" t="s">
        <v>528</v>
      </c>
    </row>
    <row r="222" spans="1:15" ht="15">
      <c r="A222" s="1098">
        <v>10613</v>
      </c>
      <c r="B222" s="545">
        <v>0.1</v>
      </c>
      <c r="C222" s="1601" t="s">
        <v>7122</v>
      </c>
      <c r="D222" s="1082" t="s">
        <v>981</v>
      </c>
      <c r="E222" s="722">
        <v>1500000</v>
      </c>
      <c r="F222" s="1094">
        <v>0.05</v>
      </c>
      <c r="G222" s="1153">
        <f>E222*F222</f>
        <v>75000</v>
      </c>
      <c r="H222" s="1680"/>
      <c r="I222" s="1680" t="s">
        <v>43</v>
      </c>
    </row>
    <row r="223" spans="1:15" ht="15">
      <c r="A223" s="1098">
        <v>10617</v>
      </c>
      <c r="B223" s="1397">
        <v>0.08</v>
      </c>
      <c r="C223" s="1082" t="s">
        <v>7123</v>
      </c>
      <c r="D223" s="1082" t="s">
        <v>981</v>
      </c>
      <c r="E223" s="1024">
        <v>1950000</v>
      </c>
      <c r="F223" s="1094">
        <v>0.04</v>
      </c>
      <c r="G223" s="1153">
        <f t="shared" ref="G223:G230" si="8">E223*F223</f>
        <v>78000</v>
      </c>
      <c r="H223" s="1081"/>
      <c r="I223" s="1081" t="s">
        <v>15</v>
      </c>
    </row>
    <row r="224" spans="1:15" ht="15">
      <c r="A224" s="1098">
        <v>10667</v>
      </c>
      <c r="B224" s="1094">
        <v>0.1</v>
      </c>
      <c r="C224" s="1082" t="s">
        <v>7124</v>
      </c>
      <c r="D224" s="1082" t="s">
        <v>981</v>
      </c>
      <c r="E224" s="1024">
        <v>2350000</v>
      </c>
      <c r="F224" s="1094">
        <v>0.05</v>
      </c>
      <c r="G224" s="1153">
        <f t="shared" si="8"/>
        <v>117500</v>
      </c>
      <c r="H224" s="1081"/>
      <c r="I224" s="1081" t="s">
        <v>43</v>
      </c>
    </row>
    <row r="225" spans="1:9" ht="15">
      <c r="A225" s="1098">
        <v>10624</v>
      </c>
      <c r="B225" s="1094">
        <v>0.1</v>
      </c>
      <c r="C225" s="1082" t="s">
        <v>7039</v>
      </c>
      <c r="D225" s="1082" t="s">
        <v>981</v>
      </c>
      <c r="E225" s="1024">
        <v>2400000</v>
      </c>
      <c r="F225" s="1094">
        <v>0.05</v>
      </c>
      <c r="G225" s="1153">
        <f t="shared" si="8"/>
        <v>120000</v>
      </c>
      <c r="H225" s="1081"/>
      <c r="I225" s="1081" t="s">
        <v>15</v>
      </c>
    </row>
    <row r="226" spans="1:9" ht="15">
      <c r="A226" s="1574">
        <v>10665</v>
      </c>
      <c r="B226" s="1549">
        <v>0.1</v>
      </c>
      <c r="C226" s="1166" t="s">
        <v>7101</v>
      </c>
      <c r="D226" s="1347" t="s">
        <v>981</v>
      </c>
      <c r="E226" s="1024">
        <v>2900000</v>
      </c>
      <c r="F226" s="1094">
        <v>0.05</v>
      </c>
      <c r="G226" s="1153">
        <f t="shared" si="8"/>
        <v>145000</v>
      </c>
      <c r="H226" s="1081"/>
      <c r="I226" s="1081" t="s">
        <v>15</v>
      </c>
    </row>
    <row r="227" spans="1:9" ht="15.75">
      <c r="A227" s="1363">
        <v>10692</v>
      </c>
      <c r="B227" s="1549">
        <v>0.1</v>
      </c>
      <c r="C227" s="1166" t="s">
        <v>7125</v>
      </c>
      <c r="D227" s="1347" t="s">
        <v>981</v>
      </c>
      <c r="E227" s="1024">
        <v>1350000</v>
      </c>
      <c r="F227" s="1094">
        <v>0.05</v>
      </c>
      <c r="G227" s="1153">
        <f t="shared" si="8"/>
        <v>67500</v>
      </c>
      <c r="H227" s="1081"/>
      <c r="I227" s="1081" t="s">
        <v>43</v>
      </c>
    </row>
    <row r="228" spans="1:9" ht="15.75">
      <c r="A228" s="1363">
        <v>10703</v>
      </c>
      <c r="B228" s="1549">
        <v>0.1</v>
      </c>
      <c r="C228" s="1166" t="s">
        <v>7126</v>
      </c>
      <c r="D228" s="1347" t="s">
        <v>981</v>
      </c>
      <c r="E228" s="1024">
        <v>1700000</v>
      </c>
      <c r="F228" s="1094">
        <v>0.05</v>
      </c>
      <c r="G228" s="1153">
        <f t="shared" si="8"/>
        <v>85000</v>
      </c>
      <c r="H228" s="1081"/>
      <c r="I228" s="1081" t="s">
        <v>43</v>
      </c>
    </row>
    <row r="229" spans="1:9" ht="15.75">
      <c r="A229" s="1363">
        <v>10738</v>
      </c>
      <c r="B229" s="1549">
        <v>0.1</v>
      </c>
      <c r="C229" s="1166" t="s">
        <v>7127</v>
      </c>
      <c r="D229" s="1347" t="s">
        <v>981</v>
      </c>
      <c r="E229" s="1024">
        <v>2200000</v>
      </c>
      <c r="F229" s="1094">
        <v>0.05</v>
      </c>
      <c r="G229" s="1153">
        <f t="shared" si="8"/>
        <v>110000</v>
      </c>
      <c r="H229" s="1081"/>
      <c r="I229" s="1081" t="s">
        <v>43</v>
      </c>
    </row>
    <row r="230" spans="1:9" ht="15.75">
      <c r="A230" s="1363">
        <v>10766</v>
      </c>
      <c r="B230" s="1549">
        <v>0.1</v>
      </c>
      <c r="C230" s="1166" t="s">
        <v>7128</v>
      </c>
      <c r="D230" s="1347" t="s">
        <v>981</v>
      </c>
      <c r="E230" s="1024">
        <v>1650000</v>
      </c>
      <c r="F230" s="1094">
        <v>0.05</v>
      </c>
      <c r="G230" s="1153">
        <f t="shared" si="8"/>
        <v>82500</v>
      </c>
      <c r="H230" s="1081"/>
      <c r="I230" s="1081" t="s">
        <v>43</v>
      </c>
    </row>
    <row r="231" spans="1:9" ht="15.75">
      <c r="A231" s="1363">
        <v>10792</v>
      </c>
      <c r="B231" s="1366">
        <v>0.08</v>
      </c>
      <c r="C231" s="1166" t="s">
        <v>7102</v>
      </c>
      <c r="D231" s="1347" t="s">
        <v>981</v>
      </c>
      <c r="E231" s="1024">
        <v>1950000</v>
      </c>
      <c r="F231" s="1094">
        <v>0.04</v>
      </c>
      <c r="G231" s="1153">
        <v>58500</v>
      </c>
      <c r="H231" s="1081"/>
      <c r="I231" s="1081" t="s">
        <v>15</v>
      </c>
    </row>
    <row r="232" spans="1:9" s="605" customFormat="1" ht="14.25">
      <c r="A232" s="1329"/>
      <c r="B232" s="1334"/>
      <c r="C232" s="1335" t="s">
        <v>7106</v>
      </c>
      <c r="D232" s="1336" t="s">
        <v>1780</v>
      </c>
      <c r="E232" s="1333"/>
      <c r="F232" s="1206"/>
      <c r="G232" s="1207"/>
      <c r="H232" s="1141"/>
      <c r="I232" s="1141" t="s">
        <v>15</v>
      </c>
    </row>
    <row r="233" spans="1:9" ht="15">
      <c r="A233" s="1329"/>
      <c r="B233" s="1332"/>
      <c r="C233" s="483"/>
      <c r="D233" s="1152"/>
      <c r="E233" s="1364">
        <f>SUM(E222:E232)</f>
        <v>19950000</v>
      </c>
      <c r="F233" s="1328"/>
      <c r="G233" s="1029">
        <f>SUM(G222:G232)</f>
        <v>939000</v>
      </c>
      <c r="H233" s="1524"/>
      <c r="I233" s="483"/>
    </row>
    <row r="235" spans="1:9">
      <c r="A235" s="3334" t="s">
        <v>7129</v>
      </c>
      <c r="B235" s="3334"/>
      <c r="C235" s="3334"/>
      <c r="D235" s="3334"/>
      <c r="E235" s="3334"/>
      <c r="F235" s="3334"/>
      <c r="G235" s="3334"/>
      <c r="H235" s="3334"/>
      <c r="I235" s="3334"/>
    </row>
    <row r="236" spans="1:9">
      <c r="A236" s="3334"/>
      <c r="B236" s="3334"/>
      <c r="C236" s="3334"/>
      <c r="D236" s="3334"/>
      <c r="E236" s="3334"/>
      <c r="F236" s="3334"/>
      <c r="G236" s="3334"/>
      <c r="H236" s="3334"/>
      <c r="I236" s="3334"/>
    </row>
    <row r="237" spans="1:9" ht="28.5">
      <c r="A237" s="682" t="s">
        <v>523</v>
      </c>
      <c r="B237" s="682" t="s">
        <v>524</v>
      </c>
      <c r="C237" s="682" t="s">
        <v>525</v>
      </c>
      <c r="D237" s="682" t="s">
        <v>526</v>
      </c>
      <c r="E237" s="911" t="s">
        <v>6</v>
      </c>
      <c r="F237" s="683" t="s">
        <v>7</v>
      </c>
      <c r="G237" s="899" t="s">
        <v>527</v>
      </c>
      <c r="H237" s="684" t="s">
        <v>11</v>
      </c>
      <c r="I237" s="489" t="s">
        <v>528</v>
      </c>
    </row>
    <row r="238" spans="1:9" ht="15">
      <c r="A238" s="1098">
        <v>10654</v>
      </c>
      <c r="B238" s="545">
        <v>0.1</v>
      </c>
      <c r="C238" s="1680" t="s">
        <v>7092</v>
      </c>
      <c r="D238" s="564"/>
      <c r="E238" s="722">
        <v>1900000</v>
      </c>
      <c r="F238" s="1094">
        <v>0.02</v>
      </c>
      <c r="G238" s="1153">
        <f>E238*F238</f>
        <v>38000</v>
      </c>
      <c r="H238" s="1680" t="s">
        <v>747</v>
      </c>
      <c r="I238" s="1680" t="s">
        <v>43</v>
      </c>
    </row>
    <row r="239" spans="1:9" ht="15">
      <c r="A239" s="1098">
        <v>10767</v>
      </c>
      <c r="B239" s="1026">
        <v>0.08</v>
      </c>
      <c r="C239" s="1680" t="s">
        <v>7130</v>
      </c>
      <c r="D239" s="1034"/>
      <c r="E239" s="722">
        <v>2710000</v>
      </c>
      <c r="F239" s="1398">
        <v>0.01</v>
      </c>
      <c r="G239" s="1153">
        <f>E239*F239</f>
        <v>27100</v>
      </c>
      <c r="H239" s="1680" t="s">
        <v>747</v>
      </c>
      <c r="I239" s="1680" t="s">
        <v>43</v>
      </c>
    </row>
    <row r="240" spans="1:9" ht="15">
      <c r="A240" s="1098">
        <v>10800</v>
      </c>
      <c r="B240" s="1094">
        <v>0.1</v>
      </c>
      <c r="C240" s="1081" t="s">
        <v>7116</v>
      </c>
      <c r="D240" s="1082"/>
      <c r="E240" s="1024">
        <v>2300000</v>
      </c>
      <c r="F240" s="1094">
        <v>0.02</v>
      </c>
      <c r="G240" s="1153">
        <f>E240*F240</f>
        <v>46000</v>
      </c>
      <c r="H240" s="1680" t="s">
        <v>747</v>
      </c>
      <c r="I240" s="1081" t="s">
        <v>43</v>
      </c>
    </row>
    <row r="241" spans="1:9" ht="15">
      <c r="A241" s="1205"/>
      <c r="B241" s="1206"/>
      <c r="C241" s="1175"/>
      <c r="D241" s="1140"/>
      <c r="E241" s="1333"/>
      <c r="F241" s="1206"/>
      <c r="G241" s="1207"/>
      <c r="H241" s="1141"/>
      <c r="I241" s="1141"/>
    </row>
    <row r="242" spans="1:9" ht="15">
      <c r="A242" s="1329"/>
      <c r="B242" s="1332"/>
      <c r="C242" s="483"/>
      <c r="D242" s="1152"/>
      <c r="E242" s="1364">
        <f>SUM(E238:E241)</f>
        <v>6910000</v>
      </c>
      <c r="F242" s="1328"/>
      <c r="G242" s="1029">
        <f>SUM(G238:G241)</f>
        <v>111100</v>
      </c>
      <c r="H242" s="1524"/>
      <c r="I242" s="483"/>
    </row>
    <row r="244" spans="1:9">
      <c r="A244" s="3334" t="s">
        <v>7131</v>
      </c>
      <c r="B244" s="3334"/>
      <c r="C244" s="3334"/>
      <c r="D244" s="3334"/>
      <c r="E244" s="3334"/>
      <c r="F244" s="3334"/>
      <c r="G244" s="3334"/>
      <c r="H244" s="3334"/>
      <c r="I244" s="3334"/>
    </row>
    <row r="245" spans="1:9">
      <c r="A245" s="3334"/>
      <c r="B245" s="3334"/>
      <c r="C245" s="3334"/>
      <c r="D245" s="3334"/>
      <c r="E245" s="3334"/>
      <c r="F245" s="3334"/>
      <c r="G245" s="3334"/>
      <c r="H245" s="3334"/>
      <c r="I245" s="3334"/>
    </row>
    <row r="246" spans="1:9" ht="28.5">
      <c r="A246" s="682" t="s">
        <v>523</v>
      </c>
      <c r="B246" s="682" t="s">
        <v>524</v>
      </c>
      <c r="C246" s="682" t="s">
        <v>525</v>
      </c>
      <c r="D246" s="1368" t="s">
        <v>526</v>
      </c>
      <c r="E246" s="911" t="s">
        <v>6</v>
      </c>
      <c r="F246" s="683" t="s">
        <v>7</v>
      </c>
      <c r="G246" s="899" t="s">
        <v>527</v>
      </c>
      <c r="H246" s="684" t="s">
        <v>11</v>
      </c>
      <c r="I246" s="489" t="s">
        <v>528</v>
      </c>
    </row>
    <row r="247" spans="1:9" ht="15">
      <c r="A247" s="1098">
        <v>10679</v>
      </c>
      <c r="B247" s="545">
        <v>0.1</v>
      </c>
      <c r="C247" s="1608" t="s">
        <v>7093</v>
      </c>
      <c r="D247" s="1680"/>
      <c r="E247" s="1610">
        <v>2600000</v>
      </c>
      <c r="F247" s="1094">
        <v>0.02</v>
      </c>
      <c r="G247" s="1153">
        <f>E247*F247</f>
        <v>52000</v>
      </c>
      <c r="H247" s="1680" t="s">
        <v>747</v>
      </c>
      <c r="I247" s="1680" t="s">
        <v>15</v>
      </c>
    </row>
    <row r="248" spans="1:9" ht="15">
      <c r="A248" s="1098">
        <v>10655</v>
      </c>
      <c r="B248" s="545">
        <v>0.1</v>
      </c>
      <c r="C248" s="1608" t="s">
        <v>7132</v>
      </c>
      <c r="D248" s="1680"/>
      <c r="E248" s="1610">
        <v>3600000</v>
      </c>
      <c r="F248" s="1094">
        <v>0.02</v>
      </c>
      <c r="G248" s="1153">
        <f>E248*F248</f>
        <v>72000</v>
      </c>
      <c r="H248" s="1680" t="s">
        <v>747</v>
      </c>
      <c r="I248" s="1680" t="s">
        <v>15</v>
      </c>
    </row>
    <row r="249" spans="1:9" ht="15">
      <c r="A249" s="1098">
        <v>10695</v>
      </c>
      <c r="B249" s="545">
        <v>0.1</v>
      </c>
      <c r="C249" s="1609" t="s">
        <v>7133</v>
      </c>
      <c r="D249" s="1680"/>
      <c r="E249" s="1611">
        <v>2350000</v>
      </c>
      <c r="F249" s="1094">
        <v>0.02</v>
      </c>
      <c r="G249" s="1153">
        <f t="shared" ref="G249:G250" si="9">E249*F249</f>
        <v>47000</v>
      </c>
      <c r="H249" s="1081" t="s">
        <v>747</v>
      </c>
      <c r="I249" s="1081" t="s">
        <v>15</v>
      </c>
    </row>
    <row r="250" spans="1:9" ht="15">
      <c r="A250" s="1098">
        <v>10690</v>
      </c>
      <c r="B250" s="545">
        <v>0.1</v>
      </c>
      <c r="C250" s="1609" t="s">
        <v>4953</v>
      </c>
      <c r="D250" s="1680"/>
      <c r="E250" s="1611">
        <v>2900000</v>
      </c>
      <c r="F250" s="1094">
        <v>0.02</v>
      </c>
      <c r="G250" s="1153">
        <f t="shared" si="9"/>
        <v>58000</v>
      </c>
      <c r="H250" s="1081" t="s">
        <v>747</v>
      </c>
      <c r="I250" s="1081" t="s">
        <v>15</v>
      </c>
    </row>
    <row r="251" spans="1:9" ht="15">
      <c r="A251" s="1585"/>
      <c r="B251" s="1334"/>
      <c r="C251" s="1175"/>
      <c r="D251" s="1612"/>
      <c r="E251" s="1333"/>
      <c r="F251" s="1206"/>
      <c r="G251" s="1207"/>
      <c r="H251" s="1141"/>
      <c r="I251" s="1141"/>
    </row>
    <row r="252" spans="1:9" ht="14.25">
      <c r="A252" s="1329"/>
      <c r="B252" s="1334"/>
      <c r="C252" s="1335"/>
      <c r="D252" s="1336"/>
      <c r="E252" s="1333"/>
      <c r="F252" s="1206"/>
      <c r="G252" s="1207"/>
      <c r="H252" s="1141"/>
      <c r="I252" s="1141"/>
    </row>
    <row r="253" spans="1:9" ht="15">
      <c r="A253" s="1329"/>
      <c r="B253" s="1332"/>
      <c r="C253" s="483"/>
      <c r="D253" s="1152"/>
      <c r="E253" s="1364">
        <f>SUM(E247:E252)</f>
        <v>11450000</v>
      </c>
      <c r="F253" s="1328"/>
      <c r="G253" s="1365">
        <f>SUM(G247:G252)</f>
        <v>229000</v>
      </c>
      <c r="H253" s="1524"/>
      <c r="I253" s="483"/>
    </row>
    <row r="255" spans="1:9">
      <c r="A255" s="3305" t="s">
        <v>7134</v>
      </c>
      <c r="B255" s="3305"/>
      <c r="C255" s="3305"/>
      <c r="D255" s="3305"/>
      <c r="E255" s="3305"/>
      <c r="F255" s="3305"/>
      <c r="G255" s="3305"/>
    </row>
    <row r="256" spans="1:9">
      <c r="A256" s="3305"/>
      <c r="B256" s="3305"/>
      <c r="C256" s="3305"/>
      <c r="D256" s="3305"/>
      <c r="E256" s="3305"/>
      <c r="F256" s="3305"/>
      <c r="G256" s="3305"/>
    </row>
    <row r="257" spans="1:7" ht="20.25" customHeight="1">
      <c r="A257" s="504">
        <v>10672</v>
      </c>
      <c r="B257" s="1398">
        <v>0.1</v>
      </c>
      <c r="C257" s="1047" t="s">
        <v>7091</v>
      </c>
      <c r="D257" s="783"/>
      <c r="E257" s="946">
        <v>800000</v>
      </c>
      <c r="F257" s="1317">
        <v>2.5000000000000001E-2</v>
      </c>
      <c r="G257" s="1319">
        <f t="shared" ref="G257:G276" si="10">E257*F257</f>
        <v>20000</v>
      </c>
    </row>
    <row r="258" spans="1:7" ht="20.25" customHeight="1">
      <c r="A258" s="1360">
        <v>10679</v>
      </c>
      <c r="B258" s="1398">
        <v>0.1</v>
      </c>
      <c r="C258" s="1596" t="s">
        <v>7093</v>
      </c>
      <c r="D258" s="1034"/>
      <c r="E258" s="946">
        <v>2600000</v>
      </c>
      <c r="F258" s="1317">
        <v>2.5000000000000001E-2</v>
      </c>
      <c r="G258" s="1319">
        <f t="shared" si="10"/>
        <v>65000</v>
      </c>
    </row>
    <row r="259" spans="1:7" ht="20.25" customHeight="1">
      <c r="A259" s="504">
        <v>10617</v>
      </c>
      <c r="B259" s="1397">
        <v>0.08</v>
      </c>
      <c r="C259" s="1034" t="s">
        <v>7094</v>
      </c>
      <c r="D259" s="1034"/>
      <c r="E259" s="946">
        <v>1950000</v>
      </c>
      <c r="F259" s="1621">
        <v>1.4999999999999999E-2</v>
      </c>
      <c r="G259" s="1319">
        <f t="shared" si="10"/>
        <v>29250</v>
      </c>
    </row>
    <row r="260" spans="1:7" ht="20.25" customHeight="1">
      <c r="A260" s="504">
        <v>10748</v>
      </c>
      <c r="B260" s="1397">
        <v>0.08</v>
      </c>
      <c r="C260" s="1034" t="s">
        <v>7095</v>
      </c>
      <c r="D260" s="1034"/>
      <c r="E260" s="946">
        <v>3400000</v>
      </c>
      <c r="F260" s="1621">
        <v>1.4999999999999999E-2</v>
      </c>
      <c r="G260" s="1319">
        <f t="shared" si="10"/>
        <v>51000</v>
      </c>
    </row>
    <row r="261" spans="1:7" ht="20.25" customHeight="1">
      <c r="A261" s="664">
        <v>10644</v>
      </c>
      <c r="B261" s="1398">
        <v>0.1</v>
      </c>
      <c r="C261" s="1596" t="s">
        <v>7096</v>
      </c>
      <c r="D261" s="1034"/>
      <c r="E261" s="946">
        <v>850000</v>
      </c>
      <c r="F261" s="1317">
        <v>2.5000000000000001E-2</v>
      </c>
      <c r="G261" s="1319">
        <f t="shared" si="10"/>
        <v>21250</v>
      </c>
    </row>
    <row r="262" spans="1:7" ht="20.25" customHeight="1">
      <c r="A262" s="664">
        <v>10624</v>
      </c>
      <c r="B262" s="1398">
        <v>0.1</v>
      </c>
      <c r="C262" s="542" t="s">
        <v>7097</v>
      </c>
      <c r="D262" s="1034"/>
      <c r="E262" s="946">
        <v>2400000</v>
      </c>
      <c r="F262" s="1317">
        <v>2.5000000000000001E-2</v>
      </c>
      <c r="G262" s="1319">
        <f t="shared" si="10"/>
        <v>60000</v>
      </c>
    </row>
    <row r="263" spans="1:7" ht="20.25" customHeight="1">
      <c r="A263" s="504">
        <v>10695</v>
      </c>
      <c r="B263" s="1398">
        <v>0.1</v>
      </c>
      <c r="C263" s="1680" t="s">
        <v>7098</v>
      </c>
      <c r="D263" s="1034"/>
      <c r="E263" s="946">
        <v>2350000</v>
      </c>
      <c r="F263" s="1317">
        <v>2.5000000000000001E-2</v>
      </c>
      <c r="G263" s="1319">
        <f t="shared" si="10"/>
        <v>58750</v>
      </c>
    </row>
    <row r="264" spans="1:7" ht="20.25" customHeight="1">
      <c r="A264" s="504">
        <v>10690</v>
      </c>
      <c r="B264" s="1586">
        <v>0.1</v>
      </c>
      <c r="C264" s="657" t="s">
        <v>7099</v>
      </c>
      <c r="D264" s="1163"/>
      <c r="E264" s="946">
        <v>2900000</v>
      </c>
      <c r="F264" s="1317">
        <v>2.5000000000000001E-2</v>
      </c>
      <c r="G264" s="1319">
        <f t="shared" si="10"/>
        <v>72500</v>
      </c>
    </row>
    <row r="265" spans="1:7" ht="20.25" customHeight="1">
      <c r="A265" s="504">
        <v>10655</v>
      </c>
      <c r="B265" s="1586">
        <v>0.1</v>
      </c>
      <c r="C265" s="1234" t="s">
        <v>7100</v>
      </c>
      <c r="D265" s="1163"/>
      <c r="E265" s="946">
        <v>3600000</v>
      </c>
      <c r="F265" s="1317">
        <v>2.5000000000000001E-2</v>
      </c>
      <c r="G265" s="1319">
        <f t="shared" si="10"/>
        <v>90000</v>
      </c>
    </row>
    <row r="266" spans="1:7" ht="20.25" customHeight="1">
      <c r="A266" s="504">
        <v>10665</v>
      </c>
      <c r="B266" s="1586">
        <v>0.1</v>
      </c>
      <c r="C266" s="1082" t="s">
        <v>7101</v>
      </c>
      <c r="D266" s="1163"/>
      <c r="E266" s="946">
        <v>2900000</v>
      </c>
      <c r="F266" s="1317">
        <v>2.5000000000000001E-2</v>
      </c>
      <c r="G266" s="1319">
        <f t="shared" si="10"/>
        <v>72500</v>
      </c>
    </row>
    <row r="267" spans="1:7" ht="20.25" customHeight="1">
      <c r="A267" s="504">
        <v>10613</v>
      </c>
      <c r="B267" s="1398">
        <v>0.1</v>
      </c>
      <c r="C267" s="1047" t="s">
        <v>7109</v>
      </c>
      <c r="D267" s="1163"/>
      <c r="E267" s="946">
        <v>1500000</v>
      </c>
      <c r="F267" s="1317">
        <v>2.5000000000000001E-2</v>
      </c>
      <c r="G267" s="1319">
        <f t="shared" si="10"/>
        <v>37500</v>
      </c>
    </row>
    <row r="268" spans="1:7" ht="20.25" customHeight="1">
      <c r="A268" s="504">
        <v>10667</v>
      </c>
      <c r="B268" s="1398">
        <v>0.1</v>
      </c>
      <c r="C268" s="1596" t="s">
        <v>7110</v>
      </c>
      <c r="D268" s="1163"/>
      <c r="E268" s="946">
        <v>2350000</v>
      </c>
      <c r="F268" s="1317">
        <v>2.5000000000000001E-2</v>
      </c>
      <c r="G268" s="1319">
        <f t="shared" si="10"/>
        <v>58750</v>
      </c>
    </row>
    <row r="269" spans="1:7" ht="20.25" customHeight="1">
      <c r="A269" s="504">
        <v>10654</v>
      </c>
      <c r="B269" s="1398">
        <v>0.1</v>
      </c>
      <c r="C269" s="1680" t="s">
        <v>7092</v>
      </c>
      <c r="D269" s="1163"/>
      <c r="E269" s="946">
        <v>1900000</v>
      </c>
      <c r="F269" s="1317">
        <v>2.5000000000000001E-2</v>
      </c>
      <c r="G269" s="1319">
        <f t="shared" si="10"/>
        <v>47500</v>
      </c>
    </row>
    <row r="270" spans="1:7" ht="20.25" customHeight="1">
      <c r="A270" s="504">
        <v>10692</v>
      </c>
      <c r="B270" s="1398">
        <v>0.1</v>
      </c>
      <c r="C270" s="1034" t="s">
        <v>7112</v>
      </c>
      <c r="D270" s="1163"/>
      <c r="E270" s="946">
        <v>1350000</v>
      </c>
      <c r="F270" s="1317">
        <v>2.5000000000000001E-2</v>
      </c>
      <c r="G270" s="1319">
        <f t="shared" si="10"/>
        <v>33750</v>
      </c>
    </row>
    <row r="271" spans="1:7" ht="20.25" customHeight="1">
      <c r="A271" s="504">
        <v>10703</v>
      </c>
      <c r="B271" s="1398">
        <v>0.1</v>
      </c>
      <c r="C271" s="1034" t="s">
        <v>7135</v>
      </c>
      <c r="D271" s="1163"/>
      <c r="E271" s="946">
        <v>1700000</v>
      </c>
      <c r="F271" s="1317">
        <v>2.5000000000000001E-2</v>
      </c>
      <c r="G271" s="1319">
        <f t="shared" si="10"/>
        <v>42500</v>
      </c>
    </row>
    <row r="272" spans="1:7" ht="20.25" customHeight="1">
      <c r="A272" s="504">
        <v>10738</v>
      </c>
      <c r="B272" s="1398">
        <v>0.1</v>
      </c>
      <c r="C272" s="1596" t="s">
        <v>7114</v>
      </c>
      <c r="D272" s="1163"/>
      <c r="E272" s="946">
        <v>2200000</v>
      </c>
      <c r="F272" s="1317">
        <v>2.5000000000000001E-2</v>
      </c>
      <c r="G272" s="1319">
        <f t="shared" si="10"/>
        <v>55000</v>
      </c>
    </row>
    <row r="273" spans="1:15" ht="20.25" customHeight="1">
      <c r="A273" s="504">
        <v>10767</v>
      </c>
      <c r="B273" s="1397">
        <v>0.08</v>
      </c>
      <c r="C273" s="1680" t="s">
        <v>7115</v>
      </c>
      <c r="D273" s="1034"/>
      <c r="E273" s="946">
        <v>2710000</v>
      </c>
      <c r="F273" s="1621">
        <v>1.4999999999999999E-2</v>
      </c>
      <c r="G273" s="1319">
        <f t="shared" si="10"/>
        <v>40650</v>
      </c>
    </row>
    <row r="274" spans="1:15" ht="20.25" customHeight="1">
      <c r="A274" s="579">
        <v>10800</v>
      </c>
      <c r="B274" s="1398">
        <v>0.1</v>
      </c>
      <c r="C274" s="1680" t="s">
        <v>7116</v>
      </c>
      <c r="D274" s="1034"/>
      <c r="E274" s="946">
        <v>2300000</v>
      </c>
      <c r="F274" s="1317">
        <v>2.5000000000000001E-2</v>
      </c>
      <c r="G274" s="1319">
        <f t="shared" si="10"/>
        <v>57500</v>
      </c>
    </row>
    <row r="275" spans="1:15" ht="20.25" customHeight="1">
      <c r="A275" s="579">
        <v>10766</v>
      </c>
      <c r="B275" s="1398">
        <v>0.1</v>
      </c>
      <c r="C275" s="1680" t="s">
        <v>7117</v>
      </c>
      <c r="D275" s="1034"/>
      <c r="E275" s="946">
        <v>1650000</v>
      </c>
      <c r="F275" s="1317">
        <v>2.5000000000000001E-2</v>
      </c>
      <c r="G275" s="1319">
        <f t="shared" si="10"/>
        <v>41250</v>
      </c>
    </row>
    <row r="276" spans="1:15" ht="20.25" customHeight="1">
      <c r="A276" s="579">
        <v>10792</v>
      </c>
      <c r="B276" s="1397">
        <v>0.08</v>
      </c>
      <c r="C276" s="1034" t="s">
        <v>7102</v>
      </c>
      <c r="D276" s="1034"/>
      <c r="E276" s="946">
        <v>1950000</v>
      </c>
      <c r="F276" s="1621">
        <v>1.4999999999999999E-2</v>
      </c>
      <c r="G276" s="1319">
        <f t="shared" si="10"/>
        <v>29250</v>
      </c>
    </row>
    <row r="277" spans="1:15" s="711" customFormat="1" ht="20.25" customHeight="1">
      <c r="A277" s="579"/>
      <c r="B277" s="1398"/>
      <c r="C277" s="1039"/>
      <c r="D277" s="1048"/>
      <c r="E277" s="967"/>
      <c r="F277" s="1317"/>
      <c r="G277" s="1319"/>
      <c r="H277" s="543"/>
    </row>
    <row r="278" spans="1:15" ht="20.25" customHeight="1">
      <c r="A278" s="1680"/>
      <c r="B278" s="545"/>
      <c r="C278" s="1680"/>
      <c r="D278" s="1034"/>
      <c r="E278" s="1027">
        <f>SUM(E257:E277)</f>
        <v>43360000</v>
      </c>
      <c r="F278" s="709"/>
      <c r="G278" s="1374">
        <f>SUM(G257:G277)</f>
        <v>983900</v>
      </c>
      <c r="H278" s="1123" t="s">
        <v>7136</v>
      </c>
      <c r="I278" s="1622">
        <f>G278+G253</f>
        <v>1212900</v>
      </c>
    </row>
    <row r="281" spans="1:15">
      <c r="A281" s="3274" t="s">
        <v>7137</v>
      </c>
      <c r="B281" s="3274"/>
      <c r="C281" s="3274"/>
      <c r="D281" s="3274"/>
      <c r="E281" s="3274"/>
      <c r="F281" s="3274"/>
      <c r="G281" s="3274"/>
      <c r="H281" s="3274"/>
      <c r="I281" s="3274"/>
      <c r="J281" s="3274"/>
      <c r="K281" s="3274"/>
      <c r="L281" s="3274"/>
      <c r="M281" s="3274"/>
      <c r="N281" s="3274"/>
      <c r="O281" s="3274"/>
    </row>
    <row r="282" spans="1:15">
      <c r="A282" s="3274"/>
      <c r="B282" s="3274"/>
      <c r="C282" s="3274"/>
      <c r="D282" s="3274"/>
      <c r="E282" s="3274"/>
      <c r="F282" s="3274"/>
      <c r="G282" s="3274"/>
      <c r="H282" s="3274"/>
      <c r="I282" s="3274"/>
      <c r="J282" s="3274"/>
      <c r="K282" s="3274"/>
      <c r="L282" s="3274"/>
      <c r="M282" s="3274"/>
      <c r="N282" s="3274"/>
      <c r="O282" s="3274"/>
    </row>
    <row r="283" spans="1:15" ht="18.75" customHeight="1">
      <c r="A283" s="3311" t="s">
        <v>15</v>
      </c>
      <c r="B283" s="3311"/>
      <c r="C283" s="3311"/>
      <c r="D283" s="3311"/>
      <c r="E283" s="3311"/>
      <c r="F283" s="3311"/>
      <c r="G283" s="3311"/>
      <c r="H283" s="3311"/>
      <c r="I283" s="3311"/>
      <c r="J283" s="3311"/>
      <c r="K283" s="3311"/>
      <c r="L283" s="3311"/>
      <c r="M283" s="3311"/>
      <c r="N283" s="3311"/>
      <c r="O283" s="3311"/>
    </row>
    <row r="284" spans="1:15">
      <c r="A284" s="2119" t="s">
        <v>37</v>
      </c>
      <c r="B284" s="24" t="s">
        <v>3</v>
      </c>
      <c r="C284" s="8" t="s">
        <v>930</v>
      </c>
      <c r="D284" s="8" t="s">
        <v>5</v>
      </c>
      <c r="E284" s="907" t="s">
        <v>6</v>
      </c>
      <c r="F284" s="24" t="s">
        <v>7</v>
      </c>
      <c r="G284" s="885" t="s">
        <v>8</v>
      </c>
      <c r="H284" s="156" t="s">
        <v>9</v>
      </c>
      <c r="I284" s="24" t="s">
        <v>10</v>
      </c>
      <c r="J284" s="24" t="s">
        <v>11</v>
      </c>
      <c r="K284" s="24" t="s">
        <v>3</v>
      </c>
      <c r="L284" s="24" t="s">
        <v>5</v>
      </c>
      <c r="M284" s="24" t="s">
        <v>12</v>
      </c>
      <c r="N284" s="24" t="s">
        <v>7</v>
      </c>
      <c r="O284" s="30"/>
    </row>
    <row r="285" spans="1:15" ht="14.25">
      <c r="A285" s="3375" t="s">
        <v>13</v>
      </c>
      <c r="B285" s="1381">
        <v>10833</v>
      </c>
      <c r="C285" s="656">
        <v>0.1</v>
      </c>
      <c r="D285" s="1082" t="s">
        <v>7138</v>
      </c>
      <c r="E285" s="1378">
        <v>3000000</v>
      </c>
      <c r="F285" s="1650">
        <v>0.12</v>
      </c>
      <c r="G285" s="658">
        <f>E285*F285</f>
        <v>360000</v>
      </c>
      <c r="H285" s="659" t="s">
        <v>1</v>
      </c>
      <c r="I285" s="659" t="s">
        <v>1170</v>
      </c>
      <c r="J285" s="24"/>
      <c r="K285" s="382">
        <v>10848</v>
      </c>
      <c r="L285" s="1639" t="s">
        <v>7139</v>
      </c>
      <c r="M285" s="1640">
        <v>2100000</v>
      </c>
      <c r="N285" s="707">
        <v>0.05</v>
      </c>
      <c r="O285" s="663">
        <f>M285*N285</f>
        <v>105000</v>
      </c>
    </row>
    <row r="286" spans="1:15" ht="14.25">
      <c r="A286" s="3375"/>
      <c r="B286" s="1594">
        <v>10819</v>
      </c>
      <c r="C286" s="1595">
        <v>0.1</v>
      </c>
      <c r="D286" s="1596" t="s">
        <v>235</v>
      </c>
      <c r="E286" s="1663">
        <v>2200000</v>
      </c>
      <c r="F286" s="619">
        <v>7.0000000000000007E-2</v>
      </c>
      <c r="G286" s="658">
        <f t="shared" ref="G286:G291" si="11">E286*F286</f>
        <v>154000.00000000003</v>
      </c>
      <c r="H286" s="1598" t="s">
        <v>7140</v>
      </c>
      <c r="I286" s="1598" t="s">
        <v>461</v>
      </c>
      <c r="J286" s="24"/>
      <c r="K286" s="382">
        <v>10876</v>
      </c>
      <c r="L286" s="1639" t="s">
        <v>7141</v>
      </c>
      <c r="M286" s="1640">
        <v>1350000</v>
      </c>
      <c r="N286" s="707">
        <v>0.05</v>
      </c>
      <c r="O286" s="663">
        <f t="shared" ref="O286:O287" si="12">M286*N286</f>
        <v>67500</v>
      </c>
    </row>
    <row r="287" spans="1:15" ht="14.25">
      <c r="A287" s="3375"/>
      <c r="B287" s="504">
        <v>10869</v>
      </c>
      <c r="C287" s="545">
        <v>0.1</v>
      </c>
      <c r="D287" s="1082" t="s">
        <v>7142</v>
      </c>
      <c r="E287" s="1024">
        <v>2450000</v>
      </c>
      <c r="F287" s="963">
        <v>7.0000000000000007E-2</v>
      </c>
      <c r="G287" s="658">
        <f t="shared" si="11"/>
        <v>171500.00000000003</v>
      </c>
      <c r="H287" s="544" t="s">
        <v>43</v>
      </c>
      <c r="I287" s="544" t="s">
        <v>1170</v>
      </c>
      <c r="J287" s="24"/>
      <c r="K287" s="382">
        <v>10951</v>
      </c>
      <c r="L287" s="1639" t="s">
        <v>4958</v>
      </c>
      <c r="M287" s="1640">
        <v>1900000</v>
      </c>
      <c r="N287" s="707">
        <v>0.05</v>
      </c>
      <c r="O287" s="663">
        <f t="shared" si="12"/>
        <v>95000</v>
      </c>
    </row>
    <row r="288" spans="1:15" ht="14.25">
      <c r="A288" s="3375"/>
      <c r="B288" s="504">
        <v>10929</v>
      </c>
      <c r="C288" s="545">
        <v>0.1</v>
      </c>
      <c r="D288" s="1034" t="s">
        <v>7143</v>
      </c>
      <c r="E288" s="1024">
        <v>3100000</v>
      </c>
      <c r="F288" s="963">
        <v>7.0000000000000007E-2</v>
      </c>
      <c r="G288" s="658">
        <f t="shared" si="11"/>
        <v>217000.00000000003</v>
      </c>
      <c r="H288" s="544" t="s">
        <v>43</v>
      </c>
      <c r="I288" s="544" t="s">
        <v>1170</v>
      </c>
      <c r="J288" s="24"/>
      <c r="K288" s="700"/>
      <c r="L288" s="1652"/>
      <c r="M288" s="700"/>
      <c r="N288" s="721"/>
      <c r="O288" s="567"/>
    </row>
    <row r="289" spans="1:16" ht="15.75" customHeight="1">
      <c r="A289" s="3375"/>
      <c r="B289" s="1594">
        <v>10890</v>
      </c>
      <c r="C289" s="1595">
        <v>0.1</v>
      </c>
      <c r="D289" s="1596" t="s">
        <v>7144</v>
      </c>
      <c r="E289" s="1663">
        <v>1750000</v>
      </c>
      <c r="F289" s="619">
        <v>7.0000000000000007E-2</v>
      </c>
      <c r="G289" s="658">
        <f t="shared" si="11"/>
        <v>122500.00000000001</v>
      </c>
      <c r="H289" s="1598" t="s">
        <v>7140</v>
      </c>
      <c r="I289" s="1598" t="s">
        <v>1170</v>
      </c>
      <c r="J289" s="1512"/>
      <c r="K289" s="1513"/>
      <c r="L289" s="1514"/>
      <c r="M289" s="1515"/>
      <c r="N289" s="1516"/>
      <c r="O289" s="1517"/>
    </row>
    <row r="290" spans="1:16" ht="12.75" customHeight="1">
      <c r="A290" s="3375"/>
      <c r="B290" s="978">
        <v>10960</v>
      </c>
      <c r="C290" s="545">
        <v>0.1</v>
      </c>
      <c r="D290" s="1680" t="s">
        <v>7145</v>
      </c>
      <c r="E290" s="1153">
        <v>1900000</v>
      </c>
      <c r="F290" s="963">
        <v>0.12</v>
      </c>
      <c r="G290" s="658">
        <f t="shared" si="11"/>
        <v>228000</v>
      </c>
      <c r="H290" s="544" t="s">
        <v>1</v>
      </c>
      <c r="I290" s="544" t="s">
        <v>5055</v>
      </c>
      <c r="J290" s="1512"/>
      <c r="K290" s="1512"/>
      <c r="L290" s="1512"/>
      <c r="M290" s="1519"/>
      <c r="N290" s="1520"/>
      <c r="O290" s="1519"/>
    </row>
    <row r="291" spans="1:16" ht="12.75" customHeight="1">
      <c r="A291" s="3375"/>
      <c r="B291" s="984">
        <v>10977</v>
      </c>
      <c r="C291" s="744">
        <v>0.1</v>
      </c>
      <c r="D291" s="692" t="s">
        <v>7146</v>
      </c>
      <c r="E291" s="1314">
        <v>4800000</v>
      </c>
      <c r="F291" s="1311">
        <v>7.0000000000000007E-2</v>
      </c>
      <c r="G291" s="1637">
        <f t="shared" si="11"/>
        <v>336000.00000000006</v>
      </c>
      <c r="H291" s="745" t="s">
        <v>7147</v>
      </c>
      <c r="I291" s="745" t="s">
        <v>461</v>
      </c>
      <c r="J291" s="1552"/>
      <c r="K291" s="1512"/>
      <c r="L291" s="1512"/>
      <c r="M291" s="1519"/>
      <c r="N291" s="1520"/>
      <c r="O291" s="1519"/>
    </row>
    <row r="292" spans="1:16" ht="12.75" customHeight="1">
      <c r="A292" s="3375"/>
      <c r="B292" s="992"/>
      <c r="C292" s="483"/>
      <c r="D292" s="483"/>
      <c r="E292" s="583"/>
      <c r="F292" s="483"/>
      <c r="G292" s="483"/>
      <c r="H292" s="483"/>
      <c r="I292" s="484"/>
      <c r="J292" s="1512"/>
      <c r="K292" s="1512"/>
      <c r="L292" s="1512"/>
      <c r="M292" s="1519"/>
      <c r="N292" s="1520"/>
      <c r="O292" s="1519"/>
    </row>
    <row r="293" spans="1:16" ht="12.75" customHeight="1">
      <c r="A293" s="3375"/>
      <c r="B293" s="1077"/>
      <c r="C293" s="482"/>
      <c r="D293" s="1036"/>
      <c r="E293" s="730"/>
      <c r="F293" s="482"/>
      <c r="G293" s="583"/>
      <c r="H293" s="484"/>
      <c r="I293" s="484"/>
      <c r="J293" s="1512"/>
      <c r="K293" s="1512"/>
      <c r="L293" s="1512"/>
      <c r="M293" s="1519"/>
      <c r="N293" s="1520"/>
      <c r="O293" s="1519"/>
    </row>
    <row r="294" spans="1:16" ht="12.75" customHeight="1">
      <c r="A294" s="3375"/>
      <c r="B294" s="992"/>
      <c r="C294" s="483"/>
      <c r="D294" s="483"/>
      <c r="E294" s="483"/>
      <c r="F294" s="483"/>
      <c r="G294" s="483"/>
      <c r="H294" s="483"/>
      <c r="I294" s="483"/>
      <c r="J294" s="1512"/>
      <c r="K294" s="1512"/>
      <c r="L294" s="1512"/>
      <c r="M294" s="1519"/>
      <c r="N294" s="1520"/>
      <c r="O294" s="1519"/>
    </row>
    <row r="295" spans="1:16" ht="12.75" customHeight="1">
      <c r="A295" s="3375"/>
      <c r="B295" s="992"/>
      <c r="C295" s="483"/>
      <c r="D295" s="483"/>
      <c r="E295" s="483"/>
      <c r="F295" s="483"/>
      <c r="G295" s="483"/>
      <c r="H295" s="483"/>
      <c r="I295" s="484"/>
      <c r="J295" s="1512"/>
      <c r="K295" s="1512"/>
      <c r="L295" s="1512"/>
      <c r="M295" s="1519"/>
      <c r="N295" s="1520"/>
      <c r="O295" s="1519"/>
    </row>
    <row r="296" spans="1:16" ht="12.75" customHeight="1">
      <c r="A296" s="3375"/>
      <c r="B296" s="447"/>
      <c r="C296" s="482"/>
      <c r="D296" s="1140"/>
      <c r="E296" s="1604"/>
      <c r="F296" s="482"/>
      <c r="G296" s="583"/>
      <c r="H296" s="484"/>
      <c r="I296" s="484"/>
      <c r="J296" s="149"/>
      <c r="K296" s="149"/>
      <c r="L296" s="149"/>
      <c r="M296" s="129"/>
      <c r="N296" s="69"/>
      <c r="O296" s="1651">
        <f>SUM(O285:O293)</f>
        <v>267500</v>
      </c>
    </row>
    <row r="297" spans="1:16" ht="12.75" customHeight="1">
      <c r="A297" s="3376"/>
      <c r="B297" s="256"/>
      <c r="C297" s="256"/>
      <c r="D297" s="1038" t="s">
        <v>34</v>
      </c>
      <c r="E297" s="808">
        <f>SUM(E285:E296)</f>
        <v>19200000</v>
      </c>
      <c r="F297" s="292" t="s">
        <v>34</v>
      </c>
      <c r="G297" s="913">
        <f>SUM(G285:G296)</f>
        <v>1589000</v>
      </c>
      <c r="H297" s="3423"/>
      <c r="I297" s="3423"/>
      <c r="J297" s="3423"/>
      <c r="K297" s="3423"/>
      <c r="L297" s="3374" t="s">
        <v>35</v>
      </c>
      <c r="M297" s="3374"/>
      <c r="N297" s="3374"/>
      <c r="O297" s="1032">
        <f>O296+G297</f>
        <v>1856500</v>
      </c>
      <c r="P297" s="1157" t="s">
        <v>7148</v>
      </c>
    </row>
    <row r="299" spans="1:16" ht="18.75" customHeight="1">
      <c r="A299" s="3311" t="s">
        <v>43</v>
      </c>
      <c r="B299" s="3311"/>
      <c r="C299" s="3311"/>
      <c r="D299" s="3311"/>
      <c r="E299" s="3311"/>
      <c r="F299" s="3311"/>
      <c r="G299" s="3311"/>
      <c r="H299" s="3311"/>
      <c r="I299" s="3311"/>
      <c r="J299" s="3311"/>
      <c r="K299" s="3311"/>
      <c r="L299" s="3311"/>
      <c r="M299" s="3311"/>
      <c r="N299" s="3311"/>
      <c r="O299" s="3311"/>
    </row>
    <row r="300" spans="1:16">
      <c r="A300" s="2119" t="s">
        <v>37</v>
      </c>
      <c r="B300" s="463" t="s">
        <v>3</v>
      </c>
      <c r="C300" s="464" t="s">
        <v>930</v>
      </c>
      <c r="D300" s="464" t="s">
        <v>5</v>
      </c>
      <c r="E300" s="958" t="s">
        <v>6</v>
      </c>
      <c r="F300" s="463" t="s">
        <v>7</v>
      </c>
      <c r="G300" s="959" t="s">
        <v>8</v>
      </c>
      <c r="H300" s="509" t="s">
        <v>9</v>
      </c>
      <c r="I300" s="463" t="s">
        <v>10</v>
      </c>
      <c r="J300" s="24" t="s">
        <v>11</v>
      </c>
      <c r="K300" s="24" t="s">
        <v>3</v>
      </c>
      <c r="L300" s="24" t="s">
        <v>5</v>
      </c>
      <c r="M300" s="24" t="s">
        <v>12</v>
      </c>
      <c r="N300" s="24" t="s">
        <v>7</v>
      </c>
      <c r="O300" s="30"/>
    </row>
    <row r="301" spans="1:16">
      <c r="A301" s="3375" t="s">
        <v>13</v>
      </c>
      <c r="B301" s="407"/>
      <c r="C301" s="945"/>
      <c r="D301" s="407"/>
      <c r="E301" s="407"/>
      <c r="F301" s="407"/>
      <c r="G301" s="945"/>
      <c r="H301" s="407"/>
      <c r="I301" s="407"/>
      <c r="J301" s="24"/>
      <c r="K301" s="382">
        <v>10869</v>
      </c>
      <c r="L301" s="382" t="s">
        <v>7149</v>
      </c>
      <c r="M301" s="1638">
        <v>2450000</v>
      </c>
      <c r="N301" s="707">
        <v>0.05</v>
      </c>
      <c r="O301" s="663">
        <f>M301*N301</f>
        <v>122500</v>
      </c>
    </row>
    <row r="302" spans="1:16" ht="14.25">
      <c r="A302" s="3375"/>
      <c r="B302" s="1641">
        <v>10848</v>
      </c>
      <c r="C302" s="1615">
        <v>0.1</v>
      </c>
      <c r="D302" s="1645" t="s">
        <v>7150</v>
      </c>
      <c r="E302" s="1664">
        <v>2100000</v>
      </c>
      <c r="F302" s="1653">
        <v>7.0000000000000007E-2</v>
      </c>
      <c r="G302" s="564">
        <f>F302*E302</f>
        <v>147000</v>
      </c>
      <c r="H302" s="1655" t="s">
        <v>1</v>
      </c>
      <c r="I302" s="1627" t="s">
        <v>461</v>
      </c>
      <c r="J302" s="24"/>
      <c r="K302" s="382">
        <v>10929</v>
      </c>
      <c r="L302" s="382" t="s">
        <v>7151</v>
      </c>
      <c r="M302" s="382">
        <v>3100000</v>
      </c>
      <c r="N302" s="707">
        <v>0.05</v>
      </c>
      <c r="O302" s="663">
        <f t="shared" ref="O302:O305" si="13">M302*N302</f>
        <v>155000</v>
      </c>
    </row>
    <row r="303" spans="1:16" ht="14.25">
      <c r="A303" s="3375"/>
      <c r="B303" s="1642">
        <v>10903</v>
      </c>
      <c r="C303" s="1615">
        <v>0.1</v>
      </c>
      <c r="D303" s="1163" t="s">
        <v>7152</v>
      </c>
      <c r="E303" s="1024">
        <v>4720000</v>
      </c>
      <c r="F303" s="1161">
        <v>0.12</v>
      </c>
      <c r="G303" s="564">
        <f t="shared" ref="G303:G311" si="14">F303*E303</f>
        <v>566400</v>
      </c>
      <c r="H303" s="1143" t="s">
        <v>43</v>
      </c>
      <c r="I303" s="544" t="s">
        <v>1170</v>
      </c>
      <c r="J303" s="24"/>
      <c r="K303" s="24"/>
      <c r="L303" s="24"/>
      <c r="M303" s="24"/>
      <c r="N303" s="24"/>
      <c r="O303" s="809">
        <f t="shared" si="13"/>
        <v>0</v>
      </c>
    </row>
    <row r="304" spans="1:16" ht="14.25">
      <c r="A304" s="3375"/>
      <c r="B304" s="1642">
        <v>10951</v>
      </c>
      <c r="C304" s="1615">
        <v>0.1</v>
      </c>
      <c r="D304" s="1347" t="s">
        <v>7153</v>
      </c>
      <c r="E304" s="1024">
        <v>1900000</v>
      </c>
      <c r="F304" s="1161">
        <v>7.0000000000000007E-2</v>
      </c>
      <c r="G304" s="564">
        <f t="shared" si="14"/>
        <v>133000</v>
      </c>
      <c r="H304" s="1143" t="s">
        <v>1</v>
      </c>
      <c r="I304" s="544" t="s">
        <v>1170</v>
      </c>
      <c r="J304" s="24"/>
      <c r="K304" s="24"/>
      <c r="L304" s="24"/>
      <c r="M304" s="24"/>
      <c r="N304" s="24"/>
      <c r="O304" s="809">
        <f t="shared" si="13"/>
        <v>0</v>
      </c>
    </row>
    <row r="305" spans="1:16" ht="15.75" customHeight="1">
      <c r="A305" s="3375"/>
      <c r="B305" s="1643">
        <v>10899</v>
      </c>
      <c r="C305" s="1615">
        <v>0.1</v>
      </c>
      <c r="D305" s="1646" t="s">
        <v>7154</v>
      </c>
      <c r="E305" s="1663">
        <v>3000000</v>
      </c>
      <c r="F305" s="1654">
        <v>0.12</v>
      </c>
      <c r="G305" s="564">
        <f t="shared" si="14"/>
        <v>360000</v>
      </c>
      <c r="H305" s="1656" t="s">
        <v>43</v>
      </c>
      <c r="I305" s="1598" t="s">
        <v>1170</v>
      </c>
      <c r="J305" s="1512"/>
      <c r="K305" s="1513"/>
      <c r="L305" s="1514"/>
      <c r="M305" s="1515"/>
      <c r="N305" s="1516"/>
      <c r="O305" s="809">
        <f t="shared" si="13"/>
        <v>0</v>
      </c>
    </row>
    <row r="306" spans="1:16" ht="12.75" customHeight="1">
      <c r="A306" s="3375"/>
      <c r="B306" s="1583">
        <v>10902</v>
      </c>
      <c r="C306" s="649">
        <v>0.08</v>
      </c>
      <c r="D306" s="1647" t="s">
        <v>7155</v>
      </c>
      <c r="E306" s="1221">
        <v>2150000</v>
      </c>
      <c r="F306" s="1657">
        <v>0.06</v>
      </c>
      <c r="G306" s="564">
        <f t="shared" si="14"/>
        <v>129000</v>
      </c>
      <c r="H306" s="1383" t="s">
        <v>7140</v>
      </c>
      <c r="I306" s="543" t="s">
        <v>1170</v>
      </c>
      <c r="J306" s="1512"/>
      <c r="K306" s="1512"/>
      <c r="L306" s="1512"/>
      <c r="M306" s="1519"/>
      <c r="N306" s="1520"/>
      <c r="O306" s="1519"/>
    </row>
    <row r="307" spans="1:16" ht="12.75" customHeight="1">
      <c r="A307" s="3375"/>
      <c r="B307" s="1403">
        <v>10942</v>
      </c>
      <c r="C307" s="1615">
        <v>0.1</v>
      </c>
      <c r="D307" s="1690" t="s">
        <v>7156</v>
      </c>
      <c r="E307" s="1153">
        <v>1100000</v>
      </c>
      <c r="F307" s="1161">
        <v>7.0000000000000007E-2</v>
      </c>
      <c r="G307" s="564">
        <f t="shared" si="14"/>
        <v>77000.000000000015</v>
      </c>
      <c r="H307" s="1143" t="s">
        <v>7140</v>
      </c>
      <c r="I307" s="544" t="s">
        <v>7157</v>
      </c>
      <c r="J307" s="1552"/>
      <c r="K307" s="1512"/>
      <c r="L307" s="1512"/>
      <c r="M307" s="1519"/>
      <c r="N307" s="1520"/>
      <c r="O307" s="1519"/>
    </row>
    <row r="308" spans="1:16" ht="12.75" customHeight="1">
      <c r="A308" s="3375"/>
      <c r="B308" s="1644">
        <v>10884</v>
      </c>
      <c r="C308" s="1615">
        <v>0.1</v>
      </c>
      <c r="D308" s="497" t="s">
        <v>7158</v>
      </c>
      <c r="E308" s="1230">
        <v>1500000</v>
      </c>
      <c r="F308" s="1659">
        <v>7.0000000000000007E-2</v>
      </c>
      <c r="G308" s="564">
        <f t="shared" si="14"/>
        <v>105000.00000000001</v>
      </c>
      <c r="H308" s="654" t="s">
        <v>7140</v>
      </c>
      <c r="I308" s="659" t="s">
        <v>7157</v>
      </c>
      <c r="J308" s="1512"/>
      <c r="K308" s="1512"/>
      <c r="L308" s="1512"/>
      <c r="M308" s="1519"/>
      <c r="N308" s="1520"/>
      <c r="O308" s="1519"/>
    </row>
    <row r="309" spans="1:16" ht="12.75" customHeight="1">
      <c r="A309" s="3375"/>
      <c r="B309" s="1619">
        <v>10918</v>
      </c>
      <c r="C309" s="1615">
        <v>0.1</v>
      </c>
      <c r="D309" s="1648" t="s">
        <v>7159</v>
      </c>
      <c r="E309" s="1600">
        <v>1400000</v>
      </c>
      <c r="F309" s="1632">
        <v>0.12</v>
      </c>
      <c r="G309" s="564">
        <f t="shared" si="14"/>
        <v>168000</v>
      </c>
      <c r="H309" s="1383" t="s">
        <v>43</v>
      </c>
      <c r="I309" s="543" t="s">
        <v>1170</v>
      </c>
      <c r="J309" s="1512"/>
      <c r="K309" s="1512"/>
      <c r="L309" s="1512"/>
      <c r="M309" s="1519"/>
      <c r="N309" s="1520"/>
      <c r="O309" s="1519"/>
    </row>
    <row r="310" spans="1:16" ht="12.75" customHeight="1">
      <c r="A310" s="3375"/>
      <c r="B310" s="1619">
        <v>10950</v>
      </c>
      <c r="C310" s="1615">
        <v>0.1</v>
      </c>
      <c r="D310" s="1347" t="s">
        <v>7160</v>
      </c>
      <c r="E310" s="1620">
        <v>1400000</v>
      </c>
      <c r="F310" s="1632">
        <v>0.12</v>
      </c>
      <c r="G310" s="564">
        <f t="shared" si="14"/>
        <v>168000</v>
      </c>
      <c r="H310" s="1383" t="s">
        <v>43</v>
      </c>
      <c r="I310" s="543" t="s">
        <v>1170</v>
      </c>
      <c r="J310" s="1512"/>
      <c r="K310" s="1512"/>
      <c r="L310" s="1512"/>
      <c r="M310" s="1519"/>
      <c r="N310" s="1520"/>
      <c r="O310" s="1519"/>
    </row>
    <row r="311" spans="1:16" ht="12.75" customHeight="1">
      <c r="A311" s="3375"/>
      <c r="B311" s="1619">
        <v>10954</v>
      </c>
      <c r="C311" s="1615">
        <v>0.1</v>
      </c>
      <c r="D311" s="1649" t="s">
        <v>7161</v>
      </c>
      <c r="E311" s="1620">
        <v>2600000</v>
      </c>
      <c r="F311" s="1632">
        <v>7.0000000000000007E-2</v>
      </c>
      <c r="G311" s="564">
        <f t="shared" si="14"/>
        <v>182000.00000000003</v>
      </c>
      <c r="H311" s="1383" t="s">
        <v>7162</v>
      </c>
      <c r="I311" s="543" t="s">
        <v>1170</v>
      </c>
      <c r="J311" s="1512"/>
      <c r="K311" s="1512"/>
      <c r="L311" s="1512"/>
      <c r="M311" s="1519"/>
      <c r="N311" s="1520"/>
      <c r="O311" s="1519"/>
    </row>
    <row r="312" spans="1:16" ht="12.75" customHeight="1">
      <c r="A312" s="3375"/>
      <c r="B312" s="1078"/>
      <c r="C312" s="1556"/>
      <c r="D312" s="1140"/>
      <c r="E312" s="1614"/>
      <c r="F312" s="1079"/>
      <c r="G312" s="815"/>
      <c r="H312" s="974"/>
      <c r="I312" s="974"/>
      <c r="J312" s="1512"/>
      <c r="K312" s="1512"/>
      <c r="L312" s="1512"/>
      <c r="M312" s="1519"/>
      <c r="N312" s="1520"/>
      <c r="O312" s="1519"/>
    </row>
    <row r="313" spans="1:16" ht="12.75" customHeight="1">
      <c r="A313" s="3375"/>
      <c r="B313" s="992"/>
      <c r="C313" s="483"/>
      <c r="D313" s="483"/>
      <c r="E313" s="483"/>
      <c r="F313" s="483"/>
      <c r="G313" s="483"/>
      <c r="H313" s="483"/>
      <c r="I313" s="483"/>
      <c r="J313" s="1512"/>
      <c r="K313" s="1512"/>
      <c r="L313" s="1512"/>
      <c r="M313" s="1519"/>
      <c r="N313" s="1520"/>
      <c r="O313" s="1519"/>
    </row>
    <row r="314" spans="1:16" ht="12.75" customHeight="1">
      <c r="A314" s="3375"/>
      <c r="B314" s="1382" t="s">
        <v>31</v>
      </c>
      <c r="C314" s="701" t="s">
        <v>7163</v>
      </c>
      <c r="D314" s="1625" t="s">
        <v>7164</v>
      </c>
      <c r="E314" s="943"/>
      <c r="F314" s="701"/>
      <c r="G314" s="703"/>
      <c r="H314" s="705"/>
      <c r="I314" s="705"/>
      <c r="J314" s="1512"/>
      <c r="K314" s="1512"/>
      <c r="L314" s="1512"/>
      <c r="M314" s="1519"/>
      <c r="N314" s="1520"/>
      <c r="O314" s="1519"/>
    </row>
    <row r="315" spans="1:16" ht="12.75" customHeight="1">
      <c r="A315" s="3375"/>
      <c r="B315" s="447"/>
      <c r="C315" s="482"/>
      <c r="D315" s="1140"/>
      <c r="E315" s="1604"/>
      <c r="F315" s="482"/>
      <c r="G315" s="583"/>
      <c r="H315" s="484"/>
      <c r="I315" s="484"/>
      <c r="J315" s="149"/>
      <c r="K315" s="149"/>
      <c r="L315" s="149"/>
      <c r="M315" s="129"/>
      <c r="N315" s="69"/>
      <c r="O315" s="1651">
        <f>SUM(O301:O312)</f>
        <v>277500</v>
      </c>
    </row>
    <row r="316" spans="1:16" ht="12.75" customHeight="1">
      <c r="A316" s="3376"/>
      <c r="B316" s="256"/>
      <c r="C316" s="256"/>
      <c r="D316" s="1038" t="s">
        <v>34</v>
      </c>
      <c r="E316" s="808">
        <f>SUM(E302:E315)</f>
        <v>21870000</v>
      </c>
      <c r="F316" s="292" t="s">
        <v>34</v>
      </c>
      <c r="G316" s="902">
        <f>SUM(G303:G315)</f>
        <v>1888400</v>
      </c>
      <c r="H316" s="3423"/>
      <c r="I316" s="3423"/>
      <c r="J316" s="3423"/>
      <c r="K316" s="3423"/>
      <c r="L316" s="3379" t="s">
        <v>35</v>
      </c>
      <c r="M316" s="3379"/>
      <c r="N316" s="3379"/>
      <c r="O316" s="1032">
        <f>O315+G316</f>
        <v>2165900</v>
      </c>
      <c r="P316" s="1157" t="s">
        <v>7165</v>
      </c>
    </row>
    <row r="318" spans="1:16" ht="18.75" customHeight="1">
      <c r="A318" s="3311" t="s">
        <v>7045</v>
      </c>
      <c r="B318" s="3311"/>
      <c r="C318" s="3311"/>
      <c r="D318" s="3311"/>
      <c r="E318" s="3311"/>
      <c r="F318" s="3311"/>
      <c r="G318" s="3311"/>
      <c r="H318" s="3311"/>
      <c r="I318" s="3311"/>
      <c r="J318" s="3311"/>
      <c r="K318" s="3311"/>
      <c r="L318" s="3311"/>
      <c r="M318" s="3311"/>
      <c r="N318" s="3311"/>
      <c r="O318" s="3311"/>
    </row>
    <row r="319" spans="1:16">
      <c r="A319" s="2119" t="s">
        <v>37</v>
      </c>
      <c r="B319" s="24" t="s">
        <v>3</v>
      </c>
      <c r="C319" s="8" t="s">
        <v>930</v>
      </c>
      <c r="D319" s="8" t="s">
        <v>5</v>
      </c>
      <c r="E319" s="907" t="s">
        <v>6</v>
      </c>
      <c r="F319" s="24" t="s">
        <v>7</v>
      </c>
      <c r="G319" s="885" t="s">
        <v>8</v>
      </c>
      <c r="H319" s="156" t="s">
        <v>9</v>
      </c>
      <c r="I319" s="24" t="s">
        <v>10</v>
      </c>
      <c r="J319" s="24" t="s">
        <v>11</v>
      </c>
      <c r="K319" s="24">
        <v>6</v>
      </c>
      <c r="L319" s="24" t="s">
        <v>5</v>
      </c>
      <c r="M319" s="24" t="s">
        <v>12</v>
      </c>
      <c r="N319" s="24" t="s">
        <v>7</v>
      </c>
      <c r="O319" s="30"/>
    </row>
    <row r="320" spans="1:16">
      <c r="A320" s="2119"/>
      <c r="B320" s="1594">
        <v>10773</v>
      </c>
      <c r="C320" s="1595">
        <v>0.1</v>
      </c>
      <c r="D320" s="1596" t="s">
        <v>7166</v>
      </c>
      <c r="E320" s="1597">
        <v>1400000</v>
      </c>
      <c r="F320" s="1595">
        <v>0.04</v>
      </c>
      <c r="G320" s="1624">
        <f>E320*F320</f>
        <v>56000</v>
      </c>
      <c r="H320" s="1598"/>
      <c r="I320" s="1598" t="s">
        <v>461</v>
      </c>
      <c r="J320" s="24"/>
      <c r="K320" s="24"/>
      <c r="L320" s="24"/>
      <c r="M320" s="24"/>
      <c r="N320" s="24"/>
      <c r="O320" s="30"/>
    </row>
    <row r="321" spans="1:16">
      <c r="A321" s="2119"/>
      <c r="B321" s="1562"/>
      <c r="C321" s="1563"/>
      <c r="D321" s="1564" t="s">
        <v>7167</v>
      </c>
      <c r="E321" s="1605"/>
      <c r="F321" s="1563"/>
      <c r="G321" s="1566"/>
      <c r="H321" s="1567"/>
      <c r="I321" s="1567" t="s">
        <v>4961</v>
      </c>
      <c r="J321" s="24"/>
      <c r="K321" s="24"/>
      <c r="L321" s="24"/>
      <c r="M321" s="24"/>
      <c r="N321" s="24"/>
      <c r="O321" s="30"/>
    </row>
    <row r="322" spans="1:16" ht="12.75" customHeight="1">
      <c r="A322" s="3383">
        <v>6</v>
      </c>
      <c r="B322" s="447" t="s">
        <v>315</v>
      </c>
      <c r="C322" s="1606"/>
      <c r="D322" s="1036" t="s">
        <v>7168</v>
      </c>
      <c r="E322" s="730"/>
      <c r="F322" s="1342"/>
      <c r="G322" s="1510"/>
      <c r="H322" s="1511"/>
      <c r="I322" s="484" t="s">
        <v>1170</v>
      </c>
      <c r="J322" s="24"/>
      <c r="K322" s="24"/>
      <c r="L322" s="24"/>
      <c r="M322" s="24"/>
      <c r="N322" s="24"/>
      <c r="O322" s="30"/>
    </row>
    <row r="323" spans="1:16" ht="12.75" customHeight="1">
      <c r="A323" s="3384"/>
      <c r="B323" s="256"/>
      <c r="C323" s="256"/>
      <c r="D323" s="1038" t="s">
        <v>34</v>
      </c>
      <c r="E323" s="808">
        <f>SUM(E320:E322)</f>
        <v>1400000</v>
      </c>
      <c r="F323" s="292" t="s">
        <v>34</v>
      </c>
      <c r="G323" s="902">
        <f>SUM(G322:G322)</f>
        <v>0</v>
      </c>
      <c r="H323" s="3423"/>
      <c r="I323" s="3423"/>
      <c r="J323" s="3423"/>
      <c r="K323" s="3423"/>
      <c r="L323" s="3277" t="s">
        <v>35</v>
      </c>
      <c r="M323" s="3277"/>
      <c r="N323" s="3277"/>
      <c r="O323" s="294"/>
    </row>
    <row r="325" spans="1:16" ht="18.75" customHeight="1">
      <c r="A325" s="3311" t="s">
        <v>127</v>
      </c>
      <c r="B325" s="3311"/>
      <c r="C325" s="3311"/>
      <c r="D325" s="3311"/>
      <c r="E325" s="3311"/>
      <c r="F325" s="3311"/>
      <c r="G325" s="3311"/>
      <c r="H325" s="3311"/>
      <c r="I325" s="3311"/>
      <c r="J325" s="3311"/>
      <c r="K325" s="3311"/>
      <c r="L325" s="3311"/>
      <c r="M325" s="3311"/>
      <c r="N325" s="3311"/>
      <c r="O325" s="3311"/>
    </row>
    <row r="326" spans="1:16">
      <c r="A326" s="2119" t="s">
        <v>37</v>
      </c>
      <c r="B326" s="24" t="s">
        <v>3</v>
      </c>
      <c r="C326" s="8" t="s">
        <v>930</v>
      </c>
      <c r="D326" s="8" t="s">
        <v>5</v>
      </c>
      <c r="E326" s="907" t="s">
        <v>6</v>
      </c>
      <c r="F326" s="24" t="s">
        <v>7</v>
      </c>
      <c r="G326" s="885" t="s">
        <v>8</v>
      </c>
      <c r="H326" s="156" t="s">
        <v>9</v>
      </c>
      <c r="I326" s="24" t="s">
        <v>10</v>
      </c>
      <c r="J326" s="24" t="s">
        <v>11</v>
      </c>
      <c r="K326" s="24" t="s">
        <v>3</v>
      </c>
      <c r="L326" s="24" t="s">
        <v>5</v>
      </c>
      <c r="M326" s="24" t="s">
        <v>12</v>
      </c>
      <c r="N326" s="24" t="s">
        <v>7</v>
      </c>
      <c r="O326" s="30"/>
    </row>
    <row r="327" spans="1:16" ht="17.25" customHeight="1">
      <c r="A327" s="3354" t="s">
        <v>13</v>
      </c>
      <c r="B327" s="1381">
        <v>10930</v>
      </c>
      <c r="C327" s="656">
        <v>0.1</v>
      </c>
      <c r="D327" s="1047" t="s">
        <v>7169</v>
      </c>
      <c r="E327" s="532">
        <v>1570000</v>
      </c>
      <c r="F327" s="656">
        <v>0.05</v>
      </c>
      <c r="G327" s="658">
        <f>E327*F327</f>
        <v>78500</v>
      </c>
      <c r="H327" s="705"/>
      <c r="I327" s="705"/>
      <c r="J327" s="24"/>
      <c r="K327" s="382">
        <v>10857</v>
      </c>
      <c r="L327" s="1666" t="s">
        <v>7170</v>
      </c>
      <c r="M327" s="1617">
        <v>1400000</v>
      </c>
      <c r="N327" s="707">
        <v>0.05</v>
      </c>
      <c r="O327" s="1675">
        <f>M327*N327</f>
        <v>70000</v>
      </c>
    </row>
    <row r="328" spans="1:16" ht="15" customHeight="1">
      <c r="A328" s="3354"/>
      <c r="B328" s="1562"/>
      <c r="C328" s="1563"/>
      <c r="D328" s="1564"/>
      <c r="E328" s="1605"/>
      <c r="F328" s="1563"/>
      <c r="G328" s="1566"/>
      <c r="H328" s="1567"/>
      <c r="I328" s="1567"/>
      <c r="J328" s="24"/>
      <c r="K328" s="382">
        <v>10939</v>
      </c>
      <c r="L328" s="1666" t="s">
        <v>7171</v>
      </c>
      <c r="M328" s="1617">
        <v>950000</v>
      </c>
      <c r="N328" s="707">
        <v>0.05</v>
      </c>
      <c r="O328" s="1675">
        <f>M328*N328</f>
        <v>47500</v>
      </c>
    </row>
    <row r="329" spans="1:16" ht="12.75" customHeight="1">
      <c r="A329" s="3354"/>
      <c r="B329" s="447"/>
      <c r="C329" s="1606"/>
      <c r="D329" s="1036"/>
      <c r="E329" s="730"/>
      <c r="F329" s="1342"/>
      <c r="G329" s="1510"/>
      <c r="H329" s="1511"/>
      <c r="I329" s="484"/>
      <c r="J329" s="24"/>
      <c r="K329" s="24"/>
      <c r="L329" s="24"/>
      <c r="M329" s="24"/>
      <c r="N329" s="24"/>
      <c r="O329" s="30"/>
    </row>
    <row r="330" spans="1:16" ht="12.75" customHeight="1">
      <c r="A330" s="3354"/>
      <c r="B330" s="1077"/>
      <c r="C330" s="482"/>
      <c r="D330" s="1036"/>
      <c r="E330" s="730"/>
      <c r="F330" s="482"/>
      <c r="G330" s="583"/>
      <c r="H330" s="484"/>
      <c r="I330" s="484"/>
      <c r="J330" s="1512"/>
      <c r="K330" s="1512"/>
      <c r="L330" s="1512"/>
      <c r="M330" s="1519"/>
      <c r="N330" s="1520"/>
      <c r="O330" s="1674">
        <f>SUM(O327:O329)</f>
        <v>117500</v>
      </c>
    </row>
    <row r="331" spans="1:16" ht="12.75" customHeight="1">
      <c r="A331" s="3354"/>
      <c r="B331" s="992"/>
      <c r="C331" s="483"/>
      <c r="D331" s="483"/>
      <c r="E331" s="483"/>
      <c r="F331" s="483"/>
      <c r="G331" s="483"/>
      <c r="H331" s="483"/>
      <c r="I331" s="483"/>
      <c r="J331" s="1512"/>
      <c r="K331" s="1512"/>
      <c r="L331" s="1512"/>
      <c r="M331" s="1519"/>
      <c r="N331" s="1671"/>
      <c r="O331" s="1588"/>
    </row>
    <row r="332" spans="1:16" ht="12.75" customHeight="1">
      <c r="A332" s="3354"/>
      <c r="B332" s="992"/>
      <c r="C332" s="483"/>
      <c r="D332" s="483"/>
      <c r="E332" s="1667">
        <v>1570000</v>
      </c>
      <c r="F332" s="1669"/>
      <c r="G332" s="1668">
        <f>SUM(G327:G331)</f>
        <v>78500</v>
      </c>
      <c r="H332" s="483"/>
      <c r="I332" s="484"/>
      <c r="J332" s="1512"/>
      <c r="K332" s="1512"/>
      <c r="L332" s="1512"/>
      <c r="M332" s="1519"/>
      <c r="N332" s="1672"/>
      <c r="O332" s="407"/>
    </row>
    <row r="333" spans="1:16" ht="12.75" customHeight="1">
      <c r="A333" s="3354"/>
      <c r="B333" s="447"/>
      <c r="C333" s="482"/>
      <c r="D333" s="1140"/>
      <c r="E333" s="1665"/>
      <c r="F333" s="482"/>
      <c r="G333" s="583"/>
      <c r="H333" s="484"/>
      <c r="I333" s="484"/>
      <c r="J333" s="149"/>
      <c r="K333" s="149"/>
      <c r="L333" s="149"/>
      <c r="M333" s="129"/>
      <c r="N333" s="1673"/>
      <c r="O333" s="326"/>
    </row>
    <row r="334" spans="1:16" ht="12.75" customHeight="1">
      <c r="A334" s="3355"/>
      <c r="B334" s="256"/>
      <c r="C334" s="256"/>
      <c r="D334" s="1479" t="s">
        <v>34</v>
      </c>
      <c r="E334" s="407"/>
      <c r="F334" s="292" t="s">
        <v>34</v>
      </c>
      <c r="G334" s="902"/>
      <c r="H334" s="3423"/>
      <c r="I334" s="3423"/>
      <c r="J334" s="3423"/>
      <c r="K334" s="3423"/>
      <c r="L334" s="3379" t="s">
        <v>35</v>
      </c>
      <c r="M334" s="3379"/>
      <c r="N334" s="3379"/>
      <c r="O334" s="1670">
        <f>O330+G332</f>
        <v>196000</v>
      </c>
      <c r="P334" s="1157" t="s">
        <v>7165</v>
      </c>
    </row>
    <row r="337" spans="1:15" ht="18.75" customHeight="1">
      <c r="A337" s="3311" t="s">
        <v>19</v>
      </c>
      <c r="B337" s="3311"/>
      <c r="C337" s="3311"/>
      <c r="D337" s="3311"/>
      <c r="E337" s="3311"/>
      <c r="F337" s="3311"/>
      <c r="G337" s="3311"/>
      <c r="H337" s="3311"/>
      <c r="I337" s="3311"/>
      <c r="J337" s="3311"/>
      <c r="K337" s="3311"/>
      <c r="L337" s="3311"/>
      <c r="M337" s="3311"/>
      <c r="N337" s="3311"/>
      <c r="O337" s="3311"/>
    </row>
    <row r="338" spans="1:15">
      <c r="A338" s="2119" t="s">
        <v>37</v>
      </c>
      <c r="B338" s="24" t="s">
        <v>3</v>
      </c>
      <c r="C338" s="8" t="s">
        <v>930</v>
      </c>
      <c r="D338" s="8" t="s">
        <v>5</v>
      </c>
      <c r="E338" s="907" t="s">
        <v>6</v>
      </c>
      <c r="F338" s="24" t="s">
        <v>7</v>
      </c>
      <c r="G338" s="885" t="s">
        <v>8</v>
      </c>
      <c r="H338" s="156" t="s">
        <v>9</v>
      </c>
      <c r="I338" s="24" t="s">
        <v>10</v>
      </c>
      <c r="J338" s="24" t="s">
        <v>11</v>
      </c>
      <c r="K338" s="24" t="s">
        <v>3</v>
      </c>
      <c r="L338" s="24" t="s">
        <v>5</v>
      </c>
      <c r="M338" s="24" t="s">
        <v>12</v>
      </c>
      <c r="N338" s="24" t="s">
        <v>7</v>
      </c>
      <c r="O338" s="30"/>
    </row>
    <row r="339" spans="1:15" ht="14.25">
      <c r="A339" s="3385"/>
      <c r="B339" s="1381">
        <v>10779</v>
      </c>
      <c r="C339" s="656">
        <v>0.1</v>
      </c>
      <c r="D339" s="421" t="s">
        <v>7172</v>
      </c>
      <c r="E339" s="1378">
        <v>1500000</v>
      </c>
      <c r="F339" s="656">
        <v>0.05</v>
      </c>
      <c r="G339" s="658">
        <f>E339*F339</f>
        <v>75000</v>
      </c>
      <c r="H339" s="659"/>
      <c r="I339" s="659" t="s">
        <v>1170</v>
      </c>
      <c r="J339" s="24"/>
      <c r="K339" s="382">
        <v>10890</v>
      </c>
      <c r="L339" s="382" t="s">
        <v>7173</v>
      </c>
      <c r="M339" s="382">
        <v>1750000</v>
      </c>
      <c r="N339" s="707">
        <v>0.05</v>
      </c>
      <c r="O339" s="1675">
        <f>M339*N339</f>
        <v>87500</v>
      </c>
    </row>
    <row r="340" spans="1:15" ht="17.25" customHeight="1">
      <c r="A340" s="3385"/>
      <c r="B340" s="1594">
        <v>10875</v>
      </c>
      <c r="C340" s="1595">
        <v>0.1</v>
      </c>
      <c r="D340" s="1628" t="s">
        <v>7174</v>
      </c>
      <c r="E340" s="1663">
        <v>1950000</v>
      </c>
      <c r="F340" s="1595">
        <v>0.05</v>
      </c>
      <c r="G340" s="858">
        <f>E340*F340</f>
        <v>97500</v>
      </c>
      <c r="H340" s="1598"/>
      <c r="I340" s="1598" t="s">
        <v>7157</v>
      </c>
      <c r="J340" s="24"/>
      <c r="K340" s="382"/>
      <c r="L340" s="382"/>
      <c r="M340" s="382"/>
      <c r="N340" s="382"/>
      <c r="O340" s="385"/>
    </row>
    <row r="341" spans="1:15" ht="14.25">
      <c r="A341" s="3385"/>
      <c r="B341" s="447"/>
      <c r="C341" s="1606"/>
      <c r="D341" s="1036"/>
      <c r="E341" s="1333"/>
      <c r="F341" s="1342"/>
      <c r="G341" s="1510"/>
      <c r="H341" s="1511"/>
      <c r="I341" s="484"/>
      <c r="J341" s="24"/>
      <c r="K341" s="382"/>
      <c r="L341" s="382"/>
      <c r="M341" s="382"/>
      <c r="N341" s="382"/>
      <c r="O341" s="385"/>
    </row>
    <row r="342" spans="1:15" ht="12.75" customHeight="1">
      <c r="A342" s="3385"/>
      <c r="B342" s="774"/>
      <c r="C342" s="701"/>
      <c r="D342" s="1159"/>
      <c r="E342" s="1602"/>
      <c r="F342" s="701"/>
      <c r="G342" s="703"/>
      <c r="H342" s="705"/>
      <c r="I342" s="705"/>
      <c r="J342" s="1512"/>
      <c r="K342" s="1660"/>
      <c r="L342" s="1660"/>
      <c r="M342" s="1661"/>
      <c r="N342" s="1662"/>
      <c r="O342" s="1661"/>
    </row>
    <row r="343" spans="1:15" ht="12.75" customHeight="1">
      <c r="A343" s="3385"/>
      <c r="B343" s="1077"/>
      <c r="C343" s="482"/>
      <c r="D343" s="1036"/>
      <c r="E343" s="730"/>
      <c r="F343" s="482"/>
      <c r="G343" s="583"/>
      <c r="H343" s="484"/>
      <c r="I343" s="484"/>
      <c r="J343" s="1512"/>
      <c r="K343" s="1660"/>
      <c r="L343" s="1660"/>
      <c r="M343" s="1661"/>
      <c r="N343" s="1662"/>
      <c r="O343" s="1661"/>
    </row>
    <row r="344" spans="1:15" ht="12.75" customHeight="1">
      <c r="A344" s="3385"/>
      <c r="B344" s="992"/>
      <c r="C344" s="483"/>
      <c r="D344" s="483"/>
      <c r="E344" s="483"/>
      <c r="F344" s="483"/>
      <c r="G344" s="483"/>
      <c r="H344" s="483"/>
      <c r="I344" s="483"/>
      <c r="J344" s="1512"/>
      <c r="K344" s="1660"/>
      <c r="L344" s="1660"/>
      <c r="M344" s="1661"/>
      <c r="N344" s="1662"/>
      <c r="O344" s="1661"/>
    </row>
    <row r="345" spans="1:15" ht="12.75" customHeight="1">
      <c r="A345" s="3385"/>
      <c r="B345" s="992"/>
      <c r="C345" s="483"/>
      <c r="D345" s="483"/>
      <c r="E345" s="483"/>
      <c r="F345" s="483"/>
      <c r="G345" s="483"/>
      <c r="H345" s="483"/>
      <c r="I345" s="484"/>
      <c r="J345" s="1512"/>
      <c r="K345" s="1512"/>
      <c r="L345" s="1512"/>
      <c r="M345" s="1519"/>
      <c r="N345" s="1520"/>
      <c r="O345" s="1519"/>
    </row>
    <row r="346" spans="1:15" ht="12.75" customHeight="1">
      <c r="A346" s="3385"/>
      <c r="B346" s="447"/>
      <c r="C346" s="482"/>
      <c r="D346" s="1140"/>
      <c r="E346" s="1604"/>
      <c r="F346" s="482"/>
      <c r="G346" s="583"/>
      <c r="H346" s="484"/>
      <c r="I346" s="484"/>
      <c r="J346" s="149"/>
      <c r="K346" s="149"/>
      <c r="L346" s="149"/>
      <c r="M346" s="129"/>
      <c r="N346" s="69"/>
      <c r="O346" s="30"/>
    </row>
    <row r="347" spans="1:15" ht="12.75" customHeight="1">
      <c r="A347" s="3386"/>
      <c r="B347" s="256"/>
      <c r="C347" s="256"/>
      <c r="D347" s="1038" t="s">
        <v>34</v>
      </c>
      <c r="E347" s="808">
        <f>SUM(E339:E346)</f>
        <v>3450000</v>
      </c>
      <c r="F347" s="292" t="s">
        <v>34</v>
      </c>
      <c r="G347" s="902">
        <f>SUM(G341:G346)</f>
        <v>0</v>
      </c>
      <c r="H347" s="3423"/>
      <c r="I347" s="3423"/>
      <c r="J347" s="3423"/>
      <c r="K347" s="3423"/>
      <c r="L347" s="3277"/>
      <c r="M347" s="3277"/>
      <c r="N347" s="3277"/>
      <c r="O347" s="294"/>
    </row>
    <row r="349" spans="1:15">
      <c r="A349" s="3452" t="s">
        <v>69</v>
      </c>
      <c r="B349" s="3459"/>
      <c r="C349" s="2113"/>
      <c r="D349" s="1042">
        <f>E347+E333+E323+E316+E297</f>
        <v>45920000</v>
      </c>
    </row>
    <row r="350" spans="1:15">
      <c r="A350" s="3453" t="s">
        <v>70</v>
      </c>
      <c r="B350" s="3460"/>
      <c r="C350" s="972"/>
      <c r="D350" s="1043"/>
    </row>
    <row r="351" spans="1:15">
      <c r="A351" s="3454" t="s">
        <v>71</v>
      </c>
      <c r="B351" s="3461"/>
      <c r="C351" s="2112"/>
      <c r="D351" s="1044"/>
    </row>
    <row r="352" spans="1:15">
      <c r="A352" s="3462"/>
      <c r="B352" s="3463"/>
      <c r="C352" s="151"/>
      <c r="D352" s="1045"/>
    </row>
    <row r="355" spans="1:9" ht="12.75" customHeight="1">
      <c r="A355" s="3334" t="s">
        <v>7175</v>
      </c>
      <c r="B355" s="3334"/>
      <c r="C355" s="3334"/>
      <c r="D355" s="3334"/>
      <c r="E355" s="3334"/>
      <c r="F355" s="3334"/>
      <c r="G355" s="3334"/>
      <c r="H355" s="3334"/>
      <c r="I355" s="3334"/>
    </row>
    <row r="356" spans="1:9" ht="12.75" customHeight="1">
      <c r="A356" s="3334"/>
      <c r="B356" s="3334"/>
      <c r="C356" s="3334"/>
      <c r="D356" s="3334"/>
      <c r="E356" s="3334"/>
      <c r="F356" s="3334"/>
      <c r="G356" s="3334"/>
      <c r="H356" s="3334"/>
      <c r="I356" s="3334"/>
    </row>
    <row r="357" spans="1:9" ht="28.5">
      <c r="A357" s="682" t="s">
        <v>523</v>
      </c>
      <c r="B357" s="682" t="s">
        <v>524</v>
      </c>
      <c r="C357" s="682" t="s">
        <v>525</v>
      </c>
      <c r="D357" s="682" t="s">
        <v>526</v>
      </c>
      <c r="E357" s="911" t="s">
        <v>6</v>
      </c>
      <c r="F357" s="683" t="s">
        <v>7</v>
      </c>
      <c r="G357" s="899" t="s">
        <v>527</v>
      </c>
      <c r="H357" s="684" t="s">
        <v>11</v>
      </c>
      <c r="I357" s="489" t="s">
        <v>528</v>
      </c>
    </row>
    <row r="358" spans="1:9" ht="15">
      <c r="A358" s="1098">
        <v>10779</v>
      </c>
      <c r="B358" s="545">
        <v>0.1</v>
      </c>
      <c r="C358" s="1601" t="s">
        <v>7172</v>
      </c>
      <c r="D358" s="1082" t="s">
        <v>981</v>
      </c>
      <c r="E358" s="1024">
        <v>1500000</v>
      </c>
      <c r="F358" s="1094">
        <v>0.06</v>
      </c>
      <c r="G358" s="1153">
        <f>E358*F358</f>
        <v>90000</v>
      </c>
      <c r="H358" s="1680"/>
      <c r="I358" s="1680" t="s">
        <v>19</v>
      </c>
    </row>
    <row r="359" spans="1:9" ht="15">
      <c r="A359" s="1098">
        <v>10833</v>
      </c>
      <c r="B359" s="1094">
        <v>0.1</v>
      </c>
      <c r="C359" s="1082" t="s">
        <v>7138</v>
      </c>
      <c r="D359" s="1082" t="s">
        <v>981</v>
      </c>
      <c r="E359" s="1024">
        <v>3000000</v>
      </c>
      <c r="F359" s="1094">
        <v>0.06</v>
      </c>
      <c r="G359" s="1153">
        <f t="shared" ref="G359:G369" si="15">E359*F359</f>
        <v>180000</v>
      </c>
      <c r="H359" s="1081"/>
      <c r="I359" s="1081" t="s">
        <v>15</v>
      </c>
    </row>
    <row r="360" spans="1:9" ht="15">
      <c r="A360" s="1574">
        <v>10899</v>
      </c>
      <c r="B360" s="1549">
        <v>0.1</v>
      </c>
      <c r="C360" s="1166" t="s">
        <v>7176</v>
      </c>
      <c r="D360" s="1347" t="s">
        <v>7177</v>
      </c>
      <c r="E360" s="1024">
        <v>3000000</v>
      </c>
      <c r="F360" s="1094">
        <v>0.06</v>
      </c>
      <c r="G360" s="1153">
        <f t="shared" si="15"/>
        <v>180000</v>
      </c>
      <c r="H360" s="1081"/>
      <c r="I360" s="1081" t="s">
        <v>43</v>
      </c>
    </row>
    <row r="361" spans="1:9" ht="15.75">
      <c r="A361" s="1363">
        <v>10903</v>
      </c>
      <c r="B361" s="1549">
        <v>0.1</v>
      </c>
      <c r="C361" s="1166" t="s">
        <v>7178</v>
      </c>
      <c r="D361" s="1347" t="s">
        <v>981</v>
      </c>
      <c r="E361" s="1024">
        <v>4720000</v>
      </c>
      <c r="F361" s="1094">
        <v>0.06</v>
      </c>
      <c r="G361" s="1153">
        <f t="shared" si="15"/>
        <v>283200</v>
      </c>
      <c r="H361" s="1081"/>
      <c r="I361" s="1081" t="s">
        <v>43</v>
      </c>
    </row>
    <row r="362" spans="1:9" ht="15.75">
      <c r="A362" s="1363">
        <v>10869</v>
      </c>
      <c r="B362" s="1549">
        <v>0.1</v>
      </c>
      <c r="C362" s="1166" t="s">
        <v>7142</v>
      </c>
      <c r="D362" s="1347" t="s">
        <v>7177</v>
      </c>
      <c r="E362" s="1024">
        <v>2450000</v>
      </c>
      <c r="F362" s="1094">
        <v>0.06</v>
      </c>
      <c r="G362" s="1153">
        <f t="shared" si="15"/>
        <v>147000</v>
      </c>
      <c r="H362" s="1081"/>
      <c r="I362" s="1081" t="s">
        <v>43</v>
      </c>
    </row>
    <row r="363" spans="1:9" ht="15.75">
      <c r="A363" s="1363">
        <v>10929</v>
      </c>
      <c r="B363" s="1549">
        <v>0.1</v>
      </c>
      <c r="C363" s="1166" t="s">
        <v>7179</v>
      </c>
      <c r="D363" s="1347" t="s">
        <v>7180</v>
      </c>
      <c r="E363" s="1024">
        <v>3100000</v>
      </c>
      <c r="F363" s="1094">
        <v>0.06</v>
      </c>
      <c r="G363" s="1153">
        <f t="shared" si="15"/>
        <v>186000</v>
      </c>
      <c r="H363" s="1081"/>
      <c r="I363" s="1081" t="s">
        <v>15</v>
      </c>
    </row>
    <row r="364" spans="1:9" ht="15.75">
      <c r="A364" s="1363">
        <v>10902</v>
      </c>
      <c r="B364" s="1366">
        <v>0.08</v>
      </c>
      <c r="C364" s="1166" t="s">
        <v>7155</v>
      </c>
      <c r="D364" s="1347" t="s">
        <v>981</v>
      </c>
      <c r="E364" s="1024">
        <v>2150000</v>
      </c>
      <c r="F364" s="1397">
        <v>0.05</v>
      </c>
      <c r="G364" s="1153">
        <f t="shared" si="15"/>
        <v>107500</v>
      </c>
      <c r="H364" s="1081"/>
      <c r="I364" s="1081" t="s">
        <v>43</v>
      </c>
    </row>
    <row r="365" spans="1:9" ht="15.75">
      <c r="A365" s="1363">
        <v>10890</v>
      </c>
      <c r="B365" s="1549">
        <v>0.1</v>
      </c>
      <c r="C365" s="1166" t="s">
        <v>7144</v>
      </c>
      <c r="D365" s="1347" t="s">
        <v>981</v>
      </c>
      <c r="E365" s="1024">
        <v>1750000</v>
      </c>
      <c r="F365" s="1094">
        <v>0.06</v>
      </c>
      <c r="G365" s="1153">
        <f t="shared" si="15"/>
        <v>105000</v>
      </c>
      <c r="H365" s="1081"/>
      <c r="I365" s="1081" t="s">
        <v>15</v>
      </c>
    </row>
    <row r="366" spans="1:9" ht="15.75">
      <c r="A366" s="1363">
        <v>10951</v>
      </c>
      <c r="B366" s="1549">
        <v>0.1</v>
      </c>
      <c r="C366" s="1166" t="s">
        <v>7181</v>
      </c>
      <c r="D366" s="1347" t="s">
        <v>981</v>
      </c>
      <c r="E366" s="1024">
        <v>1900000</v>
      </c>
      <c r="F366" s="1094">
        <v>0.06</v>
      </c>
      <c r="G366" s="1153">
        <f t="shared" si="15"/>
        <v>114000</v>
      </c>
      <c r="H366" s="1081"/>
      <c r="I366" s="1081" t="s">
        <v>43</v>
      </c>
    </row>
    <row r="367" spans="1:9" ht="15.75">
      <c r="A367" s="1363">
        <v>10918</v>
      </c>
      <c r="B367" s="1549">
        <v>0.1</v>
      </c>
      <c r="C367" s="1166" t="s">
        <v>7159</v>
      </c>
      <c r="D367" s="1347" t="s">
        <v>981</v>
      </c>
      <c r="E367" s="1024">
        <v>1400000</v>
      </c>
      <c r="F367" s="1094">
        <v>0.06</v>
      </c>
      <c r="G367" s="1153">
        <f t="shared" si="15"/>
        <v>84000</v>
      </c>
      <c r="H367" s="1081"/>
      <c r="I367" s="1081" t="s">
        <v>43</v>
      </c>
    </row>
    <row r="368" spans="1:9" ht="15.75">
      <c r="A368" s="1363">
        <v>10954</v>
      </c>
      <c r="B368" s="1549">
        <v>0.1</v>
      </c>
      <c r="C368" s="1166" t="s">
        <v>7182</v>
      </c>
      <c r="D368" s="1347" t="s">
        <v>981</v>
      </c>
      <c r="E368" s="1024">
        <v>2600000</v>
      </c>
      <c r="F368" s="1094">
        <v>0.06</v>
      </c>
      <c r="G368" s="1153">
        <f t="shared" si="15"/>
        <v>156000</v>
      </c>
      <c r="H368" s="1081"/>
      <c r="I368" s="1081" t="s">
        <v>43</v>
      </c>
    </row>
    <row r="369" spans="1:9" ht="15.75">
      <c r="A369" s="1363">
        <v>10950</v>
      </c>
      <c r="B369" s="1549">
        <v>0.1</v>
      </c>
      <c r="C369" s="1166" t="s">
        <v>7160</v>
      </c>
      <c r="D369" s="1347" t="s">
        <v>981</v>
      </c>
      <c r="E369" s="1024">
        <v>1400000</v>
      </c>
      <c r="F369" s="1094">
        <v>0.06</v>
      </c>
      <c r="G369" s="1153">
        <f t="shared" si="15"/>
        <v>84000</v>
      </c>
      <c r="H369" s="1081"/>
      <c r="I369" s="1081" t="s">
        <v>43</v>
      </c>
    </row>
    <row r="370" spans="1:9" ht="15">
      <c r="A370" s="1329"/>
      <c r="B370" s="1332"/>
      <c r="C370" s="483"/>
      <c r="D370" s="1152"/>
      <c r="E370" s="1364">
        <f>SUM(E358:E369)</f>
        <v>28970000</v>
      </c>
      <c r="F370" s="1328"/>
      <c r="G370" s="1365">
        <f>SUM(G358:G369)</f>
        <v>1716700</v>
      </c>
      <c r="H370" s="1524"/>
      <c r="I370" s="483"/>
    </row>
    <row r="373" spans="1:9">
      <c r="A373" s="3334" t="s">
        <v>7183</v>
      </c>
      <c r="B373" s="3334"/>
      <c r="C373" s="3334"/>
      <c r="D373" s="3334"/>
      <c r="E373" s="3334"/>
      <c r="F373" s="3334"/>
      <c r="G373" s="3334"/>
      <c r="H373" s="3334"/>
      <c r="I373" s="3334"/>
    </row>
    <row r="374" spans="1:9">
      <c r="A374" s="3334"/>
      <c r="B374" s="3334"/>
      <c r="C374" s="3334"/>
      <c r="D374" s="3334"/>
      <c r="E374" s="3334"/>
      <c r="F374" s="3334"/>
      <c r="G374" s="3334"/>
      <c r="H374" s="3334"/>
      <c r="I374" s="3334"/>
    </row>
    <row r="375" spans="1:9" ht="28.5">
      <c r="A375" s="682" t="s">
        <v>523</v>
      </c>
      <c r="B375" s="682" t="s">
        <v>524</v>
      </c>
      <c r="C375" s="682" t="s">
        <v>525</v>
      </c>
      <c r="D375" s="1368" t="s">
        <v>526</v>
      </c>
      <c r="E375" s="911" t="s">
        <v>6</v>
      </c>
      <c r="F375" s="683" t="s">
        <v>7</v>
      </c>
      <c r="G375" s="899" t="s">
        <v>527</v>
      </c>
      <c r="H375" s="684" t="s">
        <v>11</v>
      </c>
      <c r="I375" s="489" t="s">
        <v>528</v>
      </c>
    </row>
    <row r="376" spans="1:9" ht="15">
      <c r="A376" s="1098">
        <v>10875</v>
      </c>
      <c r="B376" s="1629">
        <v>0.1</v>
      </c>
      <c r="C376" s="1680" t="s">
        <v>305</v>
      </c>
      <c r="D376" s="1610"/>
      <c r="E376" s="1024">
        <v>1950000</v>
      </c>
      <c r="F376" s="1094">
        <v>0.02</v>
      </c>
      <c r="G376" s="564">
        <f>E376*F376</f>
        <v>39000</v>
      </c>
      <c r="H376" s="1680"/>
      <c r="I376" s="711"/>
    </row>
    <row r="377" spans="1:9" ht="15">
      <c r="A377" s="1098">
        <v>10942</v>
      </c>
      <c r="B377" s="545">
        <v>0.1</v>
      </c>
      <c r="C377" s="1608" t="s">
        <v>7156</v>
      </c>
      <c r="D377" s="1680"/>
      <c r="E377" s="1611">
        <v>1100000</v>
      </c>
      <c r="F377" s="1094">
        <v>0.02</v>
      </c>
      <c r="G377" s="564">
        <f>E377*F377</f>
        <v>22000</v>
      </c>
      <c r="H377" s="1680"/>
      <c r="I377" s="1680"/>
    </row>
    <row r="378" spans="1:9" ht="15">
      <c r="A378" s="1098">
        <v>10884</v>
      </c>
      <c r="B378" s="545">
        <v>0.1</v>
      </c>
      <c r="C378" s="1608" t="s">
        <v>7184</v>
      </c>
      <c r="D378" s="1680"/>
      <c r="E378" s="1611">
        <v>1500000</v>
      </c>
      <c r="F378" s="1094">
        <v>0.02</v>
      </c>
      <c r="G378" s="564">
        <f>E378*F378</f>
        <v>30000</v>
      </c>
      <c r="H378" s="1680"/>
      <c r="I378" s="1680"/>
    </row>
    <row r="379" spans="1:9" ht="15">
      <c r="A379" s="1098"/>
      <c r="B379" s="545"/>
      <c r="C379" s="1608"/>
      <c r="D379" s="1680"/>
      <c r="E379" s="1610"/>
      <c r="F379" s="1094"/>
      <c r="G379" s="564"/>
      <c r="H379" s="1680"/>
      <c r="I379" s="1680"/>
    </row>
    <row r="380" spans="1:9" ht="15">
      <c r="A380" s="1329"/>
      <c r="B380" s="1332"/>
      <c r="C380" s="483"/>
      <c r="D380" s="1152"/>
      <c r="E380" s="1364">
        <f>SUM(E376:E379)</f>
        <v>4550000</v>
      </c>
      <c r="F380" s="1328"/>
      <c r="G380" s="1365">
        <f>SUM(G376:G379)</f>
        <v>91000</v>
      </c>
      <c r="H380" s="1524"/>
      <c r="I380" s="483"/>
    </row>
    <row r="382" spans="1:9">
      <c r="A382" s="3334" t="s">
        <v>7185</v>
      </c>
      <c r="B382" s="3334"/>
      <c r="C382" s="3334"/>
      <c r="D382" s="3334"/>
      <c r="E382" s="3334"/>
      <c r="F382" s="3334"/>
      <c r="G382" s="3334"/>
      <c r="H382" s="3334"/>
      <c r="I382" s="3334"/>
    </row>
    <row r="383" spans="1:9">
      <c r="A383" s="3334"/>
      <c r="B383" s="3334"/>
      <c r="C383" s="3334"/>
      <c r="D383" s="3334"/>
      <c r="E383" s="3334"/>
      <c r="F383" s="3334"/>
      <c r="G383" s="3334"/>
      <c r="H383" s="3334"/>
      <c r="I383" s="3334"/>
    </row>
    <row r="384" spans="1:9" ht="28.5">
      <c r="A384" s="682" t="s">
        <v>523</v>
      </c>
      <c r="B384" s="682" t="s">
        <v>524</v>
      </c>
      <c r="C384" s="682" t="s">
        <v>525</v>
      </c>
      <c r="D384" s="1368" t="s">
        <v>526</v>
      </c>
      <c r="E384" s="911" t="s">
        <v>6</v>
      </c>
      <c r="F384" s="683" t="s">
        <v>7</v>
      </c>
      <c r="G384" s="899" t="s">
        <v>527</v>
      </c>
      <c r="H384" s="684" t="s">
        <v>11</v>
      </c>
      <c r="I384" s="489" t="s">
        <v>528</v>
      </c>
    </row>
    <row r="385" spans="1:9" ht="15">
      <c r="A385" s="1098">
        <v>10773</v>
      </c>
      <c r="B385" s="545">
        <v>0.1</v>
      </c>
      <c r="C385" s="1608" t="s">
        <v>7186</v>
      </c>
      <c r="D385" s="1680"/>
      <c r="E385" s="1611">
        <v>1400000</v>
      </c>
      <c r="F385" s="1094">
        <v>0.02</v>
      </c>
      <c r="G385" s="1153">
        <f>E385*F385</f>
        <v>28000</v>
      </c>
      <c r="H385" s="1680" t="s">
        <v>743</v>
      </c>
      <c r="I385" s="544" t="s">
        <v>7045</v>
      </c>
    </row>
    <row r="386" spans="1:9" ht="15">
      <c r="A386" s="1098">
        <v>10848</v>
      </c>
      <c r="B386" s="545">
        <v>0.1</v>
      </c>
      <c r="C386" s="1608" t="s">
        <v>7187</v>
      </c>
      <c r="D386" s="1680"/>
      <c r="E386" s="1611">
        <v>2100000</v>
      </c>
      <c r="F386" s="1094">
        <v>0.02</v>
      </c>
      <c r="G386" s="1153">
        <f>E386*F386</f>
        <v>42000</v>
      </c>
      <c r="H386" s="1680" t="s">
        <v>743</v>
      </c>
      <c r="I386" s="544" t="s">
        <v>43</v>
      </c>
    </row>
    <row r="387" spans="1:9" ht="15">
      <c r="A387" s="1098">
        <v>10977</v>
      </c>
      <c r="B387" s="545">
        <v>0.1</v>
      </c>
      <c r="C387" s="1609" t="s">
        <v>7188</v>
      </c>
      <c r="D387" s="1680"/>
      <c r="E387" s="1611">
        <v>4800000</v>
      </c>
      <c r="F387" s="1094">
        <v>0.02</v>
      </c>
      <c r="G387" s="1153">
        <f>E387*F387</f>
        <v>96000</v>
      </c>
      <c r="H387" s="1081"/>
      <c r="I387" s="1158" t="s">
        <v>15</v>
      </c>
    </row>
    <row r="388" spans="1:9" ht="15">
      <c r="A388" s="1098">
        <v>10819</v>
      </c>
      <c r="B388" s="545">
        <v>0.1</v>
      </c>
      <c r="C388" s="1609" t="s">
        <v>235</v>
      </c>
      <c r="D388" s="1680"/>
      <c r="E388" s="1611">
        <v>2200000</v>
      </c>
      <c r="F388" s="1094">
        <v>0.02</v>
      </c>
      <c r="G388" s="1153">
        <f>E388*F388</f>
        <v>44000</v>
      </c>
      <c r="H388" s="1081" t="s">
        <v>743</v>
      </c>
      <c r="I388" s="1158" t="s">
        <v>15</v>
      </c>
    </row>
    <row r="389" spans="1:9" ht="15">
      <c r="A389" s="1585"/>
      <c r="B389" s="1334"/>
      <c r="C389" s="1175"/>
      <c r="D389" s="1612"/>
      <c r="E389" s="1333"/>
      <c r="F389" s="1206"/>
      <c r="G389" s="1207"/>
      <c r="H389" s="1141"/>
      <c r="I389" s="1141"/>
    </row>
    <row r="390" spans="1:9" ht="14.25">
      <c r="A390" s="1329"/>
      <c r="B390" s="1334"/>
      <c r="C390" s="1335"/>
      <c r="D390" s="1336"/>
      <c r="E390" s="1333"/>
      <c r="F390" s="1206"/>
      <c r="G390" s="1207"/>
      <c r="H390" s="1141"/>
      <c r="I390" s="1141"/>
    </row>
    <row r="391" spans="1:9" ht="15">
      <c r="A391" s="1329"/>
      <c r="B391" s="1332"/>
      <c r="C391" s="483"/>
      <c r="D391" s="1152"/>
      <c r="E391" s="1364">
        <f>SUM(E385:E390)</f>
        <v>10500000</v>
      </c>
      <c r="F391" s="1328"/>
      <c r="G391" s="1365">
        <f>SUM(G385:G390)</f>
        <v>210000</v>
      </c>
      <c r="H391" s="1524"/>
      <c r="I391" s="483"/>
    </row>
    <row r="393" spans="1:9">
      <c r="A393" s="3305" t="s">
        <v>7189</v>
      </c>
      <c r="B393" s="3305"/>
      <c r="C393" s="3305"/>
      <c r="D393" s="3305"/>
      <c r="E393" s="3305"/>
      <c r="F393" s="3305"/>
      <c r="G393" s="3305"/>
    </row>
    <row r="394" spans="1:9">
      <c r="A394" s="3305"/>
      <c r="B394" s="3305"/>
      <c r="C394" s="3305"/>
      <c r="D394" s="3305"/>
      <c r="E394" s="3305"/>
      <c r="F394" s="3305"/>
      <c r="G394" s="3305"/>
    </row>
    <row r="395" spans="1:9" ht="20.25" customHeight="1">
      <c r="A395" s="504">
        <v>10833</v>
      </c>
      <c r="B395" s="1398">
        <v>0.1</v>
      </c>
      <c r="C395" s="1082" t="s">
        <v>7138</v>
      </c>
      <c r="D395" s="783"/>
      <c r="E395" s="946">
        <v>3000000</v>
      </c>
      <c r="F395" s="1317">
        <v>2.5000000000000001E-2</v>
      </c>
      <c r="G395" s="1319">
        <f>E395*F395</f>
        <v>75000</v>
      </c>
    </row>
    <row r="396" spans="1:9" ht="20.25" customHeight="1">
      <c r="A396" s="1360">
        <v>10819</v>
      </c>
      <c r="B396" s="1398">
        <v>0.1</v>
      </c>
      <c r="C396" s="1596" t="s">
        <v>235</v>
      </c>
      <c r="D396" s="1034"/>
      <c r="E396" s="946">
        <v>2200000</v>
      </c>
      <c r="F396" s="1317">
        <v>2.5000000000000001E-2</v>
      </c>
      <c r="G396" s="1319">
        <f t="shared" ref="G396:G414" si="16">E396*F396</f>
        <v>55000</v>
      </c>
    </row>
    <row r="397" spans="1:9" ht="20.25" customHeight="1">
      <c r="A397" s="504">
        <v>10869</v>
      </c>
      <c r="B397" s="1398">
        <v>0.1</v>
      </c>
      <c r="C397" s="1082" t="s">
        <v>7142</v>
      </c>
      <c r="D397" s="1034"/>
      <c r="E397" s="946">
        <v>2450000</v>
      </c>
      <c r="F397" s="1317">
        <v>2.5000000000000001E-2</v>
      </c>
      <c r="G397" s="1319">
        <f t="shared" si="16"/>
        <v>61250</v>
      </c>
    </row>
    <row r="398" spans="1:9" ht="20.25" customHeight="1">
      <c r="A398" s="504">
        <v>10292</v>
      </c>
      <c r="B398" s="1398">
        <v>0.1</v>
      </c>
      <c r="C398" s="1034" t="s">
        <v>7143</v>
      </c>
      <c r="D398" s="1034"/>
      <c r="E398" s="946">
        <v>3100000</v>
      </c>
      <c r="F398" s="1317">
        <v>2.5000000000000001E-2</v>
      </c>
      <c r="G398" s="1319">
        <f t="shared" si="16"/>
        <v>77500</v>
      </c>
    </row>
    <row r="399" spans="1:9" ht="20.25" customHeight="1">
      <c r="A399" s="664">
        <v>10890</v>
      </c>
      <c r="B399" s="1398">
        <v>0.1</v>
      </c>
      <c r="C399" s="1596" t="s">
        <v>7144</v>
      </c>
      <c r="D399" s="1034"/>
      <c r="E399" s="946">
        <v>1750000</v>
      </c>
      <c r="F399" s="1317">
        <v>2.5000000000000001E-2</v>
      </c>
      <c r="G399" s="1319">
        <f t="shared" si="16"/>
        <v>43750</v>
      </c>
    </row>
    <row r="400" spans="1:9" ht="20.25" customHeight="1">
      <c r="A400" s="664">
        <v>10960</v>
      </c>
      <c r="B400" s="1398">
        <v>0.1</v>
      </c>
      <c r="C400" s="1680" t="s">
        <v>7145</v>
      </c>
      <c r="D400" s="1034"/>
      <c r="E400" s="946">
        <v>1900000</v>
      </c>
      <c r="F400" s="1317">
        <v>2.5000000000000001E-2</v>
      </c>
      <c r="G400" s="1319">
        <f t="shared" si="16"/>
        <v>47500</v>
      </c>
    </row>
    <row r="401" spans="1:40" ht="20.25" customHeight="1">
      <c r="A401" s="504">
        <v>10977</v>
      </c>
      <c r="B401" s="1398">
        <v>0.1</v>
      </c>
      <c r="C401" s="1680" t="s">
        <v>7146</v>
      </c>
      <c r="D401" s="1034"/>
      <c r="E401" s="946">
        <v>4800000</v>
      </c>
      <c r="F401" s="1317">
        <v>2.5000000000000001E-2</v>
      </c>
      <c r="G401" s="1319">
        <f t="shared" si="16"/>
        <v>120000</v>
      </c>
    </row>
    <row r="402" spans="1:40" ht="20.25" customHeight="1">
      <c r="A402" s="504">
        <v>10848</v>
      </c>
      <c r="B402" s="1398">
        <v>0.1</v>
      </c>
      <c r="C402" s="1626" t="s">
        <v>7150</v>
      </c>
      <c r="D402" s="1163"/>
      <c r="E402" s="946">
        <v>2100000</v>
      </c>
      <c r="F402" s="1317">
        <v>2.5000000000000001E-2</v>
      </c>
      <c r="G402" s="1319">
        <f t="shared" si="16"/>
        <v>52500</v>
      </c>
    </row>
    <row r="403" spans="1:40" ht="20.25" customHeight="1">
      <c r="A403" s="504">
        <v>10903</v>
      </c>
      <c r="B403" s="1398">
        <v>0.1</v>
      </c>
      <c r="C403" s="1034" t="s">
        <v>7152</v>
      </c>
      <c r="D403" s="1163"/>
      <c r="E403" s="946">
        <v>4720000</v>
      </c>
      <c r="F403" s="1317">
        <v>2.5000000000000001E-2</v>
      </c>
      <c r="G403" s="1319">
        <f t="shared" si="16"/>
        <v>118000</v>
      </c>
    </row>
    <row r="404" spans="1:40" ht="20.25" customHeight="1">
      <c r="A404" s="504">
        <v>10951</v>
      </c>
      <c r="B404" s="1398">
        <v>0.1</v>
      </c>
      <c r="C404" s="1082" t="s">
        <v>7153</v>
      </c>
      <c r="D404" s="1163"/>
      <c r="E404" s="946">
        <v>1900000</v>
      </c>
      <c r="F404" s="1317">
        <v>2.5000000000000001E-2</v>
      </c>
      <c r="G404" s="1319">
        <f t="shared" si="16"/>
        <v>47500</v>
      </c>
    </row>
    <row r="405" spans="1:40" ht="20.25" customHeight="1">
      <c r="A405" s="504">
        <v>10899</v>
      </c>
      <c r="B405" s="1398">
        <v>0.1</v>
      </c>
      <c r="C405" s="1596" t="s">
        <v>7190</v>
      </c>
      <c r="D405" s="1163"/>
      <c r="E405" s="946">
        <v>3000000</v>
      </c>
      <c r="F405" s="1317">
        <v>2.5000000000000001E-2</v>
      </c>
      <c r="G405" s="1319">
        <f t="shared" si="16"/>
        <v>75000</v>
      </c>
    </row>
    <row r="406" spans="1:40" ht="20.25" customHeight="1">
      <c r="A406" s="504">
        <v>10902</v>
      </c>
      <c r="B406" s="1397">
        <v>0.08</v>
      </c>
      <c r="C406" s="1166" t="s">
        <v>7155</v>
      </c>
      <c r="D406" s="1163"/>
      <c r="E406" s="946">
        <v>2150000</v>
      </c>
      <c r="F406" s="1621">
        <v>1.4999999999999999E-2</v>
      </c>
      <c r="G406" s="1319">
        <f t="shared" si="16"/>
        <v>32250</v>
      </c>
    </row>
    <row r="407" spans="1:40" ht="20.25" customHeight="1">
      <c r="A407" s="504">
        <v>10942</v>
      </c>
      <c r="B407" s="1398">
        <v>0.1</v>
      </c>
      <c r="C407" s="1680" t="s">
        <v>7156</v>
      </c>
      <c r="D407" s="1163"/>
      <c r="E407" s="946">
        <v>1100000</v>
      </c>
      <c r="F407" s="1317">
        <v>2.5000000000000001E-2</v>
      </c>
      <c r="G407" s="1319">
        <f t="shared" si="16"/>
        <v>27500</v>
      </c>
    </row>
    <row r="408" spans="1:40" ht="20.25" customHeight="1">
      <c r="A408" s="504">
        <v>10884</v>
      </c>
      <c r="B408" s="1398">
        <v>0.1</v>
      </c>
      <c r="C408" s="657" t="s">
        <v>7158</v>
      </c>
      <c r="D408" s="1163"/>
      <c r="E408" s="946">
        <v>1500000</v>
      </c>
      <c r="F408" s="1317">
        <v>2.5000000000000001E-2</v>
      </c>
      <c r="G408" s="1319">
        <f t="shared" si="16"/>
        <v>37500</v>
      </c>
    </row>
    <row r="409" spans="1:40" ht="20.25" customHeight="1">
      <c r="A409" s="504">
        <v>10918</v>
      </c>
      <c r="B409" s="1398">
        <v>0.1</v>
      </c>
      <c r="C409" s="1234" t="s">
        <v>7159</v>
      </c>
      <c r="D409" s="1163"/>
      <c r="E409" s="946">
        <v>1400000</v>
      </c>
      <c r="F409" s="1317">
        <v>2.5000000000000001E-2</v>
      </c>
      <c r="G409" s="1319">
        <f t="shared" si="16"/>
        <v>35000</v>
      </c>
    </row>
    <row r="410" spans="1:40" ht="20.25" customHeight="1">
      <c r="A410" s="504">
        <v>10950</v>
      </c>
      <c r="B410" s="1398">
        <v>0.1</v>
      </c>
      <c r="C410" s="1082" t="s">
        <v>7160</v>
      </c>
      <c r="D410" s="1034"/>
      <c r="E410" s="946">
        <v>1400000</v>
      </c>
      <c r="F410" s="1317">
        <v>2.5000000000000001E-2</v>
      </c>
      <c r="G410" s="1319">
        <f t="shared" si="16"/>
        <v>35000</v>
      </c>
    </row>
    <row r="411" spans="1:40" ht="20.25" customHeight="1">
      <c r="A411" s="579">
        <v>10954</v>
      </c>
      <c r="B411" s="1398">
        <v>0.1</v>
      </c>
      <c r="C411" s="1658" t="s">
        <v>7161</v>
      </c>
      <c r="D411" s="1034"/>
      <c r="E411" s="946">
        <v>2600000</v>
      </c>
      <c r="F411" s="1317">
        <v>2.5000000000000001E-2</v>
      </c>
      <c r="G411" s="1319">
        <f t="shared" si="16"/>
        <v>65000</v>
      </c>
    </row>
    <row r="412" spans="1:40" ht="20.25" customHeight="1">
      <c r="A412" s="579">
        <v>10773</v>
      </c>
      <c r="B412" s="1398">
        <v>0.1</v>
      </c>
      <c r="C412" s="1553" t="s">
        <v>7166</v>
      </c>
      <c r="D412" s="1163"/>
      <c r="E412" s="946">
        <v>1400000</v>
      </c>
      <c r="F412" s="1317">
        <v>2.5000000000000001E-2</v>
      </c>
      <c r="G412" s="1319">
        <f t="shared" si="16"/>
        <v>35000</v>
      </c>
    </row>
    <row r="413" spans="1:40" ht="20.25" customHeight="1">
      <c r="A413" s="579">
        <v>10779</v>
      </c>
      <c r="B413" s="1398">
        <v>0.1</v>
      </c>
      <c r="C413" s="980" t="s">
        <v>7172</v>
      </c>
      <c r="D413" s="1163"/>
      <c r="E413" s="946">
        <v>1500000</v>
      </c>
      <c r="F413" s="1317">
        <v>2.5000000000000001E-2</v>
      </c>
      <c r="G413" s="1319">
        <f t="shared" si="16"/>
        <v>37500</v>
      </c>
    </row>
    <row r="414" spans="1:40" s="711" customFormat="1" ht="20.25" customHeight="1">
      <c r="A414" s="579">
        <v>10875</v>
      </c>
      <c r="B414" s="1398">
        <v>0.1</v>
      </c>
      <c r="C414" s="1634" t="s">
        <v>7174</v>
      </c>
      <c r="D414" s="1635"/>
      <c r="E414" s="967">
        <v>1950000</v>
      </c>
      <c r="F414" s="1317">
        <v>2.5000000000000001E-2</v>
      </c>
      <c r="G414" s="1319">
        <f t="shared" si="16"/>
        <v>48750</v>
      </c>
      <c r="H414" s="974"/>
      <c r="I414" s="605"/>
      <c r="J414" s="605"/>
      <c r="K414" s="605"/>
      <c r="L414" s="605"/>
      <c r="M414" s="605"/>
      <c r="N414" s="605"/>
      <c r="O414" s="605"/>
      <c r="P414" s="605"/>
      <c r="Q414" s="605"/>
      <c r="R414" s="605"/>
      <c r="S414" s="605"/>
      <c r="T414" s="605"/>
      <c r="U414" s="605"/>
      <c r="V414" s="605"/>
      <c r="W414" s="605"/>
      <c r="X414" s="605"/>
      <c r="Y414" s="605"/>
      <c r="Z414" s="605"/>
      <c r="AA414" s="605"/>
      <c r="AB414" s="605"/>
      <c r="AC414" s="605"/>
      <c r="AD414" s="605"/>
      <c r="AE414" s="605"/>
      <c r="AF414" s="605"/>
      <c r="AG414" s="605"/>
      <c r="AH414" s="605"/>
      <c r="AI414" s="605"/>
      <c r="AJ414" s="605"/>
      <c r="AK414" s="605"/>
      <c r="AL414" s="605"/>
      <c r="AM414" s="605"/>
      <c r="AN414" s="605"/>
    </row>
    <row r="415" spans="1:40" s="711" customFormat="1" ht="20.25" customHeight="1">
      <c r="A415" s="579"/>
      <c r="B415" s="1398"/>
      <c r="C415" s="1636"/>
      <c r="D415" s="1048"/>
      <c r="E415" s="967"/>
      <c r="F415" s="1317"/>
      <c r="G415" s="1631"/>
      <c r="H415" s="974"/>
      <c r="I415" s="605"/>
      <c r="J415" s="605"/>
      <c r="K415" s="605"/>
      <c r="L415" s="605"/>
      <c r="M415" s="605"/>
      <c r="N415" s="605"/>
      <c r="O415" s="605"/>
      <c r="P415" s="605"/>
      <c r="Q415" s="605"/>
      <c r="R415" s="605"/>
      <c r="S415" s="605"/>
      <c r="T415" s="605"/>
      <c r="U415" s="605"/>
      <c r="V415" s="605"/>
      <c r="W415" s="605"/>
      <c r="X415" s="605"/>
      <c r="Y415" s="605"/>
      <c r="Z415" s="605"/>
      <c r="AA415" s="605"/>
      <c r="AB415" s="605"/>
      <c r="AC415" s="605"/>
      <c r="AD415" s="605"/>
      <c r="AE415" s="605"/>
      <c r="AF415" s="605"/>
      <c r="AG415" s="605"/>
      <c r="AH415" s="605"/>
      <c r="AI415" s="605"/>
      <c r="AJ415" s="605"/>
      <c r="AK415" s="605"/>
      <c r="AL415" s="605"/>
      <c r="AM415" s="605"/>
      <c r="AN415" s="605"/>
    </row>
    <row r="416" spans="1:40" ht="20.25" customHeight="1">
      <c r="A416" s="1680"/>
      <c r="B416" s="545"/>
      <c r="C416" s="1680"/>
      <c r="D416" s="1034"/>
      <c r="E416" s="1027">
        <f>SUM(E395:E415)</f>
        <v>45920000</v>
      </c>
      <c r="F416" s="709"/>
      <c r="G416" s="1633">
        <f>SUM(G395:G415)</f>
        <v>1126500</v>
      </c>
      <c r="H416" s="1123" t="s">
        <v>1029</v>
      </c>
      <c r="I416" s="1622">
        <f>G416+G391</f>
        <v>1336500</v>
      </c>
    </row>
    <row r="419" spans="1:15">
      <c r="A419" s="3274" t="s">
        <v>7191</v>
      </c>
      <c r="B419" s="3274"/>
      <c r="C419" s="3274"/>
      <c r="D419" s="3274"/>
      <c r="E419" s="3274"/>
      <c r="F419" s="3274"/>
      <c r="G419" s="3274"/>
      <c r="H419" s="3274"/>
      <c r="I419" s="3274"/>
      <c r="J419" s="3274"/>
      <c r="K419" s="3274"/>
      <c r="L419" s="3274"/>
      <c r="M419" s="3274"/>
      <c r="N419" s="3274"/>
      <c r="O419" s="3274"/>
    </row>
    <row r="420" spans="1:15">
      <c r="A420" s="3274"/>
      <c r="B420" s="3274"/>
      <c r="C420" s="3274"/>
      <c r="D420" s="3274"/>
      <c r="E420" s="3274"/>
      <c r="F420" s="3274"/>
      <c r="G420" s="3274"/>
      <c r="H420" s="3274"/>
      <c r="I420" s="3274"/>
      <c r="J420" s="3274"/>
      <c r="K420" s="3274"/>
      <c r="L420" s="3274"/>
      <c r="M420" s="3274"/>
      <c r="N420" s="3274"/>
      <c r="O420" s="3274"/>
    </row>
    <row r="421" spans="1:15" ht="18.75" customHeight="1">
      <c r="A421" s="3311" t="s">
        <v>15</v>
      </c>
      <c r="B421" s="3311"/>
      <c r="C421" s="3311"/>
      <c r="D421" s="3311"/>
      <c r="E421" s="3311"/>
      <c r="F421" s="3311"/>
      <c r="G421" s="3311"/>
      <c r="H421" s="3311"/>
      <c r="I421" s="3311"/>
      <c r="J421" s="3311"/>
      <c r="K421" s="3311"/>
      <c r="L421" s="3311"/>
      <c r="M421" s="3311"/>
      <c r="N421" s="3311"/>
      <c r="O421" s="3311"/>
    </row>
    <row r="422" spans="1:15">
      <c r="A422" s="2119" t="s">
        <v>37</v>
      </c>
      <c r="B422" s="24" t="s">
        <v>3</v>
      </c>
      <c r="C422" s="8" t="s">
        <v>930</v>
      </c>
      <c r="D422" s="8" t="s">
        <v>5</v>
      </c>
      <c r="E422" s="907" t="s">
        <v>6</v>
      </c>
      <c r="F422" s="24" t="s">
        <v>7</v>
      </c>
      <c r="G422" s="885" t="s">
        <v>8</v>
      </c>
      <c r="H422" s="156" t="s">
        <v>9</v>
      </c>
      <c r="I422" s="24" t="s">
        <v>10</v>
      </c>
      <c r="J422" s="24" t="s">
        <v>11</v>
      </c>
      <c r="K422" s="24" t="s">
        <v>3</v>
      </c>
      <c r="L422" s="24" t="s">
        <v>5</v>
      </c>
      <c r="M422" s="24" t="s">
        <v>12</v>
      </c>
      <c r="N422" s="24" t="s">
        <v>7</v>
      </c>
      <c r="O422" s="30"/>
    </row>
    <row r="423" spans="1:15">
      <c r="A423" s="2119"/>
      <c r="B423" s="1136">
        <v>11053</v>
      </c>
      <c r="C423" s="1402">
        <v>0.08</v>
      </c>
      <c r="D423" s="542" t="s">
        <v>7192</v>
      </c>
      <c r="E423" s="858">
        <v>2100000</v>
      </c>
      <c r="F423" s="541">
        <v>0.1</v>
      </c>
      <c r="G423" s="858">
        <f>F423*E423</f>
        <v>210000</v>
      </c>
      <c r="H423" s="543" t="s">
        <v>1</v>
      </c>
      <c r="I423" s="543" t="s">
        <v>1170</v>
      </c>
      <c r="J423" s="24"/>
      <c r="K423" s="24"/>
      <c r="L423" s="24"/>
      <c r="M423" s="24"/>
      <c r="N423" s="24"/>
      <c r="O423" s="30"/>
    </row>
    <row r="424" spans="1:15">
      <c r="A424" s="3358" t="s">
        <v>13</v>
      </c>
      <c r="B424" s="504">
        <v>11087</v>
      </c>
      <c r="C424" s="545">
        <v>0.1</v>
      </c>
      <c r="D424" s="1034" t="s">
        <v>7193</v>
      </c>
      <c r="E424" s="722">
        <v>1850000</v>
      </c>
      <c r="F424" s="545">
        <v>7.0000000000000007E-2</v>
      </c>
      <c r="G424" s="858">
        <f t="shared" ref="G424:G428" si="17">F424*E424</f>
        <v>129500.00000000001</v>
      </c>
      <c r="H424" s="544" t="s">
        <v>19</v>
      </c>
      <c r="I424" s="544" t="s">
        <v>461</v>
      </c>
      <c r="J424" s="24"/>
      <c r="K424" s="24"/>
      <c r="L424" s="24"/>
      <c r="M424" s="24"/>
      <c r="N424" s="24"/>
      <c r="O424" s="30"/>
    </row>
    <row r="425" spans="1:15" ht="15.75" customHeight="1">
      <c r="A425" s="3358"/>
      <c r="B425" s="1594">
        <v>11088</v>
      </c>
      <c r="C425" s="1595">
        <v>0.1</v>
      </c>
      <c r="D425" s="1596" t="s">
        <v>7194</v>
      </c>
      <c r="E425" s="1597">
        <v>2900000</v>
      </c>
      <c r="F425" s="1595">
        <v>7.0000000000000007E-2</v>
      </c>
      <c r="G425" s="858">
        <f t="shared" si="17"/>
        <v>203000.00000000003</v>
      </c>
      <c r="H425" s="1598" t="s">
        <v>46</v>
      </c>
      <c r="I425" s="1598" t="s">
        <v>461</v>
      </c>
      <c r="J425" s="1512"/>
      <c r="K425" s="1513"/>
      <c r="L425" s="1514"/>
      <c r="M425" s="1515"/>
      <c r="N425" s="1516"/>
      <c r="O425" s="1517"/>
    </row>
    <row r="426" spans="1:15" ht="12.75" customHeight="1">
      <c r="A426" s="3357"/>
      <c r="B426" s="1136">
        <v>11120</v>
      </c>
      <c r="C426" s="541">
        <v>0.1</v>
      </c>
      <c r="D426" s="542" t="s">
        <v>7195</v>
      </c>
      <c r="E426" s="858">
        <v>2400000</v>
      </c>
      <c r="F426" s="541">
        <v>0.12</v>
      </c>
      <c r="G426" s="858">
        <f t="shared" si="17"/>
        <v>288000</v>
      </c>
      <c r="H426" s="543" t="s">
        <v>1</v>
      </c>
      <c r="I426" s="543" t="s">
        <v>461</v>
      </c>
      <c r="J426" s="1512"/>
      <c r="K426" s="1512"/>
      <c r="L426" s="1512"/>
      <c r="M426" s="1519"/>
      <c r="N426" s="1520"/>
      <c r="O426" s="1519"/>
    </row>
    <row r="427" spans="1:15" ht="12.75" customHeight="1">
      <c r="A427" s="3357"/>
      <c r="B427" s="1677">
        <v>11141</v>
      </c>
      <c r="C427" s="1750">
        <v>0.1</v>
      </c>
      <c r="D427" s="1678" t="s">
        <v>7196</v>
      </c>
      <c r="E427" s="1637">
        <v>2300000</v>
      </c>
      <c r="F427" s="1750">
        <v>7.0000000000000007E-2</v>
      </c>
      <c r="G427" s="1751">
        <f t="shared" si="17"/>
        <v>161000.00000000003</v>
      </c>
      <c r="H427" s="1676" t="s">
        <v>46</v>
      </c>
      <c r="I427" s="1676" t="s">
        <v>461</v>
      </c>
      <c r="J427" s="1512"/>
      <c r="K427" s="1512"/>
      <c r="L427" s="1512"/>
      <c r="M427" s="1519"/>
      <c r="N427" s="1520"/>
      <c r="O427" s="1519"/>
    </row>
    <row r="428" spans="1:15" ht="12.75" customHeight="1">
      <c r="A428" s="3357"/>
      <c r="B428" s="540">
        <v>11137</v>
      </c>
      <c r="C428" s="1632">
        <v>0.1</v>
      </c>
      <c r="D428" s="1082" t="s">
        <v>7197</v>
      </c>
      <c r="E428" s="1620">
        <v>750000</v>
      </c>
      <c r="F428" s="541">
        <v>7.0000000000000007E-2</v>
      </c>
      <c r="G428" s="858">
        <f t="shared" si="17"/>
        <v>52500.000000000007</v>
      </c>
      <c r="H428" s="543" t="s">
        <v>36</v>
      </c>
      <c r="I428" s="543" t="s">
        <v>5055</v>
      </c>
      <c r="J428" s="1512"/>
      <c r="K428" s="1512"/>
      <c r="L428" s="1512"/>
      <c r="M428" s="1519"/>
      <c r="N428" s="1520"/>
      <c r="O428" s="1519"/>
    </row>
    <row r="429" spans="1:15" ht="12.75" customHeight="1">
      <c r="A429" s="3357"/>
      <c r="B429" s="1078"/>
      <c r="C429" s="1580"/>
      <c r="D429" s="1140"/>
      <c r="E429" s="1614"/>
      <c r="F429" s="1079"/>
      <c r="G429" s="1080"/>
      <c r="H429" s="974"/>
      <c r="I429" s="974"/>
      <c r="J429" s="1512"/>
      <c r="K429" s="1512"/>
      <c r="L429" s="1512"/>
      <c r="M429" s="1519"/>
      <c r="N429" s="1520"/>
      <c r="O429" s="1519"/>
    </row>
    <row r="430" spans="1:15" ht="12.75" customHeight="1">
      <c r="A430" s="3357"/>
      <c r="B430" s="1078"/>
      <c r="C430" s="1580"/>
      <c r="D430" s="1613"/>
      <c r="E430" s="1614"/>
      <c r="F430" s="1079"/>
      <c r="G430" s="1080"/>
      <c r="H430" s="974"/>
      <c r="I430" s="974"/>
      <c r="J430" s="1512"/>
      <c r="K430" s="1512"/>
      <c r="L430" s="1512"/>
      <c r="M430" s="1519"/>
      <c r="N430" s="1520"/>
      <c r="O430" s="1519"/>
    </row>
    <row r="431" spans="1:15" ht="12.75" customHeight="1">
      <c r="A431" s="3358"/>
      <c r="B431" s="992"/>
      <c r="C431" s="483"/>
      <c r="D431" s="483"/>
      <c r="E431" s="483"/>
      <c r="F431" s="483"/>
      <c r="G431" s="483"/>
      <c r="H431" s="483"/>
      <c r="I431" s="484"/>
      <c r="J431" s="1512"/>
      <c r="K431" s="1512"/>
      <c r="L431" s="1512"/>
      <c r="M431" s="1519"/>
      <c r="N431" s="1520"/>
      <c r="O431" s="1519"/>
    </row>
    <row r="432" spans="1:15" ht="12.75" customHeight="1">
      <c r="A432" s="3358"/>
      <c r="B432" s="447"/>
      <c r="C432" s="482"/>
      <c r="D432" s="1140"/>
      <c r="E432" s="1604"/>
      <c r="F432" s="482"/>
      <c r="G432" s="583"/>
      <c r="H432" s="484"/>
      <c r="I432" s="484"/>
      <c r="J432" s="149"/>
      <c r="K432" s="149"/>
      <c r="L432" s="149"/>
      <c r="M432" s="129"/>
      <c r="N432" s="69"/>
      <c r="O432" s="30">
        <f>SUM(O425:O431)</f>
        <v>0</v>
      </c>
    </row>
    <row r="433" spans="1:15" ht="12.75" customHeight="1">
      <c r="A433" s="3359"/>
      <c r="B433" s="256"/>
      <c r="C433" s="256"/>
      <c r="D433" s="1038" t="s">
        <v>34</v>
      </c>
      <c r="E433" s="808">
        <f>SUM(E423:E432)</f>
        <v>12300000</v>
      </c>
      <c r="F433" s="292" t="s">
        <v>34</v>
      </c>
      <c r="G433" s="913">
        <f>SUM(G423:G432)</f>
        <v>1044000</v>
      </c>
      <c r="H433" s="3423"/>
      <c r="I433" s="3423"/>
      <c r="J433" s="3423"/>
      <c r="K433" s="3423"/>
      <c r="L433" s="3277" t="s">
        <v>35</v>
      </c>
      <c r="M433" s="3277"/>
      <c r="N433" s="3277"/>
      <c r="O433" s="1032">
        <f>O432+G433</f>
        <v>1044000</v>
      </c>
    </row>
    <row r="435" spans="1:15" ht="18.75" customHeight="1">
      <c r="A435" s="3311" t="s">
        <v>43</v>
      </c>
      <c r="B435" s="3311"/>
      <c r="C435" s="3311"/>
      <c r="D435" s="3311"/>
      <c r="E435" s="3311"/>
      <c r="F435" s="3311"/>
      <c r="G435" s="3311"/>
      <c r="H435" s="3311"/>
      <c r="I435" s="3311"/>
      <c r="J435" s="3311"/>
      <c r="K435" s="3311"/>
      <c r="L435" s="3311"/>
      <c r="M435" s="3311"/>
      <c r="N435" s="3311"/>
      <c r="O435" s="3311"/>
    </row>
    <row r="436" spans="1:15">
      <c r="A436" s="2119" t="s">
        <v>37</v>
      </c>
      <c r="B436" s="463" t="s">
        <v>3</v>
      </c>
      <c r="C436" s="464" t="s">
        <v>930</v>
      </c>
      <c r="D436" s="464" t="s">
        <v>5</v>
      </c>
      <c r="E436" s="958" t="s">
        <v>6</v>
      </c>
      <c r="F436" s="463" t="s">
        <v>7</v>
      </c>
      <c r="G436" s="959" t="s">
        <v>8</v>
      </c>
      <c r="H436" s="509" t="s">
        <v>9</v>
      </c>
      <c r="I436" s="463" t="s">
        <v>10</v>
      </c>
      <c r="J436" s="24" t="s">
        <v>11</v>
      </c>
      <c r="K436" s="24" t="s">
        <v>3</v>
      </c>
      <c r="L436" s="24" t="s">
        <v>5</v>
      </c>
      <c r="M436" s="24" t="s">
        <v>12</v>
      </c>
      <c r="N436" s="24" t="s">
        <v>7</v>
      </c>
      <c r="O436" s="30"/>
    </row>
    <row r="437" spans="1:15" s="605" customFormat="1">
      <c r="A437" s="3354" t="s">
        <v>13</v>
      </c>
      <c r="B437" s="504">
        <v>10997</v>
      </c>
      <c r="C437" s="545">
        <v>0.1</v>
      </c>
      <c r="D437" s="1034" t="s">
        <v>7198</v>
      </c>
      <c r="E437" s="722">
        <v>2000000</v>
      </c>
      <c r="F437" s="545">
        <v>0.12</v>
      </c>
      <c r="G437" s="564">
        <f>E437*F437</f>
        <v>240000</v>
      </c>
      <c r="H437" s="544" t="s">
        <v>46</v>
      </c>
      <c r="I437" s="544" t="s">
        <v>5055</v>
      </c>
      <c r="J437" s="700"/>
      <c r="K437" s="382">
        <v>11141</v>
      </c>
      <c r="L437" s="1752" t="s">
        <v>7196</v>
      </c>
      <c r="M437" s="658">
        <v>2300000</v>
      </c>
      <c r="N437" s="707">
        <v>0.05</v>
      </c>
      <c r="O437" s="663">
        <f>M437*N437</f>
        <v>115000</v>
      </c>
    </row>
    <row r="438" spans="1:15" s="605" customFormat="1" ht="14.25">
      <c r="A438" s="3354"/>
      <c r="B438" s="504">
        <v>11021</v>
      </c>
      <c r="C438" s="545">
        <v>0.1</v>
      </c>
      <c r="D438" s="1082" t="s">
        <v>7199</v>
      </c>
      <c r="E438" s="722">
        <v>2050000</v>
      </c>
      <c r="F438" s="545">
        <v>7.0000000000000007E-2</v>
      </c>
      <c r="G438" s="564">
        <f t="shared" ref="G438:G444" si="18">E438*F438</f>
        <v>143500</v>
      </c>
      <c r="H438" s="544" t="s">
        <v>19</v>
      </c>
      <c r="I438" s="544" t="s">
        <v>5055</v>
      </c>
      <c r="J438" s="700"/>
      <c r="K438" s="382">
        <v>11088</v>
      </c>
      <c r="L438" s="1596" t="s">
        <v>7194</v>
      </c>
      <c r="M438" s="1597">
        <v>2900000</v>
      </c>
      <c r="N438" s="707">
        <v>0.05</v>
      </c>
      <c r="O438" s="663">
        <f>M438*N438</f>
        <v>145000</v>
      </c>
    </row>
    <row r="439" spans="1:15" s="605" customFormat="1" ht="15.75" customHeight="1">
      <c r="A439" s="3354"/>
      <c r="B439" s="1594">
        <v>11037</v>
      </c>
      <c r="C439" s="1595">
        <v>0.1</v>
      </c>
      <c r="D439" s="1596" t="s">
        <v>7200</v>
      </c>
      <c r="E439" s="1597">
        <v>1950000</v>
      </c>
      <c r="F439" s="1595">
        <v>7.0000000000000007E-2</v>
      </c>
      <c r="G439" s="564">
        <f t="shared" si="18"/>
        <v>136500</v>
      </c>
      <c r="H439" s="1598" t="s">
        <v>19</v>
      </c>
      <c r="I439" s="1598" t="s">
        <v>5055</v>
      </c>
      <c r="J439" s="1512"/>
      <c r="K439" s="1513"/>
      <c r="L439" s="1514"/>
      <c r="M439" s="1515"/>
      <c r="N439" s="1516"/>
      <c r="O439" s="1517"/>
    </row>
    <row r="440" spans="1:15" s="605" customFormat="1" ht="12.75" customHeight="1">
      <c r="A440" s="3353"/>
      <c r="B440" s="1136">
        <v>11096</v>
      </c>
      <c r="C440" s="541">
        <v>0.1</v>
      </c>
      <c r="D440" s="1166" t="s">
        <v>7201</v>
      </c>
      <c r="E440" s="858">
        <v>1450000</v>
      </c>
      <c r="F440" s="541">
        <v>0.12</v>
      </c>
      <c r="G440" s="564">
        <f t="shared" si="18"/>
        <v>174000</v>
      </c>
      <c r="H440" s="543" t="s">
        <v>46</v>
      </c>
      <c r="I440" s="543" t="s">
        <v>5055</v>
      </c>
      <c r="J440" s="1512"/>
      <c r="K440" s="1512"/>
      <c r="L440" s="1512"/>
      <c r="M440" s="1519"/>
      <c r="N440" s="1520"/>
      <c r="O440" s="1519"/>
    </row>
    <row r="441" spans="1:15" s="605" customFormat="1" ht="12.75" customHeight="1">
      <c r="A441" s="3353"/>
      <c r="B441" s="978">
        <v>11115</v>
      </c>
      <c r="C441" s="545">
        <v>0.1</v>
      </c>
      <c r="D441" s="1680" t="s">
        <v>7202</v>
      </c>
      <c r="E441" s="564">
        <v>1700000</v>
      </c>
      <c r="F441" s="545">
        <v>7.0000000000000007E-2</v>
      </c>
      <c r="G441" s="564">
        <f t="shared" si="18"/>
        <v>119000.00000000001</v>
      </c>
      <c r="H441" s="544" t="s">
        <v>19</v>
      </c>
      <c r="I441" s="544" t="s">
        <v>5055</v>
      </c>
      <c r="J441" s="1552"/>
      <c r="K441" s="1512"/>
      <c r="L441" s="1512"/>
      <c r="M441" s="1519"/>
      <c r="N441" s="1520"/>
      <c r="O441" s="1519"/>
    </row>
    <row r="442" spans="1:15" s="605" customFormat="1" ht="12.75" customHeight="1">
      <c r="A442" s="3353"/>
      <c r="B442" s="1096">
        <v>11136</v>
      </c>
      <c r="C442" s="656">
        <v>0.1</v>
      </c>
      <c r="D442" s="657" t="s">
        <v>7203</v>
      </c>
      <c r="E442" s="658">
        <v>2200000</v>
      </c>
      <c r="F442" s="656">
        <v>0.12</v>
      </c>
      <c r="G442" s="564">
        <f t="shared" si="18"/>
        <v>264000</v>
      </c>
      <c r="H442" s="659" t="s">
        <v>46</v>
      </c>
      <c r="I442" s="659" t="s">
        <v>5055</v>
      </c>
      <c r="J442" s="1512"/>
      <c r="K442" s="1512"/>
      <c r="L442" s="1512"/>
      <c r="M442" s="1519"/>
      <c r="N442" s="1520"/>
      <c r="O442" s="1519"/>
    </row>
    <row r="443" spans="1:15" s="605" customFormat="1" ht="12.75" customHeight="1">
      <c r="A443" s="3353"/>
      <c r="B443" s="540">
        <v>11109</v>
      </c>
      <c r="C443" s="541">
        <v>0.1</v>
      </c>
      <c r="D443" s="1234" t="s">
        <v>7204</v>
      </c>
      <c r="E443" s="1600">
        <v>1350000</v>
      </c>
      <c r="F443" s="541">
        <v>7.0000000000000007E-2</v>
      </c>
      <c r="G443" s="564">
        <f t="shared" si="18"/>
        <v>94500.000000000015</v>
      </c>
      <c r="H443" s="543" t="s">
        <v>19</v>
      </c>
      <c r="I443" s="543" t="s">
        <v>5055</v>
      </c>
      <c r="J443" s="1512"/>
      <c r="K443" s="1512"/>
      <c r="L443" s="1512"/>
      <c r="M443" s="1519"/>
      <c r="N443" s="1520"/>
      <c r="O443" s="1519"/>
    </row>
    <row r="444" spans="1:15" ht="12.75" customHeight="1">
      <c r="A444" s="3353"/>
      <c r="B444" s="540">
        <v>11113</v>
      </c>
      <c r="C444" s="1632">
        <v>0.1</v>
      </c>
      <c r="D444" s="1082" t="s">
        <v>7205</v>
      </c>
      <c r="E444" s="1620">
        <v>1500000</v>
      </c>
      <c r="F444" s="541">
        <v>7.0000000000000007E-2</v>
      </c>
      <c r="G444" s="564">
        <f t="shared" si="18"/>
        <v>105000.00000000001</v>
      </c>
      <c r="H444" s="543" t="s">
        <v>19</v>
      </c>
      <c r="I444" s="543" t="s">
        <v>5055</v>
      </c>
      <c r="J444" s="1512"/>
      <c r="K444" s="1512"/>
      <c r="L444" s="1512"/>
      <c r="M444" s="1519"/>
      <c r="N444" s="1520"/>
      <c r="O444" s="1519"/>
    </row>
    <row r="445" spans="1:15" ht="12.75" customHeight="1">
      <c r="A445" s="3353"/>
      <c r="B445" s="1078" t="s">
        <v>7206</v>
      </c>
      <c r="C445" s="1580" t="s">
        <v>7207</v>
      </c>
      <c r="D445" s="1613" t="s">
        <v>7208</v>
      </c>
      <c r="E445" s="1614"/>
      <c r="F445" s="1079"/>
      <c r="G445" s="1080"/>
      <c r="H445" s="974"/>
      <c r="I445" s="974" t="s">
        <v>1170</v>
      </c>
      <c r="J445" s="1512"/>
      <c r="K445" s="1512"/>
      <c r="L445" s="1512"/>
      <c r="M445" s="1519"/>
      <c r="N445" s="1520"/>
      <c r="O445" s="1519"/>
    </row>
    <row r="446" spans="1:15" ht="12.75" customHeight="1">
      <c r="A446" s="3353"/>
      <c r="B446" s="1078" t="s">
        <v>7206</v>
      </c>
      <c r="C446" s="1580" t="s">
        <v>7207</v>
      </c>
      <c r="D446" s="1140" t="s">
        <v>7209</v>
      </c>
      <c r="E446" s="1614"/>
      <c r="F446" s="1079"/>
      <c r="G446" s="1080"/>
      <c r="H446" s="974"/>
      <c r="I446" s="974" t="s">
        <v>461</v>
      </c>
      <c r="J446" s="1512"/>
      <c r="K446" s="1512"/>
      <c r="L446" s="1512"/>
      <c r="M446" s="1519"/>
      <c r="N446" s="1520"/>
      <c r="O446" s="1519"/>
    </row>
    <row r="447" spans="1:15" ht="12.75" customHeight="1">
      <c r="A447" s="3353"/>
      <c r="B447" s="1078"/>
      <c r="C447" s="1580"/>
      <c r="D447" s="1140"/>
      <c r="E447" s="1614"/>
      <c r="F447" s="1079"/>
      <c r="G447" s="1080"/>
      <c r="H447" s="974"/>
      <c r="I447" s="974"/>
      <c r="J447" s="1512"/>
      <c r="K447" s="1512"/>
      <c r="L447" s="1512"/>
      <c r="M447" s="1519"/>
      <c r="N447" s="1520"/>
      <c r="O447" s="1519"/>
    </row>
    <row r="448" spans="1:15" ht="12.75" customHeight="1">
      <c r="A448" s="3353"/>
      <c r="B448" s="992"/>
      <c r="C448" s="483"/>
      <c r="D448" s="483"/>
      <c r="E448" s="483"/>
      <c r="F448" s="483"/>
      <c r="G448" s="483"/>
      <c r="H448" s="483"/>
      <c r="I448" s="483"/>
      <c r="J448" s="1512"/>
      <c r="K448" s="1512"/>
      <c r="L448" s="1512"/>
      <c r="M448" s="1519"/>
      <c r="N448" s="1520"/>
      <c r="O448" s="1519"/>
    </row>
    <row r="449" spans="1:15" ht="12.75" customHeight="1">
      <c r="A449" s="3354"/>
      <c r="B449" s="1382"/>
      <c r="C449" s="701"/>
      <c r="D449" s="1625"/>
      <c r="E449" s="943"/>
      <c r="F449" s="701"/>
      <c r="G449" s="703"/>
      <c r="H449" s="705"/>
      <c r="I449" s="705" t="s">
        <v>3261</v>
      </c>
      <c r="J449" s="1512"/>
      <c r="K449" s="1512"/>
      <c r="L449" s="1512"/>
      <c r="M449" s="1519"/>
      <c r="N449" s="1520"/>
      <c r="O449" s="1519"/>
    </row>
    <row r="450" spans="1:15" ht="12.75" customHeight="1">
      <c r="A450" s="3354"/>
      <c r="B450" s="447"/>
      <c r="C450" s="482"/>
      <c r="D450" s="1140"/>
      <c r="E450" s="1604"/>
      <c r="F450" s="482"/>
      <c r="G450" s="583"/>
      <c r="H450" s="484"/>
      <c r="I450" s="484"/>
      <c r="J450" s="149"/>
      <c r="K450" s="149"/>
      <c r="L450" s="149"/>
      <c r="M450" s="129"/>
      <c r="N450" s="69"/>
      <c r="O450" s="30">
        <f>SUM(O437:O449)</f>
        <v>260000</v>
      </c>
    </row>
    <row r="451" spans="1:15" ht="12.75" customHeight="1">
      <c r="A451" s="3355"/>
      <c r="B451" s="256"/>
      <c r="C451" s="256"/>
      <c r="D451" s="1038" t="s">
        <v>34</v>
      </c>
      <c r="E451" s="808">
        <f>SUM(E437:E450)</f>
        <v>14200000</v>
      </c>
      <c r="F451" s="292" t="s">
        <v>34</v>
      </c>
      <c r="G451" s="913">
        <f>SUM(G437:G450)</f>
        <v>1276500</v>
      </c>
      <c r="H451" s="3423"/>
      <c r="I451" s="3423"/>
      <c r="J451" s="3423"/>
      <c r="K451" s="3423"/>
      <c r="L451" s="3277" t="s">
        <v>35</v>
      </c>
      <c r="M451" s="3277"/>
      <c r="N451" s="3277"/>
      <c r="O451" s="1032">
        <f>O450+G451</f>
        <v>1536500</v>
      </c>
    </row>
    <row r="454" spans="1:15" ht="18.75" customHeight="1">
      <c r="A454" s="3311" t="s">
        <v>127</v>
      </c>
      <c r="B454" s="3311"/>
      <c r="C454" s="3311"/>
      <c r="D454" s="3311"/>
      <c r="E454" s="3311"/>
      <c r="F454" s="3311"/>
      <c r="G454" s="3311"/>
      <c r="H454" s="3311"/>
      <c r="I454" s="3311"/>
      <c r="J454" s="3311"/>
      <c r="K454" s="3311"/>
      <c r="L454" s="3311"/>
      <c r="M454" s="3311"/>
      <c r="N454" s="3311"/>
      <c r="O454" s="3311"/>
    </row>
    <row r="455" spans="1:15">
      <c r="A455" s="2119" t="s">
        <v>37</v>
      </c>
      <c r="B455" s="24" t="s">
        <v>3</v>
      </c>
      <c r="C455" s="8" t="s">
        <v>930</v>
      </c>
      <c r="D455" s="8" t="s">
        <v>5</v>
      </c>
      <c r="E455" s="907" t="s">
        <v>6</v>
      </c>
      <c r="F455" s="24" t="s">
        <v>7</v>
      </c>
      <c r="G455" s="885" t="s">
        <v>8</v>
      </c>
      <c r="H455" s="156" t="s">
        <v>9</v>
      </c>
      <c r="I455" s="24" t="s">
        <v>10</v>
      </c>
      <c r="J455" s="24" t="s">
        <v>11</v>
      </c>
      <c r="K455" s="24" t="s">
        <v>3</v>
      </c>
      <c r="L455" s="463" t="s">
        <v>5</v>
      </c>
      <c r="M455" s="463" t="s">
        <v>12</v>
      </c>
      <c r="N455" s="463" t="s">
        <v>7</v>
      </c>
      <c r="O455" s="30"/>
    </row>
    <row r="456" spans="1:15" ht="14.25">
      <c r="A456" s="2119"/>
      <c r="B456" s="1381">
        <v>11083</v>
      </c>
      <c r="C456" s="1359">
        <v>0.08</v>
      </c>
      <c r="D456" s="1047" t="s">
        <v>7210</v>
      </c>
      <c r="E456" s="532">
        <v>1550000</v>
      </c>
      <c r="F456" s="1745">
        <v>0.04</v>
      </c>
      <c r="G456" s="658">
        <f>F456*E456</f>
        <v>62000</v>
      </c>
      <c r="H456" s="659" t="s">
        <v>7211</v>
      </c>
      <c r="I456" s="659" t="s">
        <v>461</v>
      </c>
      <c r="J456" s="24"/>
      <c r="K456" s="1754">
        <v>11137</v>
      </c>
      <c r="L456" s="1082" t="s">
        <v>7197</v>
      </c>
      <c r="M456" s="1753">
        <v>750000</v>
      </c>
      <c r="N456" s="1615">
        <v>0.05</v>
      </c>
      <c r="O456" s="385">
        <f>N456*M456</f>
        <v>37500</v>
      </c>
    </row>
    <row r="457" spans="1:15">
      <c r="A457" s="2119"/>
      <c r="B457" s="1594">
        <v>11029</v>
      </c>
      <c r="C457" s="1595">
        <v>0.1</v>
      </c>
      <c r="D457" s="1596" t="s">
        <v>7212</v>
      </c>
      <c r="E457" s="1597">
        <v>1700000</v>
      </c>
      <c r="F457" s="1595">
        <v>0.05</v>
      </c>
      <c r="G457" s="658">
        <f t="shared" ref="G457:G458" si="19">F457*E457</f>
        <v>85000</v>
      </c>
      <c r="H457" s="1598" t="s">
        <v>7213</v>
      </c>
      <c r="I457" s="1598" t="s">
        <v>461</v>
      </c>
      <c r="J457" s="24"/>
      <c r="K457" s="1616"/>
      <c r="L457" s="156"/>
      <c r="M457" s="156"/>
      <c r="N457" s="156"/>
      <c r="O457" s="30"/>
    </row>
    <row r="458" spans="1:15">
      <c r="A458" s="3354" t="s">
        <v>13</v>
      </c>
      <c r="B458" s="504">
        <v>11082</v>
      </c>
      <c r="C458" s="545">
        <v>0.1</v>
      </c>
      <c r="D458" s="1034" t="s">
        <v>7214</v>
      </c>
      <c r="E458" s="722">
        <v>1050000</v>
      </c>
      <c r="F458" s="545">
        <v>0.1</v>
      </c>
      <c r="G458" s="658">
        <f t="shared" si="19"/>
        <v>105000</v>
      </c>
      <c r="H458" s="544" t="s">
        <v>36</v>
      </c>
      <c r="I458" s="544" t="s">
        <v>461</v>
      </c>
      <c r="J458" s="24"/>
      <c r="K458" s="24"/>
      <c r="L458" s="24"/>
      <c r="M458" s="24"/>
      <c r="N458" s="24"/>
      <c r="O458" s="30"/>
    </row>
    <row r="459" spans="1:15" ht="15.75" customHeight="1">
      <c r="A459" s="3354"/>
      <c r="B459" s="1562" t="s">
        <v>31</v>
      </c>
      <c r="C459" s="1563"/>
      <c r="D459" s="1564" t="s">
        <v>7215</v>
      </c>
      <c r="E459" s="1605"/>
      <c r="F459" s="1563"/>
      <c r="G459" s="1566"/>
      <c r="H459" s="1567"/>
      <c r="I459" s="1567" t="s">
        <v>5055</v>
      </c>
      <c r="J459" s="1512"/>
      <c r="K459" s="1513"/>
      <c r="L459" s="1514"/>
      <c r="M459" s="1515"/>
      <c r="N459" s="1516"/>
      <c r="O459" s="1517"/>
    </row>
    <row r="460" spans="1:15" ht="12.75" customHeight="1">
      <c r="A460" s="3353"/>
      <c r="B460" s="1086"/>
      <c r="C460" s="1744"/>
      <c r="D460" s="975"/>
      <c r="E460" s="1080"/>
      <c r="F460" s="975"/>
      <c r="G460" s="975"/>
      <c r="H460" s="975"/>
      <c r="I460" s="974"/>
      <c r="J460" s="1512"/>
      <c r="K460" s="1512"/>
      <c r="L460" s="1512"/>
      <c r="M460" s="1519"/>
      <c r="N460" s="1520"/>
      <c r="O460" s="1519"/>
    </row>
    <row r="461" spans="1:15" ht="12.75" customHeight="1">
      <c r="A461" s="3353"/>
      <c r="B461" s="992"/>
      <c r="C461" s="483"/>
      <c r="D461" s="483"/>
      <c r="E461" s="583"/>
      <c r="F461" s="483"/>
      <c r="G461" s="483"/>
      <c r="H461" s="483"/>
      <c r="I461" s="484"/>
      <c r="J461" s="1552"/>
      <c r="K461" s="1512"/>
      <c r="L461" s="1512"/>
      <c r="M461" s="1519"/>
      <c r="N461" s="1520"/>
      <c r="O461" s="1519"/>
    </row>
    <row r="462" spans="1:15" ht="12.75" customHeight="1">
      <c r="A462" s="3353"/>
      <c r="B462" s="1077"/>
      <c r="C462" s="482"/>
      <c r="D462" s="1036"/>
      <c r="E462" s="730"/>
      <c r="F462" s="482"/>
      <c r="G462" s="583"/>
      <c r="H462" s="484"/>
      <c r="I462" s="484"/>
      <c r="J462" s="1512"/>
      <c r="K462" s="1512"/>
      <c r="L462" s="1512"/>
      <c r="M462" s="1519"/>
      <c r="N462" s="1520"/>
      <c r="O462" s="1519"/>
    </row>
    <row r="463" spans="1:15" ht="12.75" customHeight="1">
      <c r="A463" s="3353"/>
      <c r="B463" s="992"/>
      <c r="C463" s="483"/>
      <c r="D463" s="483"/>
      <c r="E463" s="483"/>
      <c r="F463" s="483"/>
      <c r="G463" s="483"/>
      <c r="H463" s="483"/>
      <c r="I463" s="483"/>
      <c r="J463" s="1512"/>
      <c r="K463" s="1512"/>
      <c r="L463" s="1512"/>
      <c r="M463" s="1519"/>
      <c r="N463" s="1520"/>
      <c r="O463" s="1519"/>
    </row>
    <row r="464" spans="1:15" ht="12.75" customHeight="1">
      <c r="A464" s="3354"/>
      <c r="B464" s="992"/>
      <c r="C464" s="483"/>
      <c r="D464" s="483"/>
      <c r="E464" s="483"/>
      <c r="F464" s="483"/>
      <c r="G464" s="483"/>
      <c r="H464" s="483"/>
      <c r="I464" s="484"/>
      <c r="J464" s="1512"/>
      <c r="K464" s="1512"/>
      <c r="L464" s="1512"/>
      <c r="M464" s="1519"/>
      <c r="N464" s="1520"/>
      <c r="O464" s="1519"/>
    </row>
    <row r="465" spans="1:15" ht="12.75" customHeight="1">
      <c r="A465" s="3354"/>
      <c r="B465" s="447"/>
      <c r="C465" s="482"/>
      <c r="D465" s="1140"/>
      <c r="E465" s="1604"/>
      <c r="F465" s="482"/>
      <c r="G465" s="583"/>
      <c r="H465" s="484"/>
      <c r="I465" s="484"/>
      <c r="J465" s="149"/>
      <c r="K465" s="149"/>
      <c r="L465" s="149"/>
      <c r="M465" s="129"/>
      <c r="N465" s="69"/>
      <c r="O465" s="30">
        <f>SUM(O456:O464)</f>
        <v>37500</v>
      </c>
    </row>
    <row r="466" spans="1:15" ht="12.75" customHeight="1">
      <c r="A466" s="3355"/>
      <c r="B466" s="256"/>
      <c r="C466" s="256"/>
      <c r="D466" s="1038" t="s">
        <v>34</v>
      </c>
      <c r="E466" s="808">
        <f>SUM(E456:E465)</f>
        <v>4300000</v>
      </c>
      <c r="F466" s="292" t="s">
        <v>34</v>
      </c>
      <c r="G466" s="913">
        <f>G456+G458+G457</f>
        <v>252000</v>
      </c>
      <c r="H466" s="3423"/>
      <c r="I466" s="3423"/>
      <c r="J466" s="3423"/>
      <c r="K466" s="3423"/>
      <c r="L466" s="3277" t="s">
        <v>35</v>
      </c>
      <c r="M466" s="3277"/>
      <c r="N466" s="3277"/>
      <c r="O466" s="1032">
        <f>O465+G466</f>
        <v>289500</v>
      </c>
    </row>
    <row r="469" spans="1:15" ht="18.75" customHeight="1">
      <c r="A469" s="3311" t="s">
        <v>19</v>
      </c>
      <c r="B469" s="3311"/>
      <c r="C469" s="3311"/>
      <c r="D469" s="3311"/>
      <c r="E469" s="3311"/>
      <c r="F469" s="3311"/>
      <c r="G469" s="3311"/>
      <c r="H469" s="3311"/>
      <c r="I469" s="3311"/>
      <c r="J469" s="3311"/>
      <c r="K469" s="3311"/>
      <c r="L469" s="3311"/>
      <c r="M469" s="3311"/>
      <c r="N469" s="3311"/>
      <c r="O469" s="3311"/>
    </row>
    <row r="470" spans="1:15">
      <c r="A470" s="2119" t="s">
        <v>37</v>
      </c>
      <c r="B470" s="24" t="s">
        <v>3</v>
      </c>
      <c r="C470" s="8" t="s">
        <v>930</v>
      </c>
      <c r="D470" s="8" t="s">
        <v>5</v>
      </c>
      <c r="E470" s="907" t="s">
        <v>6</v>
      </c>
      <c r="F470" s="24" t="s">
        <v>7</v>
      </c>
      <c r="G470" s="885" t="s">
        <v>8</v>
      </c>
      <c r="H470" s="156" t="s">
        <v>9</v>
      </c>
      <c r="I470" s="24" t="s">
        <v>10</v>
      </c>
      <c r="J470" s="24" t="s">
        <v>11</v>
      </c>
      <c r="K470" s="24" t="s">
        <v>3</v>
      </c>
      <c r="L470" s="24" t="s">
        <v>5</v>
      </c>
      <c r="M470" s="24" t="s">
        <v>12</v>
      </c>
      <c r="N470" s="24" t="s">
        <v>7</v>
      </c>
      <c r="O470" s="30"/>
    </row>
    <row r="471" spans="1:15">
      <c r="A471" s="2119"/>
      <c r="B471" s="1381">
        <v>11054</v>
      </c>
      <c r="C471" s="656">
        <v>0.1</v>
      </c>
      <c r="D471" s="1047" t="s">
        <v>7216</v>
      </c>
      <c r="E471" s="532">
        <v>1900000</v>
      </c>
      <c r="F471" s="656">
        <v>0.1</v>
      </c>
      <c r="G471" s="658">
        <f>E471*F471</f>
        <v>190000</v>
      </c>
      <c r="H471" s="659" t="s">
        <v>19</v>
      </c>
      <c r="I471" s="659" t="s">
        <v>461</v>
      </c>
      <c r="J471" s="24"/>
      <c r="K471" s="24"/>
      <c r="L471" s="24"/>
      <c r="M471" s="24"/>
      <c r="N471" s="24"/>
      <c r="O471" s="30"/>
    </row>
    <row r="472" spans="1:15">
      <c r="A472" s="2119"/>
      <c r="B472" s="1562"/>
      <c r="C472" s="1630"/>
      <c r="D472" s="1564"/>
      <c r="E472" s="1605"/>
      <c r="F472" s="1563"/>
      <c r="G472" s="1566"/>
      <c r="H472" s="1567"/>
      <c r="I472" s="1567"/>
      <c r="J472" s="24"/>
      <c r="K472" s="24"/>
      <c r="L472" s="24"/>
      <c r="M472" s="24"/>
      <c r="N472" s="24"/>
      <c r="O472" s="30"/>
    </row>
    <row r="473" spans="1:15">
      <c r="A473" s="3369"/>
      <c r="B473" s="447"/>
      <c r="C473" s="1606"/>
      <c r="D473" s="1036"/>
      <c r="E473" s="730"/>
      <c r="F473" s="1342"/>
      <c r="G473" s="1510"/>
      <c r="H473" s="1511"/>
      <c r="I473" s="484"/>
      <c r="J473" s="24"/>
      <c r="K473" s="24"/>
      <c r="L473" s="24"/>
      <c r="M473" s="24"/>
      <c r="N473" s="24"/>
      <c r="O473" s="30"/>
    </row>
    <row r="474" spans="1:15" ht="12.75" customHeight="1">
      <c r="A474" s="3370"/>
      <c r="B474" s="774"/>
      <c r="C474" s="701"/>
      <c r="D474" s="1159"/>
      <c r="E474" s="1602"/>
      <c r="F474" s="701"/>
      <c r="G474" s="703"/>
      <c r="H474" s="705"/>
      <c r="I474" s="705"/>
      <c r="J474" s="1512"/>
      <c r="K474" s="1512"/>
      <c r="L474" s="1512"/>
      <c r="M474" s="1519"/>
      <c r="N474" s="1520"/>
      <c r="O474" s="1519"/>
    </row>
    <row r="475" spans="1:15" ht="12.75" customHeight="1">
      <c r="A475" s="3370"/>
      <c r="B475" s="1077"/>
      <c r="C475" s="482"/>
      <c r="D475" s="1036"/>
      <c r="E475" s="730"/>
      <c r="F475" s="482"/>
      <c r="G475" s="583"/>
      <c r="H475" s="484"/>
      <c r="I475" s="484"/>
      <c r="J475" s="1512"/>
      <c r="K475" s="1512"/>
      <c r="L475" s="1512"/>
      <c r="M475" s="1519"/>
      <c r="N475" s="1520"/>
      <c r="O475" s="1519"/>
    </row>
    <row r="476" spans="1:15" ht="12.75" customHeight="1">
      <c r="A476" s="3370"/>
      <c r="B476" s="992"/>
      <c r="C476" s="483"/>
      <c r="D476" s="483"/>
      <c r="E476" s="483"/>
      <c r="F476" s="483"/>
      <c r="G476" s="483"/>
      <c r="H476" s="483"/>
      <c r="I476" s="483"/>
      <c r="J476" s="1512"/>
      <c r="K476" s="1512"/>
      <c r="L476" s="1512"/>
      <c r="M476" s="1519"/>
      <c r="N476" s="1520"/>
      <c r="O476" s="1519"/>
    </row>
    <row r="477" spans="1:15" ht="12.75" customHeight="1">
      <c r="A477" s="3369"/>
      <c r="B477" s="992"/>
      <c r="C477" s="483"/>
      <c r="D477" s="483"/>
      <c r="E477" s="483"/>
      <c r="F477" s="483"/>
      <c r="G477" s="483"/>
      <c r="H477" s="483"/>
      <c r="I477" s="484"/>
      <c r="J477" s="1512"/>
      <c r="K477" s="1512"/>
      <c r="L477" s="1512"/>
      <c r="M477" s="1519"/>
      <c r="N477" s="1520"/>
      <c r="O477" s="1519"/>
    </row>
    <row r="478" spans="1:15" ht="12.75" customHeight="1">
      <c r="A478" s="3369"/>
      <c r="B478" s="447"/>
      <c r="C478" s="482"/>
      <c r="D478" s="1140"/>
      <c r="E478" s="1604"/>
      <c r="F478" s="482"/>
      <c r="G478" s="583"/>
      <c r="H478" s="484"/>
      <c r="I478" s="484"/>
      <c r="J478" s="149"/>
      <c r="K478" s="149"/>
      <c r="L478" s="149"/>
      <c r="M478" s="129"/>
      <c r="N478" s="69"/>
      <c r="O478" s="30">
        <f>SUM(O474:O477)</f>
        <v>0</v>
      </c>
    </row>
    <row r="479" spans="1:15" ht="12.75" customHeight="1">
      <c r="A479" s="3371"/>
      <c r="B479" s="256"/>
      <c r="C479" s="256"/>
      <c r="D479" s="1038" t="s">
        <v>34</v>
      </c>
      <c r="E479" s="808">
        <f>SUM(E471:E478)</f>
        <v>1900000</v>
      </c>
      <c r="F479" s="292" t="s">
        <v>34</v>
      </c>
      <c r="G479" s="902">
        <f>SUM(G473:G478)</f>
        <v>0</v>
      </c>
      <c r="H479" s="3423"/>
      <c r="I479" s="3423"/>
      <c r="J479" s="3423"/>
      <c r="K479" s="3423"/>
      <c r="L479" s="3277" t="s">
        <v>35</v>
      </c>
      <c r="M479" s="3277"/>
      <c r="N479" s="3277"/>
      <c r="O479" s="294">
        <f>O478+G479</f>
        <v>0</v>
      </c>
    </row>
    <row r="481" spans="1:9">
      <c r="A481" s="3452" t="s">
        <v>69</v>
      </c>
      <c r="B481" s="3459"/>
      <c r="C481" s="2113"/>
      <c r="D481" s="1042">
        <f>E479+E466+E451+E433</f>
        <v>32700000</v>
      </c>
    </row>
    <row r="482" spans="1:9">
      <c r="A482" s="3453" t="s">
        <v>70</v>
      </c>
      <c r="B482" s="3460"/>
      <c r="C482" s="972"/>
      <c r="D482" s="1043"/>
    </row>
    <row r="483" spans="1:9">
      <c r="A483" s="3454" t="s">
        <v>71</v>
      </c>
      <c r="B483" s="3461"/>
      <c r="C483" s="2112"/>
      <c r="D483" s="1044"/>
    </row>
    <row r="484" spans="1:9">
      <c r="A484" s="3462"/>
      <c r="B484" s="3463"/>
      <c r="C484" s="151"/>
      <c r="D484" s="1045"/>
    </row>
    <row r="488" spans="1:9">
      <c r="A488" s="3334" t="s">
        <v>7217</v>
      </c>
      <c r="B488" s="3334"/>
      <c r="C488" s="3334"/>
      <c r="D488" s="3334"/>
      <c r="E488" s="3334"/>
      <c r="F488" s="3334"/>
      <c r="G488" s="3334"/>
      <c r="H488" s="3334"/>
      <c r="I488" s="3334"/>
    </row>
    <row r="489" spans="1:9">
      <c r="A489" s="3334"/>
      <c r="B489" s="3334"/>
      <c r="C489" s="3334"/>
      <c r="D489" s="3334"/>
      <c r="E489" s="3334"/>
      <c r="F489" s="3334"/>
      <c r="G489" s="3334"/>
      <c r="H489" s="3334"/>
      <c r="I489" s="3334"/>
    </row>
    <row r="490" spans="1:9" ht="28.5">
      <c r="A490" s="682" t="s">
        <v>523</v>
      </c>
      <c r="B490" s="682" t="s">
        <v>524</v>
      </c>
      <c r="C490" s="682" t="s">
        <v>525</v>
      </c>
      <c r="D490" s="682" t="s">
        <v>526</v>
      </c>
      <c r="E490" s="911" t="s">
        <v>6</v>
      </c>
      <c r="F490" s="683" t="s">
        <v>7</v>
      </c>
      <c r="G490" s="899" t="s">
        <v>527</v>
      </c>
      <c r="H490" s="684" t="s">
        <v>11</v>
      </c>
      <c r="I490" s="489" t="s">
        <v>528</v>
      </c>
    </row>
    <row r="491" spans="1:9" ht="15">
      <c r="A491" s="1098">
        <v>11053</v>
      </c>
      <c r="B491" s="545">
        <v>0.08</v>
      </c>
      <c r="C491" s="1601" t="s">
        <v>7192</v>
      </c>
      <c r="D491" s="1082" t="s">
        <v>905</v>
      </c>
      <c r="E491" s="722">
        <v>2100000</v>
      </c>
      <c r="F491" s="1094">
        <v>0.01</v>
      </c>
      <c r="G491" s="1153">
        <f>E491*F491</f>
        <v>21000</v>
      </c>
      <c r="H491" s="1680"/>
      <c r="I491" s="1680" t="s">
        <v>15</v>
      </c>
    </row>
    <row r="492" spans="1:9" ht="15">
      <c r="A492" s="1205"/>
      <c r="B492" s="1763"/>
      <c r="C492" s="1140" t="s">
        <v>7218</v>
      </c>
      <c r="D492" s="1140" t="s">
        <v>627</v>
      </c>
      <c r="E492" s="1333"/>
      <c r="F492" s="1206"/>
      <c r="G492" s="1207"/>
      <c r="H492" s="1141"/>
      <c r="I492" s="1141" t="s">
        <v>43</v>
      </c>
    </row>
    <row r="493" spans="1:9" ht="15.75">
      <c r="A493" s="1523"/>
      <c r="B493" s="1334"/>
      <c r="C493" s="1141"/>
      <c r="D493" s="1336"/>
      <c r="E493" s="1333">
        <f>SUM(E491:E492)</f>
        <v>2100000</v>
      </c>
      <c r="F493" s="1206"/>
      <c r="G493" s="1207">
        <f>SUM(G491:G492)</f>
        <v>21000</v>
      </c>
      <c r="H493" s="1141"/>
      <c r="I493" s="1141"/>
    </row>
    <row r="497" spans="1:9">
      <c r="A497" s="3334" t="s">
        <v>7219</v>
      </c>
      <c r="B497" s="3334"/>
      <c r="C497" s="3334"/>
      <c r="D497" s="3334"/>
      <c r="E497" s="3334"/>
      <c r="F497" s="3334"/>
      <c r="G497" s="3334"/>
      <c r="H497" s="3334"/>
      <c r="I497" s="3334"/>
    </row>
    <row r="498" spans="1:9">
      <c r="A498" s="3334"/>
      <c r="B498" s="3334"/>
      <c r="C498" s="3334"/>
      <c r="D498" s="3334"/>
      <c r="E498" s="3334"/>
      <c r="F498" s="3334"/>
      <c r="G498" s="3334"/>
      <c r="H498" s="3334"/>
      <c r="I498" s="3334"/>
    </row>
    <row r="499" spans="1:9" ht="28.5">
      <c r="A499" s="682" t="s">
        <v>523</v>
      </c>
      <c r="B499" s="682" t="s">
        <v>524</v>
      </c>
      <c r="C499" s="682" t="s">
        <v>525</v>
      </c>
      <c r="D499" s="1368" t="s">
        <v>526</v>
      </c>
      <c r="E499" s="911" t="s">
        <v>6</v>
      </c>
      <c r="F499" s="1370" t="s">
        <v>7</v>
      </c>
      <c r="G499" s="899" t="s">
        <v>527</v>
      </c>
      <c r="H499" s="684" t="s">
        <v>11</v>
      </c>
      <c r="I499" s="489" t="s">
        <v>528</v>
      </c>
    </row>
    <row r="500" spans="1:9">
      <c r="A500" s="504">
        <v>10997</v>
      </c>
      <c r="B500" s="963">
        <v>0.1</v>
      </c>
      <c r="C500" s="1034" t="s">
        <v>7198</v>
      </c>
      <c r="D500" s="722"/>
      <c r="E500" s="1761">
        <v>2000000</v>
      </c>
      <c r="F500" s="963">
        <v>0.02</v>
      </c>
      <c r="G500" s="1610">
        <f>F500*E500</f>
        <v>40000</v>
      </c>
      <c r="H500" s="544"/>
      <c r="I500" s="1739" t="s">
        <v>43</v>
      </c>
    </row>
    <row r="501" spans="1:9" ht="14.25">
      <c r="A501" s="504">
        <v>11021</v>
      </c>
      <c r="B501" s="963">
        <v>0.1</v>
      </c>
      <c r="C501" s="1082" t="s">
        <v>7199</v>
      </c>
      <c r="D501" s="722"/>
      <c r="E501" s="722">
        <v>2050000</v>
      </c>
      <c r="F501" s="963">
        <v>0.02</v>
      </c>
      <c r="G501" s="1610">
        <f t="shared" ref="G501:G508" si="20">F501*E501</f>
        <v>41000</v>
      </c>
      <c r="H501" s="544"/>
      <c r="I501" s="1739" t="s">
        <v>43</v>
      </c>
    </row>
    <row r="502" spans="1:9">
      <c r="A502" s="1594">
        <v>11037</v>
      </c>
      <c r="B502" s="1595">
        <v>0.1</v>
      </c>
      <c r="C502" s="1596" t="s">
        <v>7220</v>
      </c>
      <c r="D502" s="1597"/>
      <c r="E502" s="1597">
        <v>1950000</v>
      </c>
      <c r="F502" s="963">
        <v>0.02</v>
      </c>
      <c r="G502" s="1610">
        <f t="shared" si="20"/>
        <v>39000</v>
      </c>
      <c r="H502" s="1598"/>
      <c r="I502" s="1739" t="s">
        <v>43</v>
      </c>
    </row>
    <row r="503" spans="1:9" ht="14.25">
      <c r="A503" s="1136">
        <v>11096</v>
      </c>
      <c r="B503" s="541">
        <v>0.1</v>
      </c>
      <c r="C503" s="1166" t="s">
        <v>7221</v>
      </c>
      <c r="D503" s="858"/>
      <c r="E503" s="858">
        <v>1450000</v>
      </c>
      <c r="F503" s="963">
        <v>0.02</v>
      </c>
      <c r="G503" s="1610">
        <f t="shared" si="20"/>
        <v>29000</v>
      </c>
      <c r="H503" s="543"/>
      <c r="I503" s="1739" t="s">
        <v>43</v>
      </c>
    </row>
    <row r="504" spans="1:9">
      <c r="A504" s="978">
        <v>11115</v>
      </c>
      <c r="B504" s="545">
        <v>0.1</v>
      </c>
      <c r="C504" s="1680" t="s">
        <v>7202</v>
      </c>
      <c r="D504" s="564"/>
      <c r="E504" s="564">
        <v>1700000</v>
      </c>
      <c r="F504" s="963">
        <v>0.02</v>
      </c>
      <c r="G504" s="1610">
        <f t="shared" si="20"/>
        <v>34000</v>
      </c>
      <c r="H504" s="544"/>
      <c r="I504" s="1739" t="s">
        <v>43</v>
      </c>
    </row>
    <row r="505" spans="1:9">
      <c r="A505" s="1096">
        <v>11136</v>
      </c>
      <c r="B505" s="656">
        <v>0.1</v>
      </c>
      <c r="C505" s="657" t="s">
        <v>7203</v>
      </c>
      <c r="D505" s="658"/>
      <c r="E505" s="658">
        <v>2200000</v>
      </c>
      <c r="F505" s="963">
        <v>0.02</v>
      </c>
      <c r="G505" s="1610">
        <f t="shared" si="20"/>
        <v>44000</v>
      </c>
      <c r="H505" s="659"/>
      <c r="I505" s="1739" t="s">
        <v>43</v>
      </c>
    </row>
    <row r="506" spans="1:9" ht="14.25">
      <c r="A506" s="540">
        <v>11109</v>
      </c>
      <c r="B506" s="541">
        <v>0.1</v>
      </c>
      <c r="C506" s="1234" t="s">
        <v>7204</v>
      </c>
      <c r="D506" s="1600"/>
      <c r="E506" s="1758">
        <v>1350000</v>
      </c>
      <c r="F506" s="963">
        <v>0.02</v>
      </c>
      <c r="G506" s="1610">
        <f t="shared" si="20"/>
        <v>27000</v>
      </c>
      <c r="H506" s="543"/>
      <c r="I506" s="1739" t="s">
        <v>43</v>
      </c>
    </row>
    <row r="507" spans="1:9" ht="14.25">
      <c r="A507" s="540">
        <v>11137</v>
      </c>
      <c r="B507" s="1632">
        <v>0.1</v>
      </c>
      <c r="C507" s="1234" t="s">
        <v>7197</v>
      </c>
      <c r="D507" s="1620"/>
      <c r="E507" s="1759">
        <v>750000</v>
      </c>
      <c r="F507" s="963">
        <v>0.02</v>
      </c>
      <c r="G507" s="1610">
        <f t="shared" si="20"/>
        <v>15000</v>
      </c>
      <c r="H507" s="543"/>
      <c r="I507" s="1739" t="s">
        <v>15</v>
      </c>
    </row>
    <row r="508" spans="1:9" ht="14.25">
      <c r="A508" s="540">
        <v>11113</v>
      </c>
      <c r="B508" s="1632">
        <v>0.1</v>
      </c>
      <c r="C508" s="1082" t="s">
        <v>7205</v>
      </c>
      <c r="D508" s="1620"/>
      <c r="E508" s="1759">
        <v>1500000</v>
      </c>
      <c r="F508" s="963">
        <v>0.02</v>
      </c>
      <c r="G508" s="1610">
        <f t="shared" si="20"/>
        <v>30000</v>
      </c>
      <c r="H508" s="543"/>
      <c r="I508" s="1739" t="s">
        <v>43</v>
      </c>
    </row>
    <row r="509" spans="1:9" ht="14.25">
      <c r="A509" s="1742" t="s">
        <v>351</v>
      </c>
      <c r="B509" s="1740"/>
      <c r="C509" s="1084" t="s">
        <v>5141</v>
      </c>
      <c r="D509" s="1741"/>
      <c r="E509" s="1741"/>
      <c r="F509" s="1760"/>
      <c r="G509" s="1458"/>
      <c r="H509" s="1458"/>
      <c r="I509" s="1743" t="s">
        <v>127</v>
      </c>
    </row>
    <row r="510" spans="1:9" ht="15">
      <c r="A510" s="1329"/>
      <c r="B510" s="1332"/>
      <c r="C510" s="483"/>
      <c r="D510" s="1152"/>
      <c r="E510" s="1364">
        <f>SUM(E500:E509)</f>
        <v>14950000</v>
      </c>
      <c r="F510" s="1328"/>
      <c r="G510" s="1365">
        <f>SUM(G500:G509)</f>
        <v>299000</v>
      </c>
      <c r="H510" s="1524"/>
      <c r="I510" s="483"/>
    </row>
    <row r="512" spans="1:9">
      <c r="A512" s="3334" t="s">
        <v>7222</v>
      </c>
      <c r="B512" s="3334"/>
      <c r="C512" s="3334"/>
      <c r="D512" s="3334"/>
      <c r="E512" s="3334"/>
      <c r="F512" s="3334"/>
      <c r="G512" s="3334"/>
      <c r="H512" s="3334"/>
      <c r="I512" s="3334"/>
    </row>
    <row r="513" spans="1:9">
      <c r="A513" s="3334"/>
      <c r="B513" s="3334"/>
      <c r="C513" s="3334"/>
      <c r="D513" s="3334"/>
      <c r="E513" s="3334"/>
      <c r="F513" s="3334"/>
      <c r="G513" s="3334"/>
      <c r="H513" s="3334"/>
      <c r="I513" s="3334"/>
    </row>
    <row r="514" spans="1:9" ht="28.5">
      <c r="A514" s="682" t="s">
        <v>523</v>
      </c>
      <c r="B514" s="682" t="s">
        <v>524</v>
      </c>
      <c r="C514" s="682" t="s">
        <v>525</v>
      </c>
      <c r="D514" s="1368" t="s">
        <v>526</v>
      </c>
      <c r="E514" s="911" t="s">
        <v>6</v>
      </c>
      <c r="F514" s="683" t="s">
        <v>7</v>
      </c>
      <c r="G514" s="899" t="s">
        <v>527</v>
      </c>
      <c r="H514" s="684" t="s">
        <v>11</v>
      </c>
      <c r="I514" s="489" t="s">
        <v>528</v>
      </c>
    </row>
    <row r="515" spans="1:9" ht="14.25">
      <c r="A515" s="1746">
        <v>11054</v>
      </c>
      <c r="B515" s="545">
        <v>0.1</v>
      </c>
      <c r="C515" s="1608" t="s">
        <v>21</v>
      </c>
      <c r="D515" s="1680"/>
      <c r="E515" s="1611">
        <v>1900000</v>
      </c>
      <c r="F515" s="1094">
        <v>0.02</v>
      </c>
      <c r="G515" s="1153">
        <f>F515*E515</f>
        <v>38000</v>
      </c>
      <c r="H515" s="1680"/>
      <c r="I515" s="544" t="s">
        <v>19</v>
      </c>
    </row>
    <row r="516" spans="1:9" ht="14.25">
      <c r="A516" s="504">
        <v>11087</v>
      </c>
      <c r="B516" s="963">
        <v>0.1</v>
      </c>
      <c r="C516" s="1034" t="s">
        <v>7193</v>
      </c>
      <c r="D516" s="722"/>
      <c r="E516" s="722">
        <v>1850000</v>
      </c>
      <c r="F516" s="1094">
        <v>0.02</v>
      </c>
      <c r="G516" s="1153">
        <f t="shared" ref="G516:G521" si="21">F516*E516</f>
        <v>37000</v>
      </c>
      <c r="H516" s="544"/>
      <c r="I516" s="544" t="s">
        <v>15</v>
      </c>
    </row>
    <row r="517" spans="1:9" ht="14.25">
      <c r="A517" s="1594">
        <v>11088</v>
      </c>
      <c r="B517" s="541">
        <v>0.1</v>
      </c>
      <c r="C517" s="1053" t="s">
        <v>7194</v>
      </c>
      <c r="D517" s="1150"/>
      <c r="E517" s="1150">
        <v>2900000</v>
      </c>
      <c r="F517" s="1094">
        <v>0.02</v>
      </c>
      <c r="G517" s="1153">
        <f t="shared" si="21"/>
        <v>58000</v>
      </c>
      <c r="H517" s="543"/>
      <c r="I517" s="544" t="s">
        <v>15</v>
      </c>
    </row>
    <row r="518" spans="1:9" ht="14.25">
      <c r="A518" s="978">
        <v>11120</v>
      </c>
      <c r="B518" s="1764">
        <v>0.1</v>
      </c>
      <c r="C518" s="1680" t="s">
        <v>7195</v>
      </c>
      <c r="D518" s="1762"/>
      <c r="E518" s="858">
        <v>2400000</v>
      </c>
      <c r="F518" s="1094">
        <v>0.02</v>
      </c>
      <c r="G518" s="1153">
        <f t="shared" si="21"/>
        <v>48000</v>
      </c>
      <c r="H518" s="543"/>
      <c r="I518" s="544" t="s">
        <v>15</v>
      </c>
    </row>
    <row r="519" spans="1:9" ht="15">
      <c r="A519" s="1348">
        <v>11083</v>
      </c>
      <c r="B519" s="1765">
        <v>0.08</v>
      </c>
      <c r="C519" s="1034" t="s">
        <v>7210</v>
      </c>
      <c r="D519" s="1690"/>
      <c r="E519" s="1611">
        <v>1550000</v>
      </c>
      <c r="F519" s="1397">
        <v>0.01</v>
      </c>
      <c r="G519" s="1153">
        <f t="shared" si="21"/>
        <v>15500</v>
      </c>
      <c r="H519" s="1680"/>
      <c r="I519" s="544" t="s">
        <v>15</v>
      </c>
    </row>
    <row r="520" spans="1:9" ht="14.25">
      <c r="A520" s="504">
        <v>11029</v>
      </c>
      <c r="B520" s="1766">
        <v>0.1</v>
      </c>
      <c r="C520" s="1034" t="s">
        <v>7212</v>
      </c>
      <c r="D520" s="1690"/>
      <c r="E520" s="1611">
        <v>1700000</v>
      </c>
      <c r="F520" s="1094">
        <v>0.02</v>
      </c>
      <c r="G520" s="1153">
        <f t="shared" si="21"/>
        <v>34000</v>
      </c>
      <c r="H520" s="1680"/>
      <c r="I520" s="544" t="s">
        <v>127</v>
      </c>
    </row>
    <row r="521" spans="1:9" ht="14.25">
      <c r="A521" s="875">
        <v>11082</v>
      </c>
      <c r="B521" s="545">
        <v>0.1</v>
      </c>
      <c r="C521" s="1047" t="s">
        <v>7214</v>
      </c>
      <c r="D521" s="1680"/>
      <c r="E521" s="1611">
        <v>1050000</v>
      </c>
      <c r="F521" s="1094">
        <v>0.02</v>
      </c>
      <c r="G521" s="1153">
        <f t="shared" si="21"/>
        <v>21000</v>
      </c>
      <c r="H521" s="1081"/>
      <c r="I521" s="1158" t="s">
        <v>127</v>
      </c>
    </row>
    <row r="522" spans="1:9" ht="15">
      <c r="A522" s="1768">
        <v>11141</v>
      </c>
      <c r="B522" s="1769">
        <v>0.1</v>
      </c>
      <c r="C522" s="1770" t="s">
        <v>7196</v>
      </c>
      <c r="D522" s="1771"/>
      <c r="E522" s="1772">
        <v>2300000</v>
      </c>
      <c r="F522" s="1773">
        <v>0.02</v>
      </c>
      <c r="G522" s="1314">
        <f>E522*F522</f>
        <v>46000</v>
      </c>
      <c r="H522" s="1774"/>
      <c r="I522" s="1775" t="s">
        <v>15</v>
      </c>
    </row>
    <row r="523" spans="1:9" ht="14.25">
      <c r="A523" s="1329"/>
      <c r="B523" s="1334"/>
      <c r="C523" s="1335"/>
      <c r="D523" s="1336"/>
      <c r="E523" s="1333"/>
      <c r="F523" s="1206"/>
      <c r="G523" s="1207"/>
      <c r="H523" s="1141"/>
      <c r="I523" s="1141"/>
    </row>
    <row r="524" spans="1:9" ht="15">
      <c r="A524" s="1329"/>
      <c r="B524" s="1332"/>
      <c r="C524" s="483"/>
      <c r="D524" s="1152"/>
      <c r="E524" s="1364">
        <f>SUM(E515:E523)</f>
        <v>15650000</v>
      </c>
      <c r="F524" s="1328"/>
      <c r="G524" s="1365">
        <f>SUM(G515:G523)</f>
        <v>297500</v>
      </c>
      <c r="H524" s="1524"/>
      <c r="I524" s="483"/>
    </row>
    <row r="525" spans="1:9" ht="15">
      <c r="A525" s="1015"/>
      <c r="B525" s="1337"/>
      <c r="C525" s="605"/>
      <c r="D525" s="1058"/>
      <c r="E525" s="1747"/>
      <c r="F525" s="1340"/>
      <c r="G525" s="1748"/>
      <c r="H525" s="1749"/>
      <c r="I525" s="605"/>
    </row>
    <row r="526" spans="1:9" ht="11.25" customHeight="1">
      <c r="A526" s="3305" t="s">
        <v>7223</v>
      </c>
      <c r="B526" s="3305"/>
      <c r="C526" s="3305"/>
      <c r="D526" s="3305"/>
      <c r="E526" s="3305"/>
      <c r="F526" s="3305"/>
      <c r="G526" s="3305"/>
    </row>
    <row r="527" spans="1:9">
      <c r="A527" s="3305"/>
      <c r="B527" s="3305"/>
      <c r="C527" s="3305"/>
      <c r="D527" s="3305"/>
      <c r="E527" s="3305"/>
      <c r="F527" s="3305"/>
      <c r="G527" s="3305"/>
    </row>
    <row r="528" spans="1:9" ht="20.25" customHeight="1">
      <c r="A528" s="1136">
        <v>11053</v>
      </c>
      <c r="B528" s="1402">
        <v>0.08</v>
      </c>
      <c r="C528" s="542" t="s">
        <v>7192</v>
      </c>
      <c r="D528" s="783"/>
      <c r="E528" s="858">
        <v>2100000</v>
      </c>
      <c r="F528" s="948">
        <v>0.01</v>
      </c>
      <c r="G528" s="1319">
        <f>E528*F528</f>
        <v>21000</v>
      </c>
    </row>
    <row r="529" spans="1:7" ht="20.25" customHeight="1">
      <c r="A529" s="504">
        <v>11087</v>
      </c>
      <c r="B529" s="545">
        <v>0.1</v>
      </c>
      <c r="C529" s="1034" t="s">
        <v>7193</v>
      </c>
      <c r="D529" s="1034"/>
      <c r="E529" s="722">
        <v>1850000</v>
      </c>
      <c r="F529" s="948">
        <v>0.02</v>
      </c>
      <c r="G529" s="1319">
        <f t="shared" ref="G529:G546" si="22">E529*F529</f>
        <v>37000</v>
      </c>
    </row>
    <row r="530" spans="1:7" ht="20.25" customHeight="1">
      <c r="A530" s="1594">
        <v>11088</v>
      </c>
      <c r="B530" s="541">
        <v>0.1</v>
      </c>
      <c r="C530" s="1596" t="s">
        <v>7194</v>
      </c>
      <c r="D530" s="1034"/>
      <c r="E530" s="1150">
        <v>2900000</v>
      </c>
      <c r="F530" s="948">
        <v>0.02</v>
      </c>
      <c r="G530" s="1319">
        <f t="shared" si="22"/>
        <v>58000</v>
      </c>
    </row>
    <row r="531" spans="1:7" ht="20.25" customHeight="1">
      <c r="A531" s="978">
        <v>11120</v>
      </c>
      <c r="B531" s="545">
        <v>0.1</v>
      </c>
      <c r="C531" s="1680" t="s">
        <v>7195</v>
      </c>
      <c r="D531" s="1755"/>
      <c r="E531" s="564">
        <v>2400000</v>
      </c>
      <c r="F531" s="1756">
        <v>0.02</v>
      </c>
      <c r="G531" s="1319">
        <f t="shared" si="22"/>
        <v>48000</v>
      </c>
    </row>
    <row r="532" spans="1:7" ht="20.25" customHeight="1">
      <c r="A532" s="388">
        <v>11141</v>
      </c>
      <c r="B532" s="545">
        <v>0.1</v>
      </c>
      <c r="C532" s="1680" t="s">
        <v>7196</v>
      </c>
      <c r="D532" s="1755"/>
      <c r="E532" s="564">
        <v>2300000</v>
      </c>
      <c r="F532" s="1756">
        <v>0.02</v>
      </c>
      <c r="G532" s="1319">
        <f t="shared" si="22"/>
        <v>46000</v>
      </c>
    </row>
    <row r="533" spans="1:7" ht="20.25" customHeight="1">
      <c r="A533" s="504">
        <v>11137</v>
      </c>
      <c r="B533" s="545">
        <v>0.1</v>
      </c>
      <c r="C533" s="1082" t="s">
        <v>7197</v>
      </c>
      <c r="D533" s="1163"/>
      <c r="E533" s="1767">
        <v>750000</v>
      </c>
      <c r="F533" s="948">
        <v>0.02</v>
      </c>
      <c r="G533" s="1319">
        <f t="shared" si="22"/>
        <v>15000</v>
      </c>
    </row>
    <row r="534" spans="1:7" ht="20.25" customHeight="1">
      <c r="A534" s="875">
        <v>10997</v>
      </c>
      <c r="B534" s="1650">
        <v>0.1</v>
      </c>
      <c r="C534" s="1047" t="s">
        <v>7198</v>
      </c>
      <c r="D534" s="1163"/>
      <c r="E534" s="722">
        <v>2000000</v>
      </c>
      <c r="F534" s="948">
        <v>0.02</v>
      </c>
      <c r="G534" s="1319">
        <f t="shared" si="22"/>
        <v>40000</v>
      </c>
    </row>
    <row r="535" spans="1:7" ht="20.25" customHeight="1">
      <c r="A535" s="504">
        <v>11021</v>
      </c>
      <c r="B535" s="963">
        <v>0.1</v>
      </c>
      <c r="C535" s="1082" t="s">
        <v>7199</v>
      </c>
      <c r="D535" s="1163"/>
      <c r="E535" s="722">
        <v>2050000</v>
      </c>
      <c r="F535" s="948">
        <v>0.02</v>
      </c>
      <c r="G535" s="1319">
        <f t="shared" si="22"/>
        <v>41000</v>
      </c>
    </row>
    <row r="536" spans="1:7" ht="20.25" customHeight="1">
      <c r="A536" s="1594">
        <v>11037</v>
      </c>
      <c r="B536" s="541">
        <v>0.1</v>
      </c>
      <c r="C536" s="1596" t="s">
        <v>7200</v>
      </c>
      <c r="D536" s="1163"/>
      <c r="E536" s="1150">
        <v>1950000</v>
      </c>
      <c r="F536" s="948">
        <v>0.02</v>
      </c>
      <c r="G536" s="1319">
        <f t="shared" si="22"/>
        <v>39000</v>
      </c>
    </row>
    <row r="537" spans="1:7" ht="20.25" customHeight="1">
      <c r="A537" s="1136">
        <v>11096</v>
      </c>
      <c r="B537" s="541">
        <v>0.1</v>
      </c>
      <c r="C537" s="1166" t="s">
        <v>7224</v>
      </c>
      <c r="D537" s="1163"/>
      <c r="E537" s="858">
        <v>1450000</v>
      </c>
      <c r="F537" s="948">
        <v>0.02</v>
      </c>
      <c r="G537" s="1319">
        <f t="shared" si="22"/>
        <v>29000</v>
      </c>
    </row>
    <row r="538" spans="1:7" ht="20.25" customHeight="1">
      <c r="A538" s="978">
        <v>11115</v>
      </c>
      <c r="B538" s="545">
        <v>0.1</v>
      </c>
      <c r="C538" s="1680" t="s">
        <v>7202</v>
      </c>
      <c r="D538" s="1163"/>
      <c r="E538" s="564">
        <v>1700000</v>
      </c>
      <c r="F538" s="948">
        <v>0.02</v>
      </c>
      <c r="G538" s="1319">
        <f t="shared" si="22"/>
        <v>34000</v>
      </c>
    </row>
    <row r="539" spans="1:7" ht="20.25" customHeight="1">
      <c r="A539" s="1096">
        <v>11136</v>
      </c>
      <c r="B539" s="656">
        <v>0.1</v>
      </c>
      <c r="C539" s="657" t="s">
        <v>7203</v>
      </c>
      <c r="D539" s="1163"/>
      <c r="E539" s="658">
        <v>2200000</v>
      </c>
      <c r="F539" s="948">
        <v>0.02</v>
      </c>
      <c r="G539" s="1319">
        <f t="shared" si="22"/>
        <v>44000</v>
      </c>
    </row>
    <row r="540" spans="1:7" ht="20.25" customHeight="1">
      <c r="A540" s="540">
        <v>11109</v>
      </c>
      <c r="B540" s="541">
        <v>0.1</v>
      </c>
      <c r="C540" s="1234" t="s">
        <v>7204</v>
      </c>
      <c r="D540" s="1163"/>
      <c r="E540" s="1600">
        <v>1350000</v>
      </c>
      <c r="F540" s="948">
        <v>0.02</v>
      </c>
      <c r="G540" s="1319">
        <f t="shared" si="22"/>
        <v>27000</v>
      </c>
    </row>
    <row r="541" spans="1:7" ht="20.25" customHeight="1">
      <c r="A541" s="540">
        <v>11113</v>
      </c>
      <c r="B541" s="1632">
        <v>0.1</v>
      </c>
      <c r="C541" s="1082" t="s">
        <v>7205</v>
      </c>
      <c r="D541" s="1755"/>
      <c r="E541" s="1753">
        <v>1500000</v>
      </c>
      <c r="F541" s="1756">
        <v>0.02</v>
      </c>
      <c r="G541" s="1319">
        <f t="shared" si="22"/>
        <v>30000</v>
      </c>
    </row>
    <row r="542" spans="1:7" ht="20.25" customHeight="1">
      <c r="A542" s="1381">
        <v>11083</v>
      </c>
      <c r="B542" s="1397">
        <v>0.08</v>
      </c>
      <c r="C542" s="1047" t="s">
        <v>7210</v>
      </c>
      <c r="D542" s="1608"/>
      <c r="E542" s="722">
        <v>1550000</v>
      </c>
      <c r="F542" s="1756">
        <v>0.01</v>
      </c>
      <c r="G542" s="1319">
        <f t="shared" si="22"/>
        <v>15500</v>
      </c>
    </row>
    <row r="543" spans="1:7" ht="20.25" customHeight="1">
      <c r="A543" s="1594">
        <v>11029</v>
      </c>
      <c r="B543" s="1398">
        <v>0.1</v>
      </c>
      <c r="C543" s="1596" t="s">
        <v>7212</v>
      </c>
      <c r="D543" s="1034"/>
      <c r="E543" s="1757">
        <v>1700000</v>
      </c>
      <c r="F543" s="948">
        <v>0.02</v>
      </c>
      <c r="G543" s="1319">
        <f t="shared" si="22"/>
        <v>34000</v>
      </c>
    </row>
    <row r="544" spans="1:7" ht="20.25" customHeight="1">
      <c r="A544" s="504">
        <v>11082</v>
      </c>
      <c r="B544" s="1398">
        <v>0.1</v>
      </c>
      <c r="C544" s="1034" t="s">
        <v>7214</v>
      </c>
      <c r="D544" s="1163"/>
      <c r="E544" s="722">
        <v>1050000</v>
      </c>
      <c r="F544" s="948">
        <v>0.02</v>
      </c>
      <c r="G544" s="1319">
        <f t="shared" si="22"/>
        <v>21000</v>
      </c>
    </row>
    <row r="545" spans="1:40" ht="20.25" customHeight="1">
      <c r="A545" s="1381">
        <v>11054</v>
      </c>
      <c r="B545" s="1398">
        <v>0.1</v>
      </c>
      <c r="C545" s="1047" t="s">
        <v>7216</v>
      </c>
      <c r="D545" s="1163"/>
      <c r="E545" s="946">
        <v>1900000</v>
      </c>
      <c r="F545" s="948">
        <v>0.02</v>
      </c>
      <c r="G545" s="1319">
        <f t="shared" si="22"/>
        <v>38000</v>
      </c>
    </row>
    <row r="546" spans="1:40" s="711" customFormat="1" ht="20.25" customHeight="1">
      <c r="A546" s="579"/>
      <c r="B546" s="1398"/>
      <c r="C546" s="1634"/>
      <c r="D546" s="1635"/>
      <c r="E546" s="967"/>
      <c r="F546" s="1317"/>
      <c r="G546" s="1319">
        <f t="shared" si="22"/>
        <v>0</v>
      </c>
      <c r="H546" s="974"/>
      <c r="I546" s="605"/>
      <c r="J546" s="605"/>
      <c r="K546" s="605"/>
      <c r="L546" s="605"/>
      <c r="M546" s="605"/>
      <c r="N546" s="605"/>
      <c r="O546" s="605"/>
      <c r="P546" s="605"/>
      <c r="Q546" s="605"/>
      <c r="R546" s="605"/>
      <c r="S546" s="605"/>
      <c r="T546" s="605"/>
      <c r="U546" s="605"/>
      <c r="V546" s="605"/>
      <c r="W546" s="605"/>
      <c r="X546" s="605"/>
      <c r="Y546" s="605"/>
      <c r="Z546" s="605"/>
      <c r="AA546" s="605"/>
      <c r="AB546" s="605"/>
      <c r="AC546" s="605"/>
      <c r="AD546" s="605"/>
      <c r="AE546" s="605"/>
      <c r="AF546" s="605"/>
      <c r="AG546" s="605"/>
      <c r="AH546" s="605"/>
      <c r="AI546" s="605"/>
      <c r="AJ546" s="605"/>
      <c r="AK546" s="605"/>
      <c r="AL546" s="605"/>
      <c r="AM546" s="605"/>
      <c r="AN546" s="605"/>
    </row>
    <row r="547" spans="1:40" s="711" customFormat="1" ht="20.25" customHeight="1">
      <c r="A547" s="579"/>
      <c r="B547" s="1398"/>
      <c r="C547" s="1636"/>
      <c r="D547" s="1048"/>
      <c r="E547" s="967"/>
      <c r="F547" s="1317"/>
      <c r="G547" s="1631"/>
      <c r="H547" s="974"/>
      <c r="I547" s="605"/>
      <c r="J547" s="605"/>
      <c r="K547" s="605"/>
      <c r="L547" s="605"/>
      <c r="M547" s="605"/>
      <c r="N547" s="605"/>
      <c r="O547" s="605"/>
      <c r="P547" s="605"/>
      <c r="Q547" s="605"/>
      <c r="R547" s="605"/>
      <c r="S547" s="605"/>
      <c r="T547" s="605"/>
      <c r="U547" s="605"/>
      <c r="V547" s="605"/>
      <c r="W547" s="605"/>
      <c r="X547" s="605"/>
      <c r="Y547" s="605"/>
      <c r="Z547" s="605"/>
      <c r="AA547" s="605"/>
      <c r="AB547" s="605"/>
      <c r="AC547" s="605"/>
      <c r="AD547" s="605"/>
      <c r="AE547" s="605"/>
      <c r="AF547" s="605"/>
      <c r="AG547" s="605"/>
      <c r="AH547" s="605"/>
      <c r="AI547" s="605"/>
      <c r="AJ547" s="605"/>
      <c r="AK547" s="605"/>
      <c r="AL547" s="605"/>
      <c r="AM547" s="605"/>
      <c r="AN547" s="605"/>
    </row>
    <row r="548" spans="1:40" ht="20.25" customHeight="1">
      <c r="A548" s="1680"/>
      <c r="B548" s="545"/>
      <c r="C548" s="1680"/>
      <c r="D548" s="1034"/>
      <c r="E548" s="1027">
        <f>SUM(E528:E547)</f>
        <v>32700000</v>
      </c>
      <c r="F548" s="709"/>
      <c r="G548" s="1633">
        <f>SUM(G528:G547)</f>
        <v>617500</v>
      </c>
      <c r="H548" s="1123" t="s">
        <v>1029</v>
      </c>
      <c r="I548" s="1622">
        <f>G548+G524</f>
        <v>915000</v>
      </c>
    </row>
    <row r="549" spans="1:40" ht="15">
      <c r="A549" s="1015"/>
      <c r="B549" s="1337"/>
      <c r="C549" s="605"/>
      <c r="D549" s="1058"/>
      <c r="E549" s="1747"/>
      <c r="F549" s="1340"/>
      <c r="G549" s="1748"/>
      <c r="H549" s="1749"/>
      <c r="I549" s="605"/>
    </row>
    <row r="552" spans="1:40">
      <c r="A552" s="3274" t="s">
        <v>7225</v>
      </c>
      <c r="B552" s="3274"/>
      <c r="C552" s="3274"/>
      <c r="D552" s="3274"/>
      <c r="E552" s="3274"/>
      <c r="F552" s="3274"/>
      <c r="G552" s="3274"/>
      <c r="H552" s="3274"/>
      <c r="I552" s="3274"/>
      <c r="J552" s="3274"/>
      <c r="K552" s="3274"/>
      <c r="L552" s="3274"/>
      <c r="M552" s="3274"/>
      <c r="N552" s="3274"/>
      <c r="O552" s="3274"/>
    </row>
    <row r="553" spans="1:40">
      <c r="A553" s="3274"/>
      <c r="B553" s="3274"/>
      <c r="C553" s="3274"/>
      <c r="D553" s="3274"/>
      <c r="E553" s="3274"/>
      <c r="F553" s="3274"/>
      <c r="G553" s="3274"/>
      <c r="H553" s="3274"/>
      <c r="I553" s="3274"/>
      <c r="J553" s="3274"/>
      <c r="K553" s="3274"/>
      <c r="L553" s="3274"/>
      <c r="M553" s="3274"/>
      <c r="N553" s="3274"/>
      <c r="O553" s="3274"/>
    </row>
    <row r="554" spans="1:40" ht="18.75" customHeight="1">
      <c r="A554" s="3311" t="s">
        <v>15</v>
      </c>
      <c r="B554" s="3311"/>
      <c r="C554" s="3311"/>
      <c r="D554" s="3311"/>
      <c r="E554" s="3311"/>
      <c r="F554" s="3311"/>
      <c r="G554" s="3311"/>
      <c r="H554" s="3311"/>
      <c r="I554" s="3311"/>
      <c r="J554" s="3311"/>
      <c r="K554" s="3311"/>
      <c r="L554" s="3311"/>
      <c r="M554" s="3311"/>
      <c r="N554" s="3311"/>
      <c r="O554" s="3311"/>
    </row>
    <row r="555" spans="1:40">
      <c r="A555" s="2119" t="s">
        <v>37</v>
      </c>
      <c r="B555" s="24" t="s">
        <v>3</v>
      </c>
      <c r="C555" s="8" t="s">
        <v>930</v>
      </c>
      <c r="D555" s="8" t="s">
        <v>5</v>
      </c>
      <c r="E555" s="907" t="s">
        <v>6</v>
      </c>
      <c r="F555" s="24" t="s">
        <v>7</v>
      </c>
      <c r="G555" s="885" t="s">
        <v>8</v>
      </c>
      <c r="H555" s="156" t="s">
        <v>9</v>
      </c>
      <c r="I555" s="24" t="s">
        <v>10</v>
      </c>
      <c r="J555" s="24" t="s">
        <v>11</v>
      </c>
      <c r="K555" s="24" t="s">
        <v>3</v>
      </c>
      <c r="L555" s="24" t="s">
        <v>5</v>
      </c>
      <c r="M555" s="24" t="s">
        <v>12</v>
      </c>
      <c r="N555" s="24" t="s">
        <v>7</v>
      </c>
      <c r="O555" s="30"/>
    </row>
    <row r="556" spans="1:40" ht="14.25">
      <c r="A556" s="2119"/>
      <c r="B556" s="978">
        <v>11152</v>
      </c>
      <c r="C556" s="545">
        <v>0.1</v>
      </c>
      <c r="D556" s="1680" t="s">
        <v>7226</v>
      </c>
      <c r="E556" s="1153">
        <v>2800000</v>
      </c>
      <c r="F556" s="545">
        <v>7.0000000000000007E-2</v>
      </c>
      <c r="G556" s="1153">
        <f>F556*E556</f>
        <v>196000.00000000003</v>
      </c>
      <c r="H556" s="544" t="s">
        <v>19</v>
      </c>
      <c r="I556" s="544" t="s">
        <v>461</v>
      </c>
      <c r="J556" s="24"/>
      <c r="K556" s="24"/>
      <c r="L556" s="24"/>
      <c r="M556" s="24"/>
      <c r="N556" s="24"/>
      <c r="O556" s="30"/>
    </row>
    <row r="557" spans="1:40" ht="14.25">
      <c r="A557" s="3358" t="s">
        <v>13</v>
      </c>
      <c r="B557" s="504">
        <v>11164</v>
      </c>
      <c r="C557" s="545">
        <v>0.1</v>
      </c>
      <c r="D557" s="1053" t="s">
        <v>7227</v>
      </c>
      <c r="E557" s="1024">
        <v>2100000</v>
      </c>
      <c r="F557" s="545">
        <v>7.0000000000000007E-2</v>
      </c>
      <c r="G557" s="1153">
        <f t="shared" ref="G557:G558" si="23">F557*E557</f>
        <v>147000</v>
      </c>
      <c r="H557" s="544" t="s">
        <v>36</v>
      </c>
      <c r="I557" s="544" t="s">
        <v>1170</v>
      </c>
      <c r="J557" s="24"/>
      <c r="K557" s="24"/>
      <c r="L557" s="24"/>
      <c r="M557" s="24"/>
      <c r="N557" s="24"/>
      <c r="O557" s="30"/>
    </row>
    <row r="558" spans="1:40" ht="15.75" customHeight="1">
      <c r="A558" s="3358"/>
      <c r="B558" s="1594">
        <v>11212</v>
      </c>
      <c r="C558" s="1654">
        <v>0.1</v>
      </c>
      <c r="D558" s="1553" t="s">
        <v>7228</v>
      </c>
      <c r="E558" s="1784">
        <v>1950000</v>
      </c>
      <c r="F558" s="1595">
        <v>7.0000000000000007E-2</v>
      </c>
      <c r="G558" s="1153">
        <f t="shared" si="23"/>
        <v>136500</v>
      </c>
      <c r="H558" s="1598" t="s">
        <v>19</v>
      </c>
      <c r="I558" s="1598" t="s">
        <v>1170</v>
      </c>
      <c r="J558" s="1512"/>
      <c r="K558" s="1513"/>
      <c r="L558" s="1514"/>
      <c r="M558" s="1515"/>
      <c r="N558" s="1516"/>
      <c r="O558" s="1517"/>
    </row>
    <row r="559" spans="1:40" ht="12.75" customHeight="1">
      <c r="A559" s="3357"/>
      <c r="B559" s="540">
        <v>11277</v>
      </c>
      <c r="C559" s="1632">
        <v>0.1</v>
      </c>
      <c r="D559" s="1082" t="s">
        <v>7229</v>
      </c>
      <c r="E559" s="1620">
        <v>2350000</v>
      </c>
      <c r="F559" s="1632">
        <v>0.12</v>
      </c>
      <c r="G559" s="1153">
        <f>E559*F559</f>
        <v>282000</v>
      </c>
      <c r="H559" s="1383" t="s">
        <v>15</v>
      </c>
      <c r="I559" s="543" t="s">
        <v>932</v>
      </c>
      <c r="J559" s="1512"/>
      <c r="K559" s="1512"/>
      <c r="L559" s="1512"/>
      <c r="M559" s="1519"/>
      <c r="N559" s="1520"/>
      <c r="O559" s="1519"/>
    </row>
    <row r="560" spans="1:40" ht="12.75" customHeight="1">
      <c r="A560" s="3357"/>
      <c r="B560" s="540">
        <v>11337</v>
      </c>
      <c r="C560" s="1632">
        <v>0.1</v>
      </c>
      <c r="D560" s="1234" t="s">
        <v>7230</v>
      </c>
      <c r="E560" s="1620">
        <v>2750000</v>
      </c>
      <c r="F560" s="1632">
        <v>7.0000000000000007E-2</v>
      </c>
      <c r="G560" s="1153">
        <f>E560*F560</f>
        <v>192500.00000000003</v>
      </c>
      <c r="H560" s="1383" t="s">
        <v>19</v>
      </c>
      <c r="I560" s="543" t="s">
        <v>1170</v>
      </c>
      <c r="J560" s="1512"/>
      <c r="K560" s="1512"/>
      <c r="L560" s="1512"/>
      <c r="M560" s="1519"/>
      <c r="N560" s="1520"/>
      <c r="O560" s="1519"/>
    </row>
    <row r="561" spans="1:15" ht="12.75" customHeight="1">
      <c r="A561" s="3357"/>
      <c r="B561" s="504">
        <v>11281</v>
      </c>
      <c r="C561" s="545">
        <v>0.1</v>
      </c>
      <c r="D561" s="1082" t="s">
        <v>7231</v>
      </c>
      <c r="E561" s="1753">
        <v>1950000</v>
      </c>
      <c r="F561" s="545">
        <v>7.0000000000000007E-2</v>
      </c>
      <c r="G561" s="1153">
        <f>E561*F561</f>
        <v>136500</v>
      </c>
      <c r="H561" s="544" t="s">
        <v>19</v>
      </c>
      <c r="I561" s="544" t="s">
        <v>932</v>
      </c>
      <c r="J561" s="1512"/>
      <c r="K561" s="1512"/>
      <c r="L561" s="1512"/>
      <c r="M561" s="1519"/>
      <c r="N561" s="1520"/>
      <c r="O561" s="1519"/>
    </row>
    <row r="562" spans="1:15" ht="12.75" customHeight="1">
      <c r="A562" s="3357"/>
      <c r="B562" s="407"/>
      <c r="C562" s="407"/>
      <c r="D562" s="407"/>
      <c r="E562" s="618"/>
      <c r="F562" s="407"/>
      <c r="G562" s="407"/>
      <c r="H562" s="407"/>
      <c r="I562" s="407"/>
      <c r="J562" s="1512"/>
      <c r="K562" s="1512"/>
      <c r="L562" s="1512"/>
      <c r="M562" s="1519"/>
      <c r="N562" s="1520"/>
      <c r="O562" s="1519"/>
    </row>
    <row r="563" spans="1:15" ht="12.75" customHeight="1">
      <c r="A563" s="3357"/>
      <c r="B563" s="1205" t="s">
        <v>171</v>
      </c>
      <c r="C563" s="1763"/>
      <c r="D563" s="1159" t="s">
        <v>7232</v>
      </c>
      <c r="E563" s="1140"/>
      <c r="F563" s="1333"/>
      <c r="G563" s="1206"/>
      <c r="H563" s="1207"/>
      <c r="I563" s="1208" t="s">
        <v>1170</v>
      </c>
      <c r="J563" s="1141"/>
      <c r="K563" s="1512"/>
      <c r="L563" s="1512"/>
      <c r="M563" s="1519"/>
      <c r="N563" s="1520"/>
      <c r="O563" s="1519"/>
    </row>
    <row r="564" spans="1:15" ht="12.75" customHeight="1">
      <c r="A564" s="3357"/>
      <c r="B564" s="447" t="s">
        <v>171</v>
      </c>
      <c r="C564" s="482"/>
      <c r="D564" s="1613" t="s">
        <v>7233</v>
      </c>
      <c r="E564" s="1604"/>
      <c r="F564" s="482"/>
      <c r="G564" s="583"/>
      <c r="H564" s="484"/>
      <c r="I564" s="484" t="s">
        <v>932</v>
      </c>
      <c r="J564" s="1512"/>
      <c r="K564" s="1512"/>
      <c r="L564" s="1512"/>
      <c r="M564" s="1519"/>
      <c r="N564" s="1520"/>
      <c r="O564" s="1519"/>
    </row>
    <row r="565" spans="1:15" ht="12.75" customHeight="1">
      <c r="A565" s="3357"/>
      <c r="B565" s="447" t="s">
        <v>171</v>
      </c>
      <c r="C565" s="482"/>
      <c r="D565" s="1613" t="s">
        <v>7234</v>
      </c>
      <c r="E565" s="1604"/>
      <c r="F565" s="482"/>
      <c r="G565" s="583"/>
      <c r="H565" s="484"/>
      <c r="I565" s="484" t="s">
        <v>1170</v>
      </c>
      <c r="J565" s="1512"/>
      <c r="K565" s="1512"/>
      <c r="L565" s="1512"/>
      <c r="M565" s="1519"/>
      <c r="N565" s="1520"/>
      <c r="O565" s="1519"/>
    </row>
    <row r="566" spans="1:15" ht="12.75" customHeight="1">
      <c r="A566" s="3358"/>
      <c r="B566" s="1783" t="s">
        <v>171</v>
      </c>
      <c r="C566" s="1556"/>
      <c r="D566" s="813" t="s">
        <v>7235</v>
      </c>
      <c r="E566" s="1142"/>
      <c r="F566" s="813"/>
      <c r="G566" s="813"/>
      <c r="H566" s="816"/>
      <c r="I566" s="816" t="s">
        <v>1170</v>
      </c>
      <c r="J566" s="1590"/>
      <c r="K566" s="1590"/>
      <c r="L566" s="1512"/>
      <c r="M566" s="1519"/>
      <c r="N566" s="1520"/>
      <c r="O566" s="1519"/>
    </row>
    <row r="567" spans="1:15" ht="12.75" customHeight="1">
      <c r="A567" s="3357"/>
      <c r="B567" s="407"/>
      <c r="C567" s="407"/>
      <c r="D567" s="407"/>
      <c r="E567" s="407"/>
      <c r="F567" s="407"/>
      <c r="G567" s="407"/>
      <c r="H567" s="407"/>
      <c r="I567" s="407"/>
      <c r="J567" s="308"/>
      <c r="K567" s="308"/>
      <c r="L567" s="149"/>
      <c r="M567" s="129"/>
      <c r="N567" s="69"/>
      <c r="O567" s="30">
        <f>SUM(O558:O566)</f>
        <v>0</v>
      </c>
    </row>
    <row r="568" spans="1:15" ht="12.75" customHeight="1">
      <c r="A568" s="3360"/>
      <c r="B568" s="315"/>
      <c r="C568" s="315"/>
      <c r="D568" s="1041" t="s">
        <v>34</v>
      </c>
      <c r="E568" s="1782">
        <f>SUM(E556:E567)</f>
        <v>13900000</v>
      </c>
      <c r="F568" s="668" t="s">
        <v>34</v>
      </c>
      <c r="G568" s="1103">
        <f>SUM(G556:G567)</f>
        <v>1090500</v>
      </c>
      <c r="H568" s="3429"/>
      <c r="I568" s="3429"/>
      <c r="J568" s="3429"/>
      <c r="K568" s="3429"/>
      <c r="L568" s="3277" t="s">
        <v>35</v>
      </c>
      <c r="M568" s="3277"/>
      <c r="N568" s="3277"/>
      <c r="O568" s="1326">
        <f>O567+G568</f>
        <v>1090500</v>
      </c>
    </row>
    <row r="570" spans="1:15" ht="18.75" customHeight="1">
      <c r="A570" s="3311" t="s">
        <v>43</v>
      </c>
      <c r="B570" s="3311"/>
      <c r="C570" s="3311"/>
      <c r="D570" s="3311"/>
      <c r="E570" s="3311"/>
      <c r="F570" s="3311"/>
      <c r="G570" s="3311"/>
      <c r="H570" s="3311"/>
      <c r="I570" s="3311"/>
      <c r="J570" s="3311"/>
      <c r="K570" s="3311"/>
      <c r="L570" s="3311"/>
      <c r="M570" s="3311"/>
      <c r="N570" s="3311"/>
      <c r="O570" s="3311"/>
    </row>
    <row r="571" spans="1:15">
      <c r="A571" s="2119" t="s">
        <v>37</v>
      </c>
      <c r="B571" s="463" t="s">
        <v>3</v>
      </c>
      <c r="C571" s="464" t="s">
        <v>930</v>
      </c>
      <c r="D571" s="464" t="s">
        <v>5</v>
      </c>
      <c r="E571" s="958" t="s">
        <v>6</v>
      </c>
      <c r="F571" s="463" t="s">
        <v>7</v>
      </c>
      <c r="G571" s="959" t="s">
        <v>8</v>
      </c>
      <c r="H571" s="509" t="s">
        <v>9</v>
      </c>
      <c r="I571" s="463" t="s">
        <v>10</v>
      </c>
      <c r="J571" s="24" t="s">
        <v>11</v>
      </c>
      <c r="K571" s="24" t="s">
        <v>3</v>
      </c>
      <c r="L571" s="24" t="s">
        <v>5</v>
      </c>
      <c r="M571" s="24" t="s">
        <v>12</v>
      </c>
      <c r="N571" s="24" t="s">
        <v>7</v>
      </c>
      <c r="O571" s="30"/>
    </row>
    <row r="572" spans="1:15" s="605" customFormat="1" ht="15">
      <c r="A572" s="3354" t="s">
        <v>13</v>
      </c>
      <c r="B572" s="504">
        <v>11311</v>
      </c>
      <c r="C572" s="541">
        <v>0.1</v>
      </c>
      <c r="D572" s="1034" t="s">
        <v>7236</v>
      </c>
      <c r="E572" s="1817">
        <v>4500000</v>
      </c>
      <c r="F572" s="1632">
        <v>0.12</v>
      </c>
      <c r="G572" s="564">
        <f>E572*F572</f>
        <v>540000</v>
      </c>
      <c r="H572" s="544" t="s">
        <v>43</v>
      </c>
      <c r="I572" s="544" t="s">
        <v>461</v>
      </c>
      <c r="J572" s="700"/>
      <c r="K572" s="382">
        <v>11214</v>
      </c>
      <c r="L572" s="1047" t="s">
        <v>7237</v>
      </c>
      <c r="M572" s="532">
        <v>2900000</v>
      </c>
      <c r="N572" s="656">
        <v>0.05</v>
      </c>
      <c r="O572" s="663">
        <f>M572*N572</f>
        <v>145000</v>
      </c>
    </row>
    <row r="573" spans="1:15" s="605" customFormat="1" ht="14.25">
      <c r="A573" s="3354"/>
      <c r="B573" s="1643">
        <v>11302</v>
      </c>
      <c r="C573" s="541">
        <v>0.1</v>
      </c>
      <c r="D573" s="1808" t="s">
        <v>7238</v>
      </c>
      <c r="E573" s="1809">
        <v>4000000</v>
      </c>
      <c r="F573" s="1632">
        <v>0.12</v>
      </c>
      <c r="G573" s="564">
        <f t="shared" ref="G573:G581" si="24">E573*F573</f>
        <v>480000</v>
      </c>
      <c r="H573" s="544" t="s">
        <v>43</v>
      </c>
      <c r="I573" s="544" t="s">
        <v>461</v>
      </c>
      <c r="J573" s="700"/>
      <c r="K573" s="700"/>
      <c r="L573" s="700"/>
      <c r="M573" s="700"/>
      <c r="N573" s="700"/>
      <c r="O573" s="394"/>
    </row>
    <row r="574" spans="1:15" s="605" customFormat="1" ht="15.75" customHeight="1">
      <c r="A574" s="3354"/>
      <c r="B574" s="1643">
        <v>11336</v>
      </c>
      <c r="C574" s="1615">
        <v>0.1</v>
      </c>
      <c r="D574" s="1810" t="s">
        <v>7239</v>
      </c>
      <c r="E574" s="1811">
        <v>2100000</v>
      </c>
      <c r="F574" s="1812">
        <v>0.12</v>
      </c>
      <c r="G574" s="564">
        <f t="shared" si="24"/>
        <v>252000</v>
      </c>
      <c r="H574" s="1547" t="s">
        <v>43</v>
      </c>
      <c r="I574" s="1547" t="s">
        <v>1170</v>
      </c>
      <c r="J574" s="1512"/>
      <c r="K574" s="1513"/>
      <c r="L574" s="1514"/>
      <c r="M574" s="1515"/>
      <c r="N574" s="1516"/>
      <c r="O574" s="1517"/>
    </row>
    <row r="575" spans="1:15" s="605" customFormat="1" ht="12.75" customHeight="1">
      <c r="A575" s="3353"/>
      <c r="B575" s="1619">
        <v>11242</v>
      </c>
      <c r="C575" s="545">
        <v>0.1</v>
      </c>
      <c r="D575" s="1648" t="s">
        <v>7240</v>
      </c>
      <c r="E575" s="1780">
        <v>2000000</v>
      </c>
      <c r="F575" s="1161">
        <v>7.0000000000000007E-2</v>
      </c>
      <c r="G575" s="564">
        <f t="shared" si="24"/>
        <v>140000</v>
      </c>
      <c r="H575" s="544" t="s">
        <v>19</v>
      </c>
      <c r="I575" s="544" t="s">
        <v>1170</v>
      </c>
      <c r="J575" s="1512"/>
      <c r="K575" s="1512"/>
      <c r="L575" s="1512"/>
      <c r="M575" s="1519"/>
      <c r="N575" s="1520"/>
      <c r="O575" s="1519"/>
    </row>
    <row r="576" spans="1:15" ht="12.75" customHeight="1">
      <c r="A576" s="3353"/>
      <c r="B576" s="1403">
        <v>11237</v>
      </c>
      <c r="C576" s="545">
        <v>0.1</v>
      </c>
      <c r="D576" s="1690" t="s">
        <v>7241</v>
      </c>
      <c r="E576" s="1153">
        <v>2300000</v>
      </c>
      <c r="F576" s="1659">
        <v>0.12</v>
      </c>
      <c r="G576" s="564">
        <f t="shared" si="24"/>
        <v>276000</v>
      </c>
      <c r="H576" s="544" t="s">
        <v>43</v>
      </c>
      <c r="I576" s="544" t="s">
        <v>932</v>
      </c>
      <c r="J576" s="1512"/>
      <c r="K576" s="1512"/>
      <c r="L576" s="1512"/>
      <c r="M576" s="1519"/>
      <c r="N576" s="1520"/>
      <c r="O576" s="1519"/>
    </row>
    <row r="577" spans="1:15" ht="12.75" customHeight="1">
      <c r="A577" s="3353"/>
      <c r="B577" s="504">
        <v>11214</v>
      </c>
      <c r="C577" s="656">
        <v>0.1</v>
      </c>
      <c r="D577" s="1082" t="s">
        <v>7242</v>
      </c>
      <c r="E577" s="1753">
        <v>1500000</v>
      </c>
      <c r="F577" s="1161">
        <v>7.0000000000000007E-2</v>
      </c>
      <c r="G577" s="564">
        <f t="shared" si="24"/>
        <v>105000.00000000001</v>
      </c>
      <c r="H577" s="544" t="s">
        <v>19</v>
      </c>
      <c r="I577" s="544" t="s">
        <v>932</v>
      </c>
      <c r="J577" s="1512"/>
      <c r="K577" s="1512"/>
      <c r="L577" s="1512"/>
      <c r="M577" s="1519"/>
      <c r="N577" s="1520"/>
      <c r="O577" s="1519"/>
    </row>
    <row r="578" spans="1:15" ht="12.75" customHeight="1">
      <c r="A578" s="3353"/>
      <c r="B578" s="504">
        <v>11303</v>
      </c>
      <c r="C578" s="545">
        <v>0.1</v>
      </c>
      <c r="D578" s="1062" t="s">
        <v>7234</v>
      </c>
      <c r="E578" s="1753">
        <v>4500000</v>
      </c>
      <c r="F578" s="1161">
        <v>0.06</v>
      </c>
      <c r="G578" s="564">
        <f t="shared" si="24"/>
        <v>270000</v>
      </c>
      <c r="H578" s="544" t="s">
        <v>36</v>
      </c>
      <c r="I578" s="544" t="s">
        <v>1170</v>
      </c>
      <c r="J578" s="1512"/>
      <c r="K578" s="1512"/>
      <c r="L578" s="1512"/>
      <c r="M578" s="1519"/>
      <c r="N578" s="1520"/>
      <c r="O578" s="1519"/>
    </row>
    <row r="579" spans="1:15" ht="12.75" customHeight="1">
      <c r="A579" s="3353"/>
      <c r="B579" s="504">
        <v>11255</v>
      </c>
      <c r="C579" s="545">
        <v>0.1</v>
      </c>
      <c r="D579" s="1082" t="s">
        <v>7243</v>
      </c>
      <c r="E579" s="1753">
        <v>1800000</v>
      </c>
      <c r="F579" s="1161">
        <v>0.12</v>
      </c>
      <c r="G579" s="564">
        <f t="shared" si="24"/>
        <v>216000</v>
      </c>
      <c r="H579" s="544" t="s">
        <v>43</v>
      </c>
      <c r="I579" s="544" t="s">
        <v>932</v>
      </c>
      <c r="J579" s="1512"/>
      <c r="K579" s="1512"/>
      <c r="L579" s="1512"/>
      <c r="M579" s="1519"/>
      <c r="N579" s="1520"/>
      <c r="O579" s="1519"/>
    </row>
    <row r="580" spans="1:15" ht="12.75" customHeight="1">
      <c r="A580" s="3353"/>
      <c r="B580" s="504">
        <v>11279</v>
      </c>
      <c r="C580" s="545">
        <v>0.1</v>
      </c>
      <c r="D580" s="1082" t="s">
        <v>7244</v>
      </c>
      <c r="E580" s="1753">
        <v>1500000</v>
      </c>
      <c r="F580" s="1161">
        <v>0.12</v>
      </c>
      <c r="G580" s="564">
        <f t="shared" si="24"/>
        <v>180000</v>
      </c>
      <c r="H580" s="544" t="s">
        <v>43</v>
      </c>
      <c r="I580" s="544" t="s">
        <v>932</v>
      </c>
      <c r="J580" s="1512"/>
      <c r="K580" s="1512"/>
      <c r="L580" s="1512"/>
      <c r="M580" s="1519"/>
      <c r="N580" s="1520"/>
      <c r="O580" s="1519"/>
    </row>
    <row r="581" spans="1:15" ht="12.75" customHeight="1">
      <c r="A581" s="3353"/>
      <c r="B581" s="540">
        <v>11267</v>
      </c>
      <c r="C581" s="541">
        <v>0.1</v>
      </c>
      <c r="D581" s="1234" t="s">
        <v>7245</v>
      </c>
      <c r="E581" s="1600">
        <v>1600000</v>
      </c>
      <c r="F581" s="1632">
        <v>7.0000000000000007E-2</v>
      </c>
      <c r="G581" s="858">
        <f t="shared" si="24"/>
        <v>112000.00000000001</v>
      </c>
      <c r="H581" s="543" t="s">
        <v>36</v>
      </c>
      <c r="I581" s="543" t="s">
        <v>932</v>
      </c>
      <c r="J581" s="1512"/>
      <c r="K581" s="1512"/>
      <c r="L581" s="1512"/>
      <c r="M581" s="1519"/>
      <c r="N581" s="1520"/>
      <c r="O581" s="1519"/>
    </row>
    <row r="582" spans="1:15" ht="12.75" customHeight="1">
      <c r="A582" s="3353"/>
      <c r="B582" s="407"/>
      <c r="C582" s="407"/>
      <c r="D582" s="407"/>
      <c r="E582" s="407"/>
      <c r="F582" s="407"/>
      <c r="G582" s="407"/>
      <c r="H582" s="407"/>
      <c r="I582" s="407"/>
      <c r="J582" s="1512"/>
      <c r="K582" s="1512"/>
      <c r="L582" s="1512"/>
      <c r="M582" s="1519"/>
      <c r="N582" s="1520"/>
      <c r="O582" s="1519"/>
    </row>
    <row r="583" spans="1:15" ht="12.75" customHeight="1">
      <c r="A583" s="3353"/>
      <c r="B583" s="407"/>
      <c r="C583" s="407"/>
      <c r="D583" s="407"/>
      <c r="E583" s="407"/>
      <c r="F583" s="407"/>
      <c r="G583" s="407"/>
      <c r="H583" s="407"/>
      <c r="I583" s="407"/>
      <c r="J583" s="1512"/>
      <c r="K583" s="1512"/>
      <c r="L583" s="1512"/>
      <c r="M583" s="1519"/>
      <c r="N583" s="1520"/>
      <c r="O583" s="1519"/>
    </row>
    <row r="584" spans="1:15" ht="12.75" customHeight="1">
      <c r="A584" s="3353"/>
      <c r="B584" s="407"/>
      <c r="C584" s="407"/>
      <c r="D584" s="407"/>
      <c r="E584" s="407"/>
      <c r="F584" s="407"/>
      <c r="G584" s="407"/>
      <c r="H584" s="407"/>
      <c r="I584" s="407"/>
      <c r="J584" s="1512"/>
      <c r="K584" s="1512"/>
      <c r="L584" s="1512"/>
      <c r="M584" s="1519"/>
      <c r="N584" s="1520"/>
      <c r="O584" s="1519"/>
    </row>
    <row r="585" spans="1:15" ht="12.75" customHeight="1">
      <c r="A585" s="3353"/>
      <c r="B585" s="956"/>
      <c r="C585" s="956"/>
      <c r="D585" s="956"/>
      <c r="E585" s="956"/>
      <c r="F585" s="956"/>
      <c r="G585" s="956"/>
      <c r="H585" s="956"/>
      <c r="I585" s="956"/>
      <c r="J585" s="1512"/>
      <c r="K585" s="1512"/>
      <c r="L585" s="1512"/>
      <c r="M585" s="1519"/>
      <c r="N585" s="1520"/>
      <c r="O585" s="1519"/>
    </row>
    <row r="586" spans="1:15" ht="12.75" customHeight="1">
      <c r="A586" s="3353"/>
      <c r="B586" s="407"/>
      <c r="C586" s="407"/>
      <c r="D586" s="407"/>
      <c r="E586" s="407"/>
      <c r="F586" s="407"/>
      <c r="G586" s="407"/>
      <c r="H586" s="407"/>
      <c r="I586" s="407"/>
      <c r="J586" s="1512"/>
      <c r="K586" s="1512"/>
      <c r="L586" s="1512"/>
      <c r="M586" s="1519"/>
      <c r="N586" s="1520"/>
      <c r="O586" s="1519"/>
    </row>
    <row r="587" spans="1:15" ht="12.75" customHeight="1">
      <c r="A587" s="3353"/>
      <c r="B587" s="774" t="s">
        <v>171</v>
      </c>
      <c r="C587" s="701"/>
      <c r="D587" s="1159" t="s">
        <v>7246</v>
      </c>
      <c r="E587" s="1781"/>
      <c r="F587" s="701"/>
      <c r="G587" s="703"/>
      <c r="H587" s="705"/>
      <c r="I587" s="705" t="s">
        <v>1170</v>
      </c>
      <c r="J587" s="1512"/>
      <c r="K587" s="1512"/>
      <c r="L587" s="1512"/>
      <c r="M587" s="1519"/>
      <c r="N587" s="1520"/>
      <c r="O587" s="1519"/>
    </row>
    <row r="588" spans="1:15" ht="12.75" customHeight="1">
      <c r="A588" s="3353"/>
      <c r="B588" s="811" t="s">
        <v>171</v>
      </c>
      <c r="C588" s="1556"/>
      <c r="D588" s="1178" t="s">
        <v>7247</v>
      </c>
      <c r="E588" s="1777"/>
      <c r="F588" s="812"/>
      <c r="G588" s="815"/>
      <c r="H588" s="816"/>
      <c r="I588" s="816" t="s">
        <v>1170</v>
      </c>
      <c r="J588" s="1512"/>
      <c r="K588" s="1512"/>
      <c r="L588" s="1512"/>
      <c r="M588" s="1519"/>
      <c r="N588" s="1520"/>
      <c r="O588" s="1519"/>
    </row>
    <row r="589" spans="1:15" ht="12.75" customHeight="1">
      <c r="A589" s="3354"/>
      <c r="B589" s="992" t="s">
        <v>315</v>
      </c>
      <c r="C589" s="483"/>
      <c r="D589" s="1141" t="s">
        <v>7247</v>
      </c>
      <c r="E589" s="583"/>
      <c r="F589" s="483"/>
      <c r="G589" s="483"/>
      <c r="H589" s="483"/>
      <c r="I589" s="484" t="s">
        <v>461</v>
      </c>
      <c r="J589" s="149"/>
      <c r="K589" s="149"/>
      <c r="L589" s="149"/>
      <c r="M589" s="129"/>
      <c r="N589" s="69"/>
      <c r="O589" s="30">
        <f>SUM(O572:O588)</f>
        <v>145000</v>
      </c>
    </row>
    <row r="590" spans="1:15" ht="12.75" customHeight="1">
      <c r="A590" s="3355"/>
      <c r="B590" s="256"/>
      <c r="C590" s="256"/>
      <c r="D590" s="1038" t="s">
        <v>34</v>
      </c>
      <c r="E590" s="808">
        <f>SUM(E572:E589)</f>
        <v>25800000</v>
      </c>
      <c r="F590" s="292" t="s">
        <v>34</v>
      </c>
      <c r="G590" s="913">
        <f>SUM(G572:G589)</f>
        <v>2571000</v>
      </c>
      <c r="H590" s="3423"/>
      <c r="I590" s="3423"/>
      <c r="J590" s="3423"/>
      <c r="K590" s="3423"/>
      <c r="L590" s="3277" t="s">
        <v>35</v>
      </c>
      <c r="M590" s="3277"/>
      <c r="N590" s="3277"/>
      <c r="O590" s="1326">
        <f>O589+G590</f>
        <v>2716000</v>
      </c>
    </row>
    <row r="593" spans="1:15" ht="18.75" customHeight="1">
      <c r="A593" s="3311" t="s">
        <v>127</v>
      </c>
      <c r="B593" s="3311"/>
      <c r="C593" s="3311"/>
      <c r="D593" s="3311"/>
      <c r="E593" s="3311"/>
      <c r="F593" s="3311"/>
      <c r="G593" s="3311"/>
      <c r="H593" s="3311"/>
      <c r="I593" s="3311"/>
      <c r="J593" s="3311"/>
      <c r="K593" s="3311"/>
      <c r="L593" s="3311"/>
      <c r="M593" s="3311"/>
      <c r="N593" s="3311"/>
      <c r="O593" s="3311"/>
    </row>
    <row r="594" spans="1:15">
      <c r="A594" s="2119" t="s">
        <v>37</v>
      </c>
      <c r="B594" s="24" t="s">
        <v>3</v>
      </c>
      <c r="C594" s="8" t="s">
        <v>930</v>
      </c>
      <c r="D594" s="8" t="s">
        <v>5</v>
      </c>
      <c r="E594" s="907" t="s">
        <v>6</v>
      </c>
      <c r="F594" s="24" t="s">
        <v>7</v>
      </c>
      <c r="G594" s="885" t="s">
        <v>8</v>
      </c>
      <c r="H594" s="156" t="s">
        <v>9</v>
      </c>
      <c r="I594" s="24" t="s">
        <v>10</v>
      </c>
      <c r="J594" s="24" t="s">
        <v>11</v>
      </c>
      <c r="K594" s="463" t="s">
        <v>3</v>
      </c>
      <c r="L594" s="463" t="s">
        <v>5</v>
      </c>
      <c r="M594" s="463" t="s">
        <v>12</v>
      </c>
      <c r="N594" s="463" t="s">
        <v>7</v>
      </c>
      <c r="O594" s="790"/>
    </row>
    <row r="595" spans="1:15" ht="14.25">
      <c r="A595" s="2119"/>
      <c r="B595" s="1381">
        <v>11214</v>
      </c>
      <c r="C595" s="1650">
        <v>0.1</v>
      </c>
      <c r="D595" s="1047" t="s">
        <v>7237</v>
      </c>
      <c r="E595" s="532">
        <v>2900000</v>
      </c>
      <c r="F595" s="656">
        <v>0.05</v>
      </c>
      <c r="G595" s="658">
        <f>E595*F595</f>
        <v>145000</v>
      </c>
      <c r="H595" s="659" t="s">
        <v>43</v>
      </c>
      <c r="I595" s="659" t="s">
        <v>461</v>
      </c>
      <c r="J595" s="1616"/>
      <c r="K595" s="540">
        <v>11267</v>
      </c>
      <c r="L595" s="1658" t="s">
        <v>7248</v>
      </c>
      <c r="M595" s="1805">
        <v>1600000</v>
      </c>
      <c r="N595" s="613">
        <v>0.05</v>
      </c>
      <c r="O595" s="1683">
        <f>M595*N595</f>
        <v>80000</v>
      </c>
    </row>
    <row r="596" spans="1:15" ht="14.25">
      <c r="A596" s="2119"/>
      <c r="B596" s="1594">
        <v>11300</v>
      </c>
      <c r="C596" s="949">
        <v>0.08</v>
      </c>
      <c r="D596" s="1618" t="s">
        <v>7249</v>
      </c>
      <c r="E596" s="1597">
        <v>2300000</v>
      </c>
      <c r="F596" s="1819">
        <v>0.05</v>
      </c>
      <c r="G596" s="658">
        <f>E596*F596</f>
        <v>115000</v>
      </c>
      <c r="H596" s="1598" t="s">
        <v>19</v>
      </c>
      <c r="I596" s="1598" t="s">
        <v>1170</v>
      </c>
      <c r="J596" s="1616"/>
      <c r="K596" s="504">
        <v>11164</v>
      </c>
      <c r="L596" s="1804" t="s">
        <v>7227</v>
      </c>
      <c r="M596" s="1806">
        <v>2100000</v>
      </c>
      <c r="N596" s="1803">
        <v>0.05</v>
      </c>
      <c r="O596" s="1683">
        <f>M596*N596</f>
        <v>105000</v>
      </c>
    </row>
    <row r="597" spans="1:15">
      <c r="A597" s="3354" t="s">
        <v>13</v>
      </c>
      <c r="B597" s="504">
        <v>11278</v>
      </c>
      <c r="C597" s="963">
        <v>0.1</v>
      </c>
      <c r="D597" s="1034" t="s">
        <v>7250</v>
      </c>
      <c r="E597" s="722">
        <v>1600000</v>
      </c>
      <c r="F597" s="545">
        <v>0.06</v>
      </c>
      <c r="G597" s="658">
        <f>E597*F597</f>
        <v>96000</v>
      </c>
      <c r="H597" s="544" t="s">
        <v>19</v>
      </c>
      <c r="I597" s="544" t="s">
        <v>932</v>
      </c>
      <c r="J597" s="24"/>
      <c r="K597" s="382">
        <v>11303</v>
      </c>
      <c r="L597" s="1807" t="s">
        <v>7251</v>
      </c>
      <c r="M597" s="1617">
        <v>4500000</v>
      </c>
      <c r="N597" s="707">
        <v>0.04</v>
      </c>
      <c r="O597" s="1683">
        <f>M597*N597</f>
        <v>180000</v>
      </c>
    </row>
    <row r="598" spans="1:15" ht="15.75" customHeight="1">
      <c r="A598" s="3354"/>
      <c r="B598" s="1594">
        <v>11148</v>
      </c>
      <c r="C598" s="619">
        <v>0.1</v>
      </c>
      <c r="D598" s="1596" t="s">
        <v>7252</v>
      </c>
      <c r="E598" s="1597">
        <v>2200000</v>
      </c>
      <c r="F598" s="1595">
        <v>0.05</v>
      </c>
      <c r="G598" s="658">
        <f>E598*F598</f>
        <v>110000</v>
      </c>
      <c r="H598" s="1598" t="s">
        <v>130</v>
      </c>
      <c r="I598" s="1598" t="s">
        <v>5055</v>
      </c>
      <c r="J598" s="1512"/>
      <c r="K598" s="1513"/>
      <c r="L598" s="1514"/>
      <c r="M598" s="1515"/>
      <c r="N598" s="1516"/>
      <c r="O598" s="1517"/>
    </row>
    <row r="599" spans="1:15" ht="12.75" customHeight="1">
      <c r="A599" s="3353"/>
      <c r="B599" s="1086"/>
      <c r="C599" s="1744"/>
      <c r="D599" s="975"/>
      <c r="E599" s="1080"/>
      <c r="F599" s="975"/>
      <c r="G599" s="975"/>
      <c r="H599" s="975"/>
      <c r="I599" s="974"/>
      <c r="J599" s="1512"/>
      <c r="K599" s="1512"/>
      <c r="L599" s="1512"/>
      <c r="M599" s="1519"/>
      <c r="N599" s="1520"/>
      <c r="O599" s="1519"/>
    </row>
    <row r="600" spans="1:15" ht="12.75" customHeight="1">
      <c r="A600" s="3353"/>
      <c r="B600" s="992"/>
      <c r="C600" s="483"/>
      <c r="D600" s="483"/>
      <c r="E600" s="583"/>
      <c r="F600" s="483"/>
      <c r="G600" s="483"/>
      <c r="H600" s="483"/>
      <c r="I600" s="484"/>
      <c r="J600" s="1552"/>
      <c r="K600" s="1512"/>
      <c r="L600" s="1818"/>
      <c r="M600" s="1519"/>
      <c r="N600" s="1520"/>
      <c r="O600" s="1519"/>
    </row>
    <row r="601" spans="1:15" ht="12.75" customHeight="1">
      <c r="A601" s="3353"/>
      <c r="B601" s="1077"/>
      <c r="C601" s="482"/>
      <c r="D601" s="1036"/>
      <c r="E601" s="730"/>
      <c r="F601" s="482"/>
      <c r="G601" s="583"/>
      <c r="H601" s="484"/>
      <c r="I601" s="484"/>
      <c r="J601" s="1512"/>
      <c r="K601" s="1512"/>
      <c r="L601" s="1512"/>
      <c r="M601" s="1519"/>
      <c r="N601" s="1520"/>
      <c r="O601" s="1519"/>
    </row>
    <row r="602" spans="1:15" ht="12.75" customHeight="1">
      <c r="A602" s="3353"/>
      <c r="B602" s="992"/>
      <c r="C602" s="483"/>
      <c r="D602" s="483"/>
      <c r="E602" s="483"/>
      <c r="F602" s="483"/>
      <c r="G602" s="483"/>
      <c r="H602" s="483"/>
      <c r="I602" s="483"/>
      <c r="J602" s="1512"/>
      <c r="K602" s="1512"/>
      <c r="L602" s="1512"/>
      <c r="M602" s="1519"/>
      <c r="N602" s="1520"/>
      <c r="O602" s="1519"/>
    </row>
    <row r="603" spans="1:15" ht="12.75" customHeight="1">
      <c r="A603" s="3354"/>
      <c r="B603" s="992"/>
      <c r="C603" s="483"/>
      <c r="D603" s="483"/>
      <c r="E603" s="483"/>
      <c r="F603" s="483"/>
      <c r="G603" s="483"/>
      <c r="H603" s="483"/>
      <c r="I603" s="484"/>
      <c r="J603" s="1512"/>
      <c r="K603" s="1512"/>
      <c r="L603" s="1821"/>
      <c r="M603" s="1519"/>
      <c r="N603" s="1520"/>
      <c r="O603" s="1519"/>
    </row>
    <row r="604" spans="1:15" ht="12.75" customHeight="1">
      <c r="A604" s="3354"/>
      <c r="B604" s="447"/>
      <c r="C604" s="482"/>
      <c r="D604" s="1140"/>
      <c r="E604" s="1604"/>
      <c r="F604" s="482"/>
      <c r="G604" s="583"/>
      <c r="H604" s="484"/>
      <c r="I604" s="484"/>
      <c r="J604" s="149"/>
      <c r="K604" s="149"/>
      <c r="L604" s="149"/>
      <c r="M604" s="129"/>
      <c r="N604" s="69"/>
      <c r="O604" s="30">
        <f>SUM(O595:O603)</f>
        <v>365000</v>
      </c>
    </row>
    <row r="605" spans="1:15" ht="12.75" customHeight="1">
      <c r="A605" s="3355"/>
      <c r="B605" s="256"/>
      <c r="C605" s="256"/>
      <c r="D605" s="1038" t="s">
        <v>34</v>
      </c>
      <c r="E605" s="808">
        <f>SUM(E595:E602)</f>
        <v>9000000</v>
      </c>
      <c r="F605" s="292" t="s">
        <v>34</v>
      </c>
      <c r="G605" s="913">
        <f>SUM(G595:G604)</f>
        <v>466000</v>
      </c>
      <c r="H605" s="3423"/>
      <c r="I605" s="3423"/>
      <c r="J605" s="3423"/>
      <c r="K605" s="3423"/>
      <c r="L605" s="3277" t="s">
        <v>35</v>
      </c>
      <c r="M605" s="3277"/>
      <c r="N605" s="3277"/>
      <c r="O605" s="1820">
        <f>O604+G605</f>
        <v>831000</v>
      </c>
    </row>
    <row r="608" spans="1:15" ht="18.75" customHeight="1">
      <c r="A608" s="3311" t="s">
        <v>19</v>
      </c>
      <c r="B608" s="3311"/>
      <c r="C608" s="3311"/>
      <c r="D608" s="3311"/>
      <c r="E608" s="3311"/>
      <c r="F608" s="3311"/>
      <c r="G608" s="3311"/>
      <c r="H608" s="3311"/>
      <c r="I608" s="3311"/>
      <c r="J608" s="3311"/>
      <c r="K608" s="3311"/>
      <c r="L608" s="3311"/>
      <c r="M608" s="3311"/>
      <c r="N608" s="3311"/>
      <c r="O608" s="3311"/>
    </row>
    <row r="609" spans="1:15">
      <c r="A609" s="2119" t="s">
        <v>37</v>
      </c>
      <c r="B609" s="24" t="s">
        <v>3</v>
      </c>
      <c r="C609" s="8" t="s">
        <v>930</v>
      </c>
      <c r="D609" s="8" t="s">
        <v>5</v>
      </c>
      <c r="E609" s="907" t="s">
        <v>6</v>
      </c>
      <c r="F609" s="24" t="s">
        <v>7</v>
      </c>
      <c r="G609" s="885" t="s">
        <v>8</v>
      </c>
      <c r="H609" s="156" t="s">
        <v>9</v>
      </c>
      <c r="I609" s="24" t="s">
        <v>10</v>
      </c>
      <c r="J609" s="24" t="s">
        <v>11</v>
      </c>
      <c r="K609" s="24" t="s">
        <v>3</v>
      </c>
      <c r="L609" s="24" t="s">
        <v>5</v>
      </c>
      <c r="M609" s="24" t="s">
        <v>12</v>
      </c>
      <c r="N609" s="24" t="s">
        <v>7</v>
      </c>
      <c r="O609" s="30"/>
    </row>
    <row r="610" spans="1:15">
      <c r="A610" s="2119"/>
      <c r="B610" s="1382"/>
      <c r="C610" s="840"/>
      <c r="D610" s="1054"/>
      <c r="E610" s="943"/>
      <c r="F610" s="701"/>
      <c r="G610" s="703"/>
      <c r="H610" s="705"/>
      <c r="I610" s="705"/>
      <c r="J610" s="24"/>
      <c r="K610" s="24"/>
      <c r="L610" s="24"/>
      <c r="M610" s="24"/>
      <c r="N610" s="24"/>
      <c r="O610" s="30"/>
    </row>
    <row r="611" spans="1:15">
      <c r="A611" s="2119"/>
      <c r="B611" s="1562"/>
      <c r="C611" s="1630"/>
      <c r="D611" s="1564"/>
      <c r="E611" s="1605"/>
      <c r="F611" s="1563"/>
      <c r="G611" s="1566"/>
      <c r="H611" s="1567"/>
      <c r="I611" s="1567"/>
      <c r="J611" s="24"/>
      <c r="K611" s="24"/>
      <c r="L611" s="24"/>
      <c r="M611" s="24"/>
      <c r="N611" s="24"/>
      <c r="O611" s="30"/>
    </row>
    <row r="612" spans="1:15">
      <c r="A612" s="3369"/>
      <c r="B612" s="447"/>
      <c r="C612" s="1606"/>
      <c r="D612" s="1036"/>
      <c r="E612" s="730"/>
      <c r="F612" s="1342"/>
      <c r="G612" s="1510"/>
      <c r="H612" s="1511"/>
      <c r="I612" s="484"/>
      <c r="J612" s="24"/>
      <c r="K612" s="24"/>
      <c r="L612" s="24"/>
      <c r="M612" s="24"/>
      <c r="N612" s="24"/>
      <c r="O612" s="30"/>
    </row>
    <row r="613" spans="1:15" ht="12.75" customHeight="1">
      <c r="A613" s="3370"/>
      <c r="B613" s="774"/>
      <c r="C613" s="701"/>
      <c r="D613" s="1159"/>
      <c r="E613" s="1602"/>
      <c r="F613" s="701"/>
      <c r="G613" s="703"/>
      <c r="H613" s="705"/>
      <c r="I613" s="705"/>
      <c r="J613" s="1512"/>
      <c r="K613" s="1512"/>
      <c r="L613" s="1512"/>
      <c r="M613" s="1519"/>
      <c r="N613" s="1520"/>
      <c r="O613" s="1519"/>
    </row>
    <row r="614" spans="1:15" ht="12.75" customHeight="1">
      <c r="A614" s="3370"/>
      <c r="B614" s="1077"/>
      <c r="C614" s="482"/>
      <c r="D614" s="1036"/>
      <c r="E614" s="730"/>
      <c r="F614" s="482"/>
      <c r="G614" s="583"/>
      <c r="H614" s="484"/>
      <c r="I614" s="484"/>
      <c r="J614" s="1512"/>
      <c r="K614" s="1512"/>
      <c r="L614" s="1512"/>
      <c r="M614" s="1519"/>
      <c r="N614" s="1520"/>
      <c r="O614" s="1519"/>
    </row>
    <row r="615" spans="1:15" ht="12.75" customHeight="1">
      <c r="A615" s="3370"/>
      <c r="B615" s="992"/>
      <c r="C615" s="483"/>
      <c r="D615" s="483"/>
      <c r="E615" s="483"/>
      <c r="F615" s="483"/>
      <c r="G615" s="483"/>
      <c r="H615" s="483"/>
      <c r="I615" s="483"/>
      <c r="J615" s="1512"/>
      <c r="K615" s="1512"/>
      <c r="L615" s="1512"/>
      <c r="M615" s="1519"/>
      <c r="N615" s="1520"/>
      <c r="O615" s="1519"/>
    </row>
    <row r="616" spans="1:15" ht="12.75" customHeight="1">
      <c r="A616" s="3369"/>
      <c r="B616" s="992"/>
      <c r="C616" s="483"/>
      <c r="D616" s="483"/>
      <c r="E616" s="483"/>
      <c r="F616" s="483"/>
      <c r="G616" s="483"/>
      <c r="H616" s="483"/>
      <c r="I616" s="484"/>
      <c r="J616" s="1512"/>
      <c r="K616" s="1512"/>
      <c r="L616" s="1512"/>
      <c r="M616" s="1519"/>
      <c r="N616" s="1520"/>
      <c r="O616" s="1519"/>
    </row>
    <row r="617" spans="1:15" ht="12.75" customHeight="1">
      <c r="A617" s="3369"/>
      <c r="B617" s="447"/>
      <c r="C617" s="482"/>
      <c r="D617" s="1140"/>
      <c r="E617" s="1604"/>
      <c r="F617" s="482"/>
      <c r="G617" s="583"/>
      <c r="H617" s="484"/>
      <c r="I617" s="484"/>
      <c r="J617" s="149"/>
      <c r="K617" s="149"/>
      <c r="L617" s="149"/>
      <c r="M617" s="129"/>
      <c r="N617" s="69"/>
      <c r="O617" s="30">
        <f>SUM(O613:O616)</f>
        <v>0</v>
      </c>
    </row>
    <row r="618" spans="1:15" ht="12.75" customHeight="1">
      <c r="A618" s="3371"/>
      <c r="B618" s="256"/>
      <c r="C618" s="256"/>
      <c r="D618" s="1038" t="s">
        <v>34</v>
      </c>
      <c r="E618" s="808">
        <f>SUM(E610:E617)</f>
        <v>0</v>
      </c>
      <c r="F618" s="292" t="s">
        <v>34</v>
      </c>
      <c r="G618" s="902">
        <f>SUM(G612:G617)</f>
        <v>0</v>
      </c>
      <c r="H618" s="3423"/>
      <c r="I618" s="3423"/>
      <c r="J618" s="3423"/>
      <c r="K618" s="3423"/>
      <c r="L618" s="3277" t="s">
        <v>35</v>
      </c>
      <c r="M618" s="3277"/>
      <c r="N618" s="3277"/>
      <c r="O618" s="294">
        <f>O617+G618</f>
        <v>0</v>
      </c>
    </row>
    <row r="620" spans="1:15">
      <c r="A620" s="3452" t="s">
        <v>69</v>
      </c>
      <c r="B620" s="3459"/>
      <c r="C620" s="2113"/>
      <c r="D620" s="1042">
        <f>E605+E590+E568</f>
        <v>48700000</v>
      </c>
    </row>
    <row r="621" spans="1:15">
      <c r="A621" s="3453" t="s">
        <v>70</v>
      </c>
      <c r="B621" s="3460"/>
      <c r="C621" s="972"/>
      <c r="D621" s="1043"/>
    </row>
    <row r="622" spans="1:15">
      <c r="A622" s="3454" t="s">
        <v>71</v>
      </c>
      <c r="B622" s="3461"/>
      <c r="C622" s="2112"/>
      <c r="D622" s="1044"/>
    </row>
    <row r="623" spans="1:15">
      <c r="A623" s="3462"/>
      <c r="B623" s="3463"/>
      <c r="C623" s="151"/>
      <c r="D623" s="1045"/>
    </row>
    <row r="627" spans="1:9">
      <c r="A627" s="3334" t="s">
        <v>7253</v>
      </c>
      <c r="B627" s="3334"/>
      <c r="C627" s="3334"/>
      <c r="D627" s="3334"/>
      <c r="E627" s="3334"/>
      <c r="F627" s="3334"/>
      <c r="G627" s="3334"/>
      <c r="H627" s="3334"/>
      <c r="I627" s="3334"/>
    </row>
    <row r="628" spans="1:9">
      <c r="A628" s="3334"/>
      <c r="B628" s="3334"/>
      <c r="C628" s="3334"/>
      <c r="D628" s="3334"/>
      <c r="E628" s="3334"/>
      <c r="F628" s="3334"/>
      <c r="G628" s="3334"/>
      <c r="H628" s="3334"/>
      <c r="I628" s="3334"/>
    </row>
    <row r="629" spans="1:9" ht="28.5">
      <c r="A629" s="682" t="s">
        <v>523</v>
      </c>
      <c r="B629" s="682" t="s">
        <v>524</v>
      </c>
      <c r="C629" s="1368" t="s">
        <v>525</v>
      </c>
      <c r="D629" s="682" t="s">
        <v>526</v>
      </c>
      <c r="E629" s="911" t="s">
        <v>6</v>
      </c>
      <c r="F629" s="683" t="s">
        <v>7</v>
      </c>
      <c r="G629" s="899" t="s">
        <v>527</v>
      </c>
      <c r="H629" s="684" t="s">
        <v>11</v>
      </c>
      <c r="I629" s="489" t="s">
        <v>528</v>
      </c>
    </row>
    <row r="630" spans="1:9" ht="15">
      <c r="A630" s="1098">
        <v>11164</v>
      </c>
      <c r="B630" s="1161">
        <v>0.1</v>
      </c>
      <c r="C630" s="1618" t="s">
        <v>7254</v>
      </c>
      <c r="D630" s="1347" t="s">
        <v>7255</v>
      </c>
      <c r="E630" s="722">
        <v>2100000</v>
      </c>
      <c r="F630" s="1094">
        <v>0.04</v>
      </c>
      <c r="G630" s="1153">
        <f>E630*F630</f>
        <v>84000</v>
      </c>
      <c r="H630" s="1680"/>
      <c r="I630" s="1680" t="s">
        <v>15</v>
      </c>
    </row>
    <row r="631" spans="1:9" ht="15">
      <c r="A631" s="1098">
        <v>11212</v>
      </c>
      <c r="B631" s="1161">
        <v>0.1</v>
      </c>
      <c r="C631" s="1618" t="s">
        <v>7256</v>
      </c>
      <c r="D631" s="1347" t="s">
        <v>7255</v>
      </c>
      <c r="E631" s="722">
        <v>1950000</v>
      </c>
      <c r="F631" s="1094">
        <v>0.04</v>
      </c>
      <c r="G631" s="1153">
        <f t="shared" ref="G631:G636" si="25">E631*F631</f>
        <v>78000</v>
      </c>
      <c r="H631" s="1680"/>
      <c r="I631" s="1680" t="s">
        <v>7257</v>
      </c>
    </row>
    <row r="632" spans="1:9" ht="15">
      <c r="A632" s="1098">
        <v>11336</v>
      </c>
      <c r="B632" s="1161">
        <v>0.1</v>
      </c>
      <c r="C632" s="1778" t="s">
        <v>7239</v>
      </c>
      <c r="D632" s="1347"/>
      <c r="E632" s="722">
        <v>2100000</v>
      </c>
      <c r="F632" s="1094">
        <v>0.04</v>
      </c>
      <c r="G632" s="1153">
        <f t="shared" si="25"/>
        <v>84000</v>
      </c>
      <c r="H632" s="1680"/>
      <c r="I632" s="1680" t="s">
        <v>43</v>
      </c>
    </row>
    <row r="633" spans="1:9" ht="15">
      <c r="A633" s="1098">
        <v>11242</v>
      </c>
      <c r="B633" s="1161">
        <v>0.1</v>
      </c>
      <c r="C633" s="1778" t="s">
        <v>7240</v>
      </c>
      <c r="D633" s="1347" t="s">
        <v>7255</v>
      </c>
      <c r="E633" s="722">
        <v>2000000</v>
      </c>
      <c r="F633" s="1094">
        <v>0.04</v>
      </c>
      <c r="G633" s="1153">
        <f t="shared" si="25"/>
        <v>80000</v>
      </c>
      <c r="H633" s="1680"/>
      <c r="I633" s="1680" t="s">
        <v>43</v>
      </c>
    </row>
    <row r="634" spans="1:9" ht="15">
      <c r="A634" s="1098">
        <v>11300</v>
      </c>
      <c r="B634" s="1797">
        <v>0.08</v>
      </c>
      <c r="C634" s="1778" t="s">
        <v>7258</v>
      </c>
      <c r="D634" s="1347" t="s">
        <v>7255</v>
      </c>
      <c r="E634" s="722">
        <v>2300000</v>
      </c>
      <c r="F634" s="1094">
        <v>0.03</v>
      </c>
      <c r="G634" s="1153">
        <f t="shared" si="25"/>
        <v>69000</v>
      </c>
      <c r="H634" s="1680"/>
      <c r="I634" s="1680" t="s">
        <v>127</v>
      </c>
    </row>
    <row r="635" spans="1:9" ht="15">
      <c r="A635" s="1098">
        <v>11337</v>
      </c>
      <c r="B635" s="1161">
        <v>0.1</v>
      </c>
      <c r="C635" s="1778" t="s">
        <v>7259</v>
      </c>
      <c r="D635" s="1347"/>
      <c r="E635" s="722">
        <v>2750000</v>
      </c>
      <c r="F635" s="1094">
        <v>0.04</v>
      </c>
      <c r="G635" s="1153">
        <f t="shared" si="25"/>
        <v>110000</v>
      </c>
      <c r="H635" s="1680"/>
      <c r="I635" s="1680" t="s">
        <v>15</v>
      </c>
    </row>
    <row r="636" spans="1:9" ht="15">
      <c r="A636" s="1098">
        <v>11303</v>
      </c>
      <c r="B636" s="1161">
        <v>0.09</v>
      </c>
      <c r="C636" s="1778" t="s">
        <v>7260</v>
      </c>
      <c r="D636" s="1347" t="s">
        <v>7255</v>
      </c>
      <c r="E636" s="722">
        <v>4500000</v>
      </c>
      <c r="F636" s="1094">
        <v>0.04</v>
      </c>
      <c r="G636" s="1153">
        <f t="shared" si="25"/>
        <v>180000</v>
      </c>
      <c r="H636" s="1680"/>
      <c r="I636" s="1680" t="s">
        <v>43</v>
      </c>
    </row>
    <row r="637" spans="1:9" ht="15">
      <c r="A637" s="1205"/>
      <c r="B637" s="1330"/>
      <c r="C637" s="1776"/>
      <c r="D637" s="1336"/>
      <c r="E637" s="730"/>
      <c r="F637" s="1206"/>
      <c r="G637" s="1207"/>
      <c r="H637" s="483"/>
      <c r="I637" s="483"/>
    </row>
    <row r="638" spans="1:9" ht="15">
      <c r="A638" s="1205"/>
      <c r="B638" s="1330"/>
      <c r="C638" s="1776" t="s">
        <v>7261</v>
      </c>
      <c r="D638" s="1336" t="s">
        <v>351</v>
      </c>
      <c r="E638" s="730"/>
      <c r="F638" s="1206"/>
      <c r="G638" s="1207"/>
      <c r="H638" s="483"/>
      <c r="I638" s="483" t="s">
        <v>43</v>
      </c>
    </row>
    <row r="639" spans="1:9" ht="15">
      <c r="A639" s="1205"/>
      <c r="B639" s="1330"/>
      <c r="C639" s="1776" t="s">
        <v>7262</v>
      </c>
      <c r="D639" s="1336" t="s">
        <v>366</v>
      </c>
      <c r="E639" s="730"/>
      <c r="F639" s="1206"/>
      <c r="G639" s="1207"/>
      <c r="H639" s="483"/>
      <c r="I639" s="483" t="s">
        <v>43</v>
      </c>
    </row>
    <row r="640" spans="1:9" ht="15">
      <c r="A640" s="1205"/>
      <c r="B640" s="1330"/>
      <c r="C640" s="1776" t="s">
        <v>7263</v>
      </c>
      <c r="D640" s="1336" t="s">
        <v>351</v>
      </c>
      <c r="E640" s="730"/>
      <c r="F640" s="1206"/>
      <c r="G640" s="1207"/>
      <c r="H640" s="483"/>
      <c r="I640" s="483" t="s">
        <v>15</v>
      </c>
    </row>
    <row r="641" spans="1:9" ht="15">
      <c r="A641" s="1205"/>
      <c r="B641" s="1330"/>
      <c r="C641" s="1776" t="s">
        <v>7260</v>
      </c>
      <c r="D641" s="1336" t="s">
        <v>351</v>
      </c>
      <c r="E641" s="730"/>
      <c r="F641" s="1206"/>
      <c r="G641" s="1207"/>
      <c r="H641" s="483"/>
      <c r="I641" s="483" t="s">
        <v>15</v>
      </c>
    </row>
    <row r="642" spans="1:9" ht="15">
      <c r="A642" s="1205"/>
      <c r="B642" s="1763"/>
      <c r="C642" s="1159" t="s">
        <v>7232</v>
      </c>
      <c r="D642" s="1140" t="s">
        <v>627</v>
      </c>
      <c r="E642" s="1333"/>
      <c r="F642" s="1206"/>
      <c r="G642" s="1207"/>
      <c r="H642" s="1141"/>
      <c r="I642" s="1141" t="s">
        <v>15</v>
      </c>
    </row>
    <row r="643" spans="1:9" ht="15.75">
      <c r="A643" s="1523"/>
      <c r="B643" s="1334"/>
      <c r="C643" s="1141"/>
      <c r="D643" s="1336"/>
      <c r="E643" s="1798">
        <f>SUM(E630:E642)</f>
        <v>17700000</v>
      </c>
      <c r="F643" s="1206"/>
      <c r="G643" s="1365">
        <f>SUM(G630:G642)</f>
        <v>685000</v>
      </c>
      <c r="H643" s="1141"/>
      <c r="I643" s="1141"/>
    </row>
    <row r="645" spans="1:9">
      <c r="A645" s="3334" t="s">
        <v>7264</v>
      </c>
      <c r="B645" s="3334"/>
      <c r="C645" s="3334"/>
      <c r="D645" s="3334"/>
      <c r="E645" s="3334"/>
      <c r="F645" s="3334"/>
      <c r="G645" s="3334"/>
      <c r="H645" s="3334"/>
      <c r="I645" s="3334"/>
    </row>
    <row r="646" spans="1:9">
      <c r="A646" s="3334"/>
      <c r="B646" s="3334"/>
      <c r="C646" s="3334"/>
      <c r="D646" s="3334"/>
      <c r="E646" s="3334"/>
      <c r="F646" s="3334"/>
      <c r="G646" s="3334"/>
      <c r="H646" s="3334"/>
      <c r="I646" s="3334"/>
    </row>
    <row r="647" spans="1:9" ht="28.5">
      <c r="A647" s="682" t="s">
        <v>523</v>
      </c>
      <c r="B647" s="682" t="s">
        <v>524</v>
      </c>
      <c r="C647" s="1368" t="s">
        <v>525</v>
      </c>
      <c r="D647" s="682" t="s">
        <v>526</v>
      </c>
      <c r="E647" s="911" t="s">
        <v>6</v>
      </c>
      <c r="F647" s="683" t="s">
        <v>7</v>
      </c>
      <c r="G647" s="899" t="s">
        <v>527</v>
      </c>
      <c r="H647" s="684" t="s">
        <v>11</v>
      </c>
      <c r="I647" s="489" t="s">
        <v>528</v>
      </c>
    </row>
    <row r="648" spans="1:9" ht="15">
      <c r="A648" s="1098">
        <v>11281</v>
      </c>
      <c r="B648" s="1161">
        <v>0.1</v>
      </c>
      <c r="C648" s="1618" t="s">
        <v>7265</v>
      </c>
      <c r="D648" s="1347" t="s">
        <v>743</v>
      </c>
      <c r="E648" s="722">
        <v>1950000</v>
      </c>
      <c r="F648" s="1094">
        <v>0.02</v>
      </c>
      <c r="G648" s="1153">
        <f t="shared" ref="G648:G655" si="26">F648*E648</f>
        <v>39000</v>
      </c>
      <c r="H648" s="483"/>
      <c r="I648" s="483" t="s">
        <v>15</v>
      </c>
    </row>
    <row r="649" spans="1:9" ht="15">
      <c r="A649" s="1098">
        <v>11255</v>
      </c>
      <c r="B649" s="1161">
        <v>0.1</v>
      </c>
      <c r="C649" s="1618" t="s">
        <v>7266</v>
      </c>
      <c r="D649" s="1347" t="s">
        <v>743</v>
      </c>
      <c r="E649" s="722">
        <v>1800000</v>
      </c>
      <c r="F649" s="1094">
        <v>0.02</v>
      </c>
      <c r="G649" s="1153">
        <f t="shared" si="26"/>
        <v>36000</v>
      </c>
      <c r="H649" s="483"/>
      <c r="I649" s="483" t="s">
        <v>43</v>
      </c>
    </row>
    <row r="650" spans="1:9" ht="15">
      <c r="A650" s="1098">
        <v>11267</v>
      </c>
      <c r="B650" s="1161">
        <v>0.1</v>
      </c>
      <c r="C650" s="1778" t="s">
        <v>7267</v>
      </c>
      <c r="D650" s="1347" t="s">
        <v>743</v>
      </c>
      <c r="E650" s="722">
        <v>1600000</v>
      </c>
      <c r="F650" s="1094">
        <v>0.02</v>
      </c>
      <c r="G650" s="1153">
        <f t="shared" si="26"/>
        <v>32000</v>
      </c>
      <c r="H650" s="483"/>
      <c r="I650" s="483" t="s">
        <v>43</v>
      </c>
    </row>
    <row r="651" spans="1:9" ht="15">
      <c r="A651" s="1098">
        <v>11237</v>
      </c>
      <c r="B651" s="1161">
        <v>0.08</v>
      </c>
      <c r="C651" s="1778" t="s">
        <v>2043</v>
      </c>
      <c r="D651" s="1347" t="s">
        <v>747</v>
      </c>
      <c r="E651" s="722">
        <v>2300000</v>
      </c>
      <c r="F651" s="1094">
        <v>0.02</v>
      </c>
      <c r="G651" s="1153">
        <f t="shared" si="26"/>
        <v>46000</v>
      </c>
      <c r="H651" s="483"/>
      <c r="I651" s="483" t="s">
        <v>43</v>
      </c>
    </row>
    <row r="652" spans="1:9" ht="15">
      <c r="A652" s="1098">
        <v>11277</v>
      </c>
      <c r="B652" s="1161">
        <v>0.1</v>
      </c>
      <c r="C652" s="1778" t="s">
        <v>5257</v>
      </c>
      <c r="D652" s="1347" t="s">
        <v>747</v>
      </c>
      <c r="E652" s="722">
        <v>2350000</v>
      </c>
      <c r="F652" s="1094">
        <v>0.02</v>
      </c>
      <c r="G652" s="1153">
        <f t="shared" si="26"/>
        <v>47000</v>
      </c>
      <c r="H652" s="483"/>
      <c r="I652" s="483"/>
    </row>
    <row r="653" spans="1:9" ht="15">
      <c r="A653" s="1098">
        <v>11278</v>
      </c>
      <c r="B653" s="1161">
        <v>0.1</v>
      </c>
      <c r="C653" s="1778" t="s">
        <v>7268</v>
      </c>
      <c r="D653" s="1347" t="s">
        <v>747</v>
      </c>
      <c r="E653" s="722">
        <v>1600000</v>
      </c>
      <c r="F653" s="1094">
        <v>0.02</v>
      </c>
      <c r="G653" s="1153">
        <f t="shared" si="26"/>
        <v>32000</v>
      </c>
      <c r="H653" s="483"/>
      <c r="I653" s="483"/>
    </row>
    <row r="654" spans="1:9" ht="15">
      <c r="A654" s="1098">
        <v>11279</v>
      </c>
      <c r="B654" s="1161">
        <v>0.1</v>
      </c>
      <c r="C654" s="1778" t="s">
        <v>7269</v>
      </c>
      <c r="D654" s="1347" t="s">
        <v>747</v>
      </c>
      <c r="E654" s="722">
        <v>1500000</v>
      </c>
      <c r="F654" s="1094">
        <v>0.02</v>
      </c>
      <c r="G654" s="1153">
        <f t="shared" si="26"/>
        <v>30000</v>
      </c>
      <c r="H654" s="483"/>
      <c r="I654" s="483"/>
    </row>
    <row r="655" spans="1:9" ht="15">
      <c r="A655" s="1098">
        <v>11214</v>
      </c>
      <c r="B655" s="1161">
        <v>0.1</v>
      </c>
      <c r="C655" s="1778" t="s">
        <v>7270</v>
      </c>
      <c r="D655" s="1347" t="s">
        <v>747</v>
      </c>
      <c r="E655" s="722">
        <v>1500000</v>
      </c>
      <c r="F655" s="1094">
        <v>0.02</v>
      </c>
      <c r="G655" s="1153">
        <f t="shared" si="26"/>
        <v>30000</v>
      </c>
      <c r="H655" s="483"/>
      <c r="I655" s="483"/>
    </row>
    <row r="656" spans="1:9" ht="15">
      <c r="A656" s="1205" t="s">
        <v>7105</v>
      </c>
      <c r="B656" s="1330"/>
      <c r="C656" s="1776" t="s">
        <v>7271</v>
      </c>
      <c r="D656" s="1336"/>
      <c r="E656" s="730"/>
      <c r="F656" s="1206"/>
      <c r="G656" s="1207"/>
      <c r="H656" s="483"/>
      <c r="I656" s="483"/>
    </row>
    <row r="657" spans="1:9" ht="15">
      <c r="A657" s="1205"/>
      <c r="B657" s="1330"/>
      <c r="C657" s="1776"/>
      <c r="D657" s="1336"/>
      <c r="E657" s="730"/>
      <c r="F657" s="1206"/>
      <c r="G657" s="1207"/>
      <c r="H657" s="483"/>
      <c r="I657" s="483"/>
    </row>
    <row r="658" spans="1:9" ht="15">
      <c r="A658" s="1205"/>
      <c r="B658" s="1330"/>
      <c r="C658" s="1776"/>
      <c r="D658" s="1336"/>
      <c r="E658" s="730"/>
      <c r="F658" s="1206"/>
      <c r="G658" s="1207"/>
      <c r="H658" s="483"/>
      <c r="I658" s="483"/>
    </row>
    <row r="659" spans="1:9" ht="15">
      <c r="A659" s="1205"/>
      <c r="B659" s="1763"/>
      <c r="C659" s="1159"/>
      <c r="D659" s="1140"/>
      <c r="E659" s="1333"/>
      <c r="F659" s="1206"/>
      <c r="G659" s="1207"/>
      <c r="H659" s="1141"/>
      <c r="I659" s="1141"/>
    </row>
    <row r="660" spans="1:9" ht="15.75">
      <c r="A660" s="1523"/>
      <c r="B660" s="1334"/>
      <c r="C660" s="1141"/>
      <c r="D660" s="1336"/>
      <c r="E660" s="1798">
        <f>SUM(E648:E659)</f>
        <v>14600000</v>
      </c>
      <c r="F660" s="1206"/>
      <c r="G660" s="1029">
        <f>SUM(G648:G659)</f>
        <v>292000</v>
      </c>
      <c r="H660" s="1141"/>
      <c r="I660" s="1141"/>
    </row>
    <row r="661" spans="1:9">
      <c r="E661" s="770"/>
    </row>
    <row r="663" spans="1:9">
      <c r="A663" s="3334" t="s">
        <v>7272</v>
      </c>
      <c r="B663" s="3334"/>
      <c r="C663" s="3334"/>
      <c r="D663" s="3334"/>
      <c r="E663" s="3334"/>
      <c r="F663" s="3334"/>
      <c r="G663" s="3334"/>
      <c r="H663" s="3334"/>
      <c r="I663" s="3334"/>
    </row>
    <row r="664" spans="1:9">
      <c r="A664" s="3334"/>
      <c r="B664" s="3334"/>
      <c r="C664" s="3334"/>
      <c r="D664" s="3334"/>
      <c r="E664" s="3334"/>
      <c r="F664" s="3334"/>
      <c r="G664" s="3334"/>
      <c r="H664" s="3334"/>
      <c r="I664" s="3334"/>
    </row>
    <row r="665" spans="1:9" ht="28.5">
      <c r="A665" s="682" t="s">
        <v>523</v>
      </c>
      <c r="B665" s="1368" t="s">
        <v>524</v>
      </c>
      <c r="C665" s="1368" t="s">
        <v>525</v>
      </c>
      <c r="D665" s="1368" t="s">
        <v>526</v>
      </c>
      <c r="E665" s="911" t="s">
        <v>6</v>
      </c>
      <c r="F665" s="683" t="s">
        <v>7</v>
      </c>
      <c r="G665" s="899" t="s">
        <v>527</v>
      </c>
      <c r="H665" s="684" t="s">
        <v>11</v>
      </c>
      <c r="I665" s="489" t="s">
        <v>528</v>
      </c>
    </row>
    <row r="666" spans="1:9" s="605" customFormat="1" ht="15">
      <c r="A666" s="1574">
        <v>11311</v>
      </c>
      <c r="B666" s="545">
        <v>0.1</v>
      </c>
      <c r="C666" s="1816" t="s">
        <v>7236</v>
      </c>
      <c r="D666" s="1680"/>
      <c r="E666" s="1610">
        <v>4500000</v>
      </c>
      <c r="F666" s="1094">
        <v>0.02</v>
      </c>
      <c r="G666" s="1153">
        <f>E666*F666</f>
        <v>90000</v>
      </c>
      <c r="H666" s="1680"/>
      <c r="I666" s="1680"/>
    </row>
    <row r="667" spans="1:9" ht="15">
      <c r="A667" s="1574">
        <v>11302</v>
      </c>
      <c r="B667" s="545">
        <v>0.1</v>
      </c>
      <c r="C667" s="1816" t="s">
        <v>7273</v>
      </c>
      <c r="D667" s="1680"/>
      <c r="E667" s="1610">
        <v>4000000</v>
      </c>
      <c r="F667" s="1094">
        <v>0.02</v>
      </c>
      <c r="G667" s="1153">
        <f t="shared" ref="G667:G669" si="27">E667*F667</f>
        <v>80000</v>
      </c>
      <c r="H667" s="1680"/>
      <c r="I667" s="1680"/>
    </row>
    <row r="668" spans="1:9" ht="15">
      <c r="A668" s="1574">
        <v>11214</v>
      </c>
      <c r="B668" s="545">
        <v>0.1</v>
      </c>
      <c r="C668" s="1816" t="s">
        <v>7274</v>
      </c>
      <c r="D668" s="1680"/>
      <c r="E668" s="1610">
        <v>2900000</v>
      </c>
      <c r="F668" s="1094">
        <v>0.02</v>
      </c>
      <c r="G668" s="1153">
        <f t="shared" si="27"/>
        <v>58000</v>
      </c>
      <c r="H668" s="1680"/>
      <c r="I668" s="1680"/>
    </row>
    <row r="669" spans="1:9" ht="15">
      <c r="A669" s="1574">
        <v>11152</v>
      </c>
      <c r="B669" s="545">
        <v>0.1</v>
      </c>
      <c r="C669" s="1816" t="s">
        <v>7275</v>
      </c>
      <c r="D669" s="1680"/>
      <c r="E669" s="1610">
        <v>2800000</v>
      </c>
      <c r="F669" s="1094">
        <v>0.02</v>
      </c>
      <c r="G669" s="1153">
        <f t="shared" si="27"/>
        <v>56000</v>
      </c>
      <c r="H669" s="1680"/>
      <c r="I669" s="1680"/>
    </row>
    <row r="670" spans="1:9" ht="15">
      <c r="A670" s="1585"/>
      <c r="B670" s="482"/>
      <c r="C670" s="1822"/>
      <c r="D670" s="483"/>
      <c r="E670" s="1823"/>
      <c r="F670" s="1206"/>
      <c r="G670" s="1207"/>
      <c r="H670" s="483"/>
      <c r="I670" s="483"/>
    </row>
    <row r="671" spans="1:9" ht="15">
      <c r="A671" s="1205"/>
      <c r="B671" s="1779"/>
      <c r="C671" s="1776"/>
      <c r="D671" s="1612"/>
      <c r="E671" s="730"/>
      <c r="F671" s="1206"/>
      <c r="G671" s="1207"/>
      <c r="H671" s="483"/>
      <c r="I671" s="483"/>
    </row>
    <row r="672" spans="1:9" ht="15">
      <c r="A672" s="1205"/>
      <c r="B672" s="1763"/>
      <c r="C672" s="1159"/>
      <c r="D672" s="1140"/>
      <c r="E672" s="1333"/>
      <c r="F672" s="1206"/>
      <c r="G672" s="1207"/>
      <c r="H672" s="1141"/>
      <c r="I672" s="1141"/>
    </row>
    <row r="673" spans="1:9" ht="15.75">
      <c r="A673" s="1523"/>
      <c r="B673" s="1334"/>
      <c r="C673" s="1141"/>
      <c r="D673" s="1336"/>
      <c r="E673" s="1798">
        <f>SUM(E666:E672)</f>
        <v>14200000</v>
      </c>
      <c r="F673" s="1206"/>
      <c r="G673" s="1365">
        <f>SUM(G666:G672)</f>
        <v>284000</v>
      </c>
      <c r="H673" s="1141"/>
      <c r="I673" s="1141"/>
    </row>
    <row r="677" spans="1:9" ht="11.25" customHeight="1">
      <c r="A677" s="3305" t="s">
        <v>7276</v>
      </c>
      <c r="B677" s="3305"/>
      <c r="C677" s="3305"/>
      <c r="D677" s="3305"/>
      <c r="E677" s="3305"/>
      <c r="F677" s="3305"/>
      <c r="G677" s="3305"/>
    </row>
    <row r="678" spans="1:9">
      <c r="A678" s="3305"/>
      <c r="B678" s="3305"/>
      <c r="C678" s="3305"/>
      <c r="D678" s="3305"/>
      <c r="E678" s="3305"/>
      <c r="F678" s="3305"/>
      <c r="G678" s="3305"/>
    </row>
    <row r="679" spans="1:9" ht="20.25" customHeight="1">
      <c r="A679" s="1785">
        <v>11152</v>
      </c>
      <c r="B679" s="1799">
        <v>0.1</v>
      </c>
      <c r="C679" s="1081" t="s">
        <v>7226</v>
      </c>
      <c r="D679" s="783"/>
      <c r="E679" s="1817">
        <v>2800000</v>
      </c>
      <c r="F679" s="1317">
        <v>2.5000000000000001E-2</v>
      </c>
      <c r="G679" s="1319">
        <f>E679*F679</f>
        <v>70000</v>
      </c>
    </row>
    <row r="680" spans="1:9" ht="20.25" customHeight="1">
      <c r="A680" s="1786">
        <v>11164</v>
      </c>
      <c r="B680" s="963">
        <v>0.1</v>
      </c>
      <c r="C680" s="1234" t="s">
        <v>7227</v>
      </c>
      <c r="D680" s="1034"/>
      <c r="E680" s="1825">
        <v>2100000</v>
      </c>
      <c r="F680" s="1317">
        <v>2.5000000000000001E-2</v>
      </c>
      <c r="G680" s="1319">
        <f t="shared" ref="G680:G698" si="28">E680*F680</f>
        <v>52500</v>
      </c>
    </row>
    <row r="681" spans="1:9" ht="20.25" customHeight="1">
      <c r="A681" s="1787">
        <v>11212</v>
      </c>
      <c r="B681" s="1799">
        <v>0.1</v>
      </c>
      <c r="C681" s="1801" t="s">
        <v>7228</v>
      </c>
      <c r="D681" s="1034"/>
      <c r="E681" s="1826">
        <v>1950000</v>
      </c>
      <c r="F681" s="1317">
        <v>2.5000000000000001E-2</v>
      </c>
      <c r="G681" s="1319">
        <f t="shared" si="28"/>
        <v>48750</v>
      </c>
    </row>
    <row r="682" spans="1:9" ht="20.25" customHeight="1">
      <c r="A682" s="1362">
        <v>11277</v>
      </c>
      <c r="B682" s="963">
        <v>0.1</v>
      </c>
      <c r="C682" s="1082" t="s">
        <v>7229</v>
      </c>
      <c r="D682" s="1755"/>
      <c r="E682" s="1827">
        <v>2350000</v>
      </c>
      <c r="F682" s="1317">
        <v>2.5000000000000001E-2</v>
      </c>
      <c r="G682" s="1319">
        <f t="shared" si="28"/>
        <v>58750</v>
      </c>
    </row>
    <row r="683" spans="1:9" ht="20.25" customHeight="1">
      <c r="A683" s="1824">
        <v>11337</v>
      </c>
      <c r="B683" s="963">
        <v>0.1</v>
      </c>
      <c r="C683" s="1234" t="s">
        <v>7230</v>
      </c>
      <c r="D683" s="1755"/>
      <c r="E683" s="1827">
        <v>2750000</v>
      </c>
      <c r="F683" s="1317">
        <v>2.5000000000000001E-2</v>
      </c>
      <c r="G683" s="1319">
        <f t="shared" si="28"/>
        <v>68750</v>
      </c>
    </row>
    <row r="684" spans="1:9" ht="21" customHeight="1">
      <c r="A684" s="1786">
        <v>11281</v>
      </c>
      <c r="B684" s="963">
        <v>0.1</v>
      </c>
      <c r="C684" s="1082" t="s">
        <v>7277</v>
      </c>
      <c r="D684" s="1163"/>
      <c r="E684" s="1828">
        <v>1950000</v>
      </c>
      <c r="F684" s="1317">
        <v>2.5000000000000001E-2</v>
      </c>
      <c r="G684" s="1319">
        <f t="shared" si="28"/>
        <v>48750</v>
      </c>
    </row>
    <row r="685" spans="1:9" ht="20.25" customHeight="1">
      <c r="A685" s="1788">
        <v>11311</v>
      </c>
      <c r="B685" s="1650">
        <v>0.1</v>
      </c>
      <c r="C685" s="1234" t="s">
        <v>7278</v>
      </c>
      <c r="D685" s="1163"/>
      <c r="E685" s="1825">
        <v>4500000</v>
      </c>
      <c r="F685" s="1317">
        <v>2.5000000000000001E-2</v>
      </c>
      <c r="G685" s="1319">
        <f t="shared" si="28"/>
        <v>112500</v>
      </c>
    </row>
    <row r="686" spans="1:9" ht="20.25" customHeight="1">
      <c r="A686" s="1786">
        <v>11302</v>
      </c>
      <c r="B686" s="1813">
        <v>0.1</v>
      </c>
      <c r="C686" s="1082" t="s">
        <v>7238</v>
      </c>
      <c r="D686" s="1163"/>
      <c r="E686" s="1825">
        <v>4000000</v>
      </c>
      <c r="F686" s="1317">
        <v>2.5000000000000001E-2</v>
      </c>
      <c r="G686" s="1319">
        <f t="shared" si="28"/>
        <v>100000</v>
      </c>
    </row>
    <row r="687" spans="1:9" ht="20.25" customHeight="1">
      <c r="A687" s="1787">
        <v>11336</v>
      </c>
      <c r="B687" s="1814">
        <v>0.1</v>
      </c>
      <c r="C687" s="1618" t="s">
        <v>7239</v>
      </c>
      <c r="D687" s="1163"/>
      <c r="E687" s="1826">
        <v>2100000</v>
      </c>
      <c r="F687" s="1317">
        <v>2.5000000000000001E-2</v>
      </c>
      <c r="G687" s="1319">
        <f t="shared" si="28"/>
        <v>52500</v>
      </c>
    </row>
    <row r="688" spans="1:9" ht="20.25" customHeight="1">
      <c r="A688" s="1785">
        <v>11242</v>
      </c>
      <c r="B688" s="1799">
        <v>0.1</v>
      </c>
      <c r="C688" s="1815" t="s">
        <v>7240</v>
      </c>
      <c r="D688" s="1163"/>
      <c r="E688" s="1817">
        <v>2000000</v>
      </c>
      <c r="F688" s="1317">
        <v>2.5000000000000001E-2</v>
      </c>
      <c r="G688" s="1319">
        <f t="shared" si="28"/>
        <v>50000</v>
      </c>
    </row>
    <row r="689" spans="1:40" ht="20.25" customHeight="1">
      <c r="A689" s="1362">
        <v>11237</v>
      </c>
      <c r="B689" s="963">
        <v>0.1</v>
      </c>
      <c r="C689" s="1802" t="s">
        <v>7241</v>
      </c>
      <c r="D689" s="1163"/>
      <c r="E689" s="1827">
        <v>2300000</v>
      </c>
      <c r="F689" s="1317">
        <v>2.5000000000000001E-2</v>
      </c>
      <c r="G689" s="1319">
        <f t="shared" si="28"/>
        <v>57500</v>
      </c>
    </row>
    <row r="690" spans="1:40" ht="20.25" customHeight="1">
      <c r="A690" s="1789">
        <v>11329</v>
      </c>
      <c r="B690" s="1650">
        <v>0.1</v>
      </c>
      <c r="C690" s="1082" t="s">
        <v>7242</v>
      </c>
      <c r="D690" s="1163"/>
      <c r="E690" s="1829">
        <v>1500000</v>
      </c>
      <c r="F690" s="1317">
        <v>2.5000000000000001E-2</v>
      </c>
      <c r="G690" s="1319">
        <f t="shared" si="28"/>
        <v>37500</v>
      </c>
    </row>
    <row r="691" spans="1:40" ht="20.25" customHeight="1">
      <c r="A691" s="1790">
        <v>11303</v>
      </c>
      <c r="B691" s="1402">
        <v>0.08</v>
      </c>
      <c r="C691" s="1062" t="s">
        <v>7279</v>
      </c>
      <c r="D691" s="1163"/>
      <c r="E691" s="1830">
        <v>4500000</v>
      </c>
      <c r="F691" s="1317">
        <v>1.4999999999999999E-2</v>
      </c>
      <c r="G691" s="1319">
        <f t="shared" si="28"/>
        <v>67500</v>
      </c>
    </row>
    <row r="692" spans="1:40" ht="20.25" customHeight="1">
      <c r="A692" s="1786">
        <v>11255</v>
      </c>
      <c r="B692" s="1800">
        <v>0.1</v>
      </c>
      <c r="C692" s="1082" t="s">
        <v>7243</v>
      </c>
      <c r="D692" s="1755"/>
      <c r="E692" s="1831">
        <v>1800000</v>
      </c>
      <c r="F692" s="1317">
        <v>2.5000000000000001E-2</v>
      </c>
      <c r="G692" s="1319">
        <f t="shared" si="28"/>
        <v>45000</v>
      </c>
    </row>
    <row r="693" spans="1:40" ht="20.25" customHeight="1">
      <c r="A693" s="1791">
        <v>11279</v>
      </c>
      <c r="B693" s="1796">
        <v>0.1</v>
      </c>
      <c r="C693" s="1082" t="s">
        <v>7244</v>
      </c>
      <c r="D693" s="1608"/>
      <c r="E693" s="1826">
        <v>1500000</v>
      </c>
      <c r="F693" s="1317">
        <v>2.5000000000000001E-2</v>
      </c>
      <c r="G693" s="1319">
        <f t="shared" si="28"/>
        <v>37500</v>
      </c>
    </row>
    <row r="694" spans="1:40" ht="20.25" customHeight="1">
      <c r="A694" s="1792">
        <v>11267</v>
      </c>
      <c r="B694" s="1398">
        <v>0.1</v>
      </c>
      <c r="C694" s="1082" t="s">
        <v>7245</v>
      </c>
      <c r="D694" s="1608"/>
      <c r="E694" s="1825">
        <v>1600000</v>
      </c>
      <c r="F694" s="1317">
        <v>2.5000000000000001E-2</v>
      </c>
      <c r="G694" s="1319">
        <f t="shared" si="28"/>
        <v>40000</v>
      </c>
    </row>
    <row r="695" spans="1:40" ht="20.25" customHeight="1">
      <c r="A695" s="1787">
        <v>11214</v>
      </c>
      <c r="B695" s="1398">
        <v>0.1</v>
      </c>
      <c r="C695" s="1171" t="s">
        <v>7237</v>
      </c>
      <c r="D695" s="1755"/>
      <c r="E695" s="1825">
        <v>2900000</v>
      </c>
      <c r="F695" s="1317">
        <v>2.5000000000000001E-2</v>
      </c>
      <c r="G695" s="1319">
        <f t="shared" si="28"/>
        <v>72500</v>
      </c>
    </row>
    <row r="696" spans="1:40" ht="20.25" customHeight="1">
      <c r="A696" s="1787">
        <v>11300</v>
      </c>
      <c r="B696" s="1397">
        <v>0.08</v>
      </c>
      <c r="C696" s="1618" t="s">
        <v>7249</v>
      </c>
      <c r="D696" s="1755"/>
      <c r="E696" s="1825">
        <v>2300000</v>
      </c>
      <c r="F696" s="1317">
        <v>1.4999999999999999E-2</v>
      </c>
      <c r="G696" s="1319">
        <f t="shared" si="28"/>
        <v>34500</v>
      </c>
    </row>
    <row r="697" spans="1:40" ht="20.25" customHeight="1">
      <c r="A697" s="1787">
        <v>11278</v>
      </c>
      <c r="B697" s="1398">
        <v>0.1</v>
      </c>
      <c r="C697" s="1082" t="s">
        <v>7250</v>
      </c>
      <c r="D697" s="1755"/>
      <c r="E697" s="1825">
        <v>1600000</v>
      </c>
      <c r="F697" s="1317">
        <v>2.5000000000000001E-2</v>
      </c>
      <c r="G697" s="1319">
        <f t="shared" si="28"/>
        <v>40000</v>
      </c>
    </row>
    <row r="698" spans="1:40" ht="20.25" customHeight="1">
      <c r="A698" s="1786">
        <v>11148</v>
      </c>
      <c r="B698" s="1398">
        <v>0.1</v>
      </c>
      <c r="C698" s="1034" t="s">
        <v>7280</v>
      </c>
      <c r="D698" s="1163"/>
      <c r="E698" s="1832">
        <v>2200000</v>
      </c>
      <c r="F698" s="1317">
        <v>2.5000000000000001E-2</v>
      </c>
      <c r="G698" s="1319">
        <f t="shared" si="28"/>
        <v>55000</v>
      </c>
    </row>
    <row r="699" spans="1:40" ht="20.25" customHeight="1">
      <c r="A699" s="1793"/>
      <c r="B699" s="1398"/>
      <c r="C699" s="1047"/>
      <c r="D699" s="1163"/>
      <c r="E699" s="1833"/>
      <c r="F699" s="1317"/>
      <c r="G699" s="1319"/>
    </row>
    <row r="700" spans="1:40" s="711" customFormat="1" ht="20.25" customHeight="1">
      <c r="A700" s="1794"/>
      <c r="B700" s="1398"/>
      <c r="C700" s="1634"/>
      <c r="D700" s="1635"/>
      <c r="E700" s="967"/>
      <c r="F700" s="1317"/>
      <c r="G700" s="1319"/>
      <c r="H700" s="974"/>
      <c r="I700" s="605"/>
      <c r="J700" s="605"/>
      <c r="K700" s="605"/>
      <c r="L700" s="605"/>
      <c r="M700" s="605"/>
      <c r="N700" s="605"/>
      <c r="O700" s="605"/>
      <c r="P700" s="605"/>
      <c r="Q700" s="605"/>
      <c r="R700" s="605"/>
      <c r="S700" s="605"/>
      <c r="T700" s="605"/>
      <c r="U700" s="605"/>
      <c r="V700" s="605"/>
      <c r="W700" s="605"/>
      <c r="X700" s="605"/>
      <c r="Y700" s="605"/>
      <c r="Z700" s="605"/>
      <c r="AA700" s="605"/>
      <c r="AB700" s="605"/>
      <c r="AC700" s="605"/>
      <c r="AD700" s="605"/>
      <c r="AE700" s="605"/>
      <c r="AF700" s="605"/>
      <c r="AG700" s="605"/>
      <c r="AH700" s="605"/>
      <c r="AI700" s="605"/>
      <c r="AJ700" s="605"/>
      <c r="AK700" s="605"/>
      <c r="AL700" s="605"/>
      <c r="AM700" s="605"/>
      <c r="AN700" s="605"/>
    </row>
    <row r="701" spans="1:40" s="711" customFormat="1" ht="20.25" customHeight="1">
      <c r="A701" s="1794"/>
      <c r="B701" s="1398"/>
      <c r="C701" s="1636"/>
      <c r="D701" s="1048"/>
      <c r="E701" s="967"/>
      <c r="F701" s="1317"/>
      <c r="G701" s="1631"/>
      <c r="H701" s="974"/>
      <c r="I701" s="605"/>
      <c r="J701" s="605"/>
      <c r="K701" s="605"/>
      <c r="L701" s="605"/>
      <c r="M701" s="605"/>
      <c r="N701" s="605"/>
      <c r="O701" s="605"/>
      <c r="P701" s="605"/>
      <c r="Q701" s="605"/>
      <c r="R701" s="605"/>
      <c r="S701" s="605"/>
      <c r="T701" s="605"/>
      <c r="U701" s="605"/>
      <c r="V701" s="605"/>
      <c r="W701" s="605"/>
      <c r="X701" s="605"/>
      <c r="Y701" s="605"/>
      <c r="Z701" s="605"/>
      <c r="AA701" s="605"/>
      <c r="AB701" s="605"/>
      <c r="AC701" s="605"/>
      <c r="AD701" s="605"/>
      <c r="AE701" s="605"/>
      <c r="AF701" s="605"/>
      <c r="AG701" s="605"/>
      <c r="AH701" s="605"/>
      <c r="AI701" s="605"/>
      <c r="AJ701" s="605"/>
      <c r="AK701" s="605"/>
      <c r="AL701" s="605"/>
      <c r="AM701" s="605"/>
      <c r="AN701" s="605"/>
    </row>
    <row r="702" spans="1:40" ht="20.25" customHeight="1">
      <c r="A702" s="1795"/>
      <c r="B702" s="545"/>
      <c r="C702" s="1680"/>
      <c r="D702" s="1034"/>
      <c r="E702" s="1027">
        <f>SUM(E679:E698)</f>
        <v>48700000</v>
      </c>
      <c r="F702" s="709"/>
      <c r="G702" s="1633">
        <f>SUM(G679:G701)</f>
        <v>1149500</v>
      </c>
      <c r="H702" s="1123" t="s">
        <v>1029</v>
      </c>
      <c r="I702" s="1622">
        <f>G702+G673</f>
        <v>1433500</v>
      </c>
    </row>
    <row r="703" spans="1:40" ht="15">
      <c r="A703" s="1015"/>
      <c r="B703" s="1337"/>
      <c r="C703" s="605"/>
      <c r="D703" s="1058"/>
      <c r="E703" s="1747"/>
      <c r="F703" s="1340"/>
      <c r="G703" s="1748"/>
      <c r="H703" s="1749"/>
      <c r="I703" s="605"/>
    </row>
    <row r="708" spans="1:15">
      <c r="A708" s="3274" t="s">
        <v>7281</v>
      </c>
      <c r="B708" s="3274"/>
      <c r="C708" s="3274"/>
      <c r="D708" s="3274"/>
      <c r="E708" s="3274"/>
      <c r="F708" s="3274"/>
      <c r="G708" s="3274"/>
      <c r="H708" s="3274"/>
      <c r="I708" s="3274"/>
      <c r="J708" s="3274"/>
      <c r="K708" s="3274"/>
      <c r="L708" s="3274"/>
      <c r="M708" s="3274"/>
      <c r="N708" s="3274"/>
      <c r="O708" s="3274"/>
    </row>
    <row r="709" spans="1:15">
      <c r="A709" s="3274"/>
      <c r="B709" s="3274"/>
      <c r="C709" s="3274"/>
      <c r="D709" s="3274"/>
      <c r="E709" s="3274"/>
      <c r="F709" s="3274"/>
      <c r="G709" s="3274"/>
      <c r="H709" s="3274"/>
      <c r="I709" s="3274"/>
      <c r="J709" s="3274"/>
      <c r="K709" s="3274"/>
      <c r="L709" s="3274"/>
      <c r="M709" s="3274"/>
      <c r="N709" s="3274"/>
      <c r="O709" s="3274"/>
    </row>
    <row r="710" spans="1:15" ht="18.75" customHeight="1">
      <c r="A710" s="3311" t="s">
        <v>15</v>
      </c>
      <c r="B710" s="3311"/>
      <c r="C710" s="3311"/>
      <c r="D710" s="3311"/>
      <c r="E710" s="3311"/>
      <c r="F710" s="3311"/>
      <c r="G710" s="3311"/>
      <c r="H710" s="3311"/>
      <c r="I710" s="3311"/>
      <c r="J710" s="3311"/>
      <c r="K710" s="3311"/>
      <c r="L710" s="3311"/>
      <c r="M710" s="3311"/>
      <c r="N710" s="3311"/>
      <c r="O710" s="3311"/>
    </row>
    <row r="711" spans="1:15">
      <c r="A711" s="2119" t="s">
        <v>37</v>
      </c>
      <c r="B711" s="24" t="s">
        <v>3</v>
      </c>
      <c r="C711" s="8" t="s">
        <v>930</v>
      </c>
      <c r="D711" s="8" t="s">
        <v>5</v>
      </c>
      <c r="E711" s="907" t="s">
        <v>6</v>
      </c>
      <c r="F711" s="24" t="s">
        <v>7</v>
      </c>
      <c r="G711" s="885" t="s">
        <v>8</v>
      </c>
      <c r="H711" s="156" t="s">
        <v>9</v>
      </c>
      <c r="I711" s="24" t="s">
        <v>10</v>
      </c>
      <c r="J711" s="24" t="s">
        <v>11</v>
      </c>
      <c r="K711" s="24" t="s">
        <v>3</v>
      </c>
      <c r="L711" s="463" t="s">
        <v>5</v>
      </c>
      <c r="M711" s="463" t="s">
        <v>12</v>
      </c>
      <c r="N711" s="463" t="s">
        <v>7</v>
      </c>
      <c r="O711" s="790"/>
    </row>
    <row r="712" spans="1:15" ht="12.75" customHeight="1">
      <c r="A712" s="3357" t="s">
        <v>13</v>
      </c>
      <c r="B712" s="978">
        <v>11383</v>
      </c>
      <c r="C712" s="1161">
        <v>0.1</v>
      </c>
      <c r="D712" s="1680" t="s">
        <v>7282</v>
      </c>
      <c r="E712" s="714">
        <v>4000000</v>
      </c>
      <c r="F712" s="545">
        <v>0.12</v>
      </c>
      <c r="G712" s="564">
        <f>F712*E712</f>
        <v>480000</v>
      </c>
      <c r="H712" s="544" t="s">
        <v>15</v>
      </c>
      <c r="I712" s="544" t="s">
        <v>1170</v>
      </c>
      <c r="J712" s="1552"/>
      <c r="K712" s="1754">
        <v>11501</v>
      </c>
      <c r="L712" s="1062" t="s">
        <v>7283</v>
      </c>
      <c r="M712" s="1831">
        <v>2700000</v>
      </c>
      <c r="N712" s="1859">
        <v>0.05</v>
      </c>
      <c r="O712" s="1753">
        <f>N712*M712</f>
        <v>135000</v>
      </c>
    </row>
    <row r="713" spans="1:15" ht="12.75" customHeight="1">
      <c r="A713" s="3357"/>
      <c r="B713" s="1677">
        <v>11509</v>
      </c>
      <c r="C713" s="1834">
        <v>0.1</v>
      </c>
      <c r="D713" s="692" t="s">
        <v>7284</v>
      </c>
      <c r="E713" s="1835">
        <v>2200000</v>
      </c>
      <c r="F713" s="1750">
        <v>7.0000000000000007E-2</v>
      </c>
      <c r="G713" s="1858">
        <f>E713*F713</f>
        <v>154000.00000000003</v>
      </c>
      <c r="H713" s="1676" t="s">
        <v>19</v>
      </c>
      <c r="I713" s="1676" t="s">
        <v>1859</v>
      </c>
      <c r="J713" s="1512"/>
      <c r="K713" s="1754">
        <v>11417</v>
      </c>
      <c r="L713" s="1034" t="s">
        <v>7285</v>
      </c>
      <c r="M713" s="1825">
        <v>3400000</v>
      </c>
      <c r="N713" s="649">
        <v>0.04</v>
      </c>
      <c r="O713" s="1546">
        <f>N713*M713</f>
        <v>136000</v>
      </c>
    </row>
    <row r="714" spans="1:15" ht="12.75" customHeight="1">
      <c r="A714" s="3357"/>
      <c r="B714" s="1098">
        <v>11483</v>
      </c>
      <c r="C714" s="1632">
        <v>0.1</v>
      </c>
      <c r="D714" s="1082" t="s">
        <v>7286</v>
      </c>
      <c r="E714" s="1620">
        <v>3000000</v>
      </c>
      <c r="F714" s="1632">
        <v>0.12</v>
      </c>
      <c r="G714" s="564">
        <f>F714*E714</f>
        <v>360000</v>
      </c>
      <c r="H714" s="1383" t="s">
        <v>15</v>
      </c>
      <c r="I714" s="543" t="s">
        <v>1170</v>
      </c>
      <c r="J714" s="1512"/>
      <c r="K714" s="1754">
        <v>11468</v>
      </c>
      <c r="L714" s="1034" t="s">
        <v>7287</v>
      </c>
      <c r="M714" s="1825">
        <v>4800000</v>
      </c>
      <c r="N714" s="1615">
        <v>0.05</v>
      </c>
      <c r="O714" s="564">
        <f>N714*M714</f>
        <v>240000</v>
      </c>
    </row>
    <row r="715" spans="1:15" ht="12.75" customHeight="1">
      <c r="A715" s="3357"/>
      <c r="B715" s="1842">
        <v>11503</v>
      </c>
      <c r="C715" s="1843">
        <v>0.1</v>
      </c>
      <c r="D715" s="1844" t="s">
        <v>7288</v>
      </c>
      <c r="E715" s="1845">
        <v>1900000</v>
      </c>
      <c r="F715" s="1843">
        <v>7.0000000000000007E-2</v>
      </c>
      <c r="G715" s="1751">
        <f>E715*F715</f>
        <v>133000</v>
      </c>
      <c r="H715" s="1846" t="s">
        <v>19</v>
      </c>
      <c r="I715" s="1847" t="s">
        <v>1859</v>
      </c>
      <c r="J715" s="1512"/>
      <c r="K715" s="1860"/>
      <c r="L715" s="1861"/>
      <c r="M715" s="1588"/>
      <c r="N715" s="1589"/>
      <c r="O715" s="1588"/>
    </row>
    <row r="716" spans="1:15" ht="12.75" customHeight="1">
      <c r="A716" s="3357"/>
      <c r="B716" s="540">
        <v>11508</v>
      </c>
      <c r="C716" s="1632">
        <v>0.1</v>
      </c>
      <c r="D716" s="1778" t="s">
        <v>7289</v>
      </c>
      <c r="E716" s="1620">
        <v>2600000</v>
      </c>
      <c r="F716" s="1632">
        <v>0.12</v>
      </c>
      <c r="G716" s="564">
        <f>E716*F716</f>
        <v>312000</v>
      </c>
      <c r="H716" s="1383" t="s">
        <v>15</v>
      </c>
      <c r="I716" s="543" t="s">
        <v>1170</v>
      </c>
      <c r="J716" s="1512"/>
      <c r="K716" s="1860"/>
      <c r="L716" s="1521"/>
      <c r="M716" s="1588"/>
      <c r="N716" s="1589"/>
      <c r="O716" s="1588"/>
    </row>
    <row r="717" spans="1:15" ht="12.75" customHeight="1">
      <c r="A717" s="3357"/>
      <c r="B717" s="1098">
        <v>11471</v>
      </c>
      <c r="C717" s="1632">
        <v>0.1</v>
      </c>
      <c r="D717" s="1171" t="s">
        <v>7290</v>
      </c>
      <c r="E717" s="1620">
        <v>2750000</v>
      </c>
      <c r="F717" s="1632">
        <v>0.12</v>
      </c>
      <c r="G717" s="564">
        <f>E717*F717</f>
        <v>330000</v>
      </c>
      <c r="H717" s="1383" t="s">
        <v>15</v>
      </c>
      <c r="I717" s="543" t="s">
        <v>1170</v>
      </c>
      <c r="J717" s="1512"/>
      <c r="K717" s="1512"/>
      <c r="L717" s="1512"/>
      <c r="M717" s="1519"/>
      <c r="N717" s="1520"/>
      <c r="O717" s="1519"/>
    </row>
    <row r="718" spans="1:15" ht="12.75" customHeight="1">
      <c r="A718" s="3358"/>
      <c r="B718" s="1078"/>
      <c r="C718" s="1580"/>
      <c r="D718" s="1159"/>
      <c r="E718" s="1614"/>
      <c r="F718" s="1580"/>
      <c r="G718" s="703"/>
      <c r="H718" s="1471"/>
      <c r="I718" s="974"/>
      <c r="J718" s="1512"/>
      <c r="K718" s="1512"/>
      <c r="L718" s="1512"/>
      <c r="M718" s="1519"/>
      <c r="N718" s="1520"/>
      <c r="O718" s="1519"/>
    </row>
    <row r="719" spans="1:15" ht="12.75" customHeight="1">
      <c r="A719" s="3358"/>
      <c r="B719" s="447"/>
      <c r="C719" s="482"/>
      <c r="D719" s="1140"/>
      <c r="E719" s="1604"/>
      <c r="F719" s="482"/>
      <c r="G719" s="703"/>
      <c r="H719" s="484"/>
      <c r="I719" s="484"/>
      <c r="J719" s="149"/>
      <c r="K719" s="149"/>
      <c r="L719" s="149"/>
      <c r="M719" s="129"/>
      <c r="N719" s="69"/>
      <c r="O719" s="30">
        <f>SUM(O712:O717)</f>
        <v>511000</v>
      </c>
    </row>
    <row r="720" spans="1:15" ht="12.75" customHeight="1">
      <c r="A720" s="3359"/>
      <c r="B720" s="256"/>
      <c r="C720" s="256"/>
      <c r="D720" s="1038" t="s">
        <v>34</v>
      </c>
      <c r="E720" s="808">
        <f>SUM(E712:E718)</f>
        <v>16450000</v>
      </c>
      <c r="F720" s="292" t="s">
        <v>34</v>
      </c>
      <c r="G720" s="913">
        <f>SUM(G712:G719)</f>
        <v>1769000</v>
      </c>
      <c r="H720" s="3423"/>
      <c r="I720" s="3423"/>
      <c r="J720" s="3423"/>
      <c r="K720" s="3423"/>
      <c r="L720" s="3277" t="s">
        <v>35</v>
      </c>
      <c r="M720" s="3277"/>
      <c r="N720" s="3277"/>
      <c r="O720" s="294">
        <f>O719+G720</f>
        <v>2280000</v>
      </c>
    </row>
    <row r="722" spans="1:15" ht="18.75" customHeight="1">
      <c r="A722" s="3311" t="s">
        <v>43</v>
      </c>
      <c r="B722" s="3311"/>
      <c r="C722" s="3311"/>
      <c r="D722" s="3361"/>
      <c r="E722" s="3311"/>
      <c r="F722" s="3311"/>
      <c r="G722" s="3311"/>
      <c r="H722" s="3311"/>
      <c r="I722" s="3311"/>
      <c r="J722" s="3311"/>
      <c r="K722" s="3311"/>
      <c r="L722" s="3311"/>
      <c r="M722" s="3311"/>
      <c r="N722" s="3311"/>
      <c r="O722" s="3311"/>
    </row>
    <row r="723" spans="1:15">
      <c r="A723" s="2119" t="s">
        <v>37</v>
      </c>
      <c r="B723" s="463" t="s">
        <v>3</v>
      </c>
      <c r="C723" s="1837" t="s">
        <v>930</v>
      </c>
      <c r="D723" s="1449" t="s">
        <v>5</v>
      </c>
      <c r="E723" s="958" t="s">
        <v>6</v>
      </c>
      <c r="F723" s="463" t="s">
        <v>7</v>
      </c>
      <c r="G723" s="959" t="s">
        <v>8</v>
      </c>
      <c r="H723" s="509" t="s">
        <v>9</v>
      </c>
      <c r="I723" s="463" t="s">
        <v>10</v>
      </c>
      <c r="J723" s="24" t="s">
        <v>11</v>
      </c>
      <c r="K723" s="24" t="s">
        <v>3</v>
      </c>
      <c r="L723" s="24" t="s">
        <v>5</v>
      </c>
      <c r="M723" s="24" t="s">
        <v>12</v>
      </c>
      <c r="N723" s="24" t="s">
        <v>7</v>
      </c>
      <c r="O723" s="30"/>
    </row>
    <row r="724" spans="1:15" s="605" customFormat="1" ht="15.75" customHeight="1">
      <c r="A724" s="3354" t="s">
        <v>7291</v>
      </c>
      <c r="B724" s="1098">
        <v>11360</v>
      </c>
      <c r="C724" s="541">
        <v>0.1</v>
      </c>
      <c r="D724" s="1194" t="s">
        <v>7292</v>
      </c>
      <c r="E724" s="1600">
        <v>1400000</v>
      </c>
      <c r="F724" s="541">
        <v>0.12</v>
      </c>
      <c r="G724" s="858">
        <f t="shared" ref="G724:G730" si="29">F724*E724</f>
        <v>168000</v>
      </c>
      <c r="H724" s="1380" t="s">
        <v>43</v>
      </c>
      <c r="I724" s="1380" t="s">
        <v>1170</v>
      </c>
      <c r="J724" s="1512"/>
      <c r="K724" s="1513"/>
      <c r="L724" s="1514"/>
      <c r="M724" s="1515"/>
      <c r="N724" s="1516"/>
      <c r="O724" s="1517"/>
    </row>
    <row r="725" spans="1:15" s="605" customFormat="1" ht="12.75" customHeight="1">
      <c r="A725" s="3353"/>
      <c r="B725" s="504">
        <v>11355</v>
      </c>
      <c r="C725" s="545">
        <v>0.1</v>
      </c>
      <c r="D725" s="1082" t="s">
        <v>7293</v>
      </c>
      <c r="E725" s="1753">
        <v>1400000</v>
      </c>
      <c r="F725" s="545">
        <v>0.12</v>
      </c>
      <c r="G725" s="858">
        <f t="shared" si="29"/>
        <v>168000</v>
      </c>
      <c r="H725" s="544" t="s">
        <v>43</v>
      </c>
      <c r="I725" s="544" t="s">
        <v>1859</v>
      </c>
      <c r="J725" s="1552"/>
      <c r="K725" s="1512"/>
      <c r="L725" s="1512"/>
      <c r="M725" s="1519"/>
      <c r="N725" s="1520"/>
      <c r="O725" s="1519"/>
    </row>
    <row r="726" spans="1:15" s="605" customFormat="1" ht="12.75" customHeight="1">
      <c r="A726" s="3353"/>
      <c r="B726" s="978">
        <v>11406</v>
      </c>
      <c r="C726" s="1026">
        <v>0.08</v>
      </c>
      <c r="D726" s="1680" t="s">
        <v>7294</v>
      </c>
      <c r="E726" s="1153">
        <v>1450000</v>
      </c>
      <c r="F726" s="1026">
        <v>0.06</v>
      </c>
      <c r="G726" s="858">
        <f t="shared" si="29"/>
        <v>87000</v>
      </c>
      <c r="H726" s="544" t="s">
        <v>19</v>
      </c>
      <c r="I726" s="544" t="s">
        <v>1170</v>
      </c>
      <c r="J726" s="1512"/>
      <c r="K726" s="1512"/>
      <c r="L726" s="1512"/>
      <c r="M726" s="1519"/>
      <c r="N726" s="1520"/>
      <c r="O726" s="1519"/>
    </row>
    <row r="727" spans="1:15" s="605" customFormat="1" ht="12.75" customHeight="1">
      <c r="A727" s="3353"/>
      <c r="B727" s="1098">
        <v>11422</v>
      </c>
      <c r="C727" s="1840">
        <v>0.1</v>
      </c>
      <c r="D727" s="1194" t="s">
        <v>7295</v>
      </c>
      <c r="E727" s="1841">
        <v>1400000</v>
      </c>
      <c r="F727" s="1840">
        <v>0.12</v>
      </c>
      <c r="G727" s="858">
        <f t="shared" si="29"/>
        <v>168000</v>
      </c>
      <c r="H727" s="1380" t="s">
        <v>43</v>
      </c>
      <c r="I727" s="1380" t="s">
        <v>1170</v>
      </c>
      <c r="J727" s="1512"/>
      <c r="K727" s="1512"/>
      <c r="L727" s="1512"/>
      <c r="M727" s="1519"/>
      <c r="N727" s="1520"/>
      <c r="O727" s="1519"/>
    </row>
    <row r="728" spans="1:15" ht="12.75" customHeight="1">
      <c r="A728" s="3353"/>
      <c r="B728" s="1848">
        <v>11507</v>
      </c>
      <c r="C728" s="1750">
        <v>0.1</v>
      </c>
      <c r="D728" s="1849" t="s">
        <v>7296</v>
      </c>
      <c r="E728" s="1850">
        <v>1200000</v>
      </c>
      <c r="F728" s="1750">
        <v>7.0000000000000007E-2</v>
      </c>
      <c r="G728" s="858">
        <f t="shared" si="29"/>
        <v>84000.000000000015</v>
      </c>
      <c r="H728" s="1676" t="s">
        <v>19</v>
      </c>
      <c r="I728" s="1676" t="s">
        <v>1859</v>
      </c>
      <c r="J728" s="1512"/>
      <c r="K728" s="1512"/>
      <c r="L728" s="1512"/>
      <c r="M728" s="1519"/>
      <c r="N728" s="1520"/>
      <c r="O728" s="1519"/>
    </row>
    <row r="729" spans="1:15" ht="12.75" customHeight="1">
      <c r="A729" s="3353"/>
      <c r="B729" s="504">
        <v>11493</v>
      </c>
      <c r="C729" s="545">
        <v>0.1</v>
      </c>
      <c r="D729" s="1082" t="s">
        <v>7297</v>
      </c>
      <c r="E729" s="1753">
        <v>1500000</v>
      </c>
      <c r="F729" s="545">
        <v>7.0000000000000007E-2</v>
      </c>
      <c r="G729" s="858">
        <f t="shared" si="29"/>
        <v>105000.00000000001</v>
      </c>
      <c r="H729" s="544" t="s">
        <v>127</v>
      </c>
      <c r="I729" s="544" t="s">
        <v>1170</v>
      </c>
      <c r="J729" s="1512"/>
      <c r="K729" s="1512"/>
      <c r="L729" s="1512"/>
      <c r="M729" s="1519"/>
      <c r="N729" s="1520"/>
      <c r="O729" s="1519"/>
    </row>
    <row r="730" spans="1:15" ht="12.75" customHeight="1">
      <c r="A730" s="3353"/>
      <c r="B730" s="504">
        <v>11501</v>
      </c>
      <c r="C730" s="545">
        <v>0.1</v>
      </c>
      <c r="D730" s="1062" t="s">
        <v>7283</v>
      </c>
      <c r="E730" s="1753">
        <v>2700000</v>
      </c>
      <c r="F730" s="545">
        <v>7.0000000000000007E-2</v>
      </c>
      <c r="G730" s="858">
        <f t="shared" si="29"/>
        <v>189000.00000000003</v>
      </c>
      <c r="H730" s="544" t="s">
        <v>15</v>
      </c>
      <c r="I730" s="544" t="s">
        <v>1859</v>
      </c>
      <c r="J730" s="1512"/>
      <c r="K730" s="1512"/>
      <c r="L730" s="1512"/>
      <c r="M730" s="1519"/>
      <c r="N730" s="1520"/>
      <c r="O730" s="1519"/>
    </row>
    <row r="731" spans="1:15" ht="12.75" customHeight="1">
      <c r="A731" s="3353"/>
      <c r="B731" s="447"/>
      <c r="C731" s="482"/>
      <c r="D731" s="1140"/>
      <c r="E731" s="1604"/>
      <c r="F731" s="482"/>
      <c r="G731" s="583"/>
      <c r="H731" s="484"/>
      <c r="I731" s="484"/>
      <c r="J731" s="1512"/>
      <c r="K731" s="1512"/>
      <c r="L731" s="1512"/>
      <c r="M731" s="1519"/>
      <c r="N731" s="1520"/>
      <c r="O731" s="1519"/>
    </row>
    <row r="732" spans="1:15" ht="12.75" customHeight="1">
      <c r="A732" s="3353"/>
      <c r="B732" s="774"/>
      <c r="C732" s="701"/>
      <c r="D732" s="1159"/>
      <c r="E732" s="1781"/>
      <c r="F732" s="701"/>
      <c r="G732" s="703"/>
      <c r="H732" s="705"/>
      <c r="I732" s="705"/>
      <c r="J732" s="1512"/>
      <c r="K732" s="1512"/>
      <c r="L732" s="1512"/>
      <c r="M732" s="1519"/>
      <c r="N732" s="1520"/>
      <c r="O732" s="1519"/>
    </row>
    <row r="733" spans="1:15" ht="12.75" customHeight="1">
      <c r="A733" s="3353"/>
      <c r="B733" s="447"/>
      <c r="C733" s="482"/>
      <c r="D733" s="1140"/>
      <c r="E733" s="1604"/>
      <c r="F733" s="482"/>
      <c r="G733" s="583"/>
      <c r="H733" s="484"/>
      <c r="I733" s="484"/>
      <c r="J733" s="1512"/>
      <c r="K733" s="1512"/>
      <c r="L733" s="1512"/>
      <c r="M733" s="1519"/>
      <c r="N733" s="1520"/>
      <c r="O733" s="1519"/>
    </row>
    <row r="734" spans="1:15" ht="12.75" customHeight="1">
      <c r="A734" s="3353"/>
      <c r="B734" s="447"/>
      <c r="C734" s="482"/>
      <c r="D734" s="1140"/>
      <c r="E734" s="1604"/>
      <c r="F734" s="482"/>
      <c r="G734" s="583"/>
      <c r="H734" s="484"/>
      <c r="I734" s="484"/>
      <c r="J734" s="1512"/>
      <c r="K734" s="1512"/>
      <c r="L734" s="1512"/>
      <c r="M734" s="1519"/>
      <c r="N734" s="1520"/>
      <c r="O734" s="1519"/>
    </row>
    <row r="735" spans="1:15" ht="12.75" customHeight="1">
      <c r="A735" s="3353"/>
      <c r="B735" s="447"/>
      <c r="C735" s="482"/>
      <c r="D735" s="1140"/>
      <c r="E735" s="1604"/>
      <c r="F735" s="482"/>
      <c r="G735" s="583"/>
      <c r="H735" s="484"/>
      <c r="I735" s="484"/>
      <c r="J735" s="1512"/>
      <c r="K735" s="1512"/>
      <c r="L735" s="1512"/>
      <c r="M735" s="1519"/>
      <c r="N735" s="1520"/>
      <c r="O735" s="1519"/>
    </row>
    <row r="736" spans="1:15" ht="12.75" customHeight="1">
      <c r="A736" s="3353"/>
      <c r="B736" s="407"/>
      <c r="C736" s="407"/>
      <c r="D736" s="407" t="s">
        <v>7298</v>
      </c>
      <c r="E736" s="407"/>
      <c r="F736" s="407"/>
      <c r="G736" s="407"/>
      <c r="H736" s="407"/>
      <c r="I736" s="407"/>
      <c r="J736" s="1512"/>
      <c r="K736" s="1512"/>
      <c r="L736" s="1512"/>
      <c r="M736" s="1519"/>
      <c r="N736" s="1520"/>
      <c r="O736" s="1519"/>
    </row>
    <row r="737" spans="1:15" ht="12.75" customHeight="1">
      <c r="A737" s="3353"/>
      <c r="B737" s="447" t="s">
        <v>315</v>
      </c>
      <c r="C737" s="996"/>
      <c r="D737" s="1559" t="s">
        <v>7299</v>
      </c>
      <c r="E737" s="1839"/>
      <c r="F737" s="996"/>
      <c r="G737" s="895"/>
      <c r="H737" s="998"/>
      <c r="I737" s="998" t="s">
        <v>1859</v>
      </c>
      <c r="J737" s="1512"/>
      <c r="K737" s="1512"/>
      <c r="L737" s="1512"/>
      <c r="M737" s="1519"/>
      <c r="N737" s="1520"/>
      <c r="O737" s="1519"/>
    </row>
    <row r="738" spans="1:15" ht="12.75" customHeight="1">
      <c r="A738" s="3353"/>
      <c r="B738" s="1836" t="s">
        <v>7300</v>
      </c>
      <c r="C738" s="1330"/>
      <c r="D738" s="483" t="s">
        <v>7301</v>
      </c>
      <c r="E738" s="1838"/>
      <c r="F738" s="1330"/>
      <c r="G738" s="483"/>
      <c r="H738" s="484"/>
      <c r="I738" s="484"/>
      <c r="J738" s="1512"/>
      <c r="K738" s="1512"/>
      <c r="L738" s="1512"/>
      <c r="M738" s="1519"/>
      <c r="N738" s="1520"/>
      <c r="O738" s="1519"/>
    </row>
    <row r="739" spans="1:15" ht="12.75" customHeight="1">
      <c r="A739" s="3354"/>
      <c r="B739" s="992"/>
      <c r="C739" s="483"/>
      <c r="D739" s="1141"/>
      <c r="E739" s="583"/>
      <c r="F739" s="483"/>
      <c r="G739" s="483"/>
      <c r="H739" s="483"/>
      <c r="I739" s="484"/>
      <c r="J739" s="149"/>
      <c r="K739" s="149"/>
      <c r="L739" s="149"/>
      <c r="M739" s="129"/>
      <c r="N739" s="69"/>
      <c r="O739" s="30">
        <f>SUM(O724:O738)</f>
        <v>0</v>
      </c>
    </row>
    <row r="740" spans="1:15" ht="12.75" customHeight="1">
      <c r="A740" s="3355"/>
      <c r="B740" s="256"/>
      <c r="C740" s="256"/>
      <c r="D740" s="1038"/>
      <c r="E740" s="808">
        <f>SUM(E724:E738)</f>
        <v>11050000</v>
      </c>
      <c r="F740" s="292"/>
      <c r="G740" s="913">
        <f>SUM(G724:G739)</f>
        <v>969000</v>
      </c>
      <c r="H740" s="3423"/>
      <c r="I740" s="3423"/>
      <c r="J740" s="3423"/>
      <c r="K740" s="3423"/>
      <c r="L740" s="3277" t="s">
        <v>35</v>
      </c>
      <c r="M740" s="3277"/>
      <c r="N740" s="3277"/>
      <c r="O740" s="294">
        <f>O739+G740</f>
        <v>969000</v>
      </c>
    </row>
    <row r="743" spans="1:15" ht="18.75" customHeight="1">
      <c r="A743" s="3311" t="s">
        <v>127</v>
      </c>
      <c r="B743" s="3311"/>
      <c r="C743" s="3311"/>
      <c r="D743" s="3311"/>
      <c r="E743" s="3311"/>
      <c r="F743" s="3311"/>
      <c r="G743" s="3311"/>
      <c r="H743" s="3311"/>
      <c r="I743" s="3311"/>
      <c r="J743" s="3311"/>
      <c r="K743" s="3311"/>
      <c r="L743" s="3311"/>
      <c r="M743" s="3311"/>
      <c r="N743" s="3311"/>
      <c r="O743" s="3311"/>
    </row>
    <row r="744" spans="1:15">
      <c r="A744" s="2119" t="s">
        <v>37</v>
      </c>
      <c r="B744" s="24" t="s">
        <v>3</v>
      </c>
      <c r="C744" s="8" t="s">
        <v>930</v>
      </c>
      <c r="D744" s="8" t="s">
        <v>5</v>
      </c>
      <c r="E744" s="907" t="s">
        <v>6</v>
      </c>
      <c r="F744" s="24" t="s">
        <v>7</v>
      </c>
      <c r="G744" s="885" t="s">
        <v>8</v>
      </c>
      <c r="H744" s="156" t="s">
        <v>9</v>
      </c>
      <c r="I744" s="24" t="s">
        <v>10</v>
      </c>
      <c r="J744" s="24" t="s">
        <v>11</v>
      </c>
      <c r="K744" s="24" t="s">
        <v>3</v>
      </c>
      <c r="L744" s="24" t="s">
        <v>5</v>
      </c>
      <c r="M744" s="24" t="s">
        <v>12</v>
      </c>
      <c r="N744" s="24" t="s">
        <v>7</v>
      </c>
      <c r="O744" s="30"/>
    </row>
    <row r="745" spans="1:15">
      <c r="A745" s="2119"/>
      <c r="B745" s="1381">
        <v>11417</v>
      </c>
      <c r="C745" s="1359">
        <v>0.08</v>
      </c>
      <c r="D745" s="1047" t="s">
        <v>7302</v>
      </c>
      <c r="E745" s="532">
        <v>3400000</v>
      </c>
      <c r="F745" s="656">
        <v>0.04</v>
      </c>
      <c r="G745" s="658">
        <f>E745*F745</f>
        <v>136000</v>
      </c>
      <c r="H745" s="659" t="s">
        <v>15</v>
      </c>
      <c r="I745" s="659" t="s">
        <v>1859</v>
      </c>
      <c r="J745" s="24"/>
      <c r="K745" s="700"/>
      <c r="L745" s="700"/>
      <c r="M745" s="1862"/>
      <c r="N745" s="721"/>
      <c r="O745" s="394">
        <f>M745*N745</f>
        <v>0</v>
      </c>
    </row>
    <row r="746" spans="1:15">
      <c r="A746" s="3354" t="s">
        <v>13</v>
      </c>
      <c r="B746" s="540">
        <v>11468</v>
      </c>
      <c r="C746" s="541">
        <v>0.1</v>
      </c>
      <c r="D746" s="1053" t="s">
        <v>7287</v>
      </c>
      <c r="E746" s="1150">
        <v>4800000</v>
      </c>
      <c r="F746" s="541">
        <v>0.04</v>
      </c>
      <c r="G746" s="658">
        <f>E746*F746</f>
        <v>192000</v>
      </c>
      <c r="H746" s="543" t="s">
        <v>15</v>
      </c>
      <c r="I746" s="543" t="s">
        <v>1859</v>
      </c>
      <c r="J746" s="24"/>
      <c r="K746" s="24"/>
      <c r="L746" s="24"/>
      <c r="M746" s="24"/>
      <c r="N746" s="24"/>
      <c r="O746" s="30"/>
    </row>
    <row r="747" spans="1:15" ht="12.75" customHeight="1">
      <c r="A747" s="3353"/>
      <c r="B747" s="407"/>
      <c r="C747" s="407"/>
      <c r="D747" s="407"/>
      <c r="E747" s="407"/>
      <c r="F747" s="407"/>
      <c r="G747" s="407"/>
      <c r="H747" s="407"/>
      <c r="I747" s="407"/>
      <c r="J747" s="1552"/>
      <c r="K747" s="1512"/>
      <c r="L747" s="1512"/>
      <c r="M747" s="1519"/>
      <c r="N747" s="1520"/>
      <c r="O747" s="1519"/>
    </row>
    <row r="748" spans="1:15" ht="12.75" customHeight="1">
      <c r="A748" s="3353"/>
      <c r="B748" s="1382"/>
      <c r="C748" s="701"/>
      <c r="D748" s="1054"/>
      <c r="E748" s="943"/>
      <c r="F748" s="701"/>
      <c r="G748" s="703"/>
      <c r="H748" s="705"/>
      <c r="I748" s="705"/>
      <c r="J748" s="1512"/>
      <c r="K748" s="1512"/>
      <c r="L748" s="1512"/>
      <c r="M748" s="1519"/>
      <c r="N748" s="1520"/>
      <c r="O748" s="1519"/>
    </row>
    <row r="749" spans="1:15" ht="12.75" customHeight="1">
      <c r="A749" s="3353"/>
      <c r="B749" s="992"/>
      <c r="C749" s="483"/>
      <c r="D749" s="483" t="s">
        <v>7297</v>
      </c>
      <c r="E749" s="483"/>
      <c r="F749" s="483"/>
      <c r="G749" s="483"/>
      <c r="H749" s="483"/>
      <c r="I749" s="484" t="s">
        <v>1859</v>
      </c>
      <c r="J749" s="1512"/>
      <c r="K749" s="1512"/>
      <c r="L749" s="1512"/>
      <c r="M749" s="1519"/>
      <c r="N749" s="1520"/>
      <c r="O749" s="1519"/>
    </row>
    <row r="750" spans="1:15" ht="12.75" customHeight="1">
      <c r="A750" s="3354"/>
      <c r="B750" s="1086" t="s">
        <v>315</v>
      </c>
      <c r="C750" s="1744"/>
      <c r="D750" s="975" t="s">
        <v>7303</v>
      </c>
      <c r="E750" s="1080"/>
      <c r="F750" s="975"/>
      <c r="G750" s="975"/>
      <c r="H750" s="975"/>
      <c r="I750" s="974" t="s">
        <v>1859</v>
      </c>
      <c r="J750" s="1512"/>
      <c r="K750" s="1512"/>
      <c r="L750" s="1512"/>
      <c r="M750" s="1519"/>
      <c r="N750" s="1520"/>
      <c r="O750" s="1519"/>
    </row>
    <row r="751" spans="1:15" ht="12.75" customHeight="1">
      <c r="A751" s="3354"/>
      <c r="B751" s="447"/>
      <c r="C751" s="482"/>
      <c r="D751" s="1140"/>
      <c r="E751" s="1604"/>
      <c r="F751" s="482"/>
      <c r="G751" s="583"/>
      <c r="H751" s="484"/>
      <c r="I751" s="484"/>
      <c r="J751" s="149"/>
      <c r="K751" s="149"/>
      <c r="L751" s="149"/>
      <c r="M751" s="129"/>
      <c r="N751" s="69"/>
      <c r="O751" s="30">
        <f>SUM(O747:O750)</f>
        <v>0</v>
      </c>
    </row>
    <row r="752" spans="1:15" ht="12.75" customHeight="1">
      <c r="A752" s="3355"/>
      <c r="B752" s="256"/>
      <c r="C752" s="256"/>
      <c r="D752" s="1038" t="s">
        <v>34</v>
      </c>
      <c r="E752" s="808">
        <f>SUM(E745:E751)</f>
        <v>8200000</v>
      </c>
      <c r="F752" s="292" t="s">
        <v>34</v>
      </c>
      <c r="G752" s="902">
        <v>328000</v>
      </c>
      <c r="H752" s="3423"/>
      <c r="I752" s="3423"/>
      <c r="J752" s="3423"/>
      <c r="K752" s="3423"/>
      <c r="L752" s="3277" t="s">
        <v>35</v>
      </c>
      <c r="M752" s="3277"/>
      <c r="N752" s="3277"/>
      <c r="O752" s="294">
        <f>O751+G752</f>
        <v>328000</v>
      </c>
    </row>
    <row r="755" spans="1:15" ht="18.75" customHeight="1">
      <c r="A755" s="3311" t="s">
        <v>19</v>
      </c>
      <c r="B755" s="3311"/>
      <c r="C755" s="3311"/>
      <c r="D755" s="3311"/>
      <c r="E755" s="3311"/>
      <c r="F755" s="3311"/>
      <c r="G755" s="3311"/>
      <c r="H755" s="3311"/>
      <c r="I755" s="3311"/>
      <c r="J755" s="3311"/>
      <c r="K755" s="3311"/>
      <c r="L755" s="3311"/>
      <c r="M755" s="3311"/>
      <c r="N755" s="3311"/>
      <c r="O755" s="3311"/>
    </row>
    <row r="756" spans="1:15">
      <c r="A756" s="2119" t="s">
        <v>37</v>
      </c>
      <c r="B756" s="463" t="s">
        <v>3</v>
      </c>
      <c r="C756" s="464" t="s">
        <v>930</v>
      </c>
      <c r="D756" s="464" t="s">
        <v>5</v>
      </c>
      <c r="E756" s="958" t="s">
        <v>6</v>
      </c>
      <c r="F756" s="463" t="s">
        <v>7</v>
      </c>
      <c r="G756" s="959" t="s">
        <v>8</v>
      </c>
      <c r="H756" s="509" t="s">
        <v>9</v>
      </c>
      <c r="I756" s="463" t="s">
        <v>10</v>
      </c>
      <c r="J756" s="463" t="s">
        <v>11</v>
      </c>
      <c r="K756" s="463" t="s">
        <v>3</v>
      </c>
      <c r="L756" s="24" t="s">
        <v>5</v>
      </c>
      <c r="M756" s="24" t="s">
        <v>12</v>
      </c>
      <c r="N756" s="24" t="s">
        <v>7</v>
      </c>
      <c r="O756" s="30"/>
    </row>
    <row r="757" spans="1:15">
      <c r="A757" s="2120"/>
      <c r="B757" s="407"/>
      <c r="C757" s="407"/>
      <c r="D757" s="407"/>
      <c r="E757" s="407"/>
      <c r="F757" s="407"/>
      <c r="G757" s="407"/>
      <c r="H757" s="407"/>
      <c r="I757" s="407"/>
      <c r="J757" s="156"/>
      <c r="K757" s="156"/>
      <c r="L757" s="24"/>
      <c r="M757" s="24"/>
      <c r="N757" s="24"/>
      <c r="O757" s="30"/>
    </row>
    <row r="758" spans="1:15">
      <c r="A758" s="2119"/>
      <c r="B758" s="1851"/>
      <c r="C758" s="1852"/>
      <c r="D758" s="1853"/>
      <c r="E758" s="1854"/>
      <c r="F758" s="1855"/>
      <c r="G758" s="1560"/>
      <c r="H758" s="1856"/>
      <c r="I758" s="1856"/>
      <c r="J758" s="24"/>
      <c r="K758" s="24"/>
      <c r="L758" s="24"/>
      <c r="M758" s="24"/>
      <c r="N758" s="24"/>
      <c r="O758" s="30"/>
    </row>
    <row r="759" spans="1:15">
      <c r="A759" s="3369"/>
      <c r="B759" s="447"/>
      <c r="C759" s="1606"/>
      <c r="D759" s="1036"/>
      <c r="E759" s="730"/>
      <c r="F759" s="1342"/>
      <c r="G759" s="1510"/>
      <c r="H759" s="1511"/>
      <c r="I759" s="484"/>
      <c r="J759" s="24"/>
      <c r="K759" s="24"/>
      <c r="L759" s="24"/>
      <c r="M759" s="24"/>
      <c r="N759" s="24"/>
      <c r="O759" s="30"/>
    </row>
    <row r="760" spans="1:15" ht="12.75" customHeight="1">
      <c r="A760" s="3370"/>
      <c r="B760" s="774"/>
      <c r="C760" s="701"/>
      <c r="D760" s="1159"/>
      <c r="E760" s="1602"/>
      <c r="F760" s="701"/>
      <c r="G760" s="703"/>
      <c r="H760" s="705"/>
      <c r="I760" s="705"/>
      <c r="J760" s="1512"/>
      <c r="K760" s="1512"/>
      <c r="L760" s="1512"/>
      <c r="M760" s="1519"/>
      <c r="N760" s="1520"/>
      <c r="O760" s="1519"/>
    </row>
    <row r="761" spans="1:15" ht="12.75" customHeight="1">
      <c r="A761" s="3370"/>
      <c r="B761" s="1077"/>
      <c r="C761" s="482"/>
      <c r="D761" s="1036"/>
      <c r="E761" s="730"/>
      <c r="F761" s="482"/>
      <c r="G761" s="583"/>
      <c r="H761" s="484"/>
      <c r="I761" s="484"/>
      <c r="J761" s="1512"/>
      <c r="K761" s="1512"/>
      <c r="L761" s="1512"/>
      <c r="M761" s="1519"/>
      <c r="N761" s="1520"/>
      <c r="O761" s="1519"/>
    </row>
    <row r="762" spans="1:15" ht="12.75" customHeight="1">
      <c r="A762" s="3370"/>
      <c r="B762" s="992"/>
      <c r="C762" s="483"/>
      <c r="D762" s="483"/>
      <c r="E762" s="483"/>
      <c r="F762" s="483"/>
      <c r="G762" s="483"/>
      <c r="H762" s="483"/>
      <c r="I762" s="483"/>
      <c r="J762" s="1512"/>
      <c r="K762" s="1512"/>
      <c r="L762" s="1512"/>
      <c r="M762" s="1519"/>
      <c r="N762" s="1520"/>
      <c r="O762" s="1519"/>
    </row>
    <row r="763" spans="1:15" ht="12.75" customHeight="1">
      <c r="A763" s="3369"/>
      <c r="B763" s="992"/>
      <c r="C763" s="483"/>
      <c r="D763" s="483"/>
      <c r="E763" s="483"/>
      <c r="F763" s="483"/>
      <c r="G763" s="483"/>
      <c r="H763" s="483"/>
      <c r="I763" s="484"/>
      <c r="J763" s="1512"/>
      <c r="K763" s="1512"/>
      <c r="L763" s="1512"/>
      <c r="M763" s="1519"/>
      <c r="N763" s="1520"/>
      <c r="O763" s="1519"/>
    </row>
    <row r="764" spans="1:15" ht="12.75" customHeight="1">
      <c r="A764" s="3369"/>
      <c r="B764" s="447"/>
      <c r="C764" s="482"/>
      <c r="D764" s="1140"/>
      <c r="E764" s="1604"/>
      <c r="F764" s="482"/>
      <c r="G764" s="583"/>
      <c r="H764" s="484"/>
      <c r="I764" s="484"/>
      <c r="J764" s="149"/>
      <c r="K764" s="149"/>
      <c r="L764" s="149"/>
      <c r="M764" s="129"/>
      <c r="N764" s="69"/>
      <c r="O764" s="30">
        <f>SUM(O760:O763)</f>
        <v>0</v>
      </c>
    </row>
    <row r="765" spans="1:15" ht="12.75" customHeight="1">
      <c r="A765" s="3371"/>
      <c r="B765" s="256"/>
      <c r="C765" s="256"/>
      <c r="D765" s="1038" t="s">
        <v>34</v>
      </c>
      <c r="E765" s="808">
        <f>SUM(E757:E764)</f>
        <v>0</v>
      </c>
      <c r="F765" s="292" t="s">
        <v>34</v>
      </c>
      <c r="G765" s="902">
        <f>SUM(G759:G764)</f>
        <v>0</v>
      </c>
      <c r="H765" s="3423"/>
      <c r="I765" s="3423"/>
      <c r="J765" s="3423"/>
      <c r="K765" s="3423"/>
      <c r="L765" s="3277" t="s">
        <v>35</v>
      </c>
      <c r="M765" s="3277"/>
      <c r="N765" s="3277"/>
      <c r="O765" s="294">
        <f>O764+G765</f>
        <v>0</v>
      </c>
    </row>
    <row r="767" spans="1:15">
      <c r="A767" s="3452" t="s">
        <v>69</v>
      </c>
      <c r="B767" s="3459"/>
      <c r="C767" s="2113"/>
      <c r="D767" s="1042">
        <f>E765+E752+E740+E720</f>
        <v>35700000</v>
      </c>
    </row>
    <row r="768" spans="1:15">
      <c r="A768" s="3453" t="s">
        <v>70</v>
      </c>
      <c r="B768" s="3460"/>
      <c r="C768" s="972"/>
      <c r="D768" s="1043"/>
    </row>
    <row r="769" spans="1:9">
      <c r="A769" s="3454" t="s">
        <v>71</v>
      </c>
      <c r="B769" s="3461"/>
      <c r="C769" s="2112"/>
      <c r="D769" s="1044"/>
    </row>
    <row r="770" spans="1:9">
      <c r="A770" s="3462"/>
      <c r="B770" s="3463"/>
      <c r="C770" s="151"/>
      <c r="D770" s="1045"/>
    </row>
    <row r="775" spans="1:9">
      <c r="A775" s="3334" t="s">
        <v>7304</v>
      </c>
      <c r="B775" s="3334"/>
      <c r="C775" s="3334"/>
      <c r="D775" s="3334"/>
      <c r="E775" s="3334"/>
      <c r="F775" s="3334"/>
      <c r="G775" s="3334"/>
      <c r="H775" s="3334"/>
      <c r="I775" s="3334"/>
    </row>
    <row r="776" spans="1:9">
      <c r="A776" s="3334"/>
      <c r="B776" s="3334"/>
      <c r="C776" s="3334"/>
      <c r="D776" s="3334"/>
      <c r="E776" s="3334"/>
      <c r="F776" s="3334"/>
      <c r="G776" s="3334"/>
      <c r="H776" s="3334"/>
      <c r="I776" s="3334"/>
    </row>
    <row r="777" spans="1:9" ht="28.5">
      <c r="A777" s="682" t="s">
        <v>523</v>
      </c>
      <c r="B777" s="682" t="s">
        <v>524</v>
      </c>
      <c r="C777" s="1368" t="s">
        <v>525</v>
      </c>
      <c r="D777" s="682" t="s">
        <v>526</v>
      </c>
      <c r="E777" s="911" t="s">
        <v>6</v>
      </c>
      <c r="F777" s="683" t="s">
        <v>7</v>
      </c>
      <c r="G777" s="899" t="s">
        <v>527</v>
      </c>
      <c r="H777" s="684" t="s">
        <v>11</v>
      </c>
      <c r="I777" s="489" t="s">
        <v>528</v>
      </c>
    </row>
    <row r="778" spans="1:9" ht="15">
      <c r="A778" s="1098">
        <v>11360</v>
      </c>
      <c r="B778" s="1161">
        <v>0.1</v>
      </c>
      <c r="C778" s="1778" t="s">
        <v>7305</v>
      </c>
      <c r="D778" s="1347" t="s">
        <v>981</v>
      </c>
      <c r="E778" s="722">
        <v>1400000</v>
      </c>
      <c r="F778" s="1094">
        <v>0.04</v>
      </c>
      <c r="G778" s="1153">
        <f t="shared" ref="G778:G785" si="30">F778*E778</f>
        <v>56000</v>
      </c>
      <c r="H778" s="1680"/>
      <c r="I778" s="1680" t="s">
        <v>43</v>
      </c>
    </row>
    <row r="779" spans="1:9" ht="15">
      <c r="A779" s="1098">
        <v>11406</v>
      </c>
      <c r="B779" s="1797">
        <v>0.08</v>
      </c>
      <c r="C779" s="1778" t="s">
        <v>7306</v>
      </c>
      <c r="D779" s="1347" t="s">
        <v>981</v>
      </c>
      <c r="E779" s="722">
        <v>1450000</v>
      </c>
      <c r="F779" s="1094">
        <v>0.03</v>
      </c>
      <c r="G779" s="1153">
        <f t="shared" si="30"/>
        <v>43500</v>
      </c>
      <c r="H779" s="1680"/>
      <c r="I779" s="1680" t="s">
        <v>43</v>
      </c>
    </row>
    <row r="780" spans="1:9" ht="15">
      <c r="A780" s="1098">
        <v>11422</v>
      </c>
      <c r="B780" s="1161">
        <v>0.1</v>
      </c>
      <c r="C780" s="1778" t="s">
        <v>7295</v>
      </c>
      <c r="D780" s="1347" t="s">
        <v>981</v>
      </c>
      <c r="E780" s="722">
        <v>1400000</v>
      </c>
      <c r="F780" s="1094">
        <v>0.04</v>
      </c>
      <c r="G780" s="1153">
        <f t="shared" si="30"/>
        <v>56000</v>
      </c>
      <c r="H780" s="1680"/>
      <c r="I780" s="1680" t="s">
        <v>43</v>
      </c>
    </row>
    <row r="781" spans="1:9" ht="15">
      <c r="A781" s="1098">
        <v>11508</v>
      </c>
      <c r="B781" s="1161">
        <v>0.1</v>
      </c>
      <c r="C781" s="1778" t="s">
        <v>7289</v>
      </c>
      <c r="D781" s="1347"/>
      <c r="E781" s="722">
        <v>2600000</v>
      </c>
      <c r="F781" s="1094">
        <v>0.04</v>
      </c>
      <c r="G781" s="1153">
        <f t="shared" si="30"/>
        <v>104000</v>
      </c>
      <c r="H781" s="1680"/>
      <c r="I781" s="1680" t="s">
        <v>15</v>
      </c>
    </row>
    <row r="782" spans="1:9" ht="15">
      <c r="A782" s="1098">
        <v>11471</v>
      </c>
      <c r="B782" s="1161">
        <v>0.1</v>
      </c>
      <c r="C782" s="1778" t="s">
        <v>7307</v>
      </c>
      <c r="D782" s="1347" t="s">
        <v>981</v>
      </c>
      <c r="E782" s="722">
        <v>2750000</v>
      </c>
      <c r="F782" s="1094">
        <v>0.04</v>
      </c>
      <c r="G782" s="1153">
        <f t="shared" si="30"/>
        <v>110000</v>
      </c>
      <c r="H782" s="1680"/>
      <c r="I782" s="1680" t="s">
        <v>15</v>
      </c>
    </row>
    <row r="783" spans="1:9" ht="15">
      <c r="A783" s="1098">
        <v>11483</v>
      </c>
      <c r="B783" s="1161">
        <v>0.1</v>
      </c>
      <c r="C783" s="1778" t="s">
        <v>7286</v>
      </c>
      <c r="D783" s="1347" t="s">
        <v>981</v>
      </c>
      <c r="E783" s="722">
        <v>3000000</v>
      </c>
      <c r="F783" s="1094">
        <v>0.04</v>
      </c>
      <c r="G783" s="1153">
        <f t="shared" si="30"/>
        <v>120000</v>
      </c>
      <c r="H783" s="1680"/>
      <c r="I783" s="1680" t="s">
        <v>15</v>
      </c>
    </row>
    <row r="784" spans="1:9" ht="15">
      <c r="A784" s="1098">
        <v>11493</v>
      </c>
      <c r="B784" s="1161">
        <v>0.1</v>
      </c>
      <c r="C784" s="1778" t="s">
        <v>7308</v>
      </c>
      <c r="D784" s="1347" t="s">
        <v>981</v>
      </c>
      <c r="E784" s="722">
        <v>1500000</v>
      </c>
      <c r="F784" s="1094">
        <v>0.04</v>
      </c>
      <c r="G784" s="1153">
        <f t="shared" si="30"/>
        <v>60000</v>
      </c>
      <c r="H784" s="1680"/>
      <c r="I784" s="1680" t="s">
        <v>43</v>
      </c>
    </row>
    <row r="785" spans="1:9" ht="14.25">
      <c r="A785" s="978">
        <v>11383</v>
      </c>
      <c r="B785" s="1161">
        <v>0.1</v>
      </c>
      <c r="C785" s="1778" t="s">
        <v>7309</v>
      </c>
      <c r="D785" s="1347" t="s">
        <v>981</v>
      </c>
      <c r="E785" s="722">
        <v>4000000</v>
      </c>
      <c r="F785" s="1094">
        <v>0.04</v>
      </c>
      <c r="G785" s="1153">
        <f t="shared" si="30"/>
        <v>160000</v>
      </c>
      <c r="H785" s="1680"/>
      <c r="I785" s="1680" t="s">
        <v>15</v>
      </c>
    </row>
    <row r="786" spans="1:9" ht="14.25">
      <c r="A786" s="992"/>
      <c r="B786" s="1330"/>
      <c r="C786" s="1776"/>
      <c r="D786" s="1336"/>
      <c r="E786" s="730"/>
      <c r="F786" s="1206"/>
      <c r="G786" s="1207"/>
      <c r="H786" s="483"/>
      <c r="I786" s="483"/>
    </row>
    <row r="787" spans="1:9" ht="15.75">
      <c r="A787" s="1523"/>
      <c r="B787" s="1334"/>
      <c r="C787" s="1141"/>
      <c r="D787" s="1336"/>
      <c r="E787" s="1333">
        <f>SUM(E778:E786)</f>
        <v>18100000</v>
      </c>
      <c r="F787" s="1206"/>
      <c r="G787" s="1207">
        <f>SUM(G778:G786)</f>
        <v>709500</v>
      </c>
      <c r="H787" s="1141"/>
      <c r="I787" s="1141"/>
    </row>
    <row r="792" spans="1:9">
      <c r="A792" s="3334" t="s">
        <v>7310</v>
      </c>
      <c r="B792" s="3334"/>
      <c r="C792" s="3334"/>
      <c r="D792" s="3334"/>
      <c r="E792" s="3334"/>
      <c r="F792" s="3334"/>
      <c r="G792" s="3334"/>
      <c r="H792" s="3334"/>
      <c r="I792" s="3334"/>
    </row>
    <row r="793" spans="1:9">
      <c r="A793" s="3334"/>
      <c r="B793" s="3334"/>
      <c r="C793" s="3334"/>
      <c r="D793" s="3334"/>
      <c r="E793" s="3334"/>
      <c r="F793" s="3334"/>
      <c r="G793" s="3334"/>
      <c r="H793" s="3334"/>
      <c r="I793" s="3334"/>
    </row>
    <row r="794" spans="1:9" ht="28.5">
      <c r="A794" s="682" t="s">
        <v>523</v>
      </c>
      <c r="B794" s="682" t="s">
        <v>524</v>
      </c>
      <c r="C794" s="1368" t="s">
        <v>525</v>
      </c>
      <c r="D794" s="682" t="s">
        <v>526</v>
      </c>
      <c r="E794" s="911" t="s">
        <v>6</v>
      </c>
      <c r="F794" s="683" t="s">
        <v>7</v>
      </c>
      <c r="G794" s="899" t="s">
        <v>527</v>
      </c>
      <c r="H794" s="684" t="s">
        <v>11</v>
      </c>
      <c r="I794" s="489" t="s">
        <v>528</v>
      </c>
    </row>
    <row r="795" spans="1:9" ht="15">
      <c r="A795" s="1219">
        <v>11355</v>
      </c>
      <c r="B795" s="1632">
        <v>0.1</v>
      </c>
      <c r="C795" s="1658" t="s">
        <v>7311</v>
      </c>
      <c r="D795" s="1648" t="s">
        <v>743</v>
      </c>
      <c r="E795" s="1150">
        <v>1400000</v>
      </c>
      <c r="F795" s="1222">
        <v>0.04</v>
      </c>
      <c r="G795" s="1221">
        <f t="shared" ref="G795:G801" si="31">F795*E795</f>
        <v>56000</v>
      </c>
      <c r="H795" s="542"/>
      <c r="I795" s="542" t="s">
        <v>43</v>
      </c>
    </row>
    <row r="796" spans="1:9" ht="15">
      <c r="A796" s="1098">
        <v>11509</v>
      </c>
      <c r="B796" s="545">
        <v>0.1</v>
      </c>
      <c r="C796" s="1618" t="s">
        <v>7312</v>
      </c>
      <c r="D796" s="1082" t="s">
        <v>1105</v>
      </c>
      <c r="E796" s="722">
        <v>2200000</v>
      </c>
      <c r="F796" s="1094">
        <v>0.04</v>
      </c>
      <c r="G796" s="1153">
        <f t="shared" si="31"/>
        <v>88000</v>
      </c>
      <c r="H796" s="1680"/>
      <c r="I796" s="1680" t="s">
        <v>15</v>
      </c>
    </row>
    <row r="797" spans="1:9" ht="15">
      <c r="A797" s="1376">
        <v>11503</v>
      </c>
      <c r="B797" s="1659">
        <v>0.1</v>
      </c>
      <c r="C797" s="1778" t="s">
        <v>7313</v>
      </c>
      <c r="D797" s="1293" t="s">
        <v>1105</v>
      </c>
      <c r="E797" s="532">
        <v>1900000</v>
      </c>
      <c r="F797" s="1229">
        <v>0.04</v>
      </c>
      <c r="G797" s="1230">
        <f t="shared" si="31"/>
        <v>76000</v>
      </c>
      <c r="H797" s="657"/>
      <c r="I797" s="657" t="s">
        <v>15</v>
      </c>
    </row>
    <row r="798" spans="1:9" ht="14.25">
      <c r="A798" s="1381">
        <v>11417</v>
      </c>
      <c r="B798" s="1797">
        <v>0.08</v>
      </c>
      <c r="C798" s="1778" t="s">
        <v>7314</v>
      </c>
      <c r="D798" s="1347" t="s">
        <v>1105</v>
      </c>
      <c r="E798" s="722">
        <v>3400000</v>
      </c>
      <c r="F798" s="1094">
        <v>0.03</v>
      </c>
      <c r="G798" s="1153">
        <f t="shared" si="31"/>
        <v>102000</v>
      </c>
      <c r="H798" s="1680"/>
      <c r="I798" s="1680" t="s">
        <v>127</v>
      </c>
    </row>
    <row r="799" spans="1:9" ht="14.25">
      <c r="A799" s="540">
        <v>11468</v>
      </c>
      <c r="B799" s="1161">
        <v>0.1</v>
      </c>
      <c r="C799" s="1778" t="s">
        <v>7315</v>
      </c>
      <c r="D799" s="1347" t="s">
        <v>1105</v>
      </c>
      <c r="E799" s="722">
        <v>4800000</v>
      </c>
      <c r="F799" s="1094">
        <v>0.04</v>
      </c>
      <c r="G799" s="1153">
        <f t="shared" si="31"/>
        <v>192000</v>
      </c>
      <c r="H799" s="1680"/>
      <c r="I799" s="1680" t="s">
        <v>127</v>
      </c>
    </row>
    <row r="800" spans="1:9" ht="15">
      <c r="A800" s="1098">
        <v>11507</v>
      </c>
      <c r="B800" s="1161">
        <v>0.1</v>
      </c>
      <c r="C800" s="1778" t="s">
        <v>7316</v>
      </c>
      <c r="D800" s="1347" t="s">
        <v>1105</v>
      </c>
      <c r="E800" s="722">
        <v>1200000</v>
      </c>
      <c r="F800" s="1094">
        <v>0.04</v>
      </c>
      <c r="G800" s="1153">
        <f t="shared" si="31"/>
        <v>48000</v>
      </c>
      <c r="H800" s="1680"/>
      <c r="I800" s="1680" t="s">
        <v>43</v>
      </c>
    </row>
    <row r="801" spans="1:9" ht="15">
      <c r="A801" s="1098">
        <v>11501</v>
      </c>
      <c r="B801" s="1161">
        <v>0.1</v>
      </c>
      <c r="C801" s="1778" t="s">
        <v>7317</v>
      </c>
      <c r="D801" s="1347" t="s">
        <v>1105</v>
      </c>
      <c r="E801" s="722">
        <v>2700000</v>
      </c>
      <c r="F801" s="1094">
        <v>0.04</v>
      </c>
      <c r="G801" s="1153">
        <f t="shared" si="31"/>
        <v>108000</v>
      </c>
      <c r="H801" s="1680"/>
      <c r="I801" s="1680" t="s">
        <v>43</v>
      </c>
    </row>
    <row r="802" spans="1:9" ht="15">
      <c r="A802" s="1205"/>
      <c r="B802" s="1330"/>
      <c r="C802" s="1776"/>
      <c r="D802" s="1336"/>
      <c r="E802" s="730"/>
      <c r="F802" s="1206"/>
      <c r="G802" s="1207"/>
      <c r="H802" s="483"/>
      <c r="I802" s="483"/>
    </row>
    <row r="803" spans="1:9" ht="15">
      <c r="A803" s="1205"/>
      <c r="B803" s="1330"/>
      <c r="C803" s="1776" t="s">
        <v>7318</v>
      </c>
      <c r="D803" s="1336"/>
      <c r="E803" s="730"/>
      <c r="F803" s="1206"/>
      <c r="G803" s="1207"/>
      <c r="H803" s="483"/>
      <c r="I803" s="483"/>
    </row>
    <row r="804" spans="1:9" ht="15">
      <c r="A804" s="1205"/>
      <c r="B804" s="1330"/>
      <c r="C804" s="1776" t="s">
        <v>7319</v>
      </c>
      <c r="D804" s="1336"/>
      <c r="E804" s="730"/>
      <c r="F804" s="1206"/>
      <c r="G804" s="1207"/>
      <c r="H804" s="483"/>
      <c r="I804" s="483"/>
    </row>
    <row r="805" spans="1:9" ht="15">
      <c r="A805" s="1205"/>
      <c r="B805" s="1763"/>
      <c r="C805" s="1159" t="s">
        <v>7320</v>
      </c>
      <c r="D805" s="1140"/>
      <c r="E805" s="1333"/>
      <c r="F805" s="1206"/>
      <c r="G805" s="1207"/>
      <c r="H805" s="1141"/>
      <c r="I805" s="1141"/>
    </row>
    <row r="806" spans="1:9" ht="15.75">
      <c r="A806" s="1523"/>
      <c r="B806" s="1334"/>
      <c r="C806" s="1141"/>
      <c r="D806" s="1336"/>
      <c r="E806" s="1798">
        <f>SUM(E795:E805)</f>
        <v>17600000</v>
      </c>
      <c r="F806" s="1206"/>
      <c r="G806" s="1029">
        <f>SUM(G795:G805)</f>
        <v>670000</v>
      </c>
      <c r="H806" s="1141"/>
      <c r="I806" s="1141"/>
    </row>
    <row r="808" spans="1:9" ht="11.25" customHeight="1">
      <c r="A808" s="3305" t="s">
        <v>7321</v>
      </c>
      <c r="B808" s="3305"/>
      <c r="C808" s="3305"/>
      <c r="D808" s="3305"/>
      <c r="E808" s="3305"/>
      <c r="F808" s="3305"/>
      <c r="G808" s="3305"/>
    </row>
    <row r="809" spans="1:9">
      <c r="A809" s="3305"/>
      <c r="B809" s="3305"/>
      <c r="C809" s="3305"/>
      <c r="D809" s="3305"/>
      <c r="E809" s="3305"/>
      <c r="F809" s="3305"/>
      <c r="G809" s="3305"/>
    </row>
    <row r="810" spans="1:9" ht="20.25" customHeight="1">
      <c r="A810" s="1785">
        <v>11383</v>
      </c>
      <c r="B810" s="1799">
        <v>0.1</v>
      </c>
      <c r="C810" s="1680" t="s">
        <v>7282</v>
      </c>
      <c r="D810" s="783"/>
      <c r="E810" s="1817">
        <v>4000000</v>
      </c>
      <c r="F810" s="948">
        <v>0.02</v>
      </c>
      <c r="G810" s="1319">
        <f>E810*F810</f>
        <v>80000</v>
      </c>
    </row>
    <row r="811" spans="1:9" ht="20.25" customHeight="1">
      <c r="A811" s="1786">
        <v>11509</v>
      </c>
      <c r="B811" s="963">
        <v>0.1</v>
      </c>
      <c r="C811" s="692" t="s">
        <v>7284</v>
      </c>
      <c r="D811" s="1034"/>
      <c r="E811" s="1825">
        <v>2200000</v>
      </c>
      <c r="F811" s="948">
        <v>0.02</v>
      </c>
      <c r="G811" s="1319">
        <f t="shared" ref="G811:G824" si="32">E811*F811</f>
        <v>44000</v>
      </c>
    </row>
    <row r="812" spans="1:9" ht="20.25" customHeight="1">
      <c r="A812" s="1787">
        <v>11483</v>
      </c>
      <c r="B812" s="1799">
        <v>0.1</v>
      </c>
      <c r="C812" s="1082" t="s">
        <v>7286</v>
      </c>
      <c r="D812" s="1034"/>
      <c r="E812" s="1826">
        <v>3000000</v>
      </c>
      <c r="F812" s="948">
        <v>0.02</v>
      </c>
      <c r="G812" s="1319">
        <f t="shared" si="32"/>
        <v>60000</v>
      </c>
    </row>
    <row r="813" spans="1:9" ht="20.25" customHeight="1">
      <c r="A813" s="1362">
        <v>11503</v>
      </c>
      <c r="B813" s="963">
        <v>0.1</v>
      </c>
      <c r="C813" s="1082" t="s">
        <v>7288</v>
      </c>
      <c r="D813" s="1755"/>
      <c r="E813" s="1827">
        <v>1900000</v>
      </c>
      <c r="F813" s="948">
        <v>0.02</v>
      </c>
      <c r="G813" s="1319">
        <f t="shared" si="32"/>
        <v>38000</v>
      </c>
    </row>
    <row r="814" spans="1:9" ht="20.25" customHeight="1">
      <c r="A814" s="1824">
        <v>11508</v>
      </c>
      <c r="B814" s="963">
        <v>0.1</v>
      </c>
      <c r="C814" s="1778" t="s">
        <v>7289</v>
      </c>
      <c r="D814" s="1755"/>
      <c r="E814" s="1827">
        <v>2600000</v>
      </c>
      <c r="F814" s="948">
        <v>0.02</v>
      </c>
      <c r="G814" s="1319">
        <f t="shared" si="32"/>
        <v>52000</v>
      </c>
    </row>
    <row r="815" spans="1:9" ht="21" customHeight="1">
      <c r="A815" s="1786">
        <v>11471</v>
      </c>
      <c r="B815" s="963">
        <v>0.1</v>
      </c>
      <c r="C815" s="1171" t="s">
        <v>7290</v>
      </c>
      <c r="D815" s="1163"/>
      <c r="E815" s="1828">
        <v>2750000</v>
      </c>
      <c r="F815" s="948">
        <v>0.02</v>
      </c>
      <c r="G815" s="1319">
        <f t="shared" si="32"/>
        <v>55000</v>
      </c>
    </row>
    <row r="816" spans="1:9" ht="20.25" customHeight="1">
      <c r="A816" s="1788">
        <v>11360</v>
      </c>
      <c r="B816" s="1650">
        <v>0.1</v>
      </c>
      <c r="C816" s="1194" t="s">
        <v>7292</v>
      </c>
      <c r="D816" s="1163"/>
      <c r="E816" s="1825">
        <v>1400000</v>
      </c>
      <c r="F816" s="948">
        <v>0.02</v>
      </c>
      <c r="G816" s="1319">
        <f t="shared" si="32"/>
        <v>28000</v>
      </c>
    </row>
    <row r="817" spans="1:40" ht="20.25" customHeight="1">
      <c r="A817" s="1786">
        <v>11355</v>
      </c>
      <c r="B817" s="1813">
        <v>0.1</v>
      </c>
      <c r="C817" s="1082" t="s">
        <v>7293</v>
      </c>
      <c r="D817" s="1163"/>
      <c r="E817" s="1825">
        <v>1400000</v>
      </c>
      <c r="F817" s="948">
        <v>0.02</v>
      </c>
      <c r="G817" s="1319">
        <f t="shared" si="32"/>
        <v>28000</v>
      </c>
    </row>
    <row r="818" spans="1:40" ht="20.25" customHeight="1">
      <c r="A818" s="1787">
        <v>11406</v>
      </c>
      <c r="B818" s="1657">
        <v>0.08</v>
      </c>
      <c r="C818" s="542" t="s">
        <v>7294</v>
      </c>
      <c r="D818" s="1163"/>
      <c r="E818" s="1826">
        <v>1450000</v>
      </c>
      <c r="F818" s="1367">
        <v>0.01</v>
      </c>
      <c r="G818" s="1319">
        <f t="shared" si="32"/>
        <v>14500</v>
      </c>
    </row>
    <row r="819" spans="1:40" ht="20.25" customHeight="1">
      <c r="A819" s="1785">
        <v>11422</v>
      </c>
      <c r="B819" s="1814">
        <v>0.1</v>
      </c>
      <c r="C819" s="1082" t="s">
        <v>7295</v>
      </c>
      <c r="D819" s="1163"/>
      <c r="E819" s="1817">
        <v>1400000</v>
      </c>
      <c r="F819" s="948">
        <v>0.02</v>
      </c>
      <c r="G819" s="1319">
        <f t="shared" si="32"/>
        <v>28000</v>
      </c>
    </row>
    <row r="820" spans="1:40" ht="20.25" customHeight="1">
      <c r="A820" s="1362">
        <v>11507</v>
      </c>
      <c r="B820" s="1813">
        <v>0.1</v>
      </c>
      <c r="C820" s="1618" t="s">
        <v>7322</v>
      </c>
      <c r="D820" s="1163"/>
      <c r="E820" s="1827">
        <v>1200000</v>
      </c>
      <c r="F820" s="948">
        <v>0.02</v>
      </c>
      <c r="G820" s="1319">
        <f t="shared" si="32"/>
        <v>24000</v>
      </c>
    </row>
    <row r="821" spans="1:40" ht="20.25" customHeight="1">
      <c r="A821" s="1789">
        <v>11493</v>
      </c>
      <c r="B821" s="1650">
        <v>0.1</v>
      </c>
      <c r="C821" s="1171" t="s">
        <v>7297</v>
      </c>
      <c r="D821" s="1163"/>
      <c r="E821" s="1829">
        <v>1500000</v>
      </c>
      <c r="F821" s="948">
        <v>0.02</v>
      </c>
      <c r="G821" s="1319">
        <f t="shared" si="32"/>
        <v>30000</v>
      </c>
    </row>
    <row r="822" spans="1:40" ht="20.25" customHeight="1">
      <c r="A822" s="1790">
        <v>11501</v>
      </c>
      <c r="B822" s="1799">
        <v>0.1</v>
      </c>
      <c r="C822" s="1062" t="s">
        <v>7283</v>
      </c>
      <c r="D822" s="1163"/>
      <c r="E822" s="1830">
        <v>2700000</v>
      </c>
      <c r="F822" s="948">
        <v>0.02</v>
      </c>
      <c r="G822" s="1319">
        <f t="shared" si="32"/>
        <v>54000</v>
      </c>
    </row>
    <row r="823" spans="1:40" ht="20.25" customHeight="1">
      <c r="A823" s="1786">
        <v>11417</v>
      </c>
      <c r="B823" s="1857">
        <v>0.08</v>
      </c>
      <c r="C823" s="1047" t="s">
        <v>7323</v>
      </c>
      <c r="D823" s="1755"/>
      <c r="E823" s="1830">
        <v>3400000</v>
      </c>
      <c r="F823" s="1367">
        <v>0.01</v>
      </c>
      <c r="G823" s="1319">
        <f t="shared" si="32"/>
        <v>34000</v>
      </c>
    </row>
    <row r="824" spans="1:40" ht="20.25" customHeight="1">
      <c r="A824" s="1791">
        <v>11468</v>
      </c>
      <c r="B824" s="1796">
        <v>0.1</v>
      </c>
      <c r="C824" s="1053" t="s">
        <v>7287</v>
      </c>
      <c r="D824" s="1608"/>
      <c r="E824" s="1825">
        <v>4800000</v>
      </c>
      <c r="F824" s="948">
        <v>0.02</v>
      </c>
      <c r="G824" s="1319">
        <f t="shared" si="32"/>
        <v>96000</v>
      </c>
    </row>
    <row r="825" spans="1:40" ht="20.25" customHeight="1">
      <c r="A825" s="1786"/>
      <c r="B825" s="1398"/>
      <c r="C825" s="1034"/>
      <c r="D825" s="1755"/>
      <c r="E825" s="1825"/>
      <c r="F825" s="1863"/>
      <c r="G825" s="1319"/>
    </row>
    <row r="826" spans="1:40" ht="20.25" customHeight="1">
      <c r="A826" s="1793"/>
      <c r="B826" s="1398"/>
      <c r="C826" s="1047"/>
      <c r="D826" s="1755"/>
      <c r="E826" s="1833"/>
      <c r="F826" s="1863"/>
      <c r="G826" s="1319"/>
    </row>
    <row r="827" spans="1:40" s="711" customFormat="1" ht="20.25" customHeight="1">
      <c r="A827" s="1794"/>
      <c r="B827" s="1398"/>
      <c r="C827" s="1634"/>
      <c r="D827" s="1635"/>
      <c r="E827" s="1864"/>
      <c r="F827" s="1317"/>
      <c r="G827" s="1319"/>
      <c r="H827" s="974"/>
      <c r="I827" s="605"/>
      <c r="J827" s="605"/>
      <c r="K827" s="605"/>
      <c r="L827" s="605"/>
      <c r="M827" s="605"/>
      <c r="N827" s="605"/>
      <c r="O827" s="605"/>
      <c r="P827" s="605"/>
      <c r="Q827" s="605"/>
      <c r="R827" s="605"/>
      <c r="S827" s="605"/>
      <c r="T827" s="605"/>
      <c r="U827" s="605"/>
      <c r="V827" s="605"/>
      <c r="W827" s="605"/>
      <c r="X827" s="605"/>
      <c r="Y827" s="605"/>
      <c r="Z827" s="605"/>
      <c r="AA827" s="605"/>
      <c r="AB827" s="605"/>
      <c r="AC827" s="605"/>
      <c r="AD827" s="605"/>
      <c r="AE827" s="605"/>
      <c r="AF827" s="605"/>
      <c r="AG827" s="605"/>
      <c r="AH827" s="605"/>
      <c r="AI827" s="605"/>
      <c r="AJ827" s="605"/>
      <c r="AK827" s="605"/>
      <c r="AL827" s="605"/>
      <c r="AM827" s="605"/>
      <c r="AN827" s="605"/>
    </row>
    <row r="828" spans="1:40" s="711" customFormat="1" ht="20.25" customHeight="1">
      <c r="A828" s="1794"/>
      <c r="B828" s="1398"/>
      <c r="C828" s="1636"/>
      <c r="D828" s="1048"/>
      <c r="E828" s="967"/>
      <c r="F828" s="1317"/>
      <c r="G828" s="1631"/>
      <c r="H828" s="974"/>
      <c r="I828" s="605"/>
      <c r="J828" s="605"/>
      <c r="K828" s="605"/>
      <c r="L828" s="605"/>
      <c r="M828" s="605"/>
      <c r="N828" s="605"/>
      <c r="O828" s="605"/>
      <c r="P828" s="605"/>
      <c r="Q828" s="605"/>
      <c r="R828" s="605"/>
      <c r="S828" s="605"/>
      <c r="T828" s="605"/>
      <c r="U828" s="605"/>
      <c r="V828" s="605"/>
      <c r="W828" s="605"/>
      <c r="X828" s="605"/>
      <c r="Y828" s="605"/>
      <c r="Z828" s="605"/>
      <c r="AA828" s="605"/>
      <c r="AB828" s="605"/>
      <c r="AC828" s="605"/>
      <c r="AD828" s="605"/>
      <c r="AE828" s="605"/>
      <c r="AF828" s="605"/>
      <c r="AG828" s="605"/>
      <c r="AH828" s="605"/>
      <c r="AI828" s="605"/>
      <c r="AJ828" s="605"/>
      <c r="AK828" s="605"/>
      <c r="AL828" s="605"/>
      <c r="AM828" s="605"/>
      <c r="AN828" s="605"/>
    </row>
    <row r="829" spans="1:40" ht="20.25" customHeight="1">
      <c r="A829" s="1795"/>
      <c r="B829" s="545"/>
      <c r="C829" s="1680"/>
      <c r="D829" s="1034"/>
      <c r="E829" s="1027">
        <f>SUM(E810:E825)</f>
        <v>35700000</v>
      </c>
      <c r="F829" s="709"/>
      <c r="G829" s="1633">
        <f>SUM(G810:G828)</f>
        <v>665500</v>
      </c>
      <c r="H829" s="1123" t="s">
        <v>1029</v>
      </c>
      <c r="I829" s="1622">
        <f>G829+G804</f>
        <v>665500</v>
      </c>
    </row>
    <row r="832" spans="1:40">
      <c r="A832" s="3274" t="s">
        <v>7324</v>
      </c>
      <c r="B832" s="3274"/>
      <c r="C832" s="3274"/>
      <c r="D832" s="3274"/>
      <c r="E832" s="3274"/>
      <c r="F832" s="3274"/>
      <c r="G832" s="3274"/>
      <c r="H832" s="3274"/>
      <c r="I832" s="3274"/>
      <c r="J832" s="3274"/>
      <c r="K832" s="3274"/>
      <c r="L832" s="3274"/>
      <c r="M832" s="3274"/>
      <c r="N832" s="3274"/>
      <c r="O832" s="3274"/>
    </row>
    <row r="833" spans="1:15">
      <c r="A833" s="3274"/>
      <c r="B833" s="3274"/>
      <c r="C833" s="3274"/>
      <c r="D833" s="3274"/>
      <c r="E833" s="3274"/>
      <c r="F833" s="3274"/>
      <c r="G833" s="3274"/>
      <c r="H833" s="3274"/>
      <c r="I833" s="3274"/>
      <c r="J833" s="3274"/>
      <c r="K833" s="3274"/>
      <c r="L833" s="3274"/>
      <c r="M833" s="3274"/>
      <c r="N833" s="3274"/>
      <c r="O833" s="3274"/>
    </row>
    <row r="834" spans="1:15" ht="18.75" customHeight="1">
      <c r="A834" s="3311" t="s">
        <v>15</v>
      </c>
      <c r="B834" s="3311"/>
      <c r="C834" s="3311"/>
      <c r="D834" s="3311"/>
      <c r="E834" s="3311"/>
      <c r="F834" s="3311"/>
      <c r="G834" s="3311"/>
      <c r="H834" s="3311"/>
      <c r="I834" s="3311"/>
      <c r="J834" s="3311"/>
      <c r="K834" s="3311"/>
      <c r="L834" s="3311"/>
      <c r="M834" s="3311"/>
      <c r="N834" s="3311"/>
      <c r="O834" s="3311"/>
    </row>
    <row r="835" spans="1:15">
      <c r="A835" s="2119" t="s">
        <v>37</v>
      </c>
      <c r="B835" s="463" t="s">
        <v>3</v>
      </c>
      <c r="C835" s="464" t="s">
        <v>930</v>
      </c>
      <c r="D835" s="464" t="s">
        <v>5</v>
      </c>
      <c r="E835" s="958" t="s">
        <v>6</v>
      </c>
      <c r="F835" s="463" t="s">
        <v>7</v>
      </c>
      <c r="G835" s="959" t="s">
        <v>8</v>
      </c>
      <c r="H835" s="509" t="s">
        <v>9</v>
      </c>
      <c r="I835" s="463" t="s">
        <v>10</v>
      </c>
      <c r="J835" s="463" t="s">
        <v>11</v>
      </c>
      <c r="K835" s="463" t="s">
        <v>3</v>
      </c>
      <c r="L835" s="463" t="s">
        <v>5</v>
      </c>
      <c r="M835" s="463" t="s">
        <v>12</v>
      </c>
      <c r="N835" s="463" t="s">
        <v>7</v>
      </c>
      <c r="O835" s="790"/>
    </row>
    <row r="836" spans="1:15" ht="12.75" customHeight="1">
      <c r="A836" s="3357" t="s">
        <v>13</v>
      </c>
      <c r="B836" s="504">
        <v>11709</v>
      </c>
      <c r="C836" s="545">
        <v>0.1</v>
      </c>
      <c r="D836" s="1082" t="s">
        <v>7325</v>
      </c>
      <c r="E836" s="1753">
        <v>2500000</v>
      </c>
      <c r="F836" s="545">
        <v>7.0000000000000007E-2</v>
      </c>
      <c r="G836" s="564">
        <f>E836*F836</f>
        <v>175000.00000000003</v>
      </c>
      <c r="H836" s="544" t="s">
        <v>19</v>
      </c>
      <c r="I836" s="544" t="s">
        <v>1170</v>
      </c>
      <c r="J836" s="1521"/>
      <c r="K836" s="1922">
        <v>11574</v>
      </c>
      <c r="L836" s="1895" t="s">
        <v>7326</v>
      </c>
      <c r="M836" s="1895">
        <v>2450000</v>
      </c>
      <c r="N836" s="1923">
        <v>0.05</v>
      </c>
      <c r="O836" s="1895">
        <f>M836*N836</f>
        <v>122500</v>
      </c>
    </row>
    <row r="837" spans="1:15" ht="12.75" customHeight="1">
      <c r="A837" s="3357"/>
      <c r="B837" s="956"/>
      <c r="C837" s="956"/>
      <c r="D837" s="956"/>
      <c r="E837" s="956"/>
      <c r="F837" s="956"/>
      <c r="G837" s="956"/>
      <c r="H837" s="956"/>
      <c r="I837" s="956"/>
      <c r="J837" s="1905"/>
      <c r="K837" s="1557">
        <v>11567</v>
      </c>
      <c r="L837" s="657" t="s">
        <v>7327</v>
      </c>
      <c r="M837" s="658">
        <v>3000000</v>
      </c>
      <c r="N837" s="1615">
        <v>0.05</v>
      </c>
      <c r="O837" s="1895">
        <f>M837*N837</f>
        <v>150000</v>
      </c>
    </row>
    <row r="838" spans="1:15" ht="12.75" customHeight="1">
      <c r="A838" s="3357"/>
      <c r="B838" s="407"/>
      <c r="C838" s="407"/>
      <c r="D838" s="407"/>
      <c r="E838" s="407"/>
      <c r="F838" s="407"/>
      <c r="G838" s="407"/>
      <c r="H838" s="407"/>
      <c r="I838" s="407"/>
      <c r="J838" s="1521"/>
      <c r="K838" s="1547">
        <v>11601</v>
      </c>
      <c r="L838" s="1680" t="s">
        <v>7328</v>
      </c>
      <c r="M838" s="564">
        <v>2800000</v>
      </c>
      <c r="N838" s="1615">
        <v>0.05</v>
      </c>
      <c r="O838" s="1895">
        <f>M838*N838</f>
        <v>140000</v>
      </c>
    </row>
    <row r="839" spans="1:15" ht="12.75" customHeight="1">
      <c r="A839" s="3357"/>
      <c r="B839" s="407"/>
      <c r="C839" s="407"/>
      <c r="D839" s="407"/>
      <c r="E839" s="407"/>
      <c r="F839" s="407"/>
      <c r="G839" s="407"/>
      <c r="H839" s="407"/>
      <c r="I839" s="407"/>
      <c r="J839" s="1521"/>
      <c r="K839" s="1521"/>
      <c r="L839" s="1512"/>
      <c r="M839" s="1519"/>
      <c r="N839" s="1520"/>
      <c r="O839" s="1519"/>
    </row>
    <row r="840" spans="1:15" ht="12.75" customHeight="1">
      <c r="A840" s="3357"/>
      <c r="B840" s="447"/>
      <c r="C840" s="482" t="s">
        <v>7329</v>
      </c>
      <c r="D840" s="1945">
        <v>5000000</v>
      </c>
      <c r="E840" s="1604"/>
      <c r="F840" s="482"/>
      <c r="G840" s="583"/>
      <c r="H840" s="484"/>
      <c r="I840" s="484"/>
      <c r="J840" s="1521"/>
      <c r="K840" s="1521"/>
      <c r="L840" s="1512"/>
      <c r="M840" s="1519"/>
      <c r="N840" s="1520"/>
      <c r="O840" s="1519"/>
    </row>
    <row r="841" spans="1:15" ht="12.75" customHeight="1">
      <c r="A841" s="3357"/>
      <c r="B841" s="447"/>
      <c r="C841" s="482" t="s">
        <v>7330</v>
      </c>
      <c r="D841" s="1944" t="s">
        <v>7331</v>
      </c>
      <c r="E841" s="1604"/>
      <c r="F841" s="482"/>
      <c r="G841" s="583"/>
      <c r="H841" s="484"/>
      <c r="I841" s="484"/>
      <c r="J841" s="1521"/>
      <c r="K841" s="1521"/>
      <c r="L841" s="1512"/>
      <c r="M841" s="1519"/>
      <c r="N841" s="1520"/>
      <c r="O841" s="1519"/>
    </row>
    <row r="842" spans="1:15" ht="12.75" customHeight="1">
      <c r="A842" s="3357"/>
      <c r="B842" s="1875" t="s">
        <v>171</v>
      </c>
      <c r="C842" s="701" t="s">
        <v>7332</v>
      </c>
      <c r="D842" s="1876" t="s">
        <v>7333</v>
      </c>
      <c r="E842" s="1781"/>
      <c r="F842" s="812"/>
      <c r="G842" s="1879"/>
      <c r="H842" s="705"/>
      <c r="I842" s="705"/>
      <c r="J842" s="1905"/>
      <c r="K842" s="1905"/>
      <c r="L842" s="1512"/>
      <c r="M842" s="1519"/>
      <c r="N842" s="1520"/>
      <c r="O842" s="1519"/>
    </row>
    <row r="843" spans="1:15" ht="12.75" customHeight="1">
      <c r="A843" s="3358"/>
      <c r="B843" s="811" t="s">
        <v>171</v>
      </c>
      <c r="C843" s="1556" t="s">
        <v>7334</v>
      </c>
      <c r="D843" s="1880" t="s">
        <v>7335</v>
      </c>
      <c r="E843" s="1907"/>
      <c r="F843" s="482"/>
      <c r="G843" s="766"/>
      <c r="H843" s="484"/>
      <c r="I843" s="484"/>
      <c r="J843" s="1521"/>
      <c r="K843" s="1521"/>
      <c r="L843" s="1512"/>
      <c r="M843" s="1519"/>
      <c r="N843" s="1520"/>
      <c r="O843" s="1519"/>
    </row>
    <row r="844" spans="1:15" ht="12.75" customHeight="1">
      <c r="A844" s="3358"/>
      <c r="B844" s="1881" t="s">
        <v>171</v>
      </c>
      <c r="C844" s="998" t="s">
        <v>7336</v>
      </c>
      <c r="D844" s="1882" t="s">
        <v>7337</v>
      </c>
      <c r="E844" s="1822"/>
      <c r="F844" s="1604"/>
      <c r="G844" s="1137"/>
      <c r="H844" s="1906"/>
      <c r="I844" s="484"/>
      <c r="J844" s="484"/>
      <c r="K844" s="308"/>
      <c r="L844" s="149"/>
      <c r="M844" s="129"/>
      <c r="N844" s="69"/>
      <c r="O844" s="1651">
        <f>SUM(O836:O843)</f>
        <v>412500</v>
      </c>
    </row>
    <row r="845" spans="1:15" ht="12.75" customHeight="1">
      <c r="A845" s="3359"/>
      <c r="B845" s="1478"/>
      <c r="C845" s="315"/>
      <c r="D845" s="1883" t="s">
        <v>34</v>
      </c>
      <c r="E845" s="1908">
        <f>SUM(E836:E843)</f>
        <v>2500000</v>
      </c>
      <c r="F845" s="668" t="s">
        <v>34</v>
      </c>
      <c r="G845" s="1921">
        <f>SUM(G836:G844)</f>
        <v>175000.00000000003</v>
      </c>
      <c r="H845" s="3458"/>
      <c r="I845" s="3429"/>
      <c r="J845" s="3429"/>
      <c r="K845" s="3429"/>
      <c r="L845" s="3277" t="s">
        <v>35</v>
      </c>
      <c r="M845" s="3277"/>
      <c r="N845" s="3277"/>
      <c r="O845" s="1925">
        <f>O844+G845</f>
        <v>587500</v>
      </c>
    </row>
    <row r="847" spans="1:15" ht="18.75" customHeight="1">
      <c r="A847" s="3311" t="s">
        <v>43</v>
      </c>
      <c r="B847" s="3361"/>
      <c r="C847" s="3361"/>
      <c r="D847" s="3361"/>
      <c r="E847" s="3361"/>
      <c r="F847" s="3361"/>
      <c r="G847" s="3361"/>
      <c r="H847" s="3361"/>
      <c r="I847" s="3361"/>
      <c r="J847" s="3311"/>
      <c r="K847" s="3311"/>
      <c r="L847" s="3311"/>
      <c r="M847" s="3311"/>
      <c r="N847" s="3311"/>
      <c r="O847" s="3311"/>
    </row>
    <row r="848" spans="1:15">
      <c r="A848" s="2120" t="s">
        <v>37</v>
      </c>
      <c r="B848" s="156" t="s">
        <v>3</v>
      </c>
      <c r="C848" s="1449" t="s">
        <v>930</v>
      </c>
      <c r="D848" s="1449" t="s">
        <v>5</v>
      </c>
      <c r="E848" s="1450" t="s">
        <v>6</v>
      </c>
      <c r="F848" s="156" t="s">
        <v>7</v>
      </c>
      <c r="G848" s="1451" t="s">
        <v>8</v>
      </c>
      <c r="H848" s="156" t="s">
        <v>9</v>
      </c>
      <c r="I848" s="156" t="s">
        <v>10</v>
      </c>
      <c r="J848" s="24" t="s">
        <v>11</v>
      </c>
      <c r="K848" s="463" t="s">
        <v>3</v>
      </c>
      <c r="L848" s="463" t="s">
        <v>5</v>
      </c>
      <c r="M848" s="463" t="s">
        <v>12</v>
      </c>
      <c r="N848" s="24" t="s">
        <v>7</v>
      </c>
      <c r="O848" s="30"/>
    </row>
    <row r="849" spans="1:15" s="605" customFormat="1" ht="12.75" customHeight="1">
      <c r="A849" s="3353" t="s">
        <v>232</v>
      </c>
      <c r="B849" s="1362">
        <v>11586</v>
      </c>
      <c r="C849" s="545">
        <v>0.1</v>
      </c>
      <c r="D849" s="1680" t="s">
        <v>7338</v>
      </c>
      <c r="E849" s="564">
        <v>1700000</v>
      </c>
      <c r="F849" s="545">
        <v>0.12</v>
      </c>
      <c r="G849" s="564">
        <f>E849*F849</f>
        <v>204000</v>
      </c>
      <c r="H849" s="544" t="s">
        <v>43</v>
      </c>
      <c r="I849" s="544" t="s">
        <v>19</v>
      </c>
      <c r="J849" s="1910"/>
      <c r="K849" s="1547">
        <v>11578</v>
      </c>
      <c r="L849" s="980" t="s">
        <v>7339</v>
      </c>
      <c r="M849" s="1909">
        <v>1650000</v>
      </c>
      <c r="N849" s="1074">
        <v>0.05</v>
      </c>
      <c r="O849" s="1896">
        <f t="shared" ref="O849:O851" si="33">M849*N849</f>
        <v>82500</v>
      </c>
    </row>
    <row r="850" spans="1:15" s="605" customFormat="1" ht="12.75" customHeight="1">
      <c r="A850" s="3353"/>
      <c r="B850" s="1789">
        <v>11665</v>
      </c>
      <c r="C850" s="656">
        <v>0.1</v>
      </c>
      <c r="D850" s="657" t="s">
        <v>7340</v>
      </c>
      <c r="E850" s="1230">
        <v>1400000</v>
      </c>
      <c r="F850" s="656">
        <v>0.12</v>
      </c>
      <c r="G850" s="658">
        <f t="shared" ref="G850:G854" si="34">E850*F850</f>
        <v>168000</v>
      </c>
      <c r="H850" s="659" t="s">
        <v>43</v>
      </c>
      <c r="I850" s="659" t="s">
        <v>1170</v>
      </c>
      <c r="J850" s="1860"/>
      <c r="K850" s="1547">
        <v>11568</v>
      </c>
      <c r="L850" s="729" t="s">
        <v>7341</v>
      </c>
      <c r="M850" s="1753">
        <v>1500000</v>
      </c>
      <c r="N850" s="1074">
        <v>0.05</v>
      </c>
      <c r="O850" s="1896">
        <f t="shared" si="33"/>
        <v>75000</v>
      </c>
    </row>
    <row r="851" spans="1:15" s="605" customFormat="1" ht="12.75" customHeight="1">
      <c r="A851" s="3353"/>
      <c r="B851" s="1911">
        <v>11574</v>
      </c>
      <c r="C851" s="541">
        <v>0.1</v>
      </c>
      <c r="D851" s="1234" t="s">
        <v>7342</v>
      </c>
      <c r="E851" s="1872">
        <v>2450000</v>
      </c>
      <c r="F851" s="541">
        <v>7.0000000000000007E-2</v>
      </c>
      <c r="G851" s="564">
        <f t="shared" si="34"/>
        <v>171500.00000000003</v>
      </c>
      <c r="H851" s="543" t="s">
        <v>15</v>
      </c>
      <c r="I851" s="543" t="s">
        <v>1859</v>
      </c>
      <c r="J851" s="1860"/>
      <c r="K851" s="1547">
        <v>11620</v>
      </c>
      <c r="L851" s="980" t="s">
        <v>7343</v>
      </c>
      <c r="M851" s="722">
        <v>1400000</v>
      </c>
      <c r="N851" s="1074">
        <v>0.05</v>
      </c>
      <c r="O851" s="1896">
        <f t="shared" si="33"/>
        <v>70000</v>
      </c>
    </row>
    <row r="852" spans="1:15" ht="12.75" customHeight="1">
      <c r="A852" s="3353"/>
      <c r="B852" s="1786">
        <v>11607</v>
      </c>
      <c r="C852" s="545">
        <v>0.1</v>
      </c>
      <c r="D852" s="1082" t="s">
        <v>7344</v>
      </c>
      <c r="E852" s="1753">
        <v>2600000</v>
      </c>
      <c r="F852" s="545">
        <v>0.12</v>
      </c>
      <c r="G852" s="564">
        <f t="shared" si="34"/>
        <v>312000</v>
      </c>
      <c r="H852" s="544" t="s">
        <v>43</v>
      </c>
      <c r="I852" s="544" t="s">
        <v>19</v>
      </c>
      <c r="J852" s="1512"/>
      <c r="K852" s="1512"/>
      <c r="L852" s="1512"/>
      <c r="M852" s="1519"/>
      <c r="N852" s="1520"/>
      <c r="O852" s="1519"/>
    </row>
    <row r="853" spans="1:15" ht="12.75" customHeight="1">
      <c r="A853" s="3353"/>
      <c r="B853" s="1362">
        <v>11647</v>
      </c>
      <c r="C853" s="545">
        <v>0.1</v>
      </c>
      <c r="D853" s="1082" t="s">
        <v>7345</v>
      </c>
      <c r="E853" s="1753">
        <v>1550000</v>
      </c>
      <c r="F853" s="545">
        <v>0.12</v>
      </c>
      <c r="G853" s="564">
        <f t="shared" si="34"/>
        <v>186000</v>
      </c>
      <c r="H853" s="544" t="s">
        <v>43</v>
      </c>
      <c r="I853" s="544" t="s">
        <v>1170</v>
      </c>
      <c r="J853" s="1512"/>
      <c r="K853" s="1512"/>
      <c r="L853" s="1512"/>
      <c r="M853" s="1519"/>
      <c r="N853" s="1520"/>
      <c r="O853" s="1519"/>
    </row>
    <row r="854" spans="1:15" ht="12.75" customHeight="1">
      <c r="A854" s="3353"/>
      <c r="B854" s="1362">
        <v>11679</v>
      </c>
      <c r="C854" s="545">
        <v>0.1</v>
      </c>
      <c r="D854" s="1062" t="s">
        <v>7346</v>
      </c>
      <c r="E854" s="1753">
        <v>1450000</v>
      </c>
      <c r="F854" s="545">
        <v>0.12</v>
      </c>
      <c r="G854" s="564">
        <f t="shared" si="34"/>
        <v>174000</v>
      </c>
      <c r="H854" s="544" t="s">
        <v>43</v>
      </c>
      <c r="I854" s="544" t="s">
        <v>1170</v>
      </c>
      <c r="J854" s="1512"/>
      <c r="K854" s="1512"/>
      <c r="L854" s="1512"/>
      <c r="M854" s="1519"/>
      <c r="N854" s="1520"/>
      <c r="O854" s="1519"/>
    </row>
    <row r="855" spans="1:15" ht="12.75" customHeight="1">
      <c r="A855" s="3353"/>
      <c r="B855" s="1788">
        <v>11719</v>
      </c>
      <c r="C855" s="656">
        <v>0.1</v>
      </c>
      <c r="D855" s="1171" t="s">
        <v>7347</v>
      </c>
      <c r="E855" s="1871">
        <v>1500000</v>
      </c>
      <c r="F855" s="656">
        <v>0.12</v>
      </c>
      <c r="G855" s="658">
        <f>E855*F855</f>
        <v>180000</v>
      </c>
      <c r="H855" s="659" t="s">
        <v>43</v>
      </c>
      <c r="I855" s="659" t="s">
        <v>1170</v>
      </c>
      <c r="J855" s="1512"/>
      <c r="K855" s="1512"/>
      <c r="L855" s="1512"/>
      <c r="M855" s="1519"/>
      <c r="N855" s="1520"/>
      <c r="O855" s="1519"/>
    </row>
    <row r="856" spans="1:15" ht="12.75" customHeight="1">
      <c r="A856" s="3353"/>
      <c r="B856" s="1786">
        <v>11680</v>
      </c>
      <c r="C856" s="1026">
        <v>0.08</v>
      </c>
      <c r="D856" s="1082" t="s">
        <v>7348</v>
      </c>
      <c r="E856" s="1753">
        <v>1500000</v>
      </c>
      <c r="F856" s="545">
        <v>0.1</v>
      </c>
      <c r="G856" s="564">
        <f>E856*F856</f>
        <v>150000</v>
      </c>
      <c r="H856" s="544" t="s">
        <v>43</v>
      </c>
      <c r="I856" s="544" t="s">
        <v>1170</v>
      </c>
      <c r="J856" s="1512"/>
      <c r="K856" s="1512"/>
      <c r="L856" s="1512"/>
      <c r="M856" s="1519"/>
      <c r="N856" s="1520"/>
      <c r="O856" s="1519"/>
    </row>
    <row r="857" spans="1:15" ht="12.75" customHeight="1">
      <c r="A857" s="3353"/>
      <c r="B857" s="1912">
        <v>11731</v>
      </c>
      <c r="C857" s="1927">
        <v>0.08</v>
      </c>
      <c r="D857" s="1312" t="s">
        <v>7349</v>
      </c>
      <c r="E857" s="1866">
        <v>1900000</v>
      </c>
      <c r="F857" s="1927">
        <v>0.06</v>
      </c>
      <c r="G857" s="1751">
        <f>E857*F857</f>
        <v>114000</v>
      </c>
      <c r="H857" s="1847" t="s">
        <v>127</v>
      </c>
      <c r="I857" s="1847" t="s">
        <v>1859</v>
      </c>
      <c r="J857" s="1512"/>
      <c r="K857" s="1512"/>
      <c r="L857" s="1512"/>
      <c r="M857" s="1519"/>
      <c r="N857" s="1520"/>
      <c r="O857" s="1519"/>
    </row>
    <row r="858" spans="1:15" ht="12.75" customHeight="1">
      <c r="A858" s="3353"/>
      <c r="B858" s="1913">
        <v>11708</v>
      </c>
      <c r="C858" s="744">
        <v>0.1</v>
      </c>
      <c r="D858" s="1844" t="s">
        <v>7350</v>
      </c>
      <c r="E858" s="1894">
        <v>2800000</v>
      </c>
      <c r="F858" s="744">
        <v>0.12</v>
      </c>
      <c r="G858" s="751">
        <f>E858*F858</f>
        <v>336000</v>
      </c>
      <c r="H858" s="745" t="s">
        <v>43</v>
      </c>
      <c r="I858" s="745" t="s">
        <v>1170</v>
      </c>
      <c r="J858" s="1512"/>
      <c r="K858" s="1512"/>
      <c r="L858" s="1512"/>
      <c r="M858" s="1519"/>
      <c r="N858" s="1520"/>
      <c r="O858" s="1519"/>
    </row>
    <row r="859" spans="1:15" ht="12.75" customHeight="1">
      <c r="A859" s="3353"/>
      <c r="B859" s="407"/>
      <c r="C859" s="407"/>
      <c r="D859" s="407"/>
      <c r="E859" s="407"/>
      <c r="F859" s="676"/>
      <c r="G859" s="407"/>
      <c r="H859" s="676"/>
      <c r="I859" s="407"/>
      <c r="J859" s="1512"/>
      <c r="K859" s="1512"/>
      <c r="L859" s="1512"/>
      <c r="M859" s="1519"/>
      <c r="N859" s="1520"/>
      <c r="O859" s="1519"/>
    </row>
    <row r="860" spans="1:15" ht="12.75" customHeight="1">
      <c r="A860" s="3353"/>
      <c r="B860" s="447"/>
      <c r="C860" s="996"/>
      <c r="D860" s="1559"/>
      <c r="E860" s="1839"/>
      <c r="F860" s="996"/>
      <c r="G860" s="895"/>
      <c r="H860" s="998"/>
      <c r="I860" s="998"/>
      <c r="J860" s="1512"/>
      <c r="K860" s="1512"/>
      <c r="L860" s="1512"/>
      <c r="M860" s="1519"/>
      <c r="N860" s="1520"/>
      <c r="O860" s="1519"/>
    </row>
    <row r="861" spans="1:15" ht="12.75" customHeight="1">
      <c r="A861" s="3353"/>
      <c r="B861" s="1836"/>
      <c r="C861" s="1779"/>
      <c r="D861" s="702"/>
      <c r="E861" s="1874"/>
      <c r="F861" s="1779"/>
      <c r="G861" s="702"/>
      <c r="H861" s="705"/>
      <c r="I861" s="705"/>
      <c r="J861" s="1512"/>
      <c r="K861" s="1512"/>
      <c r="L861" s="1512"/>
      <c r="M861" s="1519"/>
      <c r="N861" s="1520"/>
      <c r="O861" s="1519"/>
    </row>
    <row r="862" spans="1:15" ht="12.75" customHeight="1">
      <c r="A862" s="3354"/>
      <c r="B862" s="1561" t="s">
        <v>171</v>
      </c>
      <c r="C862" s="482"/>
      <c r="D862" s="1613" t="s">
        <v>7351</v>
      </c>
      <c r="E862" s="1870"/>
      <c r="F862" s="482"/>
      <c r="G862" s="583"/>
      <c r="H862" s="484"/>
      <c r="I862" s="484"/>
      <c r="J862" s="149"/>
      <c r="K862" s="149"/>
      <c r="L862" s="149"/>
      <c r="M862" s="129"/>
      <c r="N862" s="69"/>
      <c r="O862" s="1651">
        <f>SUM(O849:O861)</f>
        <v>227500</v>
      </c>
    </row>
    <row r="863" spans="1:15" ht="12.75" customHeight="1">
      <c r="A863" s="3355"/>
      <c r="B863" s="256"/>
      <c r="C863" s="256"/>
      <c r="D863" s="1038"/>
      <c r="E863" s="808">
        <f>SUM(E849:E862)</f>
        <v>18850000</v>
      </c>
      <c r="F863" s="292"/>
      <c r="G863" s="913">
        <f>SUM(G849:G862)</f>
        <v>1995500</v>
      </c>
      <c r="H863" s="3423"/>
      <c r="I863" s="3423"/>
      <c r="J863" s="3423"/>
      <c r="K863" s="3423"/>
      <c r="L863" s="3277" t="s">
        <v>35</v>
      </c>
      <c r="M863" s="3277"/>
      <c r="N863" s="3277"/>
      <c r="O863" s="1925">
        <f>O862+G863</f>
        <v>2223000</v>
      </c>
    </row>
    <row r="866" spans="1:15" ht="18.75" customHeight="1">
      <c r="A866" s="3311" t="s">
        <v>127</v>
      </c>
      <c r="B866" s="3311"/>
      <c r="C866" s="3311"/>
      <c r="D866" s="3311"/>
      <c r="E866" s="3311"/>
      <c r="F866" s="3311"/>
      <c r="G866" s="3311"/>
      <c r="H866" s="3311"/>
      <c r="I866" s="3311"/>
      <c r="J866" s="3311"/>
      <c r="K866" s="3311"/>
      <c r="L866" s="3311"/>
      <c r="M866" s="3311"/>
      <c r="N866" s="3311"/>
      <c r="O866" s="3311"/>
    </row>
    <row r="867" spans="1:15">
      <c r="A867" s="2119" t="s">
        <v>37</v>
      </c>
      <c r="B867" s="24" t="s">
        <v>3</v>
      </c>
      <c r="C867" s="8" t="s">
        <v>930</v>
      </c>
      <c r="D867" s="8" t="s">
        <v>5</v>
      </c>
      <c r="E867" s="907" t="s">
        <v>6</v>
      </c>
      <c r="F867" s="24" t="s">
        <v>7</v>
      </c>
      <c r="G867" s="885" t="s">
        <v>8</v>
      </c>
      <c r="H867" s="156" t="s">
        <v>9</v>
      </c>
      <c r="I867" s="24" t="s">
        <v>10</v>
      </c>
      <c r="J867" s="24" t="s">
        <v>11</v>
      </c>
      <c r="K867" s="24" t="s">
        <v>3</v>
      </c>
      <c r="L867" s="24" t="s">
        <v>5</v>
      </c>
      <c r="M867" s="24" t="s">
        <v>12</v>
      </c>
      <c r="N867" s="24" t="s">
        <v>7</v>
      </c>
      <c r="O867" s="30"/>
    </row>
    <row r="868" spans="1:15" ht="15.75">
      <c r="A868" s="2119"/>
      <c r="B868" s="1914">
        <v>11567</v>
      </c>
      <c r="C868" s="656">
        <v>0.1</v>
      </c>
      <c r="D868" s="657" t="s">
        <v>7327</v>
      </c>
      <c r="E868" s="658">
        <v>3000000</v>
      </c>
      <c r="F868" s="656">
        <v>0.04</v>
      </c>
      <c r="G868" s="658">
        <f>F868*E868</f>
        <v>120000</v>
      </c>
      <c r="H868" s="659" t="s">
        <v>15</v>
      </c>
      <c r="I868" s="659" t="s">
        <v>19</v>
      </c>
      <c r="J868" s="24"/>
      <c r="K868" s="382">
        <v>11493</v>
      </c>
      <c r="L868" s="1082" t="s">
        <v>7297</v>
      </c>
      <c r="M868" s="1831">
        <v>1500000</v>
      </c>
      <c r="N868" s="707">
        <v>0.04</v>
      </c>
      <c r="O868" s="1105">
        <f>M868*N868</f>
        <v>60000</v>
      </c>
    </row>
    <row r="869" spans="1:15" ht="15.75">
      <c r="A869" s="3353" t="s">
        <v>131</v>
      </c>
      <c r="B869" s="1877">
        <v>11564</v>
      </c>
      <c r="C869" s="1095">
        <v>0.1</v>
      </c>
      <c r="D869" s="1034" t="s">
        <v>7352</v>
      </c>
      <c r="E869" s="722">
        <v>2400000</v>
      </c>
      <c r="F869" s="545">
        <v>0.08</v>
      </c>
      <c r="G869" s="658">
        <f t="shared" ref="G869:G872" si="35">F869*E869</f>
        <v>192000</v>
      </c>
      <c r="H869" s="544" t="s">
        <v>127</v>
      </c>
      <c r="I869" s="544" t="s">
        <v>1170</v>
      </c>
      <c r="J869" s="24"/>
      <c r="K869" s="382">
        <v>11705</v>
      </c>
      <c r="L869" s="1807" t="s">
        <v>7353</v>
      </c>
      <c r="M869" s="1915">
        <v>2500000</v>
      </c>
      <c r="N869" s="707">
        <v>0.04</v>
      </c>
      <c r="O869" s="1105">
        <f t="shared" ref="O869:O871" si="36">M869*N869</f>
        <v>100000</v>
      </c>
    </row>
    <row r="870" spans="1:15" ht="12.75" customHeight="1">
      <c r="A870" s="3353"/>
      <c r="B870" s="1789">
        <v>11601</v>
      </c>
      <c r="C870" s="545">
        <v>0.1</v>
      </c>
      <c r="D870" s="1680" t="s">
        <v>7328</v>
      </c>
      <c r="E870" s="564">
        <v>2800000</v>
      </c>
      <c r="F870" s="545">
        <v>0.04</v>
      </c>
      <c r="G870" s="658">
        <f t="shared" si="35"/>
        <v>112000</v>
      </c>
      <c r="H870" s="544" t="s">
        <v>15</v>
      </c>
      <c r="I870" s="544" t="s">
        <v>1170</v>
      </c>
      <c r="J870" s="1552"/>
      <c r="K870" s="382">
        <v>11570</v>
      </c>
      <c r="L870" s="1897" t="s">
        <v>7354</v>
      </c>
      <c r="M870" s="1916">
        <v>1400000</v>
      </c>
      <c r="N870" s="707">
        <v>0.04</v>
      </c>
      <c r="O870" s="1105">
        <f t="shared" si="36"/>
        <v>56000</v>
      </c>
    </row>
    <row r="871" spans="1:15" ht="12.75" customHeight="1">
      <c r="A871" s="3353"/>
      <c r="B871" s="1793">
        <v>11689</v>
      </c>
      <c r="C871" s="656">
        <v>0.1</v>
      </c>
      <c r="D871" s="1047" t="s">
        <v>7355</v>
      </c>
      <c r="E871" s="532">
        <v>950000</v>
      </c>
      <c r="F871" s="656">
        <v>0.04</v>
      </c>
      <c r="G871" s="658">
        <f t="shared" si="35"/>
        <v>38000</v>
      </c>
      <c r="H871" s="659" t="s">
        <v>19</v>
      </c>
      <c r="I871" s="659" t="s">
        <v>1859</v>
      </c>
      <c r="J871" s="1512"/>
      <c r="K871" s="382"/>
      <c r="L871" s="1897" t="s">
        <v>7356</v>
      </c>
      <c r="M871" s="1105">
        <v>1900000</v>
      </c>
      <c r="N871" s="707">
        <v>0.03</v>
      </c>
      <c r="O871" s="1105">
        <f t="shared" si="36"/>
        <v>57000</v>
      </c>
    </row>
    <row r="872" spans="1:15" ht="12.75" customHeight="1">
      <c r="A872" s="3353"/>
      <c r="B872" s="1362">
        <v>11675</v>
      </c>
      <c r="C872" s="545">
        <v>0.1</v>
      </c>
      <c r="D872" s="1680" t="s">
        <v>7357</v>
      </c>
      <c r="E872" s="564">
        <v>900000</v>
      </c>
      <c r="F872" s="545">
        <v>0.04</v>
      </c>
      <c r="G872" s="658">
        <f t="shared" si="35"/>
        <v>36000</v>
      </c>
      <c r="H872" s="544" t="s">
        <v>19</v>
      </c>
      <c r="I872" s="544" t="s">
        <v>1859</v>
      </c>
      <c r="J872" s="1512"/>
      <c r="K872" s="1512"/>
      <c r="L872" s="1512"/>
      <c r="M872" s="1519"/>
      <c r="N872" s="1520"/>
      <c r="O872" s="1519"/>
    </row>
    <row r="873" spans="1:15" ht="12.75" customHeight="1">
      <c r="A873" s="3354"/>
      <c r="B873" s="1086"/>
      <c r="C873" s="1744"/>
      <c r="D873" s="975"/>
      <c r="E873" s="1080"/>
      <c r="F873" s="975"/>
      <c r="G873" s="975"/>
      <c r="H873" s="975"/>
      <c r="I873" s="974"/>
      <c r="J873" s="1512"/>
      <c r="K873" s="1512"/>
      <c r="L873" s="1512"/>
      <c r="M873" s="1519"/>
      <c r="N873" s="1520"/>
      <c r="O873" s="1519"/>
    </row>
    <row r="874" spans="1:15" ht="12.75" customHeight="1">
      <c r="A874" s="3354"/>
      <c r="B874" s="447"/>
      <c r="C874" s="482"/>
      <c r="D874" s="1140"/>
      <c r="E874" s="1604"/>
      <c r="F874" s="482"/>
      <c r="G874" s="583"/>
      <c r="H874" s="484"/>
      <c r="I874" s="484"/>
      <c r="J874" s="149"/>
      <c r="K874" s="149"/>
      <c r="L874" s="149"/>
      <c r="M874" s="129"/>
      <c r="N874" s="69"/>
      <c r="O874" s="1917">
        <f>SUM(O868:O873)</f>
        <v>273000</v>
      </c>
    </row>
    <row r="875" spans="1:15" ht="12.75" customHeight="1">
      <c r="A875" s="3355"/>
      <c r="B875" s="256"/>
      <c r="C875" s="256"/>
      <c r="D875" s="1038" t="s">
        <v>34</v>
      </c>
      <c r="E875" s="808">
        <f>SUM(E868:E874)</f>
        <v>10050000</v>
      </c>
      <c r="F875" s="292" t="s">
        <v>34</v>
      </c>
      <c r="G875" s="913">
        <f>SUM(G868:G874)</f>
        <v>498000</v>
      </c>
      <c r="H875" s="3423"/>
      <c r="I875" s="3423"/>
      <c r="J875" s="3423"/>
      <c r="K875" s="3423"/>
      <c r="L875" s="3277" t="s">
        <v>35</v>
      </c>
      <c r="M875" s="3277"/>
      <c r="N875" s="3277"/>
      <c r="O875" s="857">
        <f>O874+G875</f>
        <v>771000</v>
      </c>
    </row>
    <row r="876" spans="1:15" ht="12.75" customHeight="1">
      <c r="A876" s="1867"/>
      <c r="B876" s="424"/>
      <c r="C876" s="424"/>
      <c r="D876" s="1069"/>
      <c r="E876" s="1868"/>
      <c r="F876" s="425"/>
      <c r="G876" s="1869" t="s">
        <v>7358</v>
      </c>
      <c r="H876" s="2"/>
      <c r="I876" s="2"/>
      <c r="J876" s="2"/>
      <c r="K876" s="2"/>
      <c r="L876" s="428"/>
      <c r="M876" s="428"/>
      <c r="N876" s="428"/>
      <c r="O876" s="429"/>
    </row>
    <row r="877" spans="1:15" ht="18.75" customHeight="1">
      <c r="A877" s="3311" t="s">
        <v>942</v>
      </c>
      <c r="B877" s="3311"/>
      <c r="C877" s="3311"/>
      <c r="D877" s="3311"/>
      <c r="E877" s="3311"/>
      <c r="F877" s="3311"/>
      <c r="G877" s="3311"/>
      <c r="H877" s="3311"/>
      <c r="I877" s="3311"/>
      <c r="J877" s="3311"/>
      <c r="K877" s="3311"/>
      <c r="L877" s="3311"/>
      <c r="M877" s="3311"/>
      <c r="N877" s="3311"/>
      <c r="O877" s="3311"/>
    </row>
    <row r="878" spans="1:15">
      <c r="A878" s="2119" t="s">
        <v>37</v>
      </c>
      <c r="B878" s="24" t="s">
        <v>3</v>
      </c>
      <c r="C878" s="8" t="s">
        <v>930</v>
      </c>
      <c r="D878" s="8" t="s">
        <v>5</v>
      </c>
      <c r="E878" s="907" t="s">
        <v>6</v>
      </c>
      <c r="F878" s="24" t="s">
        <v>7</v>
      </c>
      <c r="G878" s="885" t="s">
        <v>8</v>
      </c>
      <c r="H878" s="156" t="s">
        <v>9</v>
      </c>
      <c r="I878" s="24" t="s">
        <v>10</v>
      </c>
      <c r="J878" s="24" t="s">
        <v>11</v>
      </c>
      <c r="K878" s="24" t="s">
        <v>3</v>
      </c>
      <c r="L878" s="24" t="s">
        <v>5</v>
      </c>
      <c r="M878" s="24" t="s">
        <v>12</v>
      </c>
      <c r="N878" s="24" t="s">
        <v>7</v>
      </c>
      <c r="O878" s="30"/>
    </row>
    <row r="879" spans="1:15" ht="15">
      <c r="A879" s="2119"/>
      <c r="B879" s="1098">
        <v>11570</v>
      </c>
      <c r="C879" s="656">
        <v>0.1</v>
      </c>
      <c r="D879" s="421" t="s">
        <v>7359</v>
      </c>
      <c r="E879" s="532">
        <v>1400000</v>
      </c>
      <c r="F879" s="656">
        <v>0.05</v>
      </c>
      <c r="G879" s="658">
        <f>E879*F879</f>
        <v>70000</v>
      </c>
      <c r="H879" s="659" t="s">
        <v>127</v>
      </c>
      <c r="I879" s="659" t="s">
        <v>1170</v>
      </c>
      <c r="J879" s="24"/>
      <c r="K879" s="24"/>
      <c r="L879" s="24"/>
      <c r="M879" s="24"/>
      <c r="N879" s="24"/>
      <c r="O879" s="30"/>
    </row>
    <row r="880" spans="1:15" ht="15">
      <c r="A880" s="2119"/>
      <c r="B880" s="1098">
        <v>11578</v>
      </c>
      <c r="C880" s="1595">
        <v>0.1</v>
      </c>
      <c r="D880" s="1452" t="s">
        <v>7339</v>
      </c>
      <c r="E880" s="1597">
        <v>1650000</v>
      </c>
      <c r="F880" s="1595">
        <v>0.05</v>
      </c>
      <c r="G880" s="658">
        <f t="shared" ref="G880:G883" si="37">E880*F880</f>
        <v>82500</v>
      </c>
      <c r="H880" s="1598" t="s">
        <v>43</v>
      </c>
      <c r="I880" s="1598" t="s">
        <v>1170</v>
      </c>
      <c r="J880" s="24"/>
      <c r="K880" s="24"/>
      <c r="L880" s="24"/>
      <c r="M880" s="24"/>
      <c r="N880" s="24"/>
      <c r="O880" s="30"/>
    </row>
    <row r="881" spans="1:15" ht="15">
      <c r="A881" s="3366" t="s">
        <v>232</v>
      </c>
      <c r="B881" s="1098">
        <v>11622</v>
      </c>
      <c r="C881" s="1026">
        <v>0.08</v>
      </c>
      <c r="D881" s="980" t="s">
        <v>7360</v>
      </c>
      <c r="E881" s="722">
        <v>1656000</v>
      </c>
      <c r="F881" s="545">
        <v>0.08</v>
      </c>
      <c r="G881" s="658">
        <f t="shared" si="37"/>
        <v>132480</v>
      </c>
      <c r="H881" s="544" t="s">
        <v>942</v>
      </c>
      <c r="I881" s="544" t="s">
        <v>1170</v>
      </c>
      <c r="J881" s="24"/>
      <c r="K881" s="24"/>
      <c r="L881" s="24"/>
      <c r="M881" s="24"/>
      <c r="N881" s="24"/>
      <c r="O881" s="30"/>
    </row>
    <row r="882" spans="1:15" ht="12.75" customHeight="1">
      <c r="A882" s="3365"/>
      <c r="B882" s="1098">
        <v>11568</v>
      </c>
      <c r="C882" s="656">
        <v>0.1</v>
      </c>
      <c r="D882" s="878" t="s">
        <v>7341</v>
      </c>
      <c r="E882" s="1871">
        <v>1500000</v>
      </c>
      <c r="F882" s="656">
        <v>0.05</v>
      </c>
      <c r="G882" s="658">
        <f t="shared" si="37"/>
        <v>75000</v>
      </c>
      <c r="H882" s="659" t="s">
        <v>43</v>
      </c>
      <c r="I882" s="659" t="s">
        <v>1170</v>
      </c>
      <c r="J882" s="1512"/>
      <c r="K882" s="1512"/>
      <c r="L882" s="1512"/>
      <c r="M882" s="1519"/>
      <c r="N882" s="1520"/>
      <c r="O882" s="1519"/>
    </row>
    <row r="883" spans="1:15" ht="12.75" customHeight="1">
      <c r="A883" s="3365"/>
      <c r="B883" s="1098">
        <v>11620</v>
      </c>
      <c r="C883" s="545">
        <v>0.1</v>
      </c>
      <c r="D883" s="980" t="s">
        <v>7343</v>
      </c>
      <c r="E883" s="722">
        <v>1400000</v>
      </c>
      <c r="F883" s="545">
        <v>0.05</v>
      </c>
      <c r="G883" s="658">
        <f t="shared" si="37"/>
        <v>70000</v>
      </c>
      <c r="H883" s="544" t="s">
        <v>43</v>
      </c>
      <c r="I883" s="544" t="s">
        <v>1170</v>
      </c>
      <c r="J883" s="1512"/>
      <c r="K883" s="1512"/>
      <c r="L883" s="1512"/>
      <c r="M883" s="1519"/>
      <c r="N883" s="1520"/>
      <c r="O883" s="1519"/>
    </row>
    <row r="884" spans="1:15" ht="12.75" customHeight="1">
      <c r="A884" s="3365"/>
      <c r="B884" s="1348">
        <v>11712</v>
      </c>
      <c r="C884" s="545">
        <v>0.1</v>
      </c>
      <c r="D884" s="1034" t="s">
        <v>7361</v>
      </c>
      <c r="E884" s="722">
        <v>2300000</v>
      </c>
      <c r="F884" s="545">
        <v>0.06</v>
      </c>
      <c r="G884" s="564">
        <f>F884*E884</f>
        <v>138000</v>
      </c>
      <c r="H884" s="544" t="s">
        <v>19</v>
      </c>
      <c r="I884" s="544" t="s">
        <v>1170</v>
      </c>
      <c r="J884" s="1512"/>
      <c r="K884" s="1512"/>
      <c r="L884" s="1512"/>
      <c r="M884" s="1519"/>
      <c r="N884" s="1520"/>
      <c r="O884" s="1519"/>
    </row>
    <row r="885" spans="1:15" ht="12.75" customHeight="1">
      <c r="A885" s="3365"/>
      <c r="B885" s="1891" t="s">
        <v>1162</v>
      </c>
      <c r="C885" s="1865">
        <v>0.1</v>
      </c>
      <c r="D885" s="1892" t="s">
        <v>7362</v>
      </c>
      <c r="E885" s="1893">
        <v>2600000</v>
      </c>
      <c r="F885" s="1865">
        <v>0.05</v>
      </c>
      <c r="G885" s="751">
        <f>F885*E885</f>
        <v>130000</v>
      </c>
      <c r="H885" s="1847" t="s">
        <v>19</v>
      </c>
      <c r="I885" s="1847" t="s">
        <v>1859</v>
      </c>
      <c r="J885" s="1512"/>
      <c r="K885" s="1512"/>
      <c r="L885" s="1512"/>
      <c r="M885" s="1519"/>
      <c r="N885" s="1520"/>
      <c r="O885" s="1519"/>
    </row>
    <row r="886" spans="1:15" ht="12.75" customHeight="1">
      <c r="A886" s="3365"/>
      <c r="B886" s="407"/>
      <c r="C886" s="407"/>
      <c r="D886" s="407"/>
      <c r="E886" s="407"/>
      <c r="F886" s="407"/>
      <c r="G886" s="407"/>
      <c r="H886" s="407"/>
      <c r="I886" s="407"/>
      <c r="J886" s="1512"/>
      <c r="K886" s="1512"/>
      <c r="L886" s="1512"/>
      <c r="M886" s="1519"/>
      <c r="N886" s="1520"/>
      <c r="O886" s="1519"/>
    </row>
    <row r="887" spans="1:15" ht="12.75" customHeight="1">
      <c r="A887" s="3365"/>
      <c r="B887" s="1077"/>
      <c r="C887" s="853"/>
      <c r="D887" s="1036"/>
      <c r="E887" s="730"/>
      <c r="F887" s="482"/>
      <c r="G887" s="583"/>
      <c r="H887" s="484"/>
      <c r="I887" s="484"/>
      <c r="J887" s="1512"/>
      <c r="K887" s="1512"/>
      <c r="L887" s="1512"/>
      <c r="M887" s="1519"/>
      <c r="N887" s="1520"/>
      <c r="O887" s="1519"/>
    </row>
    <row r="888" spans="1:15" ht="12.75" customHeight="1">
      <c r="A888" s="3365"/>
      <c r="B888" s="1382"/>
      <c r="C888" s="840"/>
      <c r="D888" s="1054"/>
      <c r="E888" s="943"/>
      <c r="F888" s="701"/>
      <c r="G888" s="703"/>
      <c r="H888" s="705"/>
      <c r="I888" s="705"/>
      <c r="J888" s="1512"/>
      <c r="K888" s="1512"/>
      <c r="L888" s="1512"/>
      <c r="M888" s="1519"/>
      <c r="N888" s="1520"/>
      <c r="O888" s="1519"/>
    </row>
    <row r="889" spans="1:15" ht="12.75" customHeight="1">
      <c r="A889" s="3365"/>
      <c r="B889" s="992"/>
      <c r="C889" s="483"/>
      <c r="D889" s="483"/>
      <c r="E889" s="483"/>
      <c r="F889" s="483"/>
      <c r="G889" s="483"/>
      <c r="H889" s="483"/>
      <c r="I889" s="483"/>
      <c r="J889" s="1512"/>
      <c r="K889" s="1512"/>
      <c r="L889" s="1512"/>
      <c r="M889" s="1519"/>
      <c r="N889" s="1520"/>
      <c r="O889" s="1519"/>
    </row>
    <row r="890" spans="1:15" ht="12.75" customHeight="1">
      <c r="A890" s="3366"/>
      <c r="B890" s="992"/>
      <c r="C890" s="483"/>
      <c r="D890" s="483"/>
      <c r="E890" s="483"/>
      <c r="F890" s="483"/>
      <c r="G890" s="483"/>
      <c r="H890" s="483"/>
      <c r="I890" s="484"/>
      <c r="J890" s="1512"/>
      <c r="K890" s="1512"/>
      <c r="L890" s="1512"/>
      <c r="M890" s="1519"/>
      <c r="N890" s="1520"/>
      <c r="O890" s="1519"/>
    </row>
    <row r="891" spans="1:15" ht="12.75" customHeight="1">
      <c r="A891" s="3366"/>
      <c r="B891" s="447"/>
      <c r="C891" s="482"/>
      <c r="D891" s="1140"/>
      <c r="E891" s="1604"/>
      <c r="F891" s="482"/>
      <c r="G891" s="583"/>
      <c r="H891" s="484"/>
      <c r="I891" s="484"/>
      <c r="J891" s="149"/>
      <c r="K891" s="149"/>
      <c r="L891" s="149"/>
      <c r="M891" s="129"/>
      <c r="N891" s="69"/>
      <c r="O891" s="30">
        <f>SUM(O882:O890)</f>
        <v>0</v>
      </c>
    </row>
    <row r="892" spans="1:15" ht="12.75" customHeight="1">
      <c r="A892" s="3367"/>
      <c r="B892" s="256"/>
      <c r="C892" s="256"/>
      <c r="D892" s="1038" t="s">
        <v>34</v>
      </c>
      <c r="E892" s="808">
        <f>SUM(E879:E891)</f>
        <v>12506000</v>
      </c>
      <c r="F892" s="292" t="s">
        <v>34</v>
      </c>
      <c r="G892" s="913">
        <f>SUM(G879:G891)</f>
        <v>697980</v>
      </c>
      <c r="H892" s="3423"/>
      <c r="I892" s="3423"/>
      <c r="J892" s="3423"/>
      <c r="K892" s="3423"/>
      <c r="L892" s="3277" t="s">
        <v>35</v>
      </c>
      <c r="M892" s="3277"/>
      <c r="N892" s="3277"/>
      <c r="O892" s="547">
        <f>O891+G892</f>
        <v>697980</v>
      </c>
    </row>
    <row r="893" spans="1:15" ht="12.75" customHeight="1">
      <c r="A893" s="1867"/>
      <c r="B893" s="424"/>
      <c r="C893" s="424"/>
      <c r="D893" s="1069"/>
      <c r="E893" s="1868"/>
      <c r="F893" s="425"/>
      <c r="G893" s="1869"/>
      <c r="H893" s="2"/>
      <c r="I893" s="2"/>
      <c r="J893" s="2"/>
      <c r="K893" s="2"/>
      <c r="L893" s="428"/>
      <c r="M893" s="428"/>
      <c r="N893" s="428"/>
      <c r="O893" s="429"/>
    </row>
    <row r="895" spans="1:15" ht="18.75" customHeight="1">
      <c r="A895" s="3311" t="s">
        <v>19</v>
      </c>
      <c r="B895" s="3311"/>
      <c r="C895" s="3311"/>
      <c r="D895" s="3311"/>
      <c r="E895" s="3311"/>
      <c r="F895" s="3311"/>
      <c r="G895" s="3311"/>
      <c r="H895" s="3311"/>
      <c r="I895" s="3311"/>
      <c r="J895" s="3311"/>
      <c r="K895" s="3311"/>
      <c r="L895" s="3311"/>
      <c r="M895" s="3311"/>
      <c r="N895" s="3311"/>
      <c r="O895" s="3311"/>
    </row>
    <row r="896" spans="1:15">
      <c r="A896" s="2119" t="s">
        <v>37</v>
      </c>
      <c r="B896" s="24" t="s">
        <v>3</v>
      </c>
      <c r="C896" s="8" t="s">
        <v>930</v>
      </c>
      <c r="D896" s="8" t="s">
        <v>5</v>
      </c>
      <c r="E896" s="907" t="s">
        <v>6</v>
      </c>
      <c r="F896" s="24" t="s">
        <v>7</v>
      </c>
      <c r="G896" s="885" t="s">
        <v>8</v>
      </c>
      <c r="H896" s="156" t="s">
        <v>9</v>
      </c>
      <c r="I896" s="24" t="s">
        <v>10</v>
      </c>
      <c r="J896" s="24" t="s">
        <v>11</v>
      </c>
      <c r="K896" s="24" t="s">
        <v>3</v>
      </c>
      <c r="L896" s="24" t="s">
        <v>5</v>
      </c>
      <c r="M896" s="24" t="s">
        <v>12</v>
      </c>
      <c r="N896" s="24" t="s">
        <v>7</v>
      </c>
      <c r="O896" s="30"/>
    </row>
    <row r="897" spans="1:15">
      <c r="A897" s="2119"/>
      <c r="B897" s="978">
        <v>11535</v>
      </c>
      <c r="C897" s="656">
        <v>0.1</v>
      </c>
      <c r="D897" s="1047" t="s">
        <v>7363</v>
      </c>
      <c r="E897" s="532">
        <v>1650000</v>
      </c>
      <c r="F897" s="656"/>
      <c r="G897" s="658"/>
      <c r="H897" s="659"/>
      <c r="I897" s="659" t="s">
        <v>1170</v>
      </c>
      <c r="J897" s="24"/>
      <c r="K897" s="24"/>
      <c r="L897" s="24"/>
      <c r="M897" s="24"/>
      <c r="N897" s="24"/>
      <c r="O897" s="30"/>
    </row>
    <row r="898" spans="1:15">
      <c r="A898" s="2119"/>
      <c r="B898" s="1562"/>
      <c r="C898" s="1630"/>
      <c r="D898" s="1564"/>
      <c r="E898" s="1605"/>
      <c r="F898" s="1563"/>
      <c r="G898" s="1566"/>
      <c r="H898" s="1567"/>
      <c r="I898" s="1567"/>
      <c r="J898" s="24"/>
      <c r="K898" s="24"/>
      <c r="L898" s="24"/>
      <c r="M898" s="24"/>
      <c r="N898" s="24"/>
      <c r="O898" s="30"/>
    </row>
    <row r="899" spans="1:15">
      <c r="A899" s="3369"/>
      <c r="B899" s="447"/>
      <c r="C899" s="1606"/>
      <c r="D899" s="1036"/>
      <c r="E899" s="730"/>
      <c r="F899" s="1342"/>
      <c r="G899" s="1510"/>
      <c r="H899" s="1511"/>
      <c r="I899" s="484"/>
      <c r="J899" s="24"/>
      <c r="K899" s="24"/>
      <c r="L899" s="24"/>
      <c r="M899" s="24"/>
      <c r="N899" s="24"/>
      <c r="O899" s="30"/>
    </row>
    <row r="900" spans="1:15" ht="12.75" customHeight="1">
      <c r="A900" s="3370"/>
      <c r="B900" s="774"/>
      <c r="C900" s="701"/>
      <c r="D900" s="1159"/>
      <c r="E900" s="1602"/>
      <c r="F900" s="701"/>
      <c r="G900" s="703"/>
      <c r="H900" s="705"/>
      <c r="I900" s="705"/>
      <c r="J900" s="1512"/>
      <c r="K900" s="1512"/>
      <c r="L900" s="1512"/>
      <c r="M900" s="1519"/>
      <c r="N900" s="1520"/>
      <c r="O900" s="1519"/>
    </row>
    <row r="901" spans="1:15" ht="12.75" customHeight="1">
      <c r="A901" s="3370"/>
      <c r="B901" s="1077"/>
      <c r="C901" s="482"/>
      <c r="D901" s="1036"/>
      <c r="E901" s="730"/>
      <c r="F901" s="482"/>
      <c r="G901" s="583"/>
      <c r="H901" s="484"/>
      <c r="I901" s="484"/>
      <c r="J901" s="1512"/>
      <c r="K901" s="1512"/>
      <c r="L901" s="1512"/>
      <c r="M901" s="1519"/>
      <c r="N901" s="1520"/>
      <c r="O901" s="1519"/>
    </row>
    <row r="902" spans="1:15" ht="12.75" customHeight="1">
      <c r="A902" s="3370"/>
      <c r="B902" s="992"/>
      <c r="C902" s="483"/>
      <c r="D902" s="483"/>
      <c r="E902" s="483"/>
      <c r="F902" s="483"/>
      <c r="G902" s="483"/>
      <c r="H902" s="483"/>
      <c r="I902" s="483"/>
      <c r="J902" s="1512"/>
      <c r="K902" s="1512"/>
      <c r="L902" s="1512"/>
      <c r="M902" s="1519"/>
      <c r="N902" s="1520"/>
      <c r="O902" s="1519"/>
    </row>
    <row r="903" spans="1:15" ht="12.75" customHeight="1">
      <c r="A903" s="3369"/>
      <c r="B903" s="992"/>
      <c r="C903" s="483"/>
      <c r="D903" s="483"/>
      <c r="E903" s="483"/>
      <c r="F903" s="483"/>
      <c r="G903" s="483"/>
      <c r="H903" s="483"/>
      <c r="I903" s="484"/>
      <c r="J903" s="1512"/>
      <c r="K903" s="1512"/>
      <c r="L903" s="1512"/>
      <c r="M903" s="1519"/>
      <c r="N903" s="1520"/>
      <c r="O903" s="1519"/>
    </row>
    <row r="904" spans="1:15" ht="12.75" customHeight="1">
      <c r="A904" s="3369"/>
      <c r="B904" s="447"/>
      <c r="C904" s="482"/>
      <c r="D904" s="1140"/>
      <c r="E904" s="1604"/>
      <c r="F904" s="482"/>
      <c r="G904" s="583"/>
      <c r="H904" s="484"/>
      <c r="I904" s="484"/>
      <c r="J904" s="149"/>
      <c r="K904" s="149"/>
      <c r="L904" s="149"/>
      <c r="M904" s="129"/>
      <c r="N904" s="69"/>
      <c r="O904" s="30">
        <f>SUM(O900:O903)</f>
        <v>0</v>
      </c>
    </row>
    <row r="905" spans="1:15" ht="12.75" customHeight="1">
      <c r="A905" s="3371"/>
      <c r="B905" s="256"/>
      <c r="C905" s="256"/>
      <c r="D905" s="1038" t="s">
        <v>34</v>
      </c>
      <c r="E905" s="808">
        <f>SUM(E897:E904)</f>
        <v>1650000</v>
      </c>
      <c r="F905" s="292" t="s">
        <v>34</v>
      </c>
      <c r="G905" s="902">
        <f>SUM(G899:G904)</f>
        <v>0</v>
      </c>
      <c r="H905" s="3423"/>
      <c r="I905" s="3423"/>
      <c r="J905" s="3423"/>
      <c r="K905" s="3423"/>
      <c r="L905" s="3277" t="s">
        <v>35</v>
      </c>
      <c r="M905" s="3277"/>
      <c r="N905" s="3277"/>
      <c r="O905" s="294">
        <f>O904+G905</f>
        <v>0</v>
      </c>
    </row>
    <row r="907" spans="1:15">
      <c r="A907" s="3452" t="s">
        <v>69</v>
      </c>
      <c r="B907" s="3459"/>
      <c r="C907" s="2113"/>
      <c r="D907" s="1042">
        <f>E905+E892+E875+E863+E845</f>
        <v>45556000</v>
      </c>
    </row>
    <row r="908" spans="1:15">
      <c r="A908" s="3453" t="s">
        <v>70</v>
      </c>
      <c r="B908" s="3460"/>
      <c r="C908" s="972"/>
      <c r="D908" s="1043"/>
    </row>
    <row r="909" spans="1:15">
      <c r="A909" s="3454" t="s">
        <v>71</v>
      </c>
      <c r="B909" s="3461"/>
      <c r="C909" s="2112"/>
      <c r="D909" s="1044"/>
    </row>
    <row r="910" spans="1:15">
      <c r="A910" s="3462"/>
      <c r="B910" s="3463"/>
      <c r="C910" s="151"/>
      <c r="D910" s="1045"/>
    </row>
    <row r="915" spans="1:9">
      <c r="A915" s="3334" t="s">
        <v>7364</v>
      </c>
      <c r="B915" s="3334"/>
      <c r="C915" s="3334"/>
      <c r="D915" s="3334"/>
      <c r="E915" s="3334"/>
      <c r="F915" s="3334"/>
      <c r="G915" s="3334"/>
      <c r="H915" s="3334"/>
      <c r="I915" s="3334"/>
    </row>
    <row r="916" spans="1:9">
      <c r="A916" s="3334"/>
      <c r="B916" s="3334"/>
      <c r="C916" s="3334"/>
      <c r="D916" s="3334"/>
      <c r="E916" s="3334"/>
      <c r="F916" s="3334"/>
      <c r="G916" s="3334"/>
      <c r="H916" s="3334"/>
      <c r="I916" s="3334"/>
    </row>
    <row r="917" spans="1:9" ht="28.5">
      <c r="A917" s="1368" t="s">
        <v>523</v>
      </c>
      <c r="B917" s="682" t="s">
        <v>524</v>
      </c>
      <c r="C917" s="1368" t="s">
        <v>525</v>
      </c>
      <c r="D917" s="682" t="s">
        <v>526</v>
      </c>
      <c r="E917" s="911" t="s">
        <v>6</v>
      </c>
      <c r="F917" s="683" t="s">
        <v>7</v>
      </c>
      <c r="G917" s="899" t="s">
        <v>527</v>
      </c>
      <c r="H917" s="684" t="s">
        <v>11</v>
      </c>
      <c r="I917" s="489" t="s">
        <v>528</v>
      </c>
    </row>
    <row r="918" spans="1:9" ht="14.25">
      <c r="A918" s="978">
        <v>11535</v>
      </c>
      <c r="B918" s="1766">
        <v>0.1</v>
      </c>
      <c r="C918" s="1778" t="s">
        <v>7365</v>
      </c>
      <c r="D918" s="1347" t="s">
        <v>7255</v>
      </c>
      <c r="E918" s="722">
        <v>1650000</v>
      </c>
      <c r="F918" s="1094">
        <v>0.06</v>
      </c>
      <c r="G918" s="1153">
        <f>E918*F918</f>
        <v>99000</v>
      </c>
      <c r="H918" s="1680"/>
      <c r="I918" s="1680" t="s">
        <v>19</v>
      </c>
    </row>
    <row r="919" spans="1:9" ht="15.75">
      <c r="A919" s="1873">
        <v>11564</v>
      </c>
      <c r="B919" s="1161">
        <v>0.1</v>
      </c>
      <c r="C919" s="1778" t="s">
        <v>7366</v>
      </c>
      <c r="D919" s="1347" t="s">
        <v>7255</v>
      </c>
      <c r="E919" s="722">
        <v>2400000</v>
      </c>
      <c r="F919" s="1094">
        <v>0.06</v>
      </c>
      <c r="G919" s="1153">
        <f t="shared" ref="G919:G933" si="38">E919*F919</f>
        <v>144000</v>
      </c>
      <c r="H919" s="1680"/>
      <c r="I919" s="1680" t="s">
        <v>127</v>
      </c>
    </row>
    <row r="920" spans="1:9" ht="15">
      <c r="A920" s="1098">
        <v>11570</v>
      </c>
      <c r="B920" s="1161">
        <v>0.1</v>
      </c>
      <c r="C920" s="1778" t="s">
        <v>7367</v>
      </c>
      <c r="D920" s="1347" t="s">
        <v>7255</v>
      </c>
      <c r="E920" s="722">
        <v>1400000</v>
      </c>
      <c r="F920" s="1094">
        <v>0.06</v>
      </c>
      <c r="G920" s="1153">
        <f t="shared" si="38"/>
        <v>84000</v>
      </c>
      <c r="H920" s="1680"/>
      <c r="I920" s="1680" t="s">
        <v>942</v>
      </c>
    </row>
    <row r="921" spans="1:9" ht="15">
      <c r="A921" s="1098">
        <v>11578</v>
      </c>
      <c r="B921" s="1161">
        <v>0.1</v>
      </c>
      <c r="C921" s="1778" t="s">
        <v>7368</v>
      </c>
      <c r="D921" s="1347" t="s">
        <v>7255</v>
      </c>
      <c r="E921" s="722">
        <v>1650000</v>
      </c>
      <c r="F921" s="1094">
        <v>0.06</v>
      </c>
      <c r="G921" s="1153">
        <f t="shared" si="38"/>
        <v>99000</v>
      </c>
      <c r="H921" s="1680"/>
      <c r="I921" s="1680" t="s">
        <v>942</v>
      </c>
    </row>
    <row r="922" spans="1:9" ht="15">
      <c r="A922" s="1098">
        <v>11622</v>
      </c>
      <c r="B922" s="1797">
        <v>0.08</v>
      </c>
      <c r="C922" s="1778" t="s">
        <v>7369</v>
      </c>
      <c r="D922" s="1347" t="s">
        <v>7255</v>
      </c>
      <c r="E922" s="722">
        <v>1656000</v>
      </c>
      <c r="F922" s="1397">
        <v>0.05</v>
      </c>
      <c r="G922" s="1153">
        <f t="shared" si="38"/>
        <v>82800</v>
      </c>
      <c r="H922" s="1680"/>
      <c r="I922" s="1680" t="s">
        <v>942</v>
      </c>
    </row>
    <row r="923" spans="1:9" ht="15">
      <c r="A923" s="1098">
        <v>11601</v>
      </c>
      <c r="B923" s="1161">
        <v>0.1</v>
      </c>
      <c r="C923" s="1778" t="s">
        <v>7370</v>
      </c>
      <c r="D923" s="1347" t="s">
        <v>7255</v>
      </c>
      <c r="E923" s="722">
        <v>2800000</v>
      </c>
      <c r="F923" s="1094">
        <v>0.06</v>
      </c>
      <c r="G923" s="1153">
        <f t="shared" si="38"/>
        <v>168000</v>
      </c>
      <c r="H923" s="1680"/>
      <c r="I923" s="1680" t="s">
        <v>127</v>
      </c>
    </row>
    <row r="924" spans="1:9" ht="15">
      <c r="A924" s="1098">
        <v>11568</v>
      </c>
      <c r="B924" s="1161">
        <v>0.1</v>
      </c>
      <c r="C924" s="1778" t="s">
        <v>7371</v>
      </c>
      <c r="D924" s="1347" t="s">
        <v>7255</v>
      </c>
      <c r="E924" s="722">
        <v>1500000</v>
      </c>
      <c r="F924" s="1094">
        <v>0.06</v>
      </c>
      <c r="G924" s="1153">
        <f t="shared" si="38"/>
        <v>90000</v>
      </c>
      <c r="H924" s="1680"/>
      <c r="I924" s="1680" t="s">
        <v>942</v>
      </c>
    </row>
    <row r="925" spans="1:9" ht="15">
      <c r="A925" s="1098">
        <v>11679</v>
      </c>
      <c r="B925" s="1161">
        <v>0.1</v>
      </c>
      <c r="C925" s="1778" t="s">
        <v>7372</v>
      </c>
      <c r="D925" s="1347" t="s">
        <v>7255</v>
      </c>
      <c r="E925" s="722">
        <v>1450000</v>
      </c>
      <c r="F925" s="1094">
        <v>0.06</v>
      </c>
      <c r="G925" s="1153">
        <f t="shared" si="38"/>
        <v>87000</v>
      </c>
      <c r="H925" s="1680"/>
      <c r="I925" s="1680" t="s">
        <v>43</v>
      </c>
    </row>
    <row r="926" spans="1:9" ht="15">
      <c r="A926" s="1098">
        <v>11647</v>
      </c>
      <c r="B926" s="1161">
        <v>0.1</v>
      </c>
      <c r="C926" s="1778" t="s">
        <v>7373</v>
      </c>
      <c r="D926" s="1347" t="s">
        <v>7255</v>
      </c>
      <c r="E926" s="722">
        <v>1550000</v>
      </c>
      <c r="F926" s="1094">
        <v>0.06</v>
      </c>
      <c r="G926" s="1153">
        <f t="shared" si="38"/>
        <v>93000</v>
      </c>
      <c r="H926" s="1680"/>
      <c r="I926" s="1680" t="s">
        <v>43</v>
      </c>
    </row>
    <row r="927" spans="1:9" ht="15">
      <c r="A927" s="1098">
        <v>11620</v>
      </c>
      <c r="B927" s="1161">
        <v>0.1</v>
      </c>
      <c r="C927" s="1778" t="s">
        <v>7374</v>
      </c>
      <c r="D927" s="1347" t="s">
        <v>7255</v>
      </c>
      <c r="E927" s="722">
        <v>1400000</v>
      </c>
      <c r="F927" s="1094">
        <v>0.06</v>
      </c>
      <c r="G927" s="1153">
        <f t="shared" si="38"/>
        <v>84000</v>
      </c>
      <c r="H927" s="1680"/>
      <c r="I927" s="1680" t="s">
        <v>942</v>
      </c>
    </row>
    <row r="928" spans="1:9" ht="15">
      <c r="A928" s="1098">
        <v>11665</v>
      </c>
      <c r="B928" s="1161">
        <v>0.1</v>
      </c>
      <c r="C928" s="1778" t="s">
        <v>7375</v>
      </c>
      <c r="D928" s="1347" t="s">
        <v>7255</v>
      </c>
      <c r="E928" s="722">
        <v>1400000</v>
      </c>
      <c r="F928" s="1094">
        <v>0.06</v>
      </c>
      <c r="G928" s="1153">
        <f t="shared" si="38"/>
        <v>84000</v>
      </c>
      <c r="H928" s="1680"/>
      <c r="I928" s="1680" t="s">
        <v>43</v>
      </c>
    </row>
    <row r="929" spans="1:9" ht="15">
      <c r="A929" s="1098">
        <v>11712</v>
      </c>
      <c r="B929" s="1161">
        <v>0.1</v>
      </c>
      <c r="C929" s="1778" t="s">
        <v>7376</v>
      </c>
      <c r="D929" s="1347" t="s">
        <v>7255</v>
      </c>
      <c r="E929" s="722">
        <v>2300000</v>
      </c>
      <c r="F929" s="1094">
        <v>0.06</v>
      </c>
      <c r="G929" s="1153">
        <f t="shared" si="38"/>
        <v>138000</v>
      </c>
      <c r="H929" s="1680"/>
      <c r="I929" s="1680" t="s">
        <v>942</v>
      </c>
    </row>
    <row r="930" spans="1:9" ht="15">
      <c r="A930" s="1098">
        <v>11719</v>
      </c>
      <c r="B930" s="1161">
        <v>0.1</v>
      </c>
      <c r="C930" s="1778" t="s">
        <v>7377</v>
      </c>
      <c r="D930" s="1347" t="s">
        <v>7255</v>
      </c>
      <c r="E930" s="722">
        <v>1500000</v>
      </c>
      <c r="F930" s="1094">
        <v>0.06</v>
      </c>
      <c r="G930" s="1153">
        <f t="shared" si="38"/>
        <v>90000</v>
      </c>
      <c r="H930" s="1680"/>
      <c r="I930" s="1680" t="s">
        <v>43</v>
      </c>
    </row>
    <row r="931" spans="1:9" ht="15">
      <c r="A931" s="1098">
        <v>11709</v>
      </c>
      <c r="B931" s="1161">
        <v>0.1</v>
      </c>
      <c r="C931" s="1778" t="s">
        <v>7378</v>
      </c>
      <c r="D931" s="1347" t="s">
        <v>7255</v>
      </c>
      <c r="E931" s="722">
        <v>2500000</v>
      </c>
      <c r="F931" s="1094">
        <v>0.06</v>
      </c>
      <c r="G931" s="1153">
        <f t="shared" si="38"/>
        <v>150000</v>
      </c>
      <c r="H931" s="1680"/>
      <c r="I931" s="1680" t="s">
        <v>19</v>
      </c>
    </row>
    <row r="932" spans="1:9" ht="15">
      <c r="A932" s="1098">
        <v>11680</v>
      </c>
      <c r="B932" s="1797">
        <v>0.08</v>
      </c>
      <c r="C932" s="1778" t="s">
        <v>7379</v>
      </c>
      <c r="D932" s="1347" t="s">
        <v>7255</v>
      </c>
      <c r="E932" s="722">
        <v>1500000</v>
      </c>
      <c r="F932" s="1397">
        <v>0.05</v>
      </c>
      <c r="G932" s="1153">
        <f t="shared" si="38"/>
        <v>75000</v>
      </c>
      <c r="H932" s="1680"/>
      <c r="I932" s="1680" t="s">
        <v>43</v>
      </c>
    </row>
    <row r="933" spans="1:9" ht="15">
      <c r="A933" s="1098">
        <v>11708</v>
      </c>
      <c r="B933" s="1161">
        <v>0.1</v>
      </c>
      <c r="C933" s="1778" t="s">
        <v>7350</v>
      </c>
      <c r="D933" s="1347" t="s">
        <v>7255</v>
      </c>
      <c r="E933" s="722">
        <v>2800000</v>
      </c>
      <c r="F933" s="1094">
        <v>0.06</v>
      </c>
      <c r="G933" s="1153">
        <f t="shared" si="38"/>
        <v>168000</v>
      </c>
      <c r="H933" s="1680"/>
      <c r="I933" s="1680" t="s">
        <v>43</v>
      </c>
    </row>
    <row r="934" spans="1:9" ht="15">
      <c r="A934" s="1205"/>
      <c r="B934" s="1330"/>
      <c r="C934" s="1776"/>
      <c r="D934" s="1336"/>
      <c r="E934" s="730"/>
      <c r="F934" s="1206"/>
      <c r="G934" s="1207"/>
      <c r="H934" s="483"/>
      <c r="I934" s="483"/>
    </row>
    <row r="935" spans="1:9" s="605" customFormat="1" ht="12.75" customHeight="1">
      <c r="A935" s="1205"/>
      <c r="B935" s="1330"/>
      <c r="C935" s="1776" t="s">
        <v>7380</v>
      </c>
      <c r="D935" s="1336" t="s">
        <v>351</v>
      </c>
      <c r="E935" s="730"/>
      <c r="F935" s="1206"/>
      <c r="G935" s="1207"/>
      <c r="H935" s="483"/>
      <c r="I935" s="483"/>
    </row>
    <row r="936" spans="1:9" s="605" customFormat="1" ht="12.75" customHeight="1">
      <c r="A936" s="992"/>
      <c r="B936" s="1330"/>
      <c r="C936" s="1776" t="s">
        <v>7381</v>
      </c>
      <c r="D936" s="1336" t="s">
        <v>7382</v>
      </c>
      <c r="E936" s="730"/>
      <c r="F936" s="1206"/>
      <c r="G936" s="1207"/>
      <c r="H936" s="483"/>
      <c r="I936" s="483"/>
    </row>
    <row r="937" spans="1:9" s="605" customFormat="1" ht="14.25">
      <c r="A937" s="992"/>
      <c r="B937" s="1330"/>
      <c r="C937" s="1776" t="s">
        <v>7383</v>
      </c>
      <c r="D937" s="1336" t="s">
        <v>351</v>
      </c>
      <c r="E937" s="730"/>
      <c r="F937" s="1206"/>
      <c r="G937" s="1207"/>
      <c r="H937" s="483"/>
      <c r="I937" s="483"/>
    </row>
    <row r="938" spans="1:9" s="605" customFormat="1" ht="15">
      <c r="A938" s="1205"/>
      <c r="B938" s="1330"/>
      <c r="C938" s="1776" t="s">
        <v>7384</v>
      </c>
      <c r="D938" s="1336" t="s">
        <v>351</v>
      </c>
      <c r="E938" s="730"/>
      <c r="F938" s="1206"/>
      <c r="G938" s="1207"/>
      <c r="H938" s="483"/>
      <c r="I938" s="483"/>
    </row>
    <row r="939" spans="1:9" ht="15">
      <c r="A939" s="1205"/>
      <c r="B939" s="1330"/>
      <c r="C939" s="1776"/>
      <c r="D939" s="1336"/>
      <c r="E939" s="1364">
        <f>SUM(E918:E938)</f>
        <v>29456000</v>
      </c>
      <c r="F939" s="1206"/>
      <c r="G939" s="1365">
        <f>SUM(G918:G938)</f>
        <v>1735800</v>
      </c>
      <c r="H939" s="483"/>
      <c r="I939" s="483"/>
    </row>
    <row r="941" spans="1:9">
      <c r="A941" s="3334" t="s">
        <v>7385</v>
      </c>
      <c r="B941" s="3334"/>
      <c r="C941" s="3334"/>
      <c r="D941" s="3334"/>
      <c r="E941" s="3334"/>
      <c r="F941" s="3334"/>
      <c r="G941" s="3334"/>
      <c r="H941" s="3334"/>
      <c r="I941" s="3334"/>
    </row>
    <row r="942" spans="1:9">
      <c r="A942" s="3334"/>
      <c r="B942" s="3334"/>
      <c r="C942" s="3334"/>
      <c r="D942" s="3334"/>
      <c r="E942" s="3334"/>
      <c r="F942" s="3334"/>
      <c r="G942" s="3334"/>
      <c r="H942" s="3334"/>
      <c r="I942" s="3334"/>
    </row>
    <row r="943" spans="1:9" ht="28.5">
      <c r="A943" s="1368" t="s">
        <v>523</v>
      </c>
      <c r="B943" s="1368" t="s">
        <v>524</v>
      </c>
      <c r="C943" s="1368" t="s">
        <v>525</v>
      </c>
      <c r="D943" s="1368" t="s">
        <v>526</v>
      </c>
      <c r="E943" s="1369" t="s">
        <v>6</v>
      </c>
      <c r="F943" s="1370" t="s">
        <v>7</v>
      </c>
      <c r="G943" s="1371" t="s">
        <v>527</v>
      </c>
      <c r="H943" s="1372" t="s">
        <v>11</v>
      </c>
      <c r="I943" s="489" t="s">
        <v>528</v>
      </c>
    </row>
    <row r="944" spans="1:9" s="1680" customFormat="1" ht="15.75">
      <c r="A944" s="1362">
        <v>11574</v>
      </c>
      <c r="B944" s="545">
        <v>0.1</v>
      </c>
      <c r="C944" s="1618" t="s">
        <v>7326</v>
      </c>
      <c r="D944" s="1082" t="s">
        <v>747</v>
      </c>
      <c r="E944" s="722">
        <v>2450000</v>
      </c>
      <c r="F944" s="1094">
        <v>0.02</v>
      </c>
      <c r="G944" s="1153">
        <f>E944*F944</f>
        <v>49000</v>
      </c>
      <c r="I944" s="1680" t="s">
        <v>43</v>
      </c>
    </row>
    <row r="945" spans="1:9" s="711" customFormat="1" ht="15.75">
      <c r="A945" s="1924">
        <v>11734</v>
      </c>
      <c r="B945" s="1659">
        <v>0.1</v>
      </c>
      <c r="C945" s="1778" t="s">
        <v>2997</v>
      </c>
      <c r="D945" s="1293"/>
      <c r="E945" s="532">
        <v>2600000</v>
      </c>
      <c r="F945" s="1229">
        <v>0.02</v>
      </c>
      <c r="G945" s="1230">
        <f t="shared" ref="G945:G948" si="39">E945*F945</f>
        <v>52000</v>
      </c>
      <c r="H945" s="657"/>
      <c r="I945" s="657" t="s">
        <v>942</v>
      </c>
    </row>
    <row r="946" spans="1:9" s="711" customFormat="1" ht="15">
      <c r="A946" s="504">
        <v>11731</v>
      </c>
      <c r="B946" s="1765">
        <v>0.08</v>
      </c>
      <c r="C946" s="1778" t="s">
        <v>7386</v>
      </c>
      <c r="D946" s="1347"/>
      <c r="E946" s="722">
        <v>1900000</v>
      </c>
      <c r="F946" s="1926">
        <v>0.01</v>
      </c>
      <c r="G946" s="1230">
        <f t="shared" si="39"/>
        <v>19000</v>
      </c>
      <c r="H946" s="1680"/>
      <c r="I946" s="1680" t="s">
        <v>43</v>
      </c>
    </row>
    <row r="947" spans="1:9" s="711" customFormat="1" ht="15.75">
      <c r="A947" s="1362">
        <v>11675</v>
      </c>
      <c r="B947" s="1766">
        <v>0.1</v>
      </c>
      <c r="C947" s="1778" t="s">
        <v>7387</v>
      </c>
      <c r="D947" s="1347"/>
      <c r="E947" s="722">
        <v>900000</v>
      </c>
      <c r="F947" s="1229">
        <v>0.02</v>
      </c>
      <c r="G947" s="1230">
        <f t="shared" si="39"/>
        <v>18000</v>
      </c>
      <c r="H947" s="1680"/>
      <c r="I947" s="1680" t="s">
        <v>127</v>
      </c>
    </row>
    <row r="948" spans="1:9" s="711" customFormat="1" ht="15.75">
      <c r="A948" s="1362">
        <v>11689</v>
      </c>
      <c r="B948" s="1766">
        <v>0.1</v>
      </c>
      <c r="C948" s="1778" t="s">
        <v>7388</v>
      </c>
      <c r="D948" s="1347" t="s">
        <v>747</v>
      </c>
      <c r="E948" s="722">
        <v>950000</v>
      </c>
      <c r="F948" s="1229">
        <v>0.02</v>
      </c>
      <c r="G948" s="1230">
        <f t="shared" si="39"/>
        <v>19000</v>
      </c>
      <c r="H948" s="1680"/>
      <c r="I948" s="1680"/>
    </row>
    <row r="949" spans="1:9" ht="15">
      <c r="A949" s="1205"/>
      <c r="B949" s="1330"/>
      <c r="C949" s="1776"/>
      <c r="D949" s="1336"/>
      <c r="E949" s="730"/>
      <c r="F949" s="1206"/>
      <c r="G949" s="1207"/>
      <c r="H949" s="483"/>
      <c r="I949" s="483"/>
    </row>
    <row r="950" spans="1:9" ht="15.75">
      <c r="A950" s="1523"/>
      <c r="B950" s="1334"/>
      <c r="C950" s="1141"/>
      <c r="D950" s="1336"/>
      <c r="E950" s="1798"/>
      <c r="F950" s="1206"/>
      <c r="G950" s="1365"/>
      <c r="H950" s="1141"/>
      <c r="I950" s="1141"/>
    </row>
    <row r="951" spans="1:9" ht="15.75">
      <c r="A951" s="1523"/>
      <c r="B951" s="1334"/>
      <c r="C951" s="1141"/>
      <c r="D951" s="1336"/>
      <c r="E951" s="1798">
        <f>SUM(E944:E950)</f>
        <v>8800000</v>
      </c>
      <c r="F951" s="1206"/>
      <c r="G951" s="1029">
        <f>SUM(G944:G950)</f>
        <v>157000</v>
      </c>
      <c r="H951" s="1141"/>
      <c r="I951" s="1141"/>
    </row>
    <row r="952" spans="1:9" s="605" customFormat="1" ht="15.75">
      <c r="A952" s="1900"/>
      <c r="B952" s="1901"/>
      <c r="C952" s="1093"/>
      <c r="D952" s="1902"/>
      <c r="E952" s="1903"/>
      <c r="F952" s="1901"/>
      <c r="G952" s="1748"/>
      <c r="H952" s="1093"/>
      <c r="I952" s="1093"/>
    </row>
    <row r="953" spans="1:9" s="483" customFormat="1">
      <c r="A953" s="3334" t="s">
        <v>7389</v>
      </c>
      <c r="B953" s="3334"/>
      <c r="C953" s="3334"/>
      <c r="D953" s="3334"/>
      <c r="E953" s="3334"/>
      <c r="F953" s="3334"/>
      <c r="G953" s="3334"/>
      <c r="H953" s="3334"/>
      <c r="I953" s="3334"/>
    </row>
    <row r="954" spans="1:9" s="1680" customFormat="1">
      <c r="A954" s="3334"/>
      <c r="B954" s="3334"/>
      <c r="C954" s="3334"/>
      <c r="D954" s="3334"/>
      <c r="E954" s="3334"/>
      <c r="F954" s="3334"/>
      <c r="G954" s="3334"/>
      <c r="H954" s="3334"/>
      <c r="I954" s="3334"/>
    </row>
    <row r="955" spans="1:9" s="1680" customFormat="1" ht="15.75">
      <c r="A955" s="1362">
        <v>11586</v>
      </c>
      <c r="B955" s="1094">
        <v>0.1</v>
      </c>
      <c r="C955" s="1680" t="s">
        <v>7338</v>
      </c>
      <c r="D955" s="1082" t="s">
        <v>747</v>
      </c>
      <c r="E955" s="1024">
        <v>1700000</v>
      </c>
      <c r="F955" s="1094"/>
      <c r="G955" s="1918"/>
      <c r="H955" s="1081"/>
      <c r="I955" s="1081"/>
    </row>
    <row r="956" spans="1:9" s="1680" customFormat="1" ht="15.75">
      <c r="A956" s="1362">
        <v>11607</v>
      </c>
      <c r="B956" s="1094">
        <v>0.1</v>
      </c>
      <c r="C956" s="1081" t="s">
        <v>7344</v>
      </c>
      <c r="D956" s="1082" t="s">
        <v>747</v>
      </c>
      <c r="E956" s="1024">
        <v>2600000</v>
      </c>
      <c r="F956" s="1094"/>
      <c r="G956" s="1918"/>
      <c r="H956" s="1081"/>
      <c r="I956" s="1081"/>
    </row>
    <row r="957" spans="1:9" s="1680" customFormat="1" ht="15.75">
      <c r="A957" s="1362">
        <v>11567</v>
      </c>
      <c r="B957" s="1094">
        <v>0.1</v>
      </c>
      <c r="C957" s="1081" t="s">
        <v>7327</v>
      </c>
      <c r="D957" s="1082" t="s">
        <v>747</v>
      </c>
      <c r="E957" s="1024">
        <v>3000000</v>
      </c>
      <c r="F957" s="1094"/>
      <c r="G957" s="1918"/>
      <c r="H957" s="1081"/>
      <c r="I957" s="1081"/>
    </row>
    <row r="958" spans="1:9" s="483" customFormat="1" ht="15.75">
      <c r="A958" s="1904"/>
      <c r="B958" s="1206"/>
      <c r="C958" s="1141"/>
      <c r="D958" s="1140"/>
      <c r="E958" s="1798">
        <f>SUM(E955:E957)</f>
        <v>7300000</v>
      </c>
      <c r="F958" s="1206"/>
      <c r="G958" s="1365"/>
      <c r="H958" s="1141"/>
      <c r="I958" s="1141"/>
    </row>
    <row r="961" spans="1:7" ht="11.25" customHeight="1">
      <c r="A961" s="3305" t="s">
        <v>7390</v>
      </c>
      <c r="B961" s="3305"/>
      <c r="C961" s="3305"/>
      <c r="D961" s="3305"/>
      <c r="E961" s="3305"/>
      <c r="F961" s="3305"/>
      <c r="G961" s="3305"/>
    </row>
    <row r="962" spans="1:7">
      <c r="A962" s="3305"/>
      <c r="B962" s="3305"/>
      <c r="C962" s="3305"/>
      <c r="D962" s="3305"/>
      <c r="E962" s="3305"/>
      <c r="F962" s="3305"/>
      <c r="G962" s="3305"/>
    </row>
    <row r="963" spans="1:7" s="1795" customFormat="1" ht="15">
      <c r="A963" s="1985" t="s">
        <v>1023</v>
      </c>
      <c r="B963" s="1985" t="s">
        <v>1024</v>
      </c>
      <c r="C963" s="1985" t="s">
        <v>1025</v>
      </c>
      <c r="D963" s="1985" t="s">
        <v>7391</v>
      </c>
      <c r="E963" s="1985" t="s">
        <v>1026</v>
      </c>
      <c r="F963" s="1985"/>
      <c r="G963" s="1985"/>
    </row>
    <row r="964" spans="1:7" ht="20.25" customHeight="1">
      <c r="A964" s="1914">
        <v>11709</v>
      </c>
      <c r="B964" s="1981">
        <v>0.1</v>
      </c>
      <c r="C964" s="1898" t="s">
        <v>7325</v>
      </c>
      <c r="D964" s="1899"/>
      <c r="E964" s="1982">
        <v>2500000</v>
      </c>
      <c r="F964" s="1983">
        <v>2.5000000000000001E-2</v>
      </c>
      <c r="G964" s="1984">
        <f>E964*F964</f>
        <v>62500</v>
      </c>
    </row>
    <row r="965" spans="1:7" ht="20.25" customHeight="1">
      <c r="A965" s="1786">
        <v>11586</v>
      </c>
      <c r="B965" s="963">
        <v>0.1</v>
      </c>
      <c r="C965" s="1680" t="s">
        <v>7338</v>
      </c>
      <c r="D965" s="1034"/>
      <c r="E965" s="1024">
        <v>1700000</v>
      </c>
      <c r="F965" s="1317">
        <v>2.5000000000000001E-2</v>
      </c>
      <c r="G965" s="1319">
        <f t="shared" ref="G965:G987" si="40">E965*F965</f>
        <v>42500</v>
      </c>
    </row>
    <row r="966" spans="1:7" ht="20.25" customHeight="1">
      <c r="A966" s="1787">
        <v>11665</v>
      </c>
      <c r="B966" s="1799">
        <v>0.1</v>
      </c>
      <c r="C966" s="657" t="s">
        <v>7340</v>
      </c>
      <c r="D966" s="1034"/>
      <c r="E966" s="1919">
        <v>1400000</v>
      </c>
      <c r="F966" s="1317">
        <v>2.5000000000000001E-2</v>
      </c>
      <c r="G966" s="1319">
        <f t="shared" si="40"/>
        <v>35000</v>
      </c>
    </row>
    <row r="967" spans="1:7" ht="20.25" customHeight="1">
      <c r="A967" s="1362">
        <v>11574</v>
      </c>
      <c r="B967" s="963">
        <v>0.1</v>
      </c>
      <c r="C967" s="1234" t="s">
        <v>7342</v>
      </c>
      <c r="D967" s="1755"/>
      <c r="E967" s="1153">
        <v>2450000</v>
      </c>
      <c r="F967" s="1317">
        <v>2.5000000000000001E-2</v>
      </c>
      <c r="G967" s="1319">
        <f t="shared" si="40"/>
        <v>61250</v>
      </c>
    </row>
    <row r="968" spans="1:7" ht="20.25" customHeight="1">
      <c r="A968" s="1824">
        <v>11607</v>
      </c>
      <c r="B968" s="963">
        <v>0.1</v>
      </c>
      <c r="C968" s="1082" t="s">
        <v>7344</v>
      </c>
      <c r="D968" s="1755"/>
      <c r="E968" s="1153">
        <v>2600000</v>
      </c>
      <c r="F968" s="1317">
        <v>2.5000000000000001E-2</v>
      </c>
      <c r="G968" s="1319">
        <f t="shared" si="40"/>
        <v>65000</v>
      </c>
    </row>
    <row r="969" spans="1:7" ht="21" customHeight="1">
      <c r="A969" s="1786">
        <v>11647</v>
      </c>
      <c r="B969" s="963">
        <v>0.1</v>
      </c>
      <c r="C969" s="1082" t="s">
        <v>7345</v>
      </c>
      <c r="D969" s="1163"/>
      <c r="E969" s="1767">
        <v>1550000</v>
      </c>
      <c r="F969" s="1317">
        <v>2.5000000000000001E-2</v>
      </c>
      <c r="G969" s="1319">
        <f t="shared" si="40"/>
        <v>38750</v>
      </c>
    </row>
    <row r="970" spans="1:7" ht="20.25" customHeight="1">
      <c r="A970" s="1788">
        <v>11679</v>
      </c>
      <c r="B970" s="1650">
        <v>0.1</v>
      </c>
      <c r="C970" s="1062" t="s">
        <v>7346</v>
      </c>
      <c r="D970" s="1163"/>
      <c r="E970" s="1024">
        <v>1450000</v>
      </c>
      <c r="F970" s="1317">
        <v>2.5000000000000001E-2</v>
      </c>
      <c r="G970" s="1319">
        <f t="shared" si="40"/>
        <v>36250</v>
      </c>
    </row>
    <row r="971" spans="1:7" ht="20.25" customHeight="1">
      <c r="A971" s="1786">
        <v>11719</v>
      </c>
      <c r="B971" s="1813">
        <v>0.1</v>
      </c>
      <c r="C971" s="1171" t="s">
        <v>7392</v>
      </c>
      <c r="D971" s="1163"/>
      <c r="E971" s="1024">
        <v>1500000</v>
      </c>
      <c r="F971" s="1317">
        <v>2.5000000000000001E-2</v>
      </c>
      <c r="G971" s="1319">
        <f t="shared" si="40"/>
        <v>37500</v>
      </c>
    </row>
    <row r="972" spans="1:7" ht="20.25" customHeight="1">
      <c r="A972" s="1787">
        <v>11680</v>
      </c>
      <c r="B972" s="1657">
        <v>0.08</v>
      </c>
      <c r="C972" s="1082" t="s">
        <v>7348</v>
      </c>
      <c r="D972" s="1163"/>
      <c r="E972" s="1919">
        <v>1500000</v>
      </c>
      <c r="F972" s="1317">
        <v>1.4999999999999999E-2</v>
      </c>
      <c r="G972" s="1319">
        <f t="shared" si="40"/>
        <v>22500</v>
      </c>
    </row>
    <row r="973" spans="1:7" ht="20.25" customHeight="1">
      <c r="A973" s="1785">
        <v>11731</v>
      </c>
      <c r="B973" s="1657">
        <v>0.08</v>
      </c>
      <c r="C973" s="1234" t="s">
        <v>7349</v>
      </c>
      <c r="D973" s="1163"/>
      <c r="E973" s="1221">
        <v>1900000</v>
      </c>
      <c r="F973" s="1317">
        <v>1.4999999999999999E-2</v>
      </c>
      <c r="G973" s="1319">
        <f t="shared" si="40"/>
        <v>28500</v>
      </c>
    </row>
    <row r="974" spans="1:7" ht="20.25" customHeight="1">
      <c r="A974" s="1362">
        <v>11708</v>
      </c>
      <c r="B974" s="1813">
        <v>0.1</v>
      </c>
      <c r="C974" s="1082" t="s">
        <v>7350</v>
      </c>
      <c r="D974" s="1163"/>
      <c r="E974" s="1153">
        <v>2800000</v>
      </c>
      <c r="F974" s="1317">
        <v>2.5000000000000001E-2</v>
      </c>
      <c r="G974" s="1319">
        <f t="shared" si="40"/>
        <v>70000</v>
      </c>
    </row>
    <row r="975" spans="1:7" ht="20.25" customHeight="1">
      <c r="A975" s="1789">
        <v>11567</v>
      </c>
      <c r="B975" s="1813">
        <v>0.1</v>
      </c>
      <c r="C975" s="657" t="s">
        <v>7327</v>
      </c>
      <c r="D975" s="1163"/>
      <c r="E975" s="1230">
        <v>3000000</v>
      </c>
      <c r="F975" s="1317">
        <v>2.5000000000000001E-2</v>
      </c>
      <c r="G975" s="1319">
        <f t="shared" si="40"/>
        <v>75000</v>
      </c>
    </row>
    <row r="976" spans="1:7" ht="20.25" customHeight="1">
      <c r="A976" s="1789">
        <v>11564</v>
      </c>
      <c r="B976" s="1813">
        <v>0.1</v>
      </c>
      <c r="C976" s="1034" t="s">
        <v>7352</v>
      </c>
      <c r="D976" s="1163"/>
      <c r="E976" s="1230">
        <v>2400000</v>
      </c>
      <c r="F976" s="1317">
        <v>2.5000000000000001E-2</v>
      </c>
      <c r="G976" s="1319">
        <f t="shared" si="40"/>
        <v>60000</v>
      </c>
    </row>
    <row r="977" spans="1:40" ht="20.25" customHeight="1">
      <c r="A977" s="1789">
        <v>11601</v>
      </c>
      <c r="B977" s="1813">
        <v>0.1</v>
      </c>
      <c r="C977" s="1680" t="s">
        <v>7328</v>
      </c>
      <c r="D977" s="1163"/>
      <c r="E977" s="1230">
        <v>2800000</v>
      </c>
      <c r="F977" s="1317">
        <v>2.5000000000000001E-2</v>
      </c>
      <c r="G977" s="1319">
        <f t="shared" si="40"/>
        <v>70000</v>
      </c>
    </row>
    <row r="978" spans="1:40" ht="20.25" customHeight="1">
      <c r="A978" s="1789">
        <v>11689</v>
      </c>
      <c r="B978" s="1813">
        <v>0.1</v>
      </c>
      <c r="C978" s="1047" t="s">
        <v>7355</v>
      </c>
      <c r="D978" s="1163"/>
      <c r="E978" s="1230">
        <v>950000</v>
      </c>
      <c r="F978" s="1317">
        <v>2.5000000000000001E-2</v>
      </c>
      <c r="G978" s="1319">
        <f t="shared" si="40"/>
        <v>23750</v>
      </c>
    </row>
    <row r="979" spans="1:40" ht="20.25" customHeight="1">
      <c r="A979" s="1789">
        <v>11675</v>
      </c>
      <c r="B979" s="1813">
        <v>0.1</v>
      </c>
      <c r="C979" s="1680" t="s">
        <v>7357</v>
      </c>
      <c r="D979" s="1163"/>
      <c r="E979" s="1230">
        <v>900000</v>
      </c>
      <c r="F979" s="1317">
        <v>2.5000000000000001E-2</v>
      </c>
      <c r="G979" s="1319">
        <f t="shared" si="40"/>
        <v>22500</v>
      </c>
    </row>
    <row r="980" spans="1:40" ht="20.25" customHeight="1">
      <c r="A980" s="1789">
        <v>11570</v>
      </c>
      <c r="B980" s="1650">
        <v>0.1</v>
      </c>
      <c r="C980" s="421" t="s">
        <v>7359</v>
      </c>
      <c r="D980" s="1163"/>
      <c r="E980" s="1230">
        <v>1400000</v>
      </c>
      <c r="F980" s="1317">
        <v>2.5000000000000001E-2</v>
      </c>
      <c r="G980" s="1319">
        <f t="shared" si="40"/>
        <v>35000</v>
      </c>
    </row>
    <row r="981" spans="1:40" ht="20.25" customHeight="1">
      <c r="A981" s="1790">
        <v>11578</v>
      </c>
      <c r="B981" s="1799">
        <v>0.1</v>
      </c>
      <c r="C981" s="1452" t="s">
        <v>7339</v>
      </c>
      <c r="D981" s="1163"/>
      <c r="E981" s="1600">
        <v>1650000</v>
      </c>
      <c r="F981" s="1317">
        <v>2.5000000000000001E-2</v>
      </c>
      <c r="G981" s="1319">
        <f t="shared" si="40"/>
        <v>41250</v>
      </c>
    </row>
    <row r="982" spans="1:40" ht="20.25" customHeight="1">
      <c r="A982" s="1786">
        <v>11622</v>
      </c>
      <c r="B982" s="1857">
        <v>0.08</v>
      </c>
      <c r="C982" s="980" t="s">
        <v>7360</v>
      </c>
      <c r="D982" s="1755"/>
      <c r="E982" s="1600">
        <v>1656000</v>
      </c>
      <c r="F982" s="1621">
        <v>1.4999999999999999E-2</v>
      </c>
      <c r="G982" s="1319">
        <f t="shared" si="40"/>
        <v>24840</v>
      </c>
    </row>
    <row r="983" spans="1:40" ht="20.25" customHeight="1">
      <c r="A983" s="1791">
        <v>11568</v>
      </c>
      <c r="B983" s="1796">
        <v>0.1</v>
      </c>
      <c r="C983" s="878" t="s">
        <v>7341</v>
      </c>
      <c r="D983" s="1608"/>
      <c r="E983" s="1024">
        <v>1500000</v>
      </c>
      <c r="F983" s="1317">
        <v>2.5000000000000001E-2</v>
      </c>
      <c r="G983" s="1319">
        <f t="shared" si="40"/>
        <v>37500</v>
      </c>
    </row>
    <row r="984" spans="1:40" ht="20.25" customHeight="1">
      <c r="A984" s="1786">
        <v>11620</v>
      </c>
      <c r="B984" s="1796">
        <v>0.1</v>
      </c>
      <c r="C984" s="980" t="s">
        <v>7343</v>
      </c>
      <c r="D984" s="1755"/>
      <c r="E984" s="1024">
        <v>1400000</v>
      </c>
      <c r="F984" s="1317">
        <v>2.5000000000000001E-2</v>
      </c>
      <c r="G984" s="1319">
        <f t="shared" si="40"/>
        <v>35000</v>
      </c>
    </row>
    <row r="985" spans="1:40" ht="20.25" customHeight="1">
      <c r="A985" s="1793">
        <v>11712</v>
      </c>
      <c r="B985" s="1796">
        <v>0.1</v>
      </c>
      <c r="C985" s="1053" t="s">
        <v>7361</v>
      </c>
      <c r="D985" s="1755"/>
      <c r="E985" s="1920">
        <v>2300000</v>
      </c>
      <c r="F985" s="1317">
        <v>2.5000000000000001E-2</v>
      </c>
      <c r="G985" s="1319">
        <f t="shared" si="40"/>
        <v>57500</v>
      </c>
    </row>
    <row r="986" spans="1:40" s="711" customFormat="1" ht="20.25" customHeight="1">
      <c r="A986" s="1794">
        <v>11734</v>
      </c>
      <c r="B986" s="1943">
        <v>0.1</v>
      </c>
      <c r="C986" s="1034" t="s">
        <v>7362</v>
      </c>
      <c r="D986" s="1635"/>
      <c r="E986" s="1230">
        <v>2600000</v>
      </c>
      <c r="F986" s="1317">
        <v>2.5000000000000001E-2</v>
      </c>
      <c r="G986" s="1319">
        <f t="shared" si="40"/>
        <v>65000</v>
      </c>
      <c r="H986" s="974"/>
      <c r="I986" s="605"/>
      <c r="J986" s="605"/>
      <c r="K986" s="605"/>
      <c r="L986" s="605"/>
      <c r="M986" s="605"/>
      <c r="N986" s="605"/>
      <c r="O986" s="605"/>
      <c r="P986" s="605"/>
      <c r="Q986" s="605"/>
      <c r="R986" s="605"/>
      <c r="S986" s="605"/>
      <c r="T986" s="605"/>
      <c r="U986" s="605"/>
      <c r="V986" s="605"/>
      <c r="W986" s="605"/>
      <c r="X986" s="605"/>
      <c r="Y986" s="605"/>
      <c r="Z986" s="605"/>
      <c r="AA986" s="605"/>
      <c r="AB986" s="605"/>
      <c r="AC986" s="605"/>
      <c r="AD986" s="605"/>
      <c r="AE986" s="605"/>
      <c r="AF986" s="605"/>
      <c r="AG986" s="605"/>
      <c r="AH986" s="605"/>
      <c r="AI986" s="605"/>
      <c r="AJ986" s="605"/>
      <c r="AK986" s="605"/>
      <c r="AL986" s="605"/>
      <c r="AM986" s="605"/>
      <c r="AN986" s="605"/>
    </row>
    <row r="987" spans="1:40" s="711" customFormat="1" ht="20.25" customHeight="1">
      <c r="A987" s="1794">
        <v>11535</v>
      </c>
      <c r="B987" s="1943">
        <v>0.1</v>
      </c>
      <c r="C987" s="1034" t="s">
        <v>7363</v>
      </c>
      <c r="D987" s="1635"/>
      <c r="E987" s="1230">
        <v>1650000</v>
      </c>
      <c r="F987" s="1317">
        <v>2.5000000000000001E-2</v>
      </c>
      <c r="G987" s="1319">
        <f t="shared" si="40"/>
        <v>41250</v>
      </c>
      <c r="H987" s="974"/>
      <c r="I987" s="605"/>
      <c r="J987" s="605"/>
      <c r="K987" s="605"/>
      <c r="L987" s="605"/>
      <c r="M987" s="605"/>
      <c r="N987" s="605"/>
      <c r="O987" s="605"/>
      <c r="P987" s="605"/>
      <c r="Q987" s="605"/>
      <c r="R987" s="605"/>
      <c r="S987" s="605"/>
      <c r="T987" s="605"/>
      <c r="U987" s="605"/>
      <c r="V987" s="605"/>
      <c r="W987" s="605"/>
      <c r="X987" s="605"/>
      <c r="Y987" s="605"/>
      <c r="Z987" s="605"/>
      <c r="AA987" s="605"/>
      <c r="AB987" s="605"/>
      <c r="AC987" s="605"/>
      <c r="AD987" s="605"/>
      <c r="AE987" s="605"/>
      <c r="AF987" s="605"/>
      <c r="AG987" s="605"/>
      <c r="AH987" s="605"/>
      <c r="AI987" s="605"/>
      <c r="AJ987" s="605"/>
      <c r="AK987" s="605"/>
      <c r="AL987" s="605"/>
      <c r="AM987" s="605"/>
      <c r="AN987" s="605"/>
    </row>
    <row r="988" spans="1:40" s="711" customFormat="1" ht="20.25" customHeight="1">
      <c r="A988" s="1794"/>
      <c r="B988" s="1943"/>
      <c r="C988" s="1034"/>
      <c r="D988" s="1635"/>
      <c r="E988" s="967"/>
      <c r="F988" s="1317"/>
      <c r="G988" s="1631"/>
      <c r="H988" s="974"/>
      <c r="I988" s="605"/>
      <c r="J988" s="605"/>
      <c r="K988" s="605"/>
      <c r="L988" s="605"/>
      <c r="M988" s="605"/>
      <c r="N988" s="605"/>
      <c r="O988" s="605"/>
      <c r="P988" s="605"/>
      <c r="Q988" s="605"/>
      <c r="R988" s="605"/>
      <c r="S988" s="605"/>
      <c r="T988" s="605"/>
      <c r="U988" s="605"/>
      <c r="V988" s="605"/>
      <c r="W988" s="605"/>
      <c r="X988" s="605"/>
      <c r="Y988" s="605"/>
      <c r="Z988" s="605"/>
      <c r="AA988" s="605"/>
      <c r="AB988" s="605"/>
      <c r="AC988" s="605"/>
      <c r="AD988" s="605"/>
      <c r="AE988" s="605"/>
      <c r="AF988" s="605"/>
      <c r="AG988" s="605"/>
      <c r="AH988" s="605"/>
      <c r="AI988" s="605"/>
      <c r="AJ988" s="605"/>
      <c r="AK988" s="605"/>
      <c r="AL988" s="605"/>
      <c r="AM988" s="605"/>
      <c r="AN988" s="605"/>
    </row>
    <row r="989" spans="1:40" ht="20.25" customHeight="1">
      <c r="A989" s="1795"/>
      <c r="B989" s="545"/>
      <c r="C989" s="657"/>
      <c r="D989" s="1034"/>
      <c r="E989" s="1027">
        <f>SUM(E964:E988)</f>
        <v>45556000</v>
      </c>
      <c r="F989" s="709"/>
      <c r="G989" s="1633">
        <f>SUM(G964:G988)</f>
        <v>1088340</v>
      </c>
      <c r="H989" s="1123" t="s">
        <v>1029</v>
      </c>
      <c r="I989" s="1622">
        <f>G989+G950</f>
        <v>1088340</v>
      </c>
    </row>
    <row r="992" spans="1:40">
      <c r="A992" s="3274" t="s">
        <v>7393</v>
      </c>
      <c r="B992" s="3274"/>
      <c r="C992" s="3274"/>
      <c r="D992" s="3274"/>
      <c r="E992" s="3274"/>
      <c r="F992" s="3274"/>
      <c r="G992" s="3274"/>
      <c r="H992" s="3274"/>
      <c r="I992" s="3274"/>
      <c r="J992" s="3274"/>
      <c r="K992" s="3274"/>
      <c r="L992" s="3274"/>
      <c r="M992" s="3274"/>
      <c r="N992" s="3274"/>
      <c r="O992" s="3274"/>
    </row>
    <row r="993" spans="1:15">
      <c r="A993" s="3274"/>
      <c r="B993" s="3274"/>
      <c r="C993" s="3274"/>
      <c r="D993" s="3274"/>
      <c r="E993" s="3274"/>
      <c r="F993" s="3274"/>
      <c r="G993" s="3274"/>
      <c r="H993" s="3274"/>
      <c r="I993" s="3274"/>
      <c r="J993" s="3274"/>
      <c r="K993" s="3274"/>
      <c r="L993" s="3274"/>
      <c r="M993" s="3274"/>
      <c r="N993" s="3274"/>
      <c r="O993" s="3274"/>
    </row>
    <row r="994" spans="1:15" ht="18.75" customHeight="1">
      <c r="A994" s="3311" t="s">
        <v>15</v>
      </c>
      <c r="B994" s="3311"/>
      <c r="C994" s="3311"/>
      <c r="D994" s="3311"/>
      <c r="E994" s="3311"/>
      <c r="F994" s="3311"/>
      <c r="G994" s="3311"/>
      <c r="H994" s="3311"/>
      <c r="I994" s="3311"/>
      <c r="J994" s="3311"/>
      <c r="K994" s="3311"/>
      <c r="L994" s="3311"/>
      <c r="M994" s="3311"/>
      <c r="N994" s="3311"/>
      <c r="O994" s="3311"/>
    </row>
    <row r="995" spans="1:15">
      <c r="A995" s="2119" t="s">
        <v>37</v>
      </c>
      <c r="B995" s="463" t="s">
        <v>3</v>
      </c>
      <c r="C995" s="464" t="s">
        <v>930</v>
      </c>
      <c r="D995" s="464" t="s">
        <v>5</v>
      </c>
      <c r="E995" s="958" t="s">
        <v>6</v>
      </c>
      <c r="F995" s="463" t="s">
        <v>7</v>
      </c>
      <c r="G995" s="959" t="s">
        <v>8</v>
      </c>
      <c r="H995" s="509" t="s">
        <v>9</v>
      </c>
      <c r="I995" s="463" t="s">
        <v>10</v>
      </c>
      <c r="J995" s="24" t="s">
        <v>11</v>
      </c>
      <c r="K995" s="24" t="s">
        <v>3</v>
      </c>
      <c r="L995" s="24" t="s">
        <v>5</v>
      </c>
      <c r="M995" s="24" t="s">
        <v>12</v>
      </c>
      <c r="N995" s="24" t="s">
        <v>7</v>
      </c>
      <c r="O995" s="30"/>
    </row>
    <row r="996" spans="1:15" ht="12.75" customHeight="1">
      <c r="A996" s="3357" t="s">
        <v>232</v>
      </c>
      <c r="B996" s="504">
        <v>11860</v>
      </c>
      <c r="C996" s="545">
        <v>0.1</v>
      </c>
      <c r="D996" s="1082" t="s">
        <v>7394</v>
      </c>
      <c r="E996" s="1978">
        <v>2700000</v>
      </c>
      <c r="F996" s="545">
        <v>0.12</v>
      </c>
      <c r="G996" s="564">
        <f>E996*F996</f>
        <v>324000</v>
      </c>
      <c r="H996" s="544" t="s">
        <v>15</v>
      </c>
      <c r="I996" s="544" t="s">
        <v>1170</v>
      </c>
      <c r="J996" s="1552"/>
      <c r="K996" s="382">
        <v>11742</v>
      </c>
      <c r="L996" s="1897" t="s">
        <v>7395</v>
      </c>
      <c r="M996" s="1105">
        <v>4400000</v>
      </c>
      <c r="N996" s="1074">
        <v>0.05</v>
      </c>
      <c r="O996" s="1105">
        <f>M996*N996</f>
        <v>220000</v>
      </c>
    </row>
    <row r="997" spans="1:15" ht="12.75" customHeight="1">
      <c r="A997" s="3357"/>
      <c r="B997" s="978">
        <v>11839</v>
      </c>
      <c r="C997" s="545">
        <v>0.1</v>
      </c>
      <c r="D997" s="1680" t="s">
        <v>7396</v>
      </c>
      <c r="E997" s="564">
        <v>3300000</v>
      </c>
      <c r="F997" s="545">
        <v>0.12</v>
      </c>
      <c r="G997" s="564">
        <f t="shared" ref="G997:G1002" si="41">E997*F997</f>
        <v>396000</v>
      </c>
      <c r="H997" s="544" t="s">
        <v>15</v>
      </c>
      <c r="I997" s="544" t="s">
        <v>1859</v>
      </c>
      <c r="J997" s="1512"/>
      <c r="K997" s="382">
        <v>11909</v>
      </c>
      <c r="L997" s="1897" t="s">
        <v>7397</v>
      </c>
      <c r="M997" s="1105">
        <v>2500000</v>
      </c>
      <c r="N997" s="1074">
        <v>0.05</v>
      </c>
      <c r="O997" s="1106">
        <f>M997*N997</f>
        <v>125000</v>
      </c>
    </row>
    <row r="998" spans="1:15" ht="12.75" customHeight="1">
      <c r="A998" s="3357"/>
      <c r="B998" s="1644">
        <v>11797</v>
      </c>
      <c r="C998" s="545">
        <v>0.1</v>
      </c>
      <c r="D998" s="497" t="s">
        <v>7398</v>
      </c>
      <c r="E998" s="658">
        <v>5000000</v>
      </c>
      <c r="F998" s="656">
        <v>7.0000000000000007E-2</v>
      </c>
      <c r="G998" s="564">
        <f t="shared" si="41"/>
        <v>350000.00000000006</v>
      </c>
      <c r="H998" s="659" t="s">
        <v>127</v>
      </c>
      <c r="I998" s="659" t="s">
        <v>1170</v>
      </c>
      <c r="J998" s="1512"/>
      <c r="K998" s="382">
        <v>11948</v>
      </c>
      <c r="L998" s="1897" t="s">
        <v>7399</v>
      </c>
      <c r="M998" s="415">
        <v>2700000</v>
      </c>
      <c r="N998" s="1074">
        <v>0.05</v>
      </c>
      <c r="O998" s="1106">
        <f>M998*N998</f>
        <v>135000</v>
      </c>
    </row>
    <row r="999" spans="1:15" ht="12.75" customHeight="1">
      <c r="A999" s="3357"/>
      <c r="B999" s="1644">
        <v>11773</v>
      </c>
      <c r="C999" s="545">
        <v>0.1</v>
      </c>
      <c r="D999" s="497" t="s">
        <v>5660</v>
      </c>
      <c r="E999" s="658">
        <v>3000000</v>
      </c>
      <c r="F999" s="656">
        <v>7.0000000000000007E-2</v>
      </c>
      <c r="G999" s="564">
        <f t="shared" si="41"/>
        <v>210000.00000000003</v>
      </c>
      <c r="H999" s="659" t="s">
        <v>942</v>
      </c>
      <c r="I999" s="659" t="s">
        <v>1859</v>
      </c>
      <c r="J999" s="1512"/>
      <c r="K999" s="1996"/>
      <c r="L999" s="1996"/>
      <c r="M999" s="1997"/>
      <c r="N999" s="1998"/>
      <c r="O999" s="1997"/>
    </row>
    <row r="1000" spans="1:15" ht="12.75" customHeight="1">
      <c r="A1000" s="3358"/>
      <c r="B1000" s="978">
        <v>11756</v>
      </c>
      <c r="C1000" s="545">
        <v>0.1</v>
      </c>
      <c r="D1000" s="1690" t="s">
        <v>7400</v>
      </c>
      <c r="E1000" s="564">
        <v>2400000</v>
      </c>
      <c r="F1000" s="545">
        <v>7.0000000000000007E-2</v>
      </c>
      <c r="G1000" s="564">
        <f t="shared" si="41"/>
        <v>168000.00000000003</v>
      </c>
      <c r="H1000" s="544" t="s">
        <v>19</v>
      </c>
      <c r="I1000" s="544" t="s">
        <v>1859</v>
      </c>
      <c r="J1000" s="1512"/>
      <c r="K1000" s="1996"/>
      <c r="L1000" s="1996"/>
      <c r="M1000" s="1997"/>
      <c r="N1000" s="1998"/>
      <c r="O1000" s="1997"/>
    </row>
    <row r="1001" spans="1:15" ht="12.75" customHeight="1">
      <c r="A1001" s="3358"/>
      <c r="B1001" s="1974">
        <v>11757</v>
      </c>
      <c r="C1001" s="545">
        <v>0.1</v>
      </c>
      <c r="D1001" s="1966" t="s">
        <v>7401</v>
      </c>
      <c r="E1001" s="858">
        <v>3000000</v>
      </c>
      <c r="F1001" s="541">
        <v>7.0000000000000007E-2</v>
      </c>
      <c r="G1001" s="564">
        <f t="shared" si="41"/>
        <v>210000.00000000003</v>
      </c>
      <c r="H1001" s="543" t="s">
        <v>942</v>
      </c>
      <c r="I1001" s="543" t="s">
        <v>1170</v>
      </c>
      <c r="J1001" s="1512"/>
      <c r="K1001" s="1996"/>
      <c r="L1001" s="1996"/>
      <c r="M1001" s="1997"/>
      <c r="N1001" s="1998"/>
      <c r="O1001" s="1997"/>
    </row>
    <row r="1002" spans="1:15" ht="12.75" customHeight="1">
      <c r="A1002" s="3357"/>
      <c r="B1002" s="1136">
        <v>11821</v>
      </c>
      <c r="C1002" s="545">
        <v>0.1</v>
      </c>
      <c r="D1002" s="542" t="s">
        <v>7402</v>
      </c>
      <c r="E1002" s="1762">
        <v>2100000</v>
      </c>
      <c r="F1002" s="541">
        <v>0.12</v>
      </c>
      <c r="G1002" s="564">
        <f t="shared" si="41"/>
        <v>252000</v>
      </c>
      <c r="H1002" s="543" t="s">
        <v>15</v>
      </c>
      <c r="I1002" s="543" t="s">
        <v>1170</v>
      </c>
      <c r="J1002" s="1512"/>
      <c r="K1002" s="1996"/>
      <c r="L1002" s="1996"/>
      <c r="M1002" s="1997"/>
      <c r="N1002" s="1998"/>
      <c r="O1002" s="1997"/>
    </row>
    <row r="1003" spans="1:15" ht="12.75" customHeight="1">
      <c r="A1003" s="3357"/>
      <c r="B1003" s="978">
        <v>11893</v>
      </c>
      <c r="C1003" s="1026">
        <v>0.08</v>
      </c>
      <c r="D1003" s="1680" t="s">
        <v>7403</v>
      </c>
      <c r="E1003" s="564">
        <v>2000000</v>
      </c>
      <c r="F1003" s="1026">
        <v>0.06</v>
      </c>
      <c r="G1003" s="564">
        <f>E1003*F1003</f>
        <v>120000</v>
      </c>
      <c r="H1003" s="544" t="s">
        <v>942</v>
      </c>
      <c r="I1003" s="544" t="s">
        <v>1859</v>
      </c>
      <c r="J1003" s="1512"/>
      <c r="K1003" s="1996"/>
      <c r="L1003" s="1996"/>
      <c r="M1003" s="1997"/>
      <c r="N1003" s="1998"/>
      <c r="O1003" s="1997"/>
    </row>
    <row r="1004" spans="1:15" ht="12.75" customHeight="1">
      <c r="A1004" s="3357"/>
      <c r="B1004" s="1096">
        <v>11898</v>
      </c>
      <c r="C1004" s="656">
        <v>0.1</v>
      </c>
      <c r="D1004" s="657" t="s">
        <v>7404</v>
      </c>
      <c r="E1004" s="658">
        <v>2700000</v>
      </c>
      <c r="F1004" s="656">
        <v>0.12</v>
      </c>
      <c r="G1004" s="564">
        <f>E1004*F1004</f>
        <v>324000</v>
      </c>
      <c r="H1004" s="659" t="s">
        <v>15</v>
      </c>
      <c r="I1004" s="659" t="s">
        <v>1170</v>
      </c>
      <c r="J1004" s="1512"/>
      <c r="K1004" s="1996"/>
      <c r="L1004" s="1996"/>
      <c r="M1004" s="1997"/>
      <c r="N1004" s="1998"/>
      <c r="O1004" s="1997"/>
    </row>
    <row r="1005" spans="1:15" ht="12.75" customHeight="1">
      <c r="A1005" s="3357"/>
      <c r="B1005" s="484"/>
      <c r="C1005" s="483"/>
      <c r="D1005" s="483"/>
      <c r="E1005" s="483"/>
      <c r="F1005" s="483"/>
      <c r="G1005" s="483"/>
      <c r="H1005" s="483"/>
      <c r="I1005" s="484"/>
      <c r="J1005" s="1512"/>
      <c r="K1005" s="1512"/>
      <c r="L1005" s="1512"/>
      <c r="M1005" s="1519"/>
      <c r="N1005" s="1520"/>
      <c r="O1005" s="1519"/>
    </row>
    <row r="1006" spans="1:15" ht="12.75" customHeight="1">
      <c r="A1006" s="3357"/>
      <c r="B1006" s="705"/>
      <c r="C1006" s="702"/>
      <c r="D1006" s="702"/>
      <c r="E1006" s="483"/>
      <c r="F1006" s="483"/>
      <c r="G1006" s="483"/>
      <c r="H1006" s="483"/>
      <c r="I1006" s="484"/>
      <c r="J1006" s="1512"/>
      <c r="K1006" s="1512"/>
      <c r="L1006" s="1512"/>
      <c r="M1006" s="1519"/>
      <c r="N1006" s="1520"/>
      <c r="O1006" s="1519"/>
    </row>
    <row r="1007" spans="1:15" ht="12.75" customHeight="1">
      <c r="A1007" s="3357"/>
      <c r="B1007" s="992"/>
      <c r="C1007" s="483"/>
      <c r="D1007" s="483" t="s">
        <v>7405</v>
      </c>
      <c r="E1007" s="483"/>
      <c r="F1007" s="483"/>
      <c r="G1007" s="483"/>
      <c r="H1007" s="483"/>
      <c r="I1007" s="484" t="s">
        <v>1170</v>
      </c>
      <c r="J1007" s="1512"/>
      <c r="K1007" s="1512"/>
      <c r="L1007" s="1512"/>
      <c r="M1007" s="1519"/>
      <c r="N1007" s="1520"/>
      <c r="O1007" s="1519"/>
    </row>
    <row r="1008" spans="1:15" ht="12.75" customHeight="1">
      <c r="A1008" s="3357"/>
      <c r="B1008" s="484"/>
      <c r="C1008" s="483"/>
      <c r="D1008" s="483" t="s">
        <v>7406</v>
      </c>
      <c r="E1008" s="483"/>
      <c r="F1008" s="483"/>
      <c r="G1008" s="483"/>
      <c r="H1008" s="483"/>
      <c r="I1008" s="484" t="s">
        <v>1170</v>
      </c>
      <c r="J1008" s="1512"/>
      <c r="K1008" s="1512"/>
      <c r="L1008" s="1512"/>
      <c r="M1008" s="1519"/>
      <c r="N1008" s="1520"/>
      <c r="O1008" s="1519"/>
    </row>
    <row r="1009" spans="1:15" ht="12.75" customHeight="1">
      <c r="A1009" s="3358"/>
      <c r="B1009" s="1967"/>
      <c r="C1009" s="1968"/>
      <c r="D1009" s="1969" t="s">
        <v>7407</v>
      </c>
      <c r="E1009" s="1970"/>
      <c r="F1009" s="1968"/>
      <c r="G1009" s="1971"/>
      <c r="H1009" s="1972"/>
      <c r="I1009" s="1973" t="s">
        <v>1859</v>
      </c>
      <c r="J1009" s="1512"/>
      <c r="K1009" s="1512"/>
      <c r="L1009" s="1512"/>
      <c r="M1009" s="1519"/>
      <c r="N1009" s="1520"/>
      <c r="O1009" s="1519"/>
    </row>
    <row r="1010" spans="1:15" ht="12.75" customHeight="1">
      <c r="A1010" s="3358"/>
      <c r="B1010" s="1881"/>
      <c r="C1010" s="447"/>
      <c r="D1010" s="1980"/>
      <c r="E1010" s="1140"/>
      <c r="F1010" s="1604"/>
      <c r="G1010" s="1550"/>
      <c r="H1010" s="583"/>
      <c r="I1010" s="484"/>
      <c r="J1010" s="484" t="s">
        <v>1170</v>
      </c>
      <c r="K1010" s="308"/>
      <c r="L1010" s="149"/>
      <c r="M1010" s="129"/>
      <c r="N1010" s="69"/>
      <c r="O1010" s="30">
        <f>SUM(O996:O1000)</f>
        <v>480000</v>
      </c>
    </row>
    <row r="1011" spans="1:15" ht="12.75" customHeight="1">
      <c r="A1011" s="3359"/>
      <c r="B1011" s="1478"/>
      <c r="C1011" s="315"/>
      <c r="D1011" s="1999" t="s">
        <v>34</v>
      </c>
      <c r="E1011" s="1782">
        <f>SUM(E996:E1010)</f>
        <v>26200000</v>
      </c>
      <c r="F1011" s="668" t="s">
        <v>34</v>
      </c>
      <c r="G1011" s="2000">
        <f>SUM(G996:G1010)</f>
        <v>2354000</v>
      </c>
      <c r="H1011" s="3429"/>
      <c r="I1011" s="3429"/>
      <c r="J1011" s="3429"/>
      <c r="K1011" s="3429"/>
      <c r="L1011" s="3277" t="s">
        <v>35</v>
      </c>
      <c r="M1011" s="3277"/>
      <c r="N1011" s="3277"/>
      <c r="O1011" s="294">
        <f>O1010+G1011</f>
        <v>2834000</v>
      </c>
    </row>
    <row r="1013" spans="1:15" ht="18.75" customHeight="1">
      <c r="A1013" s="3311" t="s">
        <v>43</v>
      </c>
      <c r="B1013" s="3311"/>
      <c r="C1013" s="3311"/>
      <c r="D1013" s="3361"/>
      <c r="E1013" s="3311"/>
      <c r="F1013" s="3311"/>
      <c r="G1013" s="3311"/>
      <c r="H1013" s="3311"/>
      <c r="I1013" s="3311"/>
      <c r="J1013" s="3311"/>
      <c r="K1013" s="3311"/>
      <c r="L1013" s="3311"/>
      <c r="M1013" s="3311"/>
      <c r="N1013" s="3311"/>
      <c r="O1013" s="3311"/>
    </row>
    <row r="1014" spans="1:15">
      <c r="A1014" s="2119" t="s">
        <v>37</v>
      </c>
      <c r="B1014" s="463" t="s">
        <v>3</v>
      </c>
      <c r="C1014" s="1837" t="s">
        <v>930</v>
      </c>
      <c r="D1014" s="1942" t="s">
        <v>5</v>
      </c>
      <c r="E1014" s="958" t="s">
        <v>6</v>
      </c>
      <c r="F1014" s="463" t="s">
        <v>7</v>
      </c>
      <c r="G1014" s="959" t="s">
        <v>8</v>
      </c>
      <c r="H1014" s="509" t="s">
        <v>9</v>
      </c>
      <c r="I1014" s="463" t="s">
        <v>10</v>
      </c>
      <c r="J1014" s="463" t="s">
        <v>11</v>
      </c>
      <c r="K1014" s="463" t="s">
        <v>3</v>
      </c>
      <c r="L1014" s="24" t="s">
        <v>5</v>
      </c>
      <c r="M1014" s="24" t="s">
        <v>12</v>
      </c>
      <c r="N1014" s="463" t="s">
        <v>7</v>
      </c>
      <c r="O1014" s="790"/>
    </row>
    <row r="1015" spans="1:15" s="605" customFormat="1" ht="12.75" customHeight="1">
      <c r="A1015" s="3353" t="s">
        <v>271</v>
      </c>
      <c r="B1015" s="1376">
        <v>11828</v>
      </c>
      <c r="C1015" s="1659">
        <v>0.1</v>
      </c>
      <c r="D1015" s="1082" t="s">
        <v>7408</v>
      </c>
      <c r="E1015" s="2038">
        <v>2500000</v>
      </c>
      <c r="F1015" s="656">
        <v>0.1</v>
      </c>
      <c r="G1015" s="658">
        <f>E1015*F1015</f>
        <v>250000</v>
      </c>
      <c r="H1015" s="659" t="s">
        <v>46</v>
      </c>
      <c r="I1015" s="2024" t="s">
        <v>1859</v>
      </c>
      <c r="J1015" s="1521"/>
      <c r="K1015" s="504">
        <v>11781</v>
      </c>
      <c r="L1015" s="2025" t="s">
        <v>7409</v>
      </c>
      <c r="M1015" s="2001">
        <v>2300000</v>
      </c>
      <c r="N1015" s="545">
        <v>0.05</v>
      </c>
      <c r="O1015" s="722">
        <f>M1015*N1015</f>
        <v>115000</v>
      </c>
    </row>
    <row r="1016" spans="1:15" ht="12.75" customHeight="1">
      <c r="A1016" s="3353"/>
      <c r="B1016" s="875">
        <v>11830</v>
      </c>
      <c r="C1016" s="656">
        <v>0.1</v>
      </c>
      <c r="D1016" s="1171" t="s">
        <v>7410</v>
      </c>
      <c r="E1016" s="1871">
        <v>1720000</v>
      </c>
      <c r="F1016" s="656">
        <v>0.06</v>
      </c>
      <c r="G1016" s="658">
        <f>E1016*F1016</f>
        <v>103200</v>
      </c>
      <c r="H1016" s="659" t="s">
        <v>19</v>
      </c>
      <c r="I1016" s="659" t="s">
        <v>1859</v>
      </c>
      <c r="J1016" s="1512"/>
      <c r="K1016" s="382">
        <v>11842</v>
      </c>
      <c r="L1016" s="980" t="s">
        <v>7411</v>
      </c>
      <c r="M1016" s="1761">
        <v>3400000</v>
      </c>
      <c r="N1016" s="545">
        <v>0.05</v>
      </c>
      <c r="O1016" s="722">
        <f>M1016*N1016</f>
        <v>170000</v>
      </c>
    </row>
    <row r="1017" spans="1:15" ht="12.75" customHeight="1">
      <c r="A1017" s="3353"/>
      <c r="B1017" s="540">
        <v>11825</v>
      </c>
      <c r="C1017" s="541">
        <v>0.1</v>
      </c>
      <c r="D1017" s="1977" t="s">
        <v>7412</v>
      </c>
      <c r="E1017" s="1600">
        <v>1450000</v>
      </c>
      <c r="F1017" s="541">
        <v>0.1</v>
      </c>
      <c r="G1017" s="658">
        <f>E1017*F1017</f>
        <v>145000</v>
      </c>
      <c r="H1017" s="543" t="s">
        <v>46</v>
      </c>
      <c r="I1017" s="543" t="s">
        <v>1170</v>
      </c>
      <c r="J1017" s="1512"/>
      <c r="K1017" s="1512"/>
      <c r="L1017" s="1512"/>
      <c r="M1017" s="2002"/>
      <c r="N1017" s="1589"/>
      <c r="O1017" s="1588"/>
    </row>
    <row r="1018" spans="1:15" ht="12.75" customHeight="1">
      <c r="A1018" s="3353"/>
      <c r="B1018" s="504">
        <v>11948</v>
      </c>
      <c r="C1018" s="545">
        <v>0.1</v>
      </c>
      <c r="D1018" s="1082" t="s">
        <v>7406</v>
      </c>
      <c r="E1018" s="1753">
        <v>2700000</v>
      </c>
      <c r="F1018" s="545">
        <v>0.05</v>
      </c>
      <c r="G1018" s="658">
        <f>E1018*F1018</f>
        <v>135000</v>
      </c>
      <c r="H1018" s="544" t="s">
        <v>15</v>
      </c>
      <c r="I1018" s="544" t="s">
        <v>1859</v>
      </c>
      <c r="J1018" s="1512"/>
      <c r="K1018" s="1512"/>
      <c r="L1018" s="1512"/>
      <c r="M1018" s="1519"/>
      <c r="N1018" s="1520"/>
      <c r="O1018" s="1519"/>
    </row>
    <row r="1019" spans="1:15" ht="12.75" customHeight="1">
      <c r="A1019" s="3353"/>
      <c r="B1019" s="447"/>
      <c r="C1019" s="482"/>
      <c r="D1019" s="1140"/>
      <c r="E1019" s="1604"/>
      <c r="F1019" s="482"/>
      <c r="G1019" s="583"/>
      <c r="H1019" s="484"/>
      <c r="I1019" s="484"/>
      <c r="J1019" s="1512"/>
      <c r="K1019" s="1512"/>
      <c r="L1019" s="1512"/>
      <c r="M1019" s="1519"/>
      <c r="N1019" s="1520"/>
      <c r="O1019" s="1519"/>
    </row>
    <row r="1020" spans="1:15" ht="12.75" customHeight="1">
      <c r="A1020" s="3353"/>
      <c r="B1020" s="447"/>
      <c r="C1020" s="482"/>
      <c r="D1020" s="1140"/>
      <c r="E1020" s="1604"/>
      <c r="F1020" s="482"/>
      <c r="G1020" s="583"/>
      <c r="H1020" s="484"/>
      <c r="I1020" s="484"/>
      <c r="J1020" s="1512"/>
      <c r="K1020" s="1512"/>
      <c r="L1020" s="1512"/>
      <c r="M1020" s="1519"/>
      <c r="N1020" s="1520"/>
      <c r="O1020" s="1519"/>
    </row>
    <row r="1021" spans="1:15" ht="12.75" customHeight="1">
      <c r="A1021" s="3353"/>
      <c r="B1021" s="447"/>
      <c r="C1021" s="482"/>
      <c r="D1021" s="1140"/>
      <c r="E1021" s="1604"/>
      <c r="F1021" s="482"/>
      <c r="G1021" s="583"/>
      <c r="H1021" s="484"/>
      <c r="I1021" s="484"/>
      <c r="J1021" s="1512"/>
      <c r="K1021" s="1512"/>
      <c r="L1021" s="1512"/>
      <c r="M1021" s="1519"/>
      <c r="N1021" s="1520"/>
      <c r="O1021" s="1519"/>
    </row>
    <row r="1022" spans="1:15" ht="12.75" customHeight="1">
      <c r="A1022" s="3353"/>
      <c r="B1022" s="447"/>
      <c r="C1022" s="482"/>
      <c r="D1022" s="1140" t="s">
        <v>7405</v>
      </c>
      <c r="E1022" s="1604"/>
      <c r="F1022" s="482"/>
      <c r="G1022" s="583"/>
      <c r="H1022" s="484"/>
      <c r="I1022" s="484" t="s">
        <v>1170</v>
      </c>
      <c r="J1022" s="1512"/>
      <c r="K1022" s="1512"/>
      <c r="L1022" s="1512"/>
      <c r="M1022" s="1519"/>
      <c r="N1022" s="1520"/>
      <c r="O1022" s="1519"/>
    </row>
    <row r="1023" spans="1:15" ht="12.75" customHeight="1">
      <c r="A1023" s="3353"/>
      <c r="B1023" s="1205" t="s">
        <v>171</v>
      </c>
      <c r="C1023" s="482"/>
      <c r="D1023" s="1140" t="s">
        <v>7413</v>
      </c>
      <c r="E1023" s="1604"/>
      <c r="F1023" s="482"/>
      <c r="G1023" s="583"/>
      <c r="H1023" s="484"/>
      <c r="I1023" s="484" t="s">
        <v>1859</v>
      </c>
      <c r="J1023" s="1512"/>
      <c r="K1023" s="1512"/>
      <c r="L1023" s="1512"/>
      <c r="M1023" s="1519"/>
      <c r="N1023" s="1520"/>
      <c r="O1023" s="1519"/>
    </row>
    <row r="1024" spans="1:15" ht="12.75" customHeight="1">
      <c r="A1024" s="3353"/>
      <c r="B1024" s="1199" t="s">
        <v>7300</v>
      </c>
      <c r="C1024" s="701"/>
      <c r="D1024" s="1159" t="s">
        <v>7414</v>
      </c>
      <c r="E1024" s="1781"/>
      <c r="F1024" s="701"/>
      <c r="G1024" s="703"/>
      <c r="H1024" s="705"/>
      <c r="I1024" s="705" t="s">
        <v>1170</v>
      </c>
      <c r="J1024" s="1512"/>
      <c r="K1024" s="1512"/>
      <c r="L1024" s="1512"/>
      <c r="M1024" s="1519"/>
      <c r="N1024" s="1520"/>
      <c r="O1024" s="1519"/>
    </row>
    <row r="1025" spans="1:15" ht="12.75" customHeight="1">
      <c r="A1025" s="3354"/>
      <c r="B1025" s="1561"/>
      <c r="C1025" s="482"/>
      <c r="D1025" s="1613"/>
      <c r="E1025" s="1870"/>
      <c r="F1025" s="482"/>
      <c r="G1025" s="583"/>
      <c r="H1025" s="484"/>
      <c r="I1025" s="484"/>
      <c r="J1025" s="149"/>
      <c r="K1025" s="149"/>
      <c r="L1025" s="149"/>
      <c r="M1025" s="129"/>
      <c r="N1025" s="69"/>
      <c r="O1025" s="30">
        <f>SUM(O1015:O1024)</f>
        <v>285000</v>
      </c>
    </row>
    <row r="1026" spans="1:15" ht="12.75" customHeight="1">
      <c r="A1026" s="3355"/>
      <c r="B1026" s="256"/>
      <c r="C1026" s="256"/>
      <c r="D1026" s="1038"/>
      <c r="E1026" s="808">
        <f>SUM(E1015:E1025)</f>
        <v>8370000</v>
      </c>
      <c r="F1026" s="292"/>
      <c r="G1026" s="913">
        <f>SUM(G1015:G1025)</f>
        <v>633200</v>
      </c>
      <c r="H1026" s="3423"/>
      <c r="I1026" s="3423"/>
      <c r="J1026" s="3423"/>
      <c r="K1026" s="3423"/>
      <c r="L1026" s="3277" t="s">
        <v>35</v>
      </c>
      <c r="M1026" s="3277"/>
      <c r="N1026" s="3277"/>
      <c r="O1026" s="294">
        <f>O1025+G1026</f>
        <v>918200</v>
      </c>
    </row>
    <row r="1028" spans="1:15" ht="15.75" customHeight="1">
      <c r="A1028" s="3311" t="s">
        <v>942</v>
      </c>
      <c r="B1028" s="3311"/>
      <c r="C1028" s="3311"/>
      <c r="D1028" s="3311"/>
      <c r="E1028" s="3311"/>
      <c r="F1028" s="3311"/>
      <c r="G1028" s="3311"/>
      <c r="H1028" s="3311"/>
      <c r="I1028" s="3311"/>
      <c r="J1028" s="3311"/>
      <c r="K1028" s="3311"/>
      <c r="L1028" s="3311"/>
      <c r="M1028" s="3311"/>
      <c r="N1028" s="3311"/>
      <c r="O1028" s="3311"/>
    </row>
    <row r="1029" spans="1:15">
      <c r="A1029" s="2119" t="s">
        <v>37</v>
      </c>
      <c r="B1029" s="463" t="s">
        <v>3</v>
      </c>
      <c r="C1029" s="464" t="s">
        <v>930</v>
      </c>
      <c r="D1029" s="464" t="s">
        <v>5</v>
      </c>
      <c r="E1029" s="958" t="s">
        <v>6</v>
      </c>
      <c r="F1029" s="463" t="s">
        <v>7</v>
      </c>
      <c r="G1029" s="959" t="s">
        <v>8</v>
      </c>
      <c r="H1029" s="509" t="s">
        <v>9</v>
      </c>
      <c r="I1029" s="463" t="s">
        <v>10</v>
      </c>
      <c r="J1029" s="24" t="s">
        <v>11</v>
      </c>
      <c r="K1029" s="24" t="s">
        <v>3</v>
      </c>
      <c r="L1029" s="24" t="s">
        <v>5</v>
      </c>
      <c r="M1029" s="24" t="s">
        <v>12</v>
      </c>
      <c r="N1029" s="24" t="s">
        <v>7</v>
      </c>
      <c r="O1029" s="30"/>
    </row>
    <row r="1030" spans="1:15" ht="15">
      <c r="A1030" s="2119"/>
      <c r="B1030" s="1376">
        <v>11781</v>
      </c>
      <c r="C1030" s="1840">
        <v>0.1</v>
      </c>
      <c r="D1030" s="1752" t="s">
        <v>7409</v>
      </c>
      <c r="E1030" s="1757">
        <v>2300000</v>
      </c>
      <c r="F1030" s="2015">
        <v>0.05</v>
      </c>
      <c r="G1030" s="564">
        <f>E1030*F1030</f>
        <v>115000</v>
      </c>
      <c r="H1030" s="1390" t="s">
        <v>46</v>
      </c>
      <c r="I1030" s="1380" t="s">
        <v>1170</v>
      </c>
      <c r="J1030" s="24"/>
      <c r="K1030" s="382">
        <v>11773</v>
      </c>
      <c r="L1030" s="497" t="s">
        <v>5660</v>
      </c>
      <c r="M1030" s="658">
        <v>3000000</v>
      </c>
      <c r="N1030" s="1074">
        <v>0.05</v>
      </c>
      <c r="O1030" s="663">
        <f>M1030*N1030</f>
        <v>150000</v>
      </c>
    </row>
    <row r="1031" spans="1:15">
      <c r="A1031" s="3366" t="s">
        <v>175</v>
      </c>
      <c r="B1031" s="504">
        <v>11842</v>
      </c>
      <c r="C1031" s="545">
        <v>0.1</v>
      </c>
      <c r="D1031" s="980" t="s">
        <v>7411</v>
      </c>
      <c r="E1031" s="722">
        <v>3400000</v>
      </c>
      <c r="F1031" s="1161">
        <v>0.05</v>
      </c>
      <c r="G1031" s="564">
        <f t="shared" ref="G1031:G1039" si="42">E1031*F1031</f>
        <v>170000</v>
      </c>
      <c r="H1031" s="1143" t="s">
        <v>46</v>
      </c>
      <c r="I1031" s="544" t="s">
        <v>1859</v>
      </c>
      <c r="J1031" s="24"/>
      <c r="K1031" s="2013">
        <v>11893</v>
      </c>
      <c r="L1031" s="542" t="s">
        <v>7403</v>
      </c>
      <c r="M1031" s="858">
        <v>2000000</v>
      </c>
      <c r="N1031" s="510">
        <v>0.04</v>
      </c>
      <c r="O1031" s="2014">
        <f t="shared" ref="O1031:O1034" si="43">M1031*N1031</f>
        <v>80000</v>
      </c>
    </row>
    <row r="1032" spans="1:15" ht="15" customHeight="1">
      <c r="A1032" s="3365"/>
      <c r="B1032" s="1098">
        <v>11829</v>
      </c>
      <c r="C1032" s="1359">
        <v>0.08</v>
      </c>
      <c r="D1032" s="878" t="s">
        <v>7415</v>
      </c>
      <c r="E1032" s="1871">
        <v>1800000</v>
      </c>
      <c r="F1032" s="2017">
        <v>0.04</v>
      </c>
      <c r="G1032" s="564">
        <f t="shared" si="42"/>
        <v>72000</v>
      </c>
      <c r="H1032" s="654" t="s">
        <v>127</v>
      </c>
      <c r="I1032" s="659" t="s">
        <v>1859</v>
      </c>
      <c r="J1032" s="1860"/>
      <c r="K1032" s="504">
        <v>11757</v>
      </c>
      <c r="L1032" s="1680" t="s">
        <v>7401</v>
      </c>
      <c r="M1032" s="564">
        <v>3000000</v>
      </c>
      <c r="N1032" s="1615">
        <v>0.05</v>
      </c>
      <c r="O1032" s="1683">
        <f t="shared" si="43"/>
        <v>150000</v>
      </c>
    </row>
    <row r="1033" spans="1:15" ht="12.75" customHeight="1">
      <c r="A1033" s="3365"/>
      <c r="B1033" s="1348">
        <v>11906</v>
      </c>
      <c r="C1033" s="545">
        <v>0.1</v>
      </c>
      <c r="D1033" s="980" t="s">
        <v>7416</v>
      </c>
      <c r="E1033" s="722">
        <v>2000000</v>
      </c>
      <c r="F1033" s="1161">
        <v>0.06</v>
      </c>
      <c r="G1033" s="658">
        <f t="shared" si="42"/>
        <v>120000</v>
      </c>
      <c r="H1033" s="1143" t="s">
        <v>19</v>
      </c>
      <c r="I1033" s="544" t="s">
        <v>1170</v>
      </c>
      <c r="J1033" s="1860"/>
      <c r="K1033" s="504">
        <v>11780</v>
      </c>
      <c r="L1033" s="1034" t="s">
        <v>7417</v>
      </c>
      <c r="M1033" s="722">
        <v>1650000</v>
      </c>
      <c r="N1033" s="1615">
        <v>0.05</v>
      </c>
      <c r="O1033" s="1683">
        <f t="shared" si="43"/>
        <v>82500</v>
      </c>
    </row>
    <row r="1034" spans="1:15" ht="12.75" customHeight="1">
      <c r="A1034" s="3365"/>
      <c r="B1034" s="1348">
        <v>11894</v>
      </c>
      <c r="C1034" s="545">
        <v>0.1</v>
      </c>
      <c r="D1034" s="980" t="s">
        <v>7418</v>
      </c>
      <c r="E1034" s="722">
        <v>1100000</v>
      </c>
      <c r="F1034" s="1161">
        <v>0.1</v>
      </c>
      <c r="G1034" s="564">
        <f t="shared" si="42"/>
        <v>110000</v>
      </c>
      <c r="H1034" s="1143" t="s">
        <v>942</v>
      </c>
      <c r="I1034" s="544" t="s">
        <v>1170</v>
      </c>
      <c r="J1034" s="1860"/>
      <c r="K1034" s="504">
        <v>11873</v>
      </c>
      <c r="L1034" s="542" t="s">
        <v>7419</v>
      </c>
      <c r="M1034" s="1150">
        <v>1550000</v>
      </c>
      <c r="N1034" s="1615">
        <v>0.05</v>
      </c>
      <c r="O1034" s="1683">
        <f t="shared" si="43"/>
        <v>77500</v>
      </c>
    </row>
    <row r="1035" spans="1:15" ht="12.75" customHeight="1">
      <c r="A1035" s="3365"/>
      <c r="B1035" s="1348">
        <v>11880</v>
      </c>
      <c r="C1035" s="545">
        <v>0.1</v>
      </c>
      <c r="D1035" s="980" t="s">
        <v>7420</v>
      </c>
      <c r="E1035" s="722">
        <v>1900000</v>
      </c>
      <c r="F1035" s="1161">
        <v>0.1</v>
      </c>
      <c r="G1035" s="564">
        <f t="shared" si="42"/>
        <v>190000</v>
      </c>
      <c r="H1035" s="1143" t="s">
        <v>942</v>
      </c>
      <c r="I1035" s="544" t="s">
        <v>1170</v>
      </c>
      <c r="J1035" s="1860"/>
      <c r="K1035" s="1521"/>
      <c r="L1035" s="1521"/>
      <c r="M1035" s="1588"/>
      <c r="N1035" s="1589"/>
      <c r="O1035" s="1588"/>
    </row>
    <row r="1036" spans="1:15" ht="12.75" customHeight="1">
      <c r="A1036" s="3365"/>
      <c r="B1036" s="1348">
        <v>11909</v>
      </c>
      <c r="C1036" s="545">
        <v>0.1</v>
      </c>
      <c r="D1036" s="980" t="s">
        <v>7421</v>
      </c>
      <c r="E1036" s="722">
        <v>2500000</v>
      </c>
      <c r="F1036" s="1161">
        <v>0.05</v>
      </c>
      <c r="G1036" s="564">
        <f t="shared" si="42"/>
        <v>125000</v>
      </c>
      <c r="H1036" s="1143" t="s">
        <v>15</v>
      </c>
      <c r="I1036" s="544" t="s">
        <v>1859</v>
      </c>
      <c r="J1036" s="1512"/>
      <c r="K1036" s="1512"/>
      <c r="L1036" s="1512"/>
      <c r="M1036" s="1519"/>
      <c r="N1036" s="1520"/>
      <c r="O1036" s="1519"/>
    </row>
    <row r="1037" spans="1:15" ht="12.75" customHeight="1">
      <c r="A1037" s="3365"/>
      <c r="B1037" s="1348">
        <v>11890</v>
      </c>
      <c r="C1037" s="545">
        <v>0.1</v>
      </c>
      <c r="D1037" s="980" t="s">
        <v>7422</v>
      </c>
      <c r="E1037" s="722">
        <v>2850000</v>
      </c>
      <c r="F1037" s="1161">
        <v>0.06</v>
      </c>
      <c r="G1037" s="564">
        <f t="shared" si="42"/>
        <v>171000</v>
      </c>
      <c r="H1037" s="1143" t="s">
        <v>19</v>
      </c>
      <c r="I1037" s="544" t="s">
        <v>1170</v>
      </c>
      <c r="J1037" s="1512"/>
      <c r="K1037" s="1512"/>
      <c r="L1037" s="1512"/>
      <c r="M1037" s="1519"/>
      <c r="N1037" s="1520"/>
      <c r="O1037" s="1519"/>
    </row>
    <row r="1038" spans="1:15" ht="12.75" customHeight="1">
      <c r="A1038" s="3365"/>
      <c r="B1038" s="1348">
        <v>11902</v>
      </c>
      <c r="C1038" s="1026">
        <v>0.09</v>
      </c>
      <c r="D1038" s="1034" t="s">
        <v>7423</v>
      </c>
      <c r="E1038" s="722">
        <v>3200000</v>
      </c>
      <c r="F1038" s="1797">
        <v>0.05</v>
      </c>
      <c r="G1038" s="564">
        <f t="shared" si="42"/>
        <v>160000</v>
      </c>
      <c r="H1038" s="1143" t="s">
        <v>19</v>
      </c>
      <c r="I1038" s="544" t="s">
        <v>1170</v>
      </c>
      <c r="J1038" s="1512"/>
      <c r="K1038" s="1512"/>
      <c r="L1038" s="1512"/>
      <c r="M1038" s="1519"/>
      <c r="N1038" s="1520"/>
      <c r="O1038" s="1519"/>
    </row>
    <row r="1039" spans="1:15" ht="12.75" customHeight="1">
      <c r="A1039" s="3365"/>
      <c r="B1039" s="1349">
        <v>11924</v>
      </c>
      <c r="C1039" s="2026">
        <v>0.08</v>
      </c>
      <c r="D1039" s="1053" t="s">
        <v>7424</v>
      </c>
      <c r="E1039" s="1150">
        <v>1520000</v>
      </c>
      <c r="F1039" s="1657">
        <v>0.05</v>
      </c>
      <c r="G1039" s="858">
        <f t="shared" si="42"/>
        <v>76000</v>
      </c>
      <c r="H1039" s="1383" t="s">
        <v>19</v>
      </c>
      <c r="I1039" s="543" t="s">
        <v>1859</v>
      </c>
      <c r="J1039" s="1512"/>
      <c r="K1039" s="1512"/>
      <c r="L1039" s="1512"/>
      <c r="M1039" s="1519"/>
      <c r="N1039" s="1520"/>
      <c r="O1039" s="1519"/>
    </row>
    <row r="1040" spans="1:15" ht="12.75" customHeight="1">
      <c r="A1040" s="3365"/>
      <c r="B1040" s="407"/>
      <c r="C1040" s="407"/>
      <c r="D1040" s="407"/>
      <c r="E1040" s="407"/>
      <c r="F1040" s="407"/>
      <c r="G1040" s="407"/>
      <c r="H1040" s="407"/>
      <c r="I1040" s="407"/>
      <c r="J1040" s="1512"/>
      <c r="K1040" s="1512"/>
      <c r="L1040" s="1512"/>
      <c r="M1040" s="1519"/>
      <c r="N1040" s="1520"/>
      <c r="O1040" s="1519"/>
    </row>
    <row r="1041" spans="1:15" ht="12.75" customHeight="1">
      <c r="A1041" s="3365"/>
      <c r="B1041" s="407"/>
      <c r="C1041" s="407"/>
      <c r="D1041" s="407"/>
      <c r="E1041" s="407"/>
      <c r="F1041" s="407"/>
      <c r="G1041" s="407"/>
      <c r="H1041" s="407"/>
      <c r="I1041" s="407"/>
      <c r="J1041" s="1512"/>
      <c r="K1041" s="1512"/>
      <c r="L1041" s="1512"/>
      <c r="M1041" s="1519"/>
      <c r="N1041" s="1520"/>
      <c r="O1041" s="1519"/>
    </row>
    <row r="1042" spans="1:15" ht="12.75" customHeight="1">
      <c r="A1042" s="3365"/>
      <c r="B1042" s="1077"/>
      <c r="C1042" s="853"/>
      <c r="D1042" s="1036"/>
      <c r="E1042" s="730"/>
      <c r="F1042" s="482"/>
      <c r="G1042" s="583"/>
      <c r="H1042" s="484"/>
      <c r="I1042" s="484"/>
      <c r="J1042" s="1512"/>
      <c r="K1042" s="1512"/>
      <c r="L1042" s="1512"/>
      <c r="M1042" s="1519"/>
      <c r="N1042" s="1520"/>
      <c r="O1042" s="1519"/>
    </row>
    <row r="1043" spans="1:15" ht="12.75" customHeight="1">
      <c r="A1043" s="3365"/>
      <c r="B1043" s="1077" t="s">
        <v>171</v>
      </c>
      <c r="C1043" s="853"/>
      <c r="D1043" s="1036" t="s">
        <v>7425</v>
      </c>
      <c r="E1043" s="730"/>
      <c r="F1043" s="482"/>
      <c r="G1043" s="583"/>
      <c r="H1043" s="484"/>
      <c r="I1043" s="484" t="s">
        <v>1170</v>
      </c>
      <c r="J1043" s="1512"/>
      <c r="K1043" s="1512"/>
      <c r="L1043" s="1512"/>
      <c r="M1043" s="1519"/>
      <c r="N1043" s="1520"/>
      <c r="O1043" s="1519"/>
    </row>
    <row r="1044" spans="1:15" ht="12.75" customHeight="1">
      <c r="A1044" s="3366"/>
      <c r="B1044" s="1989"/>
      <c r="C1044" s="702"/>
      <c r="D1044" s="702"/>
      <c r="E1044" s="702"/>
      <c r="F1044" s="702"/>
      <c r="G1044" s="702"/>
      <c r="H1044" s="702"/>
      <c r="I1044" s="705"/>
      <c r="J1044" s="1512"/>
      <c r="K1044" s="1512"/>
      <c r="L1044" s="1512"/>
      <c r="M1044" s="1519"/>
      <c r="N1044" s="1520"/>
      <c r="O1044" s="1519"/>
    </row>
    <row r="1045" spans="1:15" ht="14.25" customHeight="1">
      <c r="A1045" s="3366"/>
      <c r="B1045" s="447"/>
      <c r="C1045" s="482"/>
      <c r="D1045" s="1140"/>
      <c r="E1045" s="1604"/>
      <c r="F1045" s="482"/>
      <c r="G1045" s="583"/>
      <c r="H1045" s="484"/>
      <c r="I1045" s="484"/>
      <c r="J1045" s="149"/>
      <c r="K1045" s="149"/>
      <c r="L1045" s="149"/>
      <c r="M1045" s="129"/>
      <c r="N1045" s="69"/>
      <c r="O1045" s="30">
        <f>SUM(O1030:O1044)</f>
        <v>540000</v>
      </c>
    </row>
    <row r="1046" spans="1:15" ht="12.75" customHeight="1">
      <c r="A1046" s="3367"/>
      <c r="B1046" s="256"/>
      <c r="C1046" s="256"/>
      <c r="D1046" s="1038" t="s">
        <v>34</v>
      </c>
      <c r="E1046" s="808">
        <f>SUM(E1030:E1045)</f>
        <v>22570000</v>
      </c>
      <c r="F1046" s="292" t="s">
        <v>34</v>
      </c>
      <c r="G1046" s="913">
        <f>SUM(G1030:G1045)</f>
        <v>1309000</v>
      </c>
      <c r="H1046" s="3423"/>
      <c r="I1046" s="3423"/>
      <c r="J1046" s="3423"/>
      <c r="K1046" s="3423"/>
      <c r="L1046" s="3277" t="s">
        <v>35</v>
      </c>
      <c r="M1046" s="3277"/>
      <c r="N1046" s="3277"/>
      <c r="O1046" s="294">
        <f>O1045+G1046</f>
        <v>1849000</v>
      </c>
    </row>
    <row r="1048" spans="1:15" ht="15.75" customHeight="1">
      <c r="A1048" s="3311" t="s">
        <v>36</v>
      </c>
      <c r="B1048" s="3311"/>
      <c r="C1048" s="3311"/>
      <c r="D1048" s="3311"/>
      <c r="E1048" s="3311"/>
      <c r="F1048" s="3311"/>
      <c r="G1048" s="3311"/>
      <c r="H1048" s="3311"/>
      <c r="I1048" s="3311"/>
      <c r="J1048" s="3311"/>
      <c r="K1048" s="3311"/>
      <c r="L1048" s="3311"/>
      <c r="M1048" s="3311"/>
      <c r="N1048" s="3311"/>
      <c r="O1048" s="3311"/>
    </row>
    <row r="1049" spans="1:15">
      <c r="A1049" s="2119" t="s">
        <v>37</v>
      </c>
      <c r="B1049" s="24" t="s">
        <v>3</v>
      </c>
      <c r="C1049" s="8" t="s">
        <v>930</v>
      </c>
      <c r="D1049" s="8" t="s">
        <v>5</v>
      </c>
      <c r="E1049" s="907" t="s">
        <v>6</v>
      </c>
      <c r="F1049" s="24" t="s">
        <v>7</v>
      </c>
      <c r="G1049" s="885" t="s">
        <v>8</v>
      </c>
      <c r="H1049" s="156" t="s">
        <v>9</v>
      </c>
      <c r="I1049" s="24" t="s">
        <v>10</v>
      </c>
      <c r="J1049" s="24" t="s">
        <v>11</v>
      </c>
      <c r="K1049" s="24" t="s">
        <v>3</v>
      </c>
      <c r="L1049" s="24" t="s">
        <v>5</v>
      </c>
      <c r="M1049" s="24" t="s">
        <v>12</v>
      </c>
      <c r="N1049" s="24" t="s">
        <v>7</v>
      </c>
      <c r="O1049" s="30"/>
    </row>
    <row r="1050" spans="1:15">
      <c r="A1050" s="2119"/>
      <c r="B1050" s="1348">
        <v>11780</v>
      </c>
      <c r="C1050" s="545">
        <v>0.1</v>
      </c>
      <c r="D1050" s="1034" t="s">
        <v>7417</v>
      </c>
      <c r="E1050" s="722">
        <v>1650000</v>
      </c>
      <c r="F1050" s="545">
        <v>0.04</v>
      </c>
      <c r="G1050" s="564">
        <f>E1050*F1050</f>
        <v>66000</v>
      </c>
      <c r="H1050" s="544" t="s">
        <v>942</v>
      </c>
      <c r="I1050" s="544" t="s">
        <v>1859</v>
      </c>
      <c r="J1050" s="24"/>
      <c r="K1050" s="382">
        <v>11797</v>
      </c>
      <c r="L1050" s="497" t="s">
        <v>7398</v>
      </c>
      <c r="M1050" s="658">
        <v>5000000</v>
      </c>
      <c r="N1050" s="1074">
        <v>0.04</v>
      </c>
      <c r="O1050" s="663">
        <f>M1050*N1050</f>
        <v>200000</v>
      </c>
    </row>
    <row r="1051" spans="1:15">
      <c r="A1051" s="2119"/>
      <c r="B1051" s="1136">
        <v>11873</v>
      </c>
      <c r="C1051" s="541">
        <v>0.1</v>
      </c>
      <c r="D1051" s="542" t="s">
        <v>7419</v>
      </c>
      <c r="E1051" s="1150">
        <v>1550000</v>
      </c>
      <c r="F1051" s="541">
        <v>0.04</v>
      </c>
      <c r="G1051" s="564">
        <f t="shared" ref="G1051:G1052" si="44">E1051*F1051</f>
        <v>62000</v>
      </c>
      <c r="H1051" s="543" t="s">
        <v>942</v>
      </c>
      <c r="I1051" s="543" t="s">
        <v>1859</v>
      </c>
      <c r="J1051" s="24"/>
      <c r="K1051" s="382">
        <v>11829</v>
      </c>
      <c r="L1051" s="1807" t="s">
        <v>7426</v>
      </c>
      <c r="M1051" s="2018">
        <v>1800000</v>
      </c>
      <c r="N1051" s="880">
        <v>0.03</v>
      </c>
      <c r="O1051" s="663">
        <f>M1051*N1051</f>
        <v>54000</v>
      </c>
    </row>
    <row r="1052" spans="1:15">
      <c r="A1052" s="3365" t="s">
        <v>13</v>
      </c>
      <c r="B1052" s="978">
        <v>11874</v>
      </c>
      <c r="C1052" s="1095">
        <v>0.1</v>
      </c>
      <c r="D1052" s="1680" t="s">
        <v>7427</v>
      </c>
      <c r="E1052" s="1762">
        <v>3100000</v>
      </c>
      <c r="F1052" s="541">
        <v>0.04</v>
      </c>
      <c r="G1052" s="564">
        <f t="shared" si="44"/>
        <v>124000</v>
      </c>
      <c r="H1052" s="543" t="s">
        <v>19</v>
      </c>
      <c r="I1052" s="543" t="s">
        <v>1170</v>
      </c>
      <c r="J1052" s="24"/>
      <c r="K1052" s="24"/>
      <c r="L1052" s="24"/>
      <c r="M1052" s="24"/>
      <c r="N1052" s="24"/>
      <c r="O1052" s="809"/>
    </row>
    <row r="1053" spans="1:15" ht="15" customHeight="1">
      <c r="A1053" s="3365"/>
      <c r="B1053" s="1205"/>
      <c r="C1053" s="482"/>
      <c r="D1053" s="732"/>
      <c r="E1053" s="1604"/>
      <c r="F1053" s="482"/>
      <c r="G1053" s="583"/>
      <c r="H1053" s="484"/>
      <c r="I1053" s="484"/>
      <c r="J1053" s="1512"/>
      <c r="K1053" s="1512"/>
      <c r="L1053" s="1512"/>
      <c r="M1053" s="1519"/>
      <c r="N1053" s="1520"/>
      <c r="O1053" s="2016"/>
    </row>
    <row r="1054" spans="1:15" ht="12.75" customHeight="1">
      <c r="A1054" s="3365"/>
      <c r="B1054" s="1077"/>
      <c r="C1054" s="853"/>
      <c r="D1054" s="1036"/>
      <c r="E1054" s="730"/>
      <c r="F1054" s="482"/>
      <c r="G1054" s="583"/>
      <c r="H1054" s="484"/>
      <c r="I1054" s="484"/>
      <c r="J1054" s="1512"/>
      <c r="K1054" s="1512"/>
      <c r="L1054" s="1512"/>
      <c r="M1054" s="1519"/>
      <c r="N1054" s="1520"/>
      <c r="O1054" s="2016"/>
    </row>
    <row r="1055" spans="1:15" ht="12.75" customHeight="1">
      <c r="A1055" s="3365"/>
      <c r="B1055" s="992"/>
      <c r="C1055" s="483"/>
      <c r="D1055" s="483"/>
      <c r="E1055" s="483"/>
      <c r="F1055" s="483"/>
      <c r="G1055" s="483"/>
      <c r="H1055" s="483"/>
      <c r="I1055" s="483"/>
      <c r="J1055" s="1512"/>
      <c r="K1055" s="1512"/>
      <c r="L1055" s="1512"/>
      <c r="M1055" s="1519"/>
      <c r="N1055" s="1520"/>
      <c r="O1055" s="1519"/>
    </row>
    <row r="1056" spans="1:15" ht="12.75" customHeight="1">
      <c r="A1056" s="3366"/>
      <c r="B1056" s="992"/>
      <c r="C1056" s="483"/>
      <c r="D1056" s="483"/>
      <c r="E1056" s="483"/>
      <c r="F1056" s="483"/>
      <c r="G1056" s="483"/>
      <c r="H1056" s="483"/>
      <c r="I1056" s="484"/>
      <c r="J1056" s="1512"/>
      <c r="K1056" s="1512"/>
      <c r="L1056" s="1512"/>
      <c r="M1056" s="1519"/>
      <c r="N1056" s="1520"/>
      <c r="O1056" s="1519"/>
    </row>
    <row r="1057" spans="1:15" ht="14.25" customHeight="1">
      <c r="A1057" s="3366"/>
      <c r="B1057" s="447"/>
      <c r="C1057" s="482"/>
      <c r="D1057" s="1140"/>
      <c r="E1057" s="1604"/>
      <c r="F1057" s="482"/>
      <c r="G1057" s="583"/>
      <c r="H1057" s="484"/>
      <c r="I1057" s="484"/>
      <c r="J1057" s="149"/>
      <c r="K1057" s="149"/>
      <c r="L1057" s="149"/>
      <c r="M1057" s="129"/>
      <c r="N1057" s="69"/>
      <c r="O1057" s="30">
        <f>SUM(O1050:O1056)</f>
        <v>254000</v>
      </c>
    </row>
    <row r="1058" spans="1:15" ht="12.75" customHeight="1">
      <c r="A1058" s="3367"/>
      <c r="B1058" s="256"/>
      <c r="C1058" s="256"/>
      <c r="D1058" s="1038" t="s">
        <v>34</v>
      </c>
      <c r="E1058" s="808">
        <f>SUM(E1050:E1057)</f>
        <v>6300000</v>
      </c>
      <c r="F1058" s="292" t="s">
        <v>34</v>
      </c>
      <c r="G1058" s="913">
        <f>SUM(G1050:G1057)</f>
        <v>252000</v>
      </c>
      <c r="H1058" s="3423"/>
      <c r="I1058" s="3423"/>
      <c r="J1058" s="3423"/>
      <c r="K1058" s="3423"/>
      <c r="L1058" s="3277" t="s">
        <v>35</v>
      </c>
      <c r="M1058" s="3277"/>
      <c r="N1058" s="3277"/>
      <c r="O1058" s="294">
        <f>O1057+G1058</f>
        <v>506000</v>
      </c>
    </row>
    <row r="1060" spans="1:15" ht="15.75" customHeight="1">
      <c r="A1060" s="3311" t="s">
        <v>19</v>
      </c>
      <c r="B1060" s="3311"/>
      <c r="C1060" s="3311"/>
      <c r="D1060" s="3311"/>
      <c r="E1060" s="3311"/>
      <c r="F1060" s="3311"/>
      <c r="G1060" s="3311"/>
      <c r="H1060" s="3311"/>
      <c r="I1060" s="3311"/>
      <c r="J1060" s="3311"/>
      <c r="K1060" s="3311"/>
      <c r="L1060" s="3311"/>
      <c r="M1060" s="3311"/>
      <c r="N1060" s="3311"/>
      <c r="O1060" s="3311"/>
    </row>
    <row r="1061" spans="1:15">
      <c r="A1061" s="2119" t="s">
        <v>37</v>
      </c>
      <c r="B1061" s="24" t="s">
        <v>3</v>
      </c>
      <c r="C1061" s="8" t="s">
        <v>930</v>
      </c>
      <c r="D1061" s="8" t="s">
        <v>5</v>
      </c>
      <c r="E1061" s="907" t="s">
        <v>6</v>
      </c>
      <c r="F1061" s="24" t="s">
        <v>7</v>
      </c>
      <c r="G1061" s="885" t="s">
        <v>8</v>
      </c>
      <c r="H1061" s="156" t="s">
        <v>9</v>
      </c>
      <c r="I1061" s="24" t="s">
        <v>10</v>
      </c>
      <c r="J1061" s="24" t="s">
        <v>11</v>
      </c>
      <c r="K1061" s="24" t="s">
        <v>3</v>
      </c>
      <c r="L1061" s="24" t="s">
        <v>5</v>
      </c>
      <c r="M1061" s="24" t="s">
        <v>12</v>
      </c>
      <c r="N1061" s="24" t="s">
        <v>7</v>
      </c>
      <c r="O1061" s="30"/>
    </row>
    <row r="1062" spans="1:15">
      <c r="A1062" s="2119"/>
      <c r="B1062" s="1077"/>
      <c r="C1062" s="853"/>
      <c r="D1062" s="1036"/>
      <c r="E1062" s="730"/>
      <c r="F1062" s="482"/>
      <c r="G1062" s="583"/>
      <c r="H1062" s="484"/>
      <c r="I1062" s="484"/>
      <c r="J1062" s="24"/>
      <c r="K1062" s="24"/>
      <c r="L1062" s="24"/>
      <c r="M1062" s="24"/>
      <c r="N1062" s="24"/>
      <c r="O1062" s="30"/>
    </row>
    <row r="1063" spans="1:15" ht="15">
      <c r="A1063" s="2119"/>
      <c r="B1063" s="1205"/>
      <c r="C1063" s="1079"/>
      <c r="D1063" s="975"/>
      <c r="E1063" s="1548"/>
      <c r="F1063" s="1079"/>
      <c r="G1063" s="1566"/>
      <c r="H1063" s="974"/>
      <c r="I1063" s="974"/>
      <c r="J1063" s="24"/>
      <c r="K1063" s="24"/>
      <c r="L1063" s="24"/>
      <c r="M1063" s="24"/>
      <c r="N1063" s="24"/>
      <c r="O1063" s="30"/>
    </row>
    <row r="1064" spans="1:15">
      <c r="A1064" s="3366"/>
      <c r="B1064" s="447"/>
      <c r="C1064" s="482"/>
      <c r="D1064" s="853"/>
      <c r="E1064" s="730"/>
      <c r="F1064" s="1342"/>
      <c r="G1064" s="1510"/>
      <c r="H1064" s="484"/>
      <c r="I1064" s="484"/>
      <c r="J1064" s="24"/>
      <c r="K1064" s="24"/>
      <c r="L1064" s="24"/>
      <c r="M1064" s="24"/>
      <c r="N1064" s="24"/>
      <c r="O1064" s="30"/>
    </row>
    <row r="1065" spans="1:15" ht="15" customHeight="1">
      <c r="A1065" s="3365"/>
      <c r="B1065" s="1205"/>
      <c r="C1065" s="701"/>
      <c r="D1065" s="1890"/>
      <c r="E1065" s="1781"/>
      <c r="F1065" s="701"/>
      <c r="G1065" s="703"/>
      <c r="H1065" s="705"/>
      <c r="I1065" s="705"/>
      <c r="J1065" s="1512"/>
      <c r="K1065" s="1512"/>
      <c r="L1065" s="1512"/>
      <c r="M1065" s="1519"/>
      <c r="N1065" s="1520"/>
      <c r="O1065" s="1519"/>
    </row>
    <row r="1066" spans="1:15" ht="12.75" customHeight="1">
      <c r="A1066" s="3365"/>
      <c r="B1066" s="992"/>
      <c r="C1066" s="483"/>
      <c r="D1066" s="483"/>
      <c r="E1066" s="483"/>
      <c r="F1066" s="483"/>
      <c r="G1066" s="483"/>
      <c r="H1066" s="483"/>
      <c r="I1066" s="483"/>
      <c r="J1066" s="1512"/>
      <c r="K1066" s="1512"/>
      <c r="L1066" s="1512"/>
      <c r="M1066" s="1519"/>
      <c r="N1066" s="1520"/>
      <c r="O1066" s="1519"/>
    </row>
    <row r="1067" spans="1:15" ht="12.75" customHeight="1">
      <c r="A1067" s="3366"/>
      <c r="B1067" s="992"/>
      <c r="C1067" s="483"/>
      <c r="D1067" s="483"/>
      <c r="E1067" s="483"/>
      <c r="F1067" s="483"/>
      <c r="G1067" s="483"/>
      <c r="H1067" s="483"/>
      <c r="I1067" s="484"/>
      <c r="J1067" s="1512"/>
      <c r="K1067" s="1512"/>
      <c r="L1067" s="1512"/>
      <c r="M1067" s="1519"/>
      <c r="N1067" s="1520"/>
      <c r="O1067" s="1519"/>
    </row>
    <row r="1068" spans="1:15" ht="14.25" customHeight="1">
      <c r="A1068" s="3366"/>
      <c r="B1068" s="1078"/>
      <c r="C1068" s="1079"/>
      <c r="D1068" s="1244"/>
      <c r="E1068" s="1603"/>
      <c r="F1068" s="1079"/>
      <c r="G1068" s="1080"/>
      <c r="H1068" s="974"/>
      <c r="I1068" s="974"/>
      <c r="J1068" s="219"/>
      <c r="K1068" s="219"/>
      <c r="L1068" s="219"/>
      <c r="M1068" s="1938"/>
      <c r="N1068" s="1939"/>
      <c r="O1068" s="790">
        <f>SUM(O1065:O1067)</f>
        <v>0</v>
      </c>
    </row>
    <row r="1069" spans="1:15" ht="12.75" customHeight="1">
      <c r="A1069" s="3367"/>
      <c r="B1069" s="1932"/>
      <c r="C1069" s="1932"/>
      <c r="D1069" s="1933" t="s">
        <v>34</v>
      </c>
      <c r="E1069" s="1934">
        <f>SUM(E1062:E1068)</f>
        <v>0</v>
      </c>
      <c r="F1069" s="1935" t="s">
        <v>34</v>
      </c>
      <c r="G1069" s="1936">
        <f>SUM(G1064:G1068)</f>
        <v>0</v>
      </c>
      <c r="H1069" s="3464"/>
      <c r="I1069" s="3465"/>
      <c r="J1069" s="3465"/>
      <c r="K1069" s="3465"/>
      <c r="L1069" s="3368" t="s">
        <v>35</v>
      </c>
      <c r="M1069" s="3368"/>
      <c r="N1069" s="3368"/>
      <c r="O1069" s="1937">
        <f>O1068+G1069</f>
        <v>0</v>
      </c>
    </row>
    <row r="1070" spans="1:15" ht="12.75" customHeight="1">
      <c r="A1070" s="1931"/>
      <c r="B1070" s="424"/>
      <c r="C1070" s="424"/>
      <c r="D1070" s="1069"/>
      <c r="E1070" s="1868"/>
      <c r="F1070" s="425"/>
      <c r="G1070" s="1869"/>
      <c r="H1070" s="2"/>
      <c r="I1070" s="2"/>
      <c r="J1070" s="2"/>
      <c r="K1070" s="2"/>
      <c r="L1070" s="428"/>
      <c r="M1070" s="428"/>
      <c r="N1070" s="428"/>
      <c r="O1070" s="429"/>
    </row>
    <row r="1071" spans="1:15">
      <c r="A1071" s="3452" t="s">
        <v>69</v>
      </c>
      <c r="B1071" s="3459"/>
      <c r="C1071" s="2113"/>
      <c r="D1071" s="1042">
        <f>E1069+E1058+E1046+E1026+E1011</f>
        <v>63440000</v>
      </c>
    </row>
    <row r="1072" spans="1:15">
      <c r="A1072" s="3453" t="s">
        <v>70</v>
      </c>
      <c r="B1072" s="3460"/>
      <c r="C1072" s="972"/>
      <c r="D1072" s="1043"/>
    </row>
    <row r="1073" spans="1:9">
      <c r="A1073" s="3454" t="s">
        <v>71</v>
      </c>
      <c r="B1073" s="3461"/>
      <c r="C1073" s="2112"/>
      <c r="D1073" s="1044"/>
    </row>
    <row r="1074" spans="1:9">
      <c r="A1074" s="3462"/>
      <c r="B1074" s="3463"/>
      <c r="C1074" s="151"/>
      <c r="D1074" s="1045"/>
    </row>
    <row r="1075" spans="1:9">
      <c r="A1075" s="3334" t="s">
        <v>7428</v>
      </c>
      <c r="B1075" s="3334"/>
      <c r="C1075" s="3334"/>
      <c r="D1075" s="3334"/>
      <c r="E1075" s="3334"/>
      <c r="F1075" s="3334"/>
      <c r="G1075" s="3334"/>
      <c r="H1075" s="3334"/>
      <c r="I1075" s="3334"/>
    </row>
    <row r="1076" spans="1:9">
      <c r="A1076" s="3334"/>
      <c r="B1076" s="3334"/>
      <c r="C1076" s="3335"/>
      <c r="D1076" s="3334"/>
      <c r="E1076" s="3334"/>
      <c r="F1076" s="3334"/>
      <c r="G1076" s="3334"/>
      <c r="H1076" s="3334"/>
      <c r="I1076" s="3334"/>
    </row>
    <row r="1077" spans="1:9" ht="28.5">
      <c r="A1077" s="1368" t="s">
        <v>523</v>
      </c>
      <c r="B1077" s="1940" t="s">
        <v>524</v>
      </c>
      <c r="C1077" s="682" t="s">
        <v>525</v>
      </c>
      <c r="D1077" s="1941" t="s">
        <v>526</v>
      </c>
      <c r="E1077" s="911" t="s">
        <v>6</v>
      </c>
      <c r="F1077" s="683" t="s">
        <v>7</v>
      </c>
      <c r="G1077" s="899" t="s">
        <v>527</v>
      </c>
      <c r="H1077" s="684" t="s">
        <v>11</v>
      </c>
      <c r="I1077" s="489" t="s">
        <v>528</v>
      </c>
    </row>
    <row r="1078" spans="1:9" ht="25.5">
      <c r="A1078" s="978">
        <v>11797</v>
      </c>
      <c r="B1078" s="1766">
        <v>0.1</v>
      </c>
      <c r="C1078" s="1618" t="s">
        <v>7429</v>
      </c>
      <c r="D1078" s="1347" t="s">
        <v>7255</v>
      </c>
      <c r="E1078" s="722">
        <v>5000000</v>
      </c>
      <c r="F1078" s="1094">
        <v>0.06</v>
      </c>
      <c r="G1078" s="1153">
        <f>E1078*F1078</f>
        <v>300000</v>
      </c>
      <c r="H1078" s="1034" t="s">
        <v>7430</v>
      </c>
      <c r="I1078" s="1680" t="s">
        <v>15</v>
      </c>
    </row>
    <row r="1079" spans="1:9" ht="25.5">
      <c r="A1079" s="978">
        <v>11757</v>
      </c>
      <c r="B1079" s="1766">
        <v>0.1</v>
      </c>
      <c r="C1079" s="1958" t="s">
        <v>7431</v>
      </c>
      <c r="D1079" s="1347" t="s">
        <v>7255</v>
      </c>
      <c r="E1079" s="722">
        <v>3000000</v>
      </c>
      <c r="F1079" s="1094">
        <v>0.06</v>
      </c>
      <c r="G1079" s="1153">
        <f t="shared" ref="G1079:G1090" si="45">E1079*F1079</f>
        <v>180000</v>
      </c>
      <c r="H1079" s="1034" t="s">
        <v>7432</v>
      </c>
      <c r="I1079" s="1680" t="s">
        <v>15</v>
      </c>
    </row>
    <row r="1080" spans="1:9" ht="26.25">
      <c r="A1080" s="1964">
        <v>11781</v>
      </c>
      <c r="B1080" s="1764">
        <v>0.1</v>
      </c>
      <c r="C1080" s="542" t="s">
        <v>7409</v>
      </c>
      <c r="D1080" s="1648" t="s">
        <v>7255</v>
      </c>
      <c r="E1080" s="1150">
        <v>2300000</v>
      </c>
      <c r="F1080" s="1094">
        <v>0.06</v>
      </c>
      <c r="G1080" s="1153">
        <f t="shared" si="45"/>
        <v>138000</v>
      </c>
      <c r="H1080" s="1053" t="s">
        <v>7433</v>
      </c>
      <c r="I1080" s="542" t="s">
        <v>942</v>
      </c>
    </row>
    <row r="1081" spans="1:9" ht="26.25">
      <c r="A1081" s="1877">
        <v>11821</v>
      </c>
      <c r="B1081" s="545">
        <v>0.1</v>
      </c>
      <c r="C1081" s="1680" t="s">
        <v>7434</v>
      </c>
      <c r="D1081" s="1082" t="s">
        <v>7255</v>
      </c>
      <c r="E1081" s="722">
        <v>2100000</v>
      </c>
      <c r="F1081" s="1094">
        <v>0.06</v>
      </c>
      <c r="G1081" s="1153">
        <f t="shared" si="45"/>
        <v>126000</v>
      </c>
      <c r="H1081" s="1034" t="s">
        <v>7432</v>
      </c>
      <c r="I1081" s="1680" t="s">
        <v>15</v>
      </c>
    </row>
    <row r="1082" spans="1:9" ht="26.25">
      <c r="A1082" s="1098">
        <v>11860</v>
      </c>
      <c r="B1082" s="545">
        <v>0.1</v>
      </c>
      <c r="C1082" s="1618" t="s">
        <v>7435</v>
      </c>
      <c r="D1082" s="1082" t="s">
        <v>7255</v>
      </c>
      <c r="E1082" s="722">
        <v>2700000</v>
      </c>
      <c r="F1082" s="1094">
        <v>0.06</v>
      </c>
      <c r="G1082" s="1153">
        <f t="shared" si="45"/>
        <v>162000</v>
      </c>
      <c r="H1082" s="1034" t="s">
        <v>7430</v>
      </c>
      <c r="I1082" s="1680" t="s">
        <v>15</v>
      </c>
    </row>
    <row r="1083" spans="1:9" ht="25.5">
      <c r="A1083" s="978">
        <v>11880</v>
      </c>
      <c r="B1083" s="545">
        <v>0.1</v>
      </c>
      <c r="C1083" s="1680" t="s">
        <v>7436</v>
      </c>
      <c r="D1083" s="1081" t="s">
        <v>7255</v>
      </c>
      <c r="E1083" s="564">
        <v>1900000</v>
      </c>
      <c r="F1083" s="1094">
        <v>0.06</v>
      </c>
      <c r="G1083" s="1153">
        <f t="shared" si="45"/>
        <v>114000</v>
      </c>
      <c r="H1083" s="1034" t="s">
        <v>7432</v>
      </c>
      <c r="I1083" s="1680" t="s">
        <v>942</v>
      </c>
    </row>
    <row r="1084" spans="1:9" ht="25.5">
      <c r="A1084" s="978">
        <v>11825</v>
      </c>
      <c r="B1084" s="545">
        <v>0.1</v>
      </c>
      <c r="C1084" s="1680" t="s">
        <v>7437</v>
      </c>
      <c r="D1084" s="1081" t="s">
        <v>7255</v>
      </c>
      <c r="E1084" s="564">
        <v>1450000</v>
      </c>
      <c r="F1084" s="1094">
        <v>0.06</v>
      </c>
      <c r="G1084" s="1153">
        <f t="shared" si="45"/>
        <v>87000</v>
      </c>
      <c r="H1084" s="1034" t="s">
        <v>7438</v>
      </c>
      <c r="I1084" s="1680" t="s">
        <v>43</v>
      </c>
    </row>
    <row r="1085" spans="1:9" ht="25.5">
      <c r="A1085" s="978">
        <v>11906</v>
      </c>
      <c r="B1085" s="545">
        <v>0.1</v>
      </c>
      <c r="C1085" s="1680" t="s">
        <v>7439</v>
      </c>
      <c r="D1085" s="1081" t="s">
        <v>7255</v>
      </c>
      <c r="E1085" s="564">
        <v>2000000</v>
      </c>
      <c r="F1085" s="1094">
        <v>0.06</v>
      </c>
      <c r="G1085" s="1153">
        <f t="shared" si="45"/>
        <v>120000</v>
      </c>
      <c r="H1085" s="1034" t="s">
        <v>7433</v>
      </c>
      <c r="I1085" s="1680" t="s">
        <v>942</v>
      </c>
    </row>
    <row r="1086" spans="1:9" ht="14.25">
      <c r="A1086" s="978">
        <v>11874</v>
      </c>
      <c r="B1086" s="545">
        <v>0.1</v>
      </c>
      <c r="C1086" s="1680" t="s">
        <v>7440</v>
      </c>
      <c r="D1086" s="1081" t="s">
        <v>7255</v>
      </c>
      <c r="E1086" s="564">
        <v>3100000</v>
      </c>
      <c r="F1086" s="1094">
        <v>0.06</v>
      </c>
      <c r="G1086" s="1153">
        <f t="shared" si="45"/>
        <v>186000</v>
      </c>
      <c r="H1086" s="1053"/>
      <c r="I1086" s="1680" t="s">
        <v>127</v>
      </c>
    </row>
    <row r="1087" spans="1:9" ht="15">
      <c r="A1087" s="978">
        <v>11890</v>
      </c>
      <c r="B1087" s="545">
        <v>0.1</v>
      </c>
      <c r="C1087" s="1680" t="s">
        <v>7441</v>
      </c>
      <c r="D1087" s="1081" t="s">
        <v>7442</v>
      </c>
      <c r="E1087" s="564">
        <v>2850000</v>
      </c>
      <c r="F1087" s="1397">
        <v>0.02</v>
      </c>
      <c r="G1087" s="2019">
        <f t="shared" si="45"/>
        <v>57000</v>
      </c>
      <c r="H1087" s="1034"/>
      <c r="I1087" s="1690" t="s">
        <v>942</v>
      </c>
    </row>
    <row r="1088" spans="1:9" ht="15">
      <c r="A1088" s="978">
        <v>11894</v>
      </c>
      <c r="B1088" s="545">
        <v>0.1</v>
      </c>
      <c r="C1088" s="1680" t="s">
        <v>7443</v>
      </c>
      <c r="D1088" s="1081" t="s">
        <v>7444</v>
      </c>
      <c r="E1088" s="564">
        <v>1100000</v>
      </c>
      <c r="F1088" s="1397">
        <v>0.02</v>
      </c>
      <c r="G1088" s="2019">
        <f t="shared" si="45"/>
        <v>22000</v>
      </c>
      <c r="H1088" s="1034"/>
      <c r="I1088" s="1690" t="s">
        <v>942</v>
      </c>
    </row>
    <row r="1089" spans="1:10" ht="15">
      <c r="A1089" s="978">
        <v>11902</v>
      </c>
      <c r="B1089" s="1026">
        <v>0.09</v>
      </c>
      <c r="C1089" s="1680" t="s">
        <v>7445</v>
      </c>
      <c r="D1089" s="1081" t="s">
        <v>7255</v>
      </c>
      <c r="E1089" s="564">
        <v>3200000</v>
      </c>
      <c r="F1089" s="1397">
        <v>0.05</v>
      </c>
      <c r="G1089" s="1153">
        <f t="shared" si="45"/>
        <v>160000</v>
      </c>
      <c r="H1089" s="1047"/>
      <c r="I1089" s="1680" t="s">
        <v>942</v>
      </c>
    </row>
    <row r="1090" spans="1:10" ht="14.25">
      <c r="A1090" s="978">
        <v>11898</v>
      </c>
      <c r="B1090" s="545">
        <v>0.1</v>
      </c>
      <c r="C1090" s="1680" t="s">
        <v>7446</v>
      </c>
      <c r="D1090" s="1081" t="s">
        <v>7255</v>
      </c>
      <c r="E1090" s="564">
        <v>2700000</v>
      </c>
      <c r="F1090" s="1094">
        <v>0.06</v>
      </c>
      <c r="G1090" s="1153">
        <f t="shared" si="45"/>
        <v>162000</v>
      </c>
      <c r="H1090" s="1034"/>
      <c r="I1090" s="1680" t="s">
        <v>15</v>
      </c>
    </row>
    <row r="1091" spans="1:10" ht="14.25">
      <c r="A1091" s="407"/>
      <c r="B1091" s="675">
        <v>0.1</v>
      </c>
      <c r="C1091" s="407"/>
      <c r="D1091" s="407"/>
      <c r="E1091" s="407"/>
      <c r="F1091" s="675"/>
      <c r="G1091" s="1207"/>
      <c r="H1091" s="407"/>
      <c r="I1091" s="407" t="s">
        <v>43</v>
      </c>
    </row>
    <row r="1092" spans="1:10" ht="14.25">
      <c r="A1092" s="407"/>
      <c r="B1092" s="407"/>
      <c r="C1092" s="407"/>
      <c r="D1092" s="407"/>
      <c r="E1092" s="407"/>
      <c r="F1092" s="675"/>
      <c r="G1092" s="1207"/>
      <c r="H1092" s="407"/>
      <c r="I1092" s="407" t="s">
        <v>942</v>
      </c>
    </row>
    <row r="1093" spans="1:10">
      <c r="A1093" s="407"/>
      <c r="B1093" s="407"/>
      <c r="C1093" s="407"/>
      <c r="D1093" s="407"/>
      <c r="E1093" s="407"/>
      <c r="F1093" s="407"/>
      <c r="G1093" s="407"/>
      <c r="H1093" s="407"/>
      <c r="I1093" s="407"/>
    </row>
    <row r="1094" spans="1:10">
      <c r="A1094" s="407"/>
      <c r="B1094" s="407"/>
      <c r="C1094" s="407"/>
      <c r="D1094" s="407"/>
      <c r="E1094" s="407"/>
      <c r="F1094" s="407"/>
      <c r="G1094" s="407"/>
      <c r="H1094" s="407"/>
      <c r="I1094" s="407"/>
    </row>
    <row r="1095" spans="1:10">
      <c r="A1095" s="407"/>
      <c r="B1095" s="407"/>
      <c r="C1095" s="407" t="s">
        <v>7447</v>
      </c>
      <c r="D1095" s="407" t="s">
        <v>627</v>
      </c>
      <c r="E1095" s="407"/>
      <c r="F1095" s="407"/>
      <c r="G1095" s="407"/>
      <c r="H1095" s="407"/>
      <c r="I1095" s="407" t="s">
        <v>43</v>
      </c>
    </row>
    <row r="1096" spans="1:10">
      <c r="A1096" s="407"/>
      <c r="B1096" s="407"/>
      <c r="C1096" s="407" t="s">
        <v>7448</v>
      </c>
      <c r="D1096" s="407" t="s">
        <v>627</v>
      </c>
      <c r="E1096" s="407"/>
      <c r="F1096" s="407"/>
      <c r="G1096" s="407"/>
      <c r="H1096" s="407"/>
      <c r="I1096" s="407" t="s">
        <v>15</v>
      </c>
    </row>
    <row r="1097" spans="1:10">
      <c r="A1097" s="407"/>
      <c r="B1097" s="407"/>
      <c r="C1097" s="407" t="s">
        <v>7449</v>
      </c>
      <c r="D1097" s="407" t="s">
        <v>627</v>
      </c>
      <c r="E1097" s="407"/>
      <c r="F1097" s="407"/>
      <c r="G1097" s="407"/>
      <c r="H1097" s="407"/>
      <c r="I1097" s="407" t="s">
        <v>43</v>
      </c>
    </row>
    <row r="1098" spans="1:10">
      <c r="A1098" s="407"/>
      <c r="B1098" s="407"/>
      <c r="C1098" s="407" t="s">
        <v>7450</v>
      </c>
      <c r="D1098" s="407" t="s">
        <v>627</v>
      </c>
      <c r="E1098" s="407"/>
      <c r="F1098" s="407"/>
      <c r="G1098" s="407"/>
      <c r="H1098" s="407"/>
      <c r="I1098" s="407" t="s">
        <v>942</v>
      </c>
    </row>
    <row r="1099" spans="1:10">
      <c r="A1099" s="407"/>
      <c r="B1099" s="407"/>
      <c r="C1099" s="407" t="s">
        <v>7406</v>
      </c>
      <c r="D1099" s="407" t="s">
        <v>627</v>
      </c>
      <c r="E1099" s="407"/>
      <c r="F1099" s="407"/>
      <c r="G1099" s="407"/>
      <c r="H1099" s="407"/>
      <c r="I1099" s="407"/>
    </row>
    <row r="1100" spans="1:10">
      <c r="A1100" s="407"/>
      <c r="B1100" s="407"/>
      <c r="C1100" s="407"/>
      <c r="D1100" s="407"/>
      <c r="E1100" s="1307">
        <f>SUM(E1078:E1098)</f>
        <v>33400000</v>
      </c>
      <c r="F1100" s="407"/>
      <c r="G1100" s="1108">
        <f>SUM(G1078:G1091)</f>
        <v>1814000</v>
      </c>
      <c r="H1100" s="1122">
        <f>G1100-100000</f>
        <v>1714000</v>
      </c>
      <c r="I1100" s="407"/>
    </row>
    <row r="1102" spans="1:10" ht="30.75" customHeight="1">
      <c r="A1102" s="3306" t="s">
        <v>7451</v>
      </c>
      <c r="B1102" s="3318"/>
      <c r="C1102" s="3318"/>
      <c r="D1102" s="3318"/>
      <c r="E1102" s="3318"/>
      <c r="F1102" s="3318"/>
      <c r="G1102" s="3318"/>
      <c r="H1102" s="3318"/>
      <c r="I1102" s="3318"/>
      <c r="J1102" s="3319"/>
    </row>
    <row r="1103" spans="1:10" ht="18" customHeight="1">
      <c r="A1103" s="3362"/>
      <c r="B1103" s="3363"/>
      <c r="C1103" s="3363"/>
      <c r="D1103" s="3363"/>
      <c r="E1103" s="3363"/>
      <c r="F1103" s="3363"/>
      <c r="G1103" s="3363"/>
      <c r="H1103" s="3363"/>
      <c r="I1103" s="3363"/>
      <c r="J1103" s="3364"/>
    </row>
    <row r="1104" spans="1:10" ht="28.5">
      <c r="A1104" s="1368" t="s">
        <v>523</v>
      </c>
      <c r="B1104" s="1940" t="s">
        <v>524</v>
      </c>
      <c r="C1104" s="682" t="s">
        <v>525</v>
      </c>
      <c r="D1104" s="1941" t="s">
        <v>526</v>
      </c>
      <c r="E1104" s="911" t="s">
        <v>6</v>
      </c>
      <c r="F1104" s="683" t="s">
        <v>7</v>
      </c>
      <c r="G1104" s="899" t="s">
        <v>527</v>
      </c>
      <c r="H1104" s="684" t="s">
        <v>11</v>
      </c>
      <c r="I1104" s="2021" t="s">
        <v>528</v>
      </c>
      <c r="J1104" s="2020"/>
    </row>
    <row r="1105" spans="1:10" s="711" customFormat="1" ht="25.5">
      <c r="A1105" s="978">
        <v>11773</v>
      </c>
      <c r="B1105" s="1766">
        <v>0.1</v>
      </c>
      <c r="C1105" s="1618" t="s">
        <v>5660</v>
      </c>
      <c r="D1105" s="1347" t="s">
        <v>743</v>
      </c>
      <c r="E1105" s="722">
        <v>3000000</v>
      </c>
      <c r="F1105" s="1094">
        <v>0.06</v>
      </c>
      <c r="G1105" s="1153">
        <f>E1105*F1105</f>
        <v>180000</v>
      </c>
      <c r="H1105" s="1034" t="s">
        <v>7430</v>
      </c>
      <c r="I1105" s="2022" t="s">
        <v>15</v>
      </c>
      <c r="J1105" s="1680"/>
    </row>
    <row r="1106" spans="1:10" s="711" customFormat="1" ht="26.25">
      <c r="A1106" s="1877">
        <v>11756</v>
      </c>
      <c r="B1106" s="1766">
        <v>0.1</v>
      </c>
      <c r="C1106" s="1618" t="s">
        <v>7452</v>
      </c>
      <c r="D1106" s="1347" t="s">
        <v>743</v>
      </c>
      <c r="E1106" s="722">
        <v>2400000</v>
      </c>
      <c r="F1106" s="1094">
        <v>0.06</v>
      </c>
      <c r="G1106" s="1153">
        <f t="shared" ref="G1106:G1114" si="46">E1106*F1106</f>
        <v>144000</v>
      </c>
      <c r="H1106" s="1034" t="s">
        <v>7430</v>
      </c>
      <c r="I1106" s="2022" t="s">
        <v>942</v>
      </c>
      <c r="J1106" s="1680"/>
    </row>
    <row r="1107" spans="1:10" s="711" customFormat="1" ht="26.25">
      <c r="A1107" s="1098">
        <v>11780</v>
      </c>
      <c r="B1107" s="1766">
        <v>0.1</v>
      </c>
      <c r="C1107" s="1778" t="s">
        <v>7453</v>
      </c>
      <c r="D1107" s="1347" t="s">
        <v>743</v>
      </c>
      <c r="E1107" s="722">
        <v>1650000</v>
      </c>
      <c r="F1107" s="1094">
        <v>0.06</v>
      </c>
      <c r="G1107" s="1153">
        <f t="shared" si="46"/>
        <v>99000</v>
      </c>
      <c r="H1107" s="1034" t="s">
        <v>7430</v>
      </c>
      <c r="I1107" s="2022" t="s">
        <v>127</v>
      </c>
      <c r="J1107" s="1680"/>
    </row>
    <row r="1108" spans="1:10" s="711" customFormat="1" ht="25.5">
      <c r="A1108" s="978">
        <v>11842</v>
      </c>
      <c r="B1108" s="1766">
        <v>0.1</v>
      </c>
      <c r="C1108" s="1958" t="s">
        <v>7454</v>
      </c>
      <c r="D1108" s="1347" t="s">
        <v>743</v>
      </c>
      <c r="E1108" s="722">
        <v>3400000</v>
      </c>
      <c r="F1108" s="1094">
        <v>0.06</v>
      </c>
      <c r="G1108" s="1153">
        <f t="shared" si="46"/>
        <v>204000</v>
      </c>
      <c r="H1108" s="1034" t="s">
        <v>7430</v>
      </c>
      <c r="I1108" s="2022" t="s">
        <v>15</v>
      </c>
      <c r="J1108" s="1680"/>
    </row>
    <row r="1109" spans="1:10" s="711" customFormat="1" ht="26.25">
      <c r="A1109" s="1964">
        <v>11829</v>
      </c>
      <c r="B1109" s="1857">
        <v>0.08</v>
      </c>
      <c r="C1109" s="542" t="s">
        <v>7455</v>
      </c>
      <c r="D1109" s="1648" t="s">
        <v>743</v>
      </c>
      <c r="E1109" s="1150">
        <v>1800000</v>
      </c>
      <c r="F1109" s="1397">
        <v>0.05</v>
      </c>
      <c r="G1109" s="1153">
        <f t="shared" si="46"/>
        <v>90000</v>
      </c>
      <c r="H1109" s="1053" t="s">
        <v>7456</v>
      </c>
      <c r="I1109" s="2023" t="s">
        <v>942</v>
      </c>
      <c r="J1109" s="1680"/>
    </row>
    <row r="1110" spans="1:10" s="711" customFormat="1" ht="26.25">
      <c r="A1110" s="1877">
        <v>11873</v>
      </c>
      <c r="B1110" s="545">
        <v>0.1</v>
      </c>
      <c r="C1110" s="1680" t="s">
        <v>7457</v>
      </c>
      <c r="D1110" s="1082" t="s">
        <v>743</v>
      </c>
      <c r="E1110" s="722">
        <v>1550000</v>
      </c>
      <c r="F1110" s="1094">
        <v>0.06</v>
      </c>
      <c r="G1110" s="1153">
        <f t="shared" si="46"/>
        <v>93000</v>
      </c>
      <c r="H1110" s="1034" t="s">
        <v>7458</v>
      </c>
      <c r="I1110" s="2022" t="s">
        <v>127</v>
      </c>
      <c r="J1110" s="1680"/>
    </row>
    <row r="1111" spans="1:10" s="711" customFormat="1" ht="26.25">
      <c r="A1111" s="1098">
        <v>11830</v>
      </c>
      <c r="B1111" s="545">
        <v>0.1</v>
      </c>
      <c r="C1111" s="1618" t="s">
        <v>7459</v>
      </c>
      <c r="D1111" s="1082" t="s">
        <v>743</v>
      </c>
      <c r="E1111" s="722">
        <v>1720000</v>
      </c>
      <c r="F1111" s="1094">
        <v>0.06</v>
      </c>
      <c r="G1111" s="1153">
        <f t="shared" si="46"/>
        <v>103200</v>
      </c>
      <c r="H1111" s="1034" t="s">
        <v>7432</v>
      </c>
      <c r="I1111" s="2022" t="s">
        <v>43</v>
      </c>
      <c r="J1111" s="1680"/>
    </row>
    <row r="1112" spans="1:10" s="711" customFormat="1" ht="25.5">
      <c r="A1112" s="978">
        <v>11839</v>
      </c>
      <c r="B1112" s="545">
        <v>0.1</v>
      </c>
      <c r="C1112" s="1680" t="s">
        <v>5440</v>
      </c>
      <c r="D1112" s="1680" t="s">
        <v>743</v>
      </c>
      <c r="E1112" s="722">
        <v>3300000</v>
      </c>
      <c r="F1112" s="1094">
        <v>0.06</v>
      </c>
      <c r="G1112" s="1153">
        <f t="shared" si="46"/>
        <v>198000</v>
      </c>
      <c r="H1112" s="1034" t="s">
        <v>7432</v>
      </c>
      <c r="I1112" s="2022" t="s">
        <v>15</v>
      </c>
      <c r="J1112" s="1680"/>
    </row>
    <row r="1113" spans="1:10" s="711" customFormat="1" ht="25.5">
      <c r="A1113" s="978">
        <v>11828</v>
      </c>
      <c r="B1113" s="545">
        <v>0.1</v>
      </c>
      <c r="C1113" s="1680" t="s">
        <v>7408</v>
      </c>
      <c r="D1113" s="1680" t="s">
        <v>743</v>
      </c>
      <c r="E1113" s="722">
        <v>2500000</v>
      </c>
      <c r="F1113" s="1094">
        <v>0.06</v>
      </c>
      <c r="G1113" s="1153">
        <f t="shared" si="46"/>
        <v>150000</v>
      </c>
      <c r="H1113" s="1034" t="s">
        <v>7432</v>
      </c>
      <c r="I1113" s="2022" t="s">
        <v>43</v>
      </c>
      <c r="J1113" s="1680"/>
    </row>
    <row r="1114" spans="1:10" ht="14.25">
      <c r="A1114" s="2029">
        <v>11948</v>
      </c>
      <c r="B1114" s="545">
        <v>0.1</v>
      </c>
      <c r="C1114" s="1680" t="s">
        <v>7460</v>
      </c>
      <c r="D1114" s="1680" t="s">
        <v>905</v>
      </c>
      <c r="E1114" s="722">
        <v>2700000</v>
      </c>
      <c r="F1114" s="545">
        <v>0.06</v>
      </c>
      <c r="G1114" s="1153">
        <f t="shared" si="46"/>
        <v>162000</v>
      </c>
      <c r="H1114" s="1680"/>
      <c r="I1114" s="2022" t="s">
        <v>43</v>
      </c>
      <c r="J1114" s="407"/>
    </row>
    <row r="1115" spans="1:10" ht="26.25">
      <c r="A1115" s="2004">
        <v>11893</v>
      </c>
      <c r="B1115" s="1026">
        <v>0.08</v>
      </c>
      <c r="C1115" s="1680" t="s">
        <v>7461</v>
      </c>
      <c r="D1115" s="1680" t="s">
        <v>905</v>
      </c>
      <c r="E1115" s="722">
        <v>2000000</v>
      </c>
      <c r="F1115" s="1026">
        <v>0.05</v>
      </c>
      <c r="G1115" s="564">
        <f>E1115*F1115</f>
        <v>100000</v>
      </c>
      <c r="H1115" s="1034" t="s">
        <v>7432</v>
      </c>
      <c r="I1115" s="2022" t="s">
        <v>15</v>
      </c>
      <c r="J1115" s="407"/>
    </row>
    <row r="1116" spans="1:10" ht="25.5">
      <c r="A1116" s="978">
        <v>11909</v>
      </c>
      <c r="B1116" s="545">
        <v>0.1</v>
      </c>
      <c r="C1116" s="1680" t="s">
        <v>7462</v>
      </c>
      <c r="D1116" s="1680" t="s">
        <v>1105</v>
      </c>
      <c r="E1116" s="722">
        <v>2500000</v>
      </c>
      <c r="F1116" s="545">
        <v>0.06</v>
      </c>
      <c r="G1116" s="564">
        <f>E1116*F1116</f>
        <v>150000</v>
      </c>
      <c r="H1116" s="1034" t="s">
        <v>7432</v>
      </c>
      <c r="I1116" s="2022" t="s">
        <v>942</v>
      </c>
      <c r="J1116" s="407"/>
    </row>
    <row r="1117" spans="1:10">
      <c r="A1117" s="978">
        <v>11924</v>
      </c>
      <c r="B1117" s="1026">
        <v>0.08</v>
      </c>
      <c r="C1117" s="1680" t="s">
        <v>7463</v>
      </c>
      <c r="D1117" s="1680" t="s">
        <v>1105</v>
      </c>
      <c r="E1117" s="722">
        <v>1520000</v>
      </c>
      <c r="F1117" s="1026">
        <v>0.05</v>
      </c>
      <c r="G1117" s="564">
        <f>F1117*E1117</f>
        <v>76000</v>
      </c>
      <c r="H1117" s="1680"/>
      <c r="I1117" s="2022" t="s">
        <v>942</v>
      </c>
      <c r="J1117" s="407"/>
    </row>
    <row r="1118" spans="1:10">
      <c r="A1118" s="407"/>
      <c r="B1118" s="482">
        <v>0.1</v>
      </c>
      <c r="C1118" s="407" t="s">
        <v>5510</v>
      </c>
      <c r="D1118" s="407" t="s">
        <v>619</v>
      </c>
      <c r="E1118" s="730"/>
      <c r="F1118" s="407"/>
      <c r="G1118" s="407"/>
      <c r="H1118" s="407"/>
      <c r="I1118" s="1688" t="s">
        <v>942</v>
      </c>
      <c r="J1118" s="407"/>
    </row>
    <row r="1119" spans="1:10">
      <c r="A1119" s="407"/>
      <c r="B1119" s="482"/>
      <c r="D1119" s="407"/>
      <c r="E1119" s="730"/>
      <c r="F1119" s="407"/>
      <c r="G1119" s="407"/>
      <c r="H1119" s="407"/>
      <c r="I1119" s="1688"/>
      <c r="J1119" s="407"/>
    </row>
    <row r="1120" spans="1:10">
      <c r="A1120" s="407"/>
      <c r="B1120" s="482"/>
      <c r="C1120" s="407"/>
      <c r="D1120" s="407"/>
      <c r="E1120" s="407"/>
      <c r="F1120" s="407"/>
      <c r="G1120" s="407"/>
      <c r="H1120" s="407"/>
      <c r="I1120" s="1688"/>
      <c r="J1120" s="407"/>
    </row>
    <row r="1121" spans="1:10">
      <c r="A1121" s="407"/>
      <c r="B1121" s="482"/>
      <c r="C1121" s="407" t="s">
        <v>7464</v>
      </c>
      <c r="D1121" s="407" t="s">
        <v>7465</v>
      </c>
      <c r="E1121" s="1108">
        <f>SUM(E1105:E1120)</f>
        <v>30040000</v>
      </c>
      <c r="F1121" s="407"/>
      <c r="G1121" s="1108">
        <f>SUM(G1105:G1117)</f>
        <v>1749200</v>
      </c>
      <c r="H1121" s="407"/>
      <c r="I1121" s="1688"/>
      <c r="J1121" s="407"/>
    </row>
    <row r="1124" spans="1:10" ht="11.25" customHeight="1">
      <c r="A1124" s="3307" t="s">
        <v>7466</v>
      </c>
      <c r="B1124" s="3307"/>
      <c r="C1124" s="3307"/>
      <c r="D1124" s="3307"/>
      <c r="E1124" s="3307"/>
      <c r="F1124" s="3307"/>
      <c r="G1124" s="3307"/>
    </row>
    <row r="1125" spans="1:10" ht="12.75" customHeight="1">
      <c r="A1125" s="3351"/>
      <c r="B1125" s="3351"/>
      <c r="C1125" s="3351"/>
      <c r="D1125" s="3351"/>
      <c r="E1125" s="3351"/>
      <c r="F1125" s="3351"/>
      <c r="G1125" s="3351"/>
    </row>
    <row r="1126" spans="1:10" s="1795" customFormat="1" ht="15">
      <c r="A1126" s="1985" t="s">
        <v>1023</v>
      </c>
      <c r="B1126" s="1985" t="s">
        <v>1024</v>
      </c>
      <c r="C1126" s="1985" t="s">
        <v>1025</v>
      </c>
      <c r="D1126" s="1985" t="s">
        <v>526</v>
      </c>
      <c r="E1126" s="1985" t="s">
        <v>1026</v>
      </c>
      <c r="F1126" s="1985"/>
      <c r="G1126" s="1985"/>
    </row>
    <row r="1127" spans="1:10" ht="20.25" customHeight="1">
      <c r="A1127" s="1786">
        <v>11860</v>
      </c>
      <c r="B1127" s="963">
        <v>0.1</v>
      </c>
      <c r="C1127" s="1082" t="s">
        <v>7394</v>
      </c>
      <c r="D1127" s="1034"/>
      <c r="E1127" s="2005">
        <v>2700000</v>
      </c>
      <c r="F1127" s="948">
        <v>0.03</v>
      </c>
      <c r="G1127" s="1319">
        <f t="shared" ref="G1127:G1152" si="47">E1127*F1127</f>
        <v>81000</v>
      </c>
    </row>
    <row r="1128" spans="1:10" ht="20.25" customHeight="1">
      <c r="A1128" s="1787">
        <v>11839</v>
      </c>
      <c r="B1128" s="1799">
        <v>0.1</v>
      </c>
      <c r="C1128" s="1680" t="s">
        <v>7396</v>
      </c>
      <c r="D1128" s="1034"/>
      <c r="E1128" s="2006">
        <v>3300000</v>
      </c>
      <c r="F1128" s="948">
        <v>0.03</v>
      </c>
      <c r="G1128" s="1319">
        <f t="shared" si="47"/>
        <v>99000</v>
      </c>
    </row>
    <row r="1129" spans="1:10" ht="20.25" customHeight="1">
      <c r="A1129" s="1362">
        <v>11797</v>
      </c>
      <c r="B1129" s="963">
        <v>0.1</v>
      </c>
      <c r="C1129" s="497" t="s">
        <v>7467</v>
      </c>
      <c r="D1129" s="1755"/>
      <c r="E1129" s="2007">
        <v>5000000</v>
      </c>
      <c r="F1129" s="948">
        <v>0.03</v>
      </c>
      <c r="G1129" s="1319">
        <f t="shared" si="47"/>
        <v>150000</v>
      </c>
    </row>
    <row r="1130" spans="1:10" ht="20.25" customHeight="1">
      <c r="A1130" s="1824">
        <v>11773</v>
      </c>
      <c r="B1130" s="963">
        <v>0.1</v>
      </c>
      <c r="C1130" s="497" t="s">
        <v>5660</v>
      </c>
      <c r="D1130" s="1755"/>
      <c r="E1130" s="2007">
        <v>3000000</v>
      </c>
      <c r="F1130" s="948">
        <v>0.03</v>
      </c>
      <c r="G1130" s="1319">
        <f t="shared" si="47"/>
        <v>90000</v>
      </c>
    </row>
    <row r="1131" spans="1:10" ht="21" customHeight="1">
      <c r="A1131" s="1786">
        <v>11756</v>
      </c>
      <c r="B1131" s="963">
        <v>0.1</v>
      </c>
      <c r="C1131" s="1690" t="s">
        <v>7400</v>
      </c>
      <c r="D1131" s="1163"/>
      <c r="E1131" s="2008">
        <v>2400000</v>
      </c>
      <c r="F1131" s="948">
        <v>0.03</v>
      </c>
      <c r="G1131" s="1319">
        <f t="shared" si="47"/>
        <v>72000</v>
      </c>
    </row>
    <row r="1132" spans="1:10" ht="20.25" customHeight="1">
      <c r="A1132" s="1788">
        <v>11757</v>
      </c>
      <c r="B1132" s="1650">
        <v>0.1</v>
      </c>
      <c r="C1132" s="1966" t="s">
        <v>7401</v>
      </c>
      <c r="D1132" s="1163"/>
      <c r="E1132" s="2005">
        <v>3000000</v>
      </c>
      <c r="F1132" s="948">
        <v>0.03</v>
      </c>
      <c r="G1132" s="1319">
        <f t="shared" si="47"/>
        <v>90000</v>
      </c>
    </row>
    <row r="1133" spans="1:10" ht="20.25" customHeight="1">
      <c r="A1133" s="1786">
        <v>11821</v>
      </c>
      <c r="B1133" s="1813">
        <v>0.1</v>
      </c>
      <c r="C1133" s="542" t="s">
        <v>7402</v>
      </c>
      <c r="D1133" s="1163"/>
      <c r="E1133" s="2005">
        <v>2100000</v>
      </c>
      <c r="F1133" s="948">
        <v>0.03</v>
      </c>
      <c r="G1133" s="1319">
        <f t="shared" si="47"/>
        <v>63000</v>
      </c>
    </row>
    <row r="1134" spans="1:10" ht="20.25" customHeight="1">
      <c r="A1134" s="1787">
        <v>11893</v>
      </c>
      <c r="B1134" s="1797">
        <v>0.08</v>
      </c>
      <c r="C1134" s="1680" t="s">
        <v>7403</v>
      </c>
      <c r="D1134" s="1163"/>
      <c r="E1134" s="2006">
        <v>2000000</v>
      </c>
      <c r="F1134" s="1367">
        <v>0.02</v>
      </c>
      <c r="G1134" s="1319">
        <f t="shared" si="47"/>
        <v>40000</v>
      </c>
    </row>
    <row r="1135" spans="1:10" ht="20.25" customHeight="1">
      <c r="A1135" s="1785">
        <v>11898</v>
      </c>
      <c r="B1135" s="1813">
        <v>0.1</v>
      </c>
      <c r="C1135" s="657" t="s">
        <v>7404</v>
      </c>
      <c r="D1135" s="1163"/>
      <c r="E1135" s="2009">
        <v>2700000</v>
      </c>
      <c r="F1135" s="948">
        <v>0.03</v>
      </c>
      <c r="G1135" s="1319">
        <f t="shared" si="47"/>
        <v>81000</v>
      </c>
    </row>
    <row r="1136" spans="1:10" ht="20.25" customHeight="1">
      <c r="A1136" s="1362">
        <v>11828</v>
      </c>
      <c r="B1136" s="1813">
        <v>0.1</v>
      </c>
      <c r="C1136" s="1171" t="s">
        <v>7408</v>
      </c>
      <c r="D1136" s="1163"/>
      <c r="E1136" s="2007">
        <v>2500000</v>
      </c>
      <c r="F1136" s="948">
        <v>0.03</v>
      </c>
      <c r="G1136" s="1319">
        <f t="shared" si="47"/>
        <v>75000</v>
      </c>
    </row>
    <row r="1137" spans="1:40" ht="20.25" customHeight="1">
      <c r="A1137" s="1789">
        <v>11830</v>
      </c>
      <c r="B1137" s="1813">
        <v>0.1</v>
      </c>
      <c r="C1137" s="1194" t="s">
        <v>7410</v>
      </c>
      <c r="D1137" s="1163"/>
      <c r="E1137" s="2010">
        <v>1720000</v>
      </c>
      <c r="F1137" s="948">
        <v>0.03</v>
      </c>
      <c r="G1137" s="1319">
        <f t="shared" si="47"/>
        <v>51600</v>
      </c>
    </row>
    <row r="1138" spans="1:40" ht="20.25" customHeight="1">
      <c r="A1138" s="1789">
        <v>11825</v>
      </c>
      <c r="B1138" s="1813">
        <v>0.1</v>
      </c>
      <c r="C1138" s="1062" t="s">
        <v>7412</v>
      </c>
      <c r="D1138" s="1163"/>
      <c r="E1138" s="2010">
        <v>1450000</v>
      </c>
      <c r="F1138" s="948">
        <v>0.03</v>
      </c>
      <c r="G1138" s="1319">
        <f t="shared" si="47"/>
        <v>43500</v>
      </c>
    </row>
    <row r="1139" spans="1:40" ht="20.25" customHeight="1">
      <c r="A1139" s="1789">
        <v>11781</v>
      </c>
      <c r="B1139" s="1813">
        <v>0.1</v>
      </c>
      <c r="C1139" s="1680" t="s">
        <v>7409</v>
      </c>
      <c r="D1139" s="1163"/>
      <c r="E1139" s="2010">
        <v>2300000</v>
      </c>
      <c r="F1139" s="948">
        <v>0.03</v>
      </c>
      <c r="G1139" s="1319">
        <f t="shared" si="47"/>
        <v>69000</v>
      </c>
    </row>
    <row r="1140" spans="1:40" ht="20.25" customHeight="1">
      <c r="A1140" s="1790">
        <v>11842</v>
      </c>
      <c r="B1140" s="1813">
        <v>0.1</v>
      </c>
      <c r="C1140" s="421" t="s">
        <v>7411</v>
      </c>
      <c r="D1140" s="1163"/>
      <c r="E1140" s="2011">
        <v>3400000</v>
      </c>
      <c r="F1140" s="948">
        <v>0.03</v>
      </c>
      <c r="G1140" s="1319">
        <f t="shared" si="47"/>
        <v>102000</v>
      </c>
    </row>
    <row r="1141" spans="1:40" ht="20.25" customHeight="1">
      <c r="A1141" s="1786">
        <v>11829</v>
      </c>
      <c r="B1141" s="1797">
        <v>0.08</v>
      </c>
      <c r="C1141" s="878" t="s">
        <v>7415</v>
      </c>
      <c r="D1141" s="1755"/>
      <c r="E1141" s="2011">
        <v>1800000</v>
      </c>
      <c r="F1141" s="1367">
        <v>0.02</v>
      </c>
      <c r="G1141" s="1319">
        <f t="shared" si="47"/>
        <v>36000</v>
      </c>
    </row>
    <row r="1142" spans="1:40" ht="20.25" customHeight="1">
      <c r="A1142" s="1791">
        <v>11906</v>
      </c>
      <c r="B1142" s="1813">
        <v>0.1</v>
      </c>
      <c r="C1142" s="980" t="s">
        <v>7468</v>
      </c>
      <c r="D1142" s="1608"/>
      <c r="E1142" s="2005">
        <v>2000000</v>
      </c>
      <c r="F1142" s="948">
        <v>0.03</v>
      </c>
      <c r="G1142" s="1319">
        <f t="shared" si="47"/>
        <v>60000</v>
      </c>
    </row>
    <row r="1143" spans="1:40" ht="20.25" customHeight="1">
      <c r="A1143" s="1786">
        <v>11894</v>
      </c>
      <c r="B1143" s="1813">
        <v>0.1</v>
      </c>
      <c r="C1143" s="980" t="s">
        <v>7418</v>
      </c>
      <c r="D1143" s="1755"/>
      <c r="E1143" s="2005">
        <v>1100000</v>
      </c>
      <c r="F1143" s="948">
        <v>0.03</v>
      </c>
      <c r="G1143" s="1319">
        <f t="shared" si="47"/>
        <v>33000</v>
      </c>
    </row>
    <row r="1144" spans="1:40" ht="20.25" customHeight="1">
      <c r="A1144" s="1793">
        <v>11880</v>
      </c>
      <c r="B1144" s="1813">
        <v>0.1</v>
      </c>
      <c r="C1144" s="980" t="s">
        <v>7420</v>
      </c>
      <c r="D1144" s="1755"/>
      <c r="E1144" s="2007">
        <v>1900000</v>
      </c>
      <c r="F1144" s="948">
        <v>0.03</v>
      </c>
      <c r="G1144" s="1319">
        <f t="shared" si="47"/>
        <v>57000</v>
      </c>
    </row>
    <row r="1145" spans="1:40" s="711" customFormat="1" ht="20.25" customHeight="1">
      <c r="A1145" s="1794">
        <v>11909</v>
      </c>
      <c r="B1145" s="1943">
        <v>0.1</v>
      </c>
      <c r="C1145" s="980" t="s">
        <v>7421</v>
      </c>
      <c r="D1145" s="1635"/>
      <c r="E1145" s="2010">
        <v>2500000</v>
      </c>
      <c r="F1145" s="948">
        <v>0.03</v>
      </c>
      <c r="G1145" s="1319">
        <f t="shared" si="47"/>
        <v>75000</v>
      </c>
      <c r="H1145" s="974"/>
      <c r="I1145" s="605"/>
      <c r="J1145" s="605"/>
      <c r="K1145" s="605"/>
      <c r="L1145" s="605"/>
      <c r="M1145" s="605"/>
      <c r="N1145" s="605"/>
      <c r="O1145" s="605"/>
      <c r="P1145" s="605"/>
      <c r="Q1145" s="605"/>
      <c r="R1145" s="605"/>
      <c r="S1145" s="605"/>
      <c r="T1145" s="605"/>
      <c r="U1145" s="605"/>
      <c r="V1145" s="605"/>
      <c r="W1145" s="605"/>
      <c r="X1145" s="605"/>
      <c r="Y1145" s="605"/>
      <c r="Z1145" s="605"/>
      <c r="AA1145" s="605"/>
      <c r="AB1145" s="605"/>
      <c r="AC1145" s="605"/>
      <c r="AD1145" s="605"/>
      <c r="AE1145" s="605"/>
      <c r="AF1145" s="605"/>
      <c r="AG1145" s="605"/>
      <c r="AH1145" s="605"/>
      <c r="AI1145" s="605"/>
      <c r="AJ1145" s="605"/>
      <c r="AK1145" s="605"/>
      <c r="AL1145" s="605"/>
      <c r="AM1145" s="605"/>
      <c r="AN1145" s="605"/>
    </row>
    <row r="1146" spans="1:40" s="711" customFormat="1" ht="20.25" customHeight="1">
      <c r="A1146" s="1794">
        <v>11890</v>
      </c>
      <c r="B1146" s="1943">
        <v>0.1</v>
      </c>
      <c r="C1146" s="980" t="s">
        <v>7422</v>
      </c>
      <c r="D1146" s="1635"/>
      <c r="E1146" s="2010">
        <v>2850000</v>
      </c>
      <c r="F1146" s="948">
        <v>0.03</v>
      </c>
      <c r="G1146" s="1319">
        <f t="shared" si="47"/>
        <v>85500</v>
      </c>
      <c r="H1146" s="974"/>
      <c r="I1146" s="605"/>
      <c r="J1146" s="605"/>
      <c r="K1146" s="605"/>
      <c r="L1146" s="605"/>
      <c r="M1146" s="605"/>
      <c r="N1146" s="605"/>
      <c r="O1146" s="605"/>
      <c r="P1146" s="605"/>
      <c r="Q1146" s="605"/>
      <c r="R1146" s="605"/>
      <c r="S1146" s="605"/>
      <c r="T1146" s="605"/>
      <c r="U1146" s="605"/>
      <c r="V1146" s="605"/>
      <c r="W1146" s="605"/>
      <c r="X1146" s="605"/>
      <c r="Y1146" s="605"/>
      <c r="Z1146" s="605"/>
      <c r="AA1146" s="605"/>
      <c r="AB1146" s="605"/>
      <c r="AC1146" s="605"/>
      <c r="AD1146" s="605"/>
      <c r="AE1146" s="605"/>
      <c r="AF1146" s="605"/>
      <c r="AG1146" s="605"/>
      <c r="AH1146" s="605"/>
      <c r="AI1146" s="605"/>
      <c r="AJ1146" s="605"/>
      <c r="AK1146" s="605"/>
      <c r="AL1146" s="605"/>
      <c r="AM1146" s="605"/>
      <c r="AN1146" s="605"/>
    </row>
    <row r="1147" spans="1:40" s="711" customFormat="1" ht="20.25" customHeight="1">
      <c r="A1147" s="1794">
        <v>11780</v>
      </c>
      <c r="B1147" s="1943">
        <v>0.1</v>
      </c>
      <c r="C1147" s="1034" t="s">
        <v>7469</v>
      </c>
      <c r="D1147" s="1635"/>
      <c r="E1147" s="2010">
        <v>1650000</v>
      </c>
      <c r="F1147" s="948">
        <v>0.03</v>
      </c>
      <c r="G1147" s="1319">
        <f t="shared" si="47"/>
        <v>49500</v>
      </c>
      <c r="H1147" s="974"/>
      <c r="I1147" s="605"/>
      <c r="J1147" s="605"/>
      <c r="K1147" s="605"/>
      <c r="L1147" s="605"/>
      <c r="M1147" s="605"/>
      <c r="N1147" s="605"/>
      <c r="O1147" s="605"/>
      <c r="P1147" s="605"/>
      <c r="Q1147" s="605"/>
      <c r="R1147" s="605"/>
      <c r="S1147" s="605"/>
      <c r="T1147" s="605"/>
      <c r="U1147" s="605"/>
      <c r="V1147" s="605"/>
      <c r="W1147" s="605"/>
      <c r="X1147" s="605"/>
      <c r="Y1147" s="605"/>
      <c r="Z1147" s="605"/>
      <c r="AA1147" s="605"/>
      <c r="AB1147" s="605"/>
      <c r="AC1147" s="605"/>
      <c r="AD1147" s="605"/>
      <c r="AE1147" s="605"/>
      <c r="AF1147" s="605"/>
      <c r="AG1147" s="605"/>
      <c r="AH1147" s="605"/>
      <c r="AI1147" s="605"/>
      <c r="AJ1147" s="605"/>
      <c r="AK1147" s="605"/>
      <c r="AL1147" s="605"/>
      <c r="AM1147" s="605"/>
      <c r="AN1147" s="605"/>
    </row>
    <row r="1148" spans="1:40" s="711" customFormat="1" ht="20.25" customHeight="1">
      <c r="A1148" s="1794">
        <v>11873</v>
      </c>
      <c r="B1148" s="1943">
        <v>0.1</v>
      </c>
      <c r="C1148" s="542" t="s">
        <v>7419</v>
      </c>
      <c r="D1148" s="1635"/>
      <c r="E1148" s="2010">
        <v>1550000</v>
      </c>
      <c r="F1148" s="948">
        <v>0.03</v>
      </c>
      <c r="G1148" s="1319">
        <f t="shared" si="47"/>
        <v>46500</v>
      </c>
      <c r="H1148" s="974"/>
      <c r="I1148" s="605"/>
      <c r="J1148" s="605"/>
      <c r="K1148" s="605"/>
      <c r="L1148" s="605"/>
      <c r="M1148" s="605"/>
      <c r="N1148" s="605"/>
      <c r="O1148" s="605"/>
      <c r="P1148" s="605"/>
      <c r="Q1148" s="605"/>
      <c r="R1148" s="605"/>
      <c r="S1148" s="605"/>
      <c r="T1148" s="605"/>
      <c r="U1148" s="605"/>
      <c r="V1148" s="605"/>
      <c r="W1148" s="605"/>
      <c r="X1148" s="605"/>
      <c r="Y1148" s="605"/>
      <c r="Z1148" s="605"/>
      <c r="AA1148" s="605"/>
      <c r="AB1148" s="605"/>
      <c r="AC1148" s="605"/>
      <c r="AD1148" s="605"/>
      <c r="AE1148" s="605"/>
      <c r="AF1148" s="605"/>
      <c r="AG1148" s="605"/>
      <c r="AH1148" s="605"/>
      <c r="AI1148" s="605"/>
      <c r="AJ1148" s="605"/>
      <c r="AK1148" s="605"/>
      <c r="AL1148" s="605"/>
      <c r="AM1148" s="605"/>
      <c r="AN1148" s="605"/>
    </row>
    <row r="1149" spans="1:40" s="711" customFormat="1" ht="20.25" customHeight="1">
      <c r="A1149" s="1794">
        <v>11948</v>
      </c>
      <c r="B1149" s="1943">
        <v>0.1</v>
      </c>
      <c r="C1149" s="542" t="s">
        <v>7399</v>
      </c>
      <c r="D1149" s="1635"/>
      <c r="E1149" s="2010">
        <v>2700000</v>
      </c>
      <c r="F1149" s="948">
        <v>0.03</v>
      </c>
      <c r="G1149" s="1319">
        <f t="shared" si="47"/>
        <v>81000</v>
      </c>
      <c r="H1149" s="974"/>
      <c r="I1149" s="605"/>
      <c r="J1149" s="605"/>
      <c r="K1149" s="605"/>
      <c r="L1149" s="605"/>
      <c r="M1149" s="605"/>
      <c r="N1149" s="605"/>
      <c r="O1149" s="605"/>
      <c r="P1149" s="605"/>
      <c r="Q1149" s="605"/>
      <c r="R1149" s="605"/>
      <c r="S1149" s="605"/>
      <c r="T1149" s="605"/>
      <c r="U1149" s="605"/>
      <c r="V1149" s="605"/>
      <c r="W1149" s="605"/>
      <c r="X1149" s="605"/>
      <c r="Y1149" s="605"/>
      <c r="Z1149" s="605"/>
      <c r="AA1149" s="605"/>
      <c r="AB1149" s="605"/>
      <c r="AC1149" s="605"/>
      <c r="AD1149" s="605"/>
      <c r="AE1149" s="605"/>
      <c r="AF1149" s="605"/>
      <c r="AG1149" s="605"/>
      <c r="AH1149" s="605"/>
      <c r="AI1149" s="605"/>
      <c r="AJ1149" s="605"/>
      <c r="AK1149" s="605"/>
      <c r="AL1149" s="605"/>
      <c r="AM1149" s="605"/>
      <c r="AN1149" s="605"/>
    </row>
    <row r="1150" spans="1:40" s="711" customFormat="1" ht="20.25" customHeight="1">
      <c r="A1150" s="1794">
        <v>11924</v>
      </c>
      <c r="B1150" s="2012">
        <v>0.08</v>
      </c>
      <c r="C1150" s="542" t="s">
        <v>7470</v>
      </c>
      <c r="D1150" s="1635"/>
      <c r="E1150" s="2010">
        <v>1520000</v>
      </c>
      <c r="F1150" s="1367">
        <v>0.02</v>
      </c>
      <c r="G1150" s="1319">
        <f t="shared" si="47"/>
        <v>30400</v>
      </c>
      <c r="H1150" s="974"/>
      <c r="I1150" s="605"/>
      <c r="J1150" s="605"/>
      <c r="K1150" s="605"/>
      <c r="L1150" s="605"/>
      <c r="M1150" s="605"/>
      <c r="N1150" s="605"/>
      <c r="O1150" s="605"/>
      <c r="P1150" s="605"/>
      <c r="Q1150" s="605"/>
      <c r="R1150" s="605"/>
      <c r="S1150" s="605"/>
      <c r="T1150" s="605"/>
      <c r="U1150" s="605"/>
      <c r="V1150" s="605"/>
      <c r="W1150" s="605"/>
      <c r="X1150" s="605"/>
      <c r="Y1150" s="605"/>
      <c r="Z1150" s="605"/>
      <c r="AA1150" s="605"/>
      <c r="AB1150" s="605"/>
      <c r="AC1150" s="605"/>
      <c r="AD1150" s="605"/>
      <c r="AE1150" s="605"/>
      <c r="AF1150" s="605"/>
      <c r="AG1150" s="605"/>
      <c r="AH1150" s="605"/>
      <c r="AI1150" s="605"/>
      <c r="AJ1150" s="605"/>
      <c r="AK1150" s="605"/>
      <c r="AL1150" s="605"/>
      <c r="AM1150" s="605"/>
      <c r="AN1150" s="605"/>
    </row>
    <row r="1151" spans="1:40" s="711" customFormat="1" ht="20.25" customHeight="1">
      <c r="A1151" s="1794">
        <v>11874</v>
      </c>
      <c r="B1151" s="1943">
        <v>0.1</v>
      </c>
      <c r="C1151" s="1680" t="s">
        <v>7471</v>
      </c>
      <c r="D1151" s="1635"/>
      <c r="E1151" s="2010">
        <v>3100000</v>
      </c>
      <c r="F1151" s="948">
        <v>0.03</v>
      </c>
      <c r="G1151" s="1319">
        <f t="shared" si="47"/>
        <v>93000</v>
      </c>
      <c r="H1151" s="974"/>
      <c r="I1151" s="605"/>
      <c r="J1151" s="605"/>
      <c r="K1151" s="605"/>
      <c r="L1151" s="605"/>
      <c r="M1151" s="605"/>
      <c r="N1151" s="605"/>
      <c r="O1151" s="605"/>
      <c r="P1151" s="605"/>
      <c r="Q1151" s="605"/>
      <c r="R1151" s="605"/>
      <c r="S1151" s="605"/>
      <c r="T1151" s="605"/>
      <c r="U1151" s="605"/>
      <c r="V1151" s="605"/>
      <c r="W1151" s="605"/>
      <c r="X1151" s="605"/>
      <c r="Y1151" s="605"/>
      <c r="Z1151" s="605"/>
      <c r="AA1151" s="605"/>
      <c r="AB1151" s="605"/>
      <c r="AC1151" s="605"/>
      <c r="AD1151" s="605"/>
      <c r="AE1151" s="605"/>
      <c r="AF1151" s="605"/>
      <c r="AG1151" s="605"/>
      <c r="AH1151" s="605"/>
      <c r="AI1151" s="605"/>
      <c r="AJ1151" s="605"/>
      <c r="AK1151" s="605"/>
      <c r="AL1151" s="605"/>
      <c r="AM1151" s="605"/>
      <c r="AN1151" s="605"/>
    </row>
    <row r="1152" spans="1:40" s="711" customFormat="1" ht="20.25" customHeight="1">
      <c r="A1152" s="1794">
        <v>11902</v>
      </c>
      <c r="B1152" s="2012">
        <v>0.09</v>
      </c>
      <c r="C1152" s="1034" t="s">
        <v>7423</v>
      </c>
      <c r="D1152" s="1635"/>
      <c r="E1152" s="2007">
        <v>3200000</v>
      </c>
      <c r="F1152" s="1367">
        <v>0.02</v>
      </c>
      <c r="G1152" s="1319">
        <f t="shared" si="47"/>
        <v>64000</v>
      </c>
      <c r="H1152" s="974"/>
      <c r="I1152" s="605"/>
      <c r="J1152" s="605"/>
      <c r="K1152" s="605"/>
      <c r="L1152" s="605"/>
      <c r="M1152" s="605"/>
      <c r="N1152" s="605"/>
      <c r="O1152" s="605"/>
      <c r="P1152" s="605"/>
      <c r="Q1152" s="605"/>
      <c r="R1152" s="605"/>
      <c r="S1152" s="605"/>
      <c r="T1152" s="605"/>
      <c r="U1152" s="605"/>
      <c r="V1152" s="605"/>
      <c r="W1152" s="605"/>
      <c r="X1152" s="605"/>
      <c r="Y1152" s="605"/>
      <c r="Z1152" s="605"/>
      <c r="AA1152" s="605"/>
      <c r="AB1152" s="605"/>
      <c r="AC1152" s="605"/>
      <c r="AD1152" s="605"/>
      <c r="AE1152" s="605"/>
      <c r="AF1152" s="605"/>
      <c r="AG1152" s="605"/>
      <c r="AH1152" s="605"/>
      <c r="AI1152" s="605"/>
      <c r="AJ1152" s="605"/>
      <c r="AK1152" s="605"/>
      <c r="AL1152" s="605"/>
      <c r="AM1152" s="605"/>
      <c r="AN1152" s="605"/>
    </row>
    <row r="1153" spans="1:15" ht="20.25" customHeight="1">
      <c r="A1153" s="1795"/>
      <c r="B1153" s="545"/>
      <c r="C1153" s="657"/>
      <c r="D1153" s="1034"/>
      <c r="E1153" s="1027">
        <f>SUM(E1127:E1152)</f>
        <v>63440000</v>
      </c>
      <c r="F1153" s="709"/>
      <c r="G1153" s="1633">
        <f>SUM(G1127:G1152)</f>
        <v>1818000</v>
      </c>
      <c r="H1153" s="1123" t="s">
        <v>1029</v>
      </c>
      <c r="I1153" s="1622"/>
    </row>
    <row r="1157" spans="1:15">
      <c r="A1157" s="3274" t="s">
        <v>7472</v>
      </c>
      <c r="B1157" s="3274"/>
      <c r="C1157" s="3274"/>
      <c r="D1157" s="3274"/>
      <c r="E1157" s="3274"/>
      <c r="F1157" s="3274"/>
      <c r="G1157" s="3274"/>
      <c r="H1157" s="3274"/>
      <c r="I1157" s="3274"/>
      <c r="J1157" s="3274"/>
      <c r="K1157" s="3274"/>
      <c r="L1157" s="3274"/>
      <c r="M1157" s="3274"/>
      <c r="N1157" s="3274"/>
      <c r="O1157" s="3274"/>
    </row>
    <row r="1158" spans="1:15">
      <c r="A1158" s="3274"/>
      <c r="B1158" s="3274"/>
      <c r="C1158" s="3274"/>
      <c r="D1158" s="3274"/>
      <c r="E1158" s="3274"/>
      <c r="F1158" s="3274"/>
      <c r="G1158" s="3274"/>
      <c r="H1158" s="3274"/>
      <c r="I1158" s="3274"/>
      <c r="J1158" s="3274"/>
      <c r="K1158" s="3274"/>
      <c r="L1158" s="3274"/>
      <c r="M1158" s="3274"/>
      <c r="N1158" s="3274"/>
      <c r="O1158" s="3274"/>
    </row>
    <row r="1159" spans="1:15" ht="18.75" customHeight="1">
      <c r="A1159" s="3311" t="s">
        <v>15</v>
      </c>
      <c r="B1159" s="3311"/>
      <c r="C1159" s="3311"/>
      <c r="D1159" s="3311"/>
      <c r="E1159" s="3311"/>
      <c r="F1159" s="3311"/>
      <c r="G1159" s="3311"/>
      <c r="H1159" s="3311"/>
      <c r="I1159" s="3311"/>
      <c r="J1159" s="3311"/>
      <c r="K1159" s="3311"/>
      <c r="L1159" s="3311"/>
      <c r="M1159" s="3311"/>
      <c r="N1159" s="3311"/>
      <c r="O1159" s="3311"/>
    </row>
    <row r="1160" spans="1:15">
      <c r="A1160" s="2119" t="s">
        <v>37</v>
      </c>
      <c r="B1160" s="463" t="s">
        <v>3</v>
      </c>
      <c r="C1160" s="464" t="s">
        <v>930</v>
      </c>
      <c r="D1160" s="464" t="s">
        <v>5</v>
      </c>
      <c r="E1160" s="958" t="s">
        <v>6</v>
      </c>
      <c r="F1160" s="463" t="s">
        <v>7</v>
      </c>
      <c r="G1160" s="959" t="s">
        <v>8</v>
      </c>
      <c r="H1160" s="509" t="s">
        <v>9</v>
      </c>
      <c r="I1160" s="463" t="s">
        <v>10</v>
      </c>
      <c r="J1160" s="24" t="s">
        <v>11</v>
      </c>
      <c r="K1160" s="24" t="s">
        <v>3</v>
      </c>
      <c r="L1160" s="463" t="s">
        <v>5</v>
      </c>
      <c r="M1160" s="463" t="s">
        <v>12</v>
      </c>
      <c r="N1160" s="24" t="s">
        <v>7</v>
      </c>
      <c r="O1160" s="30"/>
    </row>
    <row r="1161" spans="1:15" ht="12.75" customHeight="1">
      <c r="A1161" s="3357" t="s">
        <v>13</v>
      </c>
      <c r="B1161" s="540">
        <v>11920</v>
      </c>
      <c r="C1161" s="1632">
        <v>0.1</v>
      </c>
      <c r="D1161" s="1804" t="s">
        <v>7473</v>
      </c>
      <c r="E1161" s="1620">
        <v>2800000</v>
      </c>
      <c r="F1161" s="1632">
        <v>0.12</v>
      </c>
      <c r="G1161" s="564">
        <f>F1161*E1161</f>
        <v>336000</v>
      </c>
      <c r="H1161" s="1383" t="s">
        <v>15</v>
      </c>
      <c r="I1161" s="543" t="s">
        <v>1859</v>
      </c>
      <c r="J1161" s="1552"/>
      <c r="K1161" s="2067">
        <v>12000</v>
      </c>
      <c r="L1161" s="1680" t="s">
        <v>7474</v>
      </c>
      <c r="M1161" s="564">
        <v>2100000</v>
      </c>
      <c r="N1161" s="1074">
        <v>0.05</v>
      </c>
      <c r="O1161" s="1105">
        <f>N1161*M1161</f>
        <v>105000</v>
      </c>
    </row>
    <row r="1162" spans="1:15" ht="12.75" customHeight="1">
      <c r="A1162" s="3357"/>
      <c r="B1162" s="978">
        <v>12121</v>
      </c>
      <c r="C1162" s="545">
        <v>0.1</v>
      </c>
      <c r="D1162" s="657" t="s">
        <v>7475</v>
      </c>
      <c r="E1162" s="564">
        <v>2900000</v>
      </c>
      <c r="F1162" s="545">
        <v>0.12</v>
      </c>
      <c r="G1162" s="564">
        <f>F1162*E1162</f>
        <v>348000</v>
      </c>
      <c r="H1162" s="544" t="s">
        <v>15</v>
      </c>
      <c r="I1162" s="544" t="s">
        <v>1859</v>
      </c>
      <c r="J1162" s="1512"/>
      <c r="K1162" s="2067">
        <v>12160</v>
      </c>
      <c r="L1162" s="2068" t="s">
        <v>3947</v>
      </c>
      <c r="M1162" s="1546">
        <v>2500000</v>
      </c>
      <c r="N1162" s="1074">
        <v>0.05</v>
      </c>
      <c r="O1162" s="1105">
        <f t="shared" ref="O1162:O1164" si="48">N1162*M1162</f>
        <v>125000</v>
      </c>
    </row>
    <row r="1163" spans="1:15" ht="12.75" customHeight="1">
      <c r="A1163" s="3357"/>
      <c r="B1163" s="1644">
        <v>11992</v>
      </c>
      <c r="C1163" s="656">
        <v>0.1</v>
      </c>
      <c r="D1163" s="497" t="s">
        <v>7476</v>
      </c>
      <c r="E1163" s="658">
        <v>2700000</v>
      </c>
      <c r="F1163" s="656">
        <v>0.12</v>
      </c>
      <c r="G1163" s="658">
        <f>E1163*F1163</f>
        <v>324000</v>
      </c>
      <c r="H1163" s="659" t="s">
        <v>15</v>
      </c>
      <c r="I1163" s="659" t="s">
        <v>1170</v>
      </c>
      <c r="J1163" s="1512"/>
      <c r="K1163" s="1075">
        <v>11971</v>
      </c>
      <c r="L1163" s="1897" t="s">
        <v>1158</v>
      </c>
      <c r="M1163" s="1105">
        <v>1900000</v>
      </c>
      <c r="N1163" s="1074">
        <v>0.05</v>
      </c>
      <c r="O1163" s="1105">
        <f t="shared" si="48"/>
        <v>95000</v>
      </c>
    </row>
    <row r="1164" spans="1:15" ht="12.75" customHeight="1">
      <c r="A1164" s="3357"/>
      <c r="B1164" s="1644">
        <v>11994</v>
      </c>
      <c r="C1164" s="656">
        <v>0.1</v>
      </c>
      <c r="D1164" s="497" t="s">
        <v>7477</v>
      </c>
      <c r="E1164" s="658">
        <v>3000000</v>
      </c>
      <c r="F1164" s="656">
        <v>0.12</v>
      </c>
      <c r="G1164" s="658">
        <f t="shared" ref="G1164:G1165" si="49">E1164*F1164</f>
        <v>360000</v>
      </c>
      <c r="H1164" s="659" t="s">
        <v>15</v>
      </c>
      <c r="I1164" s="659" t="s">
        <v>5573</v>
      </c>
      <c r="J1164" s="1512"/>
      <c r="K1164" s="1075">
        <v>12144</v>
      </c>
      <c r="L1164" s="1897" t="s">
        <v>7478</v>
      </c>
      <c r="M1164" s="1105">
        <v>2200000</v>
      </c>
      <c r="N1164" s="1074">
        <v>0.05</v>
      </c>
      <c r="O1164" s="1105">
        <f t="shared" si="48"/>
        <v>110000</v>
      </c>
    </row>
    <row r="1165" spans="1:15" ht="12.75" customHeight="1">
      <c r="A1165" s="3358"/>
      <c r="B1165" s="978">
        <v>11975</v>
      </c>
      <c r="C1165" s="656">
        <v>0.1</v>
      </c>
      <c r="D1165" s="1690" t="s">
        <v>7479</v>
      </c>
      <c r="E1165" s="564">
        <v>3500000</v>
      </c>
      <c r="F1165" s="545">
        <v>0.12</v>
      </c>
      <c r="G1165" s="658">
        <f t="shared" si="49"/>
        <v>420000</v>
      </c>
      <c r="H1165" s="544" t="s">
        <v>15</v>
      </c>
      <c r="I1165" s="544" t="s">
        <v>1859</v>
      </c>
      <c r="J1165" s="1512"/>
      <c r="K1165" s="1075">
        <v>12071</v>
      </c>
      <c r="L1165" s="1897" t="s">
        <v>7480</v>
      </c>
      <c r="M1165" s="1105">
        <v>2800000</v>
      </c>
      <c r="N1165" s="1074">
        <v>0.05</v>
      </c>
      <c r="O1165" s="1106">
        <f>N1165*M1165</f>
        <v>140000</v>
      </c>
    </row>
    <row r="1166" spans="1:15" ht="12.75" customHeight="1">
      <c r="A1166" s="3358"/>
      <c r="B1166" s="1974">
        <v>12070</v>
      </c>
      <c r="C1166" s="1840">
        <v>0.1</v>
      </c>
      <c r="D1166" s="1966" t="s">
        <v>7481</v>
      </c>
      <c r="E1166" s="858">
        <v>3000000</v>
      </c>
      <c r="F1166" s="541">
        <v>0.12</v>
      </c>
      <c r="G1166" s="858">
        <f>E1166*F1166</f>
        <v>360000</v>
      </c>
      <c r="H1166" s="543" t="s">
        <v>15</v>
      </c>
      <c r="I1166" s="543" t="s">
        <v>5573</v>
      </c>
      <c r="J1166" s="1512"/>
      <c r="K1166" s="1075">
        <v>12187</v>
      </c>
      <c r="L1166" s="1897" t="s">
        <v>7482</v>
      </c>
      <c r="M1166" s="1105">
        <v>1900000</v>
      </c>
      <c r="N1166" s="1074">
        <v>0.05</v>
      </c>
      <c r="O1166" s="1106">
        <f>N1166*M1166</f>
        <v>95000</v>
      </c>
    </row>
    <row r="1167" spans="1:15" ht="12.75" customHeight="1">
      <c r="A1167" s="3357"/>
      <c r="B1167" s="992"/>
      <c r="C1167" s="483"/>
      <c r="D1167" s="483"/>
      <c r="E1167" s="483"/>
      <c r="F1167" s="483"/>
      <c r="G1167" s="483"/>
      <c r="H1167" s="483"/>
      <c r="I1167" s="484"/>
      <c r="J1167" s="1512"/>
      <c r="K1167" s="1996"/>
      <c r="L1167" s="1996"/>
      <c r="M1167" s="1997"/>
      <c r="N1167" s="1543"/>
      <c r="O1167" s="1997"/>
    </row>
    <row r="1168" spans="1:15" ht="12.75" customHeight="1">
      <c r="A1168" s="3357"/>
      <c r="B1168" s="705"/>
      <c r="C1168" s="702"/>
      <c r="D1168" s="702"/>
      <c r="E1168" s="702"/>
      <c r="F1168" s="702"/>
      <c r="G1168" s="702"/>
      <c r="H1168" s="702"/>
      <c r="I1168" s="705"/>
      <c r="J1168" s="1512"/>
      <c r="K1168" s="1996"/>
      <c r="L1168" s="1996"/>
      <c r="M1168" s="1997"/>
      <c r="N1168" s="1998"/>
      <c r="O1168" s="1997"/>
    </row>
    <row r="1169" spans="1:15" ht="12.75" customHeight="1">
      <c r="A1169" s="3357"/>
      <c r="B1169" s="1086" t="s">
        <v>31</v>
      </c>
      <c r="C1169" s="975"/>
      <c r="D1169" s="975" t="s">
        <v>7483</v>
      </c>
      <c r="E1169" s="1988"/>
      <c r="F1169" s="1079"/>
      <c r="G1169" s="975"/>
      <c r="H1169" s="975"/>
      <c r="I1169" s="974" t="s">
        <v>5573</v>
      </c>
      <c r="J1169" s="1512"/>
      <c r="K1169" s="1996"/>
      <c r="L1169" s="1996"/>
      <c r="M1169" s="1997"/>
      <c r="N1169" s="1998"/>
      <c r="O1169" s="1997"/>
    </row>
    <row r="1170" spans="1:15" ht="12.75" customHeight="1">
      <c r="A1170" s="3357"/>
      <c r="B1170" s="1086" t="s">
        <v>31</v>
      </c>
      <c r="C1170" s="975"/>
      <c r="D1170" s="975" t="s">
        <v>7484</v>
      </c>
      <c r="E1170" s="1988"/>
      <c r="F1170" s="975"/>
      <c r="G1170" s="975"/>
      <c r="H1170" s="975"/>
      <c r="I1170" s="974" t="s">
        <v>1170</v>
      </c>
      <c r="J1170" s="1512"/>
      <c r="K1170" s="1512"/>
      <c r="L1170" s="1512"/>
      <c r="M1170" s="1519"/>
      <c r="N1170" s="1520"/>
      <c r="O1170" s="1519"/>
    </row>
    <row r="1171" spans="1:15" ht="12.75" customHeight="1">
      <c r="A1171" s="3357"/>
      <c r="B1171" s="992" t="s">
        <v>31</v>
      </c>
      <c r="C1171" s="483"/>
      <c r="D1171" s="483" t="s">
        <v>7406</v>
      </c>
      <c r="E1171" s="483"/>
      <c r="F1171" s="483"/>
      <c r="G1171" s="483"/>
      <c r="H1171" s="483"/>
      <c r="I1171" s="484" t="s">
        <v>1170</v>
      </c>
      <c r="J1171" s="1512"/>
      <c r="K1171" s="1512"/>
      <c r="L1171" s="1512"/>
      <c r="M1171" s="1519"/>
      <c r="N1171" s="1520"/>
      <c r="O1171" s="1519"/>
    </row>
    <row r="1172" spans="1:15" ht="12.75" customHeight="1">
      <c r="A1172" s="3358"/>
      <c r="B1172" s="1990"/>
      <c r="C1172" s="1357"/>
      <c r="E1172" s="1991"/>
      <c r="F1172" s="1357"/>
      <c r="G1172" s="1356"/>
      <c r="H1172" s="1358"/>
      <c r="I1172" s="1992"/>
      <c r="J1172" s="1590"/>
      <c r="K1172" s="1590"/>
      <c r="L1172" s="1512"/>
      <c r="M1172" s="1519"/>
      <c r="N1172" s="1520"/>
      <c r="O1172" s="1519"/>
    </row>
    <row r="1173" spans="1:15" ht="12.75" customHeight="1">
      <c r="A1173" s="3357"/>
      <c r="B1173" s="407"/>
      <c r="C1173" s="407"/>
      <c r="D1173" s="407"/>
      <c r="E1173" s="407"/>
      <c r="F1173" s="2053"/>
      <c r="G1173" s="1688"/>
      <c r="H1173" s="407"/>
      <c r="I1173" s="407"/>
      <c r="J1173" s="1521"/>
      <c r="K1173" s="1521"/>
      <c r="L1173" s="1512"/>
      <c r="M1173" s="1519"/>
      <c r="N1173" s="1520"/>
      <c r="O1173" s="1519"/>
    </row>
    <row r="1174" spans="1:15" ht="12.75" customHeight="1">
      <c r="A1174" s="3358"/>
      <c r="B1174" s="1561"/>
      <c r="C1174" s="774"/>
      <c r="D1174" s="1993"/>
      <c r="E1174" s="2050"/>
      <c r="F1174" s="1604"/>
      <c r="G1174" s="1550"/>
      <c r="H1174" s="583"/>
      <c r="I1174" s="484"/>
      <c r="J1174" s="484"/>
      <c r="K1174" s="308"/>
      <c r="L1174" s="149"/>
      <c r="M1174" s="129"/>
      <c r="N1174" s="69"/>
      <c r="O1174" s="809">
        <f>SUM(O1161:O1173)</f>
        <v>670000</v>
      </c>
    </row>
    <row r="1175" spans="1:15" ht="12.75" customHeight="1">
      <c r="A1175" s="3359"/>
      <c r="B1175" s="1478"/>
      <c r="C1175" s="315"/>
      <c r="D1175" s="1041" t="s">
        <v>34</v>
      </c>
      <c r="E1175" s="2051">
        <f>SUM(E1161:E1173)</f>
        <v>17900000</v>
      </c>
      <c r="F1175" s="668" t="s">
        <v>34</v>
      </c>
      <c r="G1175" s="2000">
        <f>SUM(G1161:G1174)</f>
        <v>2148000</v>
      </c>
      <c r="H1175" s="3429"/>
      <c r="I1175" s="3429"/>
      <c r="J1175" s="3429"/>
      <c r="K1175" s="3429"/>
      <c r="L1175" s="3277" t="s">
        <v>35</v>
      </c>
      <c r="M1175" s="3277"/>
      <c r="N1175" s="3277"/>
      <c r="O1175" s="2088">
        <f>O1174+G1175</f>
        <v>2818000</v>
      </c>
    </row>
    <row r="1177" spans="1:15" ht="18.75" customHeight="1">
      <c r="A1177" s="3311" t="s">
        <v>46</v>
      </c>
      <c r="B1177" s="3311"/>
      <c r="C1177" s="3311"/>
      <c r="D1177" s="3311"/>
      <c r="E1177" s="3311"/>
      <c r="F1177" s="3311"/>
      <c r="G1177" s="3311"/>
      <c r="H1177" s="3311"/>
      <c r="I1177" s="3311"/>
      <c r="J1177" s="3311"/>
      <c r="K1177" s="3311"/>
      <c r="L1177" s="3311"/>
      <c r="M1177" s="3311"/>
      <c r="N1177" s="3311"/>
      <c r="O1177" s="3311"/>
    </row>
    <row r="1178" spans="1:15">
      <c r="A1178" s="2119" t="s">
        <v>37</v>
      </c>
      <c r="B1178" s="463" t="s">
        <v>3</v>
      </c>
      <c r="C1178" s="464" t="s">
        <v>930</v>
      </c>
      <c r="D1178" s="464" t="s">
        <v>5</v>
      </c>
      <c r="E1178" s="958" t="s">
        <v>6</v>
      </c>
      <c r="F1178" s="463" t="s">
        <v>7</v>
      </c>
      <c r="G1178" s="959" t="s">
        <v>8</v>
      </c>
      <c r="H1178" s="509" t="s">
        <v>9</v>
      </c>
      <c r="I1178" s="463" t="s">
        <v>10</v>
      </c>
      <c r="J1178" s="24" t="s">
        <v>11</v>
      </c>
      <c r="K1178" s="24" t="s">
        <v>3</v>
      </c>
      <c r="L1178" s="24" t="s">
        <v>5</v>
      </c>
      <c r="M1178" s="24" t="s">
        <v>12</v>
      </c>
      <c r="N1178" s="24" t="s">
        <v>7</v>
      </c>
      <c r="O1178" s="30"/>
    </row>
    <row r="1179" spans="1:15" ht="12.75" customHeight="1">
      <c r="A1179" s="3357" t="s">
        <v>7041</v>
      </c>
      <c r="B1179" s="504">
        <v>11998</v>
      </c>
      <c r="C1179" s="545">
        <v>0.1</v>
      </c>
      <c r="D1179" s="980" t="s">
        <v>7485</v>
      </c>
      <c r="E1179" s="722">
        <v>1950000</v>
      </c>
      <c r="F1179" s="545">
        <v>0.12</v>
      </c>
      <c r="G1179" s="564">
        <f>E1179*F1179</f>
        <v>234000</v>
      </c>
      <c r="H1179" s="544" t="s">
        <v>46</v>
      </c>
      <c r="I1179" s="544" t="s">
        <v>1170</v>
      </c>
      <c r="J1179" s="1512"/>
      <c r="K1179" s="1075">
        <v>11977</v>
      </c>
      <c r="L1179" s="1897" t="s">
        <v>7486</v>
      </c>
      <c r="M1179" s="415">
        <v>2500000</v>
      </c>
      <c r="N1179" s="880">
        <v>0.04</v>
      </c>
      <c r="O1179" s="415">
        <f t="shared" ref="O1179:O1184" si="50">M1179*N1179</f>
        <v>100000</v>
      </c>
    </row>
    <row r="1180" spans="1:15" ht="12.75" customHeight="1">
      <c r="A1180" s="3358"/>
      <c r="B1180" s="1096">
        <v>11958</v>
      </c>
      <c r="C1180" s="1359">
        <v>0.08</v>
      </c>
      <c r="D1180" s="497" t="s">
        <v>7487</v>
      </c>
      <c r="E1180" s="658">
        <v>4000000</v>
      </c>
      <c r="F1180" s="1745">
        <v>0.1</v>
      </c>
      <c r="G1180" s="564">
        <f t="shared" ref="G1180:G1186" si="51">E1180*F1180</f>
        <v>400000</v>
      </c>
      <c r="H1180" s="659" t="s">
        <v>46</v>
      </c>
      <c r="I1180" s="659" t="s">
        <v>1170</v>
      </c>
      <c r="J1180" s="1512"/>
      <c r="K1180" s="1075">
        <v>12056</v>
      </c>
      <c r="L1180" s="1897" t="s">
        <v>5695</v>
      </c>
      <c r="M1180" s="415">
        <v>2200000</v>
      </c>
      <c r="N1180" s="1074">
        <v>0.05</v>
      </c>
      <c r="O1180" s="415">
        <f t="shared" si="50"/>
        <v>110000</v>
      </c>
    </row>
    <row r="1181" spans="1:15" ht="12.75" customHeight="1">
      <c r="A1181" s="3358"/>
      <c r="B1181" s="1974">
        <v>12000</v>
      </c>
      <c r="C1181" s="1840">
        <v>0.1</v>
      </c>
      <c r="D1181" s="1966" t="s">
        <v>7474</v>
      </c>
      <c r="E1181" s="858">
        <v>2100000</v>
      </c>
      <c r="F1181" s="541">
        <v>7.0000000000000007E-2</v>
      </c>
      <c r="G1181" s="564">
        <f t="shared" si="51"/>
        <v>147000</v>
      </c>
      <c r="H1181" s="543" t="s">
        <v>15</v>
      </c>
      <c r="I1181" s="543" t="s">
        <v>1170</v>
      </c>
      <c r="J1181" s="1512"/>
      <c r="K1181" s="1075">
        <v>12169</v>
      </c>
      <c r="L1181" s="1897" t="s">
        <v>7488</v>
      </c>
      <c r="M1181" s="415">
        <v>1900000</v>
      </c>
      <c r="N1181" s="880">
        <v>0.04</v>
      </c>
      <c r="O1181" s="763">
        <f t="shared" si="50"/>
        <v>76000</v>
      </c>
    </row>
    <row r="1182" spans="1:15" ht="12.75" customHeight="1">
      <c r="A1182" s="3357"/>
      <c r="B1182" s="1136">
        <v>12021</v>
      </c>
      <c r="C1182" s="541">
        <v>0.1</v>
      </c>
      <c r="D1182" s="542" t="s">
        <v>7489</v>
      </c>
      <c r="E1182" s="1762">
        <v>2900000</v>
      </c>
      <c r="F1182" s="541">
        <v>0.12</v>
      </c>
      <c r="G1182" s="564">
        <f t="shared" si="51"/>
        <v>348000</v>
      </c>
      <c r="H1182" s="543" t="s">
        <v>46</v>
      </c>
      <c r="I1182" s="543" t="s">
        <v>1859</v>
      </c>
      <c r="J1182" s="1512"/>
      <c r="K1182" s="1075">
        <v>12161</v>
      </c>
      <c r="L1182" s="1897" t="s">
        <v>5722</v>
      </c>
      <c r="M1182" s="415">
        <v>2000000</v>
      </c>
      <c r="N1182" s="1074">
        <v>0.05</v>
      </c>
      <c r="O1182" s="763">
        <f t="shared" si="50"/>
        <v>100000</v>
      </c>
    </row>
    <row r="1183" spans="1:15" ht="12.75" customHeight="1">
      <c r="A1183" s="3357"/>
      <c r="B1183" s="504">
        <v>11952</v>
      </c>
      <c r="C1183" s="545">
        <v>0.1</v>
      </c>
      <c r="D1183" s="980" t="s">
        <v>7490</v>
      </c>
      <c r="E1183" s="722">
        <v>1450000</v>
      </c>
      <c r="F1183" s="545">
        <v>7.0000000000000007E-2</v>
      </c>
      <c r="G1183" s="564">
        <f t="shared" si="51"/>
        <v>101500.00000000001</v>
      </c>
      <c r="H1183" s="544" t="s">
        <v>19</v>
      </c>
      <c r="I1183" s="544" t="s">
        <v>1170</v>
      </c>
      <c r="J1183" s="1512"/>
      <c r="K1183" s="1075">
        <v>12013</v>
      </c>
      <c r="L1183" s="1897" t="s">
        <v>5478</v>
      </c>
      <c r="M1183" s="415">
        <v>1750000</v>
      </c>
      <c r="N1183" s="1074">
        <v>0.05</v>
      </c>
      <c r="O1183" s="763">
        <f t="shared" si="50"/>
        <v>87500</v>
      </c>
    </row>
    <row r="1184" spans="1:15" ht="12.75" customHeight="1">
      <c r="A1184" s="3357"/>
      <c r="B1184" s="504">
        <v>12081</v>
      </c>
      <c r="C1184" s="1026">
        <v>0.08</v>
      </c>
      <c r="D1184" s="980" t="s">
        <v>7491</v>
      </c>
      <c r="E1184" s="722">
        <v>1900000</v>
      </c>
      <c r="F1184" s="1407">
        <v>0.06</v>
      </c>
      <c r="G1184" s="564">
        <f t="shared" si="51"/>
        <v>114000</v>
      </c>
      <c r="H1184" s="544" t="s">
        <v>19</v>
      </c>
      <c r="I1184" s="544" t="s">
        <v>5573</v>
      </c>
      <c r="J1184" s="1512"/>
      <c r="K1184" s="1075">
        <v>12189</v>
      </c>
      <c r="L1184" s="1897" t="s">
        <v>7492</v>
      </c>
      <c r="M1184" s="415">
        <v>1450000</v>
      </c>
      <c r="N1184" s="1074">
        <v>0.05</v>
      </c>
      <c r="O1184" s="415">
        <f t="shared" si="50"/>
        <v>72500</v>
      </c>
    </row>
    <row r="1185" spans="1:15" ht="12.75" customHeight="1">
      <c r="A1185" s="3357"/>
      <c r="B1185" s="978">
        <v>12059</v>
      </c>
      <c r="C1185" s="1026">
        <v>0.08</v>
      </c>
      <c r="D1185" s="1680" t="s">
        <v>7493</v>
      </c>
      <c r="E1185" s="564">
        <v>3400000</v>
      </c>
      <c r="F1185" s="1407">
        <v>0.06</v>
      </c>
      <c r="G1185" s="564">
        <f t="shared" si="51"/>
        <v>204000</v>
      </c>
      <c r="H1185" s="544" t="s">
        <v>36</v>
      </c>
      <c r="I1185" s="544" t="s">
        <v>1859</v>
      </c>
      <c r="J1185" s="1512"/>
      <c r="K1185" s="1996"/>
      <c r="L1185" s="1996"/>
      <c r="M1185" s="1997"/>
      <c r="N1185" s="1998"/>
      <c r="O1185" s="1997"/>
    </row>
    <row r="1186" spans="1:15" ht="12.75" customHeight="1">
      <c r="A1186" s="3357"/>
      <c r="B1186" s="1096">
        <v>12086</v>
      </c>
      <c r="C1186" s="656">
        <v>0.1</v>
      </c>
      <c r="D1186" s="657" t="s">
        <v>7494</v>
      </c>
      <c r="E1186" s="564">
        <v>2200000</v>
      </c>
      <c r="F1186" s="545">
        <v>0.12</v>
      </c>
      <c r="G1186" s="564">
        <f t="shared" si="51"/>
        <v>264000</v>
      </c>
      <c r="H1186" s="544" t="s">
        <v>46</v>
      </c>
      <c r="I1186" s="544" t="s">
        <v>5573</v>
      </c>
      <c r="J1186" s="1512"/>
      <c r="K1186" s="1996"/>
      <c r="L1186" s="1996"/>
      <c r="M1186" s="1997"/>
      <c r="N1186" s="1998"/>
      <c r="O1186" s="1997"/>
    </row>
    <row r="1187" spans="1:15" ht="12.75" customHeight="1">
      <c r="A1187" s="3357"/>
      <c r="B1187" s="978">
        <v>12170</v>
      </c>
      <c r="C1187" s="545">
        <v>0.1</v>
      </c>
      <c r="D1187" s="1680" t="s">
        <v>7495</v>
      </c>
      <c r="E1187" s="564">
        <v>3500000</v>
      </c>
      <c r="F1187" s="545">
        <v>7.0000000000000007E-2</v>
      </c>
      <c r="G1187" s="564">
        <f>E1187*F1187</f>
        <v>245000.00000000003</v>
      </c>
      <c r="H1187" s="544" t="s">
        <v>36</v>
      </c>
      <c r="I1187" s="544" t="s">
        <v>1170</v>
      </c>
      <c r="J1187" s="1512"/>
      <c r="K1187" s="1996"/>
      <c r="L1187" s="1996"/>
      <c r="M1187" s="1997"/>
      <c r="N1187" s="1998"/>
      <c r="O1187" s="1997"/>
    </row>
    <row r="1188" spans="1:15" ht="12.75" customHeight="1">
      <c r="A1188" s="3357"/>
      <c r="B1188" s="978">
        <v>12184</v>
      </c>
      <c r="C1188" s="545">
        <v>0.1</v>
      </c>
      <c r="D1188" s="1680" t="s">
        <v>7496</v>
      </c>
      <c r="E1188" s="564">
        <v>3100000</v>
      </c>
      <c r="F1188" s="545">
        <v>0.12</v>
      </c>
      <c r="G1188" s="564">
        <f>E1188*F1188</f>
        <v>372000</v>
      </c>
      <c r="H1188" s="544" t="s">
        <v>46</v>
      </c>
      <c r="I1188" s="544" t="s">
        <v>1170</v>
      </c>
      <c r="J1188" s="1512"/>
      <c r="K1188" s="1996"/>
      <c r="L1188" s="1996"/>
      <c r="M1188" s="1997"/>
      <c r="N1188" s="1998"/>
      <c r="O1188" s="1997"/>
    </row>
    <row r="1189" spans="1:15" ht="12.75" customHeight="1">
      <c r="A1189" s="3357"/>
      <c r="B1189" s="978">
        <v>12141</v>
      </c>
      <c r="C1189" s="545">
        <v>0.1</v>
      </c>
      <c r="D1189" s="1680" t="s">
        <v>7497</v>
      </c>
      <c r="E1189" s="564">
        <v>3100000</v>
      </c>
      <c r="F1189" s="545">
        <v>7.0000000000000007E-2</v>
      </c>
      <c r="G1189" s="564">
        <f>E1189*F1189</f>
        <v>217000.00000000003</v>
      </c>
      <c r="H1189" s="544" t="s">
        <v>46</v>
      </c>
      <c r="I1189" s="544" t="s">
        <v>1859</v>
      </c>
      <c r="J1189" s="1512"/>
      <c r="K1189" s="1512"/>
      <c r="L1189" s="1512"/>
      <c r="M1189" s="1519"/>
      <c r="N1189" s="1520"/>
      <c r="O1189" s="1519"/>
    </row>
    <row r="1190" spans="1:15" ht="12.75" customHeight="1">
      <c r="A1190" s="3357"/>
      <c r="B1190" s="992"/>
      <c r="C1190" s="483"/>
      <c r="D1190" s="483"/>
      <c r="E1190" s="483"/>
      <c r="F1190" s="483"/>
      <c r="G1190" s="483"/>
      <c r="H1190" s="483"/>
      <c r="I1190" s="484"/>
      <c r="J1190" s="1512"/>
      <c r="K1190" s="1512"/>
      <c r="L1190" s="1512"/>
      <c r="M1190" s="1519"/>
      <c r="N1190" s="1520"/>
      <c r="O1190" s="1519"/>
    </row>
    <row r="1191" spans="1:15" ht="12.75" customHeight="1">
      <c r="A1191" s="3357"/>
      <c r="B1191" s="992"/>
      <c r="C1191" s="483"/>
      <c r="D1191" s="483"/>
      <c r="E1191" s="483"/>
      <c r="F1191" s="483"/>
      <c r="G1191" s="483"/>
      <c r="H1191" s="483"/>
      <c r="I1191" s="484"/>
      <c r="J1191" s="1512"/>
      <c r="K1191" s="1512"/>
      <c r="L1191" s="1512"/>
      <c r="M1191" s="1519"/>
      <c r="N1191" s="1520"/>
      <c r="O1191" s="1519"/>
    </row>
    <row r="1192" spans="1:15" ht="12.75" customHeight="1">
      <c r="A1192" s="3358"/>
      <c r="B1192" s="1990"/>
      <c r="C1192" s="1357"/>
      <c r="E1192" s="1991"/>
      <c r="F1192" s="1357"/>
      <c r="G1192" s="1356"/>
      <c r="H1192" s="1358"/>
      <c r="I1192" s="1992"/>
      <c r="J1192" s="1590"/>
      <c r="K1192" s="1590"/>
      <c r="L1192" s="1512"/>
      <c r="M1192" s="1519"/>
      <c r="N1192" s="1520"/>
      <c r="O1192" s="1519"/>
    </row>
    <row r="1193" spans="1:15" ht="12.75" customHeight="1">
      <c r="A1193" s="3357"/>
      <c r="B1193" s="992" t="s">
        <v>31</v>
      </c>
      <c r="C1193" s="483"/>
      <c r="D1193" s="483" t="s">
        <v>7498</v>
      </c>
      <c r="E1193" s="1929"/>
      <c r="F1193" s="483"/>
      <c r="G1193" s="483"/>
      <c r="H1193" s="483"/>
      <c r="I1193" s="484" t="s">
        <v>5573</v>
      </c>
      <c r="J1193" s="1521"/>
      <c r="K1193" s="1521"/>
      <c r="L1193" s="1512"/>
      <c r="M1193" s="1519"/>
      <c r="N1193" s="1520"/>
      <c r="O1193" s="1519"/>
    </row>
    <row r="1194" spans="1:15" ht="12.75" customHeight="1">
      <c r="A1194" s="3358"/>
      <c r="B1194" s="774" t="s">
        <v>31</v>
      </c>
      <c r="C1194" s="701" t="s">
        <v>7499</v>
      </c>
      <c r="D1194" s="840" t="s">
        <v>7500</v>
      </c>
      <c r="E1194" s="730"/>
      <c r="F1194" s="1342"/>
      <c r="G1194" s="1510"/>
      <c r="H1194" s="484"/>
      <c r="I1194" s="484" t="s">
        <v>1859</v>
      </c>
      <c r="J1194" s="484"/>
      <c r="K1194" s="308"/>
      <c r="L1194" s="149"/>
      <c r="M1194" s="129"/>
      <c r="N1194" s="69"/>
      <c r="O1194" s="30">
        <f>SUM(O1179:O1193)</f>
        <v>546000</v>
      </c>
    </row>
    <row r="1195" spans="1:15" ht="12.75" customHeight="1">
      <c r="A1195" s="3359"/>
      <c r="B1195" s="1478"/>
      <c r="C1195" s="315"/>
      <c r="D1195" s="1041" t="s">
        <v>34</v>
      </c>
      <c r="E1195" s="808">
        <f>SUM(E1179:E1194)</f>
        <v>29600000</v>
      </c>
      <c r="F1195" s="1481" t="s">
        <v>34</v>
      </c>
      <c r="G1195" s="2069">
        <f>SUM(G1179:G1194)</f>
        <v>2646500</v>
      </c>
      <c r="H1195" s="3429"/>
      <c r="I1195" s="3429"/>
      <c r="J1195" s="3429"/>
      <c r="K1195" s="3429"/>
      <c r="L1195" s="3277" t="s">
        <v>35</v>
      </c>
      <c r="M1195" s="3277"/>
      <c r="N1195" s="3277"/>
      <c r="O1195" s="2089">
        <f>O1194+G1195</f>
        <v>3192500</v>
      </c>
    </row>
    <row r="1197" spans="1:15" ht="18.75" customHeight="1">
      <c r="A1197" s="3311" t="s">
        <v>942</v>
      </c>
      <c r="B1197" s="3311"/>
      <c r="C1197" s="3311"/>
      <c r="D1197" s="3311"/>
      <c r="E1197" s="3311"/>
      <c r="F1197" s="3311"/>
      <c r="G1197" s="3311"/>
      <c r="H1197" s="3311"/>
      <c r="I1197" s="3311"/>
      <c r="J1197" s="3311"/>
      <c r="K1197" s="3311"/>
      <c r="L1197" s="3311"/>
      <c r="M1197" s="3311"/>
      <c r="N1197" s="3311"/>
      <c r="O1197" s="3311"/>
    </row>
    <row r="1198" spans="1:15">
      <c r="A1198" s="2119" t="s">
        <v>37</v>
      </c>
      <c r="B1198" s="463" t="s">
        <v>3</v>
      </c>
      <c r="C1198" s="464" t="s">
        <v>930</v>
      </c>
      <c r="D1198" s="464" t="s">
        <v>5</v>
      </c>
      <c r="E1198" s="958" t="s">
        <v>6</v>
      </c>
      <c r="F1198" s="463" t="s">
        <v>7</v>
      </c>
      <c r="G1198" s="959" t="s">
        <v>8</v>
      </c>
      <c r="H1198" s="509" t="s">
        <v>9</v>
      </c>
      <c r="I1198" s="463" t="s">
        <v>10</v>
      </c>
      <c r="J1198" s="24" t="s">
        <v>11</v>
      </c>
      <c r="K1198" s="24" t="s">
        <v>3</v>
      </c>
      <c r="L1198" s="24" t="s">
        <v>5</v>
      </c>
      <c r="M1198" s="24" t="s">
        <v>12</v>
      </c>
      <c r="N1198" s="24" t="s">
        <v>7</v>
      </c>
      <c r="O1198" s="30"/>
    </row>
    <row r="1199" spans="1:15" ht="12.75" customHeight="1">
      <c r="A1199" s="3357" t="s">
        <v>13</v>
      </c>
      <c r="B1199" s="1348">
        <v>11977</v>
      </c>
      <c r="C1199" s="1026">
        <v>0.09</v>
      </c>
      <c r="D1199" s="1034" t="s">
        <v>7501</v>
      </c>
      <c r="E1199" s="722">
        <v>2500000</v>
      </c>
      <c r="F1199" s="1026">
        <v>0.04</v>
      </c>
      <c r="G1199" s="564">
        <f>E1199*F1199</f>
        <v>100000</v>
      </c>
      <c r="H1199" s="544" t="s">
        <v>46</v>
      </c>
      <c r="I1199" s="544" t="s">
        <v>1170</v>
      </c>
      <c r="J1199" s="1512"/>
      <c r="K1199" s="1075">
        <v>12047</v>
      </c>
      <c r="L1199" s="1897" t="s">
        <v>5787</v>
      </c>
      <c r="M1199" s="415">
        <v>3500000</v>
      </c>
      <c r="N1199" s="880">
        <v>0.04</v>
      </c>
      <c r="O1199" s="415">
        <f>M1199*N1199</f>
        <v>140000</v>
      </c>
    </row>
    <row r="1200" spans="1:15" ht="12.75" customHeight="1">
      <c r="A1200" s="3357"/>
      <c r="B1200" s="1644">
        <v>11971</v>
      </c>
      <c r="C1200" s="656">
        <v>0.1</v>
      </c>
      <c r="D1200" s="497" t="s">
        <v>7502</v>
      </c>
      <c r="E1200" s="658">
        <v>1900000</v>
      </c>
      <c r="F1200" s="656">
        <v>0.05</v>
      </c>
      <c r="G1200" s="564">
        <f>E1200*F1200</f>
        <v>95000</v>
      </c>
      <c r="H1200" s="659" t="s">
        <v>15</v>
      </c>
      <c r="I1200" s="659" t="s">
        <v>5573</v>
      </c>
      <c r="J1200" s="1512"/>
      <c r="K1200" s="1512"/>
      <c r="L1200" s="1512"/>
      <c r="M1200" s="1519"/>
      <c r="N1200" s="1520"/>
      <c r="O1200" s="1519"/>
    </row>
    <row r="1201" spans="1:15" ht="12.75" customHeight="1">
      <c r="A1201" s="3357"/>
      <c r="B1201" s="1644">
        <v>12013</v>
      </c>
      <c r="C1201" s="656">
        <v>0.1</v>
      </c>
      <c r="D1201" s="497" t="s">
        <v>7503</v>
      </c>
      <c r="E1201" s="658">
        <v>1750000</v>
      </c>
      <c r="F1201" s="656">
        <v>0.05</v>
      </c>
      <c r="G1201" s="564">
        <f>E1201*F1201</f>
        <v>87500</v>
      </c>
      <c r="H1201" s="659" t="s">
        <v>46</v>
      </c>
      <c r="I1201" s="659" t="s">
        <v>1170</v>
      </c>
      <c r="J1201" s="1512"/>
      <c r="K1201" s="1512"/>
      <c r="L1201" s="1512"/>
      <c r="M1201" s="1519"/>
      <c r="N1201" s="1520"/>
      <c r="O1201" s="1519"/>
    </row>
    <row r="1202" spans="1:15" ht="12.75" customHeight="1">
      <c r="A1202" s="3358"/>
      <c r="B1202" s="1974">
        <v>12056</v>
      </c>
      <c r="C1202" s="1840">
        <v>0.1</v>
      </c>
      <c r="D1202" s="1966" t="s">
        <v>7504</v>
      </c>
      <c r="E1202" s="858">
        <v>2200000</v>
      </c>
      <c r="F1202" s="541">
        <v>0.05</v>
      </c>
      <c r="G1202" s="564">
        <f>E1202*F1202</f>
        <v>110000</v>
      </c>
      <c r="H1202" s="543" t="s">
        <v>46</v>
      </c>
      <c r="I1202" s="543" t="s">
        <v>1859</v>
      </c>
      <c r="J1202" s="1512"/>
      <c r="K1202" s="1512"/>
      <c r="L1202" s="1512"/>
      <c r="M1202" s="1519"/>
      <c r="N1202" s="1520"/>
      <c r="O1202" s="1519"/>
    </row>
    <row r="1203" spans="1:15" ht="12.75" customHeight="1">
      <c r="A1203" s="3357"/>
      <c r="B1203" s="1136">
        <v>12053</v>
      </c>
      <c r="C1203" s="541">
        <v>0.1</v>
      </c>
      <c r="D1203" s="542" t="s">
        <v>7505</v>
      </c>
      <c r="E1203" s="1762">
        <v>2100000</v>
      </c>
      <c r="F1203" s="541">
        <v>0.1</v>
      </c>
      <c r="G1203" s="564">
        <f t="shared" ref="G1203:G1204" si="52">E1203*F1203</f>
        <v>210000</v>
      </c>
      <c r="H1203" s="543" t="s">
        <v>942</v>
      </c>
      <c r="I1203" s="543" t="s">
        <v>1170</v>
      </c>
      <c r="J1203" s="1512"/>
      <c r="K1203" s="1512"/>
      <c r="L1203" s="1512"/>
      <c r="M1203" s="1519"/>
      <c r="N1203" s="1520"/>
      <c r="O1203" s="1519"/>
    </row>
    <row r="1204" spans="1:15" ht="12.75" customHeight="1">
      <c r="A1204" s="3357"/>
      <c r="B1204" s="544">
        <v>12144</v>
      </c>
      <c r="C1204" s="545">
        <v>0.1</v>
      </c>
      <c r="D1204" s="1680" t="s">
        <v>7506</v>
      </c>
      <c r="E1204" s="564">
        <v>2200000</v>
      </c>
      <c r="F1204" s="545">
        <v>0.05</v>
      </c>
      <c r="G1204" s="564">
        <f t="shared" si="52"/>
        <v>110000</v>
      </c>
      <c r="H1204" s="544" t="s">
        <v>15</v>
      </c>
      <c r="I1204" s="544" t="s">
        <v>5573</v>
      </c>
      <c r="J1204" s="1512"/>
      <c r="K1204" s="1512"/>
      <c r="L1204" s="1512"/>
      <c r="M1204" s="1519"/>
      <c r="N1204" s="1520"/>
      <c r="O1204" s="1519"/>
    </row>
    <row r="1205" spans="1:15" ht="12.75" customHeight="1">
      <c r="A1205" s="3357"/>
      <c r="B1205" s="1380">
        <v>12158</v>
      </c>
      <c r="C1205" s="1840">
        <v>0.1</v>
      </c>
      <c r="D1205" s="1752" t="s">
        <v>7507</v>
      </c>
      <c r="E1205" s="858">
        <v>3000000</v>
      </c>
      <c r="F1205" s="541">
        <v>0.1</v>
      </c>
      <c r="G1205" s="858">
        <f>E1205*F1205</f>
        <v>300000</v>
      </c>
      <c r="H1205" s="543" t="s">
        <v>942</v>
      </c>
      <c r="I1205" s="543" t="s">
        <v>5573</v>
      </c>
      <c r="J1205" s="1512"/>
      <c r="K1205" s="1512"/>
      <c r="L1205" s="1512"/>
      <c r="M1205" s="1519"/>
      <c r="N1205" s="1520"/>
      <c r="O1205" s="1519"/>
    </row>
    <row r="1206" spans="1:15" ht="12.75" customHeight="1">
      <c r="A1206" s="3357"/>
      <c r="B1206" s="544">
        <v>12189</v>
      </c>
      <c r="C1206" s="545">
        <v>0.1</v>
      </c>
      <c r="D1206" s="1680" t="s">
        <v>7508</v>
      </c>
      <c r="E1206" s="564">
        <v>1450000</v>
      </c>
      <c r="F1206" s="545">
        <v>0.05</v>
      </c>
      <c r="G1206" s="564">
        <f>E1206*F1206</f>
        <v>72500</v>
      </c>
      <c r="H1206" s="544" t="s">
        <v>46</v>
      </c>
      <c r="I1206" s="544" t="s">
        <v>1859</v>
      </c>
      <c r="J1206" s="1512"/>
      <c r="K1206" s="1512"/>
      <c r="L1206" s="1512"/>
      <c r="M1206" s="1519"/>
      <c r="N1206" s="1520"/>
      <c r="O1206" s="1519"/>
    </row>
    <row r="1207" spans="1:15" ht="12.75" customHeight="1">
      <c r="A1207" s="3357"/>
      <c r="B1207" s="705"/>
      <c r="C1207" s="702"/>
      <c r="D1207" s="702"/>
      <c r="E1207" s="702"/>
      <c r="F1207" s="777"/>
      <c r="G1207" s="702"/>
      <c r="H1207" s="702"/>
      <c r="I1207" s="705"/>
      <c r="J1207" s="1512"/>
      <c r="K1207" s="1512"/>
      <c r="L1207" s="1512"/>
      <c r="M1207" s="1519"/>
      <c r="N1207" s="1520"/>
      <c r="O1207" s="1519"/>
    </row>
    <row r="1208" spans="1:15" ht="12.75" customHeight="1">
      <c r="A1208" s="3357"/>
      <c r="B1208" s="992"/>
      <c r="C1208" s="483"/>
      <c r="D1208" s="483"/>
      <c r="E1208" s="483"/>
      <c r="F1208" s="1929"/>
      <c r="G1208" s="483"/>
      <c r="H1208" s="483"/>
      <c r="I1208" s="484"/>
      <c r="J1208" s="1512"/>
      <c r="K1208" s="1512"/>
      <c r="L1208" s="1512"/>
      <c r="M1208" s="1519"/>
      <c r="N1208" s="1520"/>
      <c r="O1208" s="1519"/>
    </row>
    <row r="1209" spans="1:15" ht="12.75" customHeight="1">
      <c r="A1209" s="3357"/>
      <c r="B1209" s="1989" t="s">
        <v>31</v>
      </c>
      <c r="C1209" s="702"/>
      <c r="D1209" s="702" t="s">
        <v>7509</v>
      </c>
      <c r="E1209" s="702"/>
      <c r="F1209" s="483"/>
      <c r="G1209" s="483"/>
      <c r="H1209" s="483"/>
      <c r="I1209" s="484" t="s">
        <v>1170</v>
      </c>
      <c r="J1209" s="1512"/>
      <c r="K1209" s="1512"/>
      <c r="L1209" s="1512"/>
      <c r="M1209" s="1519"/>
      <c r="N1209" s="1520"/>
      <c r="O1209" s="1519"/>
    </row>
    <row r="1210" spans="1:15" ht="12.75" customHeight="1">
      <c r="A1210" s="3358"/>
      <c r="B1210" s="1077" t="s">
        <v>31</v>
      </c>
      <c r="C1210" s="482">
        <v>0.1</v>
      </c>
      <c r="D1210" s="1036" t="s">
        <v>7510</v>
      </c>
      <c r="E1210" s="730"/>
      <c r="F1210" s="482"/>
      <c r="G1210" s="703"/>
      <c r="H1210" s="484"/>
      <c r="I1210" s="484" t="s">
        <v>1859</v>
      </c>
      <c r="J1210" s="1590"/>
      <c r="K1210" s="1590"/>
      <c r="L1210" s="1512"/>
      <c r="M1210" s="1519"/>
      <c r="N1210" s="1520"/>
      <c r="O1210" s="1519"/>
    </row>
    <row r="1211" spans="1:15" ht="12.75" customHeight="1">
      <c r="A1211" s="3357"/>
      <c r="B1211" s="992" t="s">
        <v>31</v>
      </c>
      <c r="C1211" s="483"/>
      <c r="D1211" s="1929" t="s">
        <v>7511</v>
      </c>
      <c r="E1211" s="583"/>
      <c r="F1211" s="482"/>
      <c r="G1211" s="483"/>
      <c r="H1211" s="484"/>
      <c r="I1211" s="484" t="s">
        <v>5573</v>
      </c>
      <c r="J1211" s="1521"/>
      <c r="K1211" s="1521"/>
      <c r="L1211" s="1512"/>
      <c r="M1211" s="1519"/>
      <c r="N1211" s="1520"/>
      <c r="O1211" s="1519"/>
    </row>
    <row r="1212" spans="1:15" ht="12.75" customHeight="1">
      <c r="A1212" s="3358"/>
      <c r="B1212" s="1561"/>
      <c r="C1212" s="774"/>
      <c r="D1212" s="1993"/>
      <c r="E1212" s="1159"/>
      <c r="F1212" s="1994"/>
      <c r="G1212" s="1330"/>
      <c r="H1212" s="583"/>
      <c r="I1212" s="484"/>
      <c r="J1212" s="484"/>
      <c r="K1212" s="308"/>
      <c r="L1212" s="149"/>
      <c r="M1212" s="129"/>
      <c r="N1212" s="69"/>
      <c r="O1212" s="30">
        <f>SUM(O1199:O1201)</f>
        <v>140000</v>
      </c>
    </row>
    <row r="1213" spans="1:15" ht="12.75" customHeight="1">
      <c r="A1213" s="3359"/>
      <c r="B1213" s="1478"/>
      <c r="C1213" s="315"/>
      <c r="D1213" s="1041" t="s">
        <v>34</v>
      </c>
      <c r="E1213" s="2051">
        <f>SUM(E1199:E1212)</f>
        <v>17100000</v>
      </c>
      <c r="F1213" s="668" t="s">
        <v>34</v>
      </c>
      <c r="G1213" s="2000">
        <f>SUM(G1199:G1212)</f>
        <v>1085000</v>
      </c>
      <c r="H1213" s="3429"/>
      <c r="I1213" s="3429"/>
      <c r="J1213" s="3429"/>
      <c r="K1213" s="3429"/>
      <c r="L1213" s="3277" t="s">
        <v>35</v>
      </c>
      <c r="M1213" s="3277"/>
      <c r="N1213" s="3277"/>
      <c r="O1213" s="547">
        <f>O1212+G1213</f>
        <v>1225000</v>
      </c>
    </row>
    <row r="1215" spans="1:15" ht="18.75" customHeight="1">
      <c r="A1215" s="3311" t="s">
        <v>36</v>
      </c>
      <c r="B1215" s="3311"/>
      <c r="C1215" s="3311"/>
      <c r="D1215" s="3311"/>
      <c r="E1215" s="3311"/>
      <c r="F1215" s="3311"/>
      <c r="G1215" s="3311"/>
      <c r="H1215" s="3311"/>
      <c r="I1215" s="3311"/>
      <c r="J1215" s="3311"/>
      <c r="K1215" s="3311"/>
      <c r="L1215" s="3311"/>
      <c r="M1215" s="3311"/>
      <c r="N1215" s="3311"/>
      <c r="O1215" s="3311"/>
    </row>
    <row r="1216" spans="1:15">
      <c r="A1216" s="2119" t="s">
        <v>37</v>
      </c>
      <c r="B1216" s="463" t="s">
        <v>3</v>
      </c>
      <c r="C1216" s="464" t="s">
        <v>930</v>
      </c>
      <c r="D1216" s="464" t="s">
        <v>5</v>
      </c>
      <c r="E1216" s="958" t="s">
        <v>6</v>
      </c>
      <c r="F1216" s="463" t="s">
        <v>7</v>
      </c>
      <c r="G1216" s="959" t="s">
        <v>8</v>
      </c>
      <c r="H1216" s="509" t="s">
        <v>9</v>
      </c>
      <c r="I1216" s="463" t="s">
        <v>10</v>
      </c>
      <c r="J1216" s="24" t="s">
        <v>11</v>
      </c>
      <c r="K1216" s="24" t="s">
        <v>3</v>
      </c>
      <c r="L1216" s="24" t="s">
        <v>5</v>
      </c>
      <c r="M1216" s="24" t="s">
        <v>12</v>
      </c>
      <c r="N1216" s="24" t="s">
        <v>7</v>
      </c>
      <c r="O1216" s="30"/>
    </row>
    <row r="1217" spans="1:15" ht="12.75" customHeight="1">
      <c r="A1217" s="3357" t="s">
        <v>13</v>
      </c>
      <c r="B1217" s="540">
        <v>12071</v>
      </c>
      <c r="C1217" s="1632">
        <v>0.1</v>
      </c>
      <c r="D1217" s="1618" t="s">
        <v>7512</v>
      </c>
      <c r="E1217" s="2070">
        <v>2800000</v>
      </c>
      <c r="F1217" s="1632">
        <v>0.05</v>
      </c>
      <c r="G1217" s="564">
        <f>E1217*F1217</f>
        <v>140000</v>
      </c>
      <c r="H1217" s="1383" t="s">
        <v>15</v>
      </c>
      <c r="I1217" s="543" t="s">
        <v>1859</v>
      </c>
      <c r="J1217" s="1552"/>
      <c r="K1217" s="1075">
        <v>12059</v>
      </c>
      <c r="L1217" s="1897" t="s">
        <v>7513</v>
      </c>
      <c r="M1217" s="415">
        <v>3400000</v>
      </c>
      <c r="N1217" s="880">
        <v>0.04</v>
      </c>
      <c r="O1217" s="1105">
        <f>M1217*N1217</f>
        <v>136000</v>
      </c>
    </row>
    <row r="1218" spans="1:15" ht="12.75" customHeight="1">
      <c r="A1218" s="3357"/>
      <c r="B1218" s="978">
        <v>12097</v>
      </c>
      <c r="C1218" s="545">
        <v>0.1</v>
      </c>
      <c r="D1218" s="657" t="s">
        <v>7514</v>
      </c>
      <c r="E1218" s="564">
        <v>1800000</v>
      </c>
      <c r="F1218" s="545">
        <v>0.1</v>
      </c>
      <c r="G1218" s="564">
        <f t="shared" ref="G1218:G1223" si="53">E1218*F1218</f>
        <v>180000</v>
      </c>
      <c r="H1218" s="544" t="s">
        <v>36</v>
      </c>
      <c r="I1218" s="544" t="s">
        <v>1170</v>
      </c>
      <c r="J1218" s="1512"/>
      <c r="K1218" s="1075">
        <v>12170</v>
      </c>
      <c r="L1218" s="1897" t="s">
        <v>7515</v>
      </c>
      <c r="M1218" s="415">
        <v>3500000</v>
      </c>
      <c r="N1218" s="1074">
        <v>0.05</v>
      </c>
      <c r="O1218" s="1105">
        <f>M1218*N1218</f>
        <v>175000</v>
      </c>
    </row>
    <row r="1219" spans="1:15" ht="12.75" customHeight="1">
      <c r="A1219" s="3357"/>
      <c r="B1219" s="1644">
        <v>12054</v>
      </c>
      <c r="C1219" s="656">
        <v>0.1</v>
      </c>
      <c r="D1219" s="497" t="s">
        <v>7516</v>
      </c>
      <c r="E1219" s="658">
        <v>1800000</v>
      </c>
      <c r="F1219" s="656">
        <v>0.1</v>
      </c>
      <c r="G1219" s="564">
        <f t="shared" si="53"/>
        <v>180000</v>
      </c>
      <c r="H1219" s="659" t="s">
        <v>36</v>
      </c>
      <c r="I1219" s="659" t="s">
        <v>5573</v>
      </c>
      <c r="J1219" s="1512"/>
      <c r="K1219" s="1512"/>
      <c r="L1219" s="1512"/>
      <c r="M1219" s="1519"/>
      <c r="N1219" s="1520"/>
      <c r="O1219" s="1519"/>
    </row>
    <row r="1220" spans="1:15" ht="12.75" customHeight="1">
      <c r="A1220" s="3357"/>
      <c r="B1220" s="1644">
        <v>12169</v>
      </c>
      <c r="C1220" s="1359">
        <v>0.08</v>
      </c>
      <c r="D1220" s="497" t="s">
        <v>7517</v>
      </c>
      <c r="E1220" s="658">
        <v>1900000</v>
      </c>
      <c r="F1220" s="1359">
        <v>0.04</v>
      </c>
      <c r="G1220" s="564">
        <f t="shared" si="53"/>
        <v>76000</v>
      </c>
      <c r="H1220" s="659" t="s">
        <v>46</v>
      </c>
      <c r="I1220" s="659" t="s">
        <v>1170</v>
      </c>
      <c r="J1220" s="1512"/>
      <c r="K1220" s="1512"/>
      <c r="L1220" s="1512"/>
      <c r="M1220" s="1519"/>
      <c r="N1220" s="1520"/>
      <c r="O1220" s="1519"/>
    </row>
    <row r="1221" spans="1:15" ht="12.75" customHeight="1">
      <c r="A1221" s="3358"/>
      <c r="B1221" s="978">
        <v>12145</v>
      </c>
      <c r="C1221" s="545">
        <v>0.1</v>
      </c>
      <c r="D1221" s="1690" t="s">
        <v>7518</v>
      </c>
      <c r="E1221" s="564">
        <v>2500000</v>
      </c>
      <c r="F1221" s="545">
        <v>0.06</v>
      </c>
      <c r="G1221" s="564">
        <f t="shared" si="53"/>
        <v>150000</v>
      </c>
      <c r="H1221" s="544" t="s">
        <v>19</v>
      </c>
      <c r="I1221" s="544" t="s">
        <v>5573</v>
      </c>
      <c r="J1221" s="1512"/>
      <c r="K1221" s="1512"/>
      <c r="L1221" s="1512"/>
      <c r="M1221" s="1519"/>
      <c r="N1221" s="1520"/>
      <c r="O1221" s="1519"/>
    </row>
    <row r="1222" spans="1:15" ht="12.75" customHeight="1">
      <c r="A1222" s="3357"/>
      <c r="B1222" s="1136">
        <v>12161</v>
      </c>
      <c r="C1222" s="541">
        <v>0.1</v>
      </c>
      <c r="D1222" s="542" t="s">
        <v>7519</v>
      </c>
      <c r="E1222" s="1762">
        <v>2000000</v>
      </c>
      <c r="F1222" s="541">
        <v>0.05</v>
      </c>
      <c r="G1222" s="564">
        <f t="shared" si="53"/>
        <v>100000</v>
      </c>
      <c r="H1222" s="543" t="s">
        <v>46</v>
      </c>
      <c r="I1222" s="543" t="s">
        <v>5573</v>
      </c>
      <c r="J1222" s="1512"/>
      <c r="K1222" s="1512"/>
      <c r="L1222" s="1512"/>
      <c r="M1222" s="1519"/>
      <c r="N1222" s="1520"/>
      <c r="O1222" s="1519"/>
    </row>
    <row r="1223" spans="1:15" ht="12.75" customHeight="1">
      <c r="A1223" s="3357"/>
      <c r="B1223" s="978">
        <v>12189</v>
      </c>
      <c r="C1223" s="545">
        <v>0.1</v>
      </c>
      <c r="D1223" s="1680" t="s">
        <v>7520</v>
      </c>
      <c r="E1223" s="564">
        <v>1900000</v>
      </c>
      <c r="F1223" s="545">
        <v>0.05</v>
      </c>
      <c r="G1223" s="564">
        <f t="shared" si="53"/>
        <v>95000</v>
      </c>
      <c r="H1223" s="544" t="s">
        <v>15</v>
      </c>
      <c r="I1223" s="544" t="s">
        <v>1170</v>
      </c>
      <c r="J1223" s="1512"/>
      <c r="K1223" s="1512"/>
      <c r="L1223" s="1512"/>
      <c r="M1223" s="1519"/>
      <c r="N1223" s="1520"/>
      <c r="O1223" s="1519"/>
    </row>
    <row r="1224" spans="1:15" ht="12.75" customHeight="1">
      <c r="A1224" s="3357"/>
      <c r="B1224" s="1989"/>
      <c r="C1224" s="702"/>
      <c r="D1224" s="702"/>
      <c r="E1224" s="702"/>
      <c r="F1224" s="701"/>
      <c r="G1224" s="702"/>
      <c r="H1224" s="702"/>
      <c r="I1224" s="705"/>
      <c r="J1224" s="1512"/>
      <c r="K1224" s="1512"/>
      <c r="L1224" s="1512"/>
      <c r="M1224" s="1519"/>
      <c r="N1224" s="1520"/>
      <c r="O1224" s="1519"/>
    </row>
    <row r="1225" spans="1:15" ht="12.75" customHeight="1">
      <c r="A1225" s="3357"/>
      <c r="B1225" s="484"/>
      <c r="C1225" s="483"/>
      <c r="D1225" s="483"/>
      <c r="E1225" s="483"/>
      <c r="F1225" s="483"/>
      <c r="G1225" s="483"/>
      <c r="H1225" s="483"/>
      <c r="I1225" s="484"/>
      <c r="J1225" s="1512"/>
      <c r="K1225" s="1512"/>
      <c r="L1225" s="1512"/>
      <c r="M1225" s="1519"/>
      <c r="N1225" s="1520"/>
      <c r="O1225" s="1519"/>
    </row>
    <row r="1226" spans="1:15" ht="12.75" customHeight="1">
      <c r="A1226" s="3357"/>
      <c r="B1226" s="705"/>
      <c r="C1226" s="702"/>
      <c r="D1226" s="702"/>
      <c r="E1226" s="483"/>
      <c r="F1226" s="483"/>
      <c r="G1226" s="483"/>
      <c r="H1226" s="483"/>
      <c r="I1226" s="484"/>
      <c r="J1226" s="1512"/>
      <c r="K1226" s="1512"/>
      <c r="L1226" s="1512"/>
      <c r="M1226" s="1519"/>
      <c r="N1226" s="1520"/>
      <c r="O1226" s="1519"/>
    </row>
    <row r="1227" spans="1:15" ht="12.75" customHeight="1">
      <c r="A1227" s="3357"/>
      <c r="B1227" s="992"/>
      <c r="C1227" s="483"/>
      <c r="D1227" s="483"/>
      <c r="E1227" s="483"/>
      <c r="F1227" s="483"/>
      <c r="G1227" s="483"/>
      <c r="H1227" s="483"/>
      <c r="I1227" s="484"/>
      <c r="J1227" s="1512"/>
      <c r="K1227" s="1512"/>
      <c r="L1227" s="1512"/>
      <c r="M1227" s="1519"/>
      <c r="N1227" s="1520"/>
      <c r="O1227" s="1519"/>
    </row>
    <row r="1228" spans="1:15" ht="12.75" customHeight="1">
      <c r="A1228" s="3357"/>
      <c r="B1228" s="992" t="s">
        <v>31</v>
      </c>
      <c r="C1228" s="483"/>
      <c r="D1228" s="483" t="s">
        <v>3100</v>
      </c>
      <c r="E1228" s="483"/>
      <c r="F1228" s="483"/>
      <c r="G1228" s="483"/>
      <c r="H1228" s="483"/>
      <c r="I1228" s="484"/>
      <c r="J1228" s="1512"/>
      <c r="K1228" s="1512"/>
      <c r="L1228" s="1512"/>
      <c r="M1228" s="1519"/>
      <c r="N1228" s="1520"/>
      <c r="O1228" s="1519"/>
    </row>
    <row r="1229" spans="1:15" ht="12.75" customHeight="1">
      <c r="A1229" s="3358"/>
      <c r="B1229" s="1990"/>
      <c r="C1229" s="1357"/>
      <c r="E1229" s="1991"/>
      <c r="F1229" s="1357"/>
      <c r="G1229" s="1356"/>
      <c r="H1229" s="1358"/>
      <c r="I1229" s="1992"/>
      <c r="J1229" s="1590"/>
      <c r="K1229" s="1590"/>
      <c r="L1229" s="1512"/>
      <c r="M1229" s="1519"/>
      <c r="N1229" s="1520"/>
      <c r="O1229" s="1519"/>
    </row>
    <row r="1230" spans="1:15" ht="12.75" customHeight="1">
      <c r="A1230" s="3357"/>
      <c r="B1230" s="407"/>
      <c r="C1230" s="407"/>
      <c r="D1230" s="407"/>
      <c r="E1230" s="407"/>
      <c r="F1230" s="2053"/>
      <c r="G1230" s="1688"/>
      <c r="H1230" s="407"/>
      <c r="I1230" s="407"/>
      <c r="J1230" s="1521"/>
      <c r="K1230" s="1521"/>
      <c r="L1230" s="1512"/>
      <c r="M1230" s="1519"/>
      <c r="N1230" s="1520"/>
      <c r="O1230" s="1519"/>
    </row>
    <row r="1231" spans="1:15" ht="12.75" customHeight="1">
      <c r="A1231" s="3358"/>
      <c r="B1231" s="1561"/>
      <c r="C1231" s="774"/>
      <c r="D1231" s="1993"/>
      <c r="E1231" s="2050"/>
      <c r="F1231" s="1604"/>
      <c r="G1231" s="1550"/>
      <c r="H1231" s="583"/>
      <c r="I1231" s="484"/>
      <c r="J1231" s="484"/>
      <c r="K1231" s="308"/>
      <c r="L1231" s="149"/>
      <c r="M1231" s="129"/>
      <c r="N1231" s="69"/>
      <c r="O1231" s="30">
        <f>SUM(O1217:O1221)</f>
        <v>311000</v>
      </c>
    </row>
    <row r="1232" spans="1:15" ht="12.75" customHeight="1">
      <c r="A1232" s="3359"/>
      <c r="B1232" s="1478"/>
      <c r="C1232" s="315"/>
      <c r="D1232" s="1041" t="s">
        <v>34</v>
      </c>
      <c r="E1232" s="2051">
        <f>SUM(E1217:E1229)</f>
        <v>14700000</v>
      </c>
      <c r="F1232" s="668" t="s">
        <v>34</v>
      </c>
      <c r="G1232" s="2000">
        <f>SUM(G1217:G1231)</f>
        <v>921000</v>
      </c>
      <c r="H1232" s="3429"/>
      <c r="I1232" s="3429"/>
      <c r="J1232" s="3429"/>
      <c r="K1232" s="3429"/>
      <c r="L1232" s="3277" t="s">
        <v>35</v>
      </c>
      <c r="M1232" s="3277"/>
      <c r="N1232" s="3277"/>
      <c r="O1232" s="2090">
        <f>O1231+G1232</f>
        <v>1232000</v>
      </c>
    </row>
    <row r="1234" spans="1:15" ht="18.75" customHeight="1">
      <c r="A1234" s="3311" t="s">
        <v>25</v>
      </c>
      <c r="B1234" s="3311"/>
      <c r="C1234" s="3311"/>
      <c r="D1234" s="3361"/>
      <c r="E1234" s="3311"/>
      <c r="F1234" s="3311"/>
      <c r="G1234" s="3311"/>
      <c r="H1234" s="3311"/>
      <c r="I1234" s="3311"/>
      <c r="J1234" s="3311"/>
      <c r="K1234" s="3311"/>
      <c r="L1234" s="3311"/>
      <c r="M1234" s="3311"/>
      <c r="N1234" s="3311"/>
      <c r="O1234" s="3311"/>
    </row>
    <row r="1235" spans="1:15">
      <c r="A1235" s="2119" t="s">
        <v>37</v>
      </c>
      <c r="B1235" s="463" t="s">
        <v>3</v>
      </c>
      <c r="C1235" s="1837" t="s">
        <v>930</v>
      </c>
      <c r="D1235" s="1449" t="s">
        <v>5</v>
      </c>
      <c r="E1235" s="958" t="s">
        <v>6</v>
      </c>
      <c r="F1235" s="463" t="s">
        <v>7</v>
      </c>
      <c r="G1235" s="959" t="s">
        <v>8</v>
      </c>
      <c r="H1235" s="509" t="s">
        <v>9</v>
      </c>
      <c r="I1235" s="463" t="s">
        <v>10</v>
      </c>
      <c r="J1235" s="24" t="s">
        <v>11</v>
      </c>
      <c r="K1235" s="24" t="s">
        <v>3</v>
      </c>
      <c r="L1235" s="24" t="s">
        <v>5</v>
      </c>
      <c r="M1235" s="24" t="s">
        <v>12</v>
      </c>
      <c r="N1235" s="24" t="s">
        <v>7</v>
      </c>
      <c r="O1235" s="30"/>
    </row>
    <row r="1236" spans="1:15" ht="12.75" customHeight="1">
      <c r="A1236" s="3357"/>
      <c r="B1236" s="1078"/>
      <c r="C1236" s="1580"/>
      <c r="D1236" s="1613"/>
      <c r="E1236" s="1614"/>
      <c r="F1236" s="1580"/>
      <c r="G1236" s="583"/>
      <c r="H1236" s="1471"/>
      <c r="I1236" s="974"/>
      <c r="J1236" s="1552"/>
      <c r="K1236" s="1512"/>
      <c r="L1236" s="1512"/>
      <c r="M1236" s="1519"/>
      <c r="N1236" s="1520"/>
      <c r="O1236" s="1519"/>
    </row>
    <row r="1237" spans="1:15" ht="12.75" customHeight="1">
      <c r="A1237" s="3357"/>
      <c r="B1237" s="992"/>
      <c r="C1237" s="2039"/>
      <c r="D1237" s="483"/>
      <c r="E1237" s="1906"/>
      <c r="F1237" s="483"/>
      <c r="G1237" s="483"/>
      <c r="H1237" s="483"/>
      <c r="I1237" s="484"/>
      <c r="J1237" s="1512"/>
      <c r="K1237" s="1512"/>
      <c r="L1237" s="1512"/>
      <c r="M1237" s="1519"/>
      <c r="N1237" s="1520"/>
      <c r="O1237" s="1519"/>
    </row>
    <row r="1238" spans="1:15" ht="12.75" customHeight="1">
      <c r="A1238" s="3357"/>
      <c r="B1238" s="1836"/>
      <c r="C1238" s="702"/>
      <c r="D1238" s="777"/>
      <c r="E1238" s="703"/>
      <c r="F1238" s="702"/>
      <c r="G1238" s="702"/>
      <c r="H1238" s="705"/>
      <c r="I1238" s="705"/>
      <c r="J1238" s="1512"/>
      <c r="K1238" s="1512"/>
      <c r="L1238" s="1512"/>
      <c r="M1238" s="1519"/>
      <c r="N1238" s="1520"/>
      <c r="O1238" s="1519"/>
    </row>
    <row r="1239" spans="1:15" ht="12.75" customHeight="1">
      <c r="A1239" s="3357"/>
      <c r="B1239" s="484"/>
      <c r="C1239" s="483"/>
      <c r="D1239" s="483"/>
      <c r="E1239" s="483"/>
      <c r="F1239" s="483"/>
      <c r="G1239" s="483"/>
      <c r="H1239" s="483"/>
      <c r="I1239" s="484"/>
      <c r="J1239" s="1512"/>
      <c r="K1239" s="1512"/>
      <c r="L1239" s="1512"/>
      <c r="M1239" s="1519"/>
      <c r="N1239" s="1520"/>
      <c r="O1239" s="1519"/>
    </row>
    <row r="1240" spans="1:15" ht="12.75" customHeight="1">
      <c r="A1240" s="3357"/>
      <c r="B1240" s="705"/>
      <c r="C1240" s="702"/>
      <c r="D1240" s="702"/>
      <c r="E1240" s="483"/>
      <c r="F1240" s="483"/>
      <c r="G1240" s="483"/>
      <c r="H1240" s="483"/>
      <c r="I1240" s="484"/>
      <c r="J1240" s="1512"/>
      <c r="K1240" s="1512"/>
      <c r="L1240" s="1512"/>
      <c r="M1240" s="1519"/>
      <c r="N1240" s="1520"/>
      <c r="O1240" s="1519"/>
    </row>
    <row r="1241" spans="1:15" ht="12.75" customHeight="1">
      <c r="A1241" s="3357"/>
      <c r="B1241" s="992"/>
      <c r="C1241" s="483"/>
      <c r="D1241" s="483"/>
      <c r="E1241" s="483"/>
      <c r="F1241" s="483"/>
      <c r="G1241" s="483"/>
      <c r="H1241" s="483"/>
      <c r="I1241" s="484"/>
      <c r="J1241" s="1512"/>
      <c r="K1241" s="1512"/>
      <c r="L1241" s="1512"/>
      <c r="M1241" s="1519"/>
      <c r="N1241" s="1520"/>
      <c r="O1241" s="1519"/>
    </row>
    <row r="1242" spans="1:15" ht="12.75" customHeight="1">
      <c r="A1242" s="3357"/>
      <c r="B1242" s="992"/>
      <c r="C1242" s="483"/>
      <c r="D1242" s="483"/>
      <c r="E1242" s="483"/>
      <c r="F1242" s="483"/>
      <c r="G1242" s="483"/>
      <c r="H1242" s="483"/>
      <c r="I1242" s="484"/>
      <c r="J1242" s="1512"/>
      <c r="K1242" s="1512"/>
      <c r="L1242" s="1512"/>
      <c r="M1242" s="1519"/>
      <c r="N1242" s="1520"/>
      <c r="O1242" s="1519"/>
    </row>
    <row r="1243" spans="1:15" ht="12.75" customHeight="1">
      <c r="A1243" s="3358"/>
      <c r="B1243" s="1990"/>
      <c r="C1243" s="1357"/>
      <c r="E1243" s="1991"/>
      <c r="F1243" s="1357"/>
      <c r="G1243" s="1356"/>
      <c r="H1243" s="1358"/>
      <c r="I1243" s="1992"/>
      <c r="J1243" s="1590"/>
      <c r="K1243" s="1590"/>
      <c r="L1243" s="1512"/>
      <c r="M1243" s="1519"/>
      <c r="N1243" s="1520"/>
      <c r="O1243" s="1519"/>
    </row>
    <row r="1244" spans="1:15" ht="12.75" customHeight="1">
      <c r="A1244" s="3357"/>
      <c r="B1244" s="407"/>
      <c r="C1244" s="407"/>
      <c r="D1244" s="407"/>
      <c r="E1244" s="407"/>
      <c r="F1244" s="1688"/>
      <c r="G1244" s="1688"/>
      <c r="H1244" s="407"/>
      <c r="I1244" s="407"/>
      <c r="J1244" s="1521"/>
      <c r="K1244" s="1521"/>
      <c r="L1244" s="1512"/>
      <c r="M1244" s="1519"/>
      <c r="N1244" s="1520"/>
      <c r="O1244" s="1519"/>
    </row>
    <row r="1245" spans="1:15" ht="12.75" customHeight="1">
      <c r="A1245" s="3358"/>
      <c r="B1245" s="1561"/>
      <c r="C1245" s="774"/>
      <c r="D1245" s="1993"/>
      <c r="E1245" s="1159"/>
      <c r="F1245" s="1994"/>
      <c r="G1245" s="1330"/>
      <c r="H1245" s="583"/>
      <c r="I1245" s="484"/>
      <c r="J1245" s="484"/>
      <c r="K1245" s="308"/>
      <c r="L1245" s="149"/>
      <c r="M1245" s="129"/>
      <c r="N1245" s="69"/>
      <c r="O1245" s="30">
        <f>SUM(O1236:O1238)</f>
        <v>0</v>
      </c>
    </row>
    <row r="1246" spans="1:15" ht="12.75" customHeight="1">
      <c r="A1246" s="3359"/>
      <c r="B1246" s="1478"/>
      <c r="C1246" s="315"/>
      <c r="D1246" s="1041" t="s">
        <v>34</v>
      </c>
      <c r="E1246" s="808">
        <f>SUM(E1236:E1243)</f>
        <v>0</v>
      </c>
      <c r="F1246" s="1481" t="s">
        <v>34</v>
      </c>
      <c r="G1246" s="1995">
        <f>SUM(G1236:G1245)</f>
        <v>0</v>
      </c>
      <c r="H1246" s="3429"/>
      <c r="I1246" s="3429"/>
      <c r="J1246" s="3429"/>
      <c r="K1246" s="3429"/>
      <c r="L1246" s="3277" t="s">
        <v>35</v>
      </c>
      <c r="M1246" s="3277"/>
      <c r="N1246" s="3277"/>
      <c r="O1246" s="294">
        <f>O1245+G1246</f>
        <v>0</v>
      </c>
    </row>
    <row r="1248" spans="1:15">
      <c r="A1248" s="3452" t="s">
        <v>69</v>
      </c>
      <c r="B1248" s="3459"/>
      <c r="C1248" s="2113"/>
      <c r="D1248" s="1042">
        <f>E1246+E1232+E1213+E1195+E1175</f>
        <v>79300000</v>
      </c>
    </row>
    <row r="1249" spans="1:9">
      <c r="A1249" s="3453" t="s">
        <v>70</v>
      </c>
      <c r="B1249" s="3460"/>
      <c r="C1249" s="972"/>
      <c r="D1249" s="1043"/>
    </row>
    <row r="1250" spans="1:9">
      <c r="A1250" s="3454" t="s">
        <v>71</v>
      </c>
      <c r="B1250" s="3461"/>
      <c r="C1250" s="2112"/>
      <c r="D1250" s="1044"/>
    </row>
    <row r="1254" spans="1:9">
      <c r="A1254" s="3334" t="s">
        <v>7521</v>
      </c>
      <c r="B1254" s="3334"/>
      <c r="C1254" s="3334"/>
      <c r="D1254" s="3334"/>
      <c r="E1254" s="3334"/>
      <c r="F1254" s="3334"/>
      <c r="G1254" s="3334"/>
      <c r="H1254" s="3334"/>
      <c r="I1254" s="3334"/>
    </row>
    <row r="1255" spans="1:9">
      <c r="A1255" s="3334"/>
      <c r="B1255" s="3334"/>
      <c r="C1255" s="3335"/>
      <c r="D1255" s="3334"/>
      <c r="E1255" s="3334"/>
      <c r="F1255" s="3334"/>
      <c r="G1255" s="3334"/>
      <c r="H1255" s="3334"/>
      <c r="I1255" s="3334"/>
    </row>
    <row r="1256" spans="1:9" ht="28.5">
      <c r="A1256" s="1368" t="s">
        <v>523</v>
      </c>
      <c r="B1256" s="1940" t="s">
        <v>524</v>
      </c>
      <c r="C1256" s="682" t="s">
        <v>525</v>
      </c>
      <c r="D1256" s="1941" t="s">
        <v>526</v>
      </c>
      <c r="E1256" s="911" t="s">
        <v>6</v>
      </c>
      <c r="F1256" s="683" t="s">
        <v>7</v>
      </c>
      <c r="G1256" s="899" t="s">
        <v>527</v>
      </c>
      <c r="H1256" s="684" t="s">
        <v>11</v>
      </c>
      <c r="I1256" s="489" t="s">
        <v>528</v>
      </c>
    </row>
    <row r="1257" spans="1:9" ht="15.75">
      <c r="A1257" s="1362">
        <v>11998</v>
      </c>
      <c r="B1257" s="1766">
        <v>0.1</v>
      </c>
      <c r="C1257" s="1618" t="s">
        <v>7522</v>
      </c>
      <c r="D1257" s="1347" t="s">
        <v>7255</v>
      </c>
      <c r="E1257" s="1024">
        <v>1950000</v>
      </c>
      <c r="F1257" s="1094">
        <v>0.06</v>
      </c>
      <c r="G1257" s="1153">
        <f t="shared" ref="G1257:G1269" si="54">F1257*E1257</f>
        <v>117000</v>
      </c>
      <c r="H1257" s="1680"/>
      <c r="I1257" s="1680" t="s">
        <v>43</v>
      </c>
    </row>
    <row r="1258" spans="1:9" ht="15">
      <c r="A1258" s="1098">
        <v>11958</v>
      </c>
      <c r="B1258" s="1765">
        <v>0.08</v>
      </c>
      <c r="C1258" s="1958" t="s">
        <v>7523</v>
      </c>
      <c r="D1258" s="1347" t="s">
        <v>7255</v>
      </c>
      <c r="E1258" s="1024">
        <v>4000000</v>
      </c>
      <c r="F1258" s="1397">
        <v>0.05</v>
      </c>
      <c r="G1258" s="1153">
        <f t="shared" si="54"/>
        <v>200000</v>
      </c>
      <c r="H1258" s="1680"/>
      <c r="I1258" s="1680" t="s">
        <v>43</v>
      </c>
    </row>
    <row r="1259" spans="1:9" ht="15.75">
      <c r="A1259" s="1964">
        <v>11952</v>
      </c>
      <c r="B1259" s="1764">
        <v>0.1</v>
      </c>
      <c r="C1259" s="542" t="s">
        <v>7524</v>
      </c>
      <c r="D1259" s="1648" t="s">
        <v>7255</v>
      </c>
      <c r="E1259" s="1919">
        <v>1450000</v>
      </c>
      <c r="F1259" s="1094">
        <v>0.06</v>
      </c>
      <c r="G1259" s="1153">
        <f t="shared" si="54"/>
        <v>87000</v>
      </c>
      <c r="H1259" s="542"/>
      <c r="I1259" s="542" t="s">
        <v>43</v>
      </c>
    </row>
    <row r="1260" spans="1:9" ht="15.75">
      <c r="A1260" s="1964">
        <v>11977</v>
      </c>
      <c r="B1260" s="1402">
        <v>0.09</v>
      </c>
      <c r="C1260" s="542" t="s">
        <v>7525</v>
      </c>
      <c r="D1260" s="1234" t="s">
        <v>7255</v>
      </c>
      <c r="E1260" s="1919">
        <v>2500000</v>
      </c>
      <c r="F1260" s="1397">
        <v>0.05</v>
      </c>
      <c r="G1260" s="1153">
        <f t="shared" si="54"/>
        <v>125000</v>
      </c>
      <c r="H1260" s="542"/>
      <c r="I1260" s="542" t="s">
        <v>942</v>
      </c>
    </row>
    <row r="1261" spans="1:9" ht="15.75">
      <c r="A1261" s="1362">
        <v>12000</v>
      </c>
      <c r="B1261" s="545">
        <v>0.1</v>
      </c>
      <c r="C1261" s="1680" t="s">
        <v>7526</v>
      </c>
      <c r="D1261" s="1081" t="s">
        <v>7255</v>
      </c>
      <c r="E1261" s="2044">
        <v>2100000</v>
      </c>
      <c r="F1261" s="1094">
        <v>0.06</v>
      </c>
      <c r="G1261" s="1153">
        <f t="shared" si="54"/>
        <v>126000</v>
      </c>
      <c r="H1261" s="1680"/>
      <c r="I1261" s="1680" t="s">
        <v>43</v>
      </c>
    </row>
    <row r="1262" spans="1:9" ht="15">
      <c r="A1262" s="1098">
        <v>11992</v>
      </c>
      <c r="B1262" s="545">
        <v>0.1</v>
      </c>
      <c r="C1262" s="1680" t="s">
        <v>7527</v>
      </c>
      <c r="D1262" s="1081" t="s">
        <v>7255</v>
      </c>
      <c r="E1262" s="2044">
        <v>2700000</v>
      </c>
      <c r="F1262" s="1094">
        <v>0.06</v>
      </c>
      <c r="G1262" s="1153">
        <f t="shared" si="54"/>
        <v>162000</v>
      </c>
      <c r="H1262" s="1680"/>
      <c r="I1262" s="1680" t="s">
        <v>15</v>
      </c>
    </row>
    <row r="1263" spans="1:9" ht="15">
      <c r="A1263" s="1098">
        <v>12013</v>
      </c>
      <c r="B1263" s="545">
        <v>0.1</v>
      </c>
      <c r="C1263" s="1680" t="s">
        <v>7503</v>
      </c>
      <c r="D1263" s="1081" t="s">
        <v>7255</v>
      </c>
      <c r="E1263" s="2044">
        <v>1750000</v>
      </c>
      <c r="F1263" s="1094">
        <v>0.06</v>
      </c>
      <c r="G1263" s="1153">
        <f t="shared" si="54"/>
        <v>105000</v>
      </c>
      <c r="H1263" s="1680"/>
      <c r="I1263" s="1680" t="s">
        <v>942</v>
      </c>
    </row>
    <row r="1264" spans="1:9" ht="15">
      <c r="A1264" s="1098">
        <v>12097</v>
      </c>
      <c r="B1264" s="545">
        <v>0.1</v>
      </c>
      <c r="C1264" s="1680" t="s">
        <v>7514</v>
      </c>
      <c r="D1264" s="1081" t="s">
        <v>7255</v>
      </c>
      <c r="E1264" s="564">
        <v>1800000</v>
      </c>
      <c r="F1264" s="1094">
        <v>0.06</v>
      </c>
      <c r="G1264" s="1153">
        <f t="shared" si="54"/>
        <v>108000</v>
      </c>
      <c r="H1264" s="1680"/>
      <c r="I1264" s="1680" t="s">
        <v>127</v>
      </c>
    </row>
    <row r="1265" spans="1:9" ht="15">
      <c r="A1265" s="1098">
        <v>12053</v>
      </c>
      <c r="B1265" s="545">
        <v>0.1</v>
      </c>
      <c r="C1265" s="1680" t="s">
        <v>7528</v>
      </c>
      <c r="D1265" s="1081" t="s">
        <v>7255</v>
      </c>
      <c r="E1265" s="2044">
        <v>2100000</v>
      </c>
      <c r="F1265" s="1094">
        <v>0.06</v>
      </c>
      <c r="G1265" s="1153">
        <f t="shared" si="54"/>
        <v>126000</v>
      </c>
      <c r="H1265" s="1680"/>
      <c r="I1265" s="1680" t="s">
        <v>942</v>
      </c>
    </row>
    <row r="1266" spans="1:9" ht="14.25">
      <c r="A1266" s="978">
        <v>12170</v>
      </c>
      <c r="B1266" s="545">
        <v>0.1</v>
      </c>
      <c r="C1266" s="1680" t="s">
        <v>7529</v>
      </c>
      <c r="D1266" s="1680" t="s">
        <v>981</v>
      </c>
      <c r="E1266" s="2044">
        <v>3500000</v>
      </c>
      <c r="F1266" s="1094">
        <v>0.06</v>
      </c>
      <c r="G1266" s="1153">
        <f t="shared" si="54"/>
        <v>210000</v>
      </c>
      <c r="H1266" s="1680"/>
      <c r="I1266" s="1680" t="s">
        <v>43</v>
      </c>
    </row>
    <row r="1267" spans="1:9" ht="15">
      <c r="A1267" s="1098">
        <v>12169</v>
      </c>
      <c r="B1267" s="1026">
        <v>0.08</v>
      </c>
      <c r="C1267" s="1680" t="s">
        <v>7530</v>
      </c>
      <c r="D1267" s="1680" t="s">
        <v>7255</v>
      </c>
      <c r="E1267" s="2044">
        <v>1900000</v>
      </c>
      <c r="F1267" s="1397">
        <v>0.05</v>
      </c>
      <c r="G1267" s="1153">
        <f t="shared" si="54"/>
        <v>95000</v>
      </c>
      <c r="H1267" s="1680"/>
      <c r="I1267" s="1680" t="s">
        <v>127</v>
      </c>
    </row>
    <row r="1268" spans="1:9" ht="14.25">
      <c r="A1268" s="978">
        <v>12184</v>
      </c>
      <c r="B1268" s="545">
        <v>0.1</v>
      </c>
      <c r="C1268" s="1680" t="s">
        <v>7531</v>
      </c>
      <c r="D1268" s="1680" t="s">
        <v>7255</v>
      </c>
      <c r="E1268" s="2044">
        <v>3100000</v>
      </c>
      <c r="F1268" s="545">
        <v>0.06</v>
      </c>
      <c r="G1268" s="1153">
        <f t="shared" si="54"/>
        <v>186000</v>
      </c>
      <c r="H1268" s="1680"/>
      <c r="I1268" s="1680" t="s">
        <v>43</v>
      </c>
    </row>
    <row r="1269" spans="1:9" ht="14.25">
      <c r="A1269" s="978">
        <v>12187</v>
      </c>
      <c r="B1269" s="545">
        <v>0.1</v>
      </c>
      <c r="C1269" s="1680" t="s">
        <v>7532</v>
      </c>
      <c r="D1269" s="1680" t="s">
        <v>981</v>
      </c>
      <c r="E1269" s="2044">
        <v>1900000</v>
      </c>
      <c r="F1269" s="545">
        <v>0.06</v>
      </c>
      <c r="G1269" s="1153">
        <f t="shared" si="54"/>
        <v>114000</v>
      </c>
      <c r="H1269" s="1680"/>
      <c r="I1269" s="1680" t="s">
        <v>127</v>
      </c>
    </row>
    <row r="1270" spans="1:9">
      <c r="A1270" s="407"/>
      <c r="B1270" s="2062"/>
      <c r="C1270" s="483"/>
      <c r="D1270" s="407"/>
      <c r="E1270" s="2054"/>
      <c r="F1270" s="675"/>
      <c r="G1270" s="407"/>
      <c r="H1270" s="407"/>
      <c r="I1270" s="407"/>
    </row>
    <row r="1271" spans="1:9">
      <c r="A1271" s="407"/>
      <c r="B1271" s="675"/>
      <c r="C1271" s="407"/>
      <c r="D1271" s="407"/>
      <c r="E1271" s="2054"/>
      <c r="F1271" s="407"/>
      <c r="G1271" s="407"/>
      <c r="H1271" s="407"/>
      <c r="I1271" s="407"/>
    </row>
    <row r="1272" spans="1:9">
      <c r="A1272" s="407"/>
      <c r="B1272" s="407"/>
      <c r="C1272" s="407" t="s">
        <v>7533</v>
      </c>
      <c r="D1272" s="407" t="s">
        <v>351</v>
      </c>
      <c r="E1272" s="407"/>
      <c r="F1272" s="407"/>
      <c r="G1272" s="407"/>
      <c r="H1272" s="407"/>
      <c r="I1272" s="407"/>
    </row>
    <row r="1273" spans="1:9">
      <c r="A1273" s="407"/>
      <c r="B1273" s="407"/>
      <c r="C1273" s="407"/>
      <c r="D1273" s="407"/>
      <c r="E1273" s="1108">
        <f>SUM(E1257:E1272)</f>
        <v>30750000</v>
      </c>
      <c r="F1273" s="407"/>
      <c r="G1273" s="1108">
        <f>SUM(G1257:G1272)</f>
        <v>1761000</v>
      </c>
      <c r="H1273" s="407"/>
      <c r="I1273" s="407"/>
    </row>
    <row r="1275" spans="1:9">
      <c r="A1275" s="3334" t="s">
        <v>7534</v>
      </c>
      <c r="B1275" s="3334"/>
      <c r="C1275" s="3334"/>
      <c r="D1275" s="3334"/>
      <c r="E1275" s="3334"/>
      <c r="F1275" s="3334"/>
      <c r="G1275" s="3334"/>
      <c r="H1275" s="3334"/>
      <c r="I1275" s="3334"/>
    </row>
    <row r="1276" spans="1:9">
      <c r="A1276" s="3334"/>
      <c r="B1276" s="3334"/>
      <c r="C1276" s="3335"/>
      <c r="D1276" s="3334"/>
      <c r="E1276" s="3334"/>
      <c r="F1276" s="3334"/>
      <c r="G1276" s="3334"/>
      <c r="H1276" s="3334"/>
      <c r="I1276" s="3334"/>
    </row>
    <row r="1277" spans="1:9" ht="14.25" customHeight="1">
      <c r="A1277" s="1368" t="s">
        <v>523</v>
      </c>
      <c r="B1277" s="1940" t="s">
        <v>524</v>
      </c>
      <c r="C1277" s="1368" t="s">
        <v>525</v>
      </c>
      <c r="D1277" s="1941" t="s">
        <v>526</v>
      </c>
      <c r="E1277" s="911" t="s">
        <v>6</v>
      </c>
      <c r="F1277" s="683" t="s">
        <v>7</v>
      </c>
      <c r="G1277" s="899" t="s">
        <v>527</v>
      </c>
      <c r="H1277" s="684" t="s">
        <v>11</v>
      </c>
      <c r="I1277" s="489" t="s">
        <v>528</v>
      </c>
    </row>
    <row r="1278" spans="1:9" ht="15.75">
      <c r="A1278" s="2075">
        <v>11975</v>
      </c>
      <c r="B1278" s="1766">
        <v>0.1</v>
      </c>
      <c r="C1278" s="1680" t="s">
        <v>7535</v>
      </c>
      <c r="D1278" s="1347" t="s">
        <v>1105</v>
      </c>
      <c r="E1278" s="722">
        <v>3500000</v>
      </c>
      <c r="F1278" s="1094">
        <v>0.06</v>
      </c>
      <c r="G1278" s="1153">
        <f t="shared" ref="G1278:G1286" si="55">E1278*F1278</f>
        <v>210000</v>
      </c>
      <c r="H1278" s="1680"/>
      <c r="I1278" s="1680" t="s">
        <v>15</v>
      </c>
    </row>
    <row r="1279" spans="1:9" ht="13.5" customHeight="1">
      <c r="A1279" s="1789">
        <v>12021</v>
      </c>
      <c r="B1279" s="1766">
        <v>0.1</v>
      </c>
      <c r="C1279" s="1958" t="s">
        <v>7536</v>
      </c>
      <c r="D1279" s="1347" t="s">
        <v>1105</v>
      </c>
      <c r="E1279" s="722">
        <v>2900000</v>
      </c>
      <c r="F1279" s="1094">
        <v>0.06</v>
      </c>
      <c r="G1279" s="1153">
        <f t="shared" si="55"/>
        <v>174000</v>
      </c>
      <c r="H1279" s="1680"/>
      <c r="I1279" s="1680" t="s">
        <v>43</v>
      </c>
    </row>
    <row r="1280" spans="1:9" ht="15" customHeight="1">
      <c r="A1280" s="1789">
        <v>12056</v>
      </c>
      <c r="B1280" s="2046">
        <v>0.1</v>
      </c>
      <c r="C1280" s="1680" t="s">
        <v>3795</v>
      </c>
      <c r="D1280" s="1680" t="s">
        <v>1105</v>
      </c>
      <c r="E1280" s="722">
        <v>2200000</v>
      </c>
      <c r="F1280" s="1094">
        <v>0.06</v>
      </c>
      <c r="G1280" s="1153">
        <f t="shared" si="55"/>
        <v>132000</v>
      </c>
      <c r="H1280" s="1680"/>
      <c r="I1280" s="1680" t="s">
        <v>942</v>
      </c>
    </row>
    <row r="1281" spans="1:9" ht="15.75">
      <c r="A1281" s="1789">
        <v>12071</v>
      </c>
      <c r="B1281" s="1766">
        <v>0.1</v>
      </c>
      <c r="C1281" s="542" t="s">
        <v>7537</v>
      </c>
      <c r="D1281" s="1234" t="s">
        <v>1105</v>
      </c>
      <c r="E1281" s="722">
        <v>2800000</v>
      </c>
      <c r="F1281" s="1094">
        <v>0.06</v>
      </c>
      <c r="G1281" s="1153">
        <f t="shared" si="55"/>
        <v>168000</v>
      </c>
      <c r="H1281" s="542"/>
      <c r="I1281" s="542" t="s">
        <v>127</v>
      </c>
    </row>
    <row r="1282" spans="1:9" ht="15.75">
      <c r="A1282" s="1789">
        <v>12121</v>
      </c>
      <c r="B1282" s="1764">
        <v>0.1</v>
      </c>
      <c r="C1282" s="1379" t="s">
        <v>7538</v>
      </c>
      <c r="D1282" s="1690" t="s">
        <v>1105</v>
      </c>
      <c r="E1282" s="722">
        <v>2900000</v>
      </c>
      <c r="F1282" s="1094">
        <v>0.06</v>
      </c>
      <c r="G1282" s="1153">
        <f t="shared" si="55"/>
        <v>174000</v>
      </c>
      <c r="H1282" s="1680"/>
      <c r="I1282" s="1680" t="s">
        <v>15</v>
      </c>
    </row>
    <row r="1283" spans="1:9" ht="13.5" customHeight="1">
      <c r="A1283" s="1789">
        <v>12141</v>
      </c>
      <c r="B1283" s="545">
        <v>0.1</v>
      </c>
      <c r="C1283" s="2064" t="s">
        <v>7539</v>
      </c>
      <c r="D1283" s="1680" t="s">
        <v>1105</v>
      </c>
      <c r="E1283" s="722">
        <v>3100000</v>
      </c>
      <c r="F1283" s="1094">
        <v>0.06</v>
      </c>
      <c r="G1283" s="1153">
        <f t="shared" si="55"/>
        <v>186000</v>
      </c>
      <c r="H1283" s="1680"/>
      <c r="I1283" s="1680" t="s">
        <v>15</v>
      </c>
    </row>
    <row r="1284" spans="1:9" ht="15.75">
      <c r="A1284" s="1789">
        <v>11920</v>
      </c>
      <c r="B1284" s="2046">
        <v>0.1</v>
      </c>
      <c r="C1284" s="1680" t="s">
        <v>5436</v>
      </c>
      <c r="D1284" s="1680" t="s">
        <v>1105</v>
      </c>
      <c r="E1284" s="722">
        <v>2800000</v>
      </c>
      <c r="F1284" s="1094">
        <v>0.06</v>
      </c>
      <c r="G1284" s="1153">
        <f t="shared" si="55"/>
        <v>168000</v>
      </c>
      <c r="H1284" s="1680"/>
      <c r="I1284" s="1680" t="s">
        <v>15</v>
      </c>
    </row>
    <row r="1285" spans="1:9" ht="15.75">
      <c r="A1285" s="1789">
        <v>12059</v>
      </c>
      <c r="B1285" s="2071">
        <v>0.08</v>
      </c>
      <c r="C1285" s="1680" t="s">
        <v>7540</v>
      </c>
      <c r="D1285" s="1680" t="s">
        <v>1105</v>
      </c>
      <c r="E1285" s="722">
        <v>3400000</v>
      </c>
      <c r="F1285" s="1094">
        <v>0.05</v>
      </c>
      <c r="G1285" s="1153">
        <f t="shared" si="55"/>
        <v>170000</v>
      </c>
      <c r="H1285" s="1680"/>
      <c r="I1285" s="1680" t="s">
        <v>43</v>
      </c>
    </row>
    <row r="1286" spans="1:9" ht="14.25">
      <c r="A1286" s="544">
        <v>12189</v>
      </c>
      <c r="B1286" s="2046">
        <v>0.1</v>
      </c>
      <c r="C1286" s="1680" t="s">
        <v>5857</v>
      </c>
      <c r="D1286" s="1680" t="s">
        <v>905</v>
      </c>
      <c r="E1286" s="722">
        <v>1450000</v>
      </c>
      <c r="F1286" s="2087">
        <v>0.06</v>
      </c>
      <c r="G1286" s="1153">
        <f t="shared" si="55"/>
        <v>87000</v>
      </c>
      <c r="H1286" s="1680"/>
      <c r="I1286" s="1680" t="s">
        <v>942</v>
      </c>
    </row>
    <row r="1287" spans="1:9">
      <c r="A1287" s="407"/>
      <c r="B1287" s="407"/>
      <c r="C1287" s="407"/>
      <c r="D1287" s="407"/>
      <c r="E1287" s="1108">
        <f>SUM(E1278:E1286)</f>
        <v>25050000</v>
      </c>
      <c r="F1287" s="407"/>
      <c r="G1287" s="1108">
        <f>SUM(G1278:G1286)</f>
        <v>1469000</v>
      </c>
      <c r="H1287" s="407"/>
      <c r="I1287" s="407"/>
    </row>
    <row r="1289" spans="1:9">
      <c r="A1289" s="3334" t="s">
        <v>7541</v>
      </c>
      <c r="B1289" s="3334"/>
      <c r="C1289" s="3334"/>
      <c r="D1289" s="3334"/>
      <c r="E1289" s="3334"/>
      <c r="F1289" s="3334"/>
      <c r="G1289" s="3334"/>
      <c r="H1289" s="3334"/>
      <c r="I1289" s="3334"/>
    </row>
    <row r="1290" spans="1:9">
      <c r="A1290" s="3334"/>
      <c r="B1290" s="3334"/>
      <c r="C1290" s="3335"/>
      <c r="D1290" s="3334"/>
      <c r="E1290" s="3334"/>
      <c r="F1290" s="3334"/>
      <c r="G1290" s="3334"/>
      <c r="H1290" s="3334"/>
      <c r="I1290" s="3334"/>
    </row>
    <row r="1291" spans="1:9" ht="28.5">
      <c r="A1291" s="1368" t="s">
        <v>523</v>
      </c>
      <c r="B1291" s="1940" t="s">
        <v>524</v>
      </c>
      <c r="C1291" s="682" t="s">
        <v>525</v>
      </c>
      <c r="D1291" s="1941" t="s">
        <v>526</v>
      </c>
      <c r="E1291" s="911" t="s">
        <v>6</v>
      </c>
      <c r="F1291" s="683" t="s">
        <v>7</v>
      </c>
      <c r="G1291" s="899" t="s">
        <v>527</v>
      </c>
      <c r="H1291" s="684" t="s">
        <v>11</v>
      </c>
      <c r="I1291" s="489" t="s">
        <v>528</v>
      </c>
    </row>
    <row r="1292" spans="1:9" ht="15" customHeight="1">
      <c r="A1292" s="2040">
        <v>11971</v>
      </c>
      <c r="B1292" s="1766">
        <v>0.1</v>
      </c>
      <c r="C1292" s="1618" t="s">
        <v>7542</v>
      </c>
      <c r="D1292" s="1347" t="s">
        <v>743</v>
      </c>
      <c r="E1292" s="722">
        <v>1900000</v>
      </c>
      <c r="F1292" s="1094">
        <v>0.06</v>
      </c>
      <c r="G1292" s="1153">
        <f t="shared" ref="G1292:G1301" si="56">E1292*F1292</f>
        <v>114000</v>
      </c>
      <c r="H1292" s="1680"/>
      <c r="I1292" s="1680" t="s">
        <v>942</v>
      </c>
    </row>
    <row r="1293" spans="1:9" ht="15" customHeight="1">
      <c r="A1293" s="2040">
        <v>11994</v>
      </c>
      <c r="B1293" s="1766">
        <v>0.1</v>
      </c>
      <c r="C1293" s="1958" t="s">
        <v>7543</v>
      </c>
      <c r="D1293" s="1347" t="s">
        <v>743</v>
      </c>
      <c r="E1293" s="722">
        <v>3000000</v>
      </c>
      <c r="F1293" s="1094">
        <v>0.06</v>
      </c>
      <c r="G1293" s="1153">
        <f t="shared" si="56"/>
        <v>180000</v>
      </c>
      <c r="H1293" s="1680"/>
      <c r="I1293" s="1680" t="s">
        <v>15</v>
      </c>
    </row>
    <row r="1294" spans="1:9" ht="15" customHeight="1">
      <c r="A1294" s="2040">
        <v>12070</v>
      </c>
      <c r="B1294" s="1764">
        <v>0.1</v>
      </c>
      <c r="C1294" s="1053" t="s">
        <v>7544</v>
      </c>
      <c r="D1294" s="1648" t="s">
        <v>743</v>
      </c>
      <c r="E1294" s="1150">
        <v>3000000</v>
      </c>
      <c r="F1294" s="1094">
        <v>0.06</v>
      </c>
      <c r="G1294" s="1153">
        <f t="shared" si="56"/>
        <v>180000</v>
      </c>
      <c r="H1294" s="542"/>
      <c r="I1294" s="542" t="s">
        <v>15</v>
      </c>
    </row>
    <row r="1295" spans="1:9" ht="15" customHeight="1">
      <c r="A1295" s="2040">
        <v>12054</v>
      </c>
      <c r="B1295" s="541">
        <v>0.1</v>
      </c>
      <c r="C1295" s="1680" t="s">
        <v>7545</v>
      </c>
      <c r="D1295" s="1680" t="s">
        <v>743</v>
      </c>
      <c r="E1295" s="1150">
        <v>1800000</v>
      </c>
      <c r="F1295" s="1094">
        <v>0.06</v>
      </c>
      <c r="G1295" s="1153">
        <f t="shared" si="56"/>
        <v>108000</v>
      </c>
      <c r="H1295" s="542"/>
      <c r="I1295" s="542" t="s">
        <v>127</v>
      </c>
    </row>
    <row r="1296" spans="1:9" ht="15" customHeight="1">
      <c r="A1296" s="544">
        <v>12081</v>
      </c>
      <c r="B1296" s="1402">
        <v>0.09</v>
      </c>
      <c r="C1296" s="1680" t="s">
        <v>7546</v>
      </c>
      <c r="D1296" s="1680" t="s">
        <v>743</v>
      </c>
      <c r="E1296" s="1150">
        <v>1900000</v>
      </c>
      <c r="F1296" s="1397">
        <v>0.05</v>
      </c>
      <c r="G1296" s="1153">
        <f t="shared" si="56"/>
        <v>95000</v>
      </c>
      <c r="H1296" s="1680"/>
      <c r="I1296" s="1680" t="s">
        <v>43</v>
      </c>
    </row>
    <row r="1297" spans="1:9" ht="15" customHeight="1">
      <c r="A1297" s="2066">
        <v>12086</v>
      </c>
      <c r="B1297" s="541">
        <v>0.1</v>
      </c>
      <c r="C1297" s="1053" t="s">
        <v>7547</v>
      </c>
      <c r="D1297" s="542" t="s">
        <v>743</v>
      </c>
      <c r="E1297" s="1150">
        <v>2200000</v>
      </c>
      <c r="F1297" s="1094">
        <v>0.06</v>
      </c>
      <c r="G1297" s="1153">
        <f t="shared" si="56"/>
        <v>132000</v>
      </c>
      <c r="H1297" s="542"/>
      <c r="I1297" s="542" t="s">
        <v>43</v>
      </c>
    </row>
    <row r="1298" spans="1:9" ht="15" customHeight="1">
      <c r="A1298" s="2066">
        <v>12144</v>
      </c>
      <c r="B1298" s="545">
        <v>0.1</v>
      </c>
      <c r="C1298" s="1034" t="s">
        <v>7548</v>
      </c>
      <c r="D1298" s="1680" t="s">
        <v>743</v>
      </c>
      <c r="E1298" s="722">
        <v>2200000</v>
      </c>
      <c r="F1298" s="1094">
        <v>0.06</v>
      </c>
      <c r="G1298" s="1153">
        <f t="shared" si="56"/>
        <v>132000</v>
      </c>
      <c r="H1298" s="1680"/>
      <c r="I1298" s="1680" t="s">
        <v>942</v>
      </c>
    </row>
    <row r="1299" spans="1:9" ht="15" customHeight="1">
      <c r="A1299" s="2040">
        <v>12145</v>
      </c>
      <c r="B1299" s="545">
        <v>0.1</v>
      </c>
      <c r="C1299" s="1680" t="s">
        <v>7549</v>
      </c>
      <c r="D1299" s="1680" t="s">
        <v>743</v>
      </c>
      <c r="E1299" s="722">
        <v>2500000</v>
      </c>
      <c r="F1299" s="1094">
        <v>0.06</v>
      </c>
      <c r="G1299" s="1153">
        <f t="shared" si="56"/>
        <v>150000</v>
      </c>
      <c r="H1299" s="1680"/>
      <c r="I1299" s="1680" t="s">
        <v>127</v>
      </c>
    </row>
    <row r="1300" spans="1:9" ht="15" customHeight="1">
      <c r="A1300" s="2040">
        <v>12161</v>
      </c>
      <c r="B1300" s="545">
        <v>0.1</v>
      </c>
      <c r="C1300" s="1680" t="s">
        <v>7550</v>
      </c>
      <c r="D1300" s="1680" t="s">
        <v>743</v>
      </c>
      <c r="E1300" s="722">
        <v>2000000</v>
      </c>
      <c r="F1300" s="1094">
        <v>0.06</v>
      </c>
      <c r="G1300" s="1153">
        <f t="shared" si="56"/>
        <v>120000</v>
      </c>
      <c r="H1300" s="1680"/>
      <c r="I1300" s="1680" t="s">
        <v>127</v>
      </c>
    </row>
    <row r="1301" spans="1:9" ht="15" customHeight="1">
      <c r="A1301" s="2040">
        <v>12158</v>
      </c>
      <c r="B1301" s="2072">
        <v>0.1</v>
      </c>
      <c r="C1301" s="1680" t="s">
        <v>7551</v>
      </c>
      <c r="D1301" s="1034" t="s">
        <v>7552</v>
      </c>
      <c r="E1301" s="722">
        <v>3000000</v>
      </c>
      <c r="F1301" s="1094">
        <v>0.06</v>
      </c>
      <c r="G1301" s="1153">
        <f t="shared" si="56"/>
        <v>180000</v>
      </c>
      <c r="H1301" s="1680"/>
      <c r="I1301" s="1680" t="s">
        <v>942</v>
      </c>
    </row>
    <row r="1302" spans="1:9" ht="15" customHeight="1">
      <c r="A1302" s="407"/>
      <c r="B1302" s="407"/>
      <c r="C1302" s="407"/>
      <c r="D1302" s="920"/>
      <c r="E1302" s="407"/>
      <c r="F1302" s="407"/>
      <c r="G1302" s="407"/>
      <c r="H1302" s="407"/>
      <c r="I1302" s="407"/>
    </row>
    <row r="1303" spans="1:9" ht="15" customHeight="1">
      <c r="A1303" s="407"/>
      <c r="B1303" s="407"/>
      <c r="C1303" s="407"/>
      <c r="D1303" s="920"/>
      <c r="E1303" s="1108">
        <f>SUM(E1292:E1302)</f>
        <v>23500000</v>
      </c>
      <c r="F1303" s="407"/>
      <c r="G1303" s="1108">
        <f>SUM(G1292:G1302)</f>
        <v>1391000</v>
      </c>
      <c r="H1303" s="407"/>
      <c r="I1303" s="407"/>
    </row>
    <row r="1304" spans="1:9" ht="12.75" customHeight="1">
      <c r="E1304" s="770"/>
    </row>
    <row r="1305" spans="1:9" s="1795" customFormat="1" ht="15">
      <c r="A1305"/>
      <c r="B1305"/>
      <c r="C1305"/>
      <c r="D1305"/>
      <c r="E1305"/>
      <c r="F1305"/>
      <c r="G1305"/>
      <c r="H1305"/>
      <c r="I1305"/>
    </row>
    <row r="1306" spans="1:9" ht="20.25" customHeight="1">
      <c r="A1306" s="3307" t="s">
        <v>7553</v>
      </c>
      <c r="B1306" s="3307"/>
      <c r="C1306" s="3307"/>
      <c r="D1306" s="3307"/>
      <c r="E1306" s="3307"/>
      <c r="F1306" s="3307"/>
      <c r="G1306" s="3307"/>
    </row>
    <row r="1307" spans="1:9" ht="20.25" customHeight="1">
      <c r="A1307" s="3351"/>
      <c r="B1307" s="3351"/>
      <c r="C1307" s="3351"/>
      <c r="D1307" s="3351"/>
      <c r="E1307" s="3351"/>
      <c r="F1307" s="3351"/>
      <c r="G1307" s="3351"/>
    </row>
    <row r="1308" spans="1:9" ht="20.25" customHeight="1">
      <c r="A1308" s="1985" t="s">
        <v>1023</v>
      </c>
      <c r="B1308" s="1985" t="s">
        <v>1024</v>
      </c>
      <c r="C1308" s="1985" t="s">
        <v>1025</v>
      </c>
      <c r="D1308" s="1985" t="s">
        <v>526</v>
      </c>
      <c r="E1308" s="1985" t="s">
        <v>1026</v>
      </c>
      <c r="F1308" s="1985"/>
      <c r="G1308" s="1985"/>
      <c r="H1308" s="1795"/>
      <c r="I1308" s="1795"/>
    </row>
    <row r="1309" spans="1:9" ht="20.25" customHeight="1">
      <c r="A1309" s="1786">
        <v>11920</v>
      </c>
      <c r="B1309" s="963">
        <v>0.1</v>
      </c>
      <c r="C1309" s="1618" t="s">
        <v>7473</v>
      </c>
      <c r="D1309" s="1034"/>
      <c r="E1309" s="2078">
        <v>2800000</v>
      </c>
      <c r="F1309" s="948">
        <v>0.03</v>
      </c>
      <c r="G1309" s="1319">
        <f t="shared" ref="G1309:G1340" si="57">E1309*F1309</f>
        <v>84000</v>
      </c>
    </row>
    <row r="1310" spans="1:9" ht="21" customHeight="1">
      <c r="A1310" s="1787">
        <v>12121</v>
      </c>
      <c r="B1310" s="963">
        <v>0.1</v>
      </c>
      <c r="C1310" s="1377" t="s">
        <v>7475</v>
      </c>
      <c r="D1310" s="1034"/>
      <c r="E1310" s="2079">
        <v>2900000</v>
      </c>
      <c r="F1310" s="948">
        <v>0.03</v>
      </c>
      <c r="G1310" s="1319">
        <f t="shared" si="57"/>
        <v>87000</v>
      </c>
    </row>
    <row r="1311" spans="1:9" ht="20.25" customHeight="1">
      <c r="A1311" s="1362">
        <v>11992</v>
      </c>
      <c r="B1311" s="963">
        <v>0.1</v>
      </c>
      <c r="C1311" s="2077" t="s">
        <v>7476</v>
      </c>
      <c r="D1311" s="1755"/>
      <c r="E1311" s="2080">
        <v>2700000</v>
      </c>
      <c r="F1311" s="948">
        <v>0.03</v>
      </c>
      <c r="G1311" s="1319">
        <f t="shared" si="57"/>
        <v>81000</v>
      </c>
    </row>
    <row r="1312" spans="1:9" ht="20.25" customHeight="1">
      <c r="A1312" s="1824">
        <v>11994</v>
      </c>
      <c r="B1312" s="963">
        <v>0.1</v>
      </c>
      <c r="C1312" s="2077" t="s">
        <v>7477</v>
      </c>
      <c r="D1312" s="1755"/>
      <c r="E1312" s="2080">
        <v>3000000</v>
      </c>
      <c r="F1312" s="948">
        <v>0.03</v>
      </c>
      <c r="G1312" s="1319">
        <f t="shared" si="57"/>
        <v>90000</v>
      </c>
    </row>
    <row r="1313" spans="1:40" ht="20.25" customHeight="1">
      <c r="A1313" s="1786">
        <v>11975</v>
      </c>
      <c r="B1313" s="963">
        <v>0.1</v>
      </c>
      <c r="C1313" s="1802" t="s">
        <v>7479</v>
      </c>
      <c r="D1313" s="1163"/>
      <c r="E1313" s="2081">
        <v>3500000</v>
      </c>
      <c r="F1313" s="948">
        <v>0.03</v>
      </c>
      <c r="G1313" s="1319">
        <f t="shared" si="57"/>
        <v>105000</v>
      </c>
    </row>
    <row r="1314" spans="1:40" ht="20.25" customHeight="1">
      <c r="A1314" s="1788">
        <v>12070</v>
      </c>
      <c r="B1314" s="963">
        <v>0.1</v>
      </c>
      <c r="C1314" s="1647" t="s">
        <v>7481</v>
      </c>
      <c r="D1314" s="1163"/>
      <c r="E1314" s="2078">
        <v>3000000</v>
      </c>
      <c r="F1314" s="948">
        <v>0.03</v>
      </c>
      <c r="G1314" s="1319">
        <f t="shared" si="57"/>
        <v>90000</v>
      </c>
    </row>
    <row r="1315" spans="1:40" ht="20.25" customHeight="1">
      <c r="A1315" s="1786">
        <v>11998</v>
      </c>
      <c r="B1315" s="963">
        <v>0.1</v>
      </c>
      <c r="C1315" s="1399" t="s">
        <v>7485</v>
      </c>
      <c r="D1315" s="1163"/>
      <c r="E1315" s="2078">
        <v>1950000</v>
      </c>
      <c r="F1315" s="948">
        <v>0.03</v>
      </c>
      <c r="G1315" s="1319">
        <f t="shared" si="57"/>
        <v>58500</v>
      </c>
    </row>
    <row r="1316" spans="1:40" ht="20.25" customHeight="1">
      <c r="A1316" s="1787">
        <v>11958</v>
      </c>
      <c r="B1316" s="1026">
        <v>0.08</v>
      </c>
      <c r="C1316" s="2077" t="s">
        <v>7487</v>
      </c>
      <c r="D1316" s="1163"/>
      <c r="E1316" s="2079">
        <v>4000000</v>
      </c>
      <c r="F1316" s="948">
        <v>0.02</v>
      </c>
      <c r="G1316" s="1319">
        <f t="shared" si="57"/>
        <v>80000</v>
      </c>
    </row>
    <row r="1317" spans="1:40" ht="20.25" customHeight="1">
      <c r="A1317" s="1785">
        <v>12000</v>
      </c>
      <c r="B1317" s="963">
        <v>0.1</v>
      </c>
      <c r="C1317" s="1647" t="s">
        <v>7474</v>
      </c>
      <c r="D1317" s="1163"/>
      <c r="E1317" s="2082">
        <v>2100000</v>
      </c>
      <c r="F1317" s="948">
        <v>0.03</v>
      </c>
      <c r="G1317" s="1319">
        <f t="shared" si="57"/>
        <v>63000</v>
      </c>
    </row>
    <row r="1318" spans="1:40" ht="20.25" customHeight="1">
      <c r="A1318" s="1362">
        <v>12021</v>
      </c>
      <c r="B1318" s="963">
        <v>0.1</v>
      </c>
      <c r="C1318" s="1166" t="s">
        <v>7489</v>
      </c>
      <c r="D1318" s="1163"/>
      <c r="E1318" s="2080">
        <v>2900000</v>
      </c>
      <c r="F1318" s="948">
        <v>0.03</v>
      </c>
      <c r="G1318" s="1319">
        <f t="shared" si="57"/>
        <v>87000</v>
      </c>
    </row>
    <row r="1319" spans="1:40" ht="20.25" customHeight="1">
      <c r="A1319" s="1789">
        <v>11952</v>
      </c>
      <c r="B1319" s="963">
        <v>0.1</v>
      </c>
      <c r="C1319" s="1399" t="s">
        <v>7490</v>
      </c>
      <c r="D1319" s="1163"/>
      <c r="E1319" s="2083">
        <v>1450000</v>
      </c>
      <c r="F1319" s="948">
        <v>0.03</v>
      </c>
      <c r="G1319" s="1319">
        <f t="shared" si="57"/>
        <v>43500</v>
      </c>
    </row>
    <row r="1320" spans="1:40" ht="20.25" customHeight="1">
      <c r="A1320" s="1914">
        <v>12081</v>
      </c>
      <c r="B1320" s="1026">
        <v>0.09</v>
      </c>
      <c r="C1320" s="1399" t="s">
        <v>7491</v>
      </c>
      <c r="D1320" s="1163"/>
      <c r="E1320" s="2084">
        <v>1900000</v>
      </c>
      <c r="F1320" s="948">
        <v>0.02</v>
      </c>
      <c r="G1320" s="1319">
        <f t="shared" si="57"/>
        <v>38000</v>
      </c>
    </row>
    <row r="1321" spans="1:40" ht="20.25" customHeight="1">
      <c r="A1321" s="1362">
        <v>12059</v>
      </c>
      <c r="B1321" s="2076">
        <v>0.08</v>
      </c>
      <c r="C1321" s="1081" t="s">
        <v>7493</v>
      </c>
      <c r="D1321" s="1755"/>
      <c r="E1321" s="2080">
        <v>3400000</v>
      </c>
      <c r="F1321" s="1756">
        <v>0.02</v>
      </c>
      <c r="G1321" s="1319">
        <f t="shared" si="57"/>
        <v>68000</v>
      </c>
    </row>
    <row r="1322" spans="1:40" ht="20.25" customHeight="1">
      <c r="A1322" s="1362">
        <v>12086</v>
      </c>
      <c r="B1322" s="2065">
        <v>0.1</v>
      </c>
      <c r="C1322" s="1377" t="s">
        <v>7554</v>
      </c>
      <c r="D1322" s="1755"/>
      <c r="E1322" s="2080">
        <v>2200000</v>
      </c>
      <c r="F1322" s="1756">
        <v>0.03</v>
      </c>
      <c r="G1322" s="1319">
        <f t="shared" si="57"/>
        <v>66000</v>
      </c>
    </row>
    <row r="1323" spans="1:40" ht="20.25" customHeight="1">
      <c r="A1323" s="1362">
        <v>12170</v>
      </c>
      <c r="B1323" s="2065">
        <v>0.1</v>
      </c>
      <c r="C1323" s="1081" t="s">
        <v>7495</v>
      </c>
      <c r="D1323" s="1755"/>
      <c r="E1323" s="2080">
        <v>3500000</v>
      </c>
      <c r="F1323" s="1756">
        <v>0.03</v>
      </c>
      <c r="G1323" s="1319">
        <f t="shared" si="57"/>
        <v>105000</v>
      </c>
    </row>
    <row r="1324" spans="1:40" ht="20.25" customHeight="1">
      <c r="A1324" s="1362">
        <v>12184</v>
      </c>
      <c r="B1324" s="2065">
        <v>0.1</v>
      </c>
      <c r="C1324" s="1081" t="s">
        <v>7496</v>
      </c>
      <c r="D1324" s="1755"/>
      <c r="E1324" s="2080">
        <v>3100000</v>
      </c>
      <c r="F1324" s="1756">
        <v>0.03</v>
      </c>
      <c r="G1324" s="1319">
        <f t="shared" si="57"/>
        <v>93000</v>
      </c>
    </row>
    <row r="1325" spans="1:40" ht="20.25" customHeight="1">
      <c r="A1325" s="1786">
        <v>12187</v>
      </c>
      <c r="B1325" s="2065">
        <v>0.1</v>
      </c>
      <c r="C1325" s="1081" t="s">
        <v>7482</v>
      </c>
      <c r="D1325" s="1755"/>
      <c r="E1325" s="2085">
        <v>1900000</v>
      </c>
      <c r="F1325" s="1756">
        <v>0.03</v>
      </c>
      <c r="G1325" s="1319">
        <f t="shared" si="57"/>
        <v>57000</v>
      </c>
    </row>
    <row r="1326" spans="1:40" ht="20.25" customHeight="1">
      <c r="A1326" s="1788">
        <v>12141</v>
      </c>
      <c r="B1326" s="963">
        <v>0.1</v>
      </c>
      <c r="C1326" s="1081" t="s">
        <v>7497</v>
      </c>
      <c r="D1326" s="1755"/>
      <c r="E1326" s="2085">
        <v>3100000</v>
      </c>
      <c r="F1326" s="1756">
        <v>0.03</v>
      </c>
      <c r="G1326" s="1319">
        <f t="shared" si="57"/>
        <v>93000</v>
      </c>
    </row>
    <row r="1327" spans="1:40" s="711" customFormat="1" ht="20.25" customHeight="1">
      <c r="A1327" s="1791">
        <v>11977</v>
      </c>
      <c r="B1327" s="1026">
        <v>0.08</v>
      </c>
      <c r="C1327" s="1082" t="s">
        <v>7501</v>
      </c>
      <c r="D1327" s="1608"/>
      <c r="E1327" s="2078">
        <v>2500000</v>
      </c>
      <c r="F1327" s="1756">
        <v>0.02</v>
      </c>
      <c r="G1327" s="1319">
        <f t="shared" si="57"/>
        <v>50000</v>
      </c>
      <c r="H1327"/>
      <c r="I1327"/>
      <c r="J1327" s="605"/>
      <c r="K1327" s="605"/>
      <c r="L1327" s="605"/>
      <c r="M1327" s="605"/>
      <c r="N1327" s="605"/>
      <c r="O1327" s="605"/>
      <c r="P1327" s="605"/>
      <c r="Q1327" s="605"/>
      <c r="R1327" s="605"/>
      <c r="S1327" s="605"/>
      <c r="T1327" s="605"/>
      <c r="U1327" s="605"/>
      <c r="V1327" s="605"/>
      <c r="W1327" s="605"/>
      <c r="X1327" s="605"/>
      <c r="Y1327" s="605"/>
      <c r="Z1327" s="605"/>
      <c r="AA1327" s="605"/>
      <c r="AB1327" s="605"/>
      <c r="AC1327" s="605"/>
      <c r="AD1327" s="605"/>
      <c r="AE1327" s="605"/>
      <c r="AF1327" s="605"/>
      <c r="AG1327" s="605"/>
      <c r="AH1327" s="605"/>
      <c r="AI1327" s="605"/>
      <c r="AJ1327" s="605"/>
      <c r="AK1327" s="605"/>
      <c r="AL1327" s="605"/>
      <c r="AM1327" s="605"/>
      <c r="AN1327" s="605"/>
    </row>
    <row r="1328" spans="1:40" s="711" customFormat="1" ht="20.25" customHeight="1">
      <c r="A1328" s="1786">
        <v>11971</v>
      </c>
      <c r="B1328" s="963">
        <v>0.1</v>
      </c>
      <c r="C1328" s="2077" t="s">
        <v>7502</v>
      </c>
      <c r="D1328" s="1755"/>
      <c r="E1328" s="2078">
        <v>1900000</v>
      </c>
      <c r="F1328" s="1756">
        <v>0.03</v>
      </c>
      <c r="G1328" s="1319">
        <f t="shared" si="57"/>
        <v>57000</v>
      </c>
      <c r="H1328"/>
      <c r="I1328"/>
      <c r="J1328" s="605"/>
      <c r="K1328" s="605"/>
      <c r="L1328" s="605"/>
      <c r="M1328" s="605"/>
      <c r="N1328" s="605"/>
      <c r="O1328" s="605"/>
      <c r="P1328" s="605"/>
      <c r="Q1328" s="605"/>
      <c r="R1328" s="605"/>
      <c r="S1328" s="605"/>
      <c r="T1328" s="605"/>
      <c r="U1328" s="605"/>
      <c r="V1328" s="605"/>
      <c r="W1328" s="605"/>
      <c r="X1328" s="605"/>
      <c r="Y1328" s="605"/>
      <c r="Z1328" s="605"/>
      <c r="AA1328" s="605"/>
      <c r="AB1328" s="605"/>
      <c r="AC1328" s="605"/>
      <c r="AD1328" s="605"/>
      <c r="AE1328" s="605"/>
      <c r="AF1328" s="605"/>
      <c r="AG1328" s="605"/>
      <c r="AH1328" s="605"/>
      <c r="AI1328" s="605"/>
      <c r="AJ1328" s="605"/>
      <c r="AK1328" s="605"/>
      <c r="AL1328" s="605"/>
      <c r="AM1328" s="605"/>
      <c r="AN1328" s="605"/>
    </row>
    <row r="1329" spans="1:40" s="711" customFormat="1" ht="20.25" customHeight="1">
      <c r="A1329" s="1793">
        <v>12013</v>
      </c>
      <c r="B1329" s="963">
        <v>0.1</v>
      </c>
      <c r="C1329" s="2077" t="s">
        <v>7503</v>
      </c>
      <c r="D1329" s="1755"/>
      <c r="E1329" s="2083">
        <v>1750000</v>
      </c>
      <c r="F1329" s="948">
        <v>0.03</v>
      </c>
      <c r="G1329" s="1319">
        <f t="shared" si="57"/>
        <v>52500</v>
      </c>
      <c r="H1329"/>
      <c r="I1329"/>
      <c r="J1329" s="605"/>
      <c r="K1329" s="605"/>
      <c r="L1329" s="605"/>
      <c r="M1329" s="605"/>
      <c r="N1329" s="605"/>
      <c r="O1329" s="605"/>
      <c r="P1329" s="605"/>
      <c r="Q1329" s="605"/>
      <c r="R1329" s="605"/>
      <c r="S1329" s="605"/>
      <c r="T1329" s="605"/>
      <c r="U1329" s="605"/>
      <c r="V1329" s="605"/>
      <c r="W1329" s="605"/>
      <c r="X1329" s="605"/>
      <c r="Y1329" s="605"/>
      <c r="Z1329" s="605"/>
      <c r="AA1329" s="605"/>
      <c r="AB1329" s="605"/>
      <c r="AC1329" s="605"/>
      <c r="AD1329" s="605"/>
      <c r="AE1329" s="605"/>
      <c r="AF1329" s="605"/>
      <c r="AG1329" s="605"/>
      <c r="AH1329" s="605"/>
      <c r="AI1329" s="605"/>
      <c r="AJ1329" s="605"/>
      <c r="AK1329" s="605"/>
      <c r="AL1329" s="605"/>
      <c r="AM1329" s="605"/>
      <c r="AN1329" s="605"/>
    </row>
    <row r="1330" spans="1:40" s="711" customFormat="1" ht="20.25" customHeight="1">
      <c r="A1330" s="1794">
        <v>12056</v>
      </c>
      <c r="B1330" s="963">
        <v>0.1</v>
      </c>
      <c r="C1330" s="1647" t="s">
        <v>7504</v>
      </c>
      <c r="D1330" s="1635"/>
      <c r="E1330" s="2083">
        <v>2200000</v>
      </c>
      <c r="F1330" s="948">
        <v>0.03</v>
      </c>
      <c r="G1330" s="1319">
        <f t="shared" si="57"/>
        <v>66000</v>
      </c>
      <c r="H1330" s="974"/>
      <c r="I1330" s="605"/>
      <c r="J1330" s="605"/>
      <c r="K1330" s="605"/>
      <c r="L1330" s="605"/>
      <c r="M1330" s="605"/>
      <c r="N1330" s="605"/>
      <c r="O1330" s="605"/>
      <c r="P1330" s="605"/>
      <c r="Q1330" s="605"/>
      <c r="R1330" s="605"/>
      <c r="S1330" s="605"/>
      <c r="T1330" s="605"/>
      <c r="U1330" s="605"/>
      <c r="V1330" s="605"/>
      <c r="W1330" s="605"/>
      <c r="X1330" s="605"/>
      <c r="Y1330" s="605"/>
      <c r="Z1330" s="605"/>
      <c r="AA1330" s="605"/>
      <c r="AB1330" s="605"/>
      <c r="AC1330" s="605"/>
      <c r="AD1330" s="605"/>
      <c r="AE1330" s="605"/>
      <c r="AF1330" s="605"/>
      <c r="AG1330" s="605"/>
      <c r="AH1330" s="605"/>
      <c r="AI1330" s="605"/>
      <c r="AJ1330" s="605"/>
      <c r="AK1330" s="605"/>
      <c r="AL1330" s="605"/>
      <c r="AM1330" s="605"/>
      <c r="AN1330" s="605"/>
    </row>
    <row r="1331" spans="1:40" s="711" customFormat="1" ht="20.25" customHeight="1">
      <c r="A1331" s="1794">
        <v>12053</v>
      </c>
      <c r="B1331" s="963">
        <v>0.1</v>
      </c>
      <c r="C1331" s="1166" t="s">
        <v>7505</v>
      </c>
      <c r="D1331" s="1635"/>
      <c r="E1331" s="2083">
        <v>2100000</v>
      </c>
      <c r="F1331" s="948">
        <v>0.03</v>
      </c>
      <c r="G1331" s="1319">
        <f t="shared" si="57"/>
        <v>63000</v>
      </c>
      <c r="H1331" s="974"/>
      <c r="I1331" s="605"/>
      <c r="J1331" s="605"/>
      <c r="K1331" s="605"/>
      <c r="L1331" s="605"/>
      <c r="M1331" s="605"/>
      <c r="N1331" s="605"/>
      <c r="O1331" s="605"/>
      <c r="P1331" s="605"/>
      <c r="Q1331" s="605"/>
      <c r="R1331" s="605"/>
      <c r="S1331" s="605"/>
      <c r="T1331" s="605"/>
      <c r="U1331" s="605"/>
      <c r="V1331" s="605"/>
      <c r="W1331" s="605"/>
      <c r="X1331" s="605"/>
      <c r="Y1331" s="605"/>
      <c r="Z1331" s="605"/>
      <c r="AA1331" s="605"/>
      <c r="AB1331" s="605"/>
      <c r="AC1331" s="605"/>
      <c r="AD1331" s="605"/>
      <c r="AE1331" s="605"/>
      <c r="AF1331" s="605"/>
      <c r="AG1331" s="605"/>
      <c r="AH1331" s="605"/>
      <c r="AI1331" s="605"/>
      <c r="AJ1331" s="605"/>
      <c r="AK1331" s="605"/>
      <c r="AL1331" s="605"/>
      <c r="AM1331" s="605"/>
      <c r="AN1331" s="605"/>
    </row>
    <row r="1332" spans="1:40" s="711" customFormat="1" ht="20.25" customHeight="1">
      <c r="A1332" s="1794">
        <v>12144</v>
      </c>
      <c r="B1332" s="963">
        <v>0.1</v>
      </c>
      <c r="C1332" s="1081" t="s">
        <v>7506</v>
      </c>
      <c r="D1332" s="1635"/>
      <c r="E1332" s="2083">
        <v>2200000</v>
      </c>
      <c r="F1332" s="948">
        <v>0.03</v>
      </c>
      <c r="G1332" s="1319">
        <f t="shared" si="57"/>
        <v>66000</v>
      </c>
      <c r="H1332" s="974"/>
      <c r="I1332" s="605"/>
      <c r="J1332" s="605"/>
      <c r="K1332" s="605"/>
      <c r="L1332" s="605"/>
      <c r="M1332" s="605"/>
      <c r="N1332" s="605"/>
      <c r="O1332" s="605"/>
      <c r="P1332" s="605"/>
      <c r="Q1332" s="605"/>
      <c r="R1332" s="605"/>
      <c r="S1332" s="605"/>
      <c r="T1332" s="605"/>
      <c r="U1332" s="605"/>
      <c r="V1332" s="605"/>
      <c r="W1332" s="605"/>
      <c r="X1332" s="605"/>
      <c r="Y1332" s="605"/>
      <c r="Z1332" s="605"/>
      <c r="AA1332" s="605"/>
      <c r="AB1332" s="605"/>
      <c r="AC1332" s="605"/>
      <c r="AD1332" s="605"/>
      <c r="AE1332" s="605"/>
      <c r="AF1332" s="605"/>
      <c r="AG1332" s="605"/>
      <c r="AH1332" s="605"/>
      <c r="AI1332" s="605"/>
      <c r="AJ1332" s="605"/>
      <c r="AK1332" s="605"/>
      <c r="AL1332" s="605"/>
      <c r="AM1332" s="605"/>
      <c r="AN1332" s="605"/>
    </row>
    <row r="1333" spans="1:40" s="711" customFormat="1" ht="20.25" customHeight="1">
      <c r="A1333" s="1794">
        <v>12158</v>
      </c>
      <c r="B1333" s="963">
        <v>0.1</v>
      </c>
      <c r="C1333" s="1400" t="s">
        <v>7507</v>
      </c>
      <c r="D1333" s="1635"/>
      <c r="E1333" s="2083">
        <v>3000000</v>
      </c>
      <c r="F1333" s="948">
        <v>0.03</v>
      </c>
      <c r="G1333" s="1319">
        <f t="shared" si="57"/>
        <v>90000</v>
      </c>
      <c r="H1333" s="974"/>
      <c r="I1333" s="605"/>
      <c r="J1333" s="605"/>
      <c r="K1333" s="605"/>
      <c r="L1333" s="605"/>
      <c r="M1333" s="605"/>
      <c r="N1333" s="605"/>
      <c r="O1333" s="605"/>
      <c r="P1333" s="605"/>
      <c r="Q1333" s="605"/>
      <c r="R1333" s="605"/>
      <c r="S1333" s="605"/>
      <c r="T1333" s="605"/>
      <c r="U1333" s="605"/>
      <c r="V1333" s="605"/>
      <c r="W1333" s="605"/>
      <c r="X1333" s="605"/>
      <c r="Y1333" s="605"/>
      <c r="Z1333" s="605"/>
      <c r="AA1333" s="605"/>
      <c r="AB1333" s="605"/>
      <c r="AC1333" s="605"/>
      <c r="AD1333" s="605"/>
      <c r="AE1333" s="605"/>
      <c r="AF1333" s="605"/>
      <c r="AG1333" s="605"/>
      <c r="AH1333" s="605"/>
      <c r="AI1333" s="605"/>
      <c r="AJ1333" s="605"/>
      <c r="AK1333" s="605"/>
      <c r="AL1333" s="605"/>
      <c r="AM1333" s="605"/>
      <c r="AN1333" s="605"/>
    </row>
    <row r="1334" spans="1:40" s="711" customFormat="1" ht="20.25" customHeight="1">
      <c r="A1334" s="1794">
        <v>12071</v>
      </c>
      <c r="B1334" s="963">
        <v>0.1</v>
      </c>
      <c r="C1334" s="1618" t="s">
        <v>7555</v>
      </c>
      <c r="D1334" s="1635"/>
      <c r="E1334" s="2083">
        <v>2800000</v>
      </c>
      <c r="F1334" s="948">
        <v>0.03</v>
      </c>
      <c r="G1334" s="1319">
        <f t="shared" si="57"/>
        <v>84000</v>
      </c>
      <c r="H1334" s="974"/>
      <c r="I1334" s="605"/>
      <c r="J1334" s="605"/>
      <c r="K1334" s="605"/>
      <c r="L1334" s="605"/>
      <c r="M1334" s="605"/>
      <c r="N1334" s="605"/>
      <c r="O1334" s="605"/>
      <c r="P1334" s="605"/>
      <c r="Q1334" s="605"/>
      <c r="R1334" s="605"/>
      <c r="S1334" s="605"/>
      <c r="T1334" s="605"/>
      <c r="U1334" s="605"/>
      <c r="V1334" s="605"/>
      <c r="W1334" s="605"/>
      <c r="X1334" s="605"/>
      <c r="Y1334" s="605"/>
      <c r="Z1334" s="605"/>
      <c r="AA1334" s="605"/>
      <c r="AB1334" s="605"/>
      <c r="AC1334" s="605"/>
      <c r="AD1334" s="605"/>
      <c r="AE1334" s="605"/>
      <c r="AF1334" s="605"/>
      <c r="AG1334" s="605"/>
      <c r="AH1334" s="605"/>
      <c r="AI1334" s="605"/>
      <c r="AJ1334" s="605"/>
      <c r="AK1334" s="605"/>
      <c r="AL1334" s="605"/>
      <c r="AM1334" s="605"/>
      <c r="AN1334" s="605"/>
    </row>
    <row r="1335" spans="1:40" ht="20.25" customHeight="1">
      <c r="A1335" s="1794">
        <v>12097</v>
      </c>
      <c r="B1335" s="963">
        <v>0.1</v>
      </c>
      <c r="C1335" s="1377" t="s">
        <v>7514</v>
      </c>
      <c r="D1335" s="1635"/>
      <c r="E1335" s="2083">
        <v>1800000</v>
      </c>
      <c r="F1335" s="948">
        <v>0.03</v>
      </c>
      <c r="G1335" s="1319">
        <f t="shared" si="57"/>
        <v>54000</v>
      </c>
      <c r="H1335" s="974"/>
      <c r="I1335" s="605"/>
    </row>
    <row r="1336" spans="1:40" ht="17.25">
      <c r="A1336" s="1794">
        <v>12054</v>
      </c>
      <c r="B1336" s="963">
        <v>0.1</v>
      </c>
      <c r="C1336" s="2077" t="s">
        <v>7516</v>
      </c>
      <c r="D1336" s="1635"/>
      <c r="E1336" s="2083">
        <v>1800000</v>
      </c>
      <c r="F1336" s="948">
        <v>0.03</v>
      </c>
      <c r="G1336" s="1319">
        <f t="shared" si="57"/>
        <v>54000</v>
      </c>
      <c r="H1336" s="974"/>
      <c r="I1336" s="605"/>
    </row>
    <row r="1337" spans="1:40" ht="17.25">
      <c r="A1337" s="1794">
        <v>12169</v>
      </c>
      <c r="B1337" s="1026">
        <v>0.08</v>
      </c>
      <c r="C1337" s="2077" t="s">
        <v>7517</v>
      </c>
      <c r="D1337" s="1635"/>
      <c r="E1337" s="2080">
        <v>1900000</v>
      </c>
      <c r="F1337" s="948">
        <v>0.02</v>
      </c>
      <c r="G1337" s="1319">
        <f t="shared" si="57"/>
        <v>38000</v>
      </c>
      <c r="H1337" s="974"/>
      <c r="I1337" s="605"/>
    </row>
    <row r="1338" spans="1:40" ht="17.25">
      <c r="A1338" s="1794">
        <v>12161</v>
      </c>
      <c r="B1338" s="963">
        <v>0.1</v>
      </c>
      <c r="C1338" s="1166" t="s">
        <v>7519</v>
      </c>
      <c r="D1338" s="1635"/>
      <c r="E1338" s="2080">
        <v>2000000</v>
      </c>
      <c r="F1338" s="948">
        <v>0.03</v>
      </c>
      <c r="G1338" s="1319">
        <f t="shared" si="57"/>
        <v>60000</v>
      </c>
      <c r="H1338" s="974"/>
      <c r="I1338" s="605"/>
    </row>
    <row r="1339" spans="1:40" ht="17.25">
      <c r="A1339" s="1787">
        <v>12189</v>
      </c>
      <c r="B1339" s="1799">
        <v>0.1</v>
      </c>
      <c r="C1339" s="1647" t="s">
        <v>7508</v>
      </c>
      <c r="D1339" s="1635"/>
      <c r="E1339" s="2080">
        <v>1450000</v>
      </c>
      <c r="F1339" s="948">
        <v>0.03</v>
      </c>
      <c r="G1339" s="1319">
        <f t="shared" si="57"/>
        <v>43500</v>
      </c>
      <c r="H1339" s="974"/>
      <c r="I1339" s="605"/>
    </row>
    <row r="1340" spans="1:40" ht="17.25">
      <c r="A1340" s="1787">
        <v>12145</v>
      </c>
      <c r="B1340" s="1799">
        <v>0.1</v>
      </c>
      <c r="C1340" s="1647" t="s">
        <v>7518</v>
      </c>
      <c r="D1340" s="1635"/>
      <c r="E1340" s="2080">
        <v>2500000</v>
      </c>
      <c r="F1340" s="948">
        <v>0.03</v>
      </c>
      <c r="G1340" s="1319">
        <f t="shared" si="57"/>
        <v>75000</v>
      </c>
      <c r="H1340" s="974"/>
      <c r="I1340" s="605"/>
    </row>
    <row r="1341" spans="1:40" ht="20.25">
      <c r="A1341" s="1795"/>
      <c r="B1341" s="1680"/>
      <c r="C1341" s="1680"/>
      <c r="D1341" s="1163"/>
      <c r="E1341" s="1027">
        <f>SUM(E1309:E1340)</f>
        <v>79300000</v>
      </c>
      <c r="F1341" s="709"/>
      <c r="G1341" s="1633">
        <f>SUM(G1309:G1340)</f>
        <v>2242000</v>
      </c>
      <c r="H1341" s="1524"/>
      <c r="I1341" s="2091"/>
    </row>
    <row r="1347" spans="1:15">
      <c r="A1347" s="3274" t="s">
        <v>7556</v>
      </c>
      <c r="B1347" s="3274"/>
      <c r="C1347" s="3274"/>
      <c r="D1347" s="3274"/>
      <c r="E1347" s="3274"/>
      <c r="F1347" s="3274"/>
      <c r="G1347" s="3274"/>
      <c r="H1347" s="3274"/>
      <c r="I1347" s="3274"/>
      <c r="J1347" s="3274"/>
      <c r="K1347" s="3274"/>
      <c r="L1347" s="3274"/>
      <c r="M1347" s="3274"/>
      <c r="N1347" s="3274"/>
      <c r="O1347" s="3274"/>
    </row>
    <row r="1348" spans="1:15">
      <c r="A1348" s="3274"/>
      <c r="B1348" s="3274"/>
      <c r="C1348" s="3274"/>
      <c r="D1348" s="3274"/>
      <c r="E1348" s="3274"/>
      <c r="F1348" s="3274"/>
      <c r="G1348" s="3274"/>
      <c r="H1348" s="3274"/>
      <c r="I1348" s="3274"/>
      <c r="J1348" s="3274"/>
      <c r="K1348" s="3274"/>
      <c r="L1348" s="3274"/>
      <c r="M1348" s="3274"/>
      <c r="N1348" s="3274"/>
      <c r="O1348" s="3274"/>
    </row>
    <row r="1349" spans="1:15" ht="18.75" customHeight="1">
      <c r="A1349" s="3311" t="s">
        <v>15</v>
      </c>
      <c r="B1349" s="3311"/>
      <c r="C1349" s="3311"/>
      <c r="D1349" s="3311"/>
      <c r="E1349" s="3311"/>
      <c r="F1349" s="3311"/>
      <c r="G1349" s="3311"/>
      <c r="H1349" s="3311"/>
      <c r="I1349" s="3311"/>
      <c r="J1349" s="3311"/>
      <c r="K1349" s="3311"/>
      <c r="L1349" s="3311"/>
      <c r="M1349" s="3311"/>
      <c r="N1349" s="3311"/>
      <c r="O1349" s="3311"/>
    </row>
    <row r="1350" spans="1:15">
      <c r="A1350" s="2119" t="s">
        <v>929</v>
      </c>
      <c r="B1350" s="463" t="s">
        <v>3</v>
      </c>
      <c r="C1350" s="464" t="s">
        <v>930</v>
      </c>
      <c r="D1350" s="464" t="s">
        <v>5</v>
      </c>
      <c r="E1350" s="958" t="s">
        <v>6</v>
      </c>
      <c r="F1350" s="463" t="s">
        <v>7</v>
      </c>
      <c r="G1350" s="959" t="s">
        <v>8</v>
      </c>
      <c r="H1350" s="509" t="s">
        <v>9</v>
      </c>
      <c r="I1350" s="463" t="s">
        <v>10</v>
      </c>
      <c r="J1350" s="24" t="s">
        <v>11</v>
      </c>
      <c r="K1350" s="463" t="s">
        <v>3</v>
      </c>
      <c r="L1350" s="463" t="s">
        <v>5</v>
      </c>
      <c r="M1350" s="463" t="s">
        <v>12</v>
      </c>
      <c r="N1350" s="463" t="s">
        <v>7</v>
      </c>
      <c r="O1350" s="790"/>
    </row>
    <row r="1351" spans="1:15" ht="12.75" customHeight="1">
      <c r="A1351" s="3357" t="s">
        <v>13</v>
      </c>
      <c r="B1351" s="1096">
        <v>12424</v>
      </c>
      <c r="C1351" s="656">
        <v>0.1</v>
      </c>
      <c r="D1351" s="657" t="s">
        <v>7557</v>
      </c>
      <c r="E1351" s="658">
        <v>3000000</v>
      </c>
      <c r="F1351" s="656">
        <v>0.1</v>
      </c>
      <c r="G1351" s="658">
        <f>E1351*F1351</f>
        <v>300000</v>
      </c>
      <c r="H1351" s="659" t="s">
        <v>1</v>
      </c>
      <c r="I1351" s="659" t="s">
        <v>1859</v>
      </c>
      <c r="J1351" s="1860"/>
      <c r="K1351" s="1598">
        <v>12353</v>
      </c>
      <c r="L1351" s="1966" t="s">
        <v>7558</v>
      </c>
      <c r="M1351" s="2150">
        <v>2300000</v>
      </c>
      <c r="N1351" s="613">
        <v>0.05</v>
      </c>
      <c r="O1351" s="1546">
        <f>M1351*N1351</f>
        <v>115000</v>
      </c>
    </row>
    <row r="1352" spans="1:15" ht="12.75" customHeight="1">
      <c r="A1352" s="3357"/>
      <c r="B1352" s="1974">
        <v>12338</v>
      </c>
      <c r="C1352" s="2156">
        <v>0.08</v>
      </c>
      <c r="D1352" s="2025" t="s">
        <v>7559</v>
      </c>
      <c r="E1352" s="2092">
        <v>1350000</v>
      </c>
      <c r="F1352" s="2155">
        <v>0.04</v>
      </c>
      <c r="G1352" s="2092">
        <f>E1352*F1352</f>
        <v>54000</v>
      </c>
      <c r="H1352" s="1380" t="s">
        <v>7560</v>
      </c>
      <c r="I1352" s="1380" t="s">
        <v>1859</v>
      </c>
      <c r="J1352" s="1860"/>
      <c r="K1352" s="1547">
        <v>12272</v>
      </c>
      <c r="L1352" s="1680" t="s">
        <v>7561</v>
      </c>
      <c r="M1352" s="2151">
        <v>2500000</v>
      </c>
      <c r="N1352" s="613">
        <v>0.05</v>
      </c>
      <c r="O1352" s="564">
        <f>M1352*N1352</f>
        <v>125000</v>
      </c>
    </row>
    <row r="1353" spans="1:15" ht="12.75" customHeight="1">
      <c r="A1353" s="3357"/>
      <c r="B1353" s="407"/>
      <c r="C1353" s="407"/>
      <c r="D1353" s="407"/>
      <c r="E1353" s="407"/>
      <c r="F1353" s="407"/>
      <c r="G1353" s="407"/>
      <c r="H1353" s="407"/>
      <c r="I1353" s="407"/>
      <c r="J1353" s="1512"/>
      <c r="K1353" s="1545"/>
      <c r="L1353" s="1996"/>
      <c r="M1353" s="1997"/>
      <c r="N1353" s="776"/>
      <c r="O1353" s="583"/>
    </row>
    <row r="1354" spans="1:15" ht="12.75" customHeight="1">
      <c r="A1354" s="3357"/>
      <c r="B1354" s="1086"/>
      <c r="C1354" s="975"/>
      <c r="D1354" s="975"/>
      <c r="E1354" s="1988"/>
      <c r="F1354" s="1079"/>
      <c r="G1354" s="975"/>
      <c r="H1354" s="975"/>
      <c r="I1354" s="974"/>
      <c r="J1354" s="1512"/>
      <c r="K1354" s="1545"/>
      <c r="L1354" s="1996"/>
      <c r="M1354" s="1997"/>
      <c r="N1354" s="721"/>
      <c r="O1354" s="1997"/>
    </row>
    <row r="1355" spans="1:15" ht="12.75" customHeight="1">
      <c r="A1355" s="3357"/>
      <c r="B1355" s="1086"/>
      <c r="C1355" s="975"/>
      <c r="D1355" s="975"/>
      <c r="E1355" s="1988"/>
      <c r="F1355" s="975"/>
      <c r="G1355" s="975"/>
      <c r="H1355" s="975"/>
      <c r="I1355" s="974"/>
      <c r="J1355" s="1512"/>
      <c r="K1355" s="1545"/>
      <c r="L1355" s="1996"/>
      <c r="M1355" s="1997"/>
      <c r="N1355" s="721"/>
      <c r="O1355" s="1997"/>
    </row>
    <row r="1356" spans="1:15" ht="12.75" customHeight="1">
      <c r="A1356" s="3357"/>
      <c r="B1356" s="992"/>
      <c r="C1356" s="483"/>
      <c r="D1356" s="483"/>
      <c r="E1356" s="483"/>
      <c r="F1356" s="483"/>
      <c r="G1356" s="483"/>
      <c r="H1356" s="483"/>
      <c r="I1356" s="484"/>
      <c r="J1356" s="1512"/>
      <c r="K1356" s="1545"/>
      <c r="L1356" s="1996"/>
      <c r="M1356" s="1997"/>
      <c r="N1356" s="1998"/>
      <c r="O1356" s="1997"/>
    </row>
    <row r="1357" spans="1:15" ht="12.75" customHeight="1">
      <c r="A1357" s="3358"/>
      <c r="B1357" s="1078" t="s">
        <v>1922</v>
      </c>
      <c r="C1357" s="1580"/>
      <c r="D1357" s="1613" t="s">
        <v>7562</v>
      </c>
      <c r="E1357" s="1614"/>
      <c r="F1357" s="1580"/>
      <c r="G1357" s="583"/>
      <c r="H1357" s="1471"/>
      <c r="I1357" s="974" t="s">
        <v>935</v>
      </c>
      <c r="J1357" s="1590"/>
      <c r="K1357" s="1590"/>
      <c r="L1357" s="1996"/>
      <c r="M1357" s="1997"/>
      <c r="N1357" s="1998"/>
      <c r="O1357" s="1997"/>
    </row>
    <row r="1358" spans="1:15" ht="12.75" customHeight="1">
      <c r="A1358" s="3357"/>
      <c r="B1358" s="483"/>
      <c r="C1358" s="483"/>
      <c r="D1358" s="483"/>
      <c r="E1358" s="483"/>
      <c r="F1358" s="2060"/>
      <c r="G1358" s="2039"/>
      <c r="H1358" s="483"/>
      <c r="I1358" s="483"/>
      <c r="J1358" s="1521"/>
      <c r="K1358" s="1521"/>
      <c r="L1358" s="1512"/>
      <c r="M1358" s="1519"/>
      <c r="N1358" s="1520"/>
      <c r="O1358" s="1519"/>
    </row>
    <row r="1359" spans="1:15" ht="12.75" customHeight="1">
      <c r="A1359" s="3358"/>
      <c r="B1359" s="1561"/>
      <c r="C1359" s="774"/>
      <c r="D1359" s="1993"/>
      <c r="E1359" s="2050"/>
      <c r="F1359" s="1604"/>
      <c r="G1359" s="1550"/>
      <c r="H1359" s="583"/>
      <c r="I1359" s="484"/>
      <c r="J1359" s="484"/>
      <c r="K1359" s="398"/>
      <c r="L1359" s="393"/>
      <c r="M1359" s="394"/>
      <c r="N1359" s="395"/>
      <c r="O1359" s="567">
        <f>SUM(O1351:O1358)</f>
        <v>240000</v>
      </c>
    </row>
    <row r="1360" spans="1:15" ht="12.75" customHeight="1">
      <c r="A1360" s="3359"/>
      <c r="B1360" s="1478"/>
      <c r="C1360" s="315"/>
      <c r="D1360" s="1041" t="s">
        <v>34</v>
      </c>
      <c r="E1360" s="2051">
        <f>SUM(E1351:E1358)</f>
        <v>4350000</v>
      </c>
      <c r="F1360" s="668" t="s">
        <v>34</v>
      </c>
      <c r="G1360" s="2000">
        <f>SUM(G1351:G1359)</f>
        <v>354000</v>
      </c>
      <c r="H1360" s="3429"/>
      <c r="I1360" s="3429"/>
      <c r="J1360" s="3429"/>
      <c r="K1360" s="3429"/>
      <c r="L1360" s="3277" t="s">
        <v>35</v>
      </c>
      <c r="M1360" s="3277"/>
      <c r="N1360" s="3277"/>
      <c r="O1360" s="1326">
        <f>O1359+G1360</f>
        <v>594000</v>
      </c>
    </row>
    <row r="1363" spans="1:15" ht="18.75" customHeight="1">
      <c r="A1363" s="3311" t="s">
        <v>46</v>
      </c>
      <c r="B1363" s="3311"/>
      <c r="C1363" s="3311"/>
      <c r="D1363" s="3311"/>
      <c r="E1363" s="3311"/>
      <c r="F1363" s="3311"/>
      <c r="G1363" s="3311"/>
      <c r="H1363" s="3311"/>
      <c r="I1363" s="3311"/>
      <c r="J1363" s="3311"/>
      <c r="K1363" s="3311"/>
      <c r="L1363" s="3311"/>
      <c r="M1363" s="3311"/>
      <c r="N1363" s="3311"/>
      <c r="O1363" s="3311"/>
    </row>
    <row r="1364" spans="1:15">
      <c r="A1364" s="2119" t="s">
        <v>929</v>
      </c>
      <c r="B1364" s="463" t="s">
        <v>3</v>
      </c>
      <c r="C1364" s="464" t="s">
        <v>930</v>
      </c>
      <c r="D1364" s="464" t="s">
        <v>5</v>
      </c>
      <c r="E1364" s="958" t="s">
        <v>6</v>
      </c>
      <c r="F1364" s="463" t="s">
        <v>7</v>
      </c>
      <c r="G1364" s="959" t="s">
        <v>8</v>
      </c>
      <c r="H1364" s="509" t="s">
        <v>9</v>
      </c>
      <c r="I1364" s="463" t="s">
        <v>10</v>
      </c>
      <c r="J1364" s="24" t="s">
        <v>11</v>
      </c>
      <c r="K1364" s="463" t="s">
        <v>3</v>
      </c>
      <c r="L1364" s="463" t="s">
        <v>5</v>
      </c>
      <c r="M1364" s="463" t="s">
        <v>12</v>
      </c>
      <c r="N1364" s="463" t="s">
        <v>7</v>
      </c>
      <c r="O1364" s="790"/>
    </row>
    <row r="1365" spans="1:15" ht="12.75" customHeight="1">
      <c r="A1365" s="3357" t="s">
        <v>7563</v>
      </c>
      <c r="B1365" s="978">
        <v>12329</v>
      </c>
      <c r="C1365" s="545">
        <v>0.1</v>
      </c>
      <c r="D1365" s="1680" t="s">
        <v>7564</v>
      </c>
      <c r="E1365" s="564">
        <v>3500000</v>
      </c>
      <c r="F1365" s="545">
        <v>0.12</v>
      </c>
      <c r="G1365" s="564">
        <f>E1365*F1365</f>
        <v>420000</v>
      </c>
      <c r="H1365" s="544" t="s">
        <v>46</v>
      </c>
      <c r="I1365" s="544" t="s">
        <v>1859</v>
      </c>
      <c r="J1365" s="1860"/>
      <c r="K1365" s="1547">
        <v>12273</v>
      </c>
      <c r="L1365" s="1680" t="s">
        <v>7565</v>
      </c>
      <c r="M1365" s="564">
        <v>3600000</v>
      </c>
      <c r="N1365" s="1615">
        <v>0.05</v>
      </c>
      <c r="O1365" s="2137">
        <f>M1365*N1365</f>
        <v>180000</v>
      </c>
    </row>
    <row r="1366" spans="1:15" ht="12.75" customHeight="1">
      <c r="A1366" s="3357"/>
      <c r="B1366" s="978">
        <v>12320</v>
      </c>
      <c r="C1366" s="545">
        <v>0.1</v>
      </c>
      <c r="D1366" s="1680" t="s">
        <v>7566</v>
      </c>
      <c r="E1366" s="564">
        <v>3600000</v>
      </c>
      <c r="F1366" s="545">
        <v>0.12</v>
      </c>
      <c r="G1366" s="564">
        <f t="shared" ref="G1366:G1368" si="58">E1366*F1366</f>
        <v>432000</v>
      </c>
      <c r="H1366" s="544" t="s">
        <v>46</v>
      </c>
      <c r="I1366" s="544" t="s">
        <v>1859</v>
      </c>
      <c r="J1366" s="1860"/>
      <c r="K1366" s="1547">
        <v>12229</v>
      </c>
      <c r="L1366" s="1966" t="s">
        <v>7567</v>
      </c>
      <c r="M1366" s="858">
        <v>2700000</v>
      </c>
      <c r="N1366" s="1615">
        <v>0.05</v>
      </c>
      <c r="O1366" s="2137">
        <f>M1366*N1366</f>
        <v>135000</v>
      </c>
    </row>
    <row r="1367" spans="1:15" ht="12.75" customHeight="1">
      <c r="A1367" s="3357"/>
      <c r="B1367" s="978">
        <v>12393</v>
      </c>
      <c r="C1367" s="545">
        <v>0.1</v>
      </c>
      <c r="D1367" s="1680" t="s">
        <v>7568</v>
      </c>
      <c r="E1367" s="564">
        <v>3600000</v>
      </c>
      <c r="F1367" s="545">
        <v>7.0000000000000007E-2</v>
      </c>
      <c r="G1367" s="564">
        <f t="shared" si="58"/>
        <v>252000.00000000003</v>
      </c>
      <c r="H1367" s="544" t="s">
        <v>19</v>
      </c>
      <c r="I1367" s="544" t="s">
        <v>1170</v>
      </c>
      <c r="J1367" s="1860"/>
      <c r="K1367" s="1547">
        <v>12237</v>
      </c>
      <c r="L1367" s="2068" t="s">
        <v>7569</v>
      </c>
      <c r="M1367" s="2137">
        <v>3700000</v>
      </c>
      <c r="N1367" s="545">
        <v>0.05</v>
      </c>
      <c r="O1367" s="501">
        <f>M1367*N1367</f>
        <v>185000</v>
      </c>
    </row>
    <row r="1368" spans="1:15" ht="12.75" customHeight="1">
      <c r="A1368" s="3357"/>
      <c r="B1368" s="544">
        <v>12383</v>
      </c>
      <c r="C1368" s="1407">
        <v>0.08</v>
      </c>
      <c r="D1368" s="1680" t="s">
        <v>7570</v>
      </c>
      <c r="E1368" s="564">
        <v>3300000</v>
      </c>
      <c r="F1368" s="1026">
        <v>0.1</v>
      </c>
      <c r="G1368" s="564">
        <f t="shared" si="58"/>
        <v>330000</v>
      </c>
      <c r="H1368" s="544" t="s">
        <v>46</v>
      </c>
      <c r="I1368" s="544" t="s">
        <v>1170</v>
      </c>
      <c r="J1368" s="1512"/>
      <c r="K1368" s="1996"/>
      <c r="L1368" s="1996"/>
      <c r="M1368" s="1997"/>
      <c r="N1368" s="1998"/>
      <c r="O1368" s="1997"/>
    </row>
    <row r="1369" spans="1:15" ht="12.75" customHeight="1">
      <c r="A1369" s="3357"/>
      <c r="B1369" s="816"/>
      <c r="C1369" s="813"/>
      <c r="D1369" s="813"/>
      <c r="E1369" s="2133"/>
      <c r="F1369" s="813"/>
      <c r="G1369" s="813"/>
      <c r="H1369" s="813"/>
      <c r="I1369" s="816"/>
      <c r="J1369" s="1512"/>
      <c r="K1369" s="1996"/>
      <c r="L1369" s="1996"/>
      <c r="M1369" s="1997"/>
      <c r="N1369" s="1998"/>
      <c r="O1369" s="1997"/>
    </row>
    <row r="1370" spans="1:15" ht="12.75" customHeight="1">
      <c r="A1370" s="3357"/>
      <c r="B1370" s="974"/>
      <c r="C1370" s="975"/>
      <c r="D1370" s="975"/>
      <c r="E1370" s="2095"/>
      <c r="F1370" s="483"/>
      <c r="G1370" s="483"/>
      <c r="H1370" s="483"/>
      <c r="I1370" s="484"/>
      <c r="J1370" s="1512"/>
      <c r="K1370" s="1996"/>
      <c r="L1370" s="1996"/>
      <c r="M1370" s="1997"/>
      <c r="N1370" s="1998"/>
      <c r="O1370" s="1997"/>
    </row>
    <row r="1371" spans="1:15" ht="12.75" customHeight="1">
      <c r="A1371" s="3357"/>
      <c r="B1371" s="992"/>
      <c r="C1371" s="483"/>
      <c r="D1371" s="975"/>
      <c r="E1371" s="2135"/>
      <c r="F1371" s="482"/>
      <c r="G1371" s="483"/>
      <c r="H1371" s="483"/>
      <c r="I1371" s="484"/>
      <c r="J1371" s="1512"/>
      <c r="K1371" s="1996"/>
      <c r="L1371" s="1996"/>
      <c r="M1371" s="1997"/>
      <c r="N1371" s="1998"/>
      <c r="O1371" s="1997"/>
    </row>
    <row r="1372" spans="1:15" ht="12.75" customHeight="1">
      <c r="A1372" s="3357"/>
      <c r="B1372" s="2047"/>
      <c r="C1372" s="2053"/>
      <c r="D1372" s="407"/>
      <c r="E1372" s="2153"/>
      <c r="F1372" s="945"/>
      <c r="G1372" s="945"/>
      <c r="H1372" s="945"/>
      <c r="I1372" s="1133" t="s">
        <v>1170</v>
      </c>
      <c r="J1372" s="1512"/>
      <c r="K1372" s="1512"/>
      <c r="L1372" s="1512"/>
      <c r="M1372" s="1519"/>
      <c r="N1372" s="1520"/>
      <c r="O1372" s="1519"/>
    </row>
    <row r="1373" spans="1:15" ht="12.75" customHeight="1">
      <c r="A1373" s="3357"/>
      <c r="B1373" s="407"/>
      <c r="C1373" s="1688"/>
      <c r="D1373" s="407" t="s">
        <v>7571</v>
      </c>
      <c r="E1373" s="1689"/>
      <c r="F1373" s="407"/>
      <c r="G1373" s="407"/>
      <c r="H1373" s="407"/>
      <c r="I1373" s="407"/>
      <c r="J1373" s="1512"/>
      <c r="K1373" s="1512"/>
      <c r="L1373" s="1512"/>
      <c r="M1373" s="1519"/>
      <c r="N1373" s="1520"/>
      <c r="O1373" s="1519"/>
    </row>
    <row r="1374" spans="1:15" ht="12.75" customHeight="1">
      <c r="A1374" s="3357"/>
      <c r="B1374" s="1989" t="s">
        <v>171</v>
      </c>
      <c r="C1374" s="2134"/>
      <c r="D1374" s="483" t="s">
        <v>7572</v>
      </c>
      <c r="E1374" s="964"/>
      <c r="F1374" s="702"/>
      <c r="G1374" s="702"/>
      <c r="H1374" s="702"/>
      <c r="I1374" s="705" t="s">
        <v>1859</v>
      </c>
      <c r="J1374" s="1590"/>
      <c r="K1374" s="1590"/>
      <c r="L1374" s="1512"/>
      <c r="M1374" s="1519"/>
      <c r="N1374" s="1520"/>
      <c r="O1374" s="1519"/>
    </row>
    <row r="1375" spans="1:15" ht="12.75" customHeight="1">
      <c r="A1375" s="3357"/>
      <c r="B1375" s="1783" t="s">
        <v>171</v>
      </c>
      <c r="C1375" s="2152"/>
      <c r="D1375" s="483" t="s">
        <v>7573</v>
      </c>
      <c r="E1375" s="1987"/>
      <c r="F1375" s="702"/>
      <c r="G1375" s="702"/>
      <c r="H1375" s="702"/>
      <c r="I1375" s="705" t="s">
        <v>1170</v>
      </c>
      <c r="J1375" s="1521"/>
      <c r="K1375" s="1521"/>
      <c r="L1375" s="1512"/>
      <c r="M1375" s="1519"/>
      <c r="N1375" s="1520"/>
      <c r="O1375" s="1519"/>
    </row>
    <row r="1376" spans="1:15" ht="12.75" customHeight="1">
      <c r="A1376" s="3357"/>
      <c r="B1376" s="992"/>
      <c r="C1376" s="2039"/>
      <c r="D1376" s="483"/>
      <c r="E1376" s="1906"/>
      <c r="F1376" s="1987"/>
      <c r="G1376" s="975"/>
      <c r="H1376" s="975"/>
      <c r="I1376" s="974" t="s">
        <v>1859</v>
      </c>
      <c r="J1376" s="484"/>
      <c r="K1376" s="398"/>
      <c r="L1376" s="393"/>
      <c r="M1376" s="394"/>
      <c r="N1376" s="395"/>
      <c r="O1376" s="567">
        <f>SUM(O1365:O1375)</f>
        <v>500000</v>
      </c>
    </row>
    <row r="1377" spans="1:15" ht="12.75" customHeight="1">
      <c r="A1377" s="3360"/>
      <c r="B1377" s="315"/>
      <c r="C1377" s="315"/>
      <c r="D1377" s="2154" t="s">
        <v>34</v>
      </c>
      <c r="E1377" s="2136">
        <f>E1365+E1366+E1367+E1368</f>
        <v>14000000</v>
      </c>
      <c r="F1377" s="2096" t="s">
        <v>34</v>
      </c>
      <c r="G1377" s="2000">
        <f>SUM(G1365:G1376)</f>
        <v>1434000</v>
      </c>
      <c r="H1377" s="3429"/>
      <c r="I1377" s="3429"/>
      <c r="J1377" s="3429"/>
      <c r="K1377" s="3429"/>
      <c r="L1377" s="3277" t="s">
        <v>35</v>
      </c>
      <c r="M1377" s="3277"/>
      <c r="N1377" s="3277"/>
      <c r="O1377" s="2158">
        <f>O1376+G1377</f>
        <v>1934000</v>
      </c>
    </row>
    <row r="1379" spans="1:15" ht="18.75" customHeight="1">
      <c r="A1379" s="3311" t="s">
        <v>36</v>
      </c>
      <c r="B1379" s="3311"/>
      <c r="C1379" s="3311"/>
      <c r="D1379" s="3311"/>
      <c r="E1379" s="3311"/>
      <c r="F1379" s="3311"/>
      <c r="G1379" s="3311"/>
      <c r="H1379" s="3311"/>
      <c r="I1379" s="3311"/>
      <c r="J1379" s="3311"/>
      <c r="K1379" s="3311"/>
      <c r="L1379" s="3311"/>
      <c r="M1379" s="3311"/>
      <c r="N1379" s="3311"/>
      <c r="O1379" s="3311"/>
    </row>
    <row r="1380" spans="1:15">
      <c r="A1380" s="2119" t="s">
        <v>929</v>
      </c>
      <c r="B1380" s="463" t="s">
        <v>3</v>
      </c>
      <c r="C1380" s="464" t="s">
        <v>930</v>
      </c>
      <c r="D1380" s="464" t="s">
        <v>5</v>
      </c>
      <c r="E1380" s="958" t="s">
        <v>6</v>
      </c>
      <c r="F1380" s="463" t="s">
        <v>7</v>
      </c>
      <c r="G1380" s="959" t="s">
        <v>8</v>
      </c>
      <c r="H1380" s="509" t="s">
        <v>9</v>
      </c>
      <c r="I1380" s="463" t="s">
        <v>10</v>
      </c>
      <c r="J1380" s="24" t="s">
        <v>11</v>
      </c>
      <c r="K1380" s="24" t="s">
        <v>3</v>
      </c>
      <c r="L1380" s="463" t="s">
        <v>5</v>
      </c>
      <c r="M1380" s="463" t="s">
        <v>12</v>
      </c>
      <c r="N1380" s="24" t="s">
        <v>7</v>
      </c>
      <c r="O1380" s="30"/>
    </row>
    <row r="1381" spans="1:15" ht="12.75" customHeight="1">
      <c r="A1381" s="3357" t="s">
        <v>13</v>
      </c>
      <c r="B1381" s="978">
        <v>12218</v>
      </c>
      <c r="C1381" s="1401">
        <v>0.08</v>
      </c>
      <c r="D1381" s="1680" t="s">
        <v>7574</v>
      </c>
      <c r="E1381" s="564">
        <v>1650000</v>
      </c>
      <c r="F1381" s="1407">
        <v>0.08</v>
      </c>
      <c r="G1381" s="564">
        <f t="shared" ref="G1381:G1386" si="59">E1381*F1381</f>
        <v>132000</v>
      </c>
      <c r="H1381" s="544" t="s">
        <v>127</v>
      </c>
      <c r="I1381" s="544" t="s">
        <v>935</v>
      </c>
      <c r="J1381" s="1512"/>
      <c r="K1381" s="1512"/>
      <c r="L1381" s="1512"/>
      <c r="M1381" s="1519"/>
      <c r="N1381" s="1520"/>
      <c r="O1381" s="1997"/>
    </row>
    <row r="1382" spans="1:15" ht="12.75" customHeight="1">
      <c r="A1382" s="3358"/>
      <c r="B1382" s="1974">
        <v>12273</v>
      </c>
      <c r="C1382" s="545">
        <v>0.1</v>
      </c>
      <c r="D1382" s="2025" t="s">
        <v>7565</v>
      </c>
      <c r="E1382" s="2092">
        <v>3600000</v>
      </c>
      <c r="F1382" s="1840">
        <v>0.05</v>
      </c>
      <c r="G1382" s="564">
        <f t="shared" si="59"/>
        <v>180000</v>
      </c>
      <c r="H1382" s="1380" t="s">
        <v>46</v>
      </c>
      <c r="I1382" s="1380" t="s">
        <v>1859</v>
      </c>
      <c r="J1382" s="1512"/>
      <c r="K1382" s="1512"/>
      <c r="L1382" s="1512"/>
      <c r="M1382" s="1519"/>
      <c r="N1382" s="1520"/>
      <c r="O1382" s="1997"/>
    </row>
    <row r="1383" spans="1:15" ht="12.75" customHeight="1">
      <c r="A1383" s="3357"/>
      <c r="B1383" s="1403">
        <v>12353</v>
      </c>
      <c r="C1383" s="545">
        <v>0.1</v>
      </c>
      <c r="D1383" s="1690" t="s">
        <v>7558</v>
      </c>
      <c r="E1383" s="564">
        <v>2300000</v>
      </c>
      <c r="F1383" s="545">
        <v>0.05</v>
      </c>
      <c r="G1383" s="564">
        <f t="shared" si="59"/>
        <v>115000</v>
      </c>
      <c r="H1383" s="544" t="s">
        <v>1</v>
      </c>
      <c r="I1383" s="544" t="s">
        <v>1170</v>
      </c>
      <c r="J1383" s="1512"/>
      <c r="K1383" s="1512"/>
      <c r="L1383" s="1512"/>
      <c r="M1383" s="1519"/>
      <c r="N1383" s="1520"/>
      <c r="O1383" s="1997"/>
    </row>
    <row r="1384" spans="1:15" ht="12.75" customHeight="1">
      <c r="A1384" s="3357"/>
      <c r="B1384" s="1974">
        <v>12272</v>
      </c>
      <c r="C1384" s="545">
        <v>0.1</v>
      </c>
      <c r="D1384" s="2025" t="s">
        <v>7561</v>
      </c>
      <c r="E1384" s="2103">
        <v>2500000</v>
      </c>
      <c r="F1384" s="1840">
        <v>0.05</v>
      </c>
      <c r="G1384" s="564">
        <f t="shared" si="59"/>
        <v>125000</v>
      </c>
      <c r="H1384" s="1380" t="s">
        <v>1</v>
      </c>
      <c r="I1384" s="1380" t="s">
        <v>1859</v>
      </c>
      <c r="J1384" s="1512"/>
      <c r="K1384" s="1512"/>
      <c r="L1384" s="1512"/>
      <c r="M1384" s="1519"/>
      <c r="N1384" s="1520"/>
      <c r="O1384" s="1997"/>
    </row>
    <row r="1385" spans="1:15" ht="12.75" customHeight="1">
      <c r="A1385" s="3357"/>
      <c r="B1385" s="1403">
        <v>12354</v>
      </c>
      <c r="C1385" s="545">
        <v>0.1</v>
      </c>
      <c r="D1385" s="1690" t="s">
        <v>7575</v>
      </c>
      <c r="E1385" s="564">
        <v>1250000</v>
      </c>
      <c r="F1385" s="545">
        <v>0.1</v>
      </c>
      <c r="G1385" s="564">
        <f t="shared" si="59"/>
        <v>125000</v>
      </c>
      <c r="H1385" s="544" t="s">
        <v>127</v>
      </c>
      <c r="I1385" s="544" t="s">
        <v>935</v>
      </c>
      <c r="J1385" s="1512"/>
      <c r="K1385" s="1512"/>
      <c r="L1385" s="1512"/>
      <c r="M1385" s="1519"/>
      <c r="N1385" s="1520"/>
      <c r="O1385" s="1519"/>
    </row>
    <row r="1386" spans="1:15" ht="12.75" customHeight="1">
      <c r="A1386" s="3357"/>
      <c r="B1386" s="2139">
        <v>12391</v>
      </c>
      <c r="C1386" s="1840">
        <v>0.1</v>
      </c>
      <c r="D1386" s="1752" t="s">
        <v>7576</v>
      </c>
      <c r="E1386" s="2092">
        <v>3400000</v>
      </c>
      <c r="F1386" s="1840">
        <v>0.05</v>
      </c>
      <c r="G1386" s="564">
        <f t="shared" si="59"/>
        <v>170000</v>
      </c>
      <c r="H1386" s="1380" t="s">
        <v>7147</v>
      </c>
      <c r="I1386" s="1380" t="s">
        <v>1859</v>
      </c>
      <c r="J1386" s="1512"/>
      <c r="K1386" s="1512"/>
      <c r="L1386" s="1512"/>
      <c r="M1386" s="1519"/>
      <c r="N1386" s="1520"/>
      <c r="O1386" s="1519"/>
    </row>
    <row r="1387" spans="1:15" ht="12.75" customHeight="1">
      <c r="A1387" s="3357"/>
      <c r="B1387" s="407"/>
      <c r="C1387" s="676"/>
      <c r="D1387" s="407"/>
      <c r="E1387" s="407"/>
      <c r="F1387" s="407"/>
      <c r="G1387" s="407"/>
      <c r="H1387" s="407"/>
      <c r="I1387" s="407"/>
      <c r="J1387" s="1512"/>
      <c r="K1387" s="1512"/>
      <c r="L1387" s="1512"/>
      <c r="M1387" s="1519"/>
      <c r="N1387" s="1520"/>
      <c r="O1387" s="1519"/>
    </row>
    <row r="1388" spans="1:15" ht="12.75" customHeight="1">
      <c r="A1388" s="3357"/>
      <c r="B1388" s="407"/>
      <c r="C1388" s="676"/>
      <c r="D1388" s="407"/>
      <c r="E1388" s="407"/>
      <c r="F1388" s="407"/>
      <c r="G1388" s="407"/>
      <c r="H1388" s="407"/>
      <c r="I1388" s="407"/>
      <c r="J1388" s="1512"/>
      <c r="K1388" s="1512"/>
      <c r="L1388" s="1512"/>
      <c r="M1388" s="1519"/>
      <c r="N1388" s="1520"/>
      <c r="O1388" s="1519"/>
    </row>
    <row r="1389" spans="1:15" ht="12.75" customHeight="1">
      <c r="A1389" s="3357"/>
      <c r="B1389" s="484"/>
      <c r="C1389" s="484"/>
      <c r="D1389" s="483"/>
      <c r="E1389" s="483"/>
      <c r="F1389" s="483"/>
      <c r="G1389" s="483"/>
      <c r="H1389" s="483"/>
      <c r="I1389" s="484"/>
      <c r="J1389" s="1512"/>
      <c r="K1389" s="1512"/>
      <c r="L1389" s="1512"/>
      <c r="M1389" s="1519"/>
      <c r="N1389" s="1520"/>
      <c r="O1389" s="1519"/>
    </row>
    <row r="1390" spans="1:15" ht="12.75" customHeight="1">
      <c r="A1390" s="3357"/>
      <c r="B1390" s="992"/>
      <c r="C1390" s="484"/>
      <c r="D1390" s="483"/>
      <c r="E1390" s="583"/>
      <c r="F1390" s="482"/>
      <c r="G1390" s="483"/>
      <c r="H1390" s="483"/>
      <c r="I1390" s="484"/>
      <c r="J1390" s="1512"/>
      <c r="K1390" s="1512"/>
      <c r="L1390" s="1512"/>
      <c r="M1390" s="1519"/>
      <c r="N1390" s="1520"/>
      <c r="O1390" s="1519"/>
    </row>
    <row r="1391" spans="1:15" ht="12.75" customHeight="1">
      <c r="A1391" s="3357"/>
      <c r="B1391" s="1783"/>
      <c r="C1391" s="813"/>
      <c r="D1391" s="813"/>
      <c r="E1391" s="1142"/>
      <c r="F1391" s="813"/>
      <c r="G1391" s="813"/>
      <c r="H1391" s="813"/>
      <c r="I1391" s="816"/>
      <c r="J1391" s="1512"/>
      <c r="K1391" s="1512"/>
      <c r="L1391" s="1512"/>
      <c r="M1391" s="1519"/>
      <c r="N1391" s="1520"/>
      <c r="O1391" s="1519"/>
    </row>
    <row r="1392" spans="1:15" ht="12.75" customHeight="1">
      <c r="A1392" s="3357"/>
      <c r="B1392" s="992" t="s">
        <v>7103</v>
      </c>
      <c r="C1392" s="482"/>
      <c r="D1392" s="483" t="s">
        <v>7577</v>
      </c>
      <c r="E1392" s="583"/>
      <c r="F1392" s="482"/>
      <c r="G1392" s="483"/>
      <c r="H1392" s="483"/>
      <c r="I1392" s="484" t="s">
        <v>1859</v>
      </c>
      <c r="J1392" s="1512"/>
      <c r="K1392" s="1512"/>
      <c r="L1392" s="1512"/>
      <c r="M1392" s="1519"/>
      <c r="N1392" s="1520"/>
      <c r="O1392" s="1519"/>
    </row>
    <row r="1393" spans="1:15" ht="12.75" customHeight="1">
      <c r="A1393" s="3357"/>
      <c r="B1393" s="992" t="s">
        <v>171</v>
      </c>
      <c r="C1393" s="483"/>
      <c r="D1393" s="483" t="s">
        <v>7578</v>
      </c>
      <c r="E1393" s="583"/>
      <c r="F1393" s="483"/>
      <c r="G1393" s="483"/>
      <c r="H1393" s="483"/>
      <c r="I1393" s="484" t="s">
        <v>5573</v>
      </c>
      <c r="J1393" s="1590"/>
      <c r="K1393" s="1590"/>
      <c r="L1393" s="1512"/>
      <c r="M1393" s="1519"/>
      <c r="N1393" s="1520"/>
      <c r="O1393" s="1519"/>
    </row>
    <row r="1394" spans="1:15" ht="12.75" customHeight="1">
      <c r="A1394" s="3357"/>
      <c r="B1394" s="992" t="s">
        <v>171</v>
      </c>
      <c r="C1394" s="483"/>
      <c r="D1394" s="483" t="s">
        <v>7579</v>
      </c>
      <c r="E1394" s="583"/>
      <c r="F1394" s="483"/>
      <c r="G1394" s="483"/>
      <c r="H1394" s="483"/>
      <c r="I1394" s="484" t="s">
        <v>5573</v>
      </c>
      <c r="J1394" s="1552"/>
      <c r="K1394" s="1521"/>
      <c r="L1394" s="1512"/>
      <c r="M1394" s="1519"/>
      <c r="N1394" s="1520"/>
      <c r="O1394" s="1519"/>
    </row>
    <row r="1395" spans="1:15" ht="12.75" customHeight="1">
      <c r="A1395" s="3358"/>
      <c r="B1395" s="1561"/>
      <c r="C1395" s="774"/>
      <c r="D1395" s="1993"/>
      <c r="E1395" s="2050"/>
      <c r="F1395" s="1781"/>
      <c r="G1395" s="965"/>
      <c r="H1395" s="703"/>
      <c r="I1395" s="705"/>
      <c r="J1395" s="484"/>
      <c r="K1395" s="398"/>
      <c r="L1395" s="393"/>
      <c r="M1395" s="394"/>
      <c r="N1395" s="395"/>
      <c r="O1395" s="567"/>
    </row>
    <row r="1396" spans="1:15" ht="12.75" customHeight="1">
      <c r="A1396" s="3359"/>
      <c r="B1396" s="1478"/>
      <c r="C1396" s="315"/>
      <c r="D1396" s="1041" t="s">
        <v>34</v>
      </c>
      <c r="E1396" s="2051">
        <f>E1381+E1382+E1383+E1384+E1385+E1386</f>
        <v>14700000</v>
      </c>
      <c r="F1396" s="668" t="s">
        <v>34</v>
      </c>
      <c r="G1396" s="2000">
        <f>SUM(G1381:G1395)</f>
        <v>847000</v>
      </c>
      <c r="H1396" s="3429"/>
      <c r="I1396" s="3429"/>
      <c r="J1396" s="3429"/>
      <c r="K1396" s="3429"/>
      <c r="L1396" s="3277" t="s">
        <v>35</v>
      </c>
      <c r="M1396" s="3277"/>
      <c r="N1396" s="3277"/>
      <c r="O1396" s="2158">
        <f>G1396</f>
        <v>847000</v>
      </c>
    </row>
    <row r="1398" spans="1:15" ht="18.75" customHeight="1">
      <c r="A1398" s="3311" t="s">
        <v>942</v>
      </c>
      <c r="B1398" s="3311"/>
      <c r="C1398" s="3311"/>
      <c r="D1398" s="3311"/>
      <c r="E1398" s="3311"/>
      <c r="F1398" s="3311"/>
      <c r="G1398" s="3311"/>
      <c r="H1398" s="3311"/>
      <c r="I1398" s="3311"/>
      <c r="J1398" s="3311"/>
      <c r="K1398" s="3311"/>
      <c r="L1398" s="3311"/>
      <c r="M1398" s="3311"/>
      <c r="N1398" s="3311"/>
      <c r="O1398" s="3311"/>
    </row>
    <row r="1399" spans="1:15">
      <c r="A1399" s="2119" t="s">
        <v>929</v>
      </c>
      <c r="B1399" s="463" t="s">
        <v>3</v>
      </c>
      <c r="C1399" s="464" t="s">
        <v>930</v>
      </c>
      <c r="D1399" s="464" t="s">
        <v>5</v>
      </c>
      <c r="E1399" s="958" t="s">
        <v>6</v>
      </c>
      <c r="F1399" s="463" t="s">
        <v>7</v>
      </c>
      <c r="G1399" s="959" t="s">
        <v>8</v>
      </c>
      <c r="H1399" s="509" t="s">
        <v>9</v>
      </c>
      <c r="I1399" s="463" t="s">
        <v>10</v>
      </c>
      <c r="J1399" s="24" t="s">
        <v>11</v>
      </c>
      <c r="K1399" s="24" t="s">
        <v>3</v>
      </c>
      <c r="L1399" s="463" t="s">
        <v>5</v>
      </c>
      <c r="M1399" s="463" t="s">
        <v>12</v>
      </c>
      <c r="N1399" s="24" t="s">
        <v>7</v>
      </c>
      <c r="O1399" s="30"/>
    </row>
    <row r="1400" spans="1:15" ht="12.75" customHeight="1">
      <c r="A1400" s="3357" t="s">
        <v>13</v>
      </c>
      <c r="B1400" s="1644">
        <v>12352</v>
      </c>
      <c r="C1400" s="545">
        <v>0.1</v>
      </c>
      <c r="D1400" s="1690" t="s">
        <v>7580</v>
      </c>
      <c r="E1400" s="714">
        <v>1800000</v>
      </c>
      <c r="F1400" s="545">
        <v>0.1</v>
      </c>
      <c r="G1400" s="564">
        <f t="shared" ref="G1400:G1406" si="60">E1400*F1400</f>
        <v>180000</v>
      </c>
      <c r="H1400" s="544" t="s">
        <v>1073</v>
      </c>
      <c r="I1400" s="544" t="s">
        <v>1859</v>
      </c>
      <c r="J1400" s="1552"/>
      <c r="K1400" s="1860"/>
      <c r="L1400" s="483"/>
      <c r="M1400" s="583"/>
      <c r="N1400" s="1543"/>
      <c r="O1400" s="2048"/>
    </row>
    <row r="1401" spans="1:15" ht="12.75" customHeight="1">
      <c r="A1401" s="3357"/>
      <c r="B1401" s="1644">
        <v>12392</v>
      </c>
      <c r="C1401" s="1745">
        <v>0.08</v>
      </c>
      <c r="D1401" s="497" t="s">
        <v>7581</v>
      </c>
      <c r="E1401" s="658">
        <v>2700000</v>
      </c>
      <c r="F1401" s="1359">
        <v>0.08</v>
      </c>
      <c r="G1401" s="564">
        <f t="shared" si="60"/>
        <v>216000</v>
      </c>
      <c r="H1401" s="544" t="s">
        <v>1073</v>
      </c>
      <c r="I1401" s="659" t="s">
        <v>1859</v>
      </c>
      <c r="J1401" s="1512"/>
      <c r="K1401" s="1512"/>
      <c r="L1401" s="1512"/>
      <c r="M1401" s="1519"/>
      <c r="N1401" s="1520"/>
      <c r="O1401" s="1997"/>
    </row>
    <row r="1402" spans="1:15" ht="12.75" customHeight="1">
      <c r="A1402" s="3357"/>
      <c r="B1402" s="1644">
        <v>12396</v>
      </c>
      <c r="C1402" s="656">
        <v>0.1</v>
      </c>
      <c r="D1402" s="497" t="s">
        <v>7582</v>
      </c>
      <c r="E1402" s="658">
        <v>2400000</v>
      </c>
      <c r="F1402" s="656">
        <v>0.1</v>
      </c>
      <c r="G1402" s="564">
        <f t="shared" si="60"/>
        <v>240000</v>
      </c>
      <c r="H1402" s="544" t="s">
        <v>1073</v>
      </c>
      <c r="I1402" s="659" t="s">
        <v>5573</v>
      </c>
      <c r="J1402" s="1512"/>
      <c r="K1402" s="1512"/>
      <c r="L1402" s="1512"/>
      <c r="M1402" s="1519"/>
      <c r="N1402" s="1520"/>
      <c r="O1402" s="1997"/>
    </row>
    <row r="1403" spans="1:15" ht="12.75" customHeight="1">
      <c r="A1403" s="3358"/>
      <c r="B1403" s="1136">
        <v>12229</v>
      </c>
      <c r="C1403" s="541">
        <v>0.1</v>
      </c>
      <c r="D1403" s="1966" t="s">
        <v>7567</v>
      </c>
      <c r="E1403" s="858">
        <v>2700000</v>
      </c>
      <c r="F1403" s="541">
        <v>0.05</v>
      </c>
      <c r="G1403" s="564">
        <f t="shared" si="60"/>
        <v>135000</v>
      </c>
      <c r="H1403" s="543" t="s">
        <v>46</v>
      </c>
      <c r="I1403" s="543" t="s">
        <v>5573</v>
      </c>
      <c r="J1403" s="1512"/>
      <c r="K1403" s="1512"/>
      <c r="L1403" s="1512"/>
      <c r="M1403" s="1519"/>
      <c r="N1403" s="1520"/>
      <c r="O1403" s="1997"/>
    </row>
    <row r="1404" spans="1:15" ht="12.75" customHeight="1">
      <c r="A1404" s="3357"/>
      <c r="B1404" s="1136">
        <v>12297</v>
      </c>
      <c r="C1404" s="541">
        <v>0.1</v>
      </c>
      <c r="D1404" s="542" t="s">
        <v>7583</v>
      </c>
      <c r="E1404" s="858">
        <v>2400000</v>
      </c>
      <c r="F1404" s="541">
        <v>0.06</v>
      </c>
      <c r="G1404" s="564">
        <f t="shared" si="60"/>
        <v>144000</v>
      </c>
      <c r="H1404" s="543" t="s">
        <v>19</v>
      </c>
      <c r="I1404" s="543" t="s">
        <v>1859</v>
      </c>
      <c r="J1404" s="1512"/>
      <c r="K1404" s="1512"/>
      <c r="L1404" s="1512"/>
      <c r="M1404" s="1519"/>
      <c r="N1404" s="1520"/>
      <c r="O1404" s="1997"/>
    </row>
    <row r="1405" spans="1:15" ht="12.75" customHeight="1">
      <c r="A1405" s="3357"/>
      <c r="B1405" s="978">
        <v>12412</v>
      </c>
      <c r="C1405" s="545">
        <v>0.1</v>
      </c>
      <c r="D1405" s="1680" t="s">
        <v>7584</v>
      </c>
      <c r="E1405" s="564">
        <v>1780000</v>
      </c>
      <c r="F1405" s="545">
        <v>0.06</v>
      </c>
      <c r="G1405" s="564">
        <f t="shared" si="60"/>
        <v>106800</v>
      </c>
      <c r="H1405" s="544" t="s">
        <v>19</v>
      </c>
      <c r="I1405" s="544" t="s">
        <v>1859</v>
      </c>
      <c r="J1405" s="1512"/>
      <c r="K1405" s="1512"/>
      <c r="L1405" s="1512"/>
      <c r="M1405" s="1519"/>
      <c r="N1405" s="1520"/>
      <c r="O1405" s="1997"/>
    </row>
    <row r="1406" spans="1:15" ht="12.75" customHeight="1">
      <c r="A1406" s="3357"/>
      <c r="B1406" s="978">
        <v>12359</v>
      </c>
      <c r="C1406" s="545">
        <v>0.1</v>
      </c>
      <c r="D1406" s="1680" t="s">
        <v>7585</v>
      </c>
      <c r="E1406" s="564">
        <v>1550000</v>
      </c>
      <c r="F1406" s="545">
        <v>0.06</v>
      </c>
      <c r="G1406" s="564">
        <f t="shared" si="60"/>
        <v>93000</v>
      </c>
      <c r="H1406" s="544" t="s">
        <v>19</v>
      </c>
      <c r="I1406" s="544" t="s">
        <v>1859</v>
      </c>
      <c r="J1406" s="1512"/>
      <c r="K1406" s="1512"/>
      <c r="L1406" s="1512"/>
      <c r="M1406" s="1519"/>
      <c r="N1406" s="1520"/>
      <c r="O1406" s="1997"/>
    </row>
    <row r="1407" spans="1:15" ht="12.75" customHeight="1">
      <c r="A1407" s="3357"/>
      <c r="B1407" s="992"/>
      <c r="C1407" s="484"/>
      <c r="D1407" s="483"/>
      <c r="E1407" s="483"/>
      <c r="F1407" s="484"/>
      <c r="G1407" s="483"/>
      <c r="H1407" s="483"/>
      <c r="I1407" s="484"/>
      <c r="J1407" s="1512"/>
      <c r="K1407" s="1512"/>
      <c r="L1407" s="1512"/>
      <c r="M1407" s="1519"/>
      <c r="N1407" s="1520"/>
      <c r="O1407" s="1519"/>
    </row>
    <row r="1408" spans="1:15" ht="12.75" customHeight="1">
      <c r="A1408" s="3357"/>
      <c r="B1408" s="816"/>
      <c r="C1408" s="816"/>
      <c r="D1408" s="813"/>
      <c r="E1408" s="813"/>
      <c r="F1408" s="816"/>
      <c r="G1408" s="813"/>
      <c r="H1408" s="813"/>
      <c r="I1408" s="816"/>
      <c r="J1408" s="1512"/>
      <c r="K1408" s="1512"/>
      <c r="L1408" s="1512"/>
      <c r="M1408" s="1519"/>
      <c r="N1408" s="1520"/>
      <c r="O1408" s="1519"/>
    </row>
    <row r="1409" spans="1:15" ht="12.75" customHeight="1">
      <c r="A1409" s="3357"/>
      <c r="B1409" s="992"/>
      <c r="C1409" s="483"/>
      <c r="D1409" s="483"/>
      <c r="E1409" s="583"/>
      <c r="F1409" s="482"/>
      <c r="G1409" s="483"/>
      <c r="H1409" s="483"/>
      <c r="I1409" s="484"/>
      <c r="J1409" s="1512"/>
      <c r="K1409" s="1512"/>
      <c r="L1409" s="1512"/>
      <c r="M1409" s="1519"/>
      <c r="N1409" s="1520"/>
      <c r="O1409" s="1519"/>
    </row>
    <row r="1410" spans="1:15" ht="12.75" customHeight="1">
      <c r="A1410" s="3357"/>
      <c r="B1410" s="992"/>
      <c r="C1410" s="483"/>
      <c r="D1410" s="483"/>
      <c r="E1410" s="583"/>
      <c r="F1410" s="483"/>
      <c r="G1410" s="483"/>
      <c r="H1410" s="483"/>
      <c r="I1410" s="484"/>
      <c r="J1410" s="1512"/>
      <c r="K1410" s="1512"/>
      <c r="L1410" s="1512"/>
      <c r="M1410" s="1519"/>
      <c r="N1410" s="1520"/>
      <c r="O1410" s="1519"/>
    </row>
    <row r="1411" spans="1:15" ht="12.75" customHeight="1">
      <c r="A1411" s="3357"/>
      <c r="B1411" s="992" t="s">
        <v>1922</v>
      </c>
      <c r="C1411" s="483"/>
      <c r="D1411" s="483" t="s">
        <v>7586</v>
      </c>
      <c r="E1411" s="583"/>
      <c r="F1411" s="483"/>
      <c r="G1411" s="483"/>
      <c r="H1411" s="483"/>
      <c r="I1411" s="484" t="s">
        <v>1859</v>
      </c>
      <c r="J1411" s="1512"/>
      <c r="K1411" s="1512"/>
      <c r="L1411" s="1512"/>
      <c r="M1411" s="1519"/>
      <c r="N1411" s="1520"/>
      <c r="O1411" s="1519"/>
    </row>
    <row r="1412" spans="1:15" ht="12.75" customHeight="1">
      <c r="A1412" s="3357"/>
      <c r="B1412" s="992" t="s">
        <v>315</v>
      </c>
      <c r="C1412" s="483"/>
      <c r="D1412" s="483" t="s">
        <v>7587</v>
      </c>
      <c r="E1412" s="583"/>
      <c r="F1412" s="483"/>
      <c r="G1412" s="483"/>
      <c r="H1412" s="483"/>
      <c r="I1412" s="484" t="s">
        <v>1859</v>
      </c>
      <c r="J1412" s="1590"/>
      <c r="K1412" s="1590"/>
      <c r="L1412" s="1512"/>
      <c r="M1412" s="1519"/>
      <c r="N1412" s="1520"/>
      <c r="O1412" s="1519"/>
    </row>
    <row r="1413" spans="1:15" ht="12.75" customHeight="1">
      <c r="A1413" s="3357"/>
      <c r="B1413" s="1989" t="s">
        <v>7103</v>
      </c>
      <c r="C1413" s="1779"/>
      <c r="D1413" s="702" t="s">
        <v>7588</v>
      </c>
      <c r="E1413" s="2104"/>
      <c r="F1413" s="701"/>
      <c r="G1413" s="702"/>
      <c r="H1413" s="702"/>
      <c r="I1413" s="705" t="s">
        <v>935</v>
      </c>
      <c r="J1413" s="1521"/>
      <c r="K1413" s="1521"/>
      <c r="L1413" s="1512"/>
      <c r="M1413" s="1519"/>
      <c r="N1413" s="1520"/>
      <c r="O1413" s="1519"/>
    </row>
    <row r="1414" spans="1:15" ht="12.75" customHeight="1">
      <c r="A1414" s="3358"/>
      <c r="B1414" s="1561"/>
      <c r="C1414" s="774"/>
      <c r="D1414" s="1993"/>
      <c r="E1414" s="2050"/>
      <c r="F1414" s="1604"/>
      <c r="G1414" s="1550"/>
      <c r="H1414" s="583"/>
      <c r="I1414" s="484"/>
      <c r="J1414" s="484"/>
      <c r="K1414" s="398"/>
      <c r="L1414" s="393"/>
      <c r="M1414" s="394"/>
      <c r="N1414" s="395"/>
      <c r="O1414" s="567"/>
    </row>
    <row r="1415" spans="1:15" ht="12.75" customHeight="1">
      <c r="A1415" s="3359"/>
      <c r="B1415" s="1478"/>
      <c r="C1415" s="315"/>
      <c r="D1415" s="1041" t="s">
        <v>34</v>
      </c>
      <c r="E1415" s="2051">
        <f>E1400+E1401+E1402+E1403+E1404+E1405+E1406</f>
        <v>15330000</v>
      </c>
      <c r="F1415" s="668" t="s">
        <v>34</v>
      </c>
      <c r="G1415" s="2000">
        <f>SUM(G1400:G1414)</f>
        <v>1114800</v>
      </c>
      <c r="H1415" s="3429"/>
      <c r="I1415" s="3429"/>
      <c r="J1415" s="3429"/>
      <c r="K1415" s="3429"/>
      <c r="L1415" s="3277" t="s">
        <v>35</v>
      </c>
      <c r="M1415" s="3277"/>
      <c r="N1415" s="3277"/>
      <c r="O1415" s="1326">
        <f>SUM(G1415)</f>
        <v>1114800</v>
      </c>
    </row>
    <row r="1417" spans="1:15" ht="18.75" customHeight="1">
      <c r="A1417" s="3311" t="s">
        <v>25</v>
      </c>
      <c r="B1417" s="3311"/>
      <c r="C1417" s="3311"/>
      <c r="D1417" s="3311"/>
      <c r="E1417" s="3311"/>
      <c r="F1417" s="3311"/>
      <c r="G1417" s="3311"/>
      <c r="H1417" s="3311"/>
      <c r="I1417" s="3311"/>
      <c r="J1417" s="3311"/>
      <c r="K1417" s="3311"/>
      <c r="L1417" s="3311"/>
      <c r="M1417" s="3311"/>
      <c r="N1417" s="3311"/>
      <c r="O1417" s="3311"/>
    </row>
    <row r="1418" spans="1:15">
      <c r="A1418" s="2119" t="s">
        <v>929</v>
      </c>
      <c r="B1418" s="463" t="s">
        <v>3</v>
      </c>
      <c r="C1418" s="464" t="s">
        <v>930</v>
      </c>
      <c r="D1418" s="464" t="s">
        <v>5</v>
      </c>
      <c r="E1418" s="958" t="s">
        <v>6</v>
      </c>
      <c r="F1418" s="463" t="s">
        <v>7</v>
      </c>
      <c r="G1418" s="959" t="s">
        <v>8</v>
      </c>
      <c r="H1418" s="509" t="s">
        <v>9</v>
      </c>
      <c r="I1418" s="463" t="s">
        <v>10</v>
      </c>
      <c r="J1418" s="24" t="s">
        <v>11</v>
      </c>
      <c r="K1418" s="24" t="s">
        <v>3</v>
      </c>
      <c r="L1418" s="463" t="s">
        <v>5</v>
      </c>
      <c r="M1418" s="463" t="s">
        <v>12</v>
      </c>
      <c r="N1418" s="24" t="s">
        <v>7</v>
      </c>
      <c r="O1418" s="30"/>
    </row>
    <row r="1419" spans="1:15" ht="12.75" customHeight="1">
      <c r="A1419" s="3357"/>
      <c r="B1419" s="1078"/>
      <c r="C1419" s="1580"/>
      <c r="D1419" s="1613"/>
      <c r="E1419" s="1614"/>
      <c r="F1419" s="1580"/>
      <c r="G1419" s="583"/>
      <c r="H1419" s="1471"/>
      <c r="I1419" s="974"/>
      <c r="J1419" s="1552"/>
      <c r="K1419" s="1860"/>
      <c r="L1419" s="483"/>
      <c r="M1419" s="583"/>
      <c r="N1419" s="1543"/>
      <c r="O1419" s="2048"/>
    </row>
    <row r="1420" spans="1:15" ht="12.75" customHeight="1">
      <c r="A1420" s="3357"/>
      <c r="B1420" s="992"/>
      <c r="C1420" s="482"/>
      <c r="D1420" s="702"/>
      <c r="E1420" s="583"/>
      <c r="F1420" s="482"/>
      <c r="G1420" s="483"/>
      <c r="H1420" s="483"/>
      <c r="I1420" s="484"/>
      <c r="J1420" s="1512"/>
      <c r="K1420" s="1860"/>
      <c r="L1420" s="1521"/>
      <c r="M1420" s="1588"/>
      <c r="N1420" s="1520"/>
      <c r="O1420" s="1997"/>
    </row>
    <row r="1421" spans="1:15" ht="12.75" customHeight="1">
      <c r="A1421" s="3357"/>
      <c r="B1421" s="1836"/>
      <c r="C1421" s="702"/>
      <c r="D1421" s="777"/>
      <c r="E1421" s="703"/>
      <c r="F1421" s="701"/>
      <c r="G1421" s="703"/>
      <c r="H1421" s="705"/>
      <c r="I1421" s="705"/>
      <c r="J1421" s="1512"/>
      <c r="K1421" s="1512"/>
      <c r="L1421" s="1512"/>
      <c r="M1421" s="1519"/>
      <c r="N1421" s="1520"/>
      <c r="O1421" s="1997"/>
    </row>
    <row r="1422" spans="1:15" ht="12.75" customHeight="1">
      <c r="A1422" s="3357"/>
      <c r="B1422" s="484"/>
      <c r="C1422" s="483"/>
      <c r="D1422" s="483"/>
      <c r="E1422" s="483"/>
      <c r="F1422" s="483"/>
      <c r="G1422" s="483"/>
      <c r="H1422" s="483"/>
      <c r="I1422" s="484"/>
      <c r="J1422" s="1512"/>
      <c r="K1422" s="1512"/>
      <c r="L1422" s="1512"/>
      <c r="M1422" s="1519"/>
      <c r="N1422" s="1520"/>
      <c r="O1422" s="1519"/>
    </row>
    <row r="1423" spans="1:15" ht="12.75" customHeight="1">
      <c r="A1423" s="3357"/>
      <c r="B1423" s="1086"/>
      <c r="C1423" s="975"/>
      <c r="D1423" s="975"/>
      <c r="E1423" s="1988"/>
      <c r="F1423" s="1079"/>
      <c r="G1423" s="975"/>
      <c r="H1423" s="975"/>
      <c r="I1423" s="974"/>
      <c r="J1423" s="1512"/>
      <c r="K1423" s="1512"/>
      <c r="L1423" s="1512"/>
      <c r="M1423" s="1519"/>
      <c r="N1423" s="1520"/>
      <c r="O1423" s="1519"/>
    </row>
    <row r="1424" spans="1:15" ht="12.75" customHeight="1">
      <c r="A1424" s="3357"/>
      <c r="B1424" s="1086"/>
      <c r="C1424" s="975"/>
      <c r="D1424" s="975"/>
      <c r="E1424" s="1988"/>
      <c r="F1424" s="975"/>
      <c r="G1424" s="975"/>
      <c r="H1424" s="975"/>
      <c r="I1424" s="974"/>
      <c r="J1424" s="1512"/>
      <c r="K1424" s="1512"/>
      <c r="L1424" s="1512"/>
      <c r="M1424" s="1519"/>
      <c r="N1424" s="1520"/>
      <c r="O1424" s="1519"/>
    </row>
    <row r="1425" spans="1:15" ht="12.75" customHeight="1">
      <c r="A1425" s="3357"/>
      <c r="B1425" s="992"/>
      <c r="C1425" s="483"/>
      <c r="D1425" s="483"/>
      <c r="E1425" s="483"/>
      <c r="F1425" s="483"/>
      <c r="G1425" s="483"/>
      <c r="H1425" s="483"/>
      <c r="I1425" s="484"/>
      <c r="J1425" s="1512"/>
      <c r="K1425" s="1512"/>
      <c r="L1425" s="1512"/>
      <c r="M1425" s="1519"/>
      <c r="N1425" s="1520"/>
      <c r="O1425" s="1519"/>
    </row>
    <row r="1426" spans="1:15" ht="12.75" customHeight="1">
      <c r="A1426" s="3358"/>
      <c r="B1426" s="2058"/>
      <c r="C1426" s="812"/>
      <c r="D1426" s="605"/>
      <c r="E1426" s="2059"/>
      <c r="F1426" s="812"/>
      <c r="G1426" s="815"/>
      <c r="H1426" s="816"/>
      <c r="I1426" s="1148"/>
      <c r="J1426" s="1590"/>
      <c r="K1426" s="1590"/>
      <c r="L1426" s="1512"/>
      <c r="M1426" s="1519"/>
      <c r="N1426" s="1520"/>
      <c r="O1426" s="1519"/>
    </row>
    <row r="1427" spans="1:15" ht="12.75" customHeight="1">
      <c r="A1427" s="3357"/>
      <c r="B1427" s="483"/>
      <c r="C1427" s="483"/>
      <c r="D1427" s="483"/>
      <c r="E1427" s="483"/>
      <c r="F1427" s="2060"/>
      <c r="G1427" s="2039"/>
      <c r="H1427" s="483"/>
      <c r="I1427" s="483"/>
      <c r="J1427" s="1521"/>
      <c r="K1427" s="1521"/>
      <c r="L1427" s="1512"/>
      <c r="M1427" s="1519"/>
      <c r="N1427" s="1520"/>
      <c r="O1427" s="1519"/>
    </row>
    <row r="1428" spans="1:15" ht="12.75" customHeight="1">
      <c r="A1428" s="3358"/>
      <c r="B1428" s="1561"/>
      <c r="C1428" s="774"/>
      <c r="D1428" s="1993"/>
      <c r="E1428" s="2050"/>
      <c r="F1428" s="1604"/>
      <c r="G1428" s="1550"/>
      <c r="H1428" s="583"/>
      <c r="I1428" s="484"/>
      <c r="J1428" s="484"/>
      <c r="K1428" s="398"/>
      <c r="L1428" s="393"/>
      <c r="M1428" s="394"/>
      <c r="N1428" s="395"/>
      <c r="O1428" s="567"/>
    </row>
    <row r="1429" spans="1:15" ht="12.75" customHeight="1">
      <c r="A1429" s="3359"/>
      <c r="B1429" s="1478"/>
      <c r="C1429" s="315"/>
      <c r="D1429" s="1041" t="s">
        <v>34</v>
      </c>
      <c r="E1429" s="2051">
        <f>SUM(E1419:E1427)</f>
        <v>0</v>
      </c>
      <c r="F1429" s="668" t="s">
        <v>34</v>
      </c>
      <c r="G1429" s="2052">
        <f>SUM(G1419:G1428)</f>
        <v>0</v>
      </c>
      <c r="H1429" s="3429"/>
      <c r="I1429" s="3429"/>
      <c r="J1429" s="3429"/>
      <c r="K1429" s="3429"/>
      <c r="L1429" s="3277" t="s">
        <v>35</v>
      </c>
      <c r="M1429" s="3277"/>
      <c r="N1429" s="3277"/>
      <c r="O1429" s="2049">
        <f>O1428+E1429</f>
        <v>0</v>
      </c>
    </row>
    <row r="1431" spans="1:15">
      <c r="A1431" s="3452" t="s">
        <v>69</v>
      </c>
      <c r="B1431" s="3459"/>
      <c r="C1431" s="2113"/>
      <c r="D1431" s="1042">
        <f>E1415+E1396+E1377+E1360</f>
        <v>48380000</v>
      </c>
    </row>
    <row r="1432" spans="1:15">
      <c r="A1432" s="3453" t="s">
        <v>70</v>
      </c>
      <c r="B1432" s="3460"/>
      <c r="C1432" s="972"/>
      <c r="D1432" s="1043"/>
    </row>
    <row r="1433" spans="1:15">
      <c r="A1433" s="3454" t="s">
        <v>71</v>
      </c>
      <c r="B1433" s="3461"/>
      <c r="C1433" s="2112"/>
      <c r="D1433" s="1044"/>
    </row>
    <row r="1436" spans="1:15">
      <c r="A1436" s="3334" t="s">
        <v>7589</v>
      </c>
      <c r="B1436" s="3334"/>
      <c r="C1436" s="3334"/>
      <c r="D1436" s="3334"/>
      <c r="E1436" s="3334"/>
      <c r="F1436" s="3334"/>
      <c r="G1436" s="3334"/>
      <c r="H1436" s="3334"/>
      <c r="I1436" s="3334"/>
    </row>
    <row r="1437" spans="1:15">
      <c r="A1437" s="3334"/>
      <c r="B1437" s="3334"/>
      <c r="C1437" s="3335"/>
      <c r="D1437" s="3334"/>
      <c r="E1437" s="3334"/>
      <c r="F1437" s="3334"/>
      <c r="G1437" s="3334"/>
      <c r="H1437" s="3334"/>
      <c r="I1437" s="3334"/>
    </row>
    <row r="1438" spans="1:15" ht="28.5">
      <c r="A1438" s="1368" t="s">
        <v>523</v>
      </c>
      <c r="B1438" s="1940" t="s">
        <v>524</v>
      </c>
      <c r="C1438" s="682" t="s">
        <v>525</v>
      </c>
      <c r="D1438" s="1941" t="s">
        <v>526</v>
      </c>
      <c r="E1438" s="911" t="s">
        <v>6</v>
      </c>
      <c r="F1438" s="683" t="s">
        <v>7</v>
      </c>
      <c r="G1438" s="899" t="s">
        <v>527</v>
      </c>
      <c r="H1438" s="684" t="s">
        <v>11</v>
      </c>
      <c r="I1438" s="489" t="s">
        <v>528</v>
      </c>
    </row>
    <row r="1439" spans="1:15" s="605" customFormat="1" ht="15.75">
      <c r="A1439" s="1362">
        <v>12218</v>
      </c>
      <c r="B1439" s="1765">
        <v>0.08</v>
      </c>
      <c r="C1439" s="1680" t="s">
        <v>7590</v>
      </c>
      <c r="D1439" s="1347" t="s">
        <v>7255</v>
      </c>
      <c r="E1439" s="1024">
        <v>1650000</v>
      </c>
      <c r="F1439" s="1315">
        <v>0.01</v>
      </c>
      <c r="G1439" s="1153">
        <f>E1439*F1439</f>
        <v>16500</v>
      </c>
      <c r="H1439" s="1680"/>
      <c r="I1439" s="1680" t="s">
        <v>127</v>
      </c>
    </row>
    <row r="1440" spans="1:15" s="605" customFormat="1" ht="15.75">
      <c r="A1440" s="1964">
        <v>12353</v>
      </c>
      <c r="B1440" s="1764">
        <v>0.1</v>
      </c>
      <c r="C1440" s="542" t="s">
        <v>7591</v>
      </c>
      <c r="D1440" s="1648" t="s">
        <v>7255</v>
      </c>
      <c r="E1440" s="1919">
        <v>2300000</v>
      </c>
      <c r="F1440" s="1094">
        <v>0.02</v>
      </c>
      <c r="G1440" s="1153">
        <f t="shared" ref="G1440:G1443" si="61">E1440*F1440</f>
        <v>46000</v>
      </c>
      <c r="H1440" s="2138" t="s">
        <v>7592</v>
      </c>
      <c r="I1440" s="542" t="s">
        <v>127</v>
      </c>
    </row>
    <row r="1441" spans="1:9" s="605" customFormat="1" ht="15.75">
      <c r="A1441" s="1964">
        <v>12393</v>
      </c>
      <c r="B1441" s="541">
        <v>0.1</v>
      </c>
      <c r="C1441" s="542" t="s">
        <v>7593</v>
      </c>
      <c r="D1441" s="1234" t="s">
        <v>7255</v>
      </c>
      <c r="E1441" s="1919">
        <v>3600000</v>
      </c>
      <c r="F1441" s="1094">
        <v>0.02</v>
      </c>
      <c r="G1441" s="1153">
        <f t="shared" si="61"/>
        <v>72000</v>
      </c>
      <c r="H1441" s="542"/>
      <c r="I1441" s="542" t="s">
        <v>43</v>
      </c>
    </row>
    <row r="1442" spans="1:9" s="605" customFormat="1" ht="15">
      <c r="A1442" s="1098">
        <v>12354</v>
      </c>
      <c r="B1442" s="545">
        <v>0.1</v>
      </c>
      <c r="C1442" s="1680" t="s">
        <v>7575</v>
      </c>
      <c r="D1442" s="1081" t="s">
        <v>7255</v>
      </c>
      <c r="E1442" s="2044">
        <v>1250000</v>
      </c>
      <c r="F1442" s="1094">
        <v>0.02</v>
      </c>
      <c r="G1442" s="1153">
        <f t="shared" si="61"/>
        <v>25000</v>
      </c>
      <c r="H1442" s="1680"/>
      <c r="I1442" s="1680" t="s">
        <v>127</v>
      </c>
    </row>
    <row r="1443" spans="1:9" s="605" customFormat="1" ht="15.75">
      <c r="A1443" s="1924">
        <v>12383</v>
      </c>
      <c r="B1443" s="1026">
        <v>0.08</v>
      </c>
      <c r="C1443" s="1680" t="s">
        <v>7594</v>
      </c>
      <c r="D1443" s="1680"/>
      <c r="E1443" s="2044">
        <v>3300000</v>
      </c>
      <c r="F1443" s="1315">
        <v>0.01</v>
      </c>
      <c r="G1443" s="1153">
        <f t="shared" si="61"/>
        <v>33000</v>
      </c>
      <c r="H1443" s="1680"/>
      <c r="I1443" s="1680" t="s">
        <v>43</v>
      </c>
    </row>
    <row r="1444" spans="1:9" s="605" customFormat="1">
      <c r="A1444" s="483"/>
      <c r="B1444" s="482"/>
      <c r="C1444" s="483" t="s">
        <v>7595</v>
      </c>
      <c r="D1444" s="483" t="s">
        <v>627</v>
      </c>
      <c r="E1444" s="2061"/>
      <c r="F1444" s="483"/>
      <c r="G1444" s="483"/>
      <c r="H1444" s="483"/>
      <c r="I1444" s="483"/>
    </row>
    <row r="1445" spans="1:9" s="605" customFormat="1">
      <c r="A1445" s="483"/>
      <c r="B1445" s="482"/>
      <c r="C1445" s="483" t="s">
        <v>7596</v>
      </c>
      <c r="D1445" s="483" t="s">
        <v>351</v>
      </c>
      <c r="E1445" s="2061"/>
      <c r="F1445" s="483"/>
      <c r="G1445" s="483"/>
      <c r="H1445" s="483"/>
      <c r="I1445" s="483"/>
    </row>
    <row r="1446" spans="1:9" s="605" customFormat="1">
      <c r="A1446" s="483"/>
      <c r="B1446" s="482"/>
      <c r="C1446" s="483" t="s">
        <v>7597</v>
      </c>
      <c r="D1446" s="483" t="s">
        <v>351</v>
      </c>
      <c r="E1446" s="2061"/>
      <c r="F1446" s="483"/>
      <c r="G1446" s="483"/>
      <c r="H1446" s="483"/>
      <c r="I1446" s="483"/>
    </row>
    <row r="1447" spans="1:9" s="605" customFormat="1">
      <c r="A1447" s="483"/>
      <c r="B1447" s="483"/>
      <c r="C1447" s="483" t="s">
        <v>7598</v>
      </c>
      <c r="D1447" s="483" t="s">
        <v>351</v>
      </c>
      <c r="E1447" s="483"/>
      <c r="F1447" s="483"/>
      <c r="G1447" s="483"/>
      <c r="H1447" s="483"/>
      <c r="I1447" s="483"/>
    </row>
    <row r="1448" spans="1:9" s="605" customFormat="1">
      <c r="A1448" s="483"/>
      <c r="B1448" s="483"/>
      <c r="C1448" s="483" t="s">
        <v>7599</v>
      </c>
      <c r="D1448" s="483" t="s">
        <v>351</v>
      </c>
      <c r="E1448" s="483"/>
      <c r="F1448" s="483"/>
      <c r="G1448" s="483"/>
      <c r="H1448" s="483"/>
      <c r="I1448" s="483"/>
    </row>
    <row r="1449" spans="1:9" s="605" customFormat="1">
      <c r="A1449" s="483"/>
      <c r="B1449" s="483"/>
      <c r="C1449" s="483" t="s">
        <v>7598</v>
      </c>
      <c r="D1449" s="483" t="s">
        <v>351</v>
      </c>
      <c r="E1449" s="483"/>
      <c r="F1449" s="483"/>
      <c r="G1449" s="483"/>
      <c r="H1449" s="483"/>
      <c r="I1449" s="483"/>
    </row>
    <row r="1450" spans="1:9" s="605" customFormat="1">
      <c r="A1450" s="483"/>
      <c r="B1450" s="483"/>
      <c r="C1450" s="483"/>
      <c r="D1450" s="483"/>
      <c r="E1450" s="1307">
        <f>E1439+E1440+E1441+E1442+E1443</f>
        <v>12100000</v>
      </c>
      <c r="F1450" s="1524"/>
      <c r="G1450" s="1307">
        <f>SUM(G1439:G1449)</f>
        <v>192500</v>
      </c>
      <c r="H1450" s="483"/>
      <c r="I1450" s="483"/>
    </row>
    <row r="1452" spans="1:9">
      <c r="A1452" s="3334" t="s">
        <v>7600</v>
      </c>
      <c r="B1452" s="3334"/>
      <c r="C1452" s="3334"/>
      <c r="D1452" s="3334"/>
      <c r="E1452" s="3334"/>
      <c r="F1452" s="3334"/>
      <c r="G1452" s="3334"/>
      <c r="H1452" s="3334"/>
      <c r="I1452" s="3334"/>
    </row>
    <row r="1453" spans="1:9">
      <c r="A1453" s="3334"/>
      <c r="B1453" s="3334"/>
      <c r="C1453" s="3335"/>
      <c r="D1453" s="3334"/>
      <c r="E1453" s="3334"/>
      <c r="F1453" s="3334"/>
      <c r="G1453" s="3334"/>
      <c r="H1453" s="3334"/>
      <c r="I1453" s="3334"/>
    </row>
    <row r="1454" spans="1:9" ht="14.25" customHeight="1">
      <c r="A1454" s="1368" t="s">
        <v>523</v>
      </c>
      <c r="B1454" s="1940" t="s">
        <v>524</v>
      </c>
      <c r="C1454" s="1368" t="s">
        <v>525</v>
      </c>
      <c r="D1454" s="1941" t="s">
        <v>526</v>
      </c>
      <c r="E1454" s="911" t="s">
        <v>6</v>
      </c>
      <c r="F1454" s="683" t="s">
        <v>7</v>
      </c>
      <c r="G1454" s="899" t="s">
        <v>527</v>
      </c>
      <c r="H1454" s="684" t="s">
        <v>11</v>
      </c>
      <c r="I1454" s="489" t="s">
        <v>528</v>
      </c>
    </row>
    <row r="1455" spans="1:9" s="605" customFormat="1" ht="15" customHeight="1">
      <c r="A1455" s="2101">
        <v>12297</v>
      </c>
      <c r="B1455" s="2046">
        <v>0.1</v>
      </c>
      <c r="C1455" s="1680" t="s">
        <v>7601</v>
      </c>
      <c r="D1455" s="2106" t="s">
        <v>1105</v>
      </c>
      <c r="E1455" s="722">
        <v>2400000</v>
      </c>
      <c r="F1455" s="545">
        <v>0.02</v>
      </c>
      <c r="G1455" s="564">
        <f>E1455*F1455</f>
        <v>48000</v>
      </c>
      <c r="H1455" s="1680" t="s">
        <v>7602</v>
      </c>
      <c r="I1455" s="1680" t="s">
        <v>942</v>
      </c>
    </row>
    <row r="1456" spans="1:9" s="605" customFormat="1">
      <c r="A1456" s="2128">
        <v>12392</v>
      </c>
      <c r="B1456" s="2071">
        <v>0.08</v>
      </c>
      <c r="C1456" s="542" t="s">
        <v>7603</v>
      </c>
      <c r="D1456" s="2106" t="s">
        <v>1105</v>
      </c>
      <c r="E1456" s="722">
        <v>2700000</v>
      </c>
      <c r="F1456" s="1026">
        <v>0.05</v>
      </c>
      <c r="G1456" s="564">
        <f t="shared" ref="G1456:G1466" si="62">E1456*F1456</f>
        <v>135000</v>
      </c>
      <c r="H1456" s="542"/>
      <c r="I1456" s="542" t="s">
        <v>942</v>
      </c>
    </row>
    <row r="1457" spans="1:9" s="605" customFormat="1">
      <c r="A1457" s="2147">
        <v>12272</v>
      </c>
      <c r="B1457" s="1766">
        <v>0.1</v>
      </c>
      <c r="C1457" s="1680" t="s">
        <v>5796</v>
      </c>
      <c r="D1457" s="2148" t="s">
        <v>7604</v>
      </c>
      <c r="E1457" s="722">
        <v>2500000</v>
      </c>
      <c r="F1457" s="545">
        <v>0.06</v>
      </c>
      <c r="G1457" s="564">
        <f t="shared" si="62"/>
        <v>150000</v>
      </c>
      <c r="H1457" s="1680"/>
      <c r="I1457" s="1680" t="s">
        <v>127</v>
      </c>
    </row>
    <row r="1458" spans="1:9" s="605" customFormat="1" ht="13.5" customHeight="1">
      <c r="A1458" s="2147">
        <v>12273</v>
      </c>
      <c r="B1458" s="1766">
        <v>0.1</v>
      </c>
      <c r="C1458" s="1379" t="s">
        <v>5866</v>
      </c>
      <c r="D1458" s="2148" t="s">
        <v>1105</v>
      </c>
      <c r="E1458" s="722">
        <v>3600000</v>
      </c>
      <c r="F1458" s="545">
        <v>0.06</v>
      </c>
      <c r="G1458" s="564">
        <f t="shared" si="62"/>
        <v>216000</v>
      </c>
      <c r="H1458" s="542"/>
      <c r="I1458" s="1680" t="s">
        <v>127</v>
      </c>
    </row>
    <row r="1459" spans="1:9" s="605" customFormat="1">
      <c r="A1459" s="2101">
        <v>12329</v>
      </c>
      <c r="B1459" s="2046">
        <v>0.1</v>
      </c>
      <c r="C1459" s="657" t="s">
        <v>7605</v>
      </c>
      <c r="D1459" s="2108" t="s">
        <v>1105</v>
      </c>
      <c r="E1459" s="722">
        <v>3500000</v>
      </c>
      <c r="F1459" s="545">
        <v>0.06</v>
      </c>
      <c r="G1459" s="564">
        <f t="shared" si="62"/>
        <v>210000</v>
      </c>
      <c r="H1459" s="2102" t="s">
        <v>7606</v>
      </c>
      <c r="I1459" s="1690" t="s">
        <v>43</v>
      </c>
    </row>
    <row r="1460" spans="1:9" s="605" customFormat="1">
      <c r="A1460" s="2101">
        <v>12424</v>
      </c>
      <c r="B1460" s="2046">
        <v>0.1</v>
      </c>
      <c r="C1460" s="1680" t="s">
        <v>3813</v>
      </c>
      <c r="D1460" s="2106" t="s">
        <v>1105</v>
      </c>
      <c r="E1460" s="722">
        <v>3000000</v>
      </c>
      <c r="F1460" s="545">
        <v>0.06</v>
      </c>
      <c r="G1460" s="564">
        <f t="shared" si="62"/>
        <v>180000</v>
      </c>
      <c r="H1460" s="2102" t="s">
        <v>7607</v>
      </c>
      <c r="I1460" s="1690" t="s">
        <v>15</v>
      </c>
    </row>
    <row r="1461" spans="1:9" s="605" customFormat="1">
      <c r="A1461" s="2101">
        <v>12352</v>
      </c>
      <c r="B1461" s="2046">
        <v>0.1</v>
      </c>
      <c r="C1461" s="1680" t="s">
        <v>5829</v>
      </c>
      <c r="D1461" s="2106" t="s">
        <v>1105</v>
      </c>
      <c r="E1461" s="722">
        <v>1800000</v>
      </c>
      <c r="F1461" s="545">
        <v>0.06</v>
      </c>
      <c r="G1461" s="564">
        <f t="shared" si="62"/>
        <v>108000</v>
      </c>
      <c r="H1461" s="2102" t="s">
        <v>7608</v>
      </c>
      <c r="I1461" s="1690" t="s">
        <v>942</v>
      </c>
    </row>
    <row r="1462" spans="1:9" s="605" customFormat="1">
      <c r="A1462" s="2101">
        <v>12320</v>
      </c>
      <c r="B1462" s="2046">
        <v>0.1</v>
      </c>
      <c r="C1462" s="1680" t="s">
        <v>3236</v>
      </c>
      <c r="D1462" s="2106" t="s">
        <v>1105</v>
      </c>
      <c r="E1462" s="722">
        <v>3600000</v>
      </c>
      <c r="F1462" s="545">
        <v>0.06</v>
      </c>
      <c r="G1462" s="564">
        <f t="shared" si="62"/>
        <v>216000</v>
      </c>
      <c r="H1462" s="2107" t="s">
        <v>7609</v>
      </c>
      <c r="I1462" s="1690" t="s">
        <v>43</v>
      </c>
    </row>
    <row r="1463" spans="1:9" s="605" customFormat="1">
      <c r="A1463" s="2146">
        <v>12359</v>
      </c>
      <c r="B1463" s="1764">
        <v>0.1</v>
      </c>
      <c r="C1463" s="542" t="s">
        <v>419</v>
      </c>
      <c r="D1463" s="2127" t="s">
        <v>1105</v>
      </c>
      <c r="E1463" s="858">
        <v>1550000</v>
      </c>
      <c r="F1463" s="545">
        <v>0.06</v>
      </c>
      <c r="G1463" s="564">
        <f t="shared" si="62"/>
        <v>93000</v>
      </c>
      <c r="H1463" s="2107" t="s">
        <v>7610</v>
      </c>
      <c r="I1463" s="542" t="s">
        <v>942</v>
      </c>
    </row>
    <row r="1464" spans="1:9" s="605" customFormat="1">
      <c r="A1464" s="2029">
        <v>12338</v>
      </c>
      <c r="B1464" s="2076">
        <v>0.08</v>
      </c>
      <c r="C1464" s="1680" t="s">
        <v>7611</v>
      </c>
      <c r="D1464" s="2106" t="s">
        <v>1105</v>
      </c>
      <c r="E1464" s="564">
        <v>1350000</v>
      </c>
      <c r="F1464" s="1026">
        <v>0.05</v>
      </c>
      <c r="G1464" s="564">
        <f t="shared" si="62"/>
        <v>67500</v>
      </c>
      <c r="H1464" s="2102" t="s">
        <v>7612</v>
      </c>
      <c r="I1464" s="1680" t="s">
        <v>15</v>
      </c>
    </row>
    <row r="1465" spans="1:9" s="605" customFormat="1">
      <c r="A1465" s="2029">
        <v>12412</v>
      </c>
      <c r="B1465" s="2046">
        <v>0.1</v>
      </c>
      <c r="C1465" s="1680" t="s">
        <v>761</v>
      </c>
      <c r="D1465" s="2106" t="s">
        <v>7604</v>
      </c>
      <c r="E1465" s="564">
        <v>1780000</v>
      </c>
      <c r="F1465" s="545">
        <v>0.02</v>
      </c>
      <c r="G1465" s="564">
        <f t="shared" si="62"/>
        <v>35600</v>
      </c>
      <c r="H1465" s="1680" t="s">
        <v>7602</v>
      </c>
      <c r="I1465" s="1680" t="s">
        <v>942</v>
      </c>
    </row>
    <row r="1466" spans="1:9" s="605" customFormat="1">
      <c r="A1466" s="2029">
        <v>12391</v>
      </c>
      <c r="B1466" s="2046">
        <v>0.1</v>
      </c>
      <c r="C1466" s="1680" t="s">
        <v>7613</v>
      </c>
      <c r="D1466" s="2106" t="s">
        <v>1105</v>
      </c>
      <c r="E1466" s="564">
        <v>3400000</v>
      </c>
      <c r="F1466" s="545">
        <v>0.06</v>
      </c>
      <c r="G1466" s="564">
        <f t="shared" si="62"/>
        <v>204000</v>
      </c>
      <c r="H1466" s="2102" t="s">
        <v>7614</v>
      </c>
      <c r="I1466" s="1680" t="s">
        <v>127</v>
      </c>
    </row>
    <row r="1467" spans="1:9" s="605" customFormat="1">
      <c r="A1467" s="2098"/>
      <c r="B1467" s="965">
        <v>0.08</v>
      </c>
      <c r="C1467" s="483" t="s">
        <v>416</v>
      </c>
      <c r="D1467" s="1524" t="s">
        <v>905</v>
      </c>
      <c r="E1467" s="583"/>
      <c r="F1467" s="483"/>
      <c r="G1467" s="483"/>
      <c r="H1467" s="2099" t="s">
        <v>7615</v>
      </c>
      <c r="I1467" s="483" t="s">
        <v>15</v>
      </c>
    </row>
    <row r="1468" spans="1:9" s="605" customFormat="1">
      <c r="A1468" s="2098"/>
      <c r="B1468" s="965"/>
      <c r="C1468" s="975" t="s">
        <v>7616</v>
      </c>
      <c r="D1468" s="2140" t="s">
        <v>619</v>
      </c>
      <c r="E1468" s="1080"/>
      <c r="F1468" s="975"/>
      <c r="G1468" s="975"/>
      <c r="H1468" s="2141" t="s">
        <v>7617</v>
      </c>
      <c r="I1468" s="975" t="s">
        <v>43</v>
      </c>
    </row>
    <row r="1469" spans="1:9" s="605" customFormat="1">
      <c r="A1469" s="483"/>
      <c r="B1469" s="2039"/>
      <c r="C1469" s="945" t="s">
        <v>7618</v>
      </c>
      <c r="D1469" s="955" t="s">
        <v>7619</v>
      </c>
      <c r="E1469" s="583"/>
      <c r="F1469" s="483"/>
      <c r="G1469" s="483"/>
      <c r="H1469" s="407" t="s">
        <v>7620</v>
      </c>
      <c r="I1469" s="407" t="s">
        <v>43</v>
      </c>
    </row>
    <row r="1470" spans="1:9" s="605" customFormat="1">
      <c r="A1470" s="483"/>
      <c r="B1470" s="483"/>
      <c r="C1470" s="407" t="s">
        <v>7621</v>
      </c>
      <c r="D1470" s="955" t="s">
        <v>619</v>
      </c>
      <c r="E1470" s="703"/>
      <c r="F1470" s="702"/>
      <c r="G1470" s="702"/>
      <c r="H1470" s="483" t="s">
        <v>7622</v>
      </c>
      <c r="I1470" s="483" t="s">
        <v>15</v>
      </c>
    </row>
    <row r="1471" spans="1:9" s="605" customFormat="1">
      <c r="A1471" s="483"/>
      <c r="B1471" s="483"/>
      <c r="C1471" s="483" t="s">
        <v>7623</v>
      </c>
      <c r="D1471" s="2140" t="s">
        <v>600</v>
      </c>
      <c r="E1471" s="703"/>
      <c r="F1471" s="702"/>
      <c r="G1471" s="702"/>
      <c r="H1471" s="2141" t="s">
        <v>7624</v>
      </c>
      <c r="I1471" s="1929" t="s">
        <v>43</v>
      </c>
    </row>
    <row r="1472" spans="1:9" s="605" customFormat="1" ht="14.25">
      <c r="A1472" s="483"/>
      <c r="B1472" s="483"/>
      <c r="C1472" s="2143" t="s">
        <v>7625</v>
      </c>
      <c r="D1472" s="1524" t="s">
        <v>619</v>
      </c>
      <c r="E1472" s="703"/>
      <c r="F1472" s="702"/>
      <c r="G1472" s="702"/>
      <c r="H1472" s="2100" t="s">
        <v>7626</v>
      </c>
      <c r="I1472" s="1929" t="s">
        <v>43</v>
      </c>
    </row>
    <row r="1473" spans="1:9" s="605" customFormat="1">
      <c r="A1473" s="483"/>
      <c r="B1473" s="483"/>
      <c r="C1473" s="483" t="s">
        <v>7627</v>
      </c>
      <c r="D1473" s="2142" t="s">
        <v>600</v>
      </c>
      <c r="E1473" s="703"/>
      <c r="F1473" s="702"/>
      <c r="G1473" s="702"/>
      <c r="H1473" s="2097" t="s">
        <v>7628</v>
      </c>
      <c r="I1473" s="483" t="s">
        <v>43</v>
      </c>
    </row>
    <row r="1474" spans="1:9" s="605" customFormat="1">
      <c r="A1474" s="483"/>
      <c r="B1474" s="483"/>
      <c r="C1474" s="407"/>
      <c r="D1474" s="955"/>
      <c r="E1474" s="703"/>
      <c r="F1474" s="702"/>
      <c r="G1474" s="702"/>
      <c r="H1474" s="483"/>
      <c r="I1474" s="483"/>
    </row>
    <row r="1475" spans="1:9" s="605" customFormat="1">
      <c r="A1475" s="483"/>
      <c r="B1475" s="483"/>
      <c r="C1475" s="407"/>
      <c r="D1475" s="955"/>
      <c r="E1475" s="703"/>
      <c r="F1475" s="702"/>
      <c r="G1475" s="702"/>
      <c r="H1475" s="483"/>
      <c r="I1475" s="483"/>
    </row>
    <row r="1476" spans="1:9" s="605" customFormat="1">
      <c r="A1476" s="483"/>
      <c r="B1476" s="483"/>
      <c r="C1476" s="407"/>
      <c r="D1476" s="955"/>
      <c r="E1476" s="703"/>
      <c r="F1476" s="702"/>
      <c r="G1476" s="702"/>
      <c r="H1476" s="483"/>
      <c r="I1476" s="483"/>
    </row>
    <row r="1477" spans="1:9" s="605" customFormat="1">
      <c r="A1477" s="483"/>
      <c r="B1477" s="483"/>
      <c r="C1477" s="483"/>
      <c r="D1477" s="483"/>
      <c r="E1477" s="1307">
        <f>SUM(E1455:E1466)</f>
        <v>31180000</v>
      </c>
      <c r="F1477" s="483"/>
      <c r="G1477" s="1307">
        <f>SUM(G1455:G1476)</f>
        <v>1663100</v>
      </c>
      <c r="H1477" s="483"/>
      <c r="I1477" s="483"/>
    </row>
    <row r="1478" spans="1:9" s="605" customFormat="1">
      <c r="A1478" s="483"/>
      <c r="B1478" s="483"/>
      <c r="C1478" s="483"/>
      <c r="D1478" s="483"/>
      <c r="E1478" s="583"/>
      <c r="F1478" s="483"/>
      <c r="G1478" s="483"/>
      <c r="H1478" s="483"/>
      <c r="I1478" s="483"/>
    </row>
    <row r="1480" spans="1:9">
      <c r="A1480" s="3334" t="s">
        <v>7629</v>
      </c>
      <c r="B1480" s="3334"/>
      <c r="C1480" s="3334"/>
      <c r="D1480" s="3334"/>
      <c r="E1480" s="3334"/>
      <c r="F1480" s="3334"/>
      <c r="G1480" s="3334"/>
      <c r="H1480" s="3334"/>
      <c r="I1480" s="3334"/>
    </row>
    <row r="1481" spans="1:9">
      <c r="A1481" s="3334"/>
      <c r="B1481" s="3334"/>
      <c r="C1481" s="3335"/>
      <c r="D1481" s="3334"/>
      <c r="E1481" s="3334"/>
      <c r="F1481" s="3334"/>
      <c r="G1481" s="3334"/>
      <c r="H1481" s="3334"/>
      <c r="I1481" s="3334"/>
    </row>
    <row r="1482" spans="1:9" ht="28.5">
      <c r="A1482" s="1368" t="s">
        <v>523</v>
      </c>
      <c r="B1482" s="1940" t="s">
        <v>524</v>
      </c>
      <c r="C1482" s="682" t="s">
        <v>525</v>
      </c>
      <c r="D1482" s="1941" t="s">
        <v>526</v>
      </c>
      <c r="E1482" s="911" t="s">
        <v>6</v>
      </c>
      <c r="F1482" s="683" t="s">
        <v>7</v>
      </c>
      <c r="G1482" s="899" t="s">
        <v>527</v>
      </c>
      <c r="H1482" s="684" t="s">
        <v>11</v>
      </c>
      <c r="I1482" s="489" t="s">
        <v>528</v>
      </c>
    </row>
    <row r="1483" spans="1:9" s="605" customFormat="1" ht="28.5" customHeight="1">
      <c r="A1483" s="2040"/>
      <c r="B1483" s="2145">
        <v>6855649</v>
      </c>
      <c r="C1483" s="1034" t="s">
        <v>7630</v>
      </c>
      <c r="D1483" s="1034" t="s">
        <v>7631</v>
      </c>
      <c r="E1483" s="564">
        <v>2400000</v>
      </c>
      <c r="F1483" s="1094">
        <v>0.02</v>
      </c>
      <c r="G1483" s="1153">
        <f>E1483*F1483</f>
        <v>48000</v>
      </c>
      <c r="H1483" s="1680"/>
      <c r="I1483" s="1680" t="s">
        <v>942</v>
      </c>
    </row>
    <row r="1484" spans="1:9" s="605" customFormat="1" ht="15.75" customHeight="1">
      <c r="A1484" s="2040"/>
      <c r="B1484" s="2094">
        <v>6858385</v>
      </c>
      <c r="C1484" s="1047" t="s">
        <v>5868</v>
      </c>
      <c r="D1484" s="1047" t="s">
        <v>7632</v>
      </c>
      <c r="E1484" s="1106">
        <v>2700000</v>
      </c>
      <c r="F1484" s="1094">
        <v>0.02</v>
      </c>
      <c r="G1484" s="1153">
        <f>E1484*F1484</f>
        <v>54000</v>
      </c>
      <c r="H1484" s="542"/>
      <c r="I1484" s="542" t="s">
        <v>942</v>
      </c>
    </row>
    <row r="1485" spans="1:9" s="605" customFormat="1" ht="14.25">
      <c r="A1485" s="2056"/>
      <c r="B1485" s="1079"/>
      <c r="C1485" s="1059"/>
      <c r="D1485" s="975"/>
      <c r="E1485" s="1548"/>
      <c r="F1485" s="483"/>
      <c r="G1485" s="483"/>
      <c r="H1485" s="483"/>
      <c r="I1485" s="483"/>
    </row>
    <row r="1486" spans="1:9" s="605" customFormat="1">
      <c r="A1486" s="975"/>
      <c r="B1486" s="2060"/>
      <c r="C1486" s="483"/>
      <c r="D1486" s="1036"/>
      <c r="E1486" s="2149"/>
      <c r="F1486" s="1036"/>
      <c r="G1486" s="483"/>
      <c r="H1486" s="483"/>
      <c r="I1486" s="483"/>
    </row>
    <row r="1487" spans="1:9" s="605" customFormat="1">
      <c r="A1487" s="483"/>
      <c r="B1487" s="483"/>
      <c r="C1487" s="1987"/>
      <c r="D1487" s="975"/>
      <c r="E1487" s="1152"/>
      <c r="F1487" s="1036"/>
      <c r="G1487" s="483"/>
      <c r="H1487" s="483"/>
      <c r="I1487" s="483"/>
    </row>
    <row r="1488" spans="1:9" s="605" customFormat="1">
      <c r="A1488" s="992"/>
      <c r="B1488" s="483">
        <v>6858648</v>
      </c>
      <c r="C1488" s="1929" t="s">
        <v>7633</v>
      </c>
      <c r="D1488" s="483" t="s">
        <v>7634</v>
      </c>
      <c r="E1488" s="1548"/>
      <c r="F1488" s="483"/>
      <c r="G1488" s="483"/>
      <c r="H1488" s="483"/>
      <c r="I1488" s="483" t="s">
        <v>127</v>
      </c>
    </row>
    <row r="1489" spans="1:9" s="605" customFormat="1" ht="16.5">
      <c r="A1489" s="483"/>
      <c r="B1489" s="2057">
        <v>6855407</v>
      </c>
      <c r="C1489" s="2144" t="s">
        <v>7635</v>
      </c>
      <c r="D1489" s="920" t="s">
        <v>7636</v>
      </c>
      <c r="E1489" s="1929"/>
      <c r="F1489" s="483"/>
      <c r="G1489" s="483"/>
      <c r="H1489" s="483"/>
      <c r="I1489" s="483"/>
    </row>
    <row r="1490" spans="1:9" ht="12.75" customHeight="1">
      <c r="E1490" s="1396">
        <f>SUM(E1483:E1489)</f>
        <v>5100000</v>
      </c>
      <c r="G1490" s="1396">
        <f>SUM(G1483:G1489)</f>
        <v>102000</v>
      </c>
    </row>
    <row r="1491" spans="1:9" s="1795" customFormat="1" ht="15">
      <c r="A1491"/>
      <c r="B1491"/>
      <c r="C1491"/>
      <c r="D1491"/>
      <c r="E1491"/>
      <c r="F1491"/>
      <c r="G1491"/>
      <c r="H1491"/>
      <c r="I1491"/>
    </row>
    <row r="1492" spans="1:9" ht="20.25" customHeight="1">
      <c r="A1492" s="3307" t="s">
        <v>7637</v>
      </c>
      <c r="B1492" s="3307"/>
      <c r="C1492" s="3307"/>
      <c r="D1492" s="3307"/>
      <c r="E1492" s="3307"/>
      <c r="F1492" s="3307"/>
      <c r="G1492" s="3307"/>
    </row>
    <row r="1493" spans="1:9" ht="20.25" customHeight="1">
      <c r="A1493" s="3351"/>
      <c r="B1493" s="3351"/>
      <c r="C1493" s="3351"/>
      <c r="D1493" s="3351"/>
      <c r="E1493" s="3351"/>
      <c r="F1493" s="3351"/>
      <c r="G1493" s="3351"/>
    </row>
    <row r="1494" spans="1:9" ht="20.25" customHeight="1">
      <c r="A1494" s="1985" t="s">
        <v>1023</v>
      </c>
      <c r="B1494" s="1985" t="s">
        <v>1024</v>
      </c>
      <c r="C1494" s="1985" t="s">
        <v>1025</v>
      </c>
      <c r="D1494" s="1985" t="s">
        <v>526</v>
      </c>
      <c r="E1494" s="1985" t="s">
        <v>1026</v>
      </c>
      <c r="F1494" s="1985"/>
      <c r="G1494" s="1985"/>
      <c r="H1494" s="1795"/>
      <c r="I1494" s="1795"/>
    </row>
    <row r="1495" spans="1:9" ht="20.25" customHeight="1">
      <c r="A1495" s="1824">
        <v>12338</v>
      </c>
      <c r="B1495" s="1026">
        <v>0.08</v>
      </c>
      <c r="C1495" s="2025" t="s">
        <v>7559</v>
      </c>
      <c r="D1495" s="1755"/>
      <c r="E1495" s="2007">
        <v>1350000</v>
      </c>
      <c r="F1495" s="1621">
        <v>1.4999999999999999E-2</v>
      </c>
      <c r="G1495" s="1319">
        <f t="shared" ref="G1495:G1516" si="63">E1495*F1495</f>
        <v>20250</v>
      </c>
    </row>
    <row r="1496" spans="1:9" ht="20.25" customHeight="1">
      <c r="A1496" s="1786">
        <v>12329</v>
      </c>
      <c r="B1496" s="963">
        <v>0.1</v>
      </c>
      <c r="C1496" s="1680" t="s">
        <v>7564</v>
      </c>
      <c r="D1496" s="1163"/>
      <c r="E1496" s="2008">
        <v>3500000</v>
      </c>
      <c r="F1496" s="1317">
        <v>2.5000000000000001E-2</v>
      </c>
      <c r="G1496" s="1319">
        <f t="shared" si="63"/>
        <v>87500</v>
      </c>
    </row>
    <row r="1497" spans="1:9" ht="20.25" customHeight="1">
      <c r="A1497" s="1788">
        <v>12320</v>
      </c>
      <c r="B1497" s="963">
        <v>0.1</v>
      </c>
      <c r="C1497" s="1680" t="s">
        <v>7566</v>
      </c>
      <c r="D1497" s="1163"/>
      <c r="E1497" s="2005">
        <v>3600000</v>
      </c>
      <c r="F1497" s="1317">
        <v>2.5000000000000001E-2</v>
      </c>
      <c r="G1497" s="1319">
        <f t="shared" si="63"/>
        <v>90000</v>
      </c>
    </row>
    <row r="1498" spans="1:9" ht="20.25" customHeight="1">
      <c r="A1498" s="1786">
        <v>12393</v>
      </c>
      <c r="B1498" s="963">
        <v>0.1</v>
      </c>
      <c r="C1498" s="1680" t="s">
        <v>7568</v>
      </c>
      <c r="D1498" s="1163"/>
      <c r="E1498" s="2005">
        <v>3600000</v>
      </c>
      <c r="F1498" s="1317">
        <v>2.5000000000000001E-2</v>
      </c>
      <c r="G1498" s="1319">
        <f t="shared" si="63"/>
        <v>90000</v>
      </c>
    </row>
    <row r="1499" spans="1:9" ht="20.25" customHeight="1">
      <c r="A1499" s="1787">
        <v>12383</v>
      </c>
      <c r="B1499" s="1026">
        <v>0.08</v>
      </c>
      <c r="C1499" s="1680" t="s">
        <v>7570</v>
      </c>
      <c r="D1499" s="1163"/>
      <c r="E1499" s="2006">
        <v>3300000</v>
      </c>
      <c r="F1499" s="1621">
        <v>1.4999999999999999E-2</v>
      </c>
      <c r="G1499" s="1319">
        <f t="shared" si="63"/>
        <v>49500</v>
      </c>
    </row>
    <row r="1500" spans="1:9" ht="20.25" customHeight="1">
      <c r="A1500" s="1785">
        <v>12218</v>
      </c>
      <c r="B1500" s="1026">
        <v>0.08</v>
      </c>
      <c r="C1500" s="1680" t="s">
        <v>7574</v>
      </c>
      <c r="D1500" s="1163"/>
      <c r="E1500" s="2009">
        <v>1650000</v>
      </c>
      <c r="F1500" s="1621">
        <v>1.4999999999999999E-2</v>
      </c>
      <c r="G1500" s="1319">
        <f t="shared" si="63"/>
        <v>24750</v>
      </c>
    </row>
    <row r="1501" spans="1:9" ht="20.25" customHeight="1">
      <c r="A1501" s="1362">
        <v>12273</v>
      </c>
      <c r="B1501" s="963">
        <v>0.1</v>
      </c>
      <c r="C1501" s="2025" t="s">
        <v>7565</v>
      </c>
      <c r="D1501" s="1163"/>
      <c r="E1501" s="2007">
        <v>3600000</v>
      </c>
      <c r="F1501" s="1317">
        <v>2.5000000000000001E-2</v>
      </c>
      <c r="G1501" s="1319">
        <f t="shared" si="63"/>
        <v>90000</v>
      </c>
    </row>
    <row r="1502" spans="1:9" ht="20.25" customHeight="1">
      <c r="A1502" s="1789">
        <v>12352</v>
      </c>
      <c r="B1502" s="963">
        <v>0.1</v>
      </c>
      <c r="C1502" s="1690" t="s">
        <v>7558</v>
      </c>
      <c r="D1502" s="1163"/>
      <c r="E1502" s="2010">
        <v>2300000</v>
      </c>
      <c r="F1502" s="1317">
        <v>2.5000000000000001E-2</v>
      </c>
      <c r="G1502" s="1319">
        <f t="shared" si="63"/>
        <v>57500</v>
      </c>
    </row>
    <row r="1503" spans="1:9" ht="20.25" customHeight="1">
      <c r="A1503" s="1789">
        <v>12272</v>
      </c>
      <c r="B1503" s="963">
        <v>0.1</v>
      </c>
      <c r="C1503" s="2025" t="s">
        <v>7561</v>
      </c>
      <c r="D1503" s="1163"/>
      <c r="E1503" s="2010">
        <v>2500000</v>
      </c>
      <c r="F1503" s="1317">
        <v>2.5000000000000001E-2</v>
      </c>
      <c r="G1503" s="1319">
        <f t="shared" si="63"/>
        <v>62500</v>
      </c>
    </row>
    <row r="1504" spans="1:9" ht="20.25" customHeight="1">
      <c r="A1504" s="1789">
        <v>12354</v>
      </c>
      <c r="B1504" s="963">
        <v>0.1</v>
      </c>
      <c r="C1504" s="1690" t="s">
        <v>7575</v>
      </c>
      <c r="D1504" s="1163"/>
      <c r="E1504" s="2010">
        <v>1250000</v>
      </c>
      <c r="F1504" s="1317">
        <v>2.5000000000000001E-2</v>
      </c>
      <c r="G1504" s="1319">
        <f t="shared" si="63"/>
        <v>31250</v>
      </c>
    </row>
    <row r="1505" spans="1:40" ht="20.25" customHeight="1">
      <c r="A1505" s="1790">
        <v>12391</v>
      </c>
      <c r="B1505" s="963">
        <v>0.1</v>
      </c>
      <c r="C1505" s="1752" t="s">
        <v>7576</v>
      </c>
      <c r="D1505" s="1163"/>
      <c r="E1505" s="2011">
        <v>3400000</v>
      </c>
      <c r="F1505" s="1317">
        <v>2.5000000000000001E-2</v>
      </c>
      <c r="G1505" s="1319">
        <f t="shared" si="63"/>
        <v>85000</v>
      </c>
    </row>
    <row r="1506" spans="1:40" ht="20.25" customHeight="1">
      <c r="A1506" s="1786">
        <v>12352</v>
      </c>
      <c r="B1506" s="963">
        <v>0.1</v>
      </c>
      <c r="C1506" s="1690" t="s">
        <v>7580</v>
      </c>
      <c r="D1506" s="1755"/>
      <c r="E1506" s="2011">
        <v>1800000</v>
      </c>
      <c r="F1506" s="1317">
        <v>2.5000000000000001E-2</v>
      </c>
      <c r="G1506" s="1319">
        <f t="shared" si="63"/>
        <v>45000</v>
      </c>
    </row>
    <row r="1507" spans="1:40" s="711" customFormat="1" ht="20.25" customHeight="1">
      <c r="A1507" s="1791">
        <v>12392</v>
      </c>
      <c r="B1507" s="1026">
        <v>0.08</v>
      </c>
      <c r="C1507" s="497" t="s">
        <v>7581</v>
      </c>
      <c r="D1507" s="1608"/>
      <c r="E1507" s="2005">
        <v>1800000</v>
      </c>
      <c r="F1507" s="1621">
        <v>1.4999999999999999E-2</v>
      </c>
      <c r="G1507" s="1319">
        <f t="shared" si="63"/>
        <v>27000</v>
      </c>
      <c r="H1507"/>
      <c r="I1507"/>
      <c r="J1507" s="605"/>
      <c r="K1507" s="605"/>
      <c r="L1507" s="605"/>
      <c r="M1507" s="605"/>
      <c r="N1507" s="605"/>
      <c r="O1507" s="605"/>
      <c r="P1507" s="605"/>
      <c r="Q1507" s="605"/>
      <c r="R1507" s="605"/>
      <c r="S1507" s="605"/>
      <c r="T1507" s="605"/>
      <c r="U1507" s="605"/>
      <c r="V1507" s="605"/>
      <c r="W1507" s="605"/>
      <c r="X1507" s="605"/>
      <c r="Y1507" s="605"/>
      <c r="Z1507" s="605"/>
      <c r="AA1507" s="605"/>
      <c r="AB1507" s="605"/>
      <c r="AC1507" s="605"/>
      <c r="AD1507" s="605"/>
      <c r="AE1507" s="605"/>
      <c r="AF1507" s="605"/>
      <c r="AG1507" s="605"/>
      <c r="AH1507" s="605"/>
      <c r="AI1507" s="605"/>
      <c r="AJ1507" s="605"/>
      <c r="AK1507" s="605"/>
      <c r="AL1507" s="605"/>
      <c r="AM1507" s="605"/>
      <c r="AN1507" s="605"/>
    </row>
    <row r="1508" spans="1:40" s="711" customFormat="1" ht="20.25" customHeight="1">
      <c r="A1508" s="1786">
        <v>12396</v>
      </c>
      <c r="B1508" s="963">
        <v>0.1</v>
      </c>
      <c r="C1508" s="497" t="s">
        <v>7582</v>
      </c>
      <c r="D1508" s="1755"/>
      <c r="E1508" s="2005">
        <v>2400000</v>
      </c>
      <c r="F1508" s="1317">
        <v>2.5000000000000001E-2</v>
      </c>
      <c r="G1508" s="1319">
        <f t="shared" si="63"/>
        <v>60000</v>
      </c>
      <c r="H1508"/>
      <c r="I1508"/>
      <c r="J1508" s="605"/>
      <c r="K1508" s="605"/>
      <c r="L1508" s="605"/>
      <c r="M1508" s="605"/>
      <c r="N1508" s="605"/>
      <c r="O1508" s="605"/>
      <c r="P1508" s="605"/>
      <c r="Q1508" s="605"/>
      <c r="R1508" s="605"/>
      <c r="S1508" s="605"/>
      <c r="T1508" s="605"/>
      <c r="U1508" s="605"/>
      <c r="V1508" s="605"/>
      <c r="W1508" s="605"/>
      <c r="X1508" s="605"/>
      <c r="Y1508" s="605"/>
      <c r="Z1508" s="605"/>
      <c r="AA1508" s="605"/>
      <c r="AB1508" s="605"/>
      <c r="AC1508" s="605"/>
      <c r="AD1508" s="605"/>
      <c r="AE1508" s="605"/>
      <c r="AF1508" s="605"/>
      <c r="AG1508" s="605"/>
      <c r="AH1508" s="605"/>
      <c r="AI1508" s="605"/>
      <c r="AJ1508" s="605"/>
      <c r="AK1508" s="605"/>
      <c r="AL1508" s="605"/>
      <c r="AM1508" s="605"/>
      <c r="AN1508" s="605"/>
    </row>
    <row r="1509" spans="1:40" s="711" customFormat="1" ht="20.25" customHeight="1">
      <c r="A1509" s="1793">
        <v>12229</v>
      </c>
      <c r="B1509" s="963">
        <v>0.1</v>
      </c>
      <c r="C1509" s="1966" t="s">
        <v>7567</v>
      </c>
      <c r="D1509" s="1755"/>
      <c r="E1509" s="2007">
        <v>2700000</v>
      </c>
      <c r="F1509" s="1317">
        <v>2.5000000000000001E-2</v>
      </c>
      <c r="G1509" s="1319">
        <f t="shared" si="63"/>
        <v>67500</v>
      </c>
      <c r="H1509"/>
      <c r="I1509"/>
      <c r="J1509" s="605"/>
      <c r="K1509" s="605"/>
      <c r="L1509" s="605"/>
      <c r="M1509" s="605"/>
      <c r="N1509" s="605"/>
      <c r="O1509" s="605"/>
      <c r="P1509" s="605"/>
      <c r="Q1509" s="605"/>
      <c r="R1509" s="605"/>
      <c r="S1509" s="605"/>
      <c r="T1509" s="605"/>
      <c r="U1509" s="605"/>
      <c r="V1509" s="605"/>
      <c r="W1509" s="605"/>
      <c r="X1509" s="605"/>
      <c r="Y1509" s="605"/>
      <c r="Z1509" s="605"/>
      <c r="AA1509" s="605"/>
      <c r="AB1509" s="605"/>
      <c r="AC1509" s="605"/>
      <c r="AD1509" s="605"/>
      <c r="AE1509" s="605"/>
      <c r="AF1509" s="605"/>
      <c r="AG1509" s="605"/>
      <c r="AH1509" s="605"/>
      <c r="AI1509" s="605"/>
      <c r="AJ1509" s="605"/>
      <c r="AK1509" s="605"/>
      <c r="AL1509" s="605"/>
      <c r="AM1509" s="605"/>
      <c r="AN1509" s="605"/>
    </row>
    <row r="1510" spans="1:40" s="711" customFormat="1" ht="20.25" customHeight="1">
      <c r="A1510" s="1794">
        <v>12297</v>
      </c>
      <c r="B1510" s="963">
        <v>0.1</v>
      </c>
      <c r="C1510" s="542" t="s">
        <v>7583</v>
      </c>
      <c r="D1510" s="1635"/>
      <c r="E1510" s="2010">
        <v>2400000</v>
      </c>
      <c r="F1510" s="1317">
        <v>2.5000000000000001E-2</v>
      </c>
      <c r="G1510" s="1319">
        <f t="shared" si="63"/>
        <v>60000</v>
      </c>
      <c r="H1510" s="974"/>
      <c r="I1510" s="605"/>
      <c r="J1510" s="605"/>
      <c r="K1510" s="605"/>
      <c r="L1510" s="605"/>
      <c r="M1510" s="605"/>
      <c r="N1510" s="605"/>
      <c r="O1510" s="605"/>
      <c r="P1510" s="605"/>
      <c r="Q1510" s="605"/>
      <c r="R1510" s="605"/>
      <c r="S1510" s="605"/>
      <c r="T1510" s="605"/>
      <c r="U1510" s="605"/>
      <c r="V1510" s="605"/>
      <c r="W1510" s="605"/>
      <c r="X1510" s="605"/>
      <c r="Y1510" s="605"/>
      <c r="Z1510" s="605"/>
      <c r="AA1510" s="605"/>
      <c r="AB1510" s="605"/>
      <c r="AC1510" s="605"/>
      <c r="AD1510" s="605"/>
      <c r="AE1510" s="605"/>
      <c r="AF1510" s="605"/>
      <c r="AG1510" s="605"/>
      <c r="AH1510" s="605"/>
      <c r="AI1510" s="605"/>
      <c r="AJ1510" s="605"/>
      <c r="AK1510" s="605"/>
      <c r="AL1510" s="605"/>
      <c r="AM1510" s="605"/>
      <c r="AN1510" s="605"/>
    </row>
    <row r="1511" spans="1:40" s="711" customFormat="1" ht="20.25" customHeight="1">
      <c r="A1511" s="1794">
        <v>12412</v>
      </c>
      <c r="B1511" s="963">
        <v>0.1</v>
      </c>
      <c r="C1511" s="1680" t="s">
        <v>7584</v>
      </c>
      <c r="D1511" s="1635"/>
      <c r="E1511" s="2010">
        <v>1780000</v>
      </c>
      <c r="F1511" s="1317">
        <v>2.5000000000000001E-2</v>
      </c>
      <c r="G1511" s="1319">
        <f t="shared" si="63"/>
        <v>44500</v>
      </c>
      <c r="H1511" s="974"/>
      <c r="I1511" s="605"/>
      <c r="J1511" s="605"/>
      <c r="K1511" s="605"/>
      <c r="L1511" s="605"/>
      <c r="M1511" s="605"/>
      <c r="N1511" s="605"/>
      <c r="O1511" s="605"/>
      <c r="P1511" s="605"/>
      <c r="Q1511" s="605"/>
      <c r="R1511" s="605"/>
      <c r="S1511" s="605"/>
      <c r="T1511" s="605"/>
      <c r="U1511" s="605"/>
      <c r="V1511" s="605"/>
      <c r="W1511" s="605"/>
      <c r="X1511" s="605"/>
      <c r="Y1511" s="605"/>
      <c r="Z1511" s="605"/>
      <c r="AA1511" s="605"/>
      <c r="AB1511" s="605"/>
      <c r="AC1511" s="605"/>
      <c r="AD1511" s="605"/>
      <c r="AE1511" s="605"/>
      <c r="AF1511" s="605"/>
      <c r="AG1511" s="605"/>
      <c r="AH1511" s="605"/>
      <c r="AI1511" s="605"/>
      <c r="AJ1511" s="605"/>
      <c r="AK1511" s="605"/>
      <c r="AL1511" s="605"/>
      <c r="AM1511" s="605"/>
      <c r="AN1511" s="605"/>
    </row>
    <row r="1512" spans="1:40" s="711" customFormat="1" ht="20.25" customHeight="1">
      <c r="A1512" s="1794">
        <v>12359</v>
      </c>
      <c r="B1512" s="963">
        <v>0.1</v>
      </c>
      <c r="C1512" s="1680" t="s">
        <v>7585</v>
      </c>
      <c r="D1512" s="1635"/>
      <c r="E1512" s="2010">
        <v>1550000</v>
      </c>
      <c r="F1512" s="1317">
        <v>2.5000000000000001E-2</v>
      </c>
      <c r="G1512" s="1319">
        <f t="shared" si="63"/>
        <v>38750</v>
      </c>
      <c r="H1512" s="974"/>
      <c r="I1512" s="605"/>
      <c r="J1512" s="605"/>
      <c r="K1512" s="605"/>
      <c r="L1512" s="605"/>
      <c r="M1512" s="605"/>
      <c r="N1512" s="605"/>
      <c r="O1512" s="605"/>
      <c r="P1512" s="605"/>
      <c r="Q1512" s="605"/>
      <c r="R1512" s="605"/>
      <c r="S1512" s="605"/>
      <c r="T1512" s="605"/>
      <c r="U1512" s="605"/>
      <c r="V1512" s="605"/>
      <c r="W1512" s="605"/>
      <c r="X1512" s="605"/>
      <c r="Y1512" s="605"/>
      <c r="Z1512" s="605"/>
      <c r="AA1512" s="605"/>
      <c r="AB1512" s="605"/>
      <c r="AC1512" s="605"/>
      <c r="AD1512" s="605"/>
      <c r="AE1512" s="605"/>
      <c r="AF1512" s="605"/>
      <c r="AG1512" s="605"/>
      <c r="AH1512" s="605"/>
      <c r="AI1512" s="605"/>
      <c r="AJ1512" s="605"/>
      <c r="AK1512" s="605"/>
      <c r="AL1512" s="605"/>
      <c r="AM1512" s="605"/>
      <c r="AN1512" s="605"/>
    </row>
    <row r="1513" spans="1:40" s="711" customFormat="1" ht="20.25" customHeight="1">
      <c r="A1513" s="1794">
        <v>12424</v>
      </c>
      <c r="B1513" s="963">
        <v>0.1</v>
      </c>
      <c r="C1513" s="542" t="s">
        <v>3813</v>
      </c>
      <c r="D1513" s="1635"/>
      <c r="E1513" s="2010">
        <v>3000000</v>
      </c>
      <c r="F1513" s="1317">
        <v>2.5000000000000001E-2</v>
      </c>
      <c r="G1513" s="1319">
        <f t="shared" si="63"/>
        <v>75000</v>
      </c>
      <c r="H1513" s="974"/>
      <c r="I1513" s="605"/>
      <c r="J1513" s="605"/>
      <c r="K1513" s="605"/>
      <c r="L1513" s="605"/>
      <c r="M1513" s="605"/>
      <c r="N1513" s="605"/>
      <c r="O1513" s="605"/>
      <c r="P1513" s="605"/>
      <c r="Q1513" s="605"/>
      <c r="R1513" s="605"/>
      <c r="S1513" s="605"/>
      <c r="T1513" s="605"/>
      <c r="U1513" s="605"/>
      <c r="V1513" s="605"/>
      <c r="W1513" s="605"/>
      <c r="X1513" s="605"/>
      <c r="Y1513" s="605"/>
      <c r="Z1513" s="605"/>
      <c r="AA1513" s="605"/>
      <c r="AB1513" s="605"/>
      <c r="AC1513" s="605"/>
      <c r="AD1513" s="605"/>
      <c r="AE1513" s="605"/>
      <c r="AF1513" s="605"/>
      <c r="AG1513" s="605"/>
      <c r="AH1513" s="605"/>
      <c r="AI1513" s="605"/>
      <c r="AJ1513" s="605"/>
      <c r="AK1513" s="605"/>
      <c r="AL1513" s="605"/>
      <c r="AM1513" s="605"/>
      <c r="AN1513" s="605"/>
    </row>
    <row r="1514" spans="1:40" ht="20.25" customHeight="1">
      <c r="A1514" s="1794"/>
      <c r="B1514" s="963">
        <v>0.1</v>
      </c>
      <c r="C1514" s="542"/>
      <c r="D1514" s="1635"/>
      <c r="E1514" s="2010"/>
      <c r="F1514" s="1317"/>
      <c r="G1514" s="1319">
        <f t="shared" si="63"/>
        <v>0</v>
      </c>
      <c r="H1514" s="974"/>
      <c r="I1514" s="605"/>
    </row>
    <row r="1515" spans="1:40" ht="15.75">
      <c r="A1515" s="1794"/>
      <c r="B1515" s="963">
        <v>0.1</v>
      </c>
      <c r="C1515" s="1680"/>
      <c r="D1515" s="1635"/>
      <c r="E1515" s="2010"/>
      <c r="F1515" s="1317"/>
      <c r="G1515" s="1319">
        <f t="shared" si="63"/>
        <v>0</v>
      </c>
      <c r="H1515" s="974"/>
      <c r="I1515" s="605"/>
    </row>
    <row r="1516" spans="1:40" ht="15.75">
      <c r="A1516" s="1794"/>
      <c r="B1516" s="963">
        <v>0.1</v>
      </c>
      <c r="C1516" s="1034"/>
      <c r="D1516" s="1635"/>
      <c r="E1516" s="2007"/>
      <c r="F1516" s="1317"/>
      <c r="G1516" s="1319">
        <f t="shared" si="63"/>
        <v>0</v>
      </c>
      <c r="H1516" s="974"/>
      <c r="I1516" s="605"/>
    </row>
    <row r="1517" spans="1:40" ht="20.25">
      <c r="A1517" s="1795"/>
      <c r="B1517" s="545"/>
      <c r="C1517" s="657"/>
      <c r="D1517" s="1034"/>
      <c r="E1517" s="1027">
        <f>E1360+E1377+E1396+E1415</f>
        <v>48380000</v>
      </c>
      <c r="F1517" s="709"/>
      <c r="G1517" s="1633">
        <f>SUM(G1495:G1516)</f>
        <v>1106000</v>
      </c>
      <c r="H1517" s="1123" t="s">
        <v>1029</v>
      </c>
      <c r="I1517" s="1622"/>
    </row>
    <row r="1522" spans="1:15">
      <c r="A1522" s="3274" t="s">
        <v>7638</v>
      </c>
      <c r="B1522" s="3274"/>
      <c r="C1522" s="3274"/>
      <c r="D1522" s="3274"/>
      <c r="E1522" s="3274"/>
      <c r="F1522" s="3274"/>
      <c r="G1522" s="3274"/>
      <c r="H1522" s="3274"/>
      <c r="I1522" s="3274"/>
      <c r="J1522" s="3274"/>
      <c r="K1522" s="3274"/>
      <c r="L1522" s="3274"/>
      <c r="M1522" s="3274"/>
      <c r="N1522" s="3274"/>
      <c r="O1522" s="3274"/>
    </row>
    <row r="1523" spans="1:15">
      <c r="A1523" s="3274"/>
      <c r="B1523" s="3274"/>
      <c r="C1523" s="3274"/>
      <c r="D1523" s="3274"/>
      <c r="E1523" s="3274"/>
      <c r="F1523" s="3274"/>
      <c r="G1523" s="3274"/>
      <c r="H1523" s="3274"/>
      <c r="I1523" s="3274"/>
      <c r="J1523" s="3274"/>
      <c r="K1523" s="3274"/>
      <c r="L1523" s="3274"/>
      <c r="M1523" s="3274"/>
      <c r="N1523" s="3274"/>
      <c r="O1523" s="3274"/>
    </row>
    <row r="1524" spans="1:15" ht="15.75" customHeight="1">
      <c r="A1524" s="3311" t="s">
        <v>15</v>
      </c>
      <c r="B1524" s="3311"/>
      <c r="C1524" s="3311"/>
      <c r="D1524" s="3311"/>
      <c r="E1524" s="3311"/>
      <c r="F1524" s="3311"/>
      <c r="G1524" s="3311"/>
      <c r="H1524" s="3311"/>
      <c r="I1524" s="3311"/>
      <c r="J1524" s="3311"/>
      <c r="K1524" s="3311"/>
      <c r="L1524" s="3311"/>
      <c r="M1524" s="3311"/>
      <c r="N1524" s="3311"/>
      <c r="O1524" s="3311"/>
    </row>
    <row r="1525" spans="1:15">
      <c r="A1525" s="2119" t="s">
        <v>929</v>
      </c>
      <c r="B1525" s="463" t="s">
        <v>3</v>
      </c>
      <c r="C1525" s="464" t="s">
        <v>930</v>
      </c>
      <c r="D1525" s="464" t="s">
        <v>5</v>
      </c>
      <c r="E1525" s="958" t="s">
        <v>6</v>
      </c>
      <c r="F1525" s="463" t="s">
        <v>7</v>
      </c>
      <c r="G1525" s="959" t="s">
        <v>8</v>
      </c>
      <c r="H1525" s="509" t="s">
        <v>9</v>
      </c>
      <c r="I1525" s="463" t="s">
        <v>10</v>
      </c>
      <c r="J1525" s="24" t="s">
        <v>11</v>
      </c>
      <c r="K1525" s="24" t="s">
        <v>3</v>
      </c>
      <c r="L1525" s="463" t="s">
        <v>5</v>
      </c>
      <c r="M1525" s="463" t="s">
        <v>12</v>
      </c>
      <c r="N1525" s="24" t="s">
        <v>7</v>
      </c>
      <c r="O1525" s="30"/>
    </row>
    <row r="1526" spans="1:15" ht="12.75" customHeight="1">
      <c r="A1526" s="3357" t="s">
        <v>13</v>
      </c>
      <c r="B1526" s="1098">
        <v>12475</v>
      </c>
      <c r="C1526" s="963">
        <v>0.1</v>
      </c>
      <c r="D1526" s="1690" t="s">
        <v>7639</v>
      </c>
      <c r="E1526" s="564">
        <v>2400000</v>
      </c>
      <c r="F1526" s="545">
        <v>7.0000000000000007E-2</v>
      </c>
      <c r="G1526" s="658">
        <f t="shared" ref="G1526:G1531" si="64">F1526*E1526</f>
        <v>168000.00000000003</v>
      </c>
      <c r="H1526" s="544" t="s">
        <v>942</v>
      </c>
      <c r="I1526" s="544" t="s">
        <v>935</v>
      </c>
      <c r="J1526" s="1552"/>
      <c r="K1526" s="1860"/>
      <c r="L1526" s="483"/>
      <c r="M1526" s="583"/>
      <c r="N1526" s="1176"/>
      <c r="O1526" s="2104"/>
    </row>
    <row r="1527" spans="1:15" ht="12.75" customHeight="1">
      <c r="A1527" s="3357"/>
      <c r="B1527" s="1644">
        <v>12444</v>
      </c>
      <c r="C1527" s="1359">
        <v>0.08</v>
      </c>
      <c r="D1527" s="497" t="s">
        <v>7586</v>
      </c>
      <c r="E1527" s="658">
        <v>2800000</v>
      </c>
      <c r="F1527" s="1359">
        <v>0.06</v>
      </c>
      <c r="G1527" s="658">
        <f t="shared" si="64"/>
        <v>168000</v>
      </c>
      <c r="H1527" s="659" t="s">
        <v>43</v>
      </c>
      <c r="I1527" s="659" t="s">
        <v>1859</v>
      </c>
      <c r="J1527" s="1512"/>
      <c r="K1527" s="1860"/>
      <c r="L1527" s="1521"/>
      <c r="M1527" s="1588"/>
      <c r="N1527" s="1520"/>
      <c r="O1527" s="2132"/>
    </row>
    <row r="1528" spans="1:15" ht="12.75" customHeight="1">
      <c r="A1528" s="3357"/>
      <c r="B1528" s="1219">
        <v>12438</v>
      </c>
      <c r="C1528" s="963">
        <v>0.1</v>
      </c>
      <c r="D1528" s="1680" t="s">
        <v>7640</v>
      </c>
      <c r="E1528" s="564">
        <v>3500000</v>
      </c>
      <c r="F1528" s="545">
        <v>7.0000000000000007E-2</v>
      </c>
      <c r="G1528" s="658">
        <f t="shared" si="64"/>
        <v>245000.00000000003</v>
      </c>
      <c r="H1528" s="544" t="s">
        <v>127</v>
      </c>
      <c r="I1528" s="544" t="s">
        <v>935</v>
      </c>
      <c r="J1528" s="1512"/>
      <c r="K1528" s="1512"/>
      <c r="L1528" s="1512"/>
      <c r="M1528" s="1519"/>
      <c r="N1528" s="1520"/>
      <c r="O1528" s="2132"/>
    </row>
    <row r="1529" spans="1:15" ht="12.75" customHeight="1">
      <c r="A1529" s="3357"/>
      <c r="B1529" s="1098">
        <v>12505</v>
      </c>
      <c r="C1529" s="1650">
        <v>0.1</v>
      </c>
      <c r="D1529" s="1680" t="s">
        <v>7641</v>
      </c>
      <c r="E1529" s="658">
        <v>3100000</v>
      </c>
      <c r="F1529" s="656">
        <v>7.0000000000000007E-2</v>
      </c>
      <c r="G1529" s="658">
        <f t="shared" si="64"/>
        <v>217000.00000000003</v>
      </c>
      <c r="H1529" s="659" t="s">
        <v>19</v>
      </c>
      <c r="I1529" s="659" t="s">
        <v>935</v>
      </c>
      <c r="J1529" s="1512"/>
      <c r="K1529" s="1512"/>
      <c r="L1529" s="1512"/>
      <c r="M1529" s="1519"/>
      <c r="N1529" s="1520"/>
      <c r="O1529" s="2132"/>
    </row>
    <row r="1530" spans="1:15" ht="12.75" customHeight="1">
      <c r="A1530" s="3358"/>
      <c r="B1530" s="1098">
        <v>12524</v>
      </c>
      <c r="C1530" s="2156">
        <v>0.08</v>
      </c>
      <c r="D1530" s="1966" t="s">
        <v>7642</v>
      </c>
      <c r="E1530" s="858">
        <v>2550000</v>
      </c>
      <c r="F1530" s="1402">
        <v>0.06</v>
      </c>
      <c r="G1530" s="658">
        <f t="shared" si="64"/>
        <v>153000</v>
      </c>
      <c r="H1530" s="543" t="s">
        <v>127</v>
      </c>
      <c r="I1530" s="543" t="s">
        <v>935</v>
      </c>
      <c r="J1530" s="1512"/>
      <c r="K1530" s="1512"/>
      <c r="L1530" s="1512"/>
      <c r="M1530" s="1519"/>
      <c r="N1530" s="1520"/>
      <c r="O1530" s="2132"/>
    </row>
    <row r="1531" spans="1:15" ht="12.75" customHeight="1">
      <c r="A1531" s="3357"/>
      <c r="B1531" s="1785">
        <v>12529</v>
      </c>
      <c r="C1531" s="1402">
        <v>0.08</v>
      </c>
      <c r="D1531" s="542" t="s">
        <v>7643</v>
      </c>
      <c r="E1531" s="1762">
        <v>2700000</v>
      </c>
      <c r="F1531" s="1402">
        <v>0.06</v>
      </c>
      <c r="G1531" s="658">
        <f t="shared" si="64"/>
        <v>162000</v>
      </c>
      <c r="H1531" s="543" t="s">
        <v>19</v>
      </c>
      <c r="I1531" s="543" t="s">
        <v>1859</v>
      </c>
      <c r="J1531" s="1512"/>
      <c r="K1531" s="1512"/>
      <c r="L1531" s="1512"/>
      <c r="M1531" s="1519"/>
      <c r="N1531" s="1520"/>
      <c r="O1531" s="2132"/>
    </row>
    <row r="1532" spans="1:15" ht="12.75" customHeight="1">
      <c r="A1532" s="3357"/>
      <c r="B1532" s="992" t="s">
        <v>905</v>
      </c>
      <c r="C1532" s="483"/>
      <c r="D1532" s="483" t="s">
        <v>7644</v>
      </c>
      <c r="E1532" s="483"/>
      <c r="F1532" s="482"/>
      <c r="G1532" s="483"/>
      <c r="H1532" s="483"/>
      <c r="I1532" s="484"/>
      <c r="J1532" s="1512"/>
      <c r="K1532" s="1512"/>
      <c r="L1532" s="1512"/>
      <c r="M1532" s="1519"/>
      <c r="N1532" s="1520"/>
      <c r="O1532" s="1519"/>
    </row>
    <row r="1533" spans="1:15" ht="14.25" customHeight="1">
      <c r="A1533" s="3358"/>
      <c r="B1533" s="992" t="s">
        <v>351</v>
      </c>
      <c r="C1533" s="483"/>
      <c r="D1533" s="1929" t="s">
        <v>7179</v>
      </c>
      <c r="E1533" s="583"/>
      <c r="F1533" s="482"/>
      <c r="G1533" s="703"/>
      <c r="H1533" s="484"/>
      <c r="I1533" s="484" t="s">
        <v>935</v>
      </c>
      <c r="J1533" s="1590"/>
      <c r="K1533" s="1590"/>
      <c r="L1533" s="1512"/>
      <c r="M1533" s="1519"/>
      <c r="N1533" s="1520"/>
      <c r="O1533" s="1519"/>
    </row>
    <row r="1534" spans="1:15" ht="12.75" customHeight="1">
      <c r="A1534" s="3357"/>
      <c r="B1534" s="483"/>
      <c r="C1534" s="483"/>
      <c r="D1534" s="483"/>
      <c r="E1534" s="483"/>
      <c r="F1534" s="2060"/>
      <c r="G1534" s="2039"/>
      <c r="H1534" s="483"/>
      <c r="I1534" s="483"/>
      <c r="J1534" s="1521"/>
      <c r="K1534" s="1521"/>
      <c r="L1534" s="1512"/>
      <c r="M1534" s="1519"/>
      <c r="N1534" s="1520"/>
      <c r="O1534" s="1519"/>
    </row>
    <row r="1535" spans="1:15" ht="14.25" customHeight="1">
      <c r="A1535" s="3358"/>
      <c r="B1535" s="1561"/>
      <c r="C1535" s="774"/>
      <c r="D1535" s="1993"/>
      <c r="E1535" s="2050"/>
      <c r="F1535" s="1604"/>
      <c r="G1535" s="1550"/>
      <c r="H1535" s="583"/>
      <c r="I1535" s="484"/>
      <c r="J1535" s="484"/>
      <c r="K1535" s="398"/>
      <c r="L1535" s="393"/>
      <c r="M1535" s="394"/>
      <c r="N1535" s="395"/>
      <c r="O1535" s="567"/>
    </row>
    <row r="1536" spans="1:15" ht="12.75" customHeight="1">
      <c r="A1536" s="3359"/>
      <c r="B1536" s="1478"/>
      <c r="C1536" s="315"/>
      <c r="D1536" s="1041" t="s">
        <v>34</v>
      </c>
      <c r="E1536" s="2051">
        <f>SUM(E1526:E1535)</f>
        <v>17050000</v>
      </c>
      <c r="F1536" s="668" t="s">
        <v>34</v>
      </c>
      <c r="G1536" s="2000">
        <f>SUM(G1526:G1535)</f>
        <v>1113000</v>
      </c>
      <c r="H1536" s="3429"/>
      <c r="I1536" s="3429"/>
      <c r="J1536" s="3429"/>
      <c r="K1536" s="3429"/>
      <c r="L1536" s="3277" t="s">
        <v>35</v>
      </c>
      <c r="M1536" s="3277"/>
      <c r="N1536" s="3277"/>
      <c r="O1536" s="2238">
        <f>O1535+G1536</f>
        <v>1113000</v>
      </c>
    </row>
    <row r="1539" spans="1:15" ht="15.75" customHeight="1">
      <c r="A1539" s="3311" t="s">
        <v>46</v>
      </c>
      <c r="B1539" s="3311"/>
      <c r="C1539" s="3311"/>
      <c r="D1539" s="3311"/>
      <c r="E1539" s="3311"/>
      <c r="F1539" s="3311"/>
      <c r="G1539" s="3311"/>
      <c r="H1539" s="3311"/>
      <c r="I1539" s="3311"/>
      <c r="J1539" s="3311"/>
      <c r="K1539" s="3311"/>
      <c r="L1539" s="3311"/>
      <c r="M1539" s="3311"/>
      <c r="N1539" s="3311"/>
      <c r="O1539" s="3311"/>
    </row>
    <row r="1540" spans="1:15">
      <c r="A1540" s="2119" t="s">
        <v>929</v>
      </c>
      <c r="B1540" s="463" t="s">
        <v>3</v>
      </c>
      <c r="C1540" s="464" t="s">
        <v>930</v>
      </c>
      <c r="D1540" s="464" t="s">
        <v>5</v>
      </c>
      <c r="E1540" s="958" t="s">
        <v>6</v>
      </c>
      <c r="F1540" s="463" t="s">
        <v>7</v>
      </c>
      <c r="G1540" s="959" t="s">
        <v>8</v>
      </c>
      <c r="H1540" s="509" t="s">
        <v>9</v>
      </c>
      <c r="I1540" s="463" t="s">
        <v>10</v>
      </c>
      <c r="J1540" s="24" t="s">
        <v>11</v>
      </c>
      <c r="K1540" s="24" t="s">
        <v>3</v>
      </c>
      <c r="L1540" s="463" t="s">
        <v>5</v>
      </c>
      <c r="M1540" s="463" t="s">
        <v>12</v>
      </c>
      <c r="N1540" s="24" t="s">
        <v>7</v>
      </c>
      <c r="O1540" s="30"/>
    </row>
    <row r="1541" spans="1:15" ht="12.75" customHeight="1">
      <c r="A1541" s="3357" t="s">
        <v>7645</v>
      </c>
      <c r="B1541" s="1836"/>
      <c r="C1541" s="705"/>
      <c r="D1541" s="777"/>
      <c r="E1541" s="703"/>
      <c r="F1541" s="702"/>
      <c r="G1541" s="702"/>
      <c r="H1541" s="702"/>
      <c r="I1541" s="705"/>
      <c r="J1541" s="1512"/>
      <c r="K1541" s="2067">
        <v>12444</v>
      </c>
      <c r="L1541" s="1680" t="s">
        <v>7646</v>
      </c>
      <c r="M1541" s="1106">
        <v>2900000</v>
      </c>
      <c r="N1541" s="1074">
        <v>0.05</v>
      </c>
      <c r="O1541" s="763">
        <f t="shared" ref="O1541:O1546" si="65">N1541*M1541</f>
        <v>145000</v>
      </c>
    </row>
    <row r="1542" spans="1:15" ht="12.75" customHeight="1">
      <c r="A1542" s="3357"/>
      <c r="B1542" s="1098">
        <v>12449</v>
      </c>
      <c r="C1542" s="963">
        <v>0.1</v>
      </c>
      <c r="D1542" s="1680" t="s">
        <v>7647</v>
      </c>
      <c r="E1542" s="564">
        <v>1630000</v>
      </c>
      <c r="F1542" s="545">
        <v>0.12</v>
      </c>
      <c r="G1542" s="564">
        <f>F1542*E1542</f>
        <v>195600</v>
      </c>
      <c r="H1542" s="544" t="s">
        <v>43</v>
      </c>
      <c r="I1542" s="544" t="s">
        <v>1859</v>
      </c>
      <c r="J1542" s="1512"/>
      <c r="K1542" s="2067">
        <v>12599</v>
      </c>
      <c r="L1542" s="1680" t="s">
        <v>7648</v>
      </c>
      <c r="M1542" s="1106">
        <v>3700000</v>
      </c>
      <c r="N1542" s="1074">
        <v>0.05</v>
      </c>
      <c r="O1542" s="763">
        <f t="shared" si="65"/>
        <v>185000</v>
      </c>
    </row>
    <row r="1543" spans="1:15" ht="12.75" customHeight="1">
      <c r="A1543" s="3357"/>
      <c r="B1543" s="1219">
        <v>12460</v>
      </c>
      <c r="C1543" s="1799">
        <v>0.1</v>
      </c>
      <c r="D1543" s="542" t="s">
        <v>7649</v>
      </c>
      <c r="E1543" s="1762">
        <v>1500000</v>
      </c>
      <c r="F1543" s="541">
        <v>0.12</v>
      </c>
      <c r="G1543" s="564">
        <f t="shared" ref="G1543:G1546" si="66">F1543*E1543</f>
        <v>180000</v>
      </c>
      <c r="H1543" s="543" t="s">
        <v>19</v>
      </c>
      <c r="I1543" s="543" t="s">
        <v>1859</v>
      </c>
      <c r="J1543" s="1512"/>
      <c r="K1543" s="1545"/>
      <c r="L1543" s="1512"/>
      <c r="M1543" s="1519"/>
      <c r="N1543" s="1543"/>
      <c r="O1543" s="2132">
        <f t="shared" si="65"/>
        <v>0</v>
      </c>
    </row>
    <row r="1544" spans="1:15" ht="12.75" customHeight="1">
      <c r="A1544" s="3357"/>
      <c r="B1544" s="1098">
        <v>12515</v>
      </c>
      <c r="C1544" s="1799">
        <v>0.1</v>
      </c>
      <c r="D1544" s="542" t="s">
        <v>7650</v>
      </c>
      <c r="E1544" s="1762">
        <v>3000000</v>
      </c>
      <c r="F1544" s="541">
        <v>0.12</v>
      </c>
      <c r="G1544" s="564">
        <f t="shared" si="66"/>
        <v>360000</v>
      </c>
      <c r="H1544" s="543" t="s">
        <v>43</v>
      </c>
      <c r="I1544" s="543" t="s">
        <v>935</v>
      </c>
      <c r="J1544" s="1590"/>
      <c r="K1544" s="2198"/>
      <c r="L1544" s="1512"/>
      <c r="M1544" s="1519"/>
      <c r="N1544" s="1543"/>
      <c r="O1544" s="2132">
        <f t="shared" si="65"/>
        <v>0</v>
      </c>
    </row>
    <row r="1545" spans="1:15" ht="12.75" customHeight="1">
      <c r="A1545" s="3357"/>
      <c r="B1545" s="978">
        <v>12598</v>
      </c>
      <c r="C1545" s="1026">
        <v>0.08</v>
      </c>
      <c r="D1545" s="1680" t="s">
        <v>7651</v>
      </c>
      <c r="E1545" s="2044">
        <v>3500000</v>
      </c>
      <c r="F1545" s="1026">
        <v>0.1</v>
      </c>
      <c r="G1545" s="564">
        <f t="shared" si="66"/>
        <v>350000</v>
      </c>
      <c r="H1545" s="544" t="s">
        <v>43</v>
      </c>
      <c r="I1545" s="544" t="s">
        <v>935</v>
      </c>
      <c r="J1545" s="1521"/>
      <c r="K1545" s="998"/>
      <c r="L1545" s="1512"/>
      <c r="M1545" s="1519"/>
      <c r="N1545" s="1543"/>
      <c r="O1545" s="2132">
        <f t="shared" si="65"/>
        <v>0</v>
      </c>
    </row>
    <row r="1546" spans="1:15" ht="12.75" customHeight="1">
      <c r="A1546" s="3357"/>
      <c r="B1546" s="978">
        <v>12618</v>
      </c>
      <c r="C1546" s="963">
        <v>0.1</v>
      </c>
      <c r="D1546" s="1680" t="s">
        <v>7652</v>
      </c>
      <c r="E1546" s="2044">
        <v>3500000</v>
      </c>
      <c r="F1546" s="545">
        <v>7.0000000000000007E-2</v>
      </c>
      <c r="G1546" s="564">
        <f t="shared" si="66"/>
        <v>245000.00000000003</v>
      </c>
      <c r="H1546" s="544" t="s">
        <v>7653</v>
      </c>
      <c r="I1546" s="544" t="s">
        <v>935</v>
      </c>
      <c r="J1546" s="1521"/>
      <c r="K1546" s="998"/>
      <c r="L1546" s="1512"/>
      <c r="M1546" s="1519"/>
      <c r="N1546" s="1543"/>
      <c r="O1546" s="2132">
        <f t="shared" si="65"/>
        <v>0</v>
      </c>
    </row>
    <row r="1547" spans="1:15" ht="12.75" customHeight="1">
      <c r="A1547" s="3357"/>
      <c r="B1547" s="1136">
        <v>12611</v>
      </c>
      <c r="C1547" s="1799">
        <v>0.1</v>
      </c>
      <c r="D1547" s="542" t="s">
        <v>7654</v>
      </c>
      <c r="E1547" s="2197">
        <v>1500000</v>
      </c>
      <c r="F1547" s="541">
        <v>0.12</v>
      </c>
      <c r="G1547" s="2157">
        <f>E1547*F1547</f>
        <v>180000</v>
      </c>
      <c r="H1547" s="543" t="s">
        <v>43</v>
      </c>
      <c r="I1547" s="543" t="s">
        <v>1859</v>
      </c>
      <c r="J1547" s="1521"/>
      <c r="K1547" s="998"/>
      <c r="L1547" s="1512"/>
      <c r="M1547" s="1519"/>
      <c r="N1547" s="1543"/>
      <c r="O1547" s="1519"/>
    </row>
    <row r="1548" spans="1:15" ht="12.75" customHeight="1">
      <c r="A1548" s="3357"/>
      <c r="B1548" s="1136">
        <v>12552</v>
      </c>
      <c r="C1548" s="1799">
        <v>0.1</v>
      </c>
      <c r="D1548" s="542" t="s">
        <v>7655</v>
      </c>
      <c r="E1548" s="2197">
        <v>2500000</v>
      </c>
      <c r="F1548" s="541">
        <v>7.0000000000000007E-2</v>
      </c>
      <c r="G1548" s="2157">
        <f>E1548*F1548</f>
        <v>175000.00000000003</v>
      </c>
      <c r="H1548" s="543" t="s">
        <v>1868</v>
      </c>
      <c r="I1548" s="543" t="s">
        <v>1192</v>
      </c>
      <c r="J1548" s="1521"/>
      <c r="K1548" s="998"/>
      <c r="L1548" s="1512"/>
      <c r="M1548" s="1519"/>
      <c r="N1548" s="1543"/>
      <c r="O1548" s="1519"/>
    </row>
    <row r="1549" spans="1:15" ht="12.75" customHeight="1">
      <c r="A1549" s="3357"/>
      <c r="B1549" s="974" t="s">
        <v>351</v>
      </c>
      <c r="C1549" s="975"/>
      <c r="D1549" s="975" t="s">
        <v>7656</v>
      </c>
      <c r="E1549" s="1987"/>
      <c r="F1549" s="975"/>
      <c r="G1549" s="975"/>
      <c r="H1549" s="975"/>
      <c r="I1549" s="974" t="s">
        <v>1859</v>
      </c>
      <c r="J1549" s="1521"/>
      <c r="K1549" s="998"/>
      <c r="L1549" s="1512"/>
      <c r="M1549" s="1519"/>
      <c r="N1549" s="1543"/>
      <c r="O1549" s="1519"/>
    </row>
    <row r="1550" spans="1:15" ht="12.75" customHeight="1">
      <c r="A1550" s="3357"/>
      <c r="B1550" s="1104" t="s">
        <v>351</v>
      </c>
      <c r="C1550" s="407"/>
      <c r="D1550" s="407" t="s">
        <v>7657</v>
      </c>
      <c r="E1550" s="407"/>
      <c r="F1550" s="407"/>
      <c r="G1550" s="407"/>
      <c r="H1550" s="407"/>
      <c r="I1550" s="676"/>
      <c r="J1550" s="484"/>
      <c r="K1550" s="398"/>
      <c r="L1550" s="393"/>
      <c r="M1550" s="394"/>
      <c r="N1550" s="1543"/>
      <c r="O1550" s="567">
        <f>SUM(O1541:O1549)</f>
        <v>330000</v>
      </c>
    </row>
    <row r="1551" spans="1:15" ht="12.75" customHeight="1">
      <c r="A1551" s="3360"/>
      <c r="B1551" s="315"/>
      <c r="C1551" s="315"/>
      <c r="D1551" s="1041" t="s">
        <v>34</v>
      </c>
      <c r="E1551" s="1782">
        <f>SUM(E1541:E1549)</f>
        <v>17130000</v>
      </c>
      <c r="F1551" s="668" t="s">
        <v>34</v>
      </c>
      <c r="G1551" s="1103">
        <f>SUM(G1541:G1550)</f>
        <v>1685600</v>
      </c>
      <c r="H1551" s="3429"/>
      <c r="I1551" s="3429"/>
      <c r="J1551" s="3429"/>
      <c r="K1551" s="3429"/>
      <c r="L1551" s="3277" t="s">
        <v>35</v>
      </c>
      <c r="M1551" s="3277"/>
      <c r="N1551" s="3277"/>
      <c r="O1551" s="2239">
        <f>O1550+G1551</f>
        <v>2015600</v>
      </c>
    </row>
    <row r="1553" spans="1:15" ht="15.75" customHeight="1">
      <c r="A1553" s="3311" t="s">
        <v>36</v>
      </c>
      <c r="B1553" s="3311"/>
      <c r="C1553" s="3311"/>
      <c r="D1553" s="3311"/>
      <c r="E1553" s="3311"/>
      <c r="F1553" s="3311"/>
      <c r="G1553" s="3311"/>
      <c r="H1553" s="3311"/>
      <c r="I1553" s="3311"/>
      <c r="J1553" s="3311"/>
      <c r="K1553" s="3311"/>
      <c r="L1553" s="3311"/>
      <c r="M1553" s="3311"/>
      <c r="N1553" s="3311"/>
      <c r="O1553" s="3311"/>
    </row>
    <row r="1554" spans="1:15">
      <c r="A1554" s="2119" t="s">
        <v>929</v>
      </c>
      <c r="B1554" s="463" t="s">
        <v>3</v>
      </c>
      <c r="C1554" s="464" t="s">
        <v>930</v>
      </c>
      <c r="D1554" s="464" t="s">
        <v>5</v>
      </c>
      <c r="E1554" s="958" t="s">
        <v>6</v>
      </c>
      <c r="F1554" s="463" t="s">
        <v>7</v>
      </c>
      <c r="G1554" s="959" t="s">
        <v>8</v>
      </c>
      <c r="H1554" s="509" t="s">
        <v>9</v>
      </c>
      <c r="I1554" s="463" t="s">
        <v>10</v>
      </c>
      <c r="J1554" s="24" t="s">
        <v>11</v>
      </c>
      <c r="K1554" s="24" t="s">
        <v>3</v>
      </c>
      <c r="L1554" s="463" t="s">
        <v>5</v>
      </c>
      <c r="M1554" s="463" t="s">
        <v>12</v>
      </c>
      <c r="N1554" s="24" t="s">
        <v>7</v>
      </c>
      <c r="O1554" s="30"/>
    </row>
    <row r="1555" spans="1:15" ht="12.75" customHeight="1">
      <c r="A1555" s="3357" t="s">
        <v>13</v>
      </c>
      <c r="B1555" s="1219">
        <v>12518</v>
      </c>
      <c r="C1555" s="963">
        <v>0.1</v>
      </c>
      <c r="D1555" s="1680" t="s">
        <v>7658</v>
      </c>
      <c r="E1555" s="564">
        <v>1100000</v>
      </c>
      <c r="F1555" s="545">
        <v>0.1</v>
      </c>
      <c r="G1555" s="564">
        <f>F1555*E1555</f>
        <v>110000</v>
      </c>
      <c r="H1555" s="544" t="s">
        <v>36</v>
      </c>
      <c r="I1555" s="544" t="s">
        <v>1192</v>
      </c>
      <c r="J1555" s="1512"/>
      <c r="K1555" s="2067">
        <v>12438</v>
      </c>
      <c r="L1555" s="1680" t="s">
        <v>7640</v>
      </c>
      <c r="M1555" s="564">
        <v>3500000</v>
      </c>
      <c r="N1555" s="1074">
        <v>0.05</v>
      </c>
      <c r="O1555" s="763">
        <f>N1555*M1555</f>
        <v>175000</v>
      </c>
    </row>
    <row r="1556" spans="1:15" ht="12.75" customHeight="1">
      <c r="A1556" s="3357"/>
      <c r="B1556" s="2199">
        <v>12492</v>
      </c>
      <c r="C1556" s="2200">
        <v>0.1</v>
      </c>
      <c r="D1556" s="1752" t="s">
        <v>7659</v>
      </c>
      <c r="E1556" s="2103">
        <v>2700000</v>
      </c>
      <c r="F1556" s="1840">
        <v>0.06</v>
      </c>
      <c r="G1556" s="564">
        <f t="shared" ref="G1556:G1559" si="67">F1556*E1556</f>
        <v>162000</v>
      </c>
      <c r="H1556" s="1380" t="s">
        <v>19</v>
      </c>
      <c r="I1556" s="1380" t="s">
        <v>935</v>
      </c>
      <c r="J1556" s="1512"/>
      <c r="K1556" s="2067">
        <v>12524</v>
      </c>
      <c r="L1556" s="1680" t="s">
        <v>7642</v>
      </c>
      <c r="M1556" s="564">
        <v>2550000</v>
      </c>
      <c r="N1556" s="1074">
        <v>0.04</v>
      </c>
      <c r="O1556" s="763">
        <f>N1556*M1556</f>
        <v>102000</v>
      </c>
    </row>
    <row r="1557" spans="1:15" ht="12.75" customHeight="1">
      <c r="A1557" s="3357"/>
      <c r="B1557" s="1376">
        <v>12555</v>
      </c>
      <c r="C1557" s="963">
        <v>0.1</v>
      </c>
      <c r="D1557" s="1680" t="s">
        <v>7660</v>
      </c>
      <c r="E1557" s="564">
        <v>1400000</v>
      </c>
      <c r="F1557" s="545">
        <v>0.05</v>
      </c>
      <c r="G1557" s="564">
        <f t="shared" si="67"/>
        <v>70000</v>
      </c>
      <c r="H1557" s="544" t="s">
        <v>7661</v>
      </c>
      <c r="I1557" s="544" t="s">
        <v>1859</v>
      </c>
      <c r="J1557" s="1512"/>
      <c r="K1557" s="2067">
        <v>12501</v>
      </c>
      <c r="L1557" s="2068" t="s">
        <v>7662</v>
      </c>
      <c r="M1557" s="2137">
        <v>1500000</v>
      </c>
      <c r="N1557" s="1074">
        <v>0.04</v>
      </c>
      <c r="O1557" s="763">
        <f>N1557*M1557</f>
        <v>60000</v>
      </c>
    </row>
    <row r="1558" spans="1:15" ht="12.75" customHeight="1">
      <c r="A1558" s="3357"/>
      <c r="B1558" s="1096">
        <v>12599</v>
      </c>
      <c r="C1558" s="1650">
        <v>0.1</v>
      </c>
      <c r="D1558" s="657" t="s">
        <v>7648</v>
      </c>
      <c r="E1558" s="658">
        <v>3700000</v>
      </c>
      <c r="F1558" s="656">
        <v>0.05</v>
      </c>
      <c r="G1558" s="564">
        <f t="shared" si="67"/>
        <v>185000</v>
      </c>
      <c r="H1558" s="659" t="s">
        <v>43</v>
      </c>
      <c r="I1558" s="659" t="s">
        <v>1859</v>
      </c>
      <c r="J1558" s="1512"/>
      <c r="K1558" s="1545"/>
      <c r="L1558" s="1512"/>
      <c r="M1558" s="1519"/>
      <c r="N1558" s="1543"/>
      <c r="O1558" s="2132">
        <f>N1558*M1558</f>
        <v>0</v>
      </c>
    </row>
    <row r="1559" spans="1:15" ht="12.75" customHeight="1">
      <c r="A1559" s="3357"/>
      <c r="B1559" s="978">
        <v>12641</v>
      </c>
      <c r="C1559" s="1026">
        <v>0.08</v>
      </c>
      <c r="D1559" s="1680" t="s">
        <v>7663</v>
      </c>
      <c r="E1559" s="564">
        <v>3800000</v>
      </c>
      <c r="F1559" s="1407">
        <v>0.05</v>
      </c>
      <c r="G1559" s="564">
        <f t="shared" si="67"/>
        <v>190000</v>
      </c>
      <c r="H1559" s="544" t="s">
        <v>19</v>
      </c>
      <c r="I1559" s="544" t="s">
        <v>1192</v>
      </c>
      <c r="J1559" s="1512"/>
      <c r="K1559" s="1545"/>
      <c r="L1559" s="1512"/>
      <c r="M1559" s="1519"/>
      <c r="N1559" s="1543"/>
      <c r="O1559" s="2132">
        <f>N1559*M1559</f>
        <v>0</v>
      </c>
    </row>
    <row r="1560" spans="1:15" ht="12.75" customHeight="1">
      <c r="A1560" s="3357"/>
      <c r="B1560" s="974"/>
      <c r="C1560" s="975"/>
      <c r="D1560" s="975"/>
      <c r="E1560" s="1987"/>
      <c r="F1560" s="975"/>
      <c r="G1560" s="975"/>
      <c r="H1560" s="975"/>
      <c r="I1560" s="974"/>
      <c r="J1560" s="1512"/>
      <c r="K1560" s="1545"/>
      <c r="L1560" s="1512"/>
      <c r="M1560" s="1519"/>
      <c r="N1560" s="1543"/>
      <c r="O1560" s="1519"/>
    </row>
    <row r="1561" spans="1:15" ht="12.75" customHeight="1">
      <c r="A1561" s="3357"/>
      <c r="B1561" s="974"/>
      <c r="C1561" s="975"/>
      <c r="D1561" s="975"/>
      <c r="E1561" s="1987"/>
      <c r="F1561" s="975"/>
      <c r="G1561" s="975"/>
      <c r="H1561" s="975"/>
      <c r="I1561" s="974"/>
      <c r="J1561" s="1512"/>
      <c r="K1561" s="1545"/>
      <c r="L1561" s="1512"/>
      <c r="M1561" s="1519"/>
      <c r="N1561" s="1543"/>
      <c r="O1561" s="1519"/>
    </row>
    <row r="1562" spans="1:15" ht="12.75" customHeight="1">
      <c r="A1562" s="3357"/>
      <c r="B1562" s="1086"/>
      <c r="C1562" s="975"/>
      <c r="D1562" s="975"/>
      <c r="E1562" s="1988"/>
      <c r="F1562" s="1079"/>
      <c r="G1562" s="975"/>
      <c r="H1562" s="975"/>
      <c r="I1562" s="974"/>
      <c r="J1562" s="1512"/>
      <c r="K1562" s="1545"/>
      <c r="L1562" s="1512"/>
      <c r="M1562" s="1519"/>
      <c r="N1562" s="1516"/>
      <c r="O1562" s="1519"/>
    </row>
    <row r="1563" spans="1:15" ht="12.75" customHeight="1">
      <c r="A1563" s="3357"/>
      <c r="B1563" s="1086"/>
      <c r="C1563" s="975"/>
      <c r="D1563" s="975"/>
      <c r="E1563" s="1988"/>
      <c r="F1563" s="975"/>
      <c r="G1563" s="975"/>
      <c r="H1563" s="975"/>
      <c r="I1563" s="974"/>
      <c r="J1563" s="1512"/>
      <c r="K1563" s="1545"/>
      <c r="L1563" s="1512"/>
      <c r="M1563" s="1519"/>
      <c r="N1563" s="1520"/>
      <c r="O1563" s="1519"/>
    </row>
    <row r="1564" spans="1:15" ht="12.75" customHeight="1">
      <c r="A1564" s="3357"/>
      <c r="B1564" s="992"/>
      <c r="C1564" s="482"/>
      <c r="D1564" s="483"/>
      <c r="E1564" s="583"/>
      <c r="F1564" s="482"/>
      <c r="G1564" s="483"/>
      <c r="H1564" s="483"/>
      <c r="I1564" s="484"/>
      <c r="J1564" s="1512"/>
      <c r="K1564" s="1545"/>
      <c r="L1564" s="1512"/>
      <c r="M1564" s="1519"/>
      <c r="N1564" s="1520"/>
      <c r="O1564" s="1519"/>
    </row>
    <row r="1565" spans="1:15" ht="12.75" customHeight="1">
      <c r="A1565" s="3357"/>
      <c r="B1565" s="1086"/>
      <c r="C1565" s="483"/>
      <c r="D1565" s="975"/>
      <c r="E1565" s="1080"/>
      <c r="F1565" s="975"/>
      <c r="G1565" s="975"/>
      <c r="H1565" s="483"/>
      <c r="I1565" s="484"/>
      <c r="J1565" s="1590"/>
      <c r="K1565" s="1590"/>
      <c r="L1565" s="1512"/>
      <c r="M1565" s="1519"/>
      <c r="N1565" s="1520"/>
      <c r="O1565" s="1519"/>
    </row>
    <row r="1566" spans="1:15" ht="12.75" customHeight="1">
      <c r="A1566" s="3357"/>
      <c r="B1566" s="992"/>
      <c r="C1566" s="2177"/>
      <c r="D1566" s="483"/>
      <c r="E1566" s="583"/>
      <c r="F1566" s="483"/>
      <c r="G1566" s="483"/>
      <c r="H1566" s="1929"/>
      <c r="I1566" s="484"/>
      <c r="J1566" s="1552"/>
      <c r="K1566" s="1521"/>
      <c r="L1566" s="1512"/>
      <c r="M1566" s="1519"/>
      <c r="N1566" s="1520"/>
      <c r="O1566" s="1519"/>
    </row>
    <row r="1567" spans="1:15" ht="14.25" customHeight="1">
      <c r="A1567" s="3357"/>
      <c r="B1567" s="407"/>
      <c r="D1567" s="407"/>
      <c r="E1567" s="407"/>
      <c r="F1567" s="407"/>
      <c r="G1567" s="407"/>
      <c r="J1567" s="484"/>
      <c r="K1567" s="398"/>
      <c r="L1567" s="393"/>
      <c r="M1567" s="394"/>
      <c r="N1567" s="395"/>
      <c r="O1567" s="567">
        <f>SUM(O1555:O1566)</f>
        <v>337000</v>
      </c>
    </row>
    <row r="1568" spans="1:15" ht="12.75" customHeight="1">
      <c r="A1568" s="3360"/>
      <c r="B1568" s="315"/>
      <c r="C1568" s="2178"/>
      <c r="D1568" s="1041" t="s">
        <v>34</v>
      </c>
      <c r="E1568" s="1782">
        <f>SUM(E1555:E1567)</f>
        <v>12700000</v>
      </c>
      <c r="F1568" s="668" t="s">
        <v>34</v>
      </c>
      <c r="G1568" s="1103">
        <f>SUM(G1555:G1567)</f>
        <v>717000</v>
      </c>
      <c r="H1568" s="3458"/>
      <c r="I1568" s="3429"/>
      <c r="J1568" s="3429"/>
      <c r="K1568" s="3429"/>
      <c r="L1568" s="3277" t="s">
        <v>35</v>
      </c>
      <c r="M1568" s="3277"/>
      <c r="N1568" s="3277"/>
      <c r="O1568" s="1326">
        <f>O1567+G1568</f>
        <v>1054000</v>
      </c>
    </row>
    <row r="1569" spans="1:15">
      <c r="D1569" s="407"/>
      <c r="E1569" s="407"/>
      <c r="F1569" s="407"/>
      <c r="G1569" s="407"/>
    </row>
    <row r="1570" spans="1:15" ht="15.75" customHeight="1">
      <c r="A1570" s="3311" t="s">
        <v>942</v>
      </c>
      <c r="B1570" s="3361"/>
      <c r="C1570" s="3361"/>
      <c r="D1570" s="3311"/>
      <c r="E1570" s="3311"/>
      <c r="F1570" s="3311"/>
      <c r="G1570" s="3311"/>
      <c r="H1570" s="3311"/>
      <c r="I1570" s="3311"/>
      <c r="J1570" s="3311"/>
      <c r="K1570" s="3311"/>
      <c r="L1570" s="3311"/>
      <c r="M1570" s="3311"/>
      <c r="N1570" s="3311"/>
      <c r="O1570" s="3311"/>
    </row>
    <row r="1571" spans="1:15">
      <c r="A1571" s="2120" t="s">
        <v>929</v>
      </c>
      <c r="B1571" s="156" t="s">
        <v>3</v>
      </c>
      <c r="C1571" s="1449" t="s">
        <v>930</v>
      </c>
      <c r="D1571" s="464" t="s">
        <v>5</v>
      </c>
      <c r="E1571" s="958" t="s">
        <v>6</v>
      </c>
      <c r="F1571" s="463" t="s">
        <v>7</v>
      </c>
      <c r="G1571" s="959" t="s">
        <v>8</v>
      </c>
      <c r="H1571" s="509" t="s">
        <v>9</v>
      </c>
      <c r="I1571" s="463" t="s">
        <v>10</v>
      </c>
      <c r="J1571" s="24" t="s">
        <v>11</v>
      </c>
      <c r="K1571" s="24" t="s">
        <v>3</v>
      </c>
      <c r="L1571" s="463" t="s">
        <v>5</v>
      </c>
      <c r="M1571" s="463" t="s">
        <v>12</v>
      </c>
      <c r="N1571" s="24" t="s">
        <v>7</v>
      </c>
      <c r="O1571" s="30"/>
    </row>
    <row r="1572" spans="1:15" ht="12.75" customHeight="1">
      <c r="A1572" s="3357" t="s">
        <v>13</v>
      </c>
      <c r="B1572" s="2170">
        <v>12459</v>
      </c>
      <c r="C1572" s="1799">
        <v>0.1</v>
      </c>
      <c r="D1572" s="542" t="s">
        <v>7664</v>
      </c>
      <c r="E1572" s="858">
        <v>2277000</v>
      </c>
      <c r="F1572" s="541">
        <v>0.1</v>
      </c>
      <c r="G1572" s="858">
        <f>F1572*E1572</f>
        <v>227700</v>
      </c>
      <c r="H1572" s="543" t="s">
        <v>942</v>
      </c>
      <c r="I1572" s="543" t="s">
        <v>935</v>
      </c>
      <c r="J1572" s="1512"/>
      <c r="K1572" s="1075">
        <v>12475</v>
      </c>
      <c r="L1572" s="1075" t="s">
        <v>5825</v>
      </c>
      <c r="M1572" s="2195">
        <v>2400000</v>
      </c>
      <c r="N1572" s="1074">
        <v>0.05</v>
      </c>
      <c r="O1572" s="763">
        <f>N1572*M1572</f>
        <v>120000</v>
      </c>
    </row>
    <row r="1573" spans="1:15" ht="12.75" customHeight="1">
      <c r="A1573" s="3357"/>
      <c r="B1573" s="978">
        <v>12655</v>
      </c>
      <c r="C1573" s="1026">
        <v>0.08</v>
      </c>
      <c r="D1573" s="1680" t="s">
        <v>7665</v>
      </c>
      <c r="E1573" s="564">
        <v>2300000</v>
      </c>
      <c r="F1573" s="1026">
        <v>0.05</v>
      </c>
      <c r="G1573" s="858">
        <f t="shared" ref="G1573:G1577" si="68">F1573*E1573</f>
        <v>115000</v>
      </c>
      <c r="H1573" s="544" t="s">
        <v>19</v>
      </c>
      <c r="I1573" s="544" t="s">
        <v>935</v>
      </c>
      <c r="J1573" s="1512"/>
      <c r="K1573" s="1075">
        <v>12662</v>
      </c>
      <c r="L1573" s="1897" t="s">
        <v>7666</v>
      </c>
      <c r="M1573" s="415">
        <v>1100000</v>
      </c>
      <c r="N1573" s="1074">
        <v>0.05</v>
      </c>
      <c r="O1573" s="763">
        <f>N1573*M1573</f>
        <v>55000</v>
      </c>
    </row>
    <row r="1574" spans="1:15" ht="12.75" customHeight="1">
      <c r="A1574" s="3357"/>
      <c r="B1574" s="1098">
        <v>12472</v>
      </c>
      <c r="C1574" s="1981">
        <v>0.1</v>
      </c>
      <c r="D1574" s="1752" t="s">
        <v>7667</v>
      </c>
      <c r="E1574" s="2092">
        <v>2000000</v>
      </c>
      <c r="F1574" s="1840">
        <v>0.1</v>
      </c>
      <c r="G1574" s="858">
        <f t="shared" si="68"/>
        <v>200000</v>
      </c>
      <c r="H1574" s="1380" t="s">
        <v>942</v>
      </c>
      <c r="I1574" s="1380" t="s">
        <v>935</v>
      </c>
      <c r="J1574" s="1512"/>
      <c r="K1574" s="1512"/>
      <c r="L1574" s="1512"/>
      <c r="M1574" s="1519"/>
      <c r="N1574" s="1520"/>
      <c r="O1574" s="2132"/>
    </row>
    <row r="1575" spans="1:15" ht="12.75" customHeight="1">
      <c r="A1575" s="3357"/>
      <c r="B1575" s="1098">
        <v>12530</v>
      </c>
      <c r="C1575" s="963">
        <v>0.1</v>
      </c>
      <c r="D1575" s="1680" t="s">
        <v>7668</v>
      </c>
      <c r="E1575" s="564">
        <v>3000000</v>
      </c>
      <c r="F1575" s="545">
        <v>0.1</v>
      </c>
      <c r="G1575" s="858">
        <f t="shared" si="68"/>
        <v>300000</v>
      </c>
      <c r="H1575" s="544" t="s">
        <v>942</v>
      </c>
      <c r="I1575" s="544" t="s">
        <v>1859</v>
      </c>
      <c r="J1575" s="1512"/>
      <c r="K1575" s="1512"/>
      <c r="L1575" s="1512"/>
      <c r="M1575" s="1519"/>
      <c r="N1575" s="1520"/>
      <c r="O1575" s="2132"/>
    </row>
    <row r="1576" spans="1:15" ht="12.75" customHeight="1">
      <c r="A1576" s="3357"/>
      <c r="B1576" s="544">
        <v>12601</v>
      </c>
      <c r="C1576" s="1026">
        <v>0.08</v>
      </c>
      <c r="D1576" s="1680" t="s">
        <v>7669</v>
      </c>
      <c r="E1576" s="564">
        <v>2350000</v>
      </c>
      <c r="F1576" s="1026">
        <v>0.08</v>
      </c>
      <c r="G1576" s="858">
        <f t="shared" si="68"/>
        <v>188000</v>
      </c>
      <c r="H1576" s="544" t="s">
        <v>942</v>
      </c>
      <c r="I1576" s="544" t="s">
        <v>1192</v>
      </c>
      <c r="J1576" s="1512"/>
      <c r="K1576" s="1512"/>
      <c r="L1576" s="1512"/>
      <c r="M1576" s="1519"/>
      <c r="N1576" s="1520"/>
      <c r="O1576" s="2132"/>
    </row>
    <row r="1577" spans="1:15" ht="12.75" customHeight="1">
      <c r="A1577" s="3357"/>
      <c r="B1577" s="1219">
        <v>12557</v>
      </c>
      <c r="C1577" s="1799">
        <v>0.1</v>
      </c>
      <c r="D1577" s="542" t="s">
        <v>7670</v>
      </c>
      <c r="E1577" s="858">
        <v>2100000</v>
      </c>
      <c r="F1577" s="541">
        <v>0.1</v>
      </c>
      <c r="G1577" s="858">
        <f t="shared" si="68"/>
        <v>210000</v>
      </c>
      <c r="H1577" s="543" t="s">
        <v>942</v>
      </c>
      <c r="I1577" s="543" t="s">
        <v>935</v>
      </c>
      <c r="J1577" s="1512"/>
      <c r="K1577" s="1512"/>
      <c r="L1577" s="1512"/>
      <c r="M1577" s="1519"/>
      <c r="N1577" s="1520"/>
      <c r="O1577" s="1519"/>
    </row>
    <row r="1578" spans="1:15" ht="12.75" customHeight="1">
      <c r="A1578" s="3357"/>
      <c r="B1578" s="544">
        <v>12649</v>
      </c>
      <c r="C1578" s="545">
        <v>0.1</v>
      </c>
      <c r="D1578" s="1680" t="s">
        <v>7671</v>
      </c>
      <c r="E1578" s="564">
        <v>2000000</v>
      </c>
      <c r="F1578" s="545">
        <v>0.1</v>
      </c>
      <c r="G1578" s="564">
        <f>F1578*E1578</f>
        <v>200000</v>
      </c>
      <c r="H1578" s="544" t="s">
        <v>942</v>
      </c>
      <c r="I1578" s="544" t="s">
        <v>1859</v>
      </c>
      <c r="J1578" s="1512"/>
      <c r="K1578" s="1512"/>
      <c r="L1578" s="1512"/>
      <c r="M1578" s="1519"/>
      <c r="N1578" s="1520"/>
      <c r="O1578" s="1519"/>
    </row>
    <row r="1579" spans="1:15" ht="12.75" customHeight="1">
      <c r="A1579" s="3357"/>
      <c r="B1579" s="992"/>
      <c r="C1579" s="483"/>
      <c r="D1579" s="483"/>
      <c r="E1579" s="583"/>
      <c r="F1579" s="482"/>
      <c r="G1579" s="483"/>
      <c r="H1579" s="483"/>
      <c r="I1579" s="484"/>
      <c r="J1579" s="1512"/>
      <c r="K1579" s="1512"/>
      <c r="L1579" s="1512"/>
      <c r="M1579" s="1519"/>
      <c r="N1579" s="1520"/>
      <c r="O1579" s="1519"/>
    </row>
    <row r="1580" spans="1:15" ht="12.75" customHeight="1">
      <c r="A1580" s="3357"/>
      <c r="B1580" s="992"/>
      <c r="C1580" s="483"/>
      <c r="D1580" s="483"/>
      <c r="E1580" s="583"/>
      <c r="F1580" s="483"/>
      <c r="G1580" s="483"/>
      <c r="H1580" s="483"/>
      <c r="I1580" s="484"/>
      <c r="J1580" s="1512"/>
      <c r="K1580" s="1512"/>
      <c r="L1580" s="1512"/>
      <c r="M1580" s="1519"/>
      <c r="N1580" s="1520"/>
      <c r="O1580" s="1519"/>
    </row>
    <row r="1581" spans="1:15" ht="12.75" customHeight="1">
      <c r="A1581" s="3357"/>
      <c r="B1581" s="1989"/>
      <c r="C1581" s="702"/>
      <c r="D1581" s="702"/>
      <c r="E1581" s="703"/>
      <c r="F1581" s="702"/>
      <c r="G1581" s="702"/>
      <c r="H1581" s="702"/>
      <c r="I1581" s="705"/>
      <c r="J1581" s="1512"/>
      <c r="K1581" s="1512"/>
      <c r="L1581" s="1512"/>
      <c r="M1581" s="1519"/>
      <c r="N1581" s="1520"/>
      <c r="O1581" s="1519"/>
    </row>
    <row r="1582" spans="1:15" ht="12.75" customHeight="1">
      <c r="A1582" s="3357"/>
      <c r="B1582" s="992" t="s">
        <v>351</v>
      </c>
      <c r="C1582" s="483" t="s">
        <v>7672</v>
      </c>
      <c r="D1582" s="483" t="s">
        <v>7671</v>
      </c>
      <c r="E1582" s="483"/>
      <c r="F1582" s="483"/>
      <c r="G1582" s="483"/>
      <c r="H1582" s="483"/>
      <c r="I1582" s="484" t="s">
        <v>1170</v>
      </c>
      <c r="J1582" s="1590"/>
      <c r="K1582" s="1590"/>
      <c r="L1582" s="1512"/>
      <c r="M1582" s="1519"/>
      <c r="N1582" s="1520"/>
      <c r="O1582" s="1519"/>
    </row>
    <row r="1583" spans="1:15" ht="12.75" customHeight="1">
      <c r="A1583" s="3357"/>
      <c r="B1583" s="705" t="s">
        <v>351</v>
      </c>
      <c r="C1583" s="702" t="s">
        <v>7673</v>
      </c>
      <c r="D1583" s="483" t="s">
        <v>7674</v>
      </c>
      <c r="E1583" s="483"/>
      <c r="F1583" s="484"/>
      <c r="G1583" s="483"/>
      <c r="H1583" s="483"/>
      <c r="I1583" s="484" t="s">
        <v>1170</v>
      </c>
      <c r="J1583" s="1521"/>
      <c r="K1583" s="1521"/>
      <c r="L1583" s="1512"/>
      <c r="M1583" s="1519"/>
      <c r="N1583" s="1520"/>
      <c r="O1583" s="1519"/>
    </row>
    <row r="1584" spans="1:15" ht="14.25" customHeight="1">
      <c r="A1584" s="3358"/>
      <c r="B1584" s="484" t="s">
        <v>351</v>
      </c>
      <c r="C1584" s="483" t="s">
        <v>7675</v>
      </c>
      <c r="D1584" s="483" t="s">
        <v>7676</v>
      </c>
      <c r="E1584" s="483"/>
      <c r="F1584" s="483"/>
      <c r="G1584" s="483"/>
      <c r="H1584" s="483"/>
      <c r="I1584" s="484" t="s">
        <v>1192</v>
      </c>
      <c r="J1584" s="484"/>
      <c r="K1584" s="398"/>
      <c r="L1584" s="393"/>
      <c r="M1584" s="394"/>
      <c r="N1584" s="395"/>
      <c r="O1584" s="567">
        <f>SUM(O1572:O1583)</f>
        <v>175000</v>
      </c>
    </row>
    <row r="1585" spans="1:15" ht="12.75" customHeight="1">
      <c r="A1585" s="3359"/>
      <c r="B1585" s="1478"/>
      <c r="C1585" s="315"/>
      <c r="D1585" s="1041" t="s">
        <v>34</v>
      </c>
      <c r="E1585" s="2051">
        <f>SUM(E1572:E1584)</f>
        <v>16027000</v>
      </c>
      <c r="F1585" s="668" t="s">
        <v>34</v>
      </c>
      <c r="G1585" s="2000">
        <f>SUM(G1572:G1584)</f>
        <v>1440700</v>
      </c>
      <c r="H1585" s="3429"/>
      <c r="I1585" s="3429"/>
      <c r="J1585" s="3429"/>
      <c r="K1585" s="3429"/>
      <c r="L1585" s="3277" t="s">
        <v>35</v>
      </c>
      <c r="M1585" s="3277"/>
      <c r="N1585" s="3277"/>
      <c r="O1585" s="1326">
        <f>O1584+G1585</f>
        <v>1615700</v>
      </c>
    </row>
    <row r="1587" spans="1:15" ht="15.75" customHeight="1">
      <c r="A1587" s="3311" t="s">
        <v>25</v>
      </c>
      <c r="B1587" s="3311"/>
      <c r="C1587" s="3311"/>
      <c r="D1587" s="3311"/>
      <c r="E1587" s="3311"/>
      <c r="F1587" s="3311"/>
      <c r="G1587" s="3311"/>
      <c r="H1587" s="3311"/>
      <c r="I1587" s="3311"/>
      <c r="J1587" s="3311"/>
      <c r="K1587" s="3311"/>
      <c r="L1587" s="3311"/>
      <c r="M1587" s="3311"/>
      <c r="N1587" s="3311"/>
      <c r="O1587" s="3311"/>
    </row>
    <row r="1588" spans="1:15">
      <c r="A1588" s="2119" t="s">
        <v>929</v>
      </c>
      <c r="B1588" s="463" t="s">
        <v>3</v>
      </c>
      <c r="C1588" s="464" t="s">
        <v>930</v>
      </c>
      <c r="D1588" s="464" t="s">
        <v>5</v>
      </c>
      <c r="E1588" s="958" t="s">
        <v>6</v>
      </c>
      <c r="F1588" s="463" t="s">
        <v>7</v>
      </c>
      <c r="G1588" s="959" t="s">
        <v>8</v>
      </c>
      <c r="H1588" s="509" t="s">
        <v>9</v>
      </c>
      <c r="I1588" s="463" t="s">
        <v>10</v>
      </c>
      <c r="J1588" s="24" t="s">
        <v>11</v>
      </c>
      <c r="K1588" s="24" t="s">
        <v>3</v>
      </c>
      <c r="L1588" s="463" t="s">
        <v>5</v>
      </c>
      <c r="M1588" s="463" t="s">
        <v>12</v>
      </c>
      <c r="N1588" s="24" t="s">
        <v>7</v>
      </c>
      <c r="O1588" s="30"/>
    </row>
    <row r="1589" spans="1:15" ht="14.25" customHeight="1">
      <c r="A1589" s="3353">
        <v>4</v>
      </c>
      <c r="B1589" s="2174">
        <v>12501</v>
      </c>
      <c r="C1589" s="1657" t="s">
        <v>7677</v>
      </c>
      <c r="D1589" s="1618" t="s">
        <v>7678</v>
      </c>
      <c r="E1589" s="2070">
        <v>1500000</v>
      </c>
      <c r="F1589" s="1632">
        <v>0.05</v>
      </c>
      <c r="G1589" s="564">
        <f>F1589*E1589</f>
        <v>75000</v>
      </c>
      <c r="H1589" s="1383" t="s">
        <v>36</v>
      </c>
      <c r="I1589" s="543" t="s">
        <v>19</v>
      </c>
      <c r="J1589" s="1552"/>
      <c r="K1589" s="1860"/>
      <c r="L1589" s="483"/>
      <c r="M1589" s="583"/>
      <c r="N1589" s="1176"/>
      <c r="O1589" s="2104"/>
    </row>
    <row r="1590" spans="1:15" ht="12.75" customHeight="1">
      <c r="A1590" s="3353"/>
      <c r="B1590" s="1098">
        <v>12560</v>
      </c>
      <c r="C1590" s="963">
        <v>0.1</v>
      </c>
      <c r="D1590" s="657" t="s">
        <v>7679</v>
      </c>
      <c r="E1590" s="564">
        <v>2700000</v>
      </c>
      <c r="F1590" s="545">
        <v>0.1</v>
      </c>
      <c r="G1590" s="564">
        <f>F1590*E1590</f>
        <v>270000</v>
      </c>
      <c r="H1590" s="544" t="s">
        <v>19</v>
      </c>
      <c r="I1590" s="544" t="s">
        <v>19</v>
      </c>
      <c r="J1590" s="1512"/>
      <c r="K1590" s="1860"/>
      <c r="L1590" s="1521"/>
      <c r="M1590" s="1588"/>
      <c r="N1590" s="1520"/>
      <c r="O1590" s="2132"/>
    </row>
    <row r="1591" spans="1:15" ht="12.75" customHeight="1">
      <c r="A1591" s="3353"/>
      <c r="B1591" s="1836"/>
      <c r="C1591" s="702"/>
      <c r="D1591" s="777"/>
      <c r="E1591" s="703"/>
      <c r="F1591" s="701"/>
      <c r="G1591" s="703"/>
      <c r="H1591" s="705"/>
      <c r="I1591" s="705"/>
      <c r="J1591" s="1512"/>
      <c r="K1591" s="1512"/>
      <c r="L1591" s="1512"/>
      <c r="M1591" s="1519"/>
      <c r="N1591" s="1520"/>
      <c r="O1591" s="2132"/>
    </row>
    <row r="1592" spans="1:15" ht="12.75" customHeight="1">
      <c r="A1592" s="3353"/>
      <c r="B1592" s="483"/>
      <c r="C1592" s="483"/>
      <c r="D1592" s="483"/>
      <c r="E1592" s="483"/>
      <c r="F1592" s="2060"/>
      <c r="G1592" s="2039"/>
      <c r="H1592" s="483"/>
      <c r="I1592" s="483"/>
      <c r="J1592" s="1521"/>
      <c r="K1592" s="1521"/>
      <c r="L1592" s="1512"/>
      <c r="M1592" s="1519"/>
      <c r="N1592" s="1520"/>
      <c r="O1592" s="1519"/>
    </row>
    <row r="1593" spans="1:15" ht="14.25" customHeight="1">
      <c r="A1593" s="3354"/>
      <c r="B1593" s="1561"/>
      <c r="C1593" s="774"/>
      <c r="D1593" s="1993"/>
      <c r="E1593" s="2050"/>
      <c r="F1593" s="1604"/>
      <c r="G1593" s="1550"/>
      <c r="H1593" s="583"/>
      <c r="I1593" s="484"/>
      <c r="J1593" s="484"/>
      <c r="K1593" s="398"/>
      <c r="L1593" s="393"/>
      <c r="M1593" s="394"/>
      <c r="N1593" s="395"/>
      <c r="O1593" s="567"/>
    </row>
    <row r="1594" spans="1:15" ht="12.75" customHeight="1">
      <c r="A1594" s="3355"/>
      <c r="B1594" s="1478"/>
      <c r="C1594" s="315"/>
      <c r="D1594" s="1041" t="s">
        <v>34</v>
      </c>
      <c r="E1594" s="2051">
        <f>SUM(E1589:E1592)</f>
        <v>4200000</v>
      </c>
      <c r="F1594" s="668" t="s">
        <v>34</v>
      </c>
      <c r="G1594" s="2052">
        <f>SUM(G1589:G1593)</f>
        <v>345000</v>
      </c>
      <c r="H1594" s="3429"/>
      <c r="I1594" s="3429"/>
      <c r="J1594" s="3429"/>
      <c r="K1594" s="3429"/>
      <c r="L1594" s="3277" t="s">
        <v>35</v>
      </c>
      <c r="M1594" s="3277"/>
      <c r="N1594" s="3277"/>
      <c r="O1594" s="2049">
        <f>O1593+E1594</f>
        <v>4200000</v>
      </c>
    </row>
    <row r="1596" spans="1:15">
      <c r="A1596" s="3452" t="s">
        <v>69</v>
      </c>
      <c r="B1596" s="3459"/>
      <c r="C1596" s="2113"/>
      <c r="D1596" s="1042">
        <f>E1594+E1585+E1568+E1551+E1536</f>
        <v>67107000</v>
      </c>
    </row>
    <row r="1597" spans="1:15">
      <c r="A1597" s="3453" t="s">
        <v>70</v>
      </c>
      <c r="B1597" s="3460"/>
      <c r="C1597" s="972"/>
      <c r="D1597" s="1043"/>
    </row>
    <row r="1598" spans="1:15">
      <c r="A1598" s="3454" t="s">
        <v>71</v>
      </c>
      <c r="B1598" s="3461"/>
      <c r="C1598" s="2112"/>
      <c r="D1598" s="1044"/>
    </row>
    <row r="1602" spans="1:9">
      <c r="A1602" s="3334" t="s">
        <v>7680</v>
      </c>
      <c r="B1602" s="3334"/>
      <c r="C1602" s="3334"/>
      <c r="D1602" s="3334"/>
      <c r="E1602" s="3334"/>
      <c r="F1602" s="3334"/>
      <c r="G1602" s="3334"/>
      <c r="H1602" s="3334"/>
      <c r="I1602" s="3334"/>
    </row>
    <row r="1603" spans="1:9">
      <c r="A1603" s="3334"/>
      <c r="B1603" s="3334"/>
      <c r="C1603" s="3335"/>
      <c r="D1603" s="3334"/>
      <c r="E1603" s="3334"/>
      <c r="F1603" s="3334"/>
      <c r="G1603" s="3334"/>
      <c r="H1603" s="3334"/>
      <c r="I1603" s="3334"/>
    </row>
    <row r="1604" spans="1:9" ht="28.5">
      <c r="A1604" s="1368" t="s">
        <v>523</v>
      </c>
      <c r="B1604" s="1940" t="s">
        <v>524</v>
      </c>
      <c r="C1604" s="682" t="s">
        <v>525</v>
      </c>
      <c r="D1604" s="1941" t="s">
        <v>526</v>
      </c>
      <c r="E1604" s="911" t="s">
        <v>6</v>
      </c>
      <c r="F1604" s="683" t="s">
        <v>7</v>
      </c>
      <c r="G1604" s="899" t="s">
        <v>527</v>
      </c>
      <c r="H1604" s="684" t="s">
        <v>11</v>
      </c>
      <c r="I1604" s="489" t="s">
        <v>528</v>
      </c>
    </row>
    <row r="1605" spans="1:9" ht="18">
      <c r="A1605" s="2159">
        <v>12459</v>
      </c>
      <c r="B1605" s="1764">
        <v>0.1</v>
      </c>
      <c r="C1605" s="1680" t="s">
        <v>7681</v>
      </c>
      <c r="D1605" s="1648" t="s">
        <v>981</v>
      </c>
      <c r="E1605" s="1919">
        <v>2277000</v>
      </c>
      <c r="F1605" s="1094">
        <v>0.06</v>
      </c>
      <c r="G1605" s="1024">
        <f t="shared" ref="G1605:G1615" si="69">F1605*E1605</f>
        <v>136620</v>
      </c>
      <c r="H1605" s="542"/>
      <c r="I1605" s="542" t="s">
        <v>942</v>
      </c>
    </row>
    <row r="1606" spans="1:9" ht="18">
      <c r="A1606" s="2160">
        <v>12438</v>
      </c>
      <c r="B1606" s="541">
        <v>0.1</v>
      </c>
      <c r="C1606" s="542" t="s">
        <v>7682</v>
      </c>
      <c r="D1606" s="542" t="s">
        <v>7255</v>
      </c>
      <c r="E1606" s="2157">
        <v>3500000</v>
      </c>
      <c r="F1606" s="1094">
        <v>0.06</v>
      </c>
      <c r="G1606" s="1024">
        <f t="shared" si="69"/>
        <v>210000</v>
      </c>
      <c r="H1606" s="542"/>
      <c r="I1606" s="542" t="s">
        <v>15</v>
      </c>
    </row>
    <row r="1607" spans="1:9" ht="18">
      <c r="A1607" s="2161">
        <v>12475</v>
      </c>
      <c r="B1607" s="545">
        <v>0.1</v>
      </c>
      <c r="C1607" s="1680" t="s">
        <v>7683</v>
      </c>
      <c r="D1607" s="1680" t="s">
        <v>7255</v>
      </c>
      <c r="E1607" s="2044">
        <v>2400000</v>
      </c>
      <c r="F1607" s="1094">
        <v>0.06</v>
      </c>
      <c r="G1607" s="1024">
        <f t="shared" si="69"/>
        <v>144000</v>
      </c>
      <c r="H1607" s="1680"/>
      <c r="I1607" s="1680" t="s">
        <v>15</v>
      </c>
    </row>
    <row r="1608" spans="1:9" ht="18">
      <c r="A1608" s="2162">
        <v>12492</v>
      </c>
      <c r="B1608" s="545">
        <v>0.1</v>
      </c>
      <c r="C1608" s="1680" t="s">
        <v>7659</v>
      </c>
      <c r="D1608" s="1680" t="s">
        <v>7255</v>
      </c>
      <c r="E1608" s="2044">
        <v>2700000</v>
      </c>
      <c r="F1608" s="1094">
        <v>0.06</v>
      </c>
      <c r="G1608" s="1024">
        <f t="shared" si="69"/>
        <v>162000</v>
      </c>
      <c r="H1608" s="1680"/>
      <c r="I1608" s="1680" t="s">
        <v>127</v>
      </c>
    </row>
    <row r="1609" spans="1:9" ht="18">
      <c r="A1609" s="2161">
        <v>12472</v>
      </c>
      <c r="B1609" s="545">
        <v>0.1</v>
      </c>
      <c r="C1609" s="1680" t="s">
        <v>7667</v>
      </c>
      <c r="D1609" s="1680" t="s">
        <v>7255</v>
      </c>
      <c r="E1609" s="2044">
        <v>2000000</v>
      </c>
      <c r="F1609" s="1094">
        <v>0.06</v>
      </c>
      <c r="G1609" s="1024">
        <f t="shared" si="69"/>
        <v>120000</v>
      </c>
      <c r="H1609" s="1680"/>
      <c r="I1609" s="1680" t="s">
        <v>942</v>
      </c>
    </row>
    <row r="1610" spans="1:9" ht="18">
      <c r="A1610" s="2161">
        <v>12505</v>
      </c>
      <c r="B1610" s="545">
        <v>0.1</v>
      </c>
      <c r="C1610" s="1680" t="s">
        <v>7179</v>
      </c>
      <c r="D1610" s="1680" t="s">
        <v>7255</v>
      </c>
      <c r="E1610" s="2044">
        <v>3100000</v>
      </c>
      <c r="F1610" s="1094">
        <v>0.06</v>
      </c>
      <c r="G1610" s="1024">
        <f t="shared" si="69"/>
        <v>186000</v>
      </c>
      <c r="H1610" s="1680"/>
      <c r="I1610" s="1680" t="s">
        <v>15</v>
      </c>
    </row>
    <row r="1611" spans="1:9" ht="18">
      <c r="A1611" s="2161">
        <v>12515</v>
      </c>
      <c r="B1611" s="545">
        <v>0.1</v>
      </c>
      <c r="C1611" s="1680" t="s">
        <v>7650</v>
      </c>
      <c r="D1611" s="1680" t="s">
        <v>7255</v>
      </c>
      <c r="E1611" s="2044">
        <v>3000000</v>
      </c>
      <c r="F1611" s="1094">
        <v>0.06</v>
      </c>
      <c r="G1611" s="1024">
        <f t="shared" si="69"/>
        <v>180000</v>
      </c>
      <c r="H1611" s="1680"/>
      <c r="I1611" s="1680" t="s">
        <v>43</v>
      </c>
    </row>
    <row r="1612" spans="1:9" ht="18">
      <c r="A1612" s="2161">
        <v>12524</v>
      </c>
      <c r="B1612" s="1026">
        <v>0.08</v>
      </c>
      <c r="C1612" s="1680" t="s">
        <v>7642</v>
      </c>
      <c r="D1612" s="1680" t="s">
        <v>7255</v>
      </c>
      <c r="E1612" s="2044">
        <v>2550000</v>
      </c>
      <c r="F1612" s="1026">
        <v>0.05</v>
      </c>
      <c r="G1612" s="1024">
        <f t="shared" si="69"/>
        <v>127500</v>
      </c>
      <c r="H1612" s="1680"/>
      <c r="I1612" s="1680" t="s">
        <v>15</v>
      </c>
    </row>
    <row r="1613" spans="1:9" ht="18">
      <c r="A1613" s="2161">
        <v>12598</v>
      </c>
      <c r="B1613" s="1026">
        <v>0.08</v>
      </c>
      <c r="C1613" s="1680" t="s">
        <v>7684</v>
      </c>
      <c r="D1613" s="1680" t="s">
        <v>981</v>
      </c>
      <c r="E1613" s="2044">
        <v>3500000</v>
      </c>
      <c r="F1613" s="1026">
        <v>0.05</v>
      </c>
      <c r="G1613" s="1024">
        <f t="shared" si="69"/>
        <v>175000</v>
      </c>
      <c r="H1613" s="1680"/>
      <c r="I1613" s="1680" t="s">
        <v>43</v>
      </c>
    </row>
    <row r="1614" spans="1:9" ht="18">
      <c r="A1614" s="2161">
        <v>12557</v>
      </c>
      <c r="B1614" s="545">
        <v>0.1</v>
      </c>
      <c r="C1614" s="1680" t="s">
        <v>7670</v>
      </c>
      <c r="D1614" s="1680" t="s">
        <v>7255</v>
      </c>
      <c r="E1614" s="2044">
        <v>2100000</v>
      </c>
      <c r="F1614" s="1094">
        <v>0.06</v>
      </c>
      <c r="G1614" s="1024">
        <f t="shared" si="69"/>
        <v>126000</v>
      </c>
      <c r="H1614" s="1680"/>
      <c r="I1614" s="1680" t="s">
        <v>942</v>
      </c>
    </row>
    <row r="1615" spans="1:9" ht="18">
      <c r="A1615" s="2161">
        <v>12618</v>
      </c>
      <c r="B1615" s="545">
        <v>0.1</v>
      </c>
      <c r="C1615" s="1680" t="s">
        <v>7685</v>
      </c>
      <c r="D1615" s="1680"/>
      <c r="E1615" s="2044">
        <v>3500000</v>
      </c>
      <c r="F1615" s="1094">
        <v>0.06</v>
      </c>
      <c r="G1615" s="1024">
        <f t="shared" si="69"/>
        <v>210000</v>
      </c>
      <c r="H1615" s="1680"/>
      <c r="I1615" s="1680" t="s">
        <v>43</v>
      </c>
    </row>
    <row r="1616" spans="1:9">
      <c r="A1616" s="407"/>
      <c r="B1616" s="675"/>
      <c r="C1616" s="407"/>
      <c r="D1616" s="407"/>
      <c r="E1616" s="407"/>
      <c r="F1616" s="407"/>
      <c r="G1616" s="407"/>
      <c r="H1616" s="407"/>
      <c r="I1616" s="407"/>
    </row>
    <row r="1617" spans="1:14">
      <c r="A1617" s="483"/>
      <c r="B1617" s="483"/>
      <c r="C1617" s="483"/>
      <c r="D1617" s="483"/>
      <c r="E1617" s="2061">
        <f>SUM(E1605:E1616)</f>
        <v>30627000</v>
      </c>
      <c r="F1617" s="483"/>
      <c r="G1617" s="583">
        <f>SUM(G1605:G1616)</f>
        <v>1777120</v>
      </c>
      <c r="H1617" s="483"/>
      <c r="I1617" s="483"/>
      <c r="J1617" s="605"/>
      <c r="K1617" s="605"/>
      <c r="L1617" s="605"/>
      <c r="M1617" s="605"/>
      <c r="N1617" s="605"/>
    </row>
    <row r="1619" spans="1:14">
      <c r="A1619" s="3334" t="s">
        <v>7686</v>
      </c>
      <c r="B1619" s="3334"/>
      <c r="C1619" s="3334"/>
      <c r="D1619" s="3334"/>
      <c r="E1619" s="3334"/>
      <c r="F1619" s="3334"/>
      <c r="G1619" s="3334"/>
      <c r="H1619" s="3334"/>
      <c r="I1619" s="3334"/>
    </row>
    <row r="1620" spans="1:14">
      <c r="A1620" s="3334"/>
      <c r="B1620" s="3334"/>
      <c r="C1620" s="3335"/>
      <c r="D1620" s="3334"/>
      <c r="E1620" s="3334"/>
      <c r="F1620" s="3334"/>
      <c r="G1620" s="3334"/>
      <c r="H1620" s="3334"/>
      <c r="I1620" s="3334"/>
    </row>
    <row r="1621" spans="1:14" ht="28.5">
      <c r="A1621" s="1368" t="s">
        <v>523</v>
      </c>
      <c r="B1621" s="1940" t="s">
        <v>524</v>
      </c>
      <c r="C1621" s="1368" t="s">
        <v>525</v>
      </c>
      <c r="D1621" s="1941" t="s">
        <v>526</v>
      </c>
      <c r="E1621" s="911" t="s">
        <v>6</v>
      </c>
      <c r="F1621" s="683" t="s">
        <v>7</v>
      </c>
      <c r="G1621" s="899" t="s">
        <v>527</v>
      </c>
      <c r="H1621" s="684" t="s">
        <v>11</v>
      </c>
      <c r="I1621" s="489" t="s">
        <v>528</v>
      </c>
    </row>
    <row r="1622" spans="1:14">
      <c r="A1622" s="2029">
        <v>12444</v>
      </c>
      <c r="B1622" s="2071">
        <v>0.08</v>
      </c>
      <c r="C1622" s="1680" t="s">
        <v>416</v>
      </c>
      <c r="D1622" s="2106" t="s">
        <v>1105</v>
      </c>
      <c r="E1622" s="564">
        <v>2800000</v>
      </c>
      <c r="F1622" s="1026">
        <v>0.04</v>
      </c>
      <c r="G1622" s="564">
        <f t="shared" ref="G1622:G1630" si="70">F1622*E1622</f>
        <v>112000</v>
      </c>
      <c r="H1622" s="2102" t="s">
        <v>7615</v>
      </c>
      <c r="I1622" s="1680" t="s">
        <v>15</v>
      </c>
    </row>
    <row r="1623" spans="1:14">
      <c r="A1623" s="978">
        <v>12449</v>
      </c>
      <c r="B1623" s="2087">
        <v>0.1</v>
      </c>
      <c r="C1623" s="1680" t="s">
        <v>7625</v>
      </c>
      <c r="D1623" s="2106" t="s">
        <v>1105</v>
      </c>
      <c r="E1623" s="658">
        <v>1630000</v>
      </c>
      <c r="F1623" s="545">
        <v>0.05</v>
      </c>
      <c r="G1623" s="564">
        <f t="shared" si="70"/>
        <v>81500</v>
      </c>
      <c r="H1623" s="2102" t="s">
        <v>7687</v>
      </c>
      <c r="I1623" s="1680" t="s">
        <v>43</v>
      </c>
    </row>
    <row r="1624" spans="1:14">
      <c r="A1624" s="978">
        <v>12460</v>
      </c>
      <c r="B1624" s="2171">
        <v>0.1</v>
      </c>
      <c r="C1624" s="1680" t="s">
        <v>7688</v>
      </c>
      <c r="D1624" s="2106" t="s">
        <v>1105</v>
      </c>
      <c r="E1624" s="658">
        <v>1500000</v>
      </c>
      <c r="F1624" s="545">
        <v>0.05</v>
      </c>
      <c r="G1624" s="564">
        <f t="shared" si="70"/>
        <v>75000</v>
      </c>
      <c r="H1624" s="2102" t="s">
        <v>7689</v>
      </c>
      <c r="I1624" s="1680" t="s">
        <v>43</v>
      </c>
    </row>
    <row r="1625" spans="1:14">
      <c r="A1625" s="978">
        <v>12599</v>
      </c>
      <c r="B1625" s="2087">
        <v>0.1</v>
      </c>
      <c r="C1625" s="1680" t="s">
        <v>7690</v>
      </c>
      <c r="D1625" s="2106" t="s">
        <v>1105</v>
      </c>
      <c r="E1625" s="658">
        <v>3700000</v>
      </c>
      <c r="F1625" s="545">
        <v>0.05</v>
      </c>
      <c r="G1625" s="564">
        <f t="shared" si="70"/>
        <v>185000</v>
      </c>
      <c r="H1625" s="2102" t="s">
        <v>7691</v>
      </c>
      <c r="I1625" s="1680" t="s">
        <v>127</v>
      </c>
    </row>
    <row r="1626" spans="1:14">
      <c r="A1626" s="978">
        <v>12530</v>
      </c>
      <c r="B1626" s="2087">
        <v>0.1</v>
      </c>
      <c r="C1626" s="1680" t="s">
        <v>5814</v>
      </c>
      <c r="D1626" s="2106" t="s">
        <v>1105</v>
      </c>
      <c r="E1626" s="658">
        <v>3000000</v>
      </c>
      <c r="F1626" s="545">
        <v>0.05</v>
      </c>
      <c r="G1626" s="564">
        <f t="shared" si="70"/>
        <v>150000</v>
      </c>
      <c r="H1626" s="2168" t="s">
        <v>7692</v>
      </c>
      <c r="I1626" s="1680" t="s">
        <v>942</v>
      </c>
    </row>
    <row r="1627" spans="1:14">
      <c r="A1627" s="978">
        <v>12555</v>
      </c>
      <c r="B1627" s="2087">
        <v>0.1</v>
      </c>
      <c r="C1627" s="1680" t="s">
        <v>7693</v>
      </c>
      <c r="D1627" s="2106" t="s">
        <v>1105</v>
      </c>
      <c r="E1627" s="658">
        <v>1400000</v>
      </c>
      <c r="F1627" s="545">
        <v>0.05</v>
      </c>
      <c r="G1627" s="564">
        <f t="shared" si="70"/>
        <v>70000</v>
      </c>
      <c r="H1627" s="2102" t="s">
        <v>7694</v>
      </c>
      <c r="I1627" s="1680" t="s">
        <v>127</v>
      </c>
    </row>
    <row r="1628" spans="1:14">
      <c r="A1628" s="978">
        <v>12529</v>
      </c>
      <c r="B1628" s="2201">
        <v>0.08</v>
      </c>
      <c r="C1628" s="1680" t="s">
        <v>7695</v>
      </c>
      <c r="D1628" s="2106" t="s">
        <v>1105</v>
      </c>
      <c r="E1628" s="658">
        <v>2700000</v>
      </c>
      <c r="F1628" s="1026">
        <v>0.04</v>
      </c>
      <c r="G1628" s="564">
        <f t="shared" si="70"/>
        <v>108000</v>
      </c>
      <c r="H1628" s="2102" t="s">
        <v>7696</v>
      </c>
      <c r="I1628" s="1680" t="s">
        <v>15</v>
      </c>
    </row>
    <row r="1629" spans="1:14">
      <c r="A1629" s="978">
        <v>12655</v>
      </c>
      <c r="B1629" s="2201">
        <v>0.08</v>
      </c>
      <c r="C1629" s="1680" t="s">
        <v>7697</v>
      </c>
      <c r="D1629" s="2106" t="s">
        <v>1105</v>
      </c>
      <c r="E1629" s="658">
        <v>2300000</v>
      </c>
      <c r="F1629" s="1026">
        <v>0.04</v>
      </c>
      <c r="G1629" s="564">
        <f t="shared" si="70"/>
        <v>92000</v>
      </c>
      <c r="H1629" s="2102" t="s">
        <v>7698</v>
      </c>
      <c r="I1629" s="1680" t="s">
        <v>942</v>
      </c>
    </row>
    <row r="1630" spans="1:14">
      <c r="A1630" s="978">
        <v>12611</v>
      </c>
      <c r="B1630" s="2087">
        <v>0.1</v>
      </c>
      <c r="C1630" s="1680" t="s">
        <v>7699</v>
      </c>
      <c r="D1630" s="2106" t="s">
        <v>1105</v>
      </c>
      <c r="E1630" s="658">
        <v>1500000</v>
      </c>
      <c r="F1630" s="545">
        <v>0.05</v>
      </c>
      <c r="G1630" s="564">
        <f t="shared" si="70"/>
        <v>75000</v>
      </c>
      <c r="H1630" s="2167" t="s">
        <v>7700</v>
      </c>
      <c r="I1630" s="1680" t="s">
        <v>43</v>
      </c>
    </row>
    <row r="1633" spans="1:9">
      <c r="A1633" s="1680"/>
      <c r="B1633" s="545">
        <v>0.1</v>
      </c>
      <c r="C1633" s="1680" t="s">
        <v>7701</v>
      </c>
      <c r="D1633" s="2106" t="s">
        <v>1105</v>
      </c>
      <c r="E1633" s="658">
        <v>2000000</v>
      </c>
      <c r="F1633" s="656">
        <v>0.05</v>
      </c>
      <c r="G1633" s="658">
        <f>E1633*F1633</f>
        <v>100000</v>
      </c>
      <c r="H1633" s="2102" t="s">
        <v>7702</v>
      </c>
      <c r="I1633" s="1680" t="s">
        <v>942</v>
      </c>
    </row>
    <row r="1635" spans="1:9">
      <c r="A1635" s="483"/>
      <c r="B1635" s="483"/>
      <c r="C1635" s="483"/>
      <c r="D1635" s="483"/>
      <c r="E1635" s="1307">
        <f ca="1">SUM(E1622:E1792)</f>
        <v>22530000</v>
      </c>
      <c r="F1635" s="483"/>
      <c r="G1635" s="1307">
        <f ca="1">SUM(G1622:G1792)</f>
        <v>1048500</v>
      </c>
      <c r="H1635" s="483"/>
      <c r="I1635" s="483"/>
    </row>
    <row r="1638" spans="1:9">
      <c r="A1638" s="3334" t="s">
        <v>7703</v>
      </c>
      <c r="B1638" s="3334"/>
      <c r="C1638" s="3334"/>
      <c r="D1638" s="3334"/>
      <c r="E1638" s="3334"/>
      <c r="F1638" s="3334"/>
      <c r="G1638" s="3334"/>
      <c r="H1638" s="3334"/>
      <c r="I1638" s="3334"/>
    </row>
    <row r="1639" spans="1:9">
      <c r="A1639" s="3334"/>
      <c r="B1639" s="3334"/>
      <c r="C1639" s="3335"/>
      <c r="D1639" s="3334"/>
      <c r="E1639" s="3334"/>
      <c r="F1639" s="3334"/>
      <c r="G1639" s="3334"/>
      <c r="H1639" s="3334"/>
      <c r="I1639" s="3334"/>
    </row>
    <row r="1640" spans="1:9" ht="28.5">
      <c r="A1640" s="1368" t="s">
        <v>523</v>
      </c>
      <c r="B1640" s="1940" t="s">
        <v>524</v>
      </c>
      <c r="C1640" s="1368" t="s">
        <v>525</v>
      </c>
      <c r="D1640" s="1941" t="s">
        <v>526</v>
      </c>
      <c r="E1640" s="911" t="s">
        <v>6</v>
      </c>
      <c r="F1640" s="683" t="s">
        <v>7</v>
      </c>
      <c r="G1640" s="899" t="s">
        <v>527</v>
      </c>
      <c r="H1640" s="684" t="s">
        <v>11</v>
      </c>
      <c r="I1640" s="489" t="s">
        <v>528</v>
      </c>
    </row>
    <row r="1641" spans="1:9" ht="15.75">
      <c r="A1641" s="1924">
        <v>12552</v>
      </c>
      <c r="B1641" s="545">
        <v>0.1</v>
      </c>
      <c r="C1641" s="2169" t="s">
        <v>3172</v>
      </c>
      <c r="D1641" s="2163" t="s">
        <v>743</v>
      </c>
      <c r="E1641" s="658">
        <v>2500000</v>
      </c>
      <c r="F1641" s="656">
        <v>0.02</v>
      </c>
      <c r="G1641" s="658">
        <f>F1641*E1641</f>
        <v>50000</v>
      </c>
      <c r="H1641" s="582" t="s">
        <v>7704</v>
      </c>
      <c r="I1641" s="1690" t="s">
        <v>43</v>
      </c>
    </row>
    <row r="1642" spans="1:9" ht="15.75">
      <c r="A1642" s="1785">
        <v>12518</v>
      </c>
      <c r="B1642" s="545">
        <v>0.1</v>
      </c>
      <c r="C1642" s="582" t="s">
        <v>7705</v>
      </c>
      <c r="D1642" s="2108" t="s">
        <v>743</v>
      </c>
      <c r="E1642" s="532">
        <v>1100000</v>
      </c>
      <c r="F1642" s="656">
        <v>0.02</v>
      </c>
      <c r="G1642" s="658">
        <f>F1642*E1642</f>
        <v>22000</v>
      </c>
      <c r="H1642" s="420" t="s">
        <v>7706</v>
      </c>
      <c r="I1642" s="1680" t="s">
        <v>127</v>
      </c>
    </row>
    <row r="1643" spans="1:9" ht="15.75">
      <c r="A1643" s="2202">
        <v>12641</v>
      </c>
      <c r="B1643" s="2076">
        <v>0.08</v>
      </c>
      <c r="C1643" s="1680" t="s">
        <v>4058</v>
      </c>
      <c r="D1643" s="2106" t="s">
        <v>743</v>
      </c>
      <c r="E1643" s="658">
        <v>3800000</v>
      </c>
      <c r="F1643" s="1359">
        <v>0.01</v>
      </c>
      <c r="G1643" s="658">
        <f>F1643*E1643</f>
        <v>38000</v>
      </c>
      <c r="H1643" s="582" t="s">
        <v>7707</v>
      </c>
      <c r="I1643" s="1680" t="s">
        <v>127</v>
      </c>
    </row>
    <row r="1644" spans="1:9" ht="15.75">
      <c r="A1644" s="2202">
        <v>12601</v>
      </c>
      <c r="B1644" s="2076">
        <v>0.08</v>
      </c>
      <c r="C1644" s="1680" t="s">
        <v>1920</v>
      </c>
      <c r="D1644" s="2106" t="s">
        <v>743</v>
      </c>
      <c r="E1644" s="658">
        <v>2350000</v>
      </c>
      <c r="F1644" s="1359">
        <v>0.01</v>
      </c>
      <c r="G1644" s="658">
        <f>F1644*E1644</f>
        <v>23500</v>
      </c>
      <c r="H1644" s="582" t="s">
        <v>7708</v>
      </c>
      <c r="I1644" s="1680" t="s">
        <v>942</v>
      </c>
    </row>
    <row r="1645" spans="1:9">
      <c r="A1645" s="702"/>
      <c r="B1645" s="484"/>
      <c r="C1645" s="407"/>
      <c r="D1645" s="955"/>
      <c r="E1645" s="703"/>
      <c r="F1645" s="702"/>
      <c r="G1645" s="702"/>
      <c r="H1645" s="557"/>
      <c r="I1645" s="483"/>
    </row>
    <row r="1646" spans="1:9">
      <c r="A1646" s="407"/>
      <c r="B1646" s="675"/>
      <c r="C1646" s="940" t="s">
        <v>7709</v>
      </c>
      <c r="D1646" s="955" t="s">
        <v>627</v>
      </c>
      <c r="E1646" s="1971"/>
      <c r="F1646" s="956"/>
      <c r="G1646" s="956"/>
      <c r="H1646" s="940"/>
      <c r="I1646" s="407"/>
    </row>
    <row r="1647" spans="1:9">
      <c r="A1647" s="676"/>
      <c r="B1647" s="675"/>
      <c r="C1647" s="940" t="s">
        <v>7710</v>
      </c>
      <c r="D1647" s="2196" t="s">
        <v>627</v>
      </c>
      <c r="E1647" s="1971"/>
      <c r="F1647" s="956"/>
      <c r="G1647" s="956"/>
      <c r="H1647" s="749"/>
      <c r="I1647" s="1689"/>
    </row>
    <row r="1648" spans="1:9">
      <c r="A1648" s="483"/>
      <c r="B1648" s="483"/>
      <c r="C1648" s="407" t="s">
        <v>7711</v>
      </c>
      <c r="D1648" s="2196" t="s">
        <v>627</v>
      </c>
      <c r="E1648" s="1307">
        <f>SUM(E1641:E1647)</f>
        <v>9750000</v>
      </c>
      <c r="F1648" s="483"/>
      <c r="G1648" s="1307">
        <f>SUM(G1641:G1647)</f>
        <v>133500</v>
      </c>
      <c r="H1648" s="483"/>
      <c r="I1648" s="483"/>
    </row>
    <row r="1652" spans="1:9" ht="20.25" customHeight="1">
      <c r="A1652" s="3307" t="s">
        <v>7712</v>
      </c>
      <c r="B1652" s="3307"/>
      <c r="C1652" s="3307"/>
      <c r="D1652" s="3307"/>
      <c r="E1652" s="3307"/>
      <c r="F1652" s="3307"/>
      <c r="G1652" s="3307"/>
    </row>
    <row r="1653" spans="1:9" ht="20.25" customHeight="1">
      <c r="A1653" s="3351"/>
      <c r="B1653" s="3351"/>
      <c r="C1653" s="3351"/>
      <c r="D1653" s="3351"/>
      <c r="E1653" s="3351"/>
      <c r="F1653" s="3351"/>
      <c r="G1653" s="3351"/>
    </row>
    <row r="1654" spans="1:9" ht="20.25" customHeight="1">
      <c r="A1654" s="1985" t="s">
        <v>1023</v>
      </c>
      <c r="B1654" s="1985" t="s">
        <v>1024</v>
      </c>
      <c r="C1654" s="1985" t="s">
        <v>1025</v>
      </c>
      <c r="D1654" s="1985" t="s">
        <v>526</v>
      </c>
      <c r="E1654" s="1985" t="s">
        <v>1026</v>
      </c>
      <c r="F1654" s="1985"/>
      <c r="G1654" s="1985"/>
      <c r="H1654" s="1795"/>
      <c r="I1654" s="1795"/>
    </row>
    <row r="1655" spans="1:9" ht="20.25" customHeight="1">
      <c r="A1655" s="2161">
        <v>12475</v>
      </c>
      <c r="B1655" s="2216">
        <v>0.1</v>
      </c>
      <c r="C1655" s="2215" t="s">
        <v>7639</v>
      </c>
      <c r="D1655" s="1755"/>
      <c r="E1655" s="658">
        <v>2400000</v>
      </c>
      <c r="F1655" s="1367">
        <v>0.02</v>
      </c>
      <c r="G1655" s="1319">
        <f t="shared" ref="G1655:G1679" si="71">E1655*F1655</f>
        <v>48000</v>
      </c>
    </row>
    <row r="1656" spans="1:9" ht="20.25" customHeight="1">
      <c r="A1656" s="2210">
        <v>12444</v>
      </c>
      <c r="B1656" s="2214">
        <v>0.08</v>
      </c>
      <c r="C1656" s="2217" t="s">
        <v>7586</v>
      </c>
      <c r="D1656" s="1163"/>
      <c r="E1656" s="658">
        <v>2800000</v>
      </c>
      <c r="F1656" s="1367">
        <v>0.02</v>
      </c>
      <c r="G1656" s="1319">
        <f t="shared" si="71"/>
        <v>56000</v>
      </c>
    </row>
    <row r="1657" spans="1:9" ht="20.25" customHeight="1">
      <c r="A1657" s="2160">
        <v>12438</v>
      </c>
      <c r="B1657" s="2216">
        <v>0.1</v>
      </c>
      <c r="C1657" s="1795" t="s">
        <v>7640</v>
      </c>
      <c r="D1657" s="1163"/>
      <c r="E1657" s="564">
        <v>3500000</v>
      </c>
      <c r="F1657" s="948">
        <v>0.03</v>
      </c>
      <c r="G1657" s="1319">
        <f t="shared" si="71"/>
        <v>105000</v>
      </c>
    </row>
    <row r="1658" spans="1:9" ht="20.25" customHeight="1">
      <c r="A1658" s="2161">
        <v>12505</v>
      </c>
      <c r="B1658" s="2216">
        <v>0.1</v>
      </c>
      <c r="C1658" s="1795" t="s">
        <v>7641</v>
      </c>
      <c r="D1658" s="1163"/>
      <c r="E1658" s="658">
        <v>3100000</v>
      </c>
      <c r="F1658" s="948">
        <v>0.03</v>
      </c>
      <c r="G1658" s="1319">
        <f t="shared" si="71"/>
        <v>93000</v>
      </c>
    </row>
    <row r="1659" spans="1:9" ht="20.25" customHeight="1">
      <c r="A1659" s="2161">
        <v>12524</v>
      </c>
      <c r="B1659" s="2214">
        <v>0.08</v>
      </c>
      <c r="C1659" s="2218" t="s">
        <v>7642</v>
      </c>
      <c r="D1659" s="1163"/>
      <c r="E1659" s="858">
        <v>2550000</v>
      </c>
      <c r="F1659" s="1367">
        <v>0.02</v>
      </c>
      <c r="G1659" s="1319">
        <f t="shared" si="71"/>
        <v>51000</v>
      </c>
    </row>
    <row r="1660" spans="1:9" ht="20.25" customHeight="1">
      <c r="A1660" s="2160">
        <v>12529</v>
      </c>
      <c r="B1660" s="2219">
        <v>0.08</v>
      </c>
      <c r="C1660" s="2220" t="s">
        <v>7643</v>
      </c>
      <c r="D1660" s="1163"/>
      <c r="E1660" s="1762">
        <v>2700000</v>
      </c>
      <c r="F1660" s="1367">
        <v>0.02</v>
      </c>
      <c r="G1660" s="1319">
        <f t="shared" si="71"/>
        <v>54000</v>
      </c>
    </row>
    <row r="1661" spans="1:9" ht="20.25" customHeight="1">
      <c r="A1661" s="2161">
        <v>12449</v>
      </c>
      <c r="B1661" s="2216">
        <v>0.1</v>
      </c>
      <c r="C1661" s="1795" t="s">
        <v>7713</v>
      </c>
      <c r="D1661" s="1163"/>
      <c r="E1661" s="564">
        <v>1630000</v>
      </c>
      <c r="F1661" s="948">
        <v>0.03</v>
      </c>
      <c r="G1661" s="1319">
        <f t="shared" si="71"/>
        <v>48900</v>
      </c>
    </row>
    <row r="1662" spans="1:9" ht="20.25" customHeight="1">
      <c r="A1662" s="2160">
        <v>12460</v>
      </c>
      <c r="B1662" s="2216">
        <v>0.1</v>
      </c>
      <c r="C1662" s="1795" t="s">
        <v>7649</v>
      </c>
      <c r="D1662" s="1163"/>
      <c r="E1662" s="1762">
        <v>1500000</v>
      </c>
      <c r="F1662" s="948">
        <v>0.03</v>
      </c>
      <c r="G1662" s="1319">
        <f t="shared" si="71"/>
        <v>45000</v>
      </c>
    </row>
    <row r="1663" spans="1:9" ht="20.25" customHeight="1">
      <c r="A1663" s="2161">
        <v>12515</v>
      </c>
      <c r="B1663" s="2216">
        <v>0.1</v>
      </c>
      <c r="C1663" s="2220" t="s">
        <v>7650</v>
      </c>
      <c r="D1663" s="1163"/>
      <c r="E1663" s="1762">
        <v>3000000</v>
      </c>
      <c r="F1663" s="948">
        <v>0.03</v>
      </c>
      <c r="G1663" s="1319">
        <f t="shared" si="71"/>
        <v>90000</v>
      </c>
    </row>
    <row r="1664" spans="1:9" ht="20.25" customHeight="1">
      <c r="A1664" s="2161">
        <v>12598</v>
      </c>
      <c r="B1664" s="2214">
        <v>0.08</v>
      </c>
      <c r="C1664" s="1795" t="s">
        <v>7651</v>
      </c>
      <c r="D1664" s="2044"/>
      <c r="E1664" s="2044">
        <v>3500000</v>
      </c>
      <c r="F1664" s="948">
        <v>0.02</v>
      </c>
      <c r="G1664" s="1319">
        <f t="shared" si="71"/>
        <v>70000</v>
      </c>
    </row>
    <row r="1665" spans="1:40" ht="20.25" customHeight="1">
      <c r="A1665" s="2161">
        <v>12618</v>
      </c>
      <c r="B1665" s="2216">
        <v>0.1</v>
      </c>
      <c r="C1665" s="1795" t="s">
        <v>7652</v>
      </c>
      <c r="D1665" s="2044"/>
      <c r="E1665" s="2044">
        <v>3500000</v>
      </c>
      <c r="F1665" s="948">
        <v>0.03</v>
      </c>
      <c r="G1665" s="1319">
        <f t="shared" si="71"/>
        <v>105000</v>
      </c>
    </row>
    <row r="1666" spans="1:40" ht="20.25" customHeight="1">
      <c r="A1666" s="2160">
        <v>12611</v>
      </c>
      <c r="B1666" s="2221">
        <v>0.1</v>
      </c>
      <c r="C1666" s="2220" t="s">
        <v>7654</v>
      </c>
      <c r="D1666" s="2197"/>
      <c r="E1666" s="2197">
        <v>1500000</v>
      </c>
      <c r="F1666" s="948">
        <v>0.03</v>
      </c>
      <c r="G1666" s="1319">
        <f t="shared" si="71"/>
        <v>45000</v>
      </c>
    </row>
    <row r="1667" spans="1:40" s="711" customFormat="1" ht="20.25" customHeight="1">
      <c r="A1667" s="2160">
        <v>12518</v>
      </c>
      <c r="B1667" s="2216">
        <v>0.1</v>
      </c>
      <c r="C1667" s="1795" t="s">
        <v>7658</v>
      </c>
      <c r="D1667" s="2228"/>
      <c r="E1667" s="564">
        <v>1100000</v>
      </c>
      <c r="F1667" s="948">
        <v>0.03</v>
      </c>
      <c r="G1667" s="1319">
        <f t="shared" si="71"/>
        <v>33000</v>
      </c>
      <c r="H1667"/>
      <c r="I1667"/>
      <c r="J1667" s="605"/>
      <c r="K1667" s="605"/>
      <c r="L1667" s="605"/>
      <c r="M1667" s="605"/>
      <c r="N1667" s="605"/>
      <c r="O1667" s="605"/>
      <c r="P1667" s="605"/>
      <c r="Q1667" s="605"/>
      <c r="R1667" s="605"/>
      <c r="S1667" s="605"/>
      <c r="T1667" s="605"/>
      <c r="U1667" s="605"/>
      <c r="V1667" s="605"/>
      <c r="W1667" s="605"/>
      <c r="X1667" s="605"/>
      <c r="Y1667" s="605"/>
      <c r="Z1667" s="605"/>
      <c r="AA1667" s="605"/>
      <c r="AB1667" s="605"/>
      <c r="AC1667" s="605"/>
      <c r="AD1667" s="605"/>
      <c r="AE1667" s="605"/>
      <c r="AF1667" s="605"/>
      <c r="AG1667" s="605"/>
      <c r="AH1667" s="605"/>
      <c r="AI1667" s="605"/>
      <c r="AJ1667" s="605"/>
      <c r="AK1667" s="605"/>
      <c r="AL1667" s="605"/>
      <c r="AM1667" s="605"/>
      <c r="AN1667" s="605"/>
    </row>
    <row r="1668" spans="1:40" s="711" customFormat="1" ht="20.25" customHeight="1">
      <c r="A1668" s="2211">
        <v>12492</v>
      </c>
      <c r="B1668" s="2222">
        <v>0.1</v>
      </c>
      <c r="C1668" s="2227" t="s">
        <v>7659</v>
      </c>
      <c r="D1668" s="1034"/>
      <c r="E1668" s="2103">
        <v>2700000</v>
      </c>
      <c r="F1668" s="948">
        <v>0.03</v>
      </c>
      <c r="G1668" s="1319">
        <f t="shared" si="71"/>
        <v>81000</v>
      </c>
      <c r="H1668"/>
      <c r="I1668"/>
      <c r="J1668" s="605"/>
      <c r="K1668" s="605"/>
      <c r="L1668" s="605"/>
      <c r="M1668" s="605"/>
      <c r="N1668" s="605"/>
      <c r="O1668" s="605"/>
      <c r="P1668" s="605"/>
      <c r="Q1668" s="605"/>
      <c r="R1668" s="605"/>
      <c r="S1668" s="605"/>
      <c r="T1668" s="605"/>
      <c r="U1668" s="605"/>
      <c r="V1668" s="605"/>
      <c r="W1668" s="605"/>
      <c r="X1668" s="605"/>
      <c r="Y1668" s="605"/>
      <c r="Z1668" s="605"/>
      <c r="AA1668" s="605"/>
      <c r="AB1668" s="605"/>
      <c r="AC1668" s="605"/>
      <c r="AD1668" s="605"/>
      <c r="AE1668" s="605"/>
      <c r="AF1668" s="605"/>
      <c r="AG1668" s="605"/>
      <c r="AH1668" s="605"/>
      <c r="AI1668" s="605"/>
      <c r="AJ1668" s="605"/>
      <c r="AK1668" s="605"/>
      <c r="AL1668" s="605"/>
      <c r="AM1668" s="605"/>
      <c r="AN1668" s="605"/>
    </row>
    <row r="1669" spans="1:40" s="711" customFormat="1" ht="20.25" customHeight="1">
      <c r="A1669" s="2212">
        <v>12555</v>
      </c>
      <c r="B1669" s="2216">
        <v>0.1</v>
      </c>
      <c r="C1669" s="1795" t="s">
        <v>7660</v>
      </c>
      <c r="D1669" s="1808"/>
      <c r="E1669" s="564">
        <v>1400000</v>
      </c>
      <c r="F1669" s="948">
        <v>0.03</v>
      </c>
      <c r="G1669" s="1319">
        <f t="shared" si="71"/>
        <v>42000</v>
      </c>
      <c r="H1669"/>
      <c r="I1669"/>
      <c r="J1669" s="605"/>
      <c r="K1669" s="605"/>
      <c r="L1669" s="605"/>
      <c r="M1669" s="605"/>
      <c r="N1669" s="605"/>
      <c r="O1669" s="605"/>
      <c r="P1669" s="605"/>
      <c r="Q1669" s="605"/>
      <c r="R1669" s="605"/>
      <c r="S1669" s="605"/>
      <c r="T1669" s="605"/>
      <c r="U1669" s="605"/>
      <c r="V1669" s="605"/>
      <c r="W1669" s="605"/>
      <c r="X1669" s="605"/>
      <c r="Y1669" s="605"/>
      <c r="Z1669" s="605"/>
      <c r="AA1669" s="605"/>
      <c r="AB1669" s="605"/>
      <c r="AC1669" s="605"/>
      <c r="AD1669" s="605"/>
      <c r="AE1669" s="605"/>
      <c r="AF1669" s="605"/>
      <c r="AG1669" s="605"/>
      <c r="AH1669" s="605"/>
      <c r="AI1669" s="605"/>
      <c r="AJ1669" s="605"/>
      <c r="AK1669" s="605"/>
      <c r="AL1669" s="605"/>
      <c r="AM1669" s="605"/>
      <c r="AN1669" s="605"/>
    </row>
    <row r="1670" spans="1:40" s="711" customFormat="1" ht="20.25" customHeight="1">
      <c r="A1670" s="2212">
        <v>12599</v>
      </c>
      <c r="B1670" s="2223">
        <v>0.1</v>
      </c>
      <c r="C1670" s="2224" t="s">
        <v>7648</v>
      </c>
      <c r="D1670" s="1635"/>
      <c r="E1670" s="658">
        <v>3700000</v>
      </c>
      <c r="F1670" s="948">
        <v>0.03</v>
      </c>
      <c r="G1670" s="1319">
        <f t="shared" si="71"/>
        <v>111000</v>
      </c>
      <c r="H1670" s="974"/>
      <c r="I1670" s="605"/>
      <c r="J1670" s="605"/>
      <c r="K1670" s="605"/>
      <c r="L1670" s="605"/>
      <c r="M1670" s="605"/>
      <c r="N1670" s="605"/>
      <c r="O1670" s="605"/>
      <c r="P1670" s="605"/>
      <c r="Q1670" s="605"/>
      <c r="R1670" s="605"/>
      <c r="S1670" s="605"/>
      <c r="T1670" s="605"/>
      <c r="U1670" s="605"/>
      <c r="V1670" s="605"/>
      <c r="W1670" s="605"/>
      <c r="X1670" s="605"/>
      <c r="Y1670" s="605"/>
      <c r="Z1670" s="605"/>
      <c r="AA1670" s="605"/>
      <c r="AB1670" s="605"/>
      <c r="AC1670" s="605"/>
      <c r="AD1670" s="605"/>
      <c r="AE1670" s="605"/>
      <c r="AF1670" s="605"/>
      <c r="AG1670" s="605"/>
      <c r="AH1670" s="605"/>
      <c r="AI1670" s="605"/>
      <c r="AJ1670" s="605"/>
      <c r="AK1670" s="605"/>
      <c r="AL1670" s="605"/>
      <c r="AM1670" s="605"/>
      <c r="AN1670" s="605"/>
    </row>
    <row r="1671" spans="1:40" s="711" customFormat="1" ht="20.25" customHeight="1">
      <c r="A1671" s="2161">
        <v>12641</v>
      </c>
      <c r="B1671" s="2214">
        <v>0.08</v>
      </c>
      <c r="C1671" s="1795" t="s">
        <v>7663</v>
      </c>
      <c r="D1671" s="1635"/>
      <c r="E1671" s="564">
        <v>3800000</v>
      </c>
      <c r="F1671" s="1367">
        <v>0.02</v>
      </c>
      <c r="G1671" s="1319">
        <f t="shared" si="71"/>
        <v>76000</v>
      </c>
      <c r="H1671" s="974"/>
      <c r="I1671" s="605"/>
      <c r="J1671" s="605"/>
      <c r="K1671" s="605"/>
      <c r="L1671" s="605"/>
      <c r="M1671" s="605"/>
      <c r="N1671" s="605"/>
      <c r="O1671" s="605"/>
      <c r="P1671" s="605"/>
      <c r="Q1671" s="605"/>
      <c r="R1671" s="605"/>
      <c r="S1671" s="605"/>
      <c r="T1671" s="605"/>
      <c r="U1671" s="605"/>
      <c r="V1671" s="605"/>
      <c r="W1671" s="605"/>
      <c r="X1671" s="605"/>
      <c r="Y1671" s="605"/>
      <c r="Z1671" s="605"/>
      <c r="AA1671" s="605"/>
      <c r="AB1671" s="605"/>
      <c r="AC1671" s="605"/>
      <c r="AD1671" s="605"/>
      <c r="AE1671" s="605"/>
      <c r="AF1671" s="605"/>
      <c r="AG1671" s="605"/>
      <c r="AH1671" s="605"/>
      <c r="AI1671" s="605"/>
      <c r="AJ1671" s="605"/>
      <c r="AK1671" s="605"/>
      <c r="AL1671" s="605"/>
      <c r="AM1671" s="605"/>
      <c r="AN1671" s="605"/>
    </row>
    <row r="1672" spans="1:40" s="711" customFormat="1" ht="20.25" customHeight="1">
      <c r="A1672" s="2159">
        <v>12459</v>
      </c>
      <c r="B1672" s="2221">
        <v>0.1</v>
      </c>
      <c r="C1672" s="2220" t="s">
        <v>7664</v>
      </c>
      <c r="D1672" s="1635"/>
      <c r="E1672" s="858">
        <v>2277000</v>
      </c>
      <c r="F1672" s="948">
        <v>0.03</v>
      </c>
      <c r="G1672" s="1319">
        <f t="shared" si="71"/>
        <v>68310</v>
      </c>
      <c r="H1672" s="974"/>
      <c r="I1672" s="605"/>
      <c r="J1672" s="605"/>
      <c r="K1672" s="605"/>
      <c r="L1672" s="605"/>
      <c r="M1672" s="605"/>
      <c r="N1672" s="605"/>
      <c r="O1672" s="605"/>
      <c r="P1672" s="605"/>
      <c r="Q1672" s="605"/>
      <c r="R1672" s="605"/>
      <c r="S1672" s="605"/>
      <c r="T1672" s="605"/>
      <c r="U1672" s="605"/>
      <c r="V1672" s="605"/>
      <c r="W1672" s="605"/>
      <c r="X1672" s="605"/>
      <c r="Y1672" s="605"/>
      <c r="Z1672" s="605"/>
      <c r="AA1672" s="605"/>
      <c r="AB1672" s="605"/>
      <c r="AC1672" s="605"/>
      <c r="AD1672" s="605"/>
      <c r="AE1672" s="605"/>
      <c r="AF1672" s="605"/>
      <c r="AG1672" s="605"/>
      <c r="AH1672" s="605"/>
      <c r="AI1672" s="605"/>
      <c r="AJ1672" s="605"/>
      <c r="AK1672" s="605"/>
      <c r="AL1672" s="605"/>
      <c r="AM1672" s="605"/>
      <c r="AN1672" s="605"/>
    </row>
    <row r="1673" spans="1:40" s="711" customFormat="1" ht="20.25" customHeight="1">
      <c r="A1673" s="985">
        <v>12655</v>
      </c>
      <c r="B1673" s="2214">
        <v>0.08</v>
      </c>
      <c r="C1673" s="1795" t="s">
        <v>7665</v>
      </c>
      <c r="D1673" s="2207"/>
      <c r="E1673" s="564">
        <v>2300000</v>
      </c>
      <c r="F1673" s="2229">
        <v>0.02</v>
      </c>
      <c r="G1673" s="2208">
        <f t="shared" si="71"/>
        <v>46000</v>
      </c>
      <c r="H1673" s="974"/>
      <c r="I1673" s="605"/>
      <c r="J1673" s="605"/>
      <c r="K1673" s="605"/>
      <c r="L1673" s="605"/>
      <c r="M1673" s="605"/>
      <c r="N1673" s="605"/>
      <c r="O1673" s="605"/>
      <c r="P1673" s="605"/>
      <c r="Q1673" s="605"/>
      <c r="R1673" s="605"/>
      <c r="S1673" s="605"/>
      <c r="T1673" s="605"/>
      <c r="U1673" s="605"/>
      <c r="V1673" s="605"/>
      <c r="W1673" s="605"/>
      <c r="X1673" s="605"/>
      <c r="Y1673" s="605"/>
      <c r="Z1673" s="605"/>
      <c r="AA1673" s="605"/>
      <c r="AB1673" s="605"/>
      <c r="AC1673" s="605"/>
      <c r="AD1673" s="605"/>
      <c r="AE1673" s="605"/>
      <c r="AF1673" s="605"/>
      <c r="AG1673" s="605"/>
      <c r="AH1673" s="605"/>
      <c r="AI1673" s="605"/>
      <c r="AJ1673" s="605"/>
      <c r="AK1673" s="605"/>
      <c r="AL1673" s="605"/>
      <c r="AM1673" s="605"/>
      <c r="AN1673" s="605"/>
    </row>
    <row r="1674" spans="1:40" s="711" customFormat="1" ht="20.25" customHeight="1">
      <c r="A1674" s="2161">
        <v>12472</v>
      </c>
      <c r="B1674" s="2216">
        <v>0.1</v>
      </c>
      <c r="C1674" s="1795" t="s">
        <v>7667</v>
      </c>
      <c r="D1674" s="1635"/>
      <c r="E1674" s="2092">
        <v>2000000</v>
      </c>
      <c r="F1674" s="1491">
        <v>0.03</v>
      </c>
      <c r="G1674" s="2208">
        <f>E1674*F1674</f>
        <v>60000</v>
      </c>
      <c r="H1674" s="1471"/>
      <c r="I1674" s="605"/>
      <c r="J1674" s="605"/>
      <c r="K1674" s="605"/>
      <c r="L1674" s="605"/>
      <c r="M1674" s="605"/>
      <c r="N1674" s="605"/>
      <c r="O1674" s="605"/>
      <c r="P1674" s="605"/>
      <c r="Q1674" s="605"/>
      <c r="R1674" s="605"/>
      <c r="S1674" s="605"/>
      <c r="T1674" s="605"/>
      <c r="U1674" s="605"/>
      <c r="V1674" s="605"/>
      <c r="W1674" s="605"/>
      <c r="X1674" s="605"/>
      <c r="Y1674" s="605"/>
      <c r="Z1674" s="605"/>
      <c r="AA1674" s="605"/>
      <c r="AB1674" s="605"/>
      <c r="AC1674" s="605"/>
      <c r="AD1674" s="605"/>
      <c r="AE1674" s="605"/>
      <c r="AF1674" s="605"/>
      <c r="AG1674" s="605"/>
      <c r="AH1674" s="605"/>
      <c r="AI1674" s="605"/>
      <c r="AJ1674" s="605"/>
      <c r="AK1674" s="605"/>
      <c r="AL1674" s="605"/>
      <c r="AM1674" s="605"/>
      <c r="AN1674" s="605"/>
    </row>
    <row r="1675" spans="1:40" s="711" customFormat="1" ht="20.25" customHeight="1">
      <c r="A1675" s="2212">
        <v>12530</v>
      </c>
      <c r="B1675" s="2223">
        <v>0.1</v>
      </c>
      <c r="C1675" s="2224" t="s">
        <v>7668</v>
      </c>
      <c r="D1675" s="1048"/>
      <c r="E1675" s="564">
        <v>3000000</v>
      </c>
      <c r="F1675" s="1491">
        <v>0.03</v>
      </c>
      <c r="G1675" s="2208">
        <f>E1675*F1675</f>
        <v>90000</v>
      </c>
      <c r="H1675" s="1471"/>
      <c r="I1675" s="605"/>
      <c r="J1675" s="605"/>
      <c r="K1675" s="605"/>
      <c r="L1675" s="605"/>
      <c r="M1675" s="605"/>
      <c r="N1675" s="605"/>
      <c r="O1675" s="605"/>
      <c r="P1675" s="605"/>
      <c r="Q1675" s="605"/>
      <c r="R1675" s="605"/>
      <c r="S1675" s="605"/>
      <c r="T1675" s="605"/>
      <c r="U1675" s="605"/>
      <c r="V1675" s="605"/>
      <c r="W1675" s="605"/>
      <c r="X1675" s="605"/>
      <c r="Y1675" s="605"/>
      <c r="Z1675" s="605"/>
      <c r="AA1675" s="605"/>
      <c r="AB1675" s="605"/>
      <c r="AC1675" s="605"/>
      <c r="AD1675" s="605"/>
      <c r="AE1675" s="605"/>
      <c r="AF1675" s="605"/>
      <c r="AG1675" s="605"/>
      <c r="AH1675" s="605"/>
      <c r="AI1675" s="605"/>
      <c r="AJ1675" s="605"/>
      <c r="AK1675" s="605"/>
      <c r="AL1675" s="605"/>
      <c r="AM1675" s="605"/>
      <c r="AN1675" s="605"/>
    </row>
    <row r="1676" spans="1:40" s="711" customFormat="1" ht="20.25" customHeight="1">
      <c r="A1676" s="2161">
        <v>12601</v>
      </c>
      <c r="B1676" s="2214">
        <v>0.08</v>
      </c>
      <c r="C1676" s="1795" t="s">
        <v>7669</v>
      </c>
      <c r="D1676" s="1048"/>
      <c r="E1676" s="564">
        <v>2350000</v>
      </c>
      <c r="F1676" s="2229">
        <v>0.02</v>
      </c>
      <c r="G1676" s="1319">
        <f>E1676*F1676</f>
        <v>47000</v>
      </c>
      <c r="H1676" s="1471"/>
      <c r="I1676" s="605"/>
      <c r="J1676" s="605"/>
      <c r="K1676" s="605"/>
      <c r="L1676" s="605"/>
      <c r="M1676" s="605"/>
      <c r="N1676" s="605"/>
      <c r="O1676" s="605"/>
      <c r="P1676" s="605"/>
      <c r="Q1676" s="605"/>
      <c r="R1676" s="605"/>
      <c r="S1676" s="605"/>
      <c r="T1676" s="605"/>
      <c r="U1676" s="605"/>
      <c r="V1676" s="605"/>
      <c r="W1676" s="605"/>
      <c r="X1676" s="605"/>
      <c r="Y1676" s="605"/>
      <c r="Z1676" s="605"/>
      <c r="AA1676" s="605"/>
      <c r="AB1676" s="605"/>
      <c r="AC1676" s="605"/>
      <c r="AD1676" s="605"/>
      <c r="AE1676" s="605"/>
      <c r="AF1676" s="605"/>
      <c r="AG1676" s="605"/>
      <c r="AH1676" s="605"/>
      <c r="AI1676" s="605"/>
      <c r="AJ1676" s="605"/>
      <c r="AK1676" s="605"/>
      <c r="AL1676" s="605"/>
      <c r="AM1676" s="605"/>
      <c r="AN1676" s="605"/>
    </row>
    <row r="1677" spans="1:40" s="711" customFormat="1" ht="20.25" customHeight="1">
      <c r="A1677" s="2160">
        <v>12557</v>
      </c>
      <c r="B1677" s="2221">
        <v>0.1</v>
      </c>
      <c r="C1677" s="2220" t="s">
        <v>7670</v>
      </c>
      <c r="D1677" s="1048"/>
      <c r="E1677" s="2230">
        <v>2100000</v>
      </c>
      <c r="F1677" s="948">
        <v>0.03</v>
      </c>
      <c r="G1677" s="1319">
        <f>E1677*F1677</f>
        <v>63000</v>
      </c>
      <c r="H1677" s="1471"/>
      <c r="I1677" s="605"/>
      <c r="J1677" s="605"/>
      <c r="K1677" s="605"/>
      <c r="L1677" s="605"/>
      <c r="M1677" s="605"/>
      <c r="N1677" s="605"/>
      <c r="O1677" s="605"/>
      <c r="P1677" s="605"/>
      <c r="Q1677" s="605"/>
      <c r="R1677" s="605"/>
      <c r="S1677" s="605"/>
      <c r="T1677" s="605"/>
      <c r="U1677" s="605"/>
      <c r="V1677" s="605"/>
      <c r="W1677" s="605"/>
      <c r="X1677" s="605"/>
      <c r="Y1677" s="605"/>
      <c r="Z1677" s="605"/>
      <c r="AA1677" s="605"/>
      <c r="AB1677" s="605"/>
      <c r="AC1677" s="605"/>
      <c r="AD1677" s="605"/>
      <c r="AE1677" s="605"/>
      <c r="AF1677" s="605"/>
      <c r="AG1677" s="605"/>
      <c r="AH1677" s="605"/>
      <c r="AI1677" s="605"/>
      <c r="AJ1677" s="605"/>
      <c r="AK1677" s="605"/>
      <c r="AL1677" s="605"/>
      <c r="AM1677" s="605"/>
      <c r="AN1677" s="605"/>
    </row>
    <row r="1678" spans="1:40" ht="20.25" customHeight="1">
      <c r="A1678" s="2161">
        <v>12649</v>
      </c>
      <c r="B1678" s="2225">
        <v>0.1</v>
      </c>
      <c r="C1678" s="1795" t="s">
        <v>7671</v>
      </c>
      <c r="D1678" s="2209"/>
      <c r="E1678" s="1384">
        <v>2000000</v>
      </c>
      <c r="F1678" s="948">
        <v>0.03</v>
      </c>
      <c r="G1678" s="1319">
        <f t="shared" si="71"/>
        <v>60000</v>
      </c>
      <c r="H1678" s="1471"/>
      <c r="I1678" s="605"/>
    </row>
    <row r="1679" spans="1:40" ht="18">
      <c r="A1679" s="2213">
        <v>12501</v>
      </c>
      <c r="B1679" s="2233" t="s">
        <v>7677</v>
      </c>
      <c r="C1679" s="2226" t="s">
        <v>7678</v>
      </c>
      <c r="D1679" s="2070"/>
      <c r="E1679" s="2231">
        <v>1500000</v>
      </c>
      <c r="F1679" s="1367">
        <v>0.02</v>
      </c>
      <c r="G1679" s="1319">
        <f t="shared" si="71"/>
        <v>30000</v>
      </c>
      <c r="H1679" s="1471"/>
      <c r="I1679" s="605"/>
    </row>
    <row r="1680" spans="1:40" ht="18">
      <c r="A1680" s="2161">
        <v>12560</v>
      </c>
      <c r="B1680" s="2216">
        <v>0.1</v>
      </c>
      <c r="C1680" s="2224" t="s">
        <v>7679</v>
      </c>
      <c r="D1680" s="2070"/>
      <c r="E1680" s="1384">
        <v>2700000</v>
      </c>
      <c r="F1680" s="2237">
        <v>0.03</v>
      </c>
      <c r="G1680" s="2232">
        <f>E1680*F1680</f>
        <v>81000</v>
      </c>
      <c r="H1680" s="2234"/>
      <c r="I1680" s="605"/>
    </row>
    <row r="1681" spans="1:15" ht="18">
      <c r="A1681" s="2160">
        <v>12552</v>
      </c>
      <c r="B1681" s="1814">
        <v>0.1</v>
      </c>
      <c r="C1681" s="2224" t="s">
        <v>7714</v>
      </c>
      <c r="D1681" s="2070"/>
      <c r="E1681" s="2236">
        <v>2500000</v>
      </c>
      <c r="F1681" s="2235">
        <v>0.03</v>
      </c>
      <c r="G1681" s="2232">
        <f>E1681*F1681</f>
        <v>75000</v>
      </c>
      <c r="H1681" s="974"/>
      <c r="I1681" s="605"/>
    </row>
    <row r="1682" spans="1:15" ht="15.75">
      <c r="A1682" s="1219"/>
      <c r="B1682" s="1814"/>
      <c r="C1682" s="657"/>
      <c r="D1682" s="2070"/>
      <c r="E1682" s="2010"/>
      <c r="F1682" s="1983"/>
      <c r="G1682" s="1319"/>
      <c r="H1682" s="974"/>
      <c r="I1682" s="605"/>
    </row>
    <row r="1683" spans="1:15" ht="15.75">
      <c r="A1683" s="2174"/>
      <c r="B1683" s="1814"/>
      <c r="C1683" s="1778"/>
      <c r="D1683" s="2070"/>
      <c r="E1683" s="2010"/>
      <c r="F1683" s="1317"/>
      <c r="G1683" s="1319"/>
      <c r="H1683" s="974"/>
      <c r="I1683" s="605"/>
    </row>
    <row r="1684" spans="1:15" ht="15.75">
      <c r="A1684" s="1098"/>
      <c r="B1684" s="963"/>
      <c r="C1684" s="657"/>
      <c r="D1684" s="564"/>
      <c r="E1684" s="2007"/>
      <c r="F1684" s="1317"/>
      <c r="G1684" s="1319"/>
      <c r="H1684" s="974"/>
      <c r="I1684" s="605"/>
    </row>
    <row r="1685" spans="1:15" ht="20.25">
      <c r="A1685" s="1219"/>
      <c r="B1685" s="1799"/>
      <c r="C1685" s="542"/>
      <c r="D1685" s="1053"/>
      <c r="E1685" s="2203">
        <f>SUM(E1655:E1684)</f>
        <v>67107000</v>
      </c>
      <c r="F1685" s="2204"/>
      <c r="G1685" s="2205">
        <f>SUM(G1655:G1684)</f>
        <v>1774210</v>
      </c>
      <c r="H1685" s="2206" t="s">
        <v>1029</v>
      </c>
      <c r="I1685" s="1622"/>
    </row>
    <row r="1686" spans="1:15">
      <c r="A1686" s="484"/>
      <c r="B1686" s="1330"/>
      <c r="C1686" s="483"/>
      <c r="D1686" s="483"/>
      <c r="E1686" s="407"/>
      <c r="F1686" s="407"/>
      <c r="G1686" s="407"/>
      <c r="H1686" s="407"/>
    </row>
    <row r="1687" spans="1:15">
      <c r="A1687" s="3274" t="s">
        <v>7715</v>
      </c>
      <c r="B1687" s="3274"/>
      <c r="C1687" s="3274"/>
      <c r="D1687" s="3274"/>
      <c r="E1687" s="3274"/>
      <c r="F1687" s="3274"/>
      <c r="G1687" s="3274"/>
      <c r="H1687" s="3274"/>
      <c r="I1687" s="3274"/>
      <c r="J1687" s="3274"/>
      <c r="K1687" s="3274"/>
      <c r="L1687" s="3274"/>
      <c r="M1687" s="3274"/>
      <c r="N1687" s="3274"/>
      <c r="O1687" s="3274"/>
    </row>
    <row r="1688" spans="1:15">
      <c r="A1688" s="3274"/>
      <c r="B1688" s="3274"/>
      <c r="C1688" s="3274"/>
      <c r="D1688" s="3274"/>
      <c r="E1688" s="3274"/>
      <c r="F1688" s="3274"/>
      <c r="G1688" s="3274"/>
      <c r="H1688" s="3274"/>
      <c r="I1688" s="3274"/>
      <c r="J1688" s="3274"/>
      <c r="K1688" s="3274"/>
      <c r="L1688" s="3274"/>
      <c r="M1688" s="3274"/>
      <c r="N1688" s="3274"/>
      <c r="O1688" s="3274"/>
    </row>
    <row r="1689" spans="1:15" ht="15.75" customHeight="1">
      <c r="A1689" s="3311" t="s">
        <v>15</v>
      </c>
      <c r="B1689" s="3311"/>
      <c r="C1689" s="3311"/>
      <c r="D1689" s="3311"/>
      <c r="E1689" s="3311"/>
      <c r="F1689" s="3311"/>
      <c r="G1689" s="3311"/>
      <c r="H1689" s="3311"/>
      <c r="I1689" s="3311"/>
      <c r="J1689" s="3311"/>
      <c r="K1689" s="3311"/>
      <c r="L1689" s="3311"/>
      <c r="M1689" s="3311"/>
      <c r="N1689" s="3311"/>
      <c r="O1689" s="3311"/>
    </row>
    <row r="1690" spans="1:15" ht="15">
      <c r="A1690" s="2119" t="s">
        <v>929</v>
      </c>
      <c r="B1690" s="1272" t="s">
        <v>3</v>
      </c>
      <c r="C1690" s="2250" t="s">
        <v>930</v>
      </c>
      <c r="D1690" s="2250" t="s">
        <v>5</v>
      </c>
      <c r="E1690" s="2251" t="s">
        <v>6</v>
      </c>
      <c r="F1690" s="1272" t="s">
        <v>7</v>
      </c>
      <c r="G1690" s="2252" t="s">
        <v>8</v>
      </c>
      <c r="H1690" s="2253" t="s">
        <v>9</v>
      </c>
      <c r="I1690" s="1272" t="s">
        <v>10</v>
      </c>
      <c r="J1690" s="24" t="s">
        <v>11</v>
      </c>
      <c r="K1690" s="24" t="s">
        <v>3</v>
      </c>
      <c r="L1690" s="463" t="s">
        <v>5</v>
      </c>
      <c r="M1690" s="463" t="s">
        <v>12</v>
      </c>
      <c r="N1690" s="24" t="s">
        <v>7</v>
      </c>
      <c r="O1690" s="30">
        <f>SUM(P1693:P1694)</f>
        <v>0</v>
      </c>
    </row>
    <row r="1691" spans="1:15" ht="12.75" customHeight="1">
      <c r="A1691" s="3353">
        <v>23</v>
      </c>
      <c r="B1691" s="2247">
        <v>12706</v>
      </c>
      <c r="C1691" s="2248">
        <v>0.1</v>
      </c>
      <c r="D1691" s="1648" t="s">
        <v>7716</v>
      </c>
      <c r="E1691" s="1872">
        <v>2900000</v>
      </c>
      <c r="F1691" s="2289">
        <v>0.12</v>
      </c>
      <c r="G1691" s="1895">
        <f>F1691*E1691</f>
        <v>348000</v>
      </c>
      <c r="H1691" s="2292" t="s">
        <v>15</v>
      </c>
      <c r="I1691" s="1223" t="s">
        <v>935</v>
      </c>
      <c r="J1691" s="1552"/>
      <c r="K1691" s="2067">
        <v>12770</v>
      </c>
      <c r="L1691" s="544" t="s">
        <v>6023</v>
      </c>
      <c r="M1691" s="722">
        <v>1700000</v>
      </c>
      <c r="N1691" s="653">
        <v>0.05</v>
      </c>
      <c r="O1691" s="2306">
        <f>N1691*M1691</f>
        <v>85000</v>
      </c>
    </row>
    <row r="1692" spans="1:15" ht="12.75" customHeight="1">
      <c r="A1692" s="3353"/>
      <c r="B1692" s="2244">
        <v>12681</v>
      </c>
      <c r="C1692" s="1859">
        <v>0.1</v>
      </c>
      <c r="D1692" s="1082" t="s">
        <v>7644</v>
      </c>
      <c r="E1692" s="1895">
        <v>2600000</v>
      </c>
      <c r="F1692" s="2290">
        <v>0.12</v>
      </c>
      <c r="G1692" s="1895">
        <f t="shared" ref="G1692:G1696" si="72">F1692*E1692</f>
        <v>312000</v>
      </c>
      <c r="H1692" s="2293" t="s">
        <v>15</v>
      </c>
      <c r="I1692" s="1158" t="s">
        <v>935</v>
      </c>
      <c r="J1692" s="1512"/>
      <c r="K1692" s="2067">
        <v>12823</v>
      </c>
      <c r="L1692" s="1547" t="s">
        <v>6031</v>
      </c>
      <c r="M1692" s="722">
        <v>3500000</v>
      </c>
      <c r="N1692" s="653">
        <v>0.05</v>
      </c>
      <c r="O1692" s="2306">
        <f>N1692*M1692</f>
        <v>175000</v>
      </c>
    </row>
    <row r="1693" spans="1:15" ht="12.75" customHeight="1">
      <c r="A1693" s="3353"/>
      <c r="B1693" s="1376">
        <v>12750</v>
      </c>
      <c r="C1693" s="2309">
        <v>0.08</v>
      </c>
      <c r="D1693" s="1377" t="s">
        <v>7717</v>
      </c>
      <c r="E1693" s="1230">
        <v>3000000</v>
      </c>
      <c r="F1693" s="2310">
        <v>0.06</v>
      </c>
      <c r="G1693" s="1895">
        <f t="shared" si="72"/>
        <v>180000</v>
      </c>
      <c r="H1693" s="2294" t="s">
        <v>127</v>
      </c>
      <c r="I1693" s="1231" t="s">
        <v>935</v>
      </c>
      <c r="J1693" s="1512"/>
      <c r="K1693" s="1075">
        <v>12769</v>
      </c>
      <c r="L1693" s="1075" t="s">
        <v>7718</v>
      </c>
      <c r="M1693" s="722">
        <v>2100000</v>
      </c>
      <c r="N1693" s="653">
        <v>0.05</v>
      </c>
      <c r="O1693" s="2306">
        <f>N1693*M1693</f>
        <v>105000</v>
      </c>
    </row>
    <row r="1694" spans="1:15" ht="12.75" customHeight="1">
      <c r="A1694" s="3353"/>
      <c r="B1694" s="1098">
        <v>12763</v>
      </c>
      <c r="C1694" s="1094">
        <v>0.1</v>
      </c>
      <c r="D1694" s="1081" t="s">
        <v>7719</v>
      </c>
      <c r="E1694" s="1153">
        <v>3450000</v>
      </c>
      <c r="F1694" s="1549">
        <v>7.0000000000000007E-2</v>
      </c>
      <c r="G1694" s="1895">
        <f t="shared" si="72"/>
        <v>241500.00000000003</v>
      </c>
      <c r="H1694" s="2295" t="s">
        <v>942</v>
      </c>
      <c r="I1694" s="1158" t="s">
        <v>953</v>
      </c>
      <c r="J1694" s="1512"/>
      <c r="K1694" s="1075">
        <v>12744</v>
      </c>
      <c r="L1694" s="1075" t="s">
        <v>7720</v>
      </c>
      <c r="M1694" s="722">
        <v>1900000</v>
      </c>
      <c r="N1694" s="653">
        <v>0.05</v>
      </c>
      <c r="O1694" s="2306">
        <f>N1694*M1694</f>
        <v>95000</v>
      </c>
    </row>
    <row r="1695" spans="1:15" ht="12.75" customHeight="1">
      <c r="A1695" s="3353"/>
      <c r="B1695" s="1098">
        <v>12807</v>
      </c>
      <c r="C1695" s="1222">
        <v>0.1</v>
      </c>
      <c r="D1695" s="1166" t="s">
        <v>7721</v>
      </c>
      <c r="E1695" s="2270">
        <v>2600000</v>
      </c>
      <c r="F1695" s="2291">
        <v>7.0000000000000007E-2</v>
      </c>
      <c r="G1695" s="1895">
        <f t="shared" si="72"/>
        <v>182000.00000000003</v>
      </c>
      <c r="H1695" s="2296" t="s">
        <v>942</v>
      </c>
      <c r="I1695" s="1223" t="s">
        <v>935</v>
      </c>
      <c r="J1695" s="1512"/>
      <c r="K1695" s="1075">
        <v>12682</v>
      </c>
      <c r="L1695" s="1075" t="s">
        <v>7722</v>
      </c>
      <c r="M1695" s="722">
        <v>2500000</v>
      </c>
      <c r="N1695" s="653">
        <v>0.05</v>
      </c>
      <c r="O1695" s="2306">
        <f>N1695*M1695</f>
        <v>125000</v>
      </c>
    </row>
    <row r="1696" spans="1:15" ht="12.75" customHeight="1">
      <c r="A1696" s="3353"/>
      <c r="B1696" s="1098"/>
      <c r="C1696" s="1094"/>
      <c r="D1696" s="1081"/>
      <c r="E1696" s="2314"/>
      <c r="F1696" s="1094"/>
      <c r="G1696" s="1895"/>
      <c r="H1696" s="1158"/>
      <c r="I1696" s="1158"/>
      <c r="J1696" s="1512"/>
      <c r="K1696" s="1075">
        <v>12743</v>
      </c>
      <c r="L1696" s="1075" t="s">
        <v>7723</v>
      </c>
      <c r="M1696" s="722">
        <v>2450000</v>
      </c>
      <c r="N1696" s="653">
        <v>0.05</v>
      </c>
      <c r="O1696" s="2306">
        <f>N1696*M1696</f>
        <v>122500</v>
      </c>
    </row>
    <row r="1697" spans="1:15" ht="14.25" customHeight="1">
      <c r="A1697" s="3354"/>
      <c r="B1697" s="1205"/>
      <c r="C1697" s="1141"/>
      <c r="D1697" s="2254"/>
      <c r="E1697" s="1207"/>
      <c r="F1697" s="1206"/>
      <c r="G1697" s="1870"/>
      <c r="H1697" s="1208"/>
      <c r="I1697" s="1208"/>
      <c r="J1697" s="1590"/>
      <c r="K1697" s="1590"/>
      <c r="L1697" s="1512"/>
      <c r="M1697" s="1519"/>
      <c r="N1697" s="1520"/>
      <c r="O1697" s="1519"/>
    </row>
    <row r="1698" spans="1:15" ht="12.75" customHeight="1">
      <c r="A1698" s="3353"/>
      <c r="B1698" s="2245"/>
      <c r="C1698" s="1140" t="s">
        <v>7724</v>
      </c>
      <c r="D1698" s="1140" t="s">
        <v>7725</v>
      </c>
      <c r="E1698" s="1870"/>
      <c r="F1698" s="1140"/>
      <c r="G1698" s="1870"/>
      <c r="H1698" s="2246"/>
      <c r="I1698" s="1208" t="s">
        <v>1859</v>
      </c>
      <c r="J1698" s="1521"/>
      <c r="K1698" s="1521"/>
      <c r="L1698" s="1512"/>
      <c r="M1698" s="1519"/>
      <c r="N1698" s="1520"/>
      <c r="O1698" s="1519"/>
    </row>
    <row r="1699" spans="1:15" ht="14.25" customHeight="1">
      <c r="A1699" s="3354"/>
      <c r="B1699" s="2255"/>
      <c r="C1699" s="1250"/>
      <c r="D1699" s="2256"/>
      <c r="E1699" s="2050"/>
      <c r="F1699" s="1604"/>
      <c r="G1699" s="1870"/>
      <c r="H1699" s="1207"/>
      <c r="I1699" s="1208"/>
      <c r="J1699" s="484"/>
      <c r="K1699" s="398"/>
      <c r="L1699" s="393"/>
      <c r="M1699" s="394"/>
      <c r="N1699" s="395"/>
      <c r="O1699" s="567">
        <f>SUM(O1691:O1696)</f>
        <v>707500</v>
      </c>
    </row>
    <row r="1700" spans="1:15" ht="12.75" customHeight="1">
      <c r="A1700" s="3355"/>
      <c r="B1700" s="1478"/>
      <c r="C1700" s="315"/>
      <c r="D1700" s="1041" t="s">
        <v>34</v>
      </c>
      <c r="E1700" s="2051">
        <f>SUM(E1691:E1699)</f>
        <v>14550000</v>
      </c>
      <c r="F1700" s="668" t="s">
        <v>34</v>
      </c>
      <c r="G1700" s="2000">
        <f>SUM(G1691:G1699)</f>
        <v>1263500</v>
      </c>
      <c r="H1700" s="3429"/>
      <c r="I1700" s="3429"/>
      <c r="J1700" s="3429"/>
      <c r="K1700" s="3429"/>
      <c r="L1700" s="3277" t="s">
        <v>35</v>
      </c>
      <c r="M1700" s="3277"/>
      <c r="N1700" s="3277"/>
      <c r="O1700" s="1326">
        <f>G1700+O1699</f>
        <v>1971000</v>
      </c>
    </row>
    <row r="1702" spans="1:15" ht="15.75" customHeight="1">
      <c r="A1702" s="3311" t="s">
        <v>46</v>
      </c>
      <c r="B1702" s="3311"/>
      <c r="C1702" s="3311"/>
      <c r="D1702" s="3311"/>
      <c r="E1702" s="3311"/>
      <c r="F1702" s="3311"/>
      <c r="G1702" s="3311"/>
      <c r="H1702" s="3311"/>
      <c r="I1702" s="3311"/>
      <c r="J1702" s="3311"/>
      <c r="K1702" s="3311"/>
      <c r="L1702" s="3311"/>
      <c r="M1702" s="3311"/>
      <c r="N1702" s="3311"/>
      <c r="O1702" s="3311"/>
    </row>
    <row r="1703" spans="1:15">
      <c r="A1703" s="2119" t="s">
        <v>929</v>
      </c>
      <c r="B1703" s="463" t="s">
        <v>3</v>
      </c>
      <c r="C1703" s="464" t="s">
        <v>930</v>
      </c>
      <c r="D1703" s="464" t="s">
        <v>5</v>
      </c>
      <c r="E1703" s="958" t="s">
        <v>6</v>
      </c>
      <c r="F1703" s="463" t="s">
        <v>7</v>
      </c>
      <c r="G1703" s="959" t="s">
        <v>8</v>
      </c>
      <c r="H1703" s="509" t="s">
        <v>9</v>
      </c>
      <c r="I1703" s="463" t="s">
        <v>10</v>
      </c>
      <c r="J1703" s="24" t="s">
        <v>11</v>
      </c>
      <c r="K1703" s="24" t="s">
        <v>3</v>
      </c>
      <c r="L1703" s="463" t="s">
        <v>5</v>
      </c>
      <c r="M1703" s="463" t="s">
        <v>12</v>
      </c>
      <c r="N1703" s="24" t="s">
        <v>7</v>
      </c>
      <c r="O1703" s="30"/>
    </row>
    <row r="1704" spans="1:15" ht="12.75" customHeight="1">
      <c r="A1704" s="3353">
        <v>24</v>
      </c>
      <c r="B1704" s="1098">
        <v>12693</v>
      </c>
      <c r="C1704" s="545">
        <v>0.1</v>
      </c>
      <c r="D1704" s="1680" t="s">
        <v>7726</v>
      </c>
      <c r="E1704" s="564">
        <v>920000</v>
      </c>
      <c r="F1704" s="545">
        <v>0.12</v>
      </c>
      <c r="G1704" s="564">
        <f>F1704*E1704</f>
        <v>110400</v>
      </c>
      <c r="H1704" s="544" t="s">
        <v>43</v>
      </c>
      <c r="I1704" s="544" t="s">
        <v>1192</v>
      </c>
      <c r="J1704" s="1552"/>
      <c r="K1704" s="1860"/>
      <c r="L1704" s="483"/>
      <c r="M1704" s="583"/>
      <c r="N1704" s="1176"/>
      <c r="O1704" s="2104"/>
    </row>
    <row r="1705" spans="1:15" ht="12.75" customHeight="1">
      <c r="A1705" s="3353"/>
      <c r="B1705" s="1098">
        <v>12749</v>
      </c>
      <c r="C1705" s="1799">
        <v>0.1</v>
      </c>
      <c r="D1705" s="542" t="s">
        <v>7727</v>
      </c>
      <c r="E1705" s="2197">
        <v>2600000</v>
      </c>
      <c r="F1705" s="541">
        <v>7.0000000000000007E-2</v>
      </c>
      <c r="G1705" s="564">
        <f>F1705*E1705</f>
        <v>182000.00000000003</v>
      </c>
      <c r="H1705" s="543" t="s">
        <v>7728</v>
      </c>
      <c r="I1705" s="543" t="s">
        <v>1859</v>
      </c>
      <c r="J1705" s="1512"/>
      <c r="K1705" s="1512"/>
      <c r="L1705" s="1512"/>
      <c r="M1705" s="1519"/>
      <c r="N1705" s="1520"/>
      <c r="O1705" s="2132"/>
    </row>
    <row r="1706" spans="1:15" ht="12.75" customHeight="1">
      <c r="A1706" s="3353"/>
      <c r="B1706" s="1098">
        <v>12691</v>
      </c>
      <c r="C1706" s="1799">
        <v>0.1</v>
      </c>
      <c r="D1706" s="542" t="s">
        <v>7729</v>
      </c>
      <c r="E1706" s="1762">
        <v>3150000</v>
      </c>
      <c r="F1706" s="541">
        <v>7.0000000000000007E-2</v>
      </c>
      <c r="G1706" s="564">
        <f t="shared" ref="G1706:G1716" si="73">F1706*E1706</f>
        <v>220500.00000000003</v>
      </c>
      <c r="H1706" s="543" t="s">
        <v>19</v>
      </c>
      <c r="I1706" s="543" t="s">
        <v>1859</v>
      </c>
      <c r="J1706" s="1512"/>
      <c r="K1706" s="1512"/>
      <c r="L1706" s="1512"/>
      <c r="M1706" s="1519"/>
      <c r="N1706" s="1520"/>
      <c r="O1706" s="1519"/>
    </row>
    <row r="1707" spans="1:15" ht="12.75" customHeight="1">
      <c r="A1707" s="3353"/>
      <c r="B1707" s="1219">
        <v>12682</v>
      </c>
      <c r="C1707" s="1402">
        <v>0.08</v>
      </c>
      <c r="D1707" s="542" t="s">
        <v>7730</v>
      </c>
      <c r="E1707" s="2240">
        <v>2500000</v>
      </c>
      <c r="F1707" s="1401">
        <v>0.06</v>
      </c>
      <c r="G1707" s="564">
        <f t="shared" si="73"/>
        <v>150000</v>
      </c>
      <c r="H1707" s="543" t="s">
        <v>15</v>
      </c>
      <c r="I1707" s="543" t="s">
        <v>935</v>
      </c>
      <c r="J1707" s="1512"/>
      <c r="K1707" s="1512"/>
      <c r="L1707" s="1512"/>
      <c r="M1707" s="1519"/>
      <c r="N1707" s="1520"/>
      <c r="O1707" s="1519"/>
    </row>
    <row r="1708" spans="1:15" ht="12.75" customHeight="1">
      <c r="A1708" s="3353"/>
      <c r="B1708" s="1098">
        <v>12788</v>
      </c>
      <c r="C1708" s="1799">
        <v>0.1</v>
      </c>
      <c r="D1708" s="542" t="s">
        <v>7731</v>
      </c>
      <c r="E1708" s="2197">
        <v>2500000</v>
      </c>
      <c r="F1708" s="541">
        <v>7.0000000000000007E-2</v>
      </c>
      <c r="G1708" s="564">
        <f t="shared" si="73"/>
        <v>175000.00000000003</v>
      </c>
      <c r="H1708" s="543" t="s">
        <v>19</v>
      </c>
      <c r="I1708" s="543" t="s">
        <v>953</v>
      </c>
      <c r="J1708" s="1512"/>
      <c r="K1708" s="1512"/>
      <c r="L1708" s="1512"/>
      <c r="M1708" s="1519"/>
      <c r="N1708" s="1520"/>
      <c r="O1708" s="1519"/>
    </row>
    <row r="1709" spans="1:15" ht="12.75" customHeight="1">
      <c r="A1709" s="3353"/>
      <c r="B1709" s="1098">
        <v>12771</v>
      </c>
      <c r="C1709" s="1799">
        <v>0.1</v>
      </c>
      <c r="D1709" s="542" t="s">
        <v>7732</v>
      </c>
      <c r="E1709" s="2197">
        <v>1550000</v>
      </c>
      <c r="F1709" s="541">
        <v>7.0000000000000007E-2</v>
      </c>
      <c r="G1709" s="564">
        <f t="shared" si="73"/>
        <v>108500.00000000001</v>
      </c>
      <c r="H1709" s="1383" t="s">
        <v>19</v>
      </c>
      <c r="I1709" s="543" t="s">
        <v>935</v>
      </c>
      <c r="J1709" s="1512"/>
      <c r="K1709" s="1512"/>
      <c r="L1709" s="1512"/>
      <c r="M1709" s="1519"/>
      <c r="N1709" s="1520"/>
      <c r="O1709" s="1519"/>
    </row>
    <row r="1710" spans="1:15" ht="14.25" customHeight="1">
      <c r="A1710" s="3354"/>
      <c r="B1710" s="2249">
        <v>12743</v>
      </c>
      <c r="C1710" s="1799">
        <v>0.1</v>
      </c>
      <c r="D1710" s="1690" t="s">
        <v>7733</v>
      </c>
      <c r="E1710" s="564">
        <v>2450000</v>
      </c>
      <c r="F1710" s="541">
        <v>7.0000000000000007E-2</v>
      </c>
      <c r="G1710" s="564">
        <f t="shared" si="73"/>
        <v>171500.00000000003</v>
      </c>
      <c r="H1710" s="1143" t="s">
        <v>15</v>
      </c>
      <c r="I1710" s="1165" t="s">
        <v>1192</v>
      </c>
      <c r="J1710" s="1521"/>
      <c r="K1710" s="1521"/>
      <c r="L1710" s="1512"/>
      <c r="M1710" s="1519"/>
      <c r="N1710" s="1520"/>
      <c r="O1710" s="1519"/>
    </row>
    <row r="1711" spans="1:15" ht="14.25" customHeight="1">
      <c r="A1711" s="3353"/>
      <c r="B1711" s="1098">
        <v>12744</v>
      </c>
      <c r="C1711" s="1799">
        <v>0.1</v>
      </c>
      <c r="D1711" s="1966" t="s">
        <v>7734</v>
      </c>
      <c r="E1711" s="858">
        <v>1900000</v>
      </c>
      <c r="F1711" s="541">
        <v>7.0000000000000007E-2</v>
      </c>
      <c r="G1711" s="564">
        <f t="shared" si="73"/>
        <v>133000</v>
      </c>
      <c r="H1711" s="1383" t="s">
        <v>15</v>
      </c>
      <c r="I1711" s="2260" t="s">
        <v>1859</v>
      </c>
      <c r="J1711" s="1521"/>
      <c r="K1711" s="1521"/>
      <c r="L1711" s="1512"/>
      <c r="M1711" s="1519"/>
      <c r="N1711" s="1520"/>
      <c r="O1711" s="1519"/>
    </row>
    <row r="1712" spans="1:15" ht="14.25" customHeight="1">
      <c r="A1712" s="3353"/>
      <c r="B1712" s="1362">
        <v>12800</v>
      </c>
      <c r="C1712" s="545">
        <v>0.1</v>
      </c>
      <c r="D1712" s="1680" t="s">
        <v>7735</v>
      </c>
      <c r="E1712" s="564">
        <v>1300000</v>
      </c>
      <c r="F1712" s="541">
        <v>7.0000000000000007E-2</v>
      </c>
      <c r="G1712" s="564">
        <f t="shared" si="73"/>
        <v>91000.000000000015</v>
      </c>
      <c r="H1712" s="544" t="s">
        <v>19</v>
      </c>
      <c r="I1712" s="1165" t="s">
        <v>7736</v>
      </c>
      <c r="J1712" s="1521"/>
      <c r="K1712" s="1521"/>
      <c r="L1712" s="1512"/>
      <c r="M1712" s="1519"/>
      <c r="N1712" s="1520"/>
      <c r="O1712" s="1519"/>
    </row>
    <row r="1713" spans="1:15" ht="14.25" customHeight="1">
      <c r="A1713" s="3353"/>
      <c r="B1713" s="992"/>
      <c r="C1713" s="483"/>
      <c r="D1713" s="483"/>
      <c r="E1713" s="583"/>
      <c r="F1713" s="482"/>
      <c r="G1713" s="583"/>
      <c r="H1713" s="484"/>
      <c r="I1713" s="1329"/>
      <c r="J1713" s="1521"/>
      <c r="K1713" s="1521"/>
      <c r="L1713" s="1512"/>
      <c r="M1713" s="1519"/>
      <c r="N1713" s="1520"/>
      <c r="O1713" s="1519"/>
    </row>
    <row r="1714" spans="1:15" ht="12.75" customHeight="1">
      <c r="A1714" s="3353"/>
      <c r="B1714" s="992" t="s">
        <v>171</v>
      </c>
      <c r="C1714" s="2039"/>
      <c r="D1714" s="483" t="s">
        <v>7737</v>
      </c>
      <c r="E1714" s="1929"/>
      <c r="F1714" s="483"/>
      <c r="G1714" s="583"/>
      <c r="H1714" s="484"/>
      <c r="I1714" s="484"/>
      <c r="J1714" s="1905"/>
      <c r="K1714" s="1905"/>
      <c r="L1714" s="1512"/>
      <c r="M1714" s="1519"/>
      <c r="N1714" s="1520"/>
      <c r="O1714" s="1519"/>
    </row>
    <row r="1715" spans="1:15" ht="14.25" customHeight="1">
      <c r="A1715" s="3354"/>
      <c r="B1715" s="1561" t="s">
        <v>171</v>
      </c>
      <c r="C1715" s="1561"/>
      <c r="D1715" s="853" t="s">
        <v>7738</v>
      </c>
      <c r="E1715" s="1876"/>
      <c r="F1715" s="1604"/>
      <c r="G1715" s="583"/>
      <c r="H1715" s="583"/>
      <c r="I1715" s="484"/>
      <c r="J1715" s="484"/>
      <c r="K1715" s="398"/>
      <c r="L1715" s="393"/>
      <c r="M1715" s="394"/>
      <c r="N1715" s="395"/>
      <c r="O1715" s="567"/>
    </row>
    <row r="1716" spans="1:15" ht="12.75" customHeight="1">
      <c r="A1716" s="3355"/>
      <c r="B1716" s="1478"/>
      <c r="C1716" s="315"/>
      <c r="D1716" s="2154" t="s">
        <v>34</v>
      </c>
      <c r="E1716" s="2051">
        <f>SUM(E1704:E1714)</f>
        <v>18870000</v>
      </c>
      <c r="F1716" s="668" t="s">
        <v>34</v>
      </c>
      <c r="G1716" s="564">
        <f>SUM(G1704:G1712)</f>
        <v>1341900</v>
      </c>
      <c r="H1716" s="3429"/>
      <c r="I1716" s="3429"/>
      <c r="J1716" s="3429"/>
      <c r="K1716" s="3429"/>
      <c r="L1716" s="3277" t="s">
        <v>35</v>
      </c>
      <c r="M1716" s="3277"/>
      <c r="N1716" s="3277"/>
      <c r="O1716" s="1326">
        <f>G1716+O1715</f>
        <v>1341900</v>
      </c>
    </row>
    <row r="1717" spans="1:15">
      <c r="G1717" s="770"/>
    </row>
    <row r="1719" spans="1:15" ht="15.75" customHeight="1">
      <c r="A1719" s="3311" t="s">
        <v>127</v>
      </c>
      <c r="B1719" s="3311"/>
      <c r="C1719" s="3311"/>
      <c r="D1719" s="3311"/>
      <c r="E1719" s="3311"/>
      <c r="F1719" s="3311"/>
      <c r="G1719" s="3311"/>
      <c r="H1719" s="3311"/>
      <c r="I1719" s="3311"/>
      <c r="J1719" s="3311"/>
      <c r="K1719" s="3311"/>
      <c r="L1719" s="3311"/>
      <c r="M1719" s="3311"/>
      <c r="N1719" s="3311"/>
      <c r="O1719" s="3311"/>
    </row>
    <row r="1720" spans="1:15">
      <c r="A1720" s="2119" t="s">
        <v>929</v>
      </c>
      <c r="B1720" s="463" t="s">
        <v>3</v>
      </c>
      <c r="C1720" s="464" t="s">
        <v>930</v>
      </c>
      <c r="D1720" s="464" t="s">
        <v>5</v>
      </c>
      <c r="E1720" s="958" t="s">
        <v>6</v>
      </c>
      <c r="F1720" s="463" t="s">
        <v>7</v>
      </c>
      <c r="G1720" s="959" t="s">
        <v>8</v>
      </c>
      <c r="H1720" s="509" t="s">
        <v>9</v>
      </c>
      <c r="I1720" s="463" t="s">
        <v>10</v>
      </c>
      <c r="J1720" s="24" t="s">
        <v>11</v>
      </c>
      <c r="K1720" s="2287" t="s">
        <v>3</v>
      </c>
      <c r="L1720" s="463" t="s">
        <v>5</v>
      </c>
      <c r="M1720" s="463" t="s">
        <v>12</v>
      </c>
      <c r="N1720" s="463" t="s">
        <v>7</v>
      </c>
      <c r="O1720" s="30"/>
    </row>
    <row r="1721" spans="1:15" ht="12.75" customHeight="1">
      <c r="A1721" s="3353">
        <v>23</v>
      </c>
      <c r="B1721" s="1098">
        <v>12769</v>
      </c>
      <c r="C1721" s="545">
        <v>0.1</v>
      </c>
      <c r="D1721" s="1680" t="s">
        <v>7739</v>
      </c>
      <c r="E1721" s="564">
        <v>2100000</v>
      </c>
      <c r="F1721" s="545">
        <v>0.05</v>
      </c>
      <c r="G1721" s="564">
        <f>F1721*E1721</f>
        <v>105000</v>
      </c>
      <c r="H1721" s="544" t="s">
        <v>15</v>
      </c>
      <c r="I1721" s="544" t="s">
        <v>935</v>
      </c>
      <c r="J1721" s="1512"/>
      <c r="K1721" s="1075">
        <v>12750</v>
      </c>
      <c r="L1721" s="1075" t="s">
        <v>7740</v>
      </c>
      <c r="M1721" s="2312">
        <v>3000000</v>
      </c>
      <c r="N1721" s="545">
        <v>0.05</v>
      </c>
      <c r="O1721" s="763">
        <f>N1721*M1721</f>
        <v>150000</v>
      </c>
    </row>
    <row r="1722" spans="1:15" ht="12.75" customHeight="1">
      <c r="A1722" s="3353"/>
      <c r="B1722" s="1098">
        <v>12795</v>
      </c>
      <c r="C1722" s="545">
        <v>0.1</v>
      </c>
      <c r="D1722" s="1680" t="s">
        <v>7741</v>
      </c>
      <c r="E1722" s="564">
        <v>1200000</v>
      </c>
      <c r="F1722" s="545">
        <v>0.1</v>
      </c>
      <c r="G1722" s="564">
        <f t="shared" ref="G1722:G1723" si="74">F1722*E1722</f>
        <v>120000</v>
      </c>
      <c r="H1722" s="544" t="s">
        <v>127</v>
      </c>
      <c r="I1722" s="544" t="s">
        <v>1192</v>
      </c>
      <c r="J1722" s="1512"/>
      <c r="K1722" s="1660"/>
      <c r="L1722" s="1075" t="s">
        <v>6072</v>
      </c>
      <c r="M1722" s="2312">
        <v>3000000</v>
      </c>
      <c r="N1722" s="656">
        <v>0.05</v>
      </c>
      <c r="O1722" s="763">
        <f>N1722*M1722</f>
        <v>150000</v>
      </c>
    </row>
    <row r="1723" spans="1:15" ht="12.75" customHeight="1">
      <c r="A1723" s="3353"/>
      <c r="B1723" s="1098">
        <v>12831</v>
      </c>
      <c r="C1723" s="545">
        <v>0.1</v>
      </c>
      <c r="D1723" s="1680" t="s">
        <v>7742</v>
      </c>
      <c r="E1723" s="564">
        <v>1300000</v>
      </c>
      <c r="F1723" s="545">
        <v>0.1</v>
      </c>
      <c r="G1723" s="564">
        <f t="shared" si="74"/>
        <v>130000</v>
      </c>
      <c r="H1723" s="544" t="s">
        <v>127</v>
      </c>
      <c r="I1723" s="544" t="s">
        <v>1859</v>
      </c>
      <c r="J1723" s="1512"/>
      <c r="K1723" s="1512"/>
      <c r="L1723" s="1512"/>
      <c r="M1723" s="1519"/>
      <c r="N1723" s="1520"/>
      <c r="O1723" s="2132"/>
    </row>
    <row r="1724" spans="1:15" ht="12.75" customHeight="1">
      <c r="A1724" s="3353"/>
      <c r="B1724" s="1783"/>
      <c r="C1724" s="813"/>
      <c r="D1724" s="813"/>
      <c r="E1724" s="1142"/>
      <c r="F1724" s="813"/>
      <c r="G1724" s="813"/>
      <c r="H1724" s="816"/>
      <c r="I1724" s="816"/>
      <c r="J1724" s="1512"/>
      <c r="K1724" s="1512"/>
      <c r="L1724" s="1512"/>
      <c r="M1724" s="1519"/>
      <c r="N1724" s="1520"/>
      <c r="O1724" s="2132"/>
    </row>
    <row r="1725" spans="1:15" ht="12.75" customHeight="1">
      <c r="A1725" s="3353"/>
      <c r="B1725" s="975"/>
      <c r="C1725" s="975" t="s">
        <v>351</v>
      </c>
      <c r="D1725" s="975" t="s">
        <v>7743</v>
      </c>
      <c r="E1725" s="975"/>
      <c r="F1725" s="2060"/>
      <c r="G1725" s="2060"/>
      <c r="H1725" s="975"/>
      <c r="I1725" s="975"/>
      <c r="J1725" s="1521"/>
      <c r="K1725" s="1521"/>
      <c r="L1725" s="1512"/>
      <c r="M1725" s="1519"/>
      <c r="N1725" s="1520"/>
      <c r="O1725" s="1519"/>
    </row>
    <row r="1726" spans="1:15" ht="14.25" customHeight="1">
      <c r="A1726" s="3353"/>
      <c r="B1726" s="484"/>
      <c r="C1726" s="483" t="s">
        <v>7744</v>
      </c>
      <c r="D1726" s="483" t="s">
        <v>7745</v>
      </c>
      <c r="E1726" s="483"/>
      <c r="F1726" s="483"/>
      <c r="G1726" s="483"/>
      <c r="H1726" s="483"/>
      <c r="I1726" s="484" t="s">
        <v>1859</v>
      </c>
      <c r="J1726" s="584"/>
      <c r="K1726" s="398"/>
      <c r="L1726" s="393"/>
      <c r="M1726" s="394"/>
      <c r="N1726" s="395"/>
      <c r="O1726" s="567">
        <f>SUM(O1721:O1722)</f>
        <v>300000</v>
      </c>
    </row>
    <row r="1727" spans="1:15" ht="12.75" customHeight="1">
      <c r="A1727" s="3355"/>
      <c r="B1727" s="1478"/>
      <c r="C1727" s="2257"/>
      <c r="D1727" s="2154" t="s">
        <v>34</v>
      </c>
      <c r="E1727" s="2051">
        <f>SUM(E1721:E1726)</f>
        <v>4600000</v>
      </c>
      <c r="F1727" s="2258" t="s">
        <v>34</v>
      </c>
      <c r="G1727" s="2259">
        <f>SUM(G1721:G1726)</f>
        <v>355000</v>
      </c>
      <c r="H1727" s="3446"/>
      <c r="I1727" s="3446"/>
      <c r="J1727" s="3429"/>
      <c r="K1727" s="3429"/>
      <c r="L1727" s="3277" t="s">
        <v>35</v>
      </c>
      <c r="M1727" s="3277"/>
      <c r="N1727" s="3277"/>
      <c r="O1727" s="1326">
        <f>G1727+O1726</f>
        <v>655000</v>
      </c>
    </row>
    <row r="1730" spans="1:15" ht="15.75" customHeight="1">
      <c r="A1730" s="3311" t="s">
        <v>942</v>
      </c>
      <c r="B1730" s="3311"/>
      <c r="C1730" s="3311"/>
      <c r="D1730" s="3311"/>
      <c r="E1730" s="3311"/>
      <c r="F1730" s="3311"/>
      <c r="G1730" s="3311"/>
      <c r="H1730" s="3311"/>
      <c r="I1730" s="3311"/>
      <c r="J1730" s="3311"/>
      <c r="K1730" s="3311"/>
      <c r="L1730" s="3311"/>
      <c r="M1730" s="3311"/>
      <c r="N1730" s="3311"/>
      <c r="O1730" s="3311"/>
    </row>
    <row r="1731" spans="1:15">
      <c r="A1731" s="2119" t="s">
        <v>929</v>
      </c>
      <c r="B1731" s="463" t="s">
        <v>3</v>
      </c>
      <c r="C1731" s="464" t="s">
        <v>930</v>
      </c>
      <c r="D1731" s="464" t="s">
        <v>5</v>
      </c>
      <c r="E1731" s="958" t="s">
        <v>6</v>
      </c>
      <c r="F1731" s="463" t="s">
        <v>7</v>
      </c>
      <c r="G1731" s="959" t="s">
        <v>8</v>
      </c>
      <c r="H1731" s="509" t="s">
        <v>9</v>
      </c>
      <c r="I1731" s="463" t="s">
        <v>10</v>
      </c>
      <c r="J1731" s="24" t="s">
        <v>11</v>
      </c>
      <c r="K1731" s="24" t="s">
        <v>3</v>
      </c>
      <c r="L1731" s="463" t="s">
        <v>5</v>
      </c>
      <c r="M1731" s="463" t="s">
        <v>12</v>
      </c>
      <c r="N1731" s="24" t="s">
        <v>7</v>
      </c>
      <c r="O1731" s="30"/>
    </row>
    <row r="1732" spans="1:15" ht="12.75" customHeight="1">
      <c r="A1732" s="3353">
        <v>23</v>
      </c>
      <c r="B1732" s="978">
        <v>12753</v>
      </c>
      <c r="C1732" s="541">
        <v>0.1</v>
      </c>
      <c r="D1732" s="542" t="s">
        <v>7746</v>
      </c>
      <c r="E1732" s="858">
        <v>2100000</v>
      </c>
      <c r="F1732" s="541">
        <v>0.06</v>
      </c>
      <c r="G1732" s="858">
        <f>F1732*E1732</f>
        <v>126000</v>
      </c>
      <c r="H1732" s="543" t="s">
        <v>19</v>
      </c>
      <c r="I1732" s="543" t="s">
        <v>935</v>
      </c>
      <c r="J1732" s="1552"/>
      <c r="K1732" s="2067">
        <v>12763</v>
      </c>
      <c r="L1732" s="544" t="s">
        <v>7747</v>
      </c>
      <c r="M1732" s="578">
        <v>3450000</v>
      </c>
      <c r="N1732" s="653">
        <v>0.05</v>
      </c>
      <c r="O1732" s="1106">
        <f>N1732*M1732</f>
        <v>172500</v>
      </c>
    </row>
    <row r="1733" spans="1:15" ht="12.75" customHeight="1">
      <c r="A1733" s="3353"/>
      <c r="B1733" s="2286">
        <v>12685</v>
      </c>
      <c r="C1733" s="545">
        <v>0.1</v>
      </c>
      <c r="D1733" s="1680" t="s">
        <v>7748</v>
      </c>
      <c r="E1733" s="2044">
        <v>1600000</v>
      </c>
      <c r="F1733" s="545">
        <v>0.1</v>
      </c>
      <c r="G1733" s="858">
        <f t="shared" ref="G1733:G1740" si="75">F1733*E1733</f>
        <v>160000</v>
      </c>
      <c r="H1733" s="544" t="s">
        <v>942</v>
      </c>
      <c r="I1733" s="544" t="s">
        <v>1859</v>
      </c>
      <c r="J1733" s="1512"/>
      <c r="K1733" s="2067">
        <v>12807</v>
      </c>
      <c r="L1733" s="1547" t="s">
        <v>7749</v>
      </c>
      <c r="M1733" s="2313">
        <v>2600000</v>
      </c>
      <c r="N1733" s="1074">
        <v>0.05</v>
      </c>
      <c r="O1733" s="1106">
        <f>M1733*N1733</f>
        <v>130000</v>
      </c>
    </row>
    <row r="1734" spans="1:15" ht="12.75" customHeight="1">
      <c r="A1734" s="3353"/>
      <c r="B1734" s="1098">
        <v>12824</v>
      </c>
      <c r="C1734" s="545">
        <v>0.1</v>
      </c>
      <c r="D1734" s="1680" t="s">
        <v>7750</v>
      </c>
      <c r="E1734" s="564">
        <v>2000000</v>
      </c>
      <c r="F1734" s="545">
        <v>0.06</v>
      </c>
      <c r="G1734" s="858">
        <f t="shared" si="75"/>
        <v>120000</v>
      </c>
      <c r="H1734" s="544" t="s">
        <v>19</v>
      </c>
      <c r="I1734" s="544" t="s">
        <v>1859</v>
      </c>
      <c r="J1734" s="1512"/>
      <c r="K1734" s="1545"/>
      <c r="L1734" s="1512"/>
      <c r="M1734" s="2288"/>
      <c r="N1734" s="1520"/>
      <c r="O1734" s="2132"/>
    </row>
    <row r="1735" spans="1:15" ht="12.75" customHeight="1">
      <c r="A1735" s="3354"/>
      <c r="B1735" s="1376">
        <v>12770</v>
      </c>
      <c r="C1735" s="1840">
        <v>0.1</v>
      </c>
      <c r="D1735" s="2025" t="s">
        <v>7751</v>
      </c>
      <c r="E1735" s="2092">
        <v>1700000</v>
      </c>
      <c r="F1735" s="1840">
        <v>0.05</v>
      </c>
      <c r="G1735" s="858">
        <f t="shared" si="75"/>
        <v>85000</v>
      </c>
      <c r="H1735" s="1380" t="s">
        <v>15</v>
      </c>
      <c r="I1735" s="1380" t="s">
        <v>1859</v>
      </c>
      <c r="J1735" s="1512"/>
      <c r="K1735" s="1512"/>
      <c r="L1735" s="1512"/>
      <c r="M1735" s="1519"/>
      <c r="N1735" s="1520"/>
      <c r="O1735" s="2132"/>
    </row>
    <row r="1736" spans="1:15" ht="12.75" customHeight="1">
      <c r="A1736" s="3353"/>
      <c r="B1736" s="1219">
        <v>12823</v>
      </c>
      <c r="C1736" s="541">
        <v>0.1</v>
      </c>
      <c r="D1736" s="542" t="s">
        <v>7752</v>
      </c>
      <c r="E1736" s="1762">
        <v>3500000</v>
      </c>
      <c r="F1736" s="541">
        <v>0.05</v>
      </c>
      <c r="G1736" s="858">
        <f t="shared" si="75"/>
        <v>175000</v>
      </c>
      <c r="H1736" s="543" t="s">
        <v>15</v>
      </c>
      <c r="I1736" s="543" t="s">
        <v>1859</v>
      </c>
      <c r="J1736" s="1512"/>
      <c r="K1736" s="1512"/>
      <c r="L1736" s="1512"/>
      <c r="M1736" s="1519"/>
      <c r="N1736" s="1520"/>
      <c r="O1736" s="1519"/>
    </row>
    <row r="1737" spans="1:15" ht="12.75" customHeight="1">
      <c r="A1737" s="3353"/>
      <c r="B1737" s="1219">
        <v>12849</v>
      </c>
      <c r="C1737" s="541">
        <v>0.1</v>
      </c>
      <c r="D1737" s="542" t="s">
        <v>7753</v>
      </c>
      <c r="E1737" s="1762">
        <v>1525000</v>
      </c>
      <c r="F1737" s="541">
        <v>0.05</v>
      </c>
      <c r="G1737" s="858">
        <f t="shared" si="75"/>
        <v>76250</v>
      </c>
      <c r="H1737" s="543" t="s">
        <v>30</v>
      </c>
      <c r="I1737" s="543" t="s">
        <v>1859</v>
      </c>
      <c r="J1737" s="1512"/>
      <c r="K1737" s="1512"/>
      <c r="L1737" s="1512"/>
      <c r="M1737" s="1519"/>
      <c r="N1737" s="1520"/>
      <c r="O1737" s="1519"/>
    </row>
    <row r="1738" spans="1:15" ht="12.75" customHeight="1">
      <c r="A1738" s="3353"/>
      <c r="B1738" s="1098">
        <v>12855</v>
      </c>
      <c r="C1738" s="1401">
        <v>0.08</v>
      </c>
      <c r="D1738" s="542" t="s">
        <v>7754</v>
      </c>
      <c r="E1738" s="1762">
        <v>2400000</v>
      </c>
      <c r="F1738" s="1402">
        <v>0.05</v>
      </c>
      <c r="G1738" s="858">
        <f t="shared" si="75"/>
        <v>120000</v>
      </c>
      <c r="H1738" s="543" t="s">
        <v>19</v>
      </c>
      <c r="I1738" s="543" t="s">
        <v>1859</v>
      </c>
      <c r="J1738" s="1512"/>
      <c r="K1738" s="1512"/>
      <c r="L1738" s="1512"/>
      <c r="M1738" s="1519"/>
      <c r="N1738" s="1520"/>
      <c r="O1738" s="1519"/>
    </row>
    <row r="1739" spans="1:15" ht="12.75" customHeight="1">
      <c r="A1739" s="3353"/>
      <c r="B1739" s="978">
        <v>12896</v>
      </c>
      <c r="C1739" s="545">
        <v>0.1</v>
      </c>
      <c r="D1739" s="1690" t="s">
        <v>7755</v>
      </c>
      <c r="E1739" s="2044">
        <v>3000000</v>
      </c>
      <c r="F1739" s="1161">
        <v>0.05</v>
      </c>
      <c r="G1739" s="564">
        <f t="shared" si="75"/>
        <v>150000</v>
      </c>
      <c r="H1739" s="1143" t="s">
        <v>127</v>
      </c>
      <c r="I1739" s="1165" t="s">
        <v>1859</v>
      </c>
      <c r="J1739" s="407"/>
      <c r="K1739" s="1521"/>
      <c r="L1739" s="1512"/>
      <c r="M1739" s="1519"/>
      <c r="N1739" s="1520"/>
      <c r="O1739" s="1519"/>
    </row>
    <row r="1740" spans="1:15" ht="12.75" customHeight="1">
      <c r="A1740" s="3353"/>
      <c r="B1740" s="978">
        <v>12897</v>
      </c>
      <c r="C1740" s="545">
        <v>0.1</v>
      </c>
      <c r="D1740" s="1690" t="s">
        <v>7756</v>
      </c>
      <c r="E1740" s="2044">
        <v>4450000</v>
      </c>
      <c r="F1740" s="545">
        <v>0.06</v>
      </c>
      <c r="G1740" s="564">
        <f t="shared" si="75"/>
        <v>267000</v>
      </c>
      <c r="H1740" s="544" t="s">
        <v>19</v>
      </c>
      <c r="I1740" s="1165" t="s">
        <v>1859</v>
      </c>
      <c r="J1740" s="1521"/>
      <c r="K1740" s="1521"/>
      <c r="L1740" s="1512"/>
      <c r="M1740" s="1519"/>
      <c r="N1740" s="1520"/>
      <c r="O1740" s="1519"/>
    </row>
    <row r="1741" spans="1:15" ht="14.25" customHeight="1">
      <c r="A1741" s="3354"/>
      <c r="B1741" s="992" t="s">
        <v>171</v>
      </c>
      <c r="C1741" s="483"/>
      <c r="D1741" s="1929" t="s">
        <v>7757</v>
      </c>
      <c r="E1741" s="583"/>
      <c r="F1741" s="482"/>
      <c r="G1741" s="703"/>
      <c r="H1741" s="484"/>
      <c r="I1741" s="1329"/>
      <c r="J1741" s="1521"/>
      <c r="K1741" s="1521"/>
      <c r="L1741" s="1512"/>
      <c r="M1741" s="1519"/>
      <c r="N1741" s="1520"/>
      <c r="O1741" s="1519"/>
    </row>
    <row r="1742" spans="1:15" ht="12.75" customHeight="1">
      <c r="A1742" s="3353"/>
      <c r="B1742" s="974" t="s">
        <v>171</v>
      </c>
      <c r="C1742" s="483"/>
      <c r="D1742" s="483" t="s">
        <v>7758</v>
      </c>
      <c r="E1742" s="483"/>
      <c r="F1742" s="2060"/>
      <c r="G1742" s="2039"/>
      <c r="H1742" s="483"/>
      <c r="I1742" s="483"/>
      <c r="J1742" s="1905"/>
      <c r="K1742" s="1905"/>
      <c r="L1742" s="1512"/>
      <c r="M1742" s="1519"/>
      <c r="N1742" s="1520"/>
      <c r="O1742" s="1519"/>
    </row>
    <row r="1743" spans="1:15" ht="14.25" customHeight="1">
      <c r="A1743" s="3353"/>
      <c r="B1743" s="484" t="s">
        <v>171</v>
      </c>
      <c r="C1743" s="1929"/>
      <c r="D1743" s="483" t="s">
        <v>7759</v>
      </c>
      <c r="E1743" s="583"/>
      <c r="F1743" s="483"/>
      <c r="G1743" s="483"/>
      <c r="H1743" s="484" t="s">
        <v>19</v>
      </c>
      <c r="I1743" s="484" t="s">
        <v>953</v>
      </c>
      <c r="J1743" s="484"/>
      <c r="K1743" s="398"/>
      <c r="L1743" s="393"/>
      <c r="M1743" s="394"/>
      <c r="N1743" s="395"/>
      <c r="O1743" s="567">
        <f>SUM(O1732:O1740)</f>
        <v>302500</v>
      </c>
    </row>
    <row r="1744" spans="1:15" ht="12.75" customHeight="1">
      <c r="A1744" s="3356"/>
      <c r="B1744" s="315"/>
      <c r="C1744" s="1139"/>
      <c r="D1744" s="1041" t="s">
        <v>34</v>
      </c>
      <c r="E1744" s="2051">
        <f>SUM(E1732:E1743)</f>
        <v>22275000</v>
      </c>
      <c r="F1744" s="668" t="s">
        <v>34</v>
      </c>
      <c r="G1744" s="2000">
        <f>SUM(G1732:G1743)</f>
        <v>1279250</v>
      </c>
      <c r="H1744" s="3429"/>
      <c r="I1744" s="3429"/>
      <c r="J1744" s="3429"/>
      <c r="K1744" s="3429"/>
      <c r="L1744" s="3277" t="s">
        <v>35</v>
      </c>
      <c r="M1744" s="3277"/>
      <c r="N1744" s="3277"/>
      <c r="O1744" s="1326">
        <f>SUM(G1744,O1743)</f>
        <v>1581750</v>
      </c>
    </row>
    <row r="1747" spans="1:15" ht="15.75" customHeight="1">
      <c r="A1747" s="3311" t="s">
        <v>1840</v>
      </c>
      <c r="B1747" s="3311"/>
      <c r="C1747" s="3311"/>
      <c r="D1747" s="3311"/>
      <c r="E1747" s="3311"/>
      <c r="F1747" s="3311"/>
      <c r="G1747" s="3311"/>
      <c r="H1747" s="3311"/>
      <c r="I1747" s="3311"/>
      <c r="J1747" s="3311"/>
      <c r="K1747" s="3311"/>
      <c r="L1747" s="3311"/>
      <c r="M1747" s="3311"/>
      <c r="N1747" s="3311"/>
      <c r="O1747" s="3311"/>
    </row>
    <row r="1748" spans="1:15">
      <c r="A1748" s="2119" t="s">
        <v>929</v>
      </c>
      <c r="B1748" s="463" t="s">
        <v>3</v>
      </c>
      <c r="C1748" s="464" t="s">
        <v>930</v>
      </c>
      <c r="D1748" s="464" t="s">
        <v>5</v>
      </c>
      <c r="E1748" s="958" t="s">
        <v>6</v>
      </c>
      <c r="F1748" s="463" t="s">
        <v>7</v>
      </c>
      <c r="G1748" s="959" t="s">
        <v>8</v>
      </c>
      <c r="H1748" s="509" t="s">
        <v>9</v>
      </c>
      <c r="I1748" s="463" t="s">
        <v>10</v>
      </c>
      <c r="J1748" s="24" t="s">
        <v>11</v>
      </c>
      <c r="K1748" s="24" t="s">
        <v>3</v>
      </c>
      <c r="L1748" s="463" t="s">
        <v>5</v>
      </c>
      <c r="M1748" s="463" t="s">
        <v>12</v>
      </c>
      <c r="N1748" s="24" t="s">
        <v>7</v>
      </c>
      <c r="O1748" s="30"/>
    </row>
    <row r="1749" spans="1:15" ht="12.75" customHeight="1">
      <c r="A1749" s="3357"/>
      <c r="B1749" s="1219">
        <v>12741</v>
      </c>
      <c r="C1749" s="1680" t="s">
        <v>7760</v>
      </c>
      <c r="D1749" s="1680"/>
      <c r="E1749" s="564">
        <v>2350000</v>
      </c>
      <c r="F1749" s="545"/>
      <c r="G1749" s="564"/>
      <c r="H1749" s="544"/>
      <c r="I1749" s="544"/>
      <c r="J1749" s="2318"/>
      <c r="K1749" s="2319"/>
      <c r="L1749" s="483"/>
      <c r="M1749" s="583"/>
      <c r="N1749" s="1176"/>
      <c r="O1749" s="2104"/>
    </row>
    <row r="1750" spans="1:15" ht="12.75" customHeight="1">
      <c r="A1750" s="3357"/>
      <c r="B1750" s="1836"/>
      <c r="C1750" s="702"/>
      <c r="D1750" s="777"/>
      <c r="E1750" s="703"/>
      <c r="F1750" s="701"/>
      <c r="G1750" s="703"/>
      <c r="H1750" s="705"/>
      <c r="I1750" s="705"/>
      <c r="J1750" s="1512"/>
      <c r="K1750" s="1860"/>
      <c r="L1750" s="1521"/>
      <c r="M1750" s="1588"/>
      <c r="N1750" s="1520"/>
      <c r="O1750" s="2132"/>
    </row>
    <row r="1751" spans="1:15" ht="12.75" customHeight="1">
      <c r="A1751" s="3357"/>
      <c r="B1751" s="1279"/>
      <c r="C1751" s="483"/>
      <c r="D1751" s="483"/>
      <c r="E1751" s="583"/>
      <c r="F1751" s="483"/>
      <c r="G1751" s="483"/>
      <c r="H1751" s="484"/>
      <c r="I1751" s="484"/>
      <c r="J1751" s="1512"/>
      <c r="K1751" s="1512"/>
      <c r="L1751" s="1512"/>
      <c r="M1751" s="1519"/>
      <c r="N1751" s="1520"/>
      <c r="O1751" s="2132"/>
    </row>
    <row r="1752" spans="1:15" ht="12.75" customHeight="1">
      <c r="A1752" s="3357"/>
      <c r="B1752" s="1205"/>
      <c r="C1752" s="702"/>
      <c r="D1752" s="483"/>
      <c r="E1752" s="703"/>
      <c r="F1752" s="701"/>
      <c r="G1752" s="703"/>
      <c r="H1752" s="705"/>
      <c r="I1752" s="705"/>
      <c r="J1752" s="1512"/>
      <c r="K1752" s="1512"/>
      <c r="L1752" s="1512"/>
      <c r="M1752" s="1519"/>
      <c r="N1752" s="1520"/>
      <c r="O1752" s="2132"/>
    </row>
    <row r="1753" spans="1:15" ht="12.75" customHeight="1">
      <c r="A1753" s="3358"/>
      <c r="B1753" s="1205"/>
      <c r="C1753" s="813"/>
      <c r="D1753" s="1987"/>
      <c r="E1753" s="1080"/>
      <c r="F1753" s="975"/>
      <c r="G1753" s="975"/>
      <c r="H1753" s="974"/>
      <c r="I1753" s="974"/>
      <c r="J1753" s="1512"/>
      <c r="K1753" s="1512"/>
      <c r="L1753" s="1512"/>
      <c r="M1753" s="1519"/>
      <c r="N1753" s="1520"/>
      <c r="O1753" s="2132"/>
    </row>
    <row r="1754" spans="1:15" ht="12.75" customHeight="1">
      <c r="A1754" s="3357"/>
      <c r="B1754" s="1086"/>
      <c r="C1754" s="975"/>
      <c r="D1754" s="975"/>
      <c r="E1754" s="1988"/>
      <c r="F1754" s="975"/>
      <c r="G1754" s="975"/>
      <c r="H1754" s="974"/>
      <c r="I1754" s="974"/>
      <c r="J1754" s="1512"/>
      <c r="K1754" s="1512"/>
      <c r="L1754" s="1512"/>
      <c r="M1754" s="1519"/>
      <c r="N1754" s="1520"/>
      <c r="O1754" s="2132"/>
    </row>
    <row r="1755" spans="1:15" ht="12.75" customHeight="1">
      <c r="A1755" s="3357"/>
      <c r="B1755" s="992"/>
      <c r="C1755" s="483"/>
      <c r="D1755" s="483"/>
      <c r="E1755" s="483"/>
      <c r="F1755" s="483"/>
      <c r="G1755" s="483"/>
      <c r="H1755" s="483"/>
      <c r="I1755" s="484"/>
      <c r="J1755" s="1512"/>
      <c r="K1755" s="1512"/>
      <c r="L1755" s="1512"/>
      <c r="M1755" s="1519"/>
      <c r="N1755" s="1520"/>
      <c r="O1755" s="1519"/>
    </row>
    <row r="1756" spans="1:15" ht="12.75" customHeight="1">
      <c r="A1756" s="3357"/>
      <c r="B1756" s="1086"/>
      <c r="C1756" s="975"/>
      <c r="D1756" s="975"/>
      <c r="E1756" s="1988"/>
      <c r="F1756" s="975"/>
      <c r="G1756" s="975"/>
      <c r="H1756" s="975"/>
      <c r="I1756" s="974"/>
      <c r="J1756" s="1512"/>
      <c r="K1756" s="1512"/>
      <c r="L1756" s="1512"/>
      <c r="M1756" s="1519"/>
      <c r="N1756" s="1520"/>
      <c r="O1756" s="1519"/>
    </row>
    <row r="1757" spans="1:15" ht="12.75" customHeight="1">
      <c r="A1757" s="3357"/>
      <c r="B1757" s="992"/>
      <c r="C1757" s="483"/>
      <c r="D1757" s="483"/>
      <c r="E1757" s="483"/>
      <c r="F1757" s="483"/>
      <c r="G1757" s="483"/>
      <c r="H1757" s="483"/>
      <c r="I1757" s="484"/>
      <c r="J1757" s="1512"/>
      <c r="K1757" s="1512"/>
      <c r="L1757" s="1512"/>
      <c r="M1757" s="1519"/>
      <c r="N1757" s="1520"/>
      <c r="O1757" s="1519"/>
    </row>
    <row r="1758" spans="1:15" ht="14.25" customHeight="1">
      <c r="A1758" s="3358"/>
      <c r="B1758" s="992"/>
      <c r="C1758" s="483"/>
      <c r="D1758" s="1929"/>
      <c r="E1758" s="583"/>
      <c r="F1758" s="482"/>
      <c r="G1758" s="703"/>
      <c r="H1758" s="484"/>
      <c r="I1758" s="484"/>
      <c r="J1758" s="1590"/>
      <c r="K1758" s="1590"/>
      <c r="L1758" s="1512"/>
      <c r="M1758" s="1519"/>
      <c r="N1758" s="1520"/>
      <c r="O1758" s="1519"/>
    </row>
    <row r="1759" spans="1:15" ht="12.75" customHeight="1">
      <c r="A1759" s="3357"/>
      <c r="B1759" s="483"/>
      <c r="C1759" s="483"/>
      <c r="D1759" s="483"/>
      <c r="E1759" s="483"/>
      <c r="F1759" s="2060"/>
      <c r="G1759" s="2039"/>
      <c r="H1759" s="483"/>
      <c r="I1759" s="483"/>
      <c r="J1759" s="1521"/>
      <c r="K1759" s="1521"/>
      <c r="L1759" s="1512"/>
      <c r="M1759" s="1519"/>
      <c r="N1759" s="1520"/>
      <c r="O1759" s="1519"/>
    </row>
    <row r="1760" spans="1:15" ht="14.25" customHeight="1">
      <c r="A1760" s="3358"/>
      <c r="B1760" s="1561"/>
      <c r="C1760" s="774"/>
      <c r="D1760" s="1993"/>
      <c r="E1760" s="2050"/>
      <c r="F1760" s="1604"/>
      <c r="G1760" s="1550"/>
      <c r="H1760" s="583"/>
      <c r="I1760" s="484"/>
      <c r="J1760" s="484"/>
      <c r="K1760" s="398"/>
      <c r="L1760" s="393"/>
      <c r="M1760" s="394"/>
      <c r="N1760" s="395"/>
      <c r="O1760" s="567"/>
    </row>
    <row r="1761" spans="1:15" ht="12.75" customHeight="1">
      <c r="A1761" s="3359"/>
      <c r="B1761" s="1478"/>
      <c r="C1761" s="315"/>
      <c r="D1761" s="1041" t="s">
        <v>34</v>
      </c>
      <c r="E1761" s="2051">
        <f>SUM(E1749:E1760)</f>
        <v>2350000</v>
      </c>
      <c r="F1761" s="668" t="s">
        <v>34</v>
      </c>
      <c r="G1761" s="2052">
        <f>SUM(G1750:G1760)</f>
        <v>0</v>
      </c>
      <c r="H1761" s="3429"/>
      <c r="I1761" s="3429"/>
      <c r="J1761" s="3429"/>
      <c r="K1761" s="3429"/>
      <c r="L1761" s="3277" t="s">
        <v>35</v>
      </c>
      <c r="M1761" s="3277"/>
      <c r="N1761" s="3277"/>
      <c r="O1761" s="2049">
        <f>O1760+E1761</f>
        <v>2350000</v>
      </c>
    </row>
    <row r="1763" spans="1:15" ht="18">
      <c r="A1763" s="3452" t="s">
        <v>69</v>
      </c>
      <c r="B1763" s="3459"/>
      <c r="C1763" s="2325" t="s">
        <v>34</v>
      </c>
      <c r="D1763" s="2326">
        <f>E1761+E1744+E1727+E1716+E1700</f>
        <v>62645000</v>
      </c>
    </row>
    <row r="1764" spans="1:15">
      <c r="A1764" s="3453" t="s">
        <v>70</v>
      </c>
      <c r="B1764" s="3460"/>
      <c r="C1764" s="972"/>
      <c r="D1764" s="1043"/>
    </row>
    <row r="1765" spans="1:15">
      <c r="A1765" s="3454" t="s">
        <v>71</v>
      </c>
      <c r="B1765" s="3461"/>
      <c r="C1765" s="2112"/>
      <c r="D1765" s="1044"/>
    </row>
    <row r="1768" spans="1:15">
      <c r="A1768" s="3334" t="s">
        <v>7761</v>
      </c>
      <c r="B1768" s="3334"/>
      <c r="C1768" s="3334"/>
      <c r="D1768" s="3334"/>
      <c r="E1768" s="3334"/>
      <c r="F1768" s="3334"/>
      <c r="G1768" s="3334"/>
      <c r="H1768" s="3334"/>
      <c r="I1768" s="3334"/>
    </row>
    <row r="1769" spans="1:15">
      <c r="A1769" s="3334"/>
      <c r="B1769" s="3334"/>
      <c r="C1769" s="3335"/>
      <c r="D1769" s="3334"/>
      <c r="E1769" s="3334"/>
      <c r="F1769" s="3334"/>
      <c r="G1769" s="3334"/>
      <c r="H1769" s="3334"/>
      <c r="I1769" s="3334"/>
    </row>
    <row r="1770" spans="1:15" ht="28.5">
      <c r="A1770" s="1368" t="s">
        <v>523</v>
      </c>
      <c r="B1770" s="1940" t="s">
        <v>524</v>
      </c>
      <c r="C1770" s="682" t="s">
        <v>525</v>
      </c>
      <c r="D1770" s="1941" t="s">
        <v>526</v>
      </c>
      <c r="E1770" s="911" t="s">
        <v>6</v>
      </c>
      <c r="F1770" s="683" t="s">
        <v>7</v>
      </c>
      <c r="G1770" s="899" t="s">
        <v>527</v>
      </c>
      <c r="H1770" s="684" t="s">
        <v>11</v>
      </c>
      <c r="I1770" s="489" t="s">
        <v>528</v>
      </c>
    </row>
    <row r="1771" spans="1:15" ht="18">
      <c r="A1771" s="2160">
        <v>12682</v>
      </c>
      <c r="B1771" s="1401">
        <v>0.08</v>
      </c>
      <c r="C1771" s="1680" t="s">
        <v>7730</v>
      </c>
      <c r="D1771" s="1680" t="s">
        <v>981</v>
      </c>
      <c r="E1771" s="2157">
        <v>2500000</v>
      </c>
      <c r="F1771" s="1315">
        <v>0.04</v>
      </c>
      <c r="G1771" s="1024">
        <f>F1771*E1771</f>
        <v>100000</v>
      </c>
      <c r="H1771" s="542"/>
      <c r="I1771" s="542" t="s">
        <v>43</v>
      </c>
    </row>
    <row r="1772" spans="1:15" ht="18">
      <c r="A1772" s="2160">
        <v>12706</v>
      </c>
      <c r="B1772" s="541">
        <v>0.1</v>
      </c>
      <c r="C1772" s="1680" t="s">
        <v>7762</v>
      </c>
      <c r="D1772" s="1680" t="s">
        <v>981</v>
      </c>
      <c r="E1772" s="2157">
        <v>2900000</v>
      </c>
      <c r="F1772" s="1094">
        <v>0.05</v>
      </c>
      <c r="G1772" s="1024">
        <f t="shared" ref="G1772:G1778" si="76">F1772*E1772</f>
        <v>145000</v>
      </c>
      <c r="H1772" s="542"/>
      <c r="I1772" s="542" t="s">
        <v>15</v>
      </c>
    </row>
    <row r="1773" spans="1:15" ht="18">
      <c r="A1773" s="2161">
        <v>12753</v>
      </c>
      <c r="B1773" s="545">
        <v>0.1</v>
      </c>
      <c r="C1773" s="1680" t="s">
        <v>7763</v>
      </c>
      <c r="D1773" s="1680" t="s">
        <v>7764</v>
      </c>
      <c r="E1773" s="2044">
        <v>2100000</v>
      </c>
      <c r="F1773" s="1094">
        <v>0.05</v>
      </c>
      <c r="G1773" s="1024">
        <f t="shared" si="76"/>
        <v>105000</v>
      </c>
      <c r="H1773" s="1680"/>
      <c r="I1773" s="1680" t="s">
        <v>942</v>
      </c>
    </row>
    <row r="1774" spans="1:15" ht="18">
      <c r="A1774" s="2161">
        <v>12681</v>
      </c>
      <c r="B1774" s="545">
        <v>0.1</v>
      </c>
      <c r="C1774" s="1680" t="s">
        <v>7644</v>
      </c>
      <c r="D1774" s="1680" t="s">
        <v>981</v>
      </c>
      <c r="E1774" s="2044">
        <v>2600000</v>
      </c>
      <c r="F1774" s="1094">
        <v>0.05</v>
      </c>
      <c r="G1774" s="1024">
        <f t="shared" si="76"/>
        <v>130000</v>
      </c>
      <c r="H1774" s="1680"/>
      <c r="I1774" s="1680" t="s">
        <v>15</v>
      </c>
    </row>
    <row r="1775" spans="1:15" ht="18">
      <c r="A1775" s="2161">
        <v>12771</v>
      </c>
      <c r="B1775" s="545">
        <v>0.1</v>
      </c>
      <c r="C1775" s="542" t="s">
        <v>7732</v>
      </c>
      <c r="D1775" s="1680" t="s">
        <v>7764</v>
      </c>
      <c r="E1775" s="2044">
        <v>1550000</v>
      </c>
      <c r="F1775" s="1094">
        <v>0.05</v>
      </c>
      <c r="G1775" s="1024">
        <f t="shared" si="76"/>
        <v>77500</v>
      </c>
      <c r="H1775" s="1680"/>
      <c r="I1775" s="1680" t="s">
        <v>43</v>
      </c>
    </row>
    <row r="1776" spans="1:15" ht="18">
      <c r="A1776" s="2161">
        <v>12750</v>
      </c>
      <c r="B1776" s="1407">
        <v>0.08</v>
      </c>
      <c r="C1776" s="542" t="s">
        <v>7765</v>
      </c>
      <c r="D1776" s="1680" t="s">
        <v>981</v>
      </c>
      <c r="E1776" s="2044">
        <v>3000000</v>
      </c>
      <c r="F1776" s="1315">
        <v>0.04</v>
      </c>
      <c r="G1776" s="1024">
        <f t="shared" si="76"/>
        <v>120000</v>
      </c>
      <c r="H1776" s="1680"/>
      <c r="I1776" s="1680" t="s">
        <v>43</v>
      </c>
    </row>
    <row r="1777" spans="1:9" ht="18">
      <c r="A1777" s="2161">
        <v>12769</v>
      </c>
      <c r="B1777" s="545">
        <v>0.1</v>
      </c>
      <c r="C1777" s="542" t="s">
        <v>7739</v>
      </c>
      <c r="D1777" s="1680" t="s">
        <v>981</v>
      </c>
      <c r="E1777" s="2044">
        <v>2100000</v>
      </c>
      <c r="F1777" s="1094">
        <v>0.05</v>
      </c>
      <c r="G1777" s="1024">
        <f t="shared" si="76"/>
        <v>105000</v>
      </c>
      <c r="H1777" s="1680"/>
      <c r="I1777" s="1680" t="s">
        <v>127</v>
      </c>
    </row>
    <row r="1778" spans="1:9" ht="18">
      <c r="A1778" s="2161">
        <v>12807</v>
      </c>
      <c r="B1778" s="545">
        <v>0.1</v>
      </c>
      <c r="C1778" s="542" t="s">
        <v>7721</v>
      </c>
      <c r="D1778" s="1680" t="s">
        <v>981</v>
      </c>
      <c r="E1778" s="2044">
        <v>2600000</v>
      </c>
      <c r="F1778" s="1094">
        <v>0.05</v>
      </c>
      <c r="G1778" s="1024">
        <f t="shared" si="76"/>
        <v>130000</v>
      </c>
      <c r="H1778" s="1680"/>
      <c r="I1778" s="1680" t="s">
        <v>15</v>
      </c>
    </row>
    <row r="1779" spans="1:9" ht="18">
      <c r="A1779" s="2161"/>
      <c r="B1779" s="545"/>
      <c r="C1779" s="542"/>
      <c r="D1779" s="1680"/>
      <c r="E1779" s="2044"/>
      <c r="F1779" s="1094"/>
      <c r="G1779" s="1024"/>
      <c r="H1779" s="1680"/>
      <c r="I1779" s="1680"/>
    </row>
    <row r="1780" spans="1:9" ht="18">
      <c r="A1780" s="2192" t="s">
        <v>7766</v>
      </c>
      <c r="B1780" s="482"/>
      <c r="C1780" s="975" t="s">
        <v>7767</v>
      </c>
      <c r="D1780" s="483"/>
      <c r="E1780" s="2061"/>
      <c r="F1780" s="1206"/>
      <c r="G1780" s="1333"/>
      <c r="H1780" s="483"/>
      <c r="I1780" s="483"/>
    </row>
    <row r="1781" spans="1:9" ht="18">
      <c r="A1781" s="2192"/>
      <c r="B1781" s="1342"/>
      <c r="C1781" s="483"/>
      <c r="D1781" s="483"/>
      <c r="E1781" s="2061">
        <f>SUM(E1771:E1780)</f>
        <v>19350000</v>
      </c>
      <c r="F1781" s="1342"/>
      <c r="G1781" s="2331">
        <f>SUM(G1771:G1780)</f>
        <v>912500</v>
      </c>
      <c r="H1781" s="483"/>
      <c r="I1781" s="483"/>
    </row>
    <row r="1786" spans="1:9">
      <c r="A1786" s="3334" t="s">
        <v>7768</v>
      </c>
      <c r="B1786" s="3334"/>
      <c r="C1786" s="3334"/>
      <c r="D1786" s="3334"/>
      <c r="E1786" s="3334"/>
      <c r="F1786" s="3334"/>
      <c r="G1786" s="3334"/>
      <c r="H1786" s="3334"/>
      <c r="I1786" s="3334"/>
    </row>
    <row r="1787" spans="1:9">
      <c r="A1787" s="3334"/>
      <c r="B1787" s="3334"/>
      <c r="C1787" s="3335"/>
      <c r="D1787" s="3334"/>
      <c r="E1787" s="3334"/>
      <c r="F1787" s="3334"/>
      <c r="G1787" s="3334"/>
      <c r="H1787" s="3334"/>
      <c r="I1787" s="3334"/>
    </row>
    <row r="1788" spans="1:9" ht="28.5">
      <c r="A1788" s="1368" t="s">
        <v>523</v>
      </c>
      <c r="B1788" s="2193" t="s">
        <v>524</v>
      </c>
      <c r="C1788" s="1368" t="s">
        <v>525</v>
      </c>
      <c r="D1788" s="2194" t="s">
        <v>526</v>
      </c>
      <c r="E1788" s="1369" t="s">
        <v>6</v>
      </c>
      <c r="F1788" s="1370" t="s">
        <v>7</v>
      </c>
      <c r="G1788" s="1371" t="s">
        <v>527</v>
      </c>
      <c r="H1788" s="1372" t="s">
        <v>11</v>
      </c>
      <c r="I1788" s="489" t="s">
        <v>528</v>
      </c>
    </row>
    <row r="1789" spans="1:9">
      <c r="A1789" s="978">
        <v>12744</v>
      </c>
      <c r="B1789" s="545">
        <v>0.1</v>
      </c>
      <c r="C1789" s="1680" t="s">
        <v>7720</v>
      </c>
      <c r="D1789" s="2106" t="s">
        <v>743</v>
      </c>
      <c r="E1789" s="564">
        <v>1900000</v>
      </c>
      <c r="F1789" s="545">
        <v>0.06</v>
      </c>
      <c r="G1789" s="722">
        <f>F1789*E1789</f>
        <v>114000</v>
      </c>
      <c r="H1789" s="2102" t="s">
        <v>7769</v>
      </c>
      <c r="I1789" s="1680" t="s">
        <v>43</v>
      </c>
    </row>
    <row r="1790" spans="1:9">
      <c r="A1790" s="978">
        <v>12749</v>
      </c>
      <c r="B1790" s="545">
        <v>0.1</v>
      </c>
      <c r="C1790" s="1680" t="s">
        <v>7770</v>
      </c>
      <c r="D1790" s="2106" t="s">
        <v>743</v>
      </c>
      <c r="E1790" s="658">
        <v>2600000</v>
      </c>
      <c r="F1790" s="545">
        <v>0.06</v>
      </c>
      <c r="G1790" s="722">
        <f t="shared" ref="G1790:H1799" si="77">F1790*E1790</f>
        <v>156000</v>
      </c>
      <c r="H1790" s="2168" t="s">
        <v>7771</v>
      </c>
      <c r="I1790" s="1680" t="s">
        <v>43</v>
      </c>
    </row>
    <row r="1791" spans="1:9">
      <c r="A1791" s="978">
        <v>12691</v>
      </c>
      <c r="B1791" s="2087">
        <v>0.1</v>
      </c>
      <c r="C1791" s="1680" t="s">
        <v>7772</v>
      </c>
      <c r="D1791" s="2106" t="s">
        <v>743</v>
      </c>
      <c r="E1791" s="658">
        <v>3150000</v>
      </c>
      <c r="F1791" s="545">
        <v>0.06</v>
      </c>
      <c r="G1791" s="722">
        <f t="shared" si="77"/>
        <v>189000</v>
      </c>
      <c r="H1791" s="2102" t="s">
        <v>7773</v>
      </c>
      <c r="I1791" s="1680" t="s">
        <v>43</v>
      </c>
    </row>
    <row r="1792" spans="1:9">
      <c r="A1792" s="2029">
        <v>12685</v>
      </c>
      <c r="B1792" s="2171">
        <v>0.1</v>
      </c>
      <c r="C1792" s="542" t="s">
        <v>3088</v>
      </c>
      <c r="D1792" s="2241" t="s">
        <v>743</v>
      </c>
      <c r="E1792" s="2092">
        <v>1600000</v>
      </c>
      <c r="F1792" s="545">
        <v>0.06</v>
      </c>
      <c r="G1792" s="722">
        <f t="shared" si="77"/>
        <v>96000</v>
      </c>
      <c r="H1792" s="2168" t="s">
        <v>7774</v>
      </c>
      <c r="I1792" s="542" t="s">
        <v>942</v>
      </c>
    </row>
    <row r="1793" spans="1:9">
      <c r="A1793" s="978">
        <v>12824</v>
      </c>
      <c r="B1793" s="2171">
        <v>0.1</v>
      </c>
      <c r="C1793" s="1680" t="s">
        <v>7775</v>
      </c>
      <c r="D1793" s="2106" t="s">
        <v>743</v>
      </c>
      <c r="E1793" s="564">
        <v>2000000</v>
      </c>
      <c r="F1793" s="545">
        <v>0.06</v>
      </c>
      <c r="G1793" s="722">
        <f t="shared" si="77"/>
        <v>120000</v>
      </c>
      <c r="H1793" s="2102" t="s">
        <v>7776</v>
      </c>
      <c r="I1793" s="1680" t="s">
        <v>942</v>
      </c>
    </row>
    <row r="1794" spans="1:9">
      <c r="A1794" s="978">
        <v>12770</v>
      </c>
      <c r="B1794" s="2171">
        <v>0.1</v>
      </c>
      <c r="C1794" s="1680" t="s">
        <v>6023</v>
      </c>
      <c r="D1794" s="2106" t="s">
        <v>743</v>
      </c>
      <c r="E1794" s="564">
        <v>1700000</v>
      </c>
      <c r="F1794" s="545">
        <v>0.06</v>
      </c>
      <c r="G1794" s="722">
        <f t="shared" si="77"/>
        <v>102000</v>
      </c>
      <c r="H1794" s="2102" t="s">
        <v>7777</v>
      </c>
      <c r="I1794" s="1680" t="s">
        <v>942</v>
      </c>
    </row>
    <row r="1795" spans="1:9">
      <c r="A1795" s="978">
        <v>12831</v>
      </c>
      <c r="B1795" s="2171">
        <v>0.1</v>
      </c>
      <c r="C1795" s="1680" t="s">
        <v>7778</v>
      </c>
      <c r="D1795" s="2106" t="s">
        <v>743</v>
      </c>
      <c r="E1795" s="564">
        <v>1300000</v>
      </c>
      <c r="F1795" s="545">
        <v>0.06</v>
      </c>
      <c r="G1795" s="722">
        <f t="shared" si="77"/>
        <v>78000</v>
      </c>
      <c r="H1795" s="2102" t="s">
        <v>7779</v>
      </c>
      <c r="I1795" s="1680" t="s">
        <v>127</v>
      </c>
    </row>
    <row r="1796" spans="1:9">
      <c r="A1796" s="978">
        <v>12823</v>
      </c>
      <c r="B1796" s="2171">
        <v>0.1</v>
      </c>
      <c r="C1796" s="1680" t="s">
        <v>7780</v>
      </c>
      <c r="D1796" s="2106" t="s">
        <v>743</v>
      </c>
      <c r="E1796" s="564">
        <v>3500000</v>
      </c>
      <c r="F1796" s="545">
        <v>0.06</v>
      </c>
      <c r="G1796" s="722">
        <f t="shared" si="77"/>
        <v>210000</v>
      </c>
      <c r="H1796" s="2102" t="s">
        <v>7781</v>
      </c>
      <c r="I1796" s="1680" t="s">
        <v>942</v>
      </c>
    </row>
    <row r="1797" spans="1:9">
      <c r="A1797" s="978">
        <v>12849</v>
      </c>
      <c r="B1797" s="2171">
        <v>0.1</v>
      </c>
      <c r="C1797" s="1680" t="s">
        <v>7782</v>
      </c>
      <c r="D1797" s="2106" t="s">
        <v>743</v>
      </c>
      <c r="E1797" s="564">
        <v>1525000</v>
      </c>
      <c r="F1797" s="545">
        <v>0.06</v>
      </c>
      <c r="G1797" s="722">
        <f t="shared" si="77"/>
        <v>91500</v>
      </c>
      <c r="H1797" s="2102" t="s">
        <v>7783</v>
      </c>
      <c r="I1797" s="1680" t="s">
        <v>942</v>
      </c>
    </row>
    <row r="1798" spans="1:9">
      <c r="A1798" s="978">
        <v>12855</v>
      </c>
      <c r="B1798" s="2311">
        <v>0.08</v>
      </c>
      <c r="C1798" s="1680" t="s">
        <v>7784</v>
      </c>
      <c r="D1798" s="2106" t="s">
        <v>743</v>
      </c>
      <c r="E1798" s="564">
        <v>2400000</v>
      </c>
      <c r="F1798" s="1026">
        <v>0.02</v>
      </c>
      <c r="G1798" s="722">
        <f t="shared" si="77"/>
        <v>48000</v>
      </c>
      <c r="H1798" s="2102" t="s">
        <v>7785</v>
      </c>
      <c r="I1798" s="1680" t="s">
        <v>942</v>
      </c>
    </row>
    <row r="1799" spans="1:9">
      <c r="A1799" s="978">
        <v>12896</v>
      </c>
      <c r="B1799" s="2171">
        <v>0.1</v>
      </c>
      <c r="C1799" s="1680" t="s">
        <v>6072</v>
      </c>
      <c r="D1799" s="2106" t="s">
        <v>743</v>
      </c>
      <c r="E1799" s="564">
        <v>3000000</v>
      </c>
      <c r="F1799" s="545">
        <v>0.06</v>
      </c>
      <c r="G1799" s="722">
        <f t="shared" si="77"/>
        <v>180000</v>
      </c>
      <c r="H1799" s="2102" t="s">
        <v>7786</v>
      </c>
      <c r="I1799" s="1680" t="s">
        <v>942</v>
      </c>
    </row>
    <row r="1800" spans="1:9">
      <c r="A1800" s="978">
        <v>12897</v>
      </c>
      <c r="B1800" s="2171">
        <v>0.1</v>
      </c>
      <c r="C1800" s="1680" t="s">
        <v>7787</v>
      </c>
      <c r="D1800" s="2106" t="s">
        <v>743</v>
      </c>
      <c r="E1800" s="564">
        <v>4450000</v>
      </c>
      <c r="F1800" s="1026">
        <v>0.02</v>
      </c>
      <c r="G1800" s="722">
        <f>E1800*F1800</f>
        <v>89000</v>
      </c>
      <c r="H1800" s="2102" t="s">
        <v>7788</v>
      </c>
      <c r="I1800" s="1680" t="s">
        <v>942</v>
      </c>
    </row>
    <row r="1801" spans="1:9">
      <c r="A1801" s="1104"/>
      <c r="B1801" s="2242"/>
      <c r="C1801" s="407"/>
      <c r="D1801" s="955"/>
      <c r="E1801" s="618"/>
      <c r="F1801" s="2062"/>
      <c r="G1801" s="730"/>
      <c r="H1801" s="2100"/>
      <c r="I1801" s="407"/>
    </row>
    <row r="1802" spans="1:9">
      <c r="A1802" s="407"/>
      <c r="B1802" s="407"/>
      <c r="C1802" s="407"/>
      <c r="D1802" s="407"/>
      <c r="E1802" s="618">
        <f>SUM(E1789:E1800)</f>
        <v>29125000</v>
      </c>
      <c r="F1802" s="407"/>
      <c r="G1802" s="1122">
        <f>SUM(G1789:G1800)</f>
        <v>1473500</v>
      </c>
      <c r="H1802" s="407"/>
      <c r="I1802" s="407"/>
    </row>
    <row r="1805" spans="1:9">
      <c r="A1805" s="3334" t="s">
        <v>7789</v>
      </c>
      <c r="B1805" s="3334"/>
      <c r="C1805" s="3334"/>
      <c r="D1805" s="3334"/>
      <c r="E1805" s="3334"/>
      <c r="F1805" s="3334"/>
      <c r="G1805" s="3334"/>
      <c r="H1805" s="3334"/>
      <c r="I1805" s="3334"/>
    </row>
    <row r="1806" spans="1:9">
      <c r="A1806" s="3334"/>
      <c r="B1806" s="3334"/>
      <c r="C1806" s="3335"/>
      <c r="D1806" s="3334"/>
      <c r="E1806" s="3334"/>
      <c r="F1806" s="3334"/>
      <c r="G1806" s="3334"/>
      <c r="H1806" s="3334"/>
      <c r="I1806" s="3334"/>
    </row>
    <row r="1807" spans="1:9" ht="28.5">
      <c r="A1807" s="1368" t="s">
        <v>523</v>
      </c>
      <c r="B1807" s="1940" t="s">
        <v>524</v>
      </c>
      <c r="C1807" s="682" t="s">
        <v>525</v>
      </c>
      <c r="D1807" s="1941" t="s">
        <v>526</v>
      </c>
      <c r="E1807" s="911" t="s">
        <v>6</v>
      </c>
      <c r="F1807" s="683" t="s">
        <v>7</v>
      </c>
      <c r="G1807" s="899" t="s">
        <v>527</v>
      </c>
      <c r="H1807" s="684" t="s">
        <v>11</v>
      </c>
      <c r="I1807" s="489" t="s">
        <v>528</v>
      </c>
    </row>
    <row r="1808" spans="1:9" ht="15.75">
      <c r="A1808" s="1362">
        <v>12693</v>
      </c>
      <c r="B1808" s="1161">
        <v>0.1</v>
      </c>
      <c r="C1808" s="620" t="s">
        <v>7790</v>
      </c>
      <c r="D1808" s="2163" t="s">
        <v>743</v>
      </c>
      <c r="E1808" s="564">
        <v>920000</v>
      </c>
      <c r="F1808" s="545">
        <v>0.02</v>
      </c>
      <c r="G1808" s="564">
        <f>F1808*E1808</f>
        <v>18400</v>
      </c>
      <c r="H1808" s="582"/>
      <c r="I1808" s="1680" t="s">
        <v>43</v>
      </c>
    </row>
    <row r="1809" spans="1:9" ht="15.75">
      <c r="A1809" s="2249">
        <v>12743</v>
      </c>
      <c r="B1809" s="545">
        <v>0.1</v>
      </c>
      <c r="C1809" s="1680" t="s">
        <v>7711</v>
      </c>
      <c r="D1809" s="2106" t="s">
        <v>743</v>
      </c>
      <c r="E1809" s="2044">
        <v>2450000</v>
      </c>
      <c r="F1809" s="545">
        <v>0.02</v>
      </c>
      <c r="G1809" s="564">
        <f t="shared" ref="G1809:G1813" si="78">F1809*E1809</f>
        <v>49000</v>
      </c>
      <c r="H1809" s="1680"/>
      <c r="I1809" s="1680" t="s">
        <v>43</v>
      </c>
    </row>
    <row r="1810" spans="1:9" ht="15.75">
      <c r="A1810" s="1362">
        <v>12795</v>
      </c>
      <c r="B1810" s="545">
        <v>0.1</v>
      </c>
      <c r="C1810" s="1680" t="s">
        <v>7791</v>
      </c>
      <c r="D1810" s="2106" t="s">
        <v>743</v>
      </c>
      <c r="E1810" s="2044">
        <v>1200000</v>
      </c>
      <c r="F1810" s="545">
        <v>0.02</v>
      </c>
      <c r="G1810" s="564">
        <f t="shared" si="78"/>
        <v>24000</v>
      </c>
      <c r="H1810" s="1680"/>
      <c r="I1810" s="1680" t="s">
        <v>127</v>
      </c>
    </row>
    <row r="1811" spans="1:9" ht="15.75">
      <c r="A1811" s="1362">
        <v>12763</v>
      </c>
      <c r="B1811" s="545">
        <v>0.1</v>
      </c>
      <c r="C1811" s="1680" t="s">
        <v>7747</v>
      </c>
      <c r="D1811" s="2106" t="s">
        <v>743</v>
      </c>
      <c r="E1811" s="2044">
        <v>3450000</v>
      </c>
      <c r="F1811" s="545">
        <v>0.02</v>
      </c>
      <c r="G1811" s="564">
        <f t="shared" si="78"/>
        <v>69000</v>
      </c>
      <c r="H1811" s="1680"/>
      <c r="I1811" s="1680" t="s">
        <v>15</v>
      </c>
    </row>
    <row r="1812" spans="1:9" ht="15.75">
      <c r="A1812" s="1362">
        <v>12788</v>
      </c>
      <c r="B1812" s="545">
        <v>0.1</v>
      </c>
      <c r="C1812" s="1680" t="s">
        <v>7792</v>
      </c>
      <c r="D1812" s="2106" t="s">
        <v>1249</v>
      </c>
      <c r="E1812" s="2044">
        <v>2500000</v>
      </c>
      <c r="F1812" s="545">
        <v>0.02</v>
      </c>
      <c r="G1812" s="564">
        <f t="shared" si="78"/>
        <v>50000</v>
      </c>
      <c r="H1812" s="1680"/>
      <c r="I1812" s="1680" t="s">
        <v>43</v>
      </c>
    </row>
    <row r="1813" spans="1:9" ht="15.75">
      <c r="A1813" s="1362">
        <v>12800</v>
      </c>
      <c r="B1813" s="545">
        <v>0.1</v>
      </c>
      <c r="C1813" s="1680" t="s">
        <v>7793</v>
      </c>
      <c r="D1813" s="2106" t="s">
        <v>1249</v>
      </c>
      <c r="E1813" s="2044">
        <v>1300000</v>
      </c>
      <c r="F1813" s="545">
        <v>0.02</v>
      </c>
      <c r="G1813" s="564">
        <f t="shared" si="78"/>
        <v>26000</v>
      </c>
      <c r="H1813" s="1680"/>
      <c r="I1813" s="1680" t="s">
        <v>43</v>
      </c>
    </row>
    <row r="1814" spans="1:9" ht="18">
      <c r="A1814" s="2192"/>
      <c r="B1814" s="1342"/>
      <c r="C1814" s="407"/>
      <c r="D1814" s="955"/>
      <c r="E1814" s="2061"/>
      <c r="F1814" s="1342"/>
      <c r="G1814" s="2183"/>
      <c r="H1814" s="2099"/>
      <c r="I1814" s="483"/>
    </row>
    <row r="1815" spans="1:9" ht="18">
      <c r="A1815" s="2192"/>
      <c r="B1815" s="1342"/>
      <c r="C1815" s="407" t="s">
        <v>4619</v>
      </c>
      <c r="D1815" s="955" t="s">
        <v>31</v>
      </c>
      <c r="E1815" s="2061"/>
      <c r="F1815" s="1342"/>
      <c r="G1815" s="2183"/>
      <c r="H1815" s="2099"/>
      <c r="I1815" s="483"/>
    </row>
    <row r="1816" spans="1:9" ht="18">
      <c r="A1816" s="2192"/>
      <c r="B1816" s="482"/>
      <c r="C1816" s="407"/>
      <c r="D1816" s="955"/>
      <c r="E1816" s="2061">
        <f>SUM(E1808:E1814)</f>
        <v>11820000</v>
      </c>
      <c r="F1816" s="1206"/>
      <c r="G1816" s="2331">
        <f>SUM(G1808:G1815)</f>
        <v>236400</v>
      </c>
      <c r="H1816" s="2099"/>
      <c r="I1816" s="483"/>
    </row>
    <row r="1817" spans="1:9">
      <c r="G1817" s="605"/>
    </row>
    <row r="1818" spans="1:9">
      <c r="A1818" s="3307" t="s">
        <v>7794</v>
      </c>
      <c r="B1818" s="3307"/>
      <c r="C1818" s="3307"/>
      <c r="D1818" s="3307"/>
      <c r="E1818" s="3307"/>
      <c r="F1818" s="3307"/>
      <c r="G1818" s="3307"/>
    </row>
    <row r="1819" spans="1:9">
      <c r="A1819" s="3351"/>
      <c r="B1819" s="3351"/>
      <c r="C1819" s="3351"/>
      <c r="D1819" s="3351"/>
      <c r="E1819" s="3351"/>
      <c r="F1819" s="3351"/>
      <c r="G1819" s="3351"/>
    </row>
    <row r="1820" spans="1:9" ht="15">
      <c r="A1820" s="1985" t="s">
        <v>1023</v>
      </c>
      <c r="B1820" s="1985" t="s">
        <v>1024</v>
      </c>
      <c r="C1820" s="1985" t="s">
        <v>1025</v>
      </c>
      <c r="D1820" s="1985" t="s">
        <v>526</v>
      </c>
      <c r="E1820" s="1985" t="s">
        <v>1026</v>
      </c>
      <c r="F1820" s="1985"/>
      <c r="G1820" s="1985"/>
    </row>
    <row r="1821" spans="1:9" ht="15.75">
      <c r="A1821" s="2247">
        <v>12706</v>
      </c>
      <c r="B1821" s="2248">
        <v>0.1</v>
      </c>
      <c r="C1821" s="1648" t="s">
        <v>7716</v>
      </c>
      <c r="D1821" s="1872"/>
      <c r="E1821" s="1872">
        <v>2900000</v>
      </c>
      <c r="F1821" s="948">
        <v>0.03</v>
      </c>
      <c r="G1821" s="1319">
        <f>F1821*E1821</f>
        <v>87000</v>
      </c>
    </row>
    <row r="1822" spans="1:9" ht="15.75">
      <c r="A1822" s="2244">
        <v>12681</v>
      </c>
      <c r="B1822" s="1859">
        <v>0.1</v>
      </c>
      <c r="C1822" s="1082" t="s">
        <v>7644</v>
      </c>
      <c r="D1822" s="1895"/>
      <c r="E1822" s="1895">
        <v>2600000</v>
      </c>
      <c r="F1822" s="948">
        <v>0.03</v>
      </c>
      <c r="G1822" s="1319">
        <f t="shared" ref="G1822:G1847" si="79">F1822*E1822</f>
        <v>78000</v>
      </c>
    </row>
    <row r="1823" spans="1:9" ht="15.75">
      <c r="A1823" s="1376">
        <v>12750</v>
      </c>
      <c r="B1823" s="1926">
        <v>0.08</v>
      </c>
      <c r="C1823" s="1377" t="s">
        <v>7717</v>
      </c>
      <c r="D1823" s="1230"/>
      <c r="E1823" s="1230">
        <v>3000000</v>
      </c>
      <c r="F1823" s="1367">
        <v>0.02</v>
      </c>
      <c r="G1823" s="1319">
        <f t="shared" si="79"/>
        <v>60000</v>
      </c>
    </row>
    <row r="1824" spans="1:9" ht="15.75">
      <c r="A1824" s="1098">
        <v>12763</v>
      </c>
      <c r="B1824" s="1094">
        <v>0.1</v>
      </c>
      <c r="C1824" s="1081" t="s">
        <v>7719</v>
      </c>
      <c r="D1824" s="1153"/>
      <c r="E1824" s="1153">
        <v>3450000</v>
      </c>
      <c r="F1824" s="948">
        <v>0.03</v>
      </c>
      <c r="G1824" s="1319">
        <f t="shared" si="79"/>
        <v>103500</v>
      </c>
    </row>
    <row r="1825" spans="1:7" ht="15.75">
      <c r="A1825" s="1098">
        <v>12807</v>
      </c>
      <c r="B1825" s="1222">
        <v>0.1</v>
      </c>
      <c r="C1825" s="1166" t="s">
        <v>7721</v>
      </c>
      <c r="D1825" s="2270"/>
      <c r="E1825" s="2270">
        <v>2600000</v>
      </c>
      <c r="F1825" s="948">
        <v>0.03</v>
      </c>
      <c r="G1825" s="1319">
        <f t="shared" si="79"/>
        <v>78000</v>
      </c>
    </row>
    <row r="1826" spans="1:7" ht="15.75">
      <c r="A1826" s="1098">
        <v>12693</v>
      </c>
      <c r="B1826" s="545">
        <v>0.1</v>
      </c>
      <c r="C1826" s="1680" t="s">
        <v>7726</v>
      </c>
      <c r="D1826" s="564"/>
      <c r="E1826" s="564">
        <v>920000</v>
      </c>
      <c r="F1826" s="948">
        <v>0.03</v>
      </c>
      <c r="G1826" s="1319">
        <f t="shared" si="79"/>
        <v>27600</v>
      </c>
    </row>
    <row r="1827" spans="1:7" ht="15.75">
      <c r="A1827" s="1098">
        <v>12749</v>
      </c>
      <c r="B1827" s="1799">
        <v>0.1</v>
      </c>
      <c r="C1827" s="542" t="s">
        <v>7727</v>
      </c>
      <c r="D1827" s="2197"/>
      <c r="E1827" s="2197">
        <v>2600000</v>
      </c>
      <c r="F1827" s="948">
        <v>0.03</v>
      </c>
      <c r="G1827" s="1319">
        <f t="shared" si="79"/>
        <v>78000</v>
      </c>
    </row>
    <row r="1828" spans="1:7" ht="15.75">
      <c r="A1828" s="1098">
        <v>12691</v>
      </c>
      <c r="B1828" s="1799">
        <v>0.1</v>
      </c>
      <c r="C1828" s="542" t="s">
        <v>7729</v>
      </c>
      <c r="D1828" s="1762"/>
      <c r="E1828" s="1762">
        <v>3150000</v>
      </c>
      <c r="F1828" s="948">
        <v>0.03</v>
      </c>
      <c r="G1828" s="1319">
        <f t="shared" si="79"/>
        <v>94500</v>
      </c>
    </row>
    <row r="1829" spans="1:7" ht="15.75">
      <c r="A1829" s="1219">
        <v>12682</v>
      </c>
      <c r="B1829" s="1402">
        <v>0.08</v>
      </c>
      <c r="C1829" s="542" t="s">
        <v>7730</v>
      </c>
      <c r="D1829" s="2240"/>
      <c r="E1829" s="2240">
        <v>2500000</v>
      </c>
      <c r="F1829" s="1367">
        <v>0.02</v>
      </c>
      <c r="G1829" s="1319">
        <f t="shared" si="79"/>
        <v>50000</v>
      </c>
    </row>
    <row r="1830" spans="1:7" ht="15.75">
      <c r="A1830" s="1098">
        <v>12788</v>
      </c>
      <c r="B1830" s="1799">
        <v>0.1</v>
      </c>
      <c r="C1830" s="542" t="s">
        <v>7731</v>
      </c>
      <c r="D1830" s="2197"/>
      <c r="E1830" s="2197">
        <v>2500000</v>
      </c>
      <c r="F1830" s="948">
        <v>0.03</v>
      </c>
      <c r="G1830" s="1319">
        <f t="shared" si="79"/>
        <v>75000</v>
      </c>
    </row>
    <row r="1831" spans="1:7" ht="15.75">
      <c r="A1831" s="1098">
        <v>12771</v>
      </c>
      <c r="B1831" s="1799">
        <v>0.1</v>
      </c>
      <c r="C1831" s="542" t="s">
        <v>7732</v>
      </c>
      <c r="D1831" s="2197"/>
      <c r="E1831" s="2197">
        <v>1550000</v>
      </c>
      <c r="F1831" s="948">
        <v>0.03</v>
      </c>
      <c r="G1831" s="1319">
        <f t="shared" si="79"/>
        <v>46500</v>
      </c>
    </row>
    <row r="1832" spans="1:7" ht="15.75">
      <c r="A1832" s="2249">
        <v>12743</v>
      </c>
      <c r="B1832" s="1799">
        <v>0.1</v>
      </c>
      <c r="C1832" s="1690" t="s">
        <v>7733</v>
      </c>
      <c r="D1832" s="564"/>
      <c r="E1832" s="564">
        <v>2450000</v>
      </c>
      <c r="F1832" s="948">
        <v>0.03</v>
      </c>
      <c r="G1832" s="1319">
        <f t="shared" si="79"/>
        <v>73500</v>
      </c>
    </row>
    <row r="1833" spans="1:7" ht="15.75">
      <c r="A1833" s="1098">
        <v>12744</v>
      </c>
      <c r="B1833" s="1799">
        <v>0.1</v>
      </c>
      <c r="C1833" s="1966" t="s">
        <v>7734</v>
      </c>
      <c r="D1833" s="858"/>
      <c r="E1833" s="858">
        <v>1900000</v>
      </c>
      <c r="F1833" s="948">
        <v>0.03</v>
      </c>
      <c r="G1833" s="1319">
        <f t="shared" si="79"/>
        <v>57000</v>
      </c>
    </row>
    <row r="1834" spans="1:7" ht="15.75">
      <c r="A1834" s="1362">
        <v>12800</v>
      </c>
      <c r="B1834" s="545">
        <v>0.1</v>
      </c>
      <c r="C1834" s="1680" t="s">
        <v>7735</v>
      </c>
      <c r="D1834" s="564"/>
      <c r="E1834" s="564">
        <v>1300000</v>
      </c>
      <c r="F1834" s="948">
        <v>0.03</v>
      </c>
      <c r="G1834" s="1319">
        <f t="shared" si="79"/>
        <v>39000</v>
      </c>
    </row>
    <row r="1835" spans="1:7" ht="15.75">
      <c r="A1835" s="1098">
        <v>12769</v>
      </c>
      <c r="B1835" s="545">
        <v>0.1</v>
      </c>
      <c r="C1835" s="1680" t="s">
        <v>7739</v>
      </c>
      <c r="D1835" s="564"/>
      <c r="E1835" s="564">
        <v>2100000</v>
      </c>
      <c r="F1835" s="948">
        <v>0.03</v>
      </c>
      <c r="G1835" s="1319">
        <f t="shared" si="79"/>
        <v>63000</v>
      </c>
    </row>
    <row r="1836" spans="1:7" ht="15.75">
      <c r="A1836" s="1098">
        <v>12795</v>
      </c>
      <c r="B1836" s="545">
        <v>0.1</v>
      </c>
      <c r="C1836" s="1680" t="s">
        <v>7741</v>
      </c>
      <c r="D1836" s="564"/>
      <c r="E1836" s="564">
        <v>1200000</v>
      </c>
      <c r="F1836" s="948">
        <v>0.03</v>
      </c>
      <c r="G1836" s="1319">
        <f t="shared" si="79"/>
        <v>36000</v>
      </c>
    </row>
    <row r="1837" spans="1:7" ht="15.75">
      <c r="A1837" s="1098">
        <v>12831</v>
      </c>
      <c r="B1837" s="545">
        <v>0.1</v>
      </c>
      <c r="C1837" s="1680" t="s">
        <v>7742</v>
      </c>
      <c r="D1837" s="564"/>
      <c r="E1837" s="564">
        <v>1300000</v>
      </c>
      <c r="F1837" s="948">
        <v>0.03</v>
      </c>
      <c r="G1837" s="1319">
        <f t="shared" si="79"/>
        <v>39000</v>
      </c>
    </row>
    <row r="1838" spans="1:7" ht="15.75">
      <c r="A1838" s="978">
        <v>12753</v>
      </c>
      <c r="B1838" s="541">
        <v>0.1</v>
      </c>
      <c r="C1838" s="542" t="s">
        <v>7746</v>
      </c>
      <c r="D1838" s="858"/>
      <c r="E1838" s="858">
        <v>2100000</v>
      </c>
      <c r="F1838" s="948">
        <v>0.03</v>
      </c>
      <c r="G1838" s="1319">
        <f t="shared" si="79"/>
        <v>63000</v>
      </c>
    </row>
    <row r="1839" spans="1:7" ht="15.75">
      <c r="A1839" s="2286">
        <v>12685</v>
      </c>
      <c r="B1839" s="545">
        <v>0.1</v>
      </c>
      <c r="C1839" s="1680" t="s">
        <v>7748</v>
      </c>
      <c r="D1839" s="2044"/>
      <c r="E1839" s="2044">
        <v>1600000</v>
      </c>
      <c r="F1839" s="948">
        <v>0.03</v>
      </c>
      <c r="G1839" s="1319">
        <f t="shared" si="79"/>
        <v>48000</v>
      </c>
    </row>
    <row r="1840" spans="1:7" ht="15.75">
      <c r="A1840" s="1098">
        <v>12824</v>
      </c>
      <c r="B1840" s="545">
        <v>0.1</v>
      </c>
      <c r="C1840" s="1680" t="s">
        <v>7750</v>
      </c>
      <c r="D1840" s="564"/>
      <c r="E1840" s="564">
        <v>2000000</v>
      </c>
      <c r="F1840" s="948">
        <v>0.03</v>
      </c>
      <c r="G1840" s="1319">
        <f t="shared" si="79"/>
        <v>60000</v>
      </c>
    </row>
    <row r="1841" spans="1:15" ht="15.75">
      <c r="A1841" s="1376">
        <v>12770</v>
      </c>
      <c r="B1841" s="1840">
        <v>0.1</v>
      </c>
      <c r="C1841" s="2025" t="s">
        <v>7751</v>
      </c>
      <c r="D1841" s="2092"/>
      <c r="E1841" s="2092">
        <v>1700000</v>
      </c>
      <c r="F1841" s="948">
        <v>0.03</v>
      </c>
      <c r="G1841" s="1319">
        <f t="shared" si="79"/>
        <v>51000</v>
      </c>
    </row>
    <row r="1842" spans="1:15" ht="15.75">
      <c r="A1842" s="1219">
        <v>12823</v>
      </c>
      <c r="B1842" s="541">
        <v>0.1</v>
      </c>
      <c r="C1842" s="542" t="s">
        <v>7752</v>
      </c>
      <c r="D1842" s="1762"/>
      <c r="E1842" s="1762">
        <v>3500000</v>
      </c>
      <c r="F1842" s="948">
        <v>0.03</v>
      </c>
      <c r="G1842" s="1319">
        <f t="shared" si="79"/>
        <v>105000</v>
      </c>
    </row>
    <row r="1843" spans="1:15" ht="15.75">
      <c r="A1843" s="1219">
        <v>12849</v>
      </c>
      <c r="B1843" s="541">
        <v>0.1</v>
      </c>
      <c r="C1843" s="542" t="s">
        <v>7753</v>
      </c>
      <c r="D1843" s="1762"/>
      <c r="E1843" s="1762">
        <v>1525000</v>
      </c>
      <c r="F1843" s="948">
        <v>0.03</v>
      </c>
      <c r="G1843" s="1319">
        <f t="shared" si="79"/>
        <v>45750</v>
      </c>
    </row>
    <row r="1844" spans="1:15" ht="15.75">
      <c r="A1844" s="1098">
        <v>12855</v>
      </c>
      <c r="B1844" s="1402">
        <v>0.08</v>
      </c>
      <c r="C1844" s="542" t="s">
        <v>7754</v>
      </c>
      <c r="D1844" s="1762"/>
      <c r="E1844" s="1762">
        <v>2400000</v>
      </c>
      <c r="F1844" s="1367">
        <v>0.02</v>
      </c>
      <c r="G1844" s="1319">
        <f t="shared" si="79"/>
        <v>48000</v>
      </c>
    </row>
    <row r="1845" spans="1:15" ht="20.25">
      <c r="A1845" s="1098">
        <v>12896</v>
      </c>
      <c r="B1845" s="541">
        <v>0.1</v>
      </c>
      <c r="C1845" s="1690" t="s">
        <v>7755</v>
      </c>
      <c r="D1845" s="2324"/>
      <c r="E1845" s="2044">
        <v>3000000</v>
      </c>
      <c r="F1845" s="948">
        <v>0.03</v>
      </c>
      <c r="G1845" s="1319">
        <f t="shared" si="79"/>
        <v>90000</v>
      </c>
    </row>
    <row r="1846" spans="1:15" ht="15.75">
      <c r="A1846" s="1583">
        <v>12897</v>
      </c>
      <c r="B1846" s="545">
        <v>0.1</v>
      </c>
      <c r="C1846" s="497" t="s">
        <v>7756</v>
      </c>
      <c r="D1846" s="2197"/>
      <c r="E1846" s="2315">
        <v>4450000</v>
      </c>
      <c r="F1846" s="948">
        <v>0.03</v>
      </c>
      <c r="G1846" s="1319">
        <f t="shared" si="79"/>
        <v>133500</v>
      </c>
    </row>
    <row r="1847" spans="1:15" ht="15.75">
      <c r="A1847" s="1219">
        <v>12741</v>
      </c>
      <c r="B1847" s="2316">
        <v>0.1</v>
      </c>
      <c r="C1847" s="657" t="s">
        <v>7760</v>
      </c>
      <c r="D1847" s="2070"/>
      <c r="E1847" s="2317">
        <v>2350000</v>
      </c>
      <c r="F1847" s="968">
        <v>0.03</v>
      </c>
      <c r="G1847" s="1319">
        <f t="shared" si="79"/>
        <v>70500</v>
      </c>
    </row>
    <row r="1848" spans="1:15" ht="18.75">
      <c r="A1848" s="2320"/>
      <c r="B1848" s="2321"/>
      <c r="C1848" s="2322"/>
      <c r="D1848" s="2323" t="s">
        <v>34</v>
      </c>
      <c r="E1848" s="2328">
        <f>SUM(E1821:E1847)</f>
        <v>62645000</v>
      </c>
      <c r="F1848" s="2329"/>
      <c r="G1848" s="2330">
        <f>SUM(G1821:G1847)</f>
        <v>1800350</v>
      </c>
    </row>
    <row r="1849" spans="1:15" ht="15.75">
      <c r="E1849" s="2327">
        <f>E1848/30*15</f>
        <v>31322500</v>
      </c>
      <c r="F1849" s="2332">
        <v>0.03</v>
      </c>
      <c r="G1849" s="2333">
        <f>E1849*F1849</f>
        <v>939675</v>
      </c>
    </row>
    <row r="1852" spans="1:15" s="2372" customFormat="1">
      <c r="A1852" s="3352"/>
      <c r="B1852" s="3352"/>
      <c r="C1852" s="3352"/>
      <c r="D1852" s="3352"/>
      <c r="E1852" s="3352"/>
      <c r="F1852" s="3352"/>
      <c r="G1852" s="3352"/>
      <c r="H1852" s="3352"/>
      <c r="I1852" s="3352"/>
      <c r="J1852" s="3352"/>
      <c r="K1852" s="3352"/>
      <c r="L1852" s="3352"/>
      <c r="M1852" s="3352"/>
      <c r="N1852" s="3352"/>
      <c r="O1852" s="3352"/>
    </row>
    <row r="1853" spans="1:15" s="2372" customFormat="1">
      <c r="A1853" s="3352"/>
      <c r="B1853" s="3352"/>
      <c r="C1853" s="3352"/>
      <c r="D1853" s="3352"/>
      <c r="E1853" s="3352"/>
      <c r="F1853" s="3352"/>
      <c r="G1853" s="3352"/>
      <c r="H1853" s="3352"/>
      <c r="I1853" s="3352"/>
      <c r="J1853" s="3352"/>
      <c r="K1853" s="3352"/>
      <c r="L1853" s="3352"/>
      <c r="M1853" s="3352"/>
      <c r="N1853" s="3352"/>
      <c r="O1853" s="3352"/>
    </row>
    <row r="1854" spans="1:15" s="2372" customFormat="1" ht="15.75">
      <c r="A1854" s="3349"/>
      <c r="B1854" s="3349"/>
      <c r="C1854" s="3349"/>
      <c r="D1854" s="3349"/>
      <c r="E1854" s="3349"/>
      <c r="F1854" s="3349"/>
      <c r="G1854" s="3349"/>
      <c r="H1854" s="3349"/>
      <c r="I1854" s="3349"/>
      <c r="J1854" s="3349"/>
      <c r="K1854" s="3349"/>
      <c r="L1854" s="3349"/>
      <c r="M1854" s="3349"/>
      <c r="N1854" s="3349"/>
      <c r="O1854" s="3349"/>
    </row>
    <row r="1855" spans="1:15" s="2372" customFormat="1">
      <c r="A1855" s="2373"/>
      <c r="B1855" s="2373"/>
      <c r="C1855" s="2374"/>
      <c r="D1855" s="2374"/>
      <c r="E1855" s="2375"/>
      <c r="F1855" s="2373"/>
      <c r="G1855" s="2376"/>
      <c r="H1855" s="2373"/>
      <c r="I1855" s="2373"/>
      <c r="J1855" s="2373"/>
      <c r="K1855" s="2373"/>
      <c r="L1855" s="2373"/>
      <c r="M1855" s="2373"/>
      <c r="N1855" s="2373"/>
      <c r="O1855" s="2377"/>
    </row>
    <row r="1856" spans="1:15" s="2372" customFormat="1" ht="15">
      <c r="A1856" s="3350"/>
      <c r="B1856" s="2378"/>
      <c r="C1856" s="2379"/>
      <c r="E1856" s="2380"/>
      <c r="F1856" s="2381"/>
      <c r="G1856" s="2380"/>
      <c r="H1856" s="2382"/>
      <c r="I1856" s="2382"/>
      <c r="J1856" s="2383"/>
      <c r="K1856" s="2383"/>
      <c r="M1856" s="2380"/>
      <c r="N1856" s="2381"/>
      <c r="O1856" s="2380"/>
    </row>
    <row r="1857" spans="1:15" s="2372" customFormat="1" ht="14.25">
      <c r="A1857" s="3350"/>
      <c r="B1857" s="2384"/>
      <c r="C1857" s="2379"/>
      <c r="D1857" s="2385"/>
      <c r="E1857" s="2380"/>
      <c r="F1857" s="2386"/>
      <c r="G1857" s="2380"/>
      <c r="H1857" s="2382"/>
      <c r="I1857" s="2382"/>
      <c r="J1857" s="2383"/>
      <c r="K1857" s="2383"/>
      <c r="L1857" s="2383"/>
      <c r="M1857" s="2387"/>
      <c r="N1857" s="2388"/>
      <c r="O1857" s="2389"/>
    </row>
    <row r="1858" spans="1:15" s="2372" customFormat="1" ht="15">
      <c r="A1858" s="3350"/>
      <c r="B1858" s="2378"/>
      <c r="C1858" s="2379"/>
      <c r="E1858" s="2380"/>
      <c r="F1858" s="2381"/>
      <c r="G1858" s="2380"/>
      <c r="H1858" s="2382"/>
      <c r="I1858" s="2382"/>
      <c r="J1858" s="2383"/>
      <c r="K1858" s="2383"/>
      <c r="L1858" s="2383"/>
      <c r="M1858" s="2387"/>
      <c r="N1858" s="2388"/>
      <c r="O1858" s="2389"/>
    </row>
    <row r="1859" spans="1:15" s="2372" customFormat="1" ht="15">
      <c r="A1859" s="3350"/>
      <c r="B1859" s="2378"/>
      <c r="C1859" s="2379"/>
      <c r="E1859" s="2380"/>
      <c r="F1859" s="2386"/>
      <c r="G1859" s="2380"/>
      <c r="H1859" s="2382"/>
      <c r="I1859" s="2382"/>
      <c r="J1859" s="2383"/>
      <c r="K1859" s="2383"/>
      <c r="L1859" s="2383"/>
      <c r="M1859" s="2387"/>
      <c r="N1859" s="2388"/>
      <c r="O1859" s="2389"/>
    </row>
    <row r="1860" spans="1:15" s="2372" customFormat="1">
      <c r="A1860" s="3350"/>
      <c r="B1860" s="2384"/>
      <c r="C1860" s="2381"/>
      <c r="E1860" s="2380"/>
      <c r="F1860" s="2381"/>
      <c r="H1860" s="2382"/>
      <c r="I1860" s="2382"/>
      <c r="J1860" s="2383"/>
      <c r="K1860" s="2383"/>
      <c r="L1860" s="2383"/>
      <c r="M1860" s="2387"/>
      <c r="N1860" s="2388"/>
      <c r="O1860" s="2387"/>
    </row>
    <row r="1861" spans="1:15" s="2372" customFormat="1">
      <c r="A1861" s="3350"/>
      <c r="B1861" s="2384"/>
      <c r="C1861" s="2381"/>
      <c r="E1861" s="2380"/>
      <c r="F1861" s="2381"/>
      <c r="G1861" s="2380"/>
      <c r="H1861" s="2382"/>
      <c r="I1861" s="2382"/>
      <c r="J1861" s="2383"/>
      <c r="K1861" s="2383"/>
      <c r="L1861" s="2383"/>
      <c r="M1861" s="2387"/>
      <c r="N1861" s="2388"/>
      <c r="O1861" s="2387"/>
    </row>
    <row r="1862" spans="1:15" s="2372" customFormat="1">
      <c r="A1862" s="3350"/>
      <c r="B1862" s="2384"/>
      <c r="C1862" s="2386"/>
      <c r="E1862" s="2390"/>
      <c r="H1862" s="2382"/>
      <c r="I1862" s="2382"/>
      <c r="J1862" s="2383"/>
      <c r="K1862" s="2383"/>
      <c r="L1862" s="2383"/>
      <c r="M1862" s="2387"/>
      <c r="N1862" s="2388"/>
      <c r="O1862" s="2387"/>
    </row>
    <row r="1863" spans="1:15" s="2372" customFormat="1">
      <c r="A1863" s="3350"/>
      <c r="B1863" s="2384"/>
      <c r="C1863" s="2381"/>
      <c r="E1863" s="2380"/>
      <c r="H1863" s="2382"/>
      <c r="I1863" s="2382"/>
      <c r="J1863" s="2383"/>
      <c r="K1863" s="2383"/>
      <c r="L1863" s="2383"/>
      <c r="M1863" s="2387"/>
      <c r="N1863" s="2388"/>
      <c r="O1863" s="2387"/>
    </row>
    <row r="1864" spans="1:15" s="2372" customFormat="1">
      <c r="A1864" s="3350"/>
      <c r="B1864" s="2384"/>
      <c r="C1864" s="2381"/>
      <c r="E1864" s="2380"/>
      <c r="H1864" s="2382"/>
      <c r="I1864" s="2382"/>
      <c r="J1864" s="2383"/>
      <c r="K1864" s="2383"/>
      <c r="L1864" s="2383"/>
      <c r="M1864" s="2387"/>
      <c r="N1864" s="2388"/>
      <c r="O1864" s="2387"/>
    </row>
    <row r="1865" spans="1:15" s="2372" customFormat="1">
      <c r="A1865" s="3350"/>
      <c r="B1865" s="2384"/>
      <c r="E1865" s="2380"/>
      <c r="H1865" s="2382"/>
      <c r="I1865" s="2382"/>
      <c r="J1865" s="2383"/>
      <c r="K1865" s="2383"/>
      <c r="L1865" s="2383"/>
      <c r="M1865" s="2387"/>
      <c r="N1865" s="2388"/>
      <c r="O1865" s="2387"/>
    </row>
    <row r="1866" spans="1:15" s="2372" customFormat="1">
      <c r="A1866" s="3350"/>
      <c r="B1866" s="2384"/>
      <c r="E1866" s="2380"/>
      <c r="I1866" s="2382"/>
      <c r="J1866" s="2383"/>
      <c r="K1866" s="2383"/>
      <c r="L1866" s="2383"/>
      <c r="M1866" s="2387"/>
      <c r="N1866" s="2388"/>
      <c r="O1866" s="2387"/>
    </row>
    <row r="1867" spans="1:15" s="2372" customFormat="1">
      <c r="A1867" s="3350"/>
      <c r="B1867" s="2384"/>
      <c r="E1867" s="2380"/>
      <c r="H1867" s="2382"/>
      <c r="I1867" s="2382"/>
      <c r="J1867" s="2383"/>
      <c r="K1867" s="2383"/>
      <c r="L1867" s="2383"/>
      <c r="M1867" s="2387"/>
      <c r="N1867" s="2388"/>
      <c r="O1867" s="2387"/>
    </row>
    <row r="1868" spans="1:15" s="2372" customFormat="1">
      <c r="A1868" s="3350"/>
      <c r="B1868" s="2382"/>
      <c r="E1868" s="2390"/>
      <c r="I1868" s="2382"/>
      <c r="J1868" s="2383"/>
      <c r="K1868" s="2383"/>
      <c r="L1868" s="2383"/>
      <c r="M1868" s="2387"/>
      <c r="N1868" s="2388"/>
      <c r="O1868" s="2387"/>
    </row>
    <row r="1869" spans="1:15" s="2372" customFormat="1">
      <c r="A1869" s="3350"/>
      <c r="B1869" s="2382"/>
      <c r="E1869" s="2390"/>
      <c r="I1869" s="2382"/>
      <c r="J1869" s="2383"/>
      <c r="K1869" s="2383"/>
      <c r="L1869" s="2383"/>
      <c r="M1869" s="2387"/>
      <c r="N1869" s="2388"/>
      <c r="O1869" s="2387"/>
    </row>
    <row r="1870" spans="1:15" s="2372" customFormat="1" ht="14.25">
      <c r="A1870" s="3350"/>
      <c r="B1870" s="2373"/>
      <c r="C1870" s="2373"/>
      <c r="D1870" s="2391"/>
      <c r="E1870" s="2392"/>
      <c r="F1870" s="2393"/>
      <c r="G1870" s="2381"/>
      <c r="H1870" s="2380"/>
      <c r="I1870" s="2382"/>
      <c r="J1870" s="2382"/>
      <c r="K1870" s="2394"/>
      <c r="L1870" s="2394"/>
      <c r="M1870" s="2377"/>
      <c r="N1870" s="2395"/>
      <c r="O1870" s="2396"/>
    </row>
    <row r="1871" spans="1:15" s="2372" customFormat="1" ht="15.75">
      <c r="A1871" s="3350"/>
      <c r="B1871" s="2397"/>
      <c r="C1871" s="2397"/>
      <c r="D1871" s="2398"/>
      <c r="E1871" s="2399"/>
      <c r="F1871" s="2400"/>
      <c r="G1871" s="2401"/>
      <c r="H1871" s="3466"/>
      <c r="I1871" s="3466"/>
      <c r="J1871" s="3466"/>
      <c r="K1871" s="3466"/>
      <c r="L1871" s="3348"/>
      <c r="M1871" s="3348"/>
      <c r="N1871" s="3348"/>
      <c r="O1871" s="2402"/>
    </row>
    <row r="1872" spans="1:15" s="2372" customFormat="1"/>
    <row r="1873" spans="1:15" s="2372" customFormat="1"/>
    <row r="1874" spans="1:15" s="2372" customFormat="1" ht="15.75">
      <c r="A1874" s="3349"/>
      <c r="B1874" s="3349"/>
      <c r="C1874" s="3349"/>
      <c r="D1874" s="3349"/>
      <c r="E1874" s="3349"/>
      <c r="F1874" s="3349"/>
      <c r="G1874" s="3349"/>
      <c r="H1874" s="3349"/>
      <c r="I1874" s="3349"/>
      <c r="J1874" s="3349"/>
      <c r="K1874" s="3349"/>
      <c r="L1874" s="3349"/>
      <c r="M1874" s="3349"/>
      <c r="N1874" s="3349"/>
      <c r="O1874" s="3349"/>
    </row>
    <row r="1875" spans="1:15" s="2372" customFormat="1">
      <c r="A1875" s="2373"/>
      <c r="B1875" s="2373"/>
      <c r="C1875" s="2374"/>
      <c r="D1875" s="2374"/>
      <c r="E1875" s="2375"/>
      <c r="F1875" s="2373"/>
      <c r="G1875" s="2376"/>
      <c r="H1875" s="2373"/>
      <c r="I1875" s="2373"/>
      <c r="J1875" s="2373"/>
      <c r="K1875" s="2373"/>
      <c r="L1875" s="2373"/>
      <c r="M1875" s="2373"/>
      <c r="N1875" s="2373"/>
      <c r="O1875" s="2377"/>
    </row>
    <row r="1876" spans="1:15" s="2372" customFormat="1">
      <c r="A1876" s="3350"/>
      <c r="B1876" s="2384"/>
      <c r="C1876" s="2382"/>
      <c r="E1876" s="2380"/>
      <c r="I1876" s="2382"/>
      <c r="J1876" s="2383"/>
      <c r="K1876" s="2403"/>
      <c r="M1876" s="2380"/>
      <c r="N1876" s="2404"/>
      <c r="O1876" s="2389"/>
    </row>
    <row r="1877" spans="1:15" s="2372" customFormat="1" ht="15">
      <c r="A1877" s="3350"/>
      <c r="B1877" s="2378"/>
      <c r="C1877" s="2379"/>
      <c r="D1877" s="2385"/>
      <c r="E1877" s="2380"/>
      <c r="F1877" s="2381"/>
      <c r="G1877" s="2380"/>
      <c r="H1877" s="2382"/>
      <c r="I1877" s="2382"/>
      <c r="J1877" s="2383"/>
      <c r="K1877" s="2403"/>
      <c r="M1877" s="2380"/>
      <c r="N1877" s="2404"/>
      <c r="O1877" s="2389"/>
    </row>
    <row r="1878" spans="1:15" s="2372" customFormat="1" ht="15">
      <c r="A1878" s="3350"/>
      <c r="B1878" s="2378"/>
      <c r="C1878" s="2379"/>
      <c r="D1878" s="2385"/>
      <c r="E1878" s="2380"/>
      <c r="F1878" s="2381"/>
      <c r="G1878" s="2380"/>
      <c r="H1878" s="2382"/>
      <c r="I1878" s="2382"/>
      <c r="J1878" s="2383"/>
      <c r="K1878" s="2403"/>
      <c r="L1878" s="2383"/>
      <c r="M1878" s="2387"/>
      <c r="N1878" s="2404"/>
      <c r="O1878" s="2389"/>
    </row>
    <row r="1879" spans="1:15" s="2372" customFormat="1" ht="15">
      <c r="A1879" s="3350"/>
      <c r="B1879" s="2378"/>
      <c r="C1879" s="2379"/>
      <c r="D1879" s="2385"/>
      <c r="E1879" s="2380"/>
      <c r="F1879" s="2381"/>
      <c r="G1879" s="2380"/>
      <c r="H1879" s="2382"/>
      <c r="I1879" s="2382"/>
      <c r="J1879" s="2383"/>
      <c r="K1879" s="2403"/>
      <c r="L1879" s="2383"/>
      <c r="M1879" s="2387"/>
      <c r="N1879" s="2404"/>
      <c r="O1879" s="2389"/>
    </row>
    <row r="1880" spans="1:15" s="2372" customFormat="1">
      <c r="A1880" s="3350"/>
      <c r="B1880" s="2384"/>
      <c r="C1880" s="2386"/>
      <c r="E1880" s="2405"/>
      <c r="F1880" s="2386"/>
      <c r="G1880" s="2380"/>
      <c r="H1880" s="2382"/>
      <c r="I1880" s="2382"/>
      <c r="J1880" s="2383"/>
      <c r="K1880" s="2403"/>
      <c r="L1880" s="2383"/>
      <c r="M1880" s="2387"/>
      <c r="N1880" s="2404"/>
      <c r="O1880" s="2389"/>
    </row>
    <row r="1881" spans="1:15" s="2372" customFormat="1">
      <c r="A1881" s="3350"/>
      <c r="B1881" s="2384"/>
      <c r="C1881" s="2379"/>
      <c r="E1881" s="2405"/>
      <c r="F1881" s="2381"/>
      <c r="G1881" s="2380"/>
      <c r="H1881" s="2382"/>
      <c r="I1881" s="2382"/>
      <c r="J1881" s="2383"/>
      <c r="K1881" s="2403"/>
      <c r="L1881" s="2383"/>
      <c r="M1881" s="2387"/>
      <c r="N1881" s="2404"/>
      <c r="O1881" s="2389"/>
    </row>
    <row r="1882" spans="1:15" s="2372" customFormat="1">
      <c r="A1882" s="3350"/>
      <c r="B1882" s="2384"/>
      <c r="C1882" s="2379"/>
      <c r="E1882" s="2405"/>
      <c r="F1882" s="2381"/>
      <c r="G1882" s="2405"/>
      <c r="H1882" s="2382"/>
      <c r="I1882" s="2382"/>
      <c r="J1882" s="2383"/>
      <c r="K1882" s="2403"/>
      <c r="L1882" s="2383"/>
      <c r="M1882" s="2387"/>
      <c r="N1882" s="2404"/>
      <c r="O1882" s="2387"/>
    </row>
    <row r="1883" spans="1:15" s="2372" customFormat="1">
      <c r="A1883" s="3350"/>
      <c r="B1883" s="2384"/>
      <c r="C1883" s="2379"/>
      <c r="E1883" s="2405"/>
      <c r="F1883" s="2381"/>
      <c r="G1883" s="2405"/>
      <c r="H1883" s="2382"/>
      <c r="I1883" s="2382"/>
      <c r="J1883" s="2383"/>
      <c r="K1883" s="2403"/>
      <c r="L1883" s="2383"/>
      <c r="M1883" s="2387"/>
      <c r="N1883" s="2404"/>
      <c r="O1883" s="2387"/>
    </row>
    <row r="1884" spans="1:15" s="2372" customFormat="1">
      <c r="A1884" s="3350"/>
      <c r="B1884" s="2382"/>
      <c r="I1884" s="2382"/>
      <c r="J1884" s="2383"/>
      <c r="K1884" s="2403"/>
      <c r="L1884" s="2383"/>
      <c r="M1884" s="2387"/>
      <c r="N1884" s="2404"/>
      <c r="O1884" s="2387"/>
    </row>
    <row r="1885" spans="1:15" s="2372" customFormat="1">
      <c r="A1885" s="3350"/>
      <c r="B1885" s="2384"/>
      <c r="I1885" s="2382"/>
      <c r="J1885" s="2382"/>
      <c r="K1885" s="2394"/>
      <c r="L1885" s="2394"/>
      <c r="M1885" s="2377"/>
      <c r="N1885" s="2404"/>
      <c r="O1885" s="2396"/>
    </row>
    <row r="1886" spans="1:15" s="2372" customFormat="1" ht="15">
      <c r="A1886" s="3350"/>
      <c r="B1886" s="2397"/>
      <c r="C1886" s="2397"/>
      <c r="D1886" s="2398"/>
      <c r="E1886" s="2399"/>
      <c r="F1886" s="2400"/>
      <c r="G1886" s="2401"/>
      <c r="H1886" s="3466"/>
      <c r="I1886" s="3466"/>
      <c r="J1886" s="3466"/>
      <c r="K1886" s="3466"/>
      <c r="L1886" s="3348"/>
      <c r="M1886" s="3348"/>
      <c r="N1886" s="3348"/>
      <c r="O1886" s="2406"/>
    </row>
    <row r="1887" spans="1:15" s="2372" customFormat="1"/>
    <row r="1888" spans="1:15" s="2372" customFormat="1" ht="15.75">
      <c r="A1888" s="3349"/>
      <c r="B1888" s="3349"/>
      <c r="C1888" s="3349"/>
      <c r="D1888" s="3349"/>
      <c r="E1888" s="3349"/>
      <c r="F1888" s="3349"/>
      <c r="G1888" s="3349"/>
      <c r="H1888" s="3349"/>
      <c r="I1888" s="3349"/>
      <c r="J1888" s="3349"/>
      <c r="K1888" s="3349"/>
      <c r="L1888" s="3349"/>
      <c r="M1888" s="3349"/>
      <c r="N1888" s="3349"/>
      <c r="O1888" s="3349"/>
    </row>
    <row r="1889" spans="1:15" s="2372" customFormat="1">
      <c r="A1889" s="2373"/>
      <c r="B1889" s="2373"/>
      <c r="C1889" s="2374"/>
      <c r="D1889" s="2374"/>
      <c r="E1889" s="2375"/>
      <c r="F1889" s="2373"/>
      <c r="G1889" s="2376"/>
      <c r="H1889" s="2373"/>
      <c r="I1889" s="2373"/>
      <c r="J1889" s="2373"/>
      <c r="K1889" s="2373"/>
      <c r="L1889" s="2373"/>
      <c r="M1889" s="2373"/>
      <c r="N1889" s="2373"/>
      <c r="O1889" s="2377"/>
    </row>
    <row r="1890" spans="1:15" s="2372" customFormat="1" ht="15">
      <c r="A1890" s="3350"/>
      <c r="B1890" s="2378"/>
      <c r="C1890" s="2379"/>
      <c r="E1890" s="2380"/>
      <c r="F1890" s="2381"/>
      <c r="G1890" s="2380"/>
      <c r="H1890" s="2382"/>
      <c r="I1890" s="2382"/>
      <c r="J1890" s="2383"/>
      <c r="K1890" s="2403"/>
      <c r="M1890" s="2380"/>
      <c r="N1890" s="2404"/>
      <c r="O1890" s="2389"/>
    </row>
    <row r="1891" spans="1:15" s="2372" customFormat="1" ht="15">
      <c r="A1891" s="3350"/>
      <c r="B1891" s="2378"/>
      <c r="C1891" s="2379"/>
      <c r="E1891" s="2380"/>
      <c r="F1891" s="2381"/>
      <c r="G1891" s="2380"/>
      <c r="H1891" s="2382"/>
      <c r="I1891" s="2382"/>
      <c r="J1891" s="2383"/>
      <c r="K1891" s="2403"/>
      <c r="L1891" s="2407"/>
      <c r="M1891" s="2408"/>
      <c r="N1891" s="2404"/>
      <c r="O1891" s="2389"/>
    </row>
    <row r="1892" spans="1:15" s="2372" customFormat="1">
      <c r="A1892" s="3350"/>
      <c r="B1892" s="2384"/>
      <c r="C1892" s="2379"/>
      <c r="E1892" s="2380"/>
      <c r="F1892" s="2381"/>
      <c r="G1892" s="2380"/>
      <c r="H1892" s="2382"/>
      <c r="I1892" s="2382"/>
      <c r="J1892" s="2383"/>
      <c r="K1892" s="2403"/>
      <c r="L1892" s="2383"/>
      <c r="M1892" s="2387"/>
      <c r="N1892" s="2404"/>
      <c r="O1892" s="2389"/>
    </row>
    <row r="1893" spans="1:15" s="2372" customFormat="1">
      <c r="A1893" s="3350"/>
      <c r="B1893" s="2384"/>
      <c r="C1893" s="2386"/>
      <c r="E1893" s="2380"/>
      <c r="F1893" s="2409"/>
      <c r="G1893" s="2380"/>
      <c r="H1893" s="2382"/>
      <c r="I1893" s="2382"/>
      <c r="J1893" s="2383"/>
      <c r="K1893" s="2403"/>
      <c r="L1893" s="2383"/>
      <c r="M1893" s="2387"/>
      <c r="N1893" s="2404"/>
      <c r="O1893" s="2389"/>
    </row>
    <row r="1894" spans="1:15" s="2372" customFormat="1">
      <c r="A1894" s="3350"/>
      <c r="B1894" s="2384"/>
      <c r="I1894" s="2382"/>
      <c r="J1894" s="2383"/>
      <c r="K1894" s="2403"/>
      <c r="L1894" s="2383"/>
      <c r="M1894" s="2387"/>
      <c r="N1894" s="2404"/>
      <c r="O1894" s="2387"/>
    </row>
    <row r="1895" spans="1:15" s="2372" customFormat="1">
      <c r="A1895" s="3350"/>
      <c r="B1895" s="2382"/>
      <c r="I1895" s="2382"/>
      <c r="J1895" s="2383"/>
      <c r="K1895" s="2403"/>
      <c r="L1895" s="2383"/>
      <c r="M1895" s="2387"/>
      <c r="N1895" s="2404"/>
      <c r="O1895" s="2387"/>
    </row>
    <row r="1896" spans="1:15" s="2372" customFormat="1">
      <c r="A1896" s="3350"/>
      <c r="B1896" s="2384"/>
      <c r="E1896" s="2380"/>
      <c r="F1896" s="2381"/>
      <c r="I1896" s="2382"/>
      <c r="J1896" s="2383"/>
      <c r="K1896" s="2403"/>
      <c r="L1896" s="2383"/>
      <c r="M1896" s="2387"/>
      <c r="N1896" s="2410"/>
      <c r="O1896" s="2387"/>
    </row>
    <row r="1897" spans="1:15" s="2372" customFormat="1">
      <c r="A1897" s="3350"/>
      <c r="B1897" s="2384"/>
      <c r="E1897" s="2380"/>
      <c r="I1897" s="2382"/>
      <c r="J1897" s="2383"/>
      <c r="K1897" s="2403"/>
      <c r="L1897" s="2383"/>
      <c r="M1897" s="2387"/>
      <c r="N1897" s="2388"/>
      <c r="O1897" s="2387"/>
    </row>
    <row r="1898" spans="1:15" s="2372" customFormat="1">
      <c r="A1898" s="3350"/>
      <c r="B1898" s="2384"/>
      <c r="C1898" s="2381"/>
      <c r="E1898" s="2380"/>
      <c r="F1898" s="2381"/>
      <c r="I1898" s="2382"/>
      <c r="J1898" s="2383"/>
      <c r="K1898" s="2403"/>
      <c r="L1898" s="2383"/>
      <c r="M1898" s="2387"/>
      <c r="N1898" s="2388"/>
      <c r="O1898" s="2387"/>
    </row>
    <row r="1899" spans="1:15" s="2372" customFormat="1">
      <c r="A1899" s="3350"/>
      <c r="B1899" s="2384"/>
      <c r="E1899" s="2380"/>
      <c r="I1899" s="2382"/>
      <c r="J1899" s="2383"/>
      <c r="K1899" s="2383"/>
      <c r="L1899" s="2383"/>
      <c r="M1899" s="2387"/>
      <c r="N1899" s="2388"/>
      <c r="O1899" s="2387"/>
    </row>
    <row r="1900" spans="1:15" s="2372" customFormat="1">
      <c r="A1900" s="3350"/>
      <c r="B1900" s="2384"/>
      <c r="E1900" s="2380"/>
      <c r="I1900" s="2382"/>
      <c r="J1900" s="2383"/>
      <c r="K1900" s="2383"/>
      <c r="L1900" s="2383"/>
      <c r="M1900" s="2387"/>
      <c r="N1900" s="2388"/>
      <c r="O1900" s="2387"/>
    </row>
    <row r="1901" spans="1:15" s="2372" customFormat="1">
      <c r="A1901" s="3350"/>
      <c r="J1901" s="2382"/>
      <c r="K1901" s="2394"/>
      <c r="L1901" s="2394"/>
      <c r="M1901" s="2377"/>
      <c r="N1901" s="2395"/>
      <c r="O1901" s="2396"/>
    </row>
    <row r="1902" spans="1:15" s="2372" customFormat="1">
      <c r="A1902" s="3350"/>
      <c r="B1902" s="2397"/>
      <c r="C1902" s="2397"/>
      <c r="D1902" s="2398"/>
      <c r="E1902" s="2399"/>
      <c r="F1902" s="2400"/>
      <c r="G1902" s="2401"/>
      <c r="H1902" s="3466"/>
      <c r="I1902" s="3466"/>
      <c r="J1902" s="3466"/>
      <c r="K1902" s="3466"/>
      <c r="L1902" s="3348"/>
      <c r="M1902" s="3348"/>
      <c r="N1902" s="3348"/>
      <c r="O1902" s="2411"/>
    </row>
    <row r="1903" spans="1:15" s="2372" customFormat="1">
      <c r="E1903" s="2412"/>
    </row>
    <row r="1904" spans="1:15" s="2372" customFormat="1" ht="15.75">
      <c r="A1904" s="3349"/>
      <c r="B1904" s="3349"/>
      <c r="C1904" s="3349"/>
      <c r="D1904" s="3349"/>
      <c r="E1904" s="3349"/>
      <c r="F1904" s="3349"/>
      <c r="G1904" s="3349"/>
      <c r="H1904" s="3349"/>
      <c r="I1904" s="3349"/>
      <c r="J1904" s="3349"/>
      <c r="K1904" s="3349"/>
      <c r="L1904" s="3349"/>
      <c r="M1904" s="3349"/>
      <c r="N1904" s="3349"/>
      <c r="O1904" s="3349"/>
    </row>
    <row r="1905" spans="1:15" s="2372" customFormat="1">
      <c r="A1905" s="2373"/>
      <c r="B1905" s="2373"/>
      <c r="C1905" s="2374"/>
      <c r="D1905" s="2374"/>
      <c r="E1905" s="2375"/>
      <c r="F1905" s="2373"/>
      <c r="G1905" s="2376"/>
      <c r="H1905" s="2373"/>
      <c r="I1905" s="2373"/>
      <c r="J1905" s="2373"/>
      <c r="K1905" s="2373"/>
      <c r="L1905" s="2373"/>
      <c r="M1905" s="2373"/>
      <c r="N1905" s="2373"/>
      <c r="O1905" s="2377"/>
    </row>
    <row r="1906" spans="1:15" s="2372" customFormat="1" ht="15">
      <c r="A1906" s="3350"/>
      <c r="B1906" s="2413"/>
      <c r="C1906" s="2379"/>
      <c r="E1906" s="2380"/>
      <c r="F1906" s="2381"/>
      <c r="G1906" s="2380"/>
      <c r="H1906" s="2382"/>
      <c r="I1906" s="2382"/>
      <c r="J1906" s="2383"/>
      <c r="K1906" s="2403"/>
      <c r="L1906" s="2403"/>
      <c r="M1906" s="2414"/>
      <c r="N1906" s="2404"/>
      <c r="O1906" s="2389"/>
    </row>
    <row r="1907" spans="1:15" s="2372" customFormat="1" ht="15">
      <c r="A1907" s="3350"/>
      <c r="B1907" s="2378"/>
      <c r="C1907" s="2379"/>
      <c r="E1907" s="2380"/>
      <c r="F1907" s="2381"/>
      <c r="G1907" s="2380"/>
      <c r="H1907" s="2382"/>
      <c r="I1907" s="2382"/>
      <c r="J1907" s="2383"/>
      <c r="K1907" s="2383"/>
      <c r="L1907" s="2383"/>
      <c r="M1907" s="2387"/>
      <c r="N1907" s="2388"/>
      <c r="O1907" s="2389"/>
    </row>
    <row r="1908" spans="1:15" s="2372" customFormat="1" ht="15">
      <c r="A1908" s="3350"/>
      <c r="B1908" s="2378"/>
      <c r="C1908" s="2379"/>
      <c r="E1908" s="2380"/>
      <c r="F1908" s="2381"/>
      <c r="G1908" s="2380"/>
      <c r="H1908" s="2382"/>
      <c r="I1908" s="2382"/>
      <c r="J1908" s="2383"/>
      <c r="K1908" s="2383"/>
      <c r="L1908" s="2383"/>
      <c r="M1908" s="2387"/>
      <c r="N1908" s="2388"/>
      <c r="O1908" s="2389"/>
    </row>
    <row r="1909" spans="1:15" s="2372" customFormat="1">
      <c r="A1909" s="3350"/>
      <c r="B1909" s="2382"/>
      <c r="C1909" s="2379"/>
      <c r="E1909" s="2380"/>
      <c r="F1909" s="2386"/>
      <c r="G1909" s="2380"/>
      <c r="H1909" s="2382"/>
      <c r="I1909" s="2382"/>
      <c r="J1909" s="2383"/>
      <c r="K1909" s="2383"/>
      <c r="L1909" s="2383"/>
      <c r="M1909" s="2387"/>
      <c r="N1909" s="2388"/>
      <c r="O1909" s="2389"/>
    </row>
    <row r="1910" spans="1:15" s="2372" customFormat="1" ht="15">
      <c r="A1910" s="3350"/>
      <c r="B1910" s="2378"/>
      <c r="C1910" s="2379"/>
      <c r="E1910" s="2380"/>
      <c r="F1910" s="2381"/>
      <c r="G1910" s="2380"/>
      <c r="H1910" s="2382"/>
      <c r="I1910" s="2382"/>
      <c r="J1910" s="2383"/>
      <c r="K1910" s="2383"/>
      <c r="L1910" s="2383"/>
      <c r="M1910" s="2387"/>
      <c r="N1910" s="2388"/>
      <c r="O1910" s="2387"/>
    </row>
    <row r="1911" spans="1:15" s="2372" customFormat="1">
      <c r="A1911" s="3350"/>
      <c r="B1911" s="2382"/>
      <c r="C1911" s="2381"/>
      <c r="E1911" s="2380"/>
      <c r="F1911" s="2381"/>
      <c r="G1911" s="2380"/>
      <c r="H1911" s="2382"/>
      <c r="I1911" s="2382"/>
      <c r="J1911" s="2383"/>
      <c r="K1911" s="2383"/>
      <c r="L1911" s="2383"/>
      <c r="M1911" s="2387"/>
      <c r="N1911" s="2388"/>
      <c r="O1911" s="2387"/>
    </row>
    <row r="1912" spans="1:15" s="2372" customFormat="1">
      <c r="A1912" s="3350"/>
      <c r="B1912" s="2384"/>
      <c r="E1912" s="2380"/>
      <c r="F1912" s="2381"/>
      <c r="H1912" s="2382"/>
      <c r="I1912" s="2382"/>
      <c r="J1912" s="2383"/>
      <c r="K1912" s="2383"/>
      <c r="L1912" s="2383"/>
      <c r="M1912" s="2387"/>
      <c r="N1912" s="2388"/>
      <c r="O1912" s="2387"/>
    </row>
    <row r="1913" spans="1:15" s="2372" customFormat="1">
      <c r="A1913" s="3350"/>
      <c r="B1913" s="2384"/>
      <c r="E1913" s="2380"/>
      <c r="H1913" s="2382"/>
      <c r="I1913" s="2382"/>
      <c r="J1913" s="2383"/>
      <c r="K1913" s="2383"/>
      <c r="L1913" s="2383"/>
      <c r="M1913" s="2387"/>
      <c r="N1913" s="2388"/>
      <c r="O1913" s="2387"/>
    </row>
    <row r="1914" spans="1:15" s="2372" customFormat="1">
      <c r="A1914" s="3350"/>
      <c r="B1914" s="2384"/>
      <c r="E1914" s="2380"/>
      <c r="I1914" s="2382"/>
      <c r="J1914" s="2383"/>
      <c r="K1914" s="2383"/>
      <c r="L1914" s="2383"/>
      <c r="M1914" s="2387"/>
      <c r="N1914" s="2388"/>
      <c r="O1914" s="2387"/>
    </row>
    <row r="1915" spans="1:15" s="2372" customFormat="1">
      <c r="A1915" s="3350"/>
      <c r="B1915" s="2384"/>
      <c r="E1915" s="2380"/>
      <c r="I1915" s="2382"/>
      <c r="J1915" s="2383"/>
      <c r="K1915" s="2383"/>
      <c r="L1915" s="2383"/>
      <c r="M1915" s="2387"/>
      <c r="N1915" s="2388"/>
      <c r="O1915" s="2387"/>
    </row>
    <row r="1916" spans="1:15" s="2372" customFormat="1">
      <c r="A1916" s="3350"/>
      <c r="B1916" s="2384"/>
      <c r="I1916" s="2382"/>
      <c r="J1916" s="2383"/>
      <c r="K1916" s="2383"/>
      <c r="L1916" s="2383"/>
      <c r="M1916" s="2387"/>
      <c r="N1916" s="2388"/>
      <c r="O1916" s="2387"/>
    </row>
    <row r="1917" spans="1:15" s="2372" customFormat="1">
      <c r="A1917" s="3350"/>
      <c r="B1917" s="2384"/>
      <c r="I1917" s="2382"/>
      <c r="J1917" s="2383"/>
      <c r="K1917" s="2383"/>
      <c r="L1917" s="2383"/>
      <c r="M1917" s="2387"/>
      <c r="N1917" s="2388"/>
      <c r="O1917" s="2387"/>
    </row>
    <row r="1918" spans="1:15" s="2372" customFormat="1">
      <c r="A1918" s="3350"/>
      <c r="B1918" s="2384"/>
      <c r="I1918" s="2382"/>
      <c r="J1918" s="2383"/>
      <c r="K1918" s="2383"/>
      <c r="L1918" s="2383"/>
      <c r="M1918" s="2387"/>
      <c r="N1918" s="2388"/>
      <c r="O1918" s="2387"/>
    </row>
    <row r="1919" spans="1:15" s="2372" customFormat="1">
      <c r="A1919" s="3350"/>
      <c r="B1919" s="2384"/>
      <c r="E1919" s="2380"/>
      <c r="I1919" s="2382"/>
      <c r="J1919" s="2383"/>
      <c r="K1919" s="2383"/>
      <c r="L1919" s="2383"/>
      <c r="M1919" s="2387"/>
      <c r="N1919" s="2388"/>
      <c r="O1919" s="2387"/>
    </row>
    <row r="1920" spans="1:15" s="2372" customFormat="1">
      <c r="A1920" s="3350"/>
      <c r="B1920" s="2384"/>
      <c r="I1920" s="2382"/>
      <c r="J1920" s="2383"/>
      <c r="K1920" s="2383"/>
      <c r="L1920" s="2383"/>
      <c r="M1920" s="2387"/>
      <c r="N1920" s="2388"/>
      <c r="O1920" s="2387"/>
    </row>
    <row r="1921" spans="1:15" s="2372" customFormat="1">
      <c r="A1921" s="3350"/>
      <c r="B1921" s="2382"/>
      <c r="E1921" s="2380"/>
      <c r="F1921" s="2382"/>
      <c r="I1921" s="2382"/>
      <c r="J1921" s="2383"/>
      <c r="K1921" s="2383"/>
      <c r="L1921" s="2383"/>
      <c r="M1921" s="2387"/>
      <c r="N1921" s="2388"/>
      <c r="O1921" s="2387"/>
    </row>
    <row r="1922" spans="1:15" s="2372" customFormat="1">
      <c r="A1922" s="3350"/>
      <c r="B1922" s="2382"/>
      <c r="E1922" s="2412"/>
      <c r="I1922" s="2382"/>
      <c r="J1922" s="2382"/>
      <c r="K1922" s="2394"/>
      <c r="L1922" s="2394"/>
      <c r="M1922" s="2377"/>
      <c r="N1922" s="2395"/>
      <c r="O1922" s="2396"/>
    </row>
    <row r="1923" spans="1:15" s="2372" customFormat="1">
      <c r="A1923" s="3350"/>
      <c r="B1923" s="2397"/>
      <c r="C1923" s="2397"/>
      <c r="D1923" s="2398"/>
      <c r="E1923" s="2399"/>
      <c r="F1923" s="2400"/>
      <c r="G1923" s="2401"/>
      <c r="H1923" s="3466"/>
      <c r="I1923" s="3466"/>
      <c r="J1923" s="3466"/>
      <c r="K1923" s="3466"/>
      <c r="L1923" s="3348"/>
      <c r="M1923" s="3348"/>
      <c r="N1923" s="3348"/>
      <c r="O1923" s="2411"/>
    </row>
    <row r="1924" spans="1:15" s="2372" customFormat="1">
      <c r="E1924" s="2380"/>
    </row>
    <row r="1925" spans="1:15" s="2372" customFormat="1" ht="15.75">
      <c r="A1925" s="3349"/>
      <c r="B1925" s="3349"/>
      <c r="C1925" s="3349"/>
      <c r="D1925" s="3349"/>
      <c r="E1925" s="3349"/>
      <c r="F1925" s="3349"/>
      <c r="G1925" s="3349"/>
      <c r="H1925" s="3349"/>
      <c r="I1925" s="3349"/>
      <c r="J1925" s="3349"/>
      <c r="K1925" s="3349"/>
      <c r="L1925" s="3349"/>
      <c r="M1925" s="3349"/>
      <c r="N1925" s="3349"/>
      <c r="O1925" s="3349"/>
    </row>
    <row r="1926" spans="1:15" s="2372" customFormat="1">
      <c r="A1926" s="2373"/>
      <c r="B1926" s="2373"/>
      <c r="C1926" s="2374"/>
      <c r="D1926" s="2374"/>
      <c r="E1926" s="2375"/>
      <c r="F1926" s="2373"/>
      <c r="G1926" s="2376"/>
      <c r="H1926" s="2373"/>
      <c r="I1926" s="2373"/>
      <c r="J1926" s="2373"/>
      <c r="K1926" s="2373"/>
      <c r="L1926" s="2373"/>
      <c r="M1926" s="2373"/>
      <c r="N1926" s="2373"/>
      <c r="O1926" s="2377"/>
    </row>
    <row r="1927" spans="1:15" s="2372" customFormat="1" ht="15">
      <c r="A1927" s="3347"/>
      <c r="B1927" s="2415"/>
      <c r="C1927" s="2386"/>
      <c r="D1927" s="2416"/>
      <c r="E1927" s="2417"/>
      <c r="F1927" s="2381"/>
      <c r="G1927" s="2380"/>
      <c r="H1927" s="2382"/>
      <c r="I1927" s="2382"/>
      <c r="J1927" s="2383"/>
      <c r="K1927" s="2383"/>
      <c r="M1927" s="2380"/>
      <c r="N1927" s="2381"/>
      <c r="O1927" s="2380"/>
    </row>
    <row r="1928" spans="1:15" s="2372" customFormat="1" ht="15">
      <c r="A1928" s="3347"/>
      <c r="B1928" s="2378"/>
      <c r="C1928" s="2379"/>
      <c r="E1928" s="2380"/>
      <c r="F1928" s="2381"/>
      <c r="G1928" s="2380"/>
      <c r="H1928" s="2382"/>
      <c r="I1928" s="2382"/>
      <c r="J1928" s="2383"/>
      <c r="K1928" s="2383"/>
      <c r="L1928" s="2383"/>
      <c r="M1928" s="2387"/>
      <c r="N1928" s="2388"/>
      <c r="O1928" s="2389"/>
    </row>
    <row r="1929" spans="1:15" s="2372" customFormat="1">
      <c r="A1929" s="3347"/>
      <c r="B1929" s="2384"/>
      <c r="E1929" s="2380"/>
      <c r="F1929" s="2381"/>
      <c r="G1929" s="2380"/>
      <c r="H1929" s="2382"/>
      <c r="I1929" s="2382"/>
      <c r="J1929" s="2383"/>
      <c r="K1929" s="2383"/>
      <c r="L1929" s="2383"/>
      <c r="M1929" s="2387"/>
      <c r="N1929" s="2388"/>
      <c r="O1929" s="2389"/>
    </row>
    <row r="1930" spans="1:15" s="2372" customFormat="1">
      <c r="A1930" s="3347"/>
      <c r="J1930" s="2383"/>
      <c r="K1930" s="2383"/>
      <c r="L1930" s="2383"/>
      <c r="M1930" s="2387"/>
      <c r="N1930" s="2388"/>
      <c r="O1930" s="2387"/>
    </row>
    <row r="1931" spans="1:15" s="2372" customFormat="1" ht="14.25">
      <c r="A1931" s="3347"/>
      <c r="B1931" s="2373"/>
      <c r="C1931" s="2373"/>
      <c r="D1931" s="2391"/>
      <c r="E1931" s="2418"/>
      <c r="F1931" s="2393"/>
      <c r="G1931" s="2381"/>
      <c r="H1931" s="2380"/>
      <c r="I1931" s="2382"/>
      <c r="J1931" s="2382"/>
      <c r="K1931" s="2394"/>
      <c r="L1931" s="2394"/>
      <c r="M1931" s="2377"/>
      <c r="N1931" s="2395"/>
      <c r="O1931" s="2396"/>
    </row>
    <row r="1932" spans="1:15" s="2372" customFormat="1">
      <c r="A1932" s="3347"/>
      <c r="B1932" s="2397"/>
      <c r="C1932" s="2397"/>
      <c r="D1932" s="2398"/>
      <c r="E1932" s="2399"/>
      <c r="F1932" s="2400"/>
      <c r="G1932" s="2419"/>
      <c r="H1932" s="3466"/>
      <c r="I1932" s="3466"/>
      <c r="J1932" s="3466"/>
      <c r="K1932" s="3466"/>
      <c r="L1932" s="3348"/>
      <c r="M1932" s="3348"/>
      <c r="N1932" s="3348"/>
      <c r="O1932" s="2396"/>
    </row>
    <row r="1933" spans="1:15" s="2372" customFormat="1"/>
    <row r="1934" spans="1:15" s="2372" customFormat="1">
      <c r="A1934" s="3467"/>
      <c r="B1934" s="3467"/>
      <c r="C1934" s="2420"/>
      <c r="D1934" s="2421"/>
    </row>
    <row r="1935" spans="1:15" s="2372" customFormat="1">
      <c r="A1935" s="3467"/>
      <c r="B1935" s="3467"/>
      <c r="C1935" s="2422"/>
      <c r="D1935" s="2423"/>
    </row>
    <row r="1936" spans="1:15" s="2372" customFormat="1">
      <c r="A1936" s="3467"/>
      <c r="B1936" s="3467"/>
      <c r="C1936" s="2397"/>
      <c r="D1936" s="2424"/>
    </row>
    <row r="1937" spans="1:9" s="2372" customFormat="1"/>
    <row r="1938" spans="1:9" s="2372" customFormat="1"/>
    <row r="1939" spans="1:9" s="2372" customFormat="1"/>
    <row r="1940" spans="1:9" s="2372" customFormat="1" ht="12.75" customHeight="1">
      <c r="A1940" s="3346"/>
      <c r="B1940" s="3346"/>
      <c r="C1940" s="3346"/>
      <c r="D1940" s="3346"/>
      <c r="E1940" s="3346"/>
      <c r="F1940" s="3346"/>
      <c r="G1940" s="3346"/>
      <c r="H1940" s="3346"/>
      <c r="I1940" s="3346"/>
    </row>
    <row r="1941" spans="1:9" s="2372" customFormat="1" ht="12.75" customHeight="1">
      <c r="A1941" s="3346"/>
      <c r="B1941" s="3346"/>
      <c r="C1941" s="3346"/>
      <c r="D1941" s="3346"/>
      <c r="E1941" s="3346"/>
      <c r="F1941" s="3346"/>
      <c r="G1941" s="3346"/>
      <c r="H1941" s="3346"/>
      <c r="I1941" s="3346"/>
    </row>
    <row r="1942" spans="1:9" s="2372" customFormat="1" ht="15">
      <c r="A1942" s="2425"/>
      <c r="B1942" s="2425"/>
      <c r="C1942" s="2425"/>
      <c r="D1942" s="2425"/>
      <c r="E1942" s="2426"/>
      <c r="F1942" s="2427"/>
      <c r="G1942" s="2428"/>
      <c r="H1942" s="2429"/>
      <c r="I1942" s="2430"/>
    </row>
    <row r="1943" spans="1:9" s="2372" customFormat="1" ht="15.75">
      <c r="A1943" s="2425"/>
      <c r="B1943" s="2431"/>
      <c r="C1943" s="2432"/>
      <c r="D1943" s="2433"/>
      <c r="E1943" s="2434"/>
      <c r="F1943" s="2427"/>
      <c r="G1943" s="2428"/>
      <c r="H1943" s="2429"/>
      <c r="I1943" s="2429"/>
    </row>
    <row r="1944" spans="1:9" s="2372" customFormat="1" ht="15.75">
      <c r="A1944" s="2425"/>
      <c r="B1944" s="2431"/>
      <c r="C1944" s="2435"/>
      <c r="D1944" s="2433"/>
      <c r="E1944" s="2434"/>
      <c r="F1944" s="2427"/>
      <c r="G1944" s="2428"/>
      <c r="H1944" s="2429"/>
      <c r="I1944" s="2429"/>
    </row>
    <row r="1945" spans="1:9" s="2372" customFormat="1" ht="15.75">
      <c r="A1945" s="2425"/>
      <c r="B1945" s="2431"/>
      <c r="C1945" s="2432"/>
      <c r="D1945" s="2433"/>
      <c r="E1945" s="2434"/>
      <c r="F1945" s="2427"/>
      <c r="G1945" s="2428"/>
      <c r="H1945" s="2429"/>
      <c r="I1945" s="2429"/>
    </row>
    <row r="1946" spans="1:9" s="2372" customFormat="1" ht="15.75">
      <c r="A1946" s="2425"/>
      <c r="B1946" s="2431"/>
      <c r="C1946" s="2432"/>
      <c r="D1946" s="2433"/>
      <c r="E1946" s="2434"/>
      <c r="F1946" s="2427"/>
      <c r="G1946" s="2428"/>
      <c r="H1946" s="2429"/>
      <c r="I1946" s="2429"/>
    </row>
    <row r="1947" spans="1:9" s="2372" customFormat="1" ht="15.75">
      <c r="A1947" s="2425"/>
      <c r="B1947" s="2431"/>
      <c r="C1947" s="2432"/>
      <c r="D1947" s="2433"/>
      <c r="E1947" s="2436"/>
      <c r="F1947" s="2427"/>
      <c r="G1947" s="2428"/>
      <c r="H1947" s="2429"/>
      <c r="I1947" s="2429"/>
    </row>
    <row r="1948" spans="1:9" s="2372" customFormat="1" ht="15">
      <c r="A1948" s="2425"/>
      <c r="B1948" s="2431"/>
      <c r="C1948" s="2437"/>
      <c r="D1948" s="2433"/>
      <c r="E1948" s="2434"/>
      <c r="F1948" s="2427"/>
      <c r="G1948" s="2428"/>
      <c r="H1948" s="2429"/>
      <c r="I1948" s="2429"/>
    </row>
    <row r="1949" spans="1:9" s="2372" customFormat="1" ht="15">
      <c r="A1949" s="2425"/>
      <c r="B1949" s="2431"/>
      <c r="C1949" s="2385"/>
      <c r="D1949" s="2433"/>
      <c r="E1949" s="2434"/>
      <c r="F1949" s="2427"/>
      <c r="G1949" s="2428"/>
      <c r="H1949" s="2429"/>
      <c r="I1949" s="2430"/>
    </row>
    <row r="1950" spans="1:9" s="2372" customFormat="1" ht="15">
      <c r="A1950" s="2425"/>
      <c r="B1950" s="2431"/>
      <c r="C1950" s="2385"/>
      <c r="D1950" s="2425"/>
      <c r="E1950" s="2434"/>
      <c r="F1950" s="2427"/>
      <c r="G1950" s="2428"/>
      <c r="H1950" s="2429"/>
      <c r="I1950" s="2430"/>
    </row>
    <row r="1951" spans="1:9" s="2372" customFormat="1" ht="15">
      <c r="A1951" s="2425"/>
      <c r="B1951" s="2431"/>
      <c r="C1951" s="2385"/>
      <c r="D1951" s="2433"/>
      <c r="E1951" s="2434"/>
      <c r="F1951" s="2427"/>
      <c r="G1951" s="2428"/>
      <c r="H1951" s="2429"/>
      <c r="I1951" s="2430"/>
    </row>
    <row r="1952" spans="1:9" s="2372" customFormat="1" ht="15">
      <c r="A1952" s="2425"/>
      <c r="B1952" s="2431"/>
      <c r="C1952" s="2385"/>
      <c r="D1952" s="2433"/>
      <c r="E1952" s="2434"/>
      <c r="F1952" s="2427"/>
      <c r="G1952" s="2428"/>
      <c r="H1952" s="2429"/>
      <c r="I1952" s="2430"/>
    </row>
    <row r="1953" spans="1:9" s="2372" customFormat="1" ht="15">
      <c r="A1953" s="2425"/>
      <c r="B1953" s="2431"/>
      <c r="C1953" s="2385"/>
      <c r="D1953" s="2433"/>
      <c r="E1953" s="2434"/>
      <c r="F1953" s="2427"/>
      <c r="G1953" s="2428"/>
      <c r="H1953" s="2429"/>
      <c r="I1953" s="2430"/>
    </row>
    <row r="1954" spans="1:9" s="2372" customFormat="1" ht="15">
      <c r="A1954" s="2425"/>
      <c r="B1954" s="2438"/>
      <c r="C1954" s="2385"/>
      <c r="D1954" s="2433"/>
      <c r="E1954" s="2434"/>
      <c r="F1954" s="2427"/>
      <c r="G1954" s="2428"/>
      <c r="H1954" s="2429"/>
      <c r="I1954" s="2430"/>
    </row>
    <row r="1955" spans="1:9" s="2372" customFormat="1" ht="15">
      <c r="A1955" s="2425"/>
      <c r="B1955" s="2431"/>
      <c r="C1955" s="2385"/>
      <c r="D1955" s="2433"/>
      <c r="E1955" s="2434"/>
      <c r="F1955" s="2427"/>
      <c r="G1955" s="2428"/>
      <c r="H1955" s="2429"/>
      <c r="I1955" s="2430"/>
    </row>
    <row r="1956" spans="1:9" s="2372" customFormat="1" ht="15">
      <c r="A1956" s="2425"/>
      <c r="B1956" s="2431"/>
      <c r="C1956" s="2385"/>
      <c r="D1956" s="2433"/>
      <c r="E1956" s="2434"/>
      <c r="F1956" s="2427"/>
      <c r="G1956" s="2428"/>
      <c r="H1956" s="2429"/>
      <c r="I1956" s="2430"/>
    </row>
    <row r="1957" spans="1:9" s="2372" customFormat="1" ht="15">
      <c r="A1957" s="2425"/>
      <c r="B1957" s="2431"/>
      <c r="C1957" s="2385"/>
      <c r="D1957" s="2433"/>
      <c r="E1957" s="2434"/>
      <c r="F1957" s="2427"/>
      <c r="G1957" s="2428"/>
      <c r="H1957" s="2429"/>
      <c r="I1957" s="2430"/>
    </row>
    <row r="1958" spans="1:9" s="2372" customFormat="1" ht="15">
      <c r="A1958" s="2425"/>
      <c r="B1958" s="2431"/>
      <c r="C1958" s="2385"/>
      <c r="D1958" s="2433"/>
      <c r="E1958" s="2434"/>
      <c r="F1958" s="2427"/>
      <c r="G1958" s="2428"/>
      <c r="H1958" s="2429"/>
      <c r="I1958" s="2430"/>
    </row>
    <row r="1959" spans="1:9" s="2372" customFormat="1" ht="15">
      <c r="A1959" s="2425"/>
      <c r="B1959" s="2431"/>
      <c r="C1959" s="2385"/>
      <c r="D1959" s="2433"/>
      <c r="E1959" s="2434"/>
      <c r="F1959" s="2427"/>
      <c r="G1959" s="2428"/>
      <c r="H1959" s="2429"/>
      <c r="I1959" s="2430"/>
    </row>
    <row r="1960" spans="1:9" s="2372" customFormat="1" ht="15">
      <c r="A1960" s="2425"/>
      <c r="B1960" s="2425"/>
      <c r="C1960" s="2385"/>
      <c r="D1960" s="2433"/>
      <c r="E1960" s="2434"/>
      <c r="F1960" s="2427"/>
      <c r="G1960" s="2428"/>
      <c r="H1960" s="2429"/>
      <c r="I1960" s="2430"/>
    </row>
    <row r="1961" spans="1:9" s="2372" customFormat="1" ht="18">
      <c r="A1961" s="2439"/>
      <c r="B1961" s="2381"/>
      <c r="D1961" s="2440"/>
      <c r="E1961" s="2390"/>
      <c r="F1961" s="2441"/>
      <c r="G1961" s="2442"/>
    </row>
    <row r="1962" spans="1:9" s="2372" customFormat="1" ht="18">
      <c r="A1962" s="2439"/>
      <c r="B1962" s="2381"/>
      <c r="D1962" s="2443"/>
      <c r="E1962" s="2390"/>
      <c r="F1962" s="2441"/>
      <c r="G1962" s="2442"/>
    </row>
    <row r="1963" spans="1:9" s="2372" customFormat="1" ht="18">
      <c r="A1963" s="2439"/>
      <c r="B1963" s="2381"/>
      <c r="E1963" s="2380"/>
      <c r="F1963" s="2441"/>
      <c r="G1963" s="2442"/>
    </row>
    <row r="1964" spans="1:9" s="2372" customFormat="1"/>
    <row r="1965" spans="1:9" s="2372" customFormat="1"/>
    <row r="1966" spans="1:9" s="2372" customFormat="1"/>
    <row r="1967" spans="1:9" s="2372" customFormat="1"/>
    <row r="1968" spans="1:9" s="2372" customFormat="1">
      <c r="A1968" s="3346"/>
      <c r="B1968" s="3346"/>
      <c r="C1968" s="3346"/>
      <c r="D1968" s="3346"/>
      <c r="E1968" s="3346"/>
      <c r="F1968" s="3346"/>
      <c r="G1968" s="3346"/>
      <c r="H1968" s="3346"/>
      <c r="I1968" s="3346"/>
    </row>
    <row r="1969" spans="1:9" s="2372" customFormat="1">
      <c r="A1969" s="3346"/>
      <c r="B1969" s="3346"/>
      <c r="C1969" s="3346"/>
      <c r="D1969" s="3346"/>
      <c r="E1969" s="3346"/>
      <c r="F1969" s="3346"/>
      <c r="G1969" s="3346"/>
      <c r="H1969" s="3346"/>
      <c r="I1969" s="3346"/>
    </row>
    <row r="1970" spans="1:9" s="2372" customFormat="1" ht="15">
      <c r="A1970" s="2425"/>
      <c r="B1970" s="2425"/>
      <c r="C1970" s="2425"/>
      <c r="D1970" s="2425"/>
      <c r="E1970" s="2426"/>
      <c r="F1970" s="2427"/>
      <c r="G1970" s="2428"/>
      <c r="H1970" s="2429"/>
      <c r="I1970" s="2430"/>
    </row>
    <row r="1971" spans="1:9" s="2372" customFormat="1">
      <c r="A1971" s="2444"/>
      <c r="B1971" s="2445"/>
      <c r="D1971" s="2443"/>
      <c r="E1971" s="2380"/>
      <c r="H1971" s="2446"/>
    </row>
    <row r="1972" spans="1:9" s="2372" customFormat="1">
      <c r="A1972" s="2444"/>
      <c r="B1972" s="2445"/>
      <c r="D1972" s="2443"/>
      <c r="E1972" s="2380"/>
      <c r="H1972" s="2446"/>
    </row>
    <row r="1973" spans="1:9" s="2372" customFormat="1">
      <c r="A1973" s="2444"/>
      <c r="B1973" s="2445"/>
      <c r="D1973" s="2443"/>
      <c r="E1973" s="2380"/>
      <c r="H1973" s="2446"/>
    </row>
    <row r="1974" spans="1:9" s="2372" customFormat="1">
      <c r="A1974" s="2444"/>
      <c r="B1974" s="2445"/>
      <c r="D1974" s="2443"/>
      <c r="E1974" s="2380"/>
      <c r="H1974" s="2446"/>
    </row>
    <row r="1975" spans="1:9" s="2372" customFormat="1">
      <c r="A1975" s="2444"/>
      <c r="B1975" s="2445"/>
      <c r="D1975" s="2443"/>
      <c r="E1975" s="2380"/>
      <c r="H1975" s="2446"/>
    </row>
    <row r="1976" spans="1:9" s="2372" customFormat="1">
      <c r="A1976" s="2444"/>
      <c r="B1976" s="2445"/>
      <c r="D1976" s="2443"/>
      <c r="E1976" s="2380"/>
      <c r="H1976" s="2446"/>
    </row>
    <row r="1977" spans="1:9" s="2372" customFormat="1">
      <c r="A1977" s="2384"/>
      <c r="B1977" s="2445"/>
      <c r="D1977" s="2443"/>
      <c r="E1977" s="2380"/>
      <c r="H1977" s="2446"/>
    </row>
    <row r="1978" spans="1:9" s="2372" customFormat="1">
      <c r="A1978" s="2384"/>
      <c r="B1978" s="2445"/>
      <c r="D1978" s="2443"/>
      <c r="E1978" s="2380"/>
      <c r="H1978" s="2446"/>
    </row>
    <row r="1979" spans="1:9" s="2372" customFormat="1">
      <c r="A1979" s="2384"/>
      <c r="B1979" s="2445"/>
      <c r="D1979" s="2443"/>
      <c r="E1979" s="2380"/>
      <c r="H1979" s="2446"/>
    </row>
    <row r="1980" spans="1:9" s="2372" customFormat="1">
      <c r="A1980" s="2384"/>
      <c r="B1980" s="2445"/>
      <c r="D1980" s="2443"/>
      <c r="E1980" s="2380"/>
      <c r="H1980" s="2446"/>
    </row>
    <row r="1981" spans="1:9" s="2372" customFormat="1">
      <c r="A1981" s="2384"/>
      <c r="B1981" s="2445"/>
      <c r="D1981" s="2443"/>
      <c r="E1981" s="2380"/>
      <c r="H1981" s="2446"/>
    </row>
    <row r="1982" spans="1:9" s="2372" customFormat="1">
      <c r="A1982" s="2384"/>
      <c r="B1982" s="2445"/>
      <c r="D1982" s="2443"/>
      <c r="E1982" s="2380"/>
      <c r="H1982" s="2446"/>
    </row>
    <row r="1983" spans="1:9" s="2372" customFormat="1">
      <c r="A1983" s="2384"/>
      <c r="B1983" s="2445"/>
      <c r="D1983" s="2443"/>
      <c r="E1983" s="2380"/>
      <c r="H1983" s="2446"/>
    </row>
    <row r="1984" spans="1:9" s="2372" customFormat="1">
      <c r="D1984" s="2443"/>
      <c r="H1984" s="2446"/>
    </row>
    <row r="1985" spans="1:9" s="2372" customFormat="1">
      <c r="A1985" s="2384"/>
      <c r="B1985" s="2445"/>
      <c r="D1985" s="2443"/>
      <c r="E1985" s="2380"/>
      <c r="H1985" s="2446"/>
    </row>
    <row r="1986" spans="1:9" s="2372" customFormat="1">
      <c r="A1986" s="2384"/>
      <c r="B1986" s="2445"/>
      <c r="D1986" s="2443"/>
      <c r="E1986" s="2380"/>
      <c r="H1986" s="2446"/>
    </row>
    <row r="1987" spans="1:9" s="2372" customFormat="1">
      <c r="A1987" s="2384"/>
      <c r="B1987" s="2445"/>
      <c r="D1987" s="2443"/>
      <c r="E1987" s="2380"/>
      <c r="H1987" s="2446"/>
    </row>
    <row r="1988" spans="1:9" s="2372" customFormat="1">
      <c r="A1988" s="2384"/>
      <c r="B1988" s="2445"/>
      <c r="D1988" s="2443"/>
      <c r="E1988" s="2380"/>
      <c r="H1988" s="2446"/>
    </row>
    <row r="1989" spans="1:9" s="2372" customFormat="1">
      <c r="A1989" s="2384"/>
      <c r="B1989" s="2445"/>
      <c r="D1989" s="2443"/>
      <c r="E1989" s="2380"/>
      <c r="H1989" s="2446"/>
    </row>
    <row r="1990" spans="1:9" s="2372" customFormat="1"/>
    <row r="1991" spans="1:9" s="2372" customFormat="1">
      <c r="A1991" s="2384"/>
      <c r="B1991" s="2445"/>
      <c r="D1991" s="2443"/>
      <c r="E1991" s="2380"/>
      <c r="H1991" s="2446"/>
    </row>
    <row r="1992" spans="1:9" s="2372" customFormat="1">
      <c r="A1992" s="2384"/>
      <c r="B1992" s="2445"/>
      <c r="D1992" s="2443"/>
      <c r="E1992" s="2380"/>
      <c r="H1992" s="2446"/>
    </row>
    <row r="1993" spans="1:9" s="2372" customFormat="1">
      <c r="A1993" s="2444"/>
      <c r="B1993" s="2445"/>
      <c r="D1993" s="2443"/>
      <c r="E1993" s="2380"/>
      <c r="F1993" s="2381"/>
      <c r="G1993" s="2447"/>
      <c r="H1993" s="2446"/>
    </row>
    <row r="1994" spans="1:9" s="2372" customFormat="1">
      <c r="A1994" s="2444"/>
      <c r="B1994" s="2445"/>
      <c r="D1994" s="2443"/>
      <c r="E1994" s="2380"/>
      <c r="G1994" s="2447"/>
      <c r="H1994" s="2446"/>
    </row>
    <row r="1995" spans="1:9" s="2372" customFormat="1">
      <c r="A1995" s="2444"/>
      <c r="B1995" s="2445"/>
      <c r="D1995" s="2443"/>
      <c r="E1995" s="2380"/>
      <c r="H1995" s="2446"/>
    </row>
    <row r="1996" spans="1:9" s="2372" customFormat="1">
      <c r="A1996" s="2384"/>
      <c r="B1996" s="2445"/>
      <c r="D1996" s="2443"/>
      <c r="E1996" s="2380"/>
      <c r="H1996" s="2446"/>
    </row>
    <row r="1997" spans="1:9" s="2372" customFormat="1">
      <c r="A1997" s="2384"/>
      <c r="B1997" s="2381"/>
      <c r="D1997" s="2443"/>
      <c r="E1997" s="2380"/>
      <c r="H1997" s="2446"/>
    </row>
    <row r="1998" spans="1:9" s="2372" customFormat="1"/>
    <row r="1999" spans="1:9" s="2372" customFormat="1"/>
    <row r="2000" spans="1:9" s="2372" customFormat="1">
      <c r="A2000" s="3346"/>
      <c r="B2000" s="3346"/>
      <c r="C2000" s="3346"/>
      <c r="D2000" s="3346"/>
      <c r="E2000" s="3346"/>
      <c r="F2000" s="3346"/>
      <c r="G2000" s="3346"/>
      <c r="H2000" s="3346"/>
      <c r="I2000" s="3346"/>
    </row>
    <row r="2001" spans="1:9" s="2372" customFormat="1">
      <c r="A2001" s="3346"/>
      <c r="B2001" s="3346"/>
      <c r="C2001" s="3346"/>
      <c r="D2001" s="3346"/>
      <c r="E2001" s="3346"/>
      <c r="F2001" s="3346"/>
      <c r="G2001" s="3346"/>
      <c r="H2001" s="3346"/>
      <c r="I2001" s="3346"/>
    </row>
    <row r="2002" spans="1:9" s="2372" customFormat="1" ht="15">
      <c r="A2002" s="2425"/>
      <c r="B2002" s="2425"/>
      <c r="C2002" s="2425"/>
      <c r="D2002" s="2425"/>
      <c r="E2002" s="2426"/>
      <c r="F2002" s="2427"/>
      <c r="G2002" s="2428"/>
      <c r="H2002" s="2429"/>
      <c r="I2002" s="2430"/>
    </row>
    <row r="2003" spans="1:9" s="2372" customFormat="1" ht="15.75">
      <c r="A2003" s="2448"/>
      <c r="B2003" s="2381"/>
      <c r="C2003" s="2449"/>
      <c r="D2003" s="2440"/>
      <c r="E2003" s="2380"/>
      <c r="F2003" s="2381"/>
      <c r="G2003" s="2380"/>
      <c r="H2003" s="2446"/>
    </row>
    <row r="2004" spans="1:9" s="2372" customFormat="1" ht="15.75">
      <c r="A2004" s="2448"/>
      <c r="B2004" s="2381"/>
      <c r="C2004" s="2449"/>
      <c r="D2004" s="2440"/>
      <c r="E2004" s="2380"/>
      <c r="F2004" s="2381"/>
      <c r="G2004" s="2380"/>
      <c r="H2004" s="2446"/>
    </row>
    <row r="2005" spans="1:9" s="2372" customFormat="1" ht="15.75">
      <c r="A2005" s="2448"/>
      <c r="B2005" s="2381"/>
      <c r="C2005" s="2449"/>
      <c r="D2005" s="2440"/>
      <c r="E2005" s="2380"/>
      <c r="F2005" s="2381"/>
      <c r="G2005" s="2380"/>
      <c r="H2005" s="2446"/>
    </row>
    <row r="2006" spans="1:9" s="2372" customFormat="1" ht="15.75">
      <c r="A2006" s="2448"/>
      <c r="B2006" s="2381"/>
      <c r="D2006" s="2443"/>
      <c r="E2006" s="2405"/>
      <c r="F2006" s="2381"/>
      <c r="G2006" s="2380"/>
    </row>
    <row r="2007" spans="1:9" s="2372" customFormat="1" ht="15.75">
      <c r="A2007" s="2448"/>
      <c r="B2007" s="2381"/>
      <c r="D2007" s="2443"/>
      <c r="E2007" s="2405"/>
      <c r="F2007" s="2381"/>
      <c r="G2007" s="2380"/>
    </row>
    <row r="2008" spans="1:9" s="2372" customFormat="1" ht="15.75">
      <c r="A2008" s="2448"/>
      <c r="B2008" s="2381"/>
      <c r="D2008" s="2443"/>
      <c r="E2008" s="2405"/>
      <c r="F2008" s="2381"/>
      <c r="G2008" s="2380"/>
    </row>
    <row r="2009" spans="1:9" s="2372" customFormat="1"/>
    <row r="2010" spans="1:9" s="2372" customFormat="1"/>
    <row r="2011" spans="1:9" s="2372" customFormat="1"/>
    <row r="2012" spans="1:9" s="2372" customFormat="1"/>
  </sheetData>
  <mergeCells count="353">
    <mergeCell ref="A2000:I2001"/>
    <mergeCell ref="A1400:A1415"/>
    <mergeCell ref="H1415:K1415"/>
    <mergeCell ref="L1415:N1415"/>
    <mergeCell ref="A1417:O1417"/>
    <mergeCell ref="A1492:G1493"/>
    <mergeCell ref="A1419:A1429"/>
    <mergeCell ref="A1363:O1363"/>
    <mergeCell ref="A1365:A1377"/>
    <mergeCell ref="H1377:K1377"/>
    <mergeCell ref="L1377:N1377"/>
    <mergeCell ref="A1379:O1379"/>
    <mergeCell ref="A1381:A1396"/>
    <mergeCell ref="H1396:K1396"/>
    <mergeCell ref="L1396:N1396"/>
    <mergeCell ref="A1398:O1398"/>
    <mergeCell ref="H1429:K1429"/>
    <mergeCell ref="L1429:N1429"/>
    <mergeCell ref="A1431:B1431"/>
    <mergeCell ref="A1432:B1432"/>
    <mergeCell ref="A1433:B1433"/>
    <mergeCell ref="A1436:I1437"/>
    <mergeCell ref="A1452:I1453"/>
    <mergeCell ref="A1480:I1481"/>
    <mergeCell ref="L1246:N1246"/>
    <mergeCell ref="A1248:B1248"/>
    <mergeCell ref="A1249:B1249"/>
    <mergeCell ref="A1250:B1250"/>
    <mergeCell ref="A1347:O1348"/>
    <mergeCell ref="A1349:O1349"/>
    <mergeCell ref="A1351:A1360"/>
    <mergeCell ref="H1360:K1360"/>
    <mergeCell ref="L1360:N1360"/>
    <mergeCell ref="A1275:I1276"/>
    <mergeCell ref="A1289:I1290"/>
    <mergeCell ref="A1306:G1307"/>
    <mergeCell ref="A1254:I1255"/>
    <mergeCell ref="A1236:A1246"/>
    <mergeCell ref="H1246:K1246"/>
    <mergeCell ref="A1197:O1197"/>
    <mergeCell ref="A1199:A1213"/>
    <mergeCell ref="H1213:K1213"/>
    <mergeCell ref="L1213:N1213"/>
    <mergeCell ref="A1215:O1215"/>
    <mergeCell ref="A1217:A1232"/>
    <mergeCell ref="H1232:K1232"/>
    <mergeCell ref="L1232:N1232"/>
    <mergeCell ref="A1234:O1234"/>
    <mergeCell ref="A612:A618"/>
    <mergeCell ref="H618:K618"/>
    <mergeCell ref="L618:N618"/>
    <mergeCell ref="A915:I916"/>
    <mergeCell ref="A941:I942"/>
    <mergeCell ref="A792:I793"/>
    <mergeCell ref="A775:I776"/>
    <mergeCell ref="A645:I646"/>
    <mergeCell ref="A663:I664"/>
    <mergeCell ref="A677:G678"/>
    <mergeCell ref="A621:B621"/>
    <mergeCell ref="A622:B622"/>
    <mergeCell ref="A623:B623"/>
    <mergeCell ref="A724:A740"/>
    <mergeCell ref="H740:K740"/>
    <mergeCell ref="A808:G809"/>
    <mergeCell ref="A832:O833"/>
    <mergeCell ref="A834:O834"/>
    <mergeCell ref="A836:A845"/>
    <mergeCell ref="H752:K752"/>
    <mergeCell ref="L752:N752"/>
    <mergeCell ref="A755:O755"/>
    <mergeCell ref="A759:A765"/>
    <mergeCell ref="H765:K765"/>
    <mergeCell ref="H1195:K1195"/>
    <mergeCell ref="L1195:N1195"/>
    <mergeCell ref="L863:N863"/>
    <mergeCell ref="A908:B908"/>
    <mergeCell ref="A909:B909"/>
    <mergeCell ref="A1124:G1125"/>
    <mergeCell ref="A1157:O1158"/>
    <mergeCell ref="A1159:O1159"/>
    <mergeCell ref="A1161:A1175"/>
    <mergeCell ref="H1175:K1175"/>
    <mergeCell ref="L1175:N1175"/>
    <mergeCell ref="A1177:O1177"/>
    <mergeCell ref="A1179:A1195"/>
    <mergeCell ref="A953:I954"/>
    <mergeCell ref="A1028:O1028"/>
    <mergeCell ref="A1031:A1046"/>
    <mergeCell ref="H1046:K1046"/>
    <mergeCell ref="L1046:N1046"/>
    <mergeCell ref="A1013:O1013"/>
    <mergeCell ref="A1015:A1026"/>
    <mergeCell ref="H1026:K1026"/>
    <mergeCell ref="L1026:N1026"/>
    <mergeCell ref="A961:G962"/>
    <mergeCell ref="A992:O993"/>
    <mergeCell ref="A593:O593"/>
    <mergeCell ref="A597:A605"/>
    <mergeCell ref="H605:K605"/>
    <mergeCell ref="L605:N605"/>
    <mergeCell ref="A608:O608"/>
    <mergeCell ref="H845:K845"/>
    <mergeCell ref="L845:N845"/>
    <mergeCell ref="A847:O847"/>
    <mergeCell ref="A849:A863"/>
    <mergeCell ref="H863:K863"/>
    <mergeCell ref="A620:B620"/>
    <mergeCell ref="A627:I628"/>
    <mergeCell ref="A708:O709"/>
    <mergeCell ref="A710:O710"/>
    <mergeCell ref="A712:A720"/>
    <mergeCell ref="H720:K720"/>
    <mergeCell ref="L720:N720"/>
    <mergeCell ref="A722:O722"/>
    <mergeCell ref="L740:N740"/>
    <mergeCell ref="A768:B768"/>
    <mergeCell ref="A769:B769"/>
    <mergeCell ref="A770:B770"/>
    <mergeCell ref="A743:O743"/>
    <mergeCell ref="A746:A752"/>
    <mergeCell ref="A554:O554"/>
    <mergeCell ref="A557:A568"/>
    <mergeCell ref="H568:K568"/>
    <mergeCell ref="L568:N568"/>
    <mergeCell ref="A570:O570"/>
    <mergeCell ref="A572:A590"/>
    <mergeCell ref="H590:K590"/>
    <mergeCell ref="L590:N590"/>
    <mergeCell ref="A526:G527"/>
    <mergeCell ref="A469:O469"/>
    <mergeCell ref="A473:A479"/>
    <mergeCell ref="A382:I383"/>
    <mergeCell ref="A393:G394"/>
    <mergeCell ref="A350:B350"/>
    <mergeCell ref="A351:B351"/>
    <mergeCell ref="A352:B352"/>
    <mergeCell ref="A355:I356"/>
    <mergeCell ref="A419:O420"/>
    <mergeCell ref="A421:O421"/>
    <mergeCell ref="A424:A433"/>
    <mergeCell ref="H433:K433"/>
    <mergeCell ref="L433:N433"/>
    <mergeCell ref="A454:O454"/>
    <mergeCell ref="A458:A466"/>
    <mergeCell ref="H466:K466"/>
    <mergeCell ref="L466:N466"/>
    <mergeCell ref="A435:O435"/>
    <mergeCell ref="A437:A451"/>
    <mergeCell ref="H451:K451"/>
    <mergeCell ref="L451:N451"/>
    <mergeCell ref="H479:K479"/>
    <mergeCell ref="L479:N479"/>
    <mergeCell ref="H334:K334"/>
    <mergeCell ref="L334:N334"/>
    <mergeCell ref="A337:O337"/>
    <mergeCell ref="H347:K347"/>
    <mergeCell ref="L347:N347"/>
    <mergeCell ref="A349:B349"/>
    <mergeCell ref="A373:I374"/>
    <mergeCell ref="A327:A334"/>
    <mergeCell ref="A339:A347"/>
    <mergeCell ref="A299:O299"/>
    <mergeCell ref="H316:K316"/>
    <mergeCell ref="L316:N316"/>
    <mergeCell ref="A318:O318"/>
    <mergeCell ref="A322:A323"/>
    <mergeCell ref="H323:K323"/>
    <mergeCell ref="L323:N323"/>
    <mergeCell ref="A325:O325"/>
    <mergeCell ref="A301:A316"/>
    <mergeCell ref="A105:I106"/>
    <mergeCell ref="A235:I236"/>
    <mergeCell ref="A244:I245"/>
    <mergeCell ref="A133:O134"/>
    <mergeCell ref="A135:O135"/>
    <mergeCell ref="A139:A156"/>
    <mergeCell ref="H156:K156"/>
    <mergeCell ref="L156:N156"/>
    <mergeCell ref="A112:G113"/>
    <mergeCell ref="A159:O159"/>
    <mergeCell ref="A164:A175"/>
    <mergeCell ref="H175:K175"/>
    <mergeCell ref="L175:N175"/>
    <mergeCell ref="A177:O177"/>
    <mergeCell ref="A180:A186"/>
    <mergeCell ref="H186:K186"/>
    <mergeCell ref="A199:O199"/>
    <mergeCell ref="A204:A209"/>
    <mergeCell ref="H209:K209"/>
    <mergeCell ref="L209:N209"/>
    <mergeCell ref="A211:B211"/>
    <mergeCell ref="L186:N186"/>
    <mergeCell ref="A188:O188"/>
    <mergeCell ref="H197:K197"/>
    <mergeCell ref="A21:A39"/>
    <mergeCell ref="H39:K39"/>
    <mergeCell ref="L39:N39"/>
    <mergeCell ref="A1:O2"/>
    <mergeCell ref="A3:O3"/>
    <mergeCell ref="H17:K17"/>
    <mergeCell ref="L17:N17"/>
    <mergeCell ref="A19:O19"/>
    <mergeCell ref="A7:A17"/>
    <mergeCell ref="A87:I88"/>
    <mergeCell ref="A42:O42"/>
    <mergeCell ref="A44:A52"/>
    <mergeCell ref="H52:K52"/>
    <mergeCell ref="L52:N52"/>
    <mergeCell ref="A54:O54"/>
    <mergeCell ref="A56:A64"/>
    <mergeCell ref="H64:K64"/>
    <mergeCell ref="L64:N64"/>
    <mergeCell ref="A66:B66"/>
    <mergeCell ref="A67:B67"/>
    <mergeCell ref="A68:B68"/>
    <mergeCell ref="A69:B69"/>
    <mergeCell ref="A71:I72"/>
    <mergeCell ref="L197:N197"/>
    <mergeCell ref="A190:A197"/>
    <mergeCell ref="A219:I220"/>
    <mergeCell ref="A255:G256"/>
    <mergeCell ref="A281:O282"/>
    <mergeCell ref="A283:O283"/>
    <mergeCell ref="H297:K297"/>
    <mergeCell ref="L297:N297"/>
    <mergeCell ref="A212:B212"/>
    <mergeCell ref="A213:B213"/>
    <mergeCell ref="A214:B214"/>
    <mergeCell ref="A285:A297"/>
    <mergeCell ref="A481:B481"/>
    <mergeCell ref="A910:B910"/>
    <mergeCell ref="A866:O866"/>
    <mergeCell ref="A869:A875"/>
    <mergeCell ref="H875:K875"/>
    <mergeCell ref="L875:N875"/>
    <mergeCell ref="A895:O895"/>
    <mergeCell ref="A899:A905"/>
    <mergeCell ref="H905:K905"/>
    <mergeCell ref="L905:N905"/>
    <mergeCell ref="A907:B907"/>
    <mergeCell ref="A877:O877"/>
    <mergeCell ref="A881:A892"/>
    <mergeCell ref="H892:K892"/>
    <mergeCell ref="L892:N892"/>
    <mergeCell ref="A497:I498"/>
    <mergeCell ref="A488:I489"/>
    <mergeCell ref="A482:B482"/>
    <mergeCell ref="A483:B483"/>
    <mergeCell ref="A484:B484"/>
    <mergeCell ref="L765:N765"/>
    <mergeCell ref="A767:B767"/>
    <mergeCell ref="A512:I513"/>
    <mergeCell ref="A552:O553"/>
    <mergeCell ref="A994:O994"/>
    <mergeCell ref="A996:A1011"/>
    <mergeCell ref="H1011:K1011"/>
    <mergeCell ref="L1011:N1011"/>
    <mergeCell ref="A1102:J1103"/>
    <mergeCell ref="A1075:I1076"/>
    <mergeCell ref="A1073:B1073"/>
    <mergeCell ref="A1074:B1074"/>
    <mergeCell ref="A1071:B1071"/>
    <mergeCell ref="A1072:B1072"/>
    <mergeCell ref="A1048:O1048"/>
    <mergeCell ref="A1052:A1058"/>
    <mergeCell ref="H1058:K1058"/>
    <mergeCell ref="L1058:N1058"/>
    <mergeCell ref="A1060:O1060"/>
    <mergeCell ref="A1064:A1069"/>
    <mergeCell ref="H1069:K1069"/>
    <mergeCell ref="L1069:N1069"/>
    <mergeCell ref="A1522:O1523"/>
    <mergeCell ref="A1524:O1524"/>
    <mergeCell ref="A1526:A1536"/>
    <mergeCell ref="H1536:K1536"/>
    <mergeCell ref="L1536:N1536"/>
    <mergeCell ref="A1539:O1539"/>
    <mergeCell ref="A1541:A1551"/>
    <mergeCell ref="H1551:K1551"/>
    <mergeCell ref="L1551:N1551"/>
    <mergeCell ref="A1553:O1553"/>
    <mergeCell ref="A1555:A1568"/>
    <mergeCell ref="H1568:K1568"/>
    <mergeCell ref="L1568:N1568"/>
    <mergeCell ref="A1570:O1570"/>
    <mergeCell ref="A1572:A1585"/>
    <mergeCell ref="H1585:K1585"/>
    <mergeCell ref="L1585:N1585"/>
    <mergeCell ref="A1587:O1587"/>
    <mergeCell ref="A1619:I1620"/>
    <mergeCell ref="A1602:I1603"/>
    <mergeCell ref="A1589:A1594"/>
    <mergeCell ref="H1594:K1594"/>
    <mergeCell ref="L1594:N1594"/>
    <mergeCell ref="A1596:B1596"/>
    <mergeCell ref="A1597:B1597"/>
    <mergeCell ref="A1598:B1598"/>
    <mergeCell ref="A1638:I1639"/>
    <mergeCell ref="A1805:I1806"/>
    <mergeCell ref="A1763:B1763"/>
    <mergeCell ref="A1764:B1764"/>
    <mergeCell ref="A1765:B1765"/>
    <mergeCell ref="A1730:O1730"/>
    <mergeCell ref="A1732:A1744"/>
    <mergeCell ref="H1744:K1744"/>
    <mergeCell ref="L1744:N1744"/>
    <mergeCell ref="A1747:O1747"/>
    <mergeCell ref="A1749:A1761"/>
    <mergeCell ref="H1761:K1761"/>
    <mergeCell ref="L1761:N1761"/>
    <mergeCell ref="A1768:I1769"/>
    <mergeCell ref="A1786:I1787"/>
    <mergeCell ref="A1704:A1716"/>
    <mergeCell ref="H1716:K1716"/>
    <mergeCell ref="L1716:N1716"/>
    <mergeCell ref="A1719:O1719"/>
    <mergeCell ref="A1721:A1727"/>
    <mergeCell ref="H1727:K1727"/>
    <mergeCell ref="L1727:N1727"/>
    <mergeCell ref="A1652:G1653"/>
    <mergeCell ref="A1689:O1689"/>
    <mergeCell ref="A1691:A1700"/>
    <mergeCell ref="H1700:K1700"/>
    <mergeCell ref="L1700:N1700"/>
    <mergeCell ref="A1687:O1688"/>
    <mergeCell ref="A1702:O1702"/>
    <mergeCell ref="A1818:G1819"/>
    <mergeCell ref="A1852:O1853"/>
    <mergeCell ref="A1854:O1854"/>
    <mergeCell ref="A1856:A1871"/>
    <mergeCell ref="H1871:K1871"/>
    <mergeCell ref="L1871:N1871"/>
    <mergeCell ref="A1874:O1874"/>
    <mergeCell ref="A1876:A1886"/>
    <mergeCell ref="H1886:K1886"/>
    <mergeCell ref="L1886:N1886"/>
    <mergeCell ref="A1968:I1969"/>
    <mergeCell ref="A1927:A1932"/>
    <mergeCell ref="H1932:K1932"/>
    <mergeCell ref="L1932:N1932"/>
    <mergeCell ref="A1934:B1934"/>
    <mergeCell ref="A1935:B1935"/>
    <mergeCell ref="A1936:B1936"/>
    <mergeCell ref="A1888:O1888"/>
    <mergeCell ref="A1890:A1902"/>
    <mergeCell ref="H1902:K1902"/>
    <mergeCell ref="L1902:N1902"/>
    <mergeCell ref="A1904:O1904"/>
    <mergeCell ref="A1906:A1923"/>
    <mergeCell ref="H1923:K1923"/>
    <mergeCell ref="L1923:N1923"/>
    <mergeCell ref="A1925:O1925"/>
    <mergeCell ref="A1940:I1941"/>
  </mergeCells>
  <pageMargins left="0.7" right="0.7" top="0.75" bottom="0.75" header="0.3" footer="0.3"/>
  <pageSetup paperSize="3"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8BE1D-E5C5-499D-8765-66481A6487B0}">
  <dimension ref="A1:D100"/>
  <sheetViews>
    <sheetView topLeftCell="A33" workbookViewId="0">
      <selection activeCell="B45" sqref="B45"/>
    </sheetView>
  </sheetViews>
  <sheetFormatPr defaultRowHeight="12.75"/>
  <cols>
    <col min="1" max="1" width="9.42578125" customWidth="1"/>
    <col min="2" max="2" width="42" customWidth="1"/>
    <col min="3" max="3" width="12.28515625" customWidth="1"/>
    <col min="4" max="4" width="40.140625" customWidth="1"/>
  </cols>
  <sheetData>
    <row r="1" spans="1:4" ht="20.25">
      <c r="A1" s="3387" t="s">
        <v>7795</v>
      </c>
      <c r="B1" s="3387"/>
      <c r="C1" s="3387"/>
      <c r="D1" s="3387"/>
    </row>
    <row r="2" spans="1:4" ht="22.5" customHeight="1">
      <c r="A2" s="955" t="s">
        <v>7796</v>
      </c>
      <c r="B2" s="1104" t="s">
        <v>7797</v>
      </c>
      <c r="C2" s="955" t="s">
        <v>5</v>
      </c>
      <c r="D2" s="1104" t="s">
        <v>7798</v>
      </c>
    </row>
    <row r="3" spans="1:4" ht="17.25" customHeight="1">
      <c r="A3" s="1104">
        <v>1</v>
      </c>
      <c r="B3" s="407"/>
      <c r="C3" s="676"/>
      <c r="D3" s="1130"/>
    </row>
    <row r="4" spans="1:4" ht="17.25" customHeight="1">
      <c r="A4" s="1104">
        <v>2</v>
      </c>
      <c r="B4" s="407"/>
      <c r="C4" s="676"/>
      <c r="D4" s="1130"/>
    </row>
    <row r="5" spans="1:4" ht="17.25" customHeight="1">
      <c r="A5" s="1104">
        <v>3</v>
      </c>
      <c r="B5" s="407"/>
      <c r="C5" s="676"/>
      <c r="D5" s="1130"/>
    </row>
    <row r="6" spans="1:4" ht="17.25" customHeight="1">
      <c r="A6" s="1104">
        <v>4</v>
      </c>
      <c r="B6" s="407"/>
      <c r="C6" s="676"/>
      <c r="D6" s="1130"/>
    </row>
    <row r="7" spans="1:4" ht="17.25" customHeight="1">
      <c r="A7" s="1104">
        <v>5</v>
      </c>
      <c r="B7" s="407"/>
      <c r="C7" s="676"/>
      <c r="D7" s="1130"/>
    </row>
    <row r="8" spans="1:4" ht="17.25" customHeight="1">
      <c r="A8" s="1104">
        <v>6</v>
      </c>
      <c r="B8" s="407"/>
      <c r="C8" s="676"/>
      <c r="D8" s="1130"/>
    </row>
    <row r="9" spans="1:4" ht="17.25" customHeight="1">
      <c r="A9" s="1104">
        <v>7</v>
      </c>
      <c r="B9" s="407"/>
      <c r="C9" s="676"/>
      <c r="D9" s="1130"/>
    </row>
    <row r="10" spans="1:4" ht="17.25" customHeight="1">
      <c r="A10" s="1104">
        <v>8</v>
      </c>
      <c r="B10" s="407" t="s">
        <v>7799</v>
      </c>
      <c r="C10" s="676"/>
      <c r="D10" s="1130"/>
    </row>
    <row r="11" spans="1:4" ht="17.25" customHeight="1">
      <c r="A11" s="1104">
        <v>9</v>
      </c>
      <c r="B11" s="407"/>
      <c r="C11" s="676"/>
      <c r="D11" s="1130"/>
    </row>
    <row r="12" spans="1:4" ht="17.25" customHeight="1">
      <c r="A12" s="1104">
        <v>10</v>
      </c>
      <c r="B12" s="407"/>
      <c r="C12" s="676"/>
      <c r="D12" s="1130"/>
    </row>
    <row r="13" spans="1:4" ht="17.25" customHeight="1">
      <c r="A13" s="1104">
        <v>11</v>
      </c>
      <c r="B13" s="407"/>
      <c r="C13" s="676"/>
      <c r="D13" s="1130"/>
    </row>
    <row r="14" spans="1:4" ht="17.25" customHeight="1">
      <c r="A14" s="1104">
        <v>12</v>
      </c>
      <c r="B14" s="407" t="s">
        <v>7800</v>
      </c>
      <c r="C14" s="676">
        <v>1105</v>
      </c>
      <c r="D14" s="1130"/>
    </row>
    <row r="15" spans="1:4" ht="17.25" customHeight="1">
      <c r="A15" s="1104">
        <v>13</v>
      </c>
      <c r="B15" s="407"/>
      <c r="C15" s="676"/>
      <c r="D15" s="1130"/>
    </row>
    <row r="16" spans="1:4" ht="17.25" customHeight="1">
      <c r="A16" s="1104">
        <v>14</v>
      </c>
      <c r="B16" s="407"/>
      <c r="C16" s="676"/>
      <c r="D16" s="1130"/>
    </row>
    <row r="17" spans="1:4" ht="17.25" customHeight="1">
      <c r="A17" s="1104">
        <v>15</v>
      </c>
      <c r="B17" s="407"/>
      <c r="C17" s="676"/>
      <c r="D17" s="1130"/>
    </row>
    <row r="18" spans="1:4" ht="17.25" customHeight="1">
      <c r="A18" s="1104">
        <v>16</v>
      </c>
      <c r="B18" s="407" t="s">
        <v>7801</v>
      </c>
      <c r="C18" s="676">
        <v>1105</v>
      </c>
      <c r="D18" s="1130"/>
    </row>
    <row r="19" spans="1:4" ht="17.25" customHeight="1">
      <c r="A19" s="1104">
        <v>17</v>
      </c>
      <c r="B19" s="407"/>
      <c r="C19" s="676"/>
      <c r="D19" s="1130"/>
    </row>
    <row r="20" spans="1:4" ht="17.25" customHeight="1">
      <c r="A20" s="1104">
        <v>18</v>
      </c>
      <c r="B20" s="407"/>
      <c r="C20" s="676"/>
      <c r="D20" s="1130"/>
    </row>
    <row r="21" spans="1:4" ht="17.25" customHeight="1">
      <c r="A21" s="1104">
        <v>19</v>
      </c>
      <c r="B21" s="407" t="s">
        <v>7802</v>
      </c>
      <c r="C21" s="676">
        <v>103</v>
      </c>
      <c r="D21" s="1130"/>
    </row>
    <row r="22" spans="1:4" ht="17.25" customHeight="1">
      <c r="A22" s="1104">
        <v>20</v>
      </c>
      <c r="B22" s="407"/>
      <c r="C22" s="676"/>
      <c r="D22" s="1130"/>
    </row>
    <row r="23" spans="1:4" ht="17.25" customHeight="1">
      <c r="A23" s="1104">
        <v>21</v>
      </c>
      <c r="B23" s="407"/>
      <c r="C23" s="676"/>
      <c r="D23" s="1130"/>
    </row>
    <row r="24" spans="1:4" ht="17.25" customHeight="1">
      <c r="A24" s="1104">
        <v>22</v>
      </c>
      <c r="B24" s="407" t="s">
        <v>7803</v>
      </c>
      <c r="C24" s="676">
        <v>708</v>
      </c>
      <c r="D24" s="1130"/>
    </row>
    <row r="25" spans="1:4" ht="17.25" customHeight="1">
      <c r="A25" s="1104">
        <v>23</v>
      </c>
      <c r="B25" s="407"/>
      <c r="C25" s="676"/>
      <c r="D25" s="1130"/>
    </row>
    <row r="26" spans="1:4" ht="17.25" customHeight="1">
      <c r="A26" s="1104">
        <v>24</v>
      </c>
      <c r="B26" s="407"/>
      <c r="C26" s="676"/>
      <c r="D26" s="1130"/>
    </row>
    <row r="27" spans="1:4" ht="17.25" customHeight="1">
      <c r="A27" s="1104">
        <v>25</v>
      </c>
      <c r="B27" s="407" t="s">
        <v>7804</v>
      </c>
      <c r="C27" s="676"/>
      <c r="D27" s="1130"/>
    </row>
    <row r="28" spans="1:4" ht="17.25" customHeight="1">
      <c r="A28" s="1104">
        <v>26</v>
      </c>
      <c r="B28" s="407" t="s">
        <v>3936</v>
      </c>
      <c r="C28" s="676">
        <v>336</v>
      </c>
      <c r="D28" s="1130"/>
    </row>
    <row r="29" spans="1:4" ht="17.25" customHeight="1">
      <c r="A29" s="1104">
        <v>27</v>
      </c>
      <c r="B29" s="407"/>
      <c r="C29" s="676"/>
      <c r="D29" s="1130"/>
    </row>
    <row r="30" spans="1:4" ht="17.25" customHeight="1">
      <c r="A30" s="1104">
        <v>28</v>
      </c>
      <c r="B30" s="407"/>
      <c r="C30" s="676"/>
      <c r="D30" s="1130"/>
    </row>
    <row r="31" spans="1:4" ht="17.25" customHeight="1">
      <c r="A31" s="1104">
        <v>29</v>
      </c>
      <c r="B31" s="407" t="s">
        <v>7805</v>
      </c>
      <c r="C31" s="676">
        <v>401</v>
      </c>
      <c r="D31" s="1130"/>
    </row>
    <row r="32" spans="1:4" ht="17.25" customHeight="1">
      <c r="A32" s="1104">
        <v>30</v>
      </c>
      <c r="B32" s="956" t="s">
        <v>7806</v>
      </c>
      <c r="C32" s="1972">
        <v>161</v>
      </c>
      <c r="D32" s="2093">
        <v>1350000</v>
      </c>
    </row>
    <row r="33" spans="1:4" ht="17.25" customHeight="1">
      <c r="A33" s="1104">
        <v>31</v>
      </c>
      <c r="B33" s="407" t="s">
        <v>7807</v>
      </c>
      <c r="C33" s="676"/>
      <c r="D33" s="1130"/>
    </row>
    <row r="34" spans="1:4" ht="17.25" customHeight="1">
      <c r="A34" s="1104">
        <v>32</v>
      </c>
      <c r="B34" s="407" t="s">
        <v>7808</v>
      </c>
      <c r="C34" s="676"/>
      <c r="D34" s="1130">
        <v>1200000</v>
      </c>
    </row>
    <row r="35" spans="1:4" ht="17.25" customHeight="1">
      <c r="A35" s="1104">
        <v>33</v>
      </c>
      <c r="B35" s="407"/>
      <c r="C35" s="676"/>
      <c r="D35" s="1130"/>
    </row>
    <row r="36" spans="1:4" ht="17.25" customHeight="1">
      <c r="A36" s="1104">
        <v>34</v>
      </c>
      <c r="B36" s="407"/>
      <c r="C36" s="676"/>
      <c r="D36" s="1130"/>
    </row>
    <row r="37" spans="1:4" ht="17.25" customHeight="1">
      <c r="A37" s="1104">
        <v>35</v>
      </c>
      <c r="B37" s="407"/>
      <c r="C37" s="676"/>
      <c r="D37" s="1130"/>
    </row>
    <row r="38" spans="1:4" ht="17.25" customHeight="1">
      <c r="A38" s="1104">
        <v>36</v>
      </c>
      <c r="B38" s="407" t="s">
        <v>5859</v>
      </c>
      <c r="C38" s="676"/>
      <c r="D38" s="1130"/>
    </row>
    <row r="39" spans="1:4" ht="17.25" customHeight="1">
      <c r="A39" s="1104">
        <v>37</v>
      </c>
      <c r="B39" s="407" t="s">
        <v>7809</v>
      </c>
      <c r="C39" s="676">
        <v>1210</v>
      </c>
      <c r="D39" s="1130">
        <v>1900000</v>
      </c>
    </row>
    <row r="40" spans="1:4" ht="17.25" customHeight="1">
      <c r="A40" s="1104">
        <v>38</v>
      </c>
      <c r="B40" s="407" t="s">
        <v>7810</v>
      </c>
      <c r="C40" s="676">
        <v>435</v>
      </c>
      <c r="D40" s="1130">
        <v>2400000</v>
      </c>
    </row>
    <row r="41" spans="1:4" ht="17.25" customHeight="1">
      <c r="A41" s="1104">
        <v>39</v>
      </c>
      <c r="B41" s="407" t="s">
        <v>7811</v>
      </c>
      <c r="C41" s="676">
        <v>505</v>
      </c>
      <c r="D41" s="1130"/>
    </row>
    <row r="42" spans="1:4" ht="17.25" customHeight="1">
      <c r="A42" s="1104">
        <v>40</v>
      </c>
      <c r="B42" s="407" t="s">
        <v>7812</v>
      </c>
      <c r="C42" s="676">
        <v>708</v>
      </c>
      <c r="D42" s="1130">
        <v>3700000</v>
      </c>
    </row>
    <row r="43" spans="1:4" ht="17.25" customHeight="1">
      <c r="A43" s="1104">
        <v>41</v>
      </c>
      <c r="B43" s="407" t="s">
        <v>7813</v>
      </c>
      <c r="C43" s="676">
        <v>733</v>
      </c>
      <c r="D43" s="1130"/>
    </row>
    <row r="44" spans="1:4" ht="17.25" customHeight="1">
      <c r="A44" s="2047">
        <v>42</v>
      </c>
      <c r="B44" s="945" t="s">
        <v>7814</v>
      </c>
      <c r="C44" s="1133">
        <v>414</v>
      </c>
      <c r="D44" s="1732"/>
    </row>
    <row r="45" spans="1:4" ht="17.25" customHeight="1">
      <c r="A45" s="1104">
        <v>43</v>
      </c>
      <c r="B45" s="407" t="s">
        <v>7815</v>
      </c>
      <c r="C45" s="676">
        <v>1117</v>
      </c>
      <c r="D45" s="1130">
        <v>5500000</v>
      </c>
    </row>
    <row r="46" spans="1:4" ht="17.25" customHeight="1">
      <c r="A46" s="2047">
        <v>44</v>
      </c>
      <c r="B46" s="407"/>
      <c r="C46" s="676"/>
      <c r="D46" s="1130"/>
    </row>
    <row r="47" spans="1:4" ht="17.25" customHeight="1">
      <c r="A47" s="1104">
        <v>45</v>
      </c>
      <c r="B47" s="407"/>
      <c r="C47" s="407"/>
      <c r="D47" s="1130"/>
    </row>
    <row r="48" spans="1:4" ht="17.25" customHeight="1">
      <c r="A48" s="2047">
        <v>46</v>
      </c>
      <c r="B48" s="407"/>
      <c r="C48" s="407"/>
      <c r="D48" s="1130"/>
    </row>
    <row r="49" spans="1:4" ht="17.25" customHeight="1">
      <c r="A49" s="1104">
        <v>47</v>
      </c>
      <c r="B49" s="407"/>
      <c r="C49" s="407"/>
      <c r="D49" s="1130"/>
    </row>
    <row r="50" spans="1:4" ht="17.25" customHeight="1">
      <c r="A50" s="2047">
        <v>48</v>
      </c>
      <c r="B50" s="407"/>
      <c r="C50" s="407"/>
      <c r="D50" s="1130"/>
    </row>
    <row r="51" spans="1:4" ht="17.25" customHeight="1">
      <c r="A51" s="1104">
        <v>49</v>
      </c>
      <c r="B51" s="407"/>
      <c r="C51" s="407"/>
      <c r="D51" s="1130"/>
    </row>
    <row r="52" spans="1:4" ht="17.25" customHeight="1">
      <c r="A52" s="2047">
        <v>50</v>
      </c>
      <c r="B52" s="407"/>
      <c r="C52" s="407"/>
      <c r="D52" s="1130"/>
    </row>
    <row r="53" spans="1:4" ht="17.25" customHeight="1">
      <c r="A53" s="1104">
        <v>51</v>
      </c>
      <c r="B53" s="407"/>
      <c r="C53" s="407"/>
      <c r="D53" s="1130"/>
    </row>
    <row r="54" spans="1:4" ht="17.25" customHeight="1">
      <c r="A54" s="2047">
        <v>52</v>
      </c>
      <c r="B54" s="407"/>
      <c r="C54" s="407"/>
      <c r="D54" s="1130"/>
    </row>
    <row r="55" spans="1:4" ht="17.25" customHeight="1">
      <c r="A55" s="1104">
        <v>53</v>
      </c>
      <c r="B55" s="407"/>
      <c r="C55" s="407"/>
      <c r="D55" s="1130"/>
    </row>
    <row r="56" spans="1:4" ht="17.25" customHeight="1">
      <c r="A56" s="2047">
        <v>54</v>
      </c>
      <c r="B56" s="407"/>
      <c r="C56" s="407"/>
      <c r="D56" s="1130"/>
    </row>
    <row r="57" spans="1:4" ht="17.25" customHeight="1">
      <c r="A57" s="1104">
        <v>55</v>
      </c>
      <c r="B57" s="407"/>
      <c r="C57" s="407"/>
      <c r="D57" s="1130"/>
    </row>
    <row r="58" spans="1:4" ht="17.25" customHeight="1">
      <c r="A58" s="2047">
        <v>56</v>
      </c>
      <c r="B58" s="407"/>
      <c r="C58" s="407"/>
      <c r="D58" s="1130"/>
    </row>
    <row r="59" spans="1:4" ht="17.25" customHeight="1">
      <c r="A59" s="1104">
        <v>57</v>
      </c>
      <c r="B59" s="407"/>
      <c r="C59" s="407"/>
      <c r="D59" s="1130"/>
    </row>
    <row r="60" spans="1:4" ht="17.25" customHeight="1">
      <c r="A60" s="2047">
        <v>58</v>
      </c>
      <c r="B60" s="407" t="s">
        <v>7816</v>
      </c>
      <c r="C60" s="407"/>
      <c r="D60" s="1130"/>
    </row>
    <row r="61" spans="1:4" ht="17.25" customHeight="1">
      <c r="A61" s="1104">
        <v>59</v>
      </c>
      <c r="B61" s="407"/>
      <c r="C61" s="407"/>
      <c r="D61" s="1130"/>
    </row>
    <row r="62" spans="1:4" ht="17.25" customHeight="1">
      <c r="A62" s="2047">
        <v>60</v>
      </c>
      <c r="B62" s="407"/>
      <c r="C62" s="407"/>
      <c r="D62" s="1130"/>
    </row>
    <row r="63" spans="1:4" ht="17.25" customHeight="1">
      <c r="A63" s="1104">
        <v>61</v>
      </c>
      <c r="B63" s="407" t="s">
        <v>7817</v>
      </c>
      <c r="C63" s="407"/>
      <c r="D63" s="1130"/>
    </row>
    <row r="64" spans="1:4" ht="17.25" customHeight="1">
      <c r="A64" s="2047">
        <v>62</v>
      </c>
      <c r="B64" s="407"/>
      <c r="C64" s="407"/>
      <c r="D64" s="1130"/>
    </row>
    <row r="65" spans="1:4" ht="17.25" customHeight="1">
      <c r="A65" s="1104">
        <v>63</v>
      </c>
      <c r="B65" s="407"/>
      <c r="C65" s="407"/>
      <c r="D65" s="1130"/>
    </row>
    <row r="66" spans="1:4" ht="17.25" customHeight="1">
      <c r="A66" s="2047">
        <v>64</v>
      </c>
      <c r="B66" s="407" t="s">
        <v>7818</v>
      </c>
      <c r="C66" s="676">
        <v>401</v>
      </c>
      <c r="D66" s="1130"/>
    </row>
    <row r="67" spans="1:4" ht="17.25" customHeight="1">
      <c r="A67" s="1104">
        <v>65</v>
      </c>
      <c r="B67" s="407"/>
      <c r="C67" s="407"/>
      <c r="D67" s="1130"/>
    </row>
    <row r="68" spans="1:4" ht="17.25" customHeight="1">
      <c r="A68" s="2047">
        <v>66</v>
      </c>
      <c r="B68" s="407"/>
      <c r="C68" s="407"/>
      <c r="D68" s="1130"/>
    </row>
    <row r="69" spans="1:4" ht="17.25" customHeight="1">
      <c r="A69" s="1104">
        <v>67</v>
      </c>
      <c r="B69" s="407"/>
      <c r="C69" s="407"/>
      <c r="D69" s="1130"/>
    </row>
    <row r="70" spans="1:4" ht="17.25" customHeight="1">
      <c r="A70" s="2047">
        <v>68</v>
      </c>
      <c r="B70" s="407"/>
      <c r="C70" s="407"/>
      <c r="D70" s="1130"/>
    </row>
    <row r="71" spans="1:4" ht="17.25" customHeight="1">
      <c r="A71" s="1104">
        <v>69</v>
      </c>
      <c r="B71" s="407"/>
      <c r="C71" s="407"/>
      <c r="D71" s="1130"/>
    </row>
    <row r="72" spans="1:4" ht="17.25" customHeight="1">
      <c r="A72" s="2047">
        <v>70</v>
      </c>
      <c r="B72" s="407"/>
      <c r="C72" s="407"/>
      <c r="D72" s="1130"/>
    </row>
    <row r="73" spans="1:4" ht="17.25" customHeight="1">
      <c r="A73" s="1104">
        <v>71</v>
      </c>
      <c r="B73" s="407"/>
      <c r="C73" s="407"/>
      <c r="D73" s="1130"/>
    </row>
    <row r="74" spans="1:4" ht="17.25" customHeight="1">
      <c r="A74" s="2047">
        <v>72</v>
      </c>
      <c r="B74" s="407"/>
      <c r="C74" s="407"/>
      <c r="D74" s="1130"/>
    </row>
    <row r="75" spans="1:4" ht="17.25" customHeight="1">
      <c r="A75" s="1104">
        <v>73</v>
      </c>
      <c r="B75" s="407" t="s">
        <v>7819</v>
      </c>
      <c r="C75" s="407"/>
      <c r="D75" s="1130"/>
    </row>
    <row r="76" spans="1:4" ht="17.25" customHeight="1">
      <c r="A76" s="2047">
        <v>74</v>
      </c>
      <c r="B76" s="407"/>
      <c r="C76" s="407"/>
      <c r="D76" s="1130"/>
    </row>
    <row r="77" spans="1:4" ht="17.25" customHeight="1">
      <c r="A77" s="1104">
        <v>75</v>
      </c>
      <c r="B77" s="407"/>
      <c r="C77" s="407"/>
      <c r="D77" s="1130"/>
    </row>
    <row r="78" spans="1:4" ht="17.25" customHeight="1">
      <c r="A78" s="2047">
        <v>76</v>
      </c>
      <c r="B78" s="407"/>
      <c r="C78" s="407"/>
      <c r="D78" s="1130"/>
    </row>
    <row r="79" spans="1:4" ht="17.25" customHeight="1">
      <c r="A79" s="1104">
        <v>77</v>
      </c>
      <c r="B79" s="407"/>
      <c r="C79" s="407"/>
      <c r="D79" s="1130"/>
    </row>
    <row r="80" spans="1:4" ht="17.25" customHeight="1">
      <c r="A80" s="2047">
        <v>78</v>
      </c>
      <c r="B80" s="407"/>
      <c r="C80" s="407"/>
      <c r="D80" s="1130"/>
    </row>
    <row r="81" spans="1:4" ht="17.25" customHeight="1">
      <c r="A81" s="1104">
        <v>79</v>
      </c>
      <c r="B81" s="407"/>
      <c r="C81" s="407"/>
      <c r="D81" s="1130"/>
    </row>
    <row r="82" spans="1:4" ht="17.25" customHeight="1">
      <c r="A82" s="2047">
        <v>80</v>
      </c>
      <c r="B82" s="407"/>
      <c r="C82" s="407"/>
      <c r="D82" s="1130"/>
    </row>
    <row r="83" spans="1:4" ht="17.25" customHeight="1">
      <c r="A83" s="1104">
        <v>81</v>
      </c>
      <c r="B83" s="407"/>
      <c r="C83" s="407"/>
      <c r="D83" s="1130"/>
    </row>
    <row r="84" spans="1:4" ht="17.25" customHeight="1">
      <c r="A84" s="2047">
        <v>82</v>
      </c>
      <c r="B84" s="407" t="s">
        <v>7820</v>
      </c>
      <c r="C84" s="407"/>
      <c r="D84" s="1130"/>
    </row>
    <row r="85" spans="1:4" ht="17.25" customHeight="1">
      <c r="A85" s="1104">
        <v>83</v>
      </c>
      <c r="B85" s="407"/>
      <c r="C85" s="407"/>
      <c r="D85" s="1130"/>
    </row>
    <row r="86" spans="1:4" ht="17.25" customHeight="1">
      <c r="A86" s="2047">
        <v>84</v>
      </c>
      <c r="B86" s="407" t="s">
        <v>7821</v>
      </c>
      <c r="C86" s="407"/>
      <c r="D86" s="1130"/>
    </row>
    <row r="87" spans="1:4" ht="17.25" customHeight="1">
      <c r="A87" s="1104">
        <v>85</v>
      </c>
      <c r="B87" s="407"/>
      <c r="C87" s="407"/>
      <c r="D87" s="1130"/>
    </row>
    <row r="88" spans="1:4" ht="17.25" customHeight="1">
      <c r="A88" s="2047">
        <v>86</v>
      </c>
      <c r="B88" s="407"/>
      <c r="C88" s="407"/>
      <c r="D88" s="1130"/>
    </row>
    <row r="89" spans="1:4" ht="17.25" customHeight="1">
      <c r="A89" s="1104">
        <v>87</v>
      </c>
      <c r="B89" s="407"/>
      <c r="C89" s="407"/>
      <c r="D89" s="1130"/>
    </row>
    <row r="90" spans="1:4" ht="17.25" customHeight="1">
      <c r="A90" s="2047">
        <v>88</v>
      </c>
      <c r="B90" s="407"/>
      <c r="C90" s="407"/>
      <c r="D90" s="1130"/>
    </row>
    <row r="91" spans="1:4" ht="17.25" customHeight="1">
      <c r="A91" s="1104">
        <v>89</v>
      </c>
      <c r="B91" s="407"/>
      <c r="C91" s="407"/>
      <c r="D91" s="1130"/>
    </row>
    <row r="92" spans="1:4" ht="17.25" customHeight="1">
      <c r="A92" s="2047">
        <v>90</v>
      </c>
      <c r="B92" s="407"/>
      <c r="C92" s="407"/>
      <c r="D92" s="1130"/>
    </row>
    <row r="93" spans="1:4" ht="17.25" customHeight="1">
      <c r="A93" s="1104">
        <v>91</v>
      </c>
      <c r="B93" s="407"/>
      <c r="C93" s="407"/>
      <c r="D93" s="1130"/>
    </row>
    <row r="94" spans="1:4" ht="17.25" customHeight="1">
      <c r="A94" s="2047">
        <v>92</v>
      </c>
      <c r="B94" s="407"/>
      <c r="C94" s="407"/>
      <c r="D94" s="1130"/>
    </row>
    <row r="95" spans="1:4" ht="17.25" customHeight="1">
      <c r="A95" s="1104">
        <v>93</v>
      </c>
      <c r="B95" s="407"/>
      <c r="C95" s="407"/>
      <c r="D95" s="1130"/>
    </row>
    <row r="96" spans="1:4" ht="17.25" customHeight="1">
      <c r="A96" s="2047">
        <v>94</v>
      </c>
      <c r="B96" s="407"/>
      <c r="C96" s="407"/>
      <c r="D96" s="1130"/>
    </row>
    <row r="97" spans="1:4" ht="17.25" customHeight="1">
      <c r="A97" s="1104">
        <v>95</v>
      </c>
      <c r="B97" s="407"/>
      <c r="C97" s="407"/>
      <c r="D97" s="1130"/>
    </row>
    <row r="98" spans="1:4" ht="17.25" customHeight="1">
      <c r="A98" s="2047">
        <v>96</v>
      </c>
      <c r="B98" s="407"/>
      <c r="C98" s="407"/>
      <c r="D98" s="1130"/>
    </row>
    <row r="99" spans="1:4" ht="17.25" customHeight="1">
      <c r="A99" s="1104">
        <v>97</v>
      </c>
      <c r="B99" s="1689"/>
      <c r="C99" s="407"/>
      <c r="D99" s="1130"/>
    </row>
    <row r="100" spans="1:4" ht="17.25" customHeight="1">
      <c r="A100" s="1104">
        <v>98</v>
      </c>
      <c r="B100" s="1689"/>
      <c r="C100" s="407"/>
      <c r="D100" s="1130"/>
    </row>
  </sheetData>
  <mergeCells count="1">
    <mergeCell ref="A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G1006"/>
  <sheetViews>
    <sheetView topLeftCell="A183" workbookViewId="0">
      <selection activeCell="C192" sqref="C192"/>
    </sheetView>
  </sheetViews>
  <sheetFormatPr defaultColWidth="14.42578125" defaultRowHeight="15.75" customHeight="1"/>
  <cols>
    <col min="1" max="1" width="29.7109375" customWidth="1"/>
    <col min="2" max="2" width="40.42578125" customWidth="1"/>
    <col min="3" max="3" width="46.140625" customWidth="1"/>
    <col min="4" max="4" width="40.42578125" customWidth="1"/>
    <col min="5" max="5" width="56.85546875" customWidth="1"/>
    <col min="6" max="6" width="77.28515625" customWidth="1"/>
    <col min="7" max="7" width="92.85546875" customWidth="1"/>
  </cols>
  <sheetData>
    <row r="1" spans="1:7" ht="12.75">
      <c r="A1" s="3423"/>
      <c r="B1" s="3423"/>
      <c r="C1" s="3423"/>
      <c r="D1" s="3423"/>
      <c r="E1" s="3423"/>
      <c r="F1" s="229"/>
      <c r="G1" s="1691"/>
    </row>
    <row r="2" spans="1:7" ht="17.25">
      <c r="A2" s="3033" t="s">
        <v>153</v>
      </c>
      <c r="B2" s="230" t="s">
        <v>525</v>
      </c>
      <c r="C2" s="231" t="s">
        <v>3636</v>
      </c>
      <c r="D2" s="232" t="s">
        <v>7822</v>
      </c>
      <c r="E2" s="232" t="s">
        <v>7823</v>
      </c>
      <c r="F2" s="233" t="s">
        <v>7824</v>
      </c>
      <c r="G2" s="233" t="s">
        <v>7825</v>
      </c>
    </row>
    <row r="3" spans="1:7" ht="17.25">
      <c r="A3" s="234" t="s">
        <v>3128</v>
      </c>
      <c r="B3" s="251" t="s">
        <v>7826</v>
      </c>
      <c r="C3" s="252" t="s">
        <v>7827</v>
      </c>
      <c r="D3" s="257">
        <v>3211126</v>
      </c>
      <c r="E3" s="257" t="s">
        <v>7828</v>
      </c>
      <c r="F3" s="142"/>
      <c r="G3" s="263" t="s">
        <v>7829</v>
      </c>
    </row>
    <row r="4" spans="1:7" ht="17.25">
      <c r="A4" s="234" t="s">
        <v>7830</v>
      </c>
      <c r="B4" s="251" t="s">
        <v>7831</v>
      </c>
      <c r="C4" s="252" t="s">
        <v>7832</v>
      </c>
      <c r="D4" s="257" t="s">
        <v>7833</v>
      </c>
      <c r="E4" s="257" t="s">
        <v>7834</v>
      </c>
      <c r="F4" s="142"/>
      <c r="G4" s="263" t="s">
        <v>7835</v>
      </c>
    </row>
    <row r="5" spans="1:7" ht="17.25">
      <c r="A5" s="234" t="s">
        <v>423</v>
      </c>
      <c r="B5" s="251" t="s">
        <v>7836</v>
      </c>
      <c r="C5" s="252" t="s">
        <v>7837</v>
      </c>
      <c r="D5" s="257" t="s">
        <v>7838</v>
      </c>
      <c r="E5" s="257" t="s">
        <v>7839</v>
      </c>
      <c r="F5" s="142"/>
      <c r="G5" s="263" t="s">
        <v>7840</v>
      </c>
    </row>
    <row r="6" spans="1:7" ht="17.25">
      <c r="A6" s="235" t="s">
        <v>423</v>
      </c>
      <c r="B6" s="251" t="s">
        <v>7841</v>
      </c>
      <c r="C6" s="236" t="s">
        <v>7842</v>
      </c>
      <c r="D6" s="257">
        <v>3348418</v>
      </c>
      <c r="E6" s="371" t="s">
        <v>7843</v>
      </c>
      <c r="F6" s="2111"/>
      <c r="G6" s="263" t="s">
        <v>7844</v>
      </c>
    </row>
    <row r="7" spans="1:7" ht="17.25">
      <c r="A7" s="235" t="s">
        <v>7845</v>
      </c>
      <c r="B7" s="251" t="s">
        <v>7846</v>
      </c>
      <c r="C7" s="252" t="s">
        <v>7847</v>
      </c>
      <c r="D7" s="257">
        <v>3116121</v>
      </c>
      <c r="E7" s="257" t="s">
        <v>7848</v>
      </c>
      <c r="F7" s="142"/>
      <c r="G7" s="706"/>
    </row>
    <row r="8" spans="1:7" ht="17.25">
      <c r="A8" s="238"/>
      <c r="B8" s="251" t="s">
        <v>7849</v>
      </c>
      <c r="C8" s="252" t="s">
        <v>7850</v>
      </c>
      <c r="D8" s="257">
        <v>5781764</v>
      </c>
      <c r="E8" s="275" t="s">
        <v>7851</v>
      </c>
      <c r="F8" s="142"/>
      <c r="G8" s="706"/>
    </row>
    <row r="9" spans="1:7" ht="17.25">
      <c r="A9" s="234" t="s">
        <v>423</v>
      </c>
      <c r="B9" s="251" t="s">
        <v>7852</v>
      </c>
      <c r="C9" s="252" t="s">
        <v>2592</v>
      </c>
      <c r="D9" s="257" t="s">
        <v>7853</v>
      </c>
      <c r="E9" s="275"/>
      <c r="F9" s="142"/>
      <c r="G9" s="263" t="s">
        <v>7854</v>
      </c>
    </row>
    <row r="10" spans="1:7" ht="17.25">
      <c r="A10" s="234" t="s">
        <v>6435</v>
      </c>
      <c r="B10" s="251" t="s">
        <v>7855</v>
      </c>
      <c r="C10" s="706"/>
      <c r="D10" s="257">
        <v>5962197</v>
      </c>
      <c r="E10" s="275" t="s">
        <v>7856</v>
      </c>
      <c r="F10" s="142"/>
      <c r="G10" s="706"/>
    </row>
    <row r="11" spans="1:7" ht="17.25">
      <c r="A11" s="235" t="s">
        <v>7857</v>
      </c>
      <c r="B11" s="251" t="s">
        <v>7858</v>
      </c>
      <c r="C11" s="252" t="s">
        <v>7859</v>
      </c>
      <c r="D11" s="257">
        <v>3360217</v>
      </c>
      <c r="E11" s="275" t="s">
        <v>7860</v>
      </c>
      <c r="F11" s="142"/>
      <c r="G11" s="706"/>
    </row>
    <row r="12" spans="1:7" ht="17.25">
      <c r="A12" s="234" t="s">
        <v>2147</v>
      </c>
      <c r="B12" s="251" t="s">
        <v>7861</v>
      </c>
      <c r="C12" s="706"/>
      <c r="D12" s="257">
        <v>3362471</v>
      </c>
      <c r="E12" s="257" t="s">
        <v>7862</v>
      </c>
      <c r="F12" s="236" t="s">
        <v>7863</v>
      </c>
      <c r="G12" s="263" t="s">
        <v>7864</v>
      </c>
    </row>
    <row r="13" spans="1:7" ht="17.25">
      <c r="A13" s="234" t="s">
        <v>4472</v>
      </c>
      <c r="B13" s="251" t="s">
        <v>7865</v>
      </c>
      <c r="C13" s="252" t="s">
        <v>7866</v>
      </c>
      <c r="D13" s="257">
        <v>3344810</v>
      </c>
      <c r="E13" s="275" t="s">
        <v>7867</v>
      </c>
      <c r="F13" s="142"/>
      <c r="G13" s="263" t="s">
        <v>7868</v>
      </c>
    </row>
    <row r="14" spans="1:7" ht="17.25">
      <c r="A14" s="234" t="s">
        <v>117</v>
      </c>
      <c r="B14" s="251" t="s">
        <v>7869</v>
      </c>
      <c r="C14" s="252" t="s">
        <v>7870</v>
      </c>
      <c r="D14" s="257">
        <v>5577709</v>
      </c>
      <c r="E14" s="275" t="s">
        <v>7871</v>
      </c>
      <c r="F14" s="236" t="s">
        <v>7872</v>
      </c>
      <c r="G14" s="263" t="s">
        <v>7873</v>
      </c>
    </row>
    <row r="15" spans="1:7" ht="17.25">
      <c r="A15" s="234" t="s">
        <v>94</v>
      </c>
      <c r="B15" s="251" t="s">
        <v>7874</v>
      </c>
      <c r="C15" s="240" t="s">
        <v>7875</v>
      </c>
      <c r="D15" s="257">
        <v>3144372301</v>
      </c>
      <c r="E15" s="275" t="s">
        <v>7876</v>
      </c>
      <c r="F15" s="236" t="s">
        <v>7877</v>
      </c>
      <c r="G15" s="263" t="s">
        <v>7878</v>
      </c>
    </row>
    <row r="16" spans="1:7" ht="17.25">
      <c r="A16" s="238"/>
      <c r="B16" s="251"/>
      <c r="C16" s="240"/>
      <c r="D16" s="257"/>
      <c r="E16" s="257"/>
      <c r="F16" s="142"/>
      <c r="G16" s="706"/>
    </row>
    <row r="17" spans="1:7" ht="17.25">
      <c r="A17" s="238"/>
      <c r="B17" s="241" t="s">
        <v>7879</v>
      </c>
      <c r="C17" s="242" t="s">
        <v>7880</v>
      </c>
      <c r="D17" s="257">
        <v>3662572</v>
      </c>
      <c r="E17" s="257" t="s">
        <v>7881</v>
      </c>
      <c r="F17" s="142"/>
      <c r="G17" s="706"/>
    </row>
    <row r="18" spans="1:7" ht="17.25">
      <c r="A18" s="234" t="s">
        <v>2507</v>
      </c>
      <c r="B18" s="251" t="s">
        <v>7882</v>
      </c>
      <c r="C18" s="706"/>
      <c r="D18" s="257"/>
      <c r="E18" s="257" t="s">
        <v>7883</v>
      </c>
      <c r="F18" s="142"/>
      <c r="G18" s="706"/>
    </row>
    <row r="19" spans="1:7" ht="17.25">
      <c r="A19" s="234" t="s">
        <v>2029</v>
      </c>
      <c r="B19" s="251" t="s">
        <v>7884</v>
      </c>
      <c r="C19" s="243" t="s">
        <v>7885</v>
      </c>
      <c r="D19" s="257">
        <v>5707547</v>
      </c>
      <c r="E19" s="275" t="s">
        <v>7886</v>
      </c>
      <c r="F19" s="262"/>
      <c r="G19" s="263" t="s">
        <v>7887</v>
      </c>
    </row>
    <row r="20" spans="1:7" ht="17.25">
      <c r="A20" s="234" t="s">
        <v>434</v>
      </c>
      <c r="B20" s="251" t="s">
        <v>7888</v>
      </c>
      <c r="C20" s="706"/>
      <c r="D20" s="257">
        <v>3566116</v>
      </c>
      <c r="E20" s="244" t="s">
        <v>7889</v>
      </c>
      <c r="F20" s="245" t="s">
        <v>7890</v>
      </c>
      <c r="G20" s="263" t="s">
        <v>7891</v>
      </c>
    </row>
    <row r="21" spans="1:7" ht="17.25">
      <c r="A21" s="234" t="s">
        <v>120</v>
      </c>
      <c r="B21" s="251" t="s">
        <v>7892</v>
      </c>
      <c r="C21" s="252" t="s">
        <v>7893</v>
      </c>
      <c r="D21" s="257">
        <v>3348156</v>
      </c>
      <c r="E21" s="257" t="s">
        <v>7894</v>
      </c>
      <c r="F21" s="142"/>
      <c r="G21" s="706"/>
    </row>
    <row r="22" spans="1:7" ht="17.25">
      <c r="A22" s="234" t="s">
        <v>120</v>
      </c>
      <c r="B22" s="251" t="s">
        <v>7895</v>
      </c>
      <c r="C22" s="252" t="s">
        <v>7896</v>
      </c>
      <c r="D22" s="257"/>
      <c r="E22" s="275" t="s">
        <v>7897</v>
      </c>
      <c r="F22" s="236" t="s">
        <v>7898</v>
      </c>
      <c r="G22" s="706"/>
    </row>
    <row r="23" spans="1:7" ht="17.25">
      <c r="A23" s="234" t="s">
        <v>4472</v>
      </c>
      <c r="B23" s="251" t="s">
        <v>7865</v>
      </c>
      <c r="C23" s="252" t="s">
        <v>7866</v>
      </c>
      <c r="D23" s="257">
        <v>3344810</v>
      </c>
      <c r="E23" s="257" t="s">
        <v>7899</v>
      </c>
      <c r="F23" s="142"/>
      <c r="G23" s="706"/>
    </row>
    <row r="24" spans="1:7" ht="17.25">
      <c r="A24" s="238"/>
      <c r="B24" s="251" t="s">
        <v>7900</v>
      </c>
      <c r="C24" s="252" t="s">
        <v>7901</v>
      </c>
      <c r="D24" s="257">
        <v>3363891</v>
      </c>
      <c r="E24" s="257" t="s">
        <v>7902</v>
      </c>
      <c r="F24" s="142"/>
      <c r="G24" s="706"/>
    </row>
    <row r="25" spans="1:7" ht="17.25">
      <c r="A25" s="234" t="s">
        <v>2256</v>
      </c>
      <c r="B25" s="251" t="s">
        <v>7903</v>
      </c>
      <c r="C25" s="243" t="s">
        <v>7904</v>
      </c>
      <c r="D25" s="257"/>
      <c r="E25" s="275" t="s">
        <v>7905</v>
      </c>
      <c r="F25" s="266" t="s">
        <v>7906</v>
      </c>
      <c r="G25" s="263" t="s">
        <v>7907</v>
      </c>
    </row>
    <row r="26" spans="1:7" ht="17.25">
      <c r="A26" s="238"/>
      <c r="B26" s="251" t="s">
        <v>7908</v>
      </c>
      <c r="C26" s="252" t="s">
        <v>7909</v>
      </c>
      <c r="D26" s="257">
        <v>5795374</v>
      </c>
      <c r="E26" s="275" t="s">
        <v>7910</v>
      </c>
      <c r="F26" s="142"/>
      <c r="G26" s="263" t="s">
        <v>7911</v>
      </c>
    </row>
    <row r="27" spans="1:7" ht="17.25">
      <c r="A27" s="238"/>
      <c r="B27" s="251" t="s">
        <v>7912</v>
      </c>
      <c r="C27" s="252" t="s">
        <v>7913</v>
      </c>
      <c r="D27" s="257" t="s">
        <v>7914</v>
      </c>
      <c r="E27" s="257" t="s">
        <v>7915</v>
      </c>
      <c r="F27" s="142"/>
      <c r="G27" s="246" t="s">
        <v>7916</v>
      </c>
    </row>
    <row r="28" spans="1:7" ht="17.25">
      <c r="A28" s="238"/>
      <c r="B28" s="251" t="s">
        <v>7917</v>
      </c>
      <c r="C28" s="252"/>
      <c r="D28" s="257"/>
      <c r="E28" s="257"/>
      <c r="F28" s="142"/>
      <c r="G28" s="706"/>
    </row>
    <row r="29" spans="1:7" ht="17.25">
      <c r="A29" s="234" t="s">
        <v>3128</v>
      </c>
      <c r="B29" s="251" t="s">
        <v>4928</v>
      </c>
      <c r="C29" s="252" t="s">
        <v>7918</v>
      </c>
      <c r="D29" s="257" t="s">
        <v>7919</v>
      </c>
      <c r="E29" s="257" t="s">
        <v>7920</v>
      </c>
      <c r="F29" s="142"/>
      <c r="G29" s="706"/>
    </row>
    <row r="30" spans="1:7" ht="17.25">
      <c r="A30" s="234"/>
      <c r="B30" s="251" t="s">
        <v>7921</v>
      </c>
      <c r="C30" s="252" t="s">
        <v>7922</v>
      </c>
      <c r="D30" s="257">
        <v>3212575</v>
      </c>
      <c r="E30" s="257" t="s">
        <v>7923</v>
      </c>
      <c r="F30" s="247" t="s">
        <v>7924</v>
      </c>
      <c r="G30" s="706"/>
    </row>
    <row r="31" spans="1:7" ht="17.25">
      <c r="A31" s="238"/>
      <c r="B31" s="251" t="s">
        <v>7925</v>
      </c>
      <c r="C31" s="706"/>
      <c r="D31" s="257">
        <v>5776700</v>
      </c>
      <c r="E31" s="257" t="s">
        <v>7926</v>
      </c>
      <c r="F31" s="142"/>
      <c r="G31" s="706"/>
    </row>
    <row r="32" spans="1:7" ht="17.25">
      <c r="A32" s="1979"/>
      <c r="B32" s="251" t="s">
        <v>7927</v>
      </c>
      <c r="C32" s="252" t="s">
        <v>7928</v>
      </c>
      <c r="D32" s="257" t="s">
        <v>7929</v>
      </c>
      <c r="E32" s="257" t="s">
        <v>7930</v>
      </c>
      <c r="F32" s="142"/>
      <c r="G32" s="706"/>
    </row>
    <row r="33" spans="1:7" ht="17.25">
      <c r="A33" s="238"/>
      <c r="B33" s="251" t="s">
        <v>7931</v>
      </c>
      <c r="C33" s="252" t="s">
        <v>7932</v>
      </c>
      <c r="D33" s="257">
        <v>5776762</v>
      </c>
      <c r="E33" s="232" t="s">
        <v>7933</v>
      </c>
      <c r="F33" s="142"/>
      <c r="G33" s="706"/>
    </row>
    <row r="34" spans="1:7" ht="17.25">
      <c r="A34" s="238"/>
      <c r="B34" s="251" t="s">
        <v>7934</v>
      </c>
      <c r="C34" s="252"/>
      <c r="D34" s="257">
        <v>5577426</v>
      </c>
      <c r="E34" s="232" t="s">
        <v>7935</v>
      </c>
      <c r="F34" s="142"/>
      <c r="G34" s="706" t="s">
        <v>7936</v>
      </c>
    </row>
    <row r="35" spans="1:7" ht="17.25">
      <c r="A35" s="238"/>
      <c r="B35" s="251"/>
      <c r="C35" s="252"/>
      <c r="D35" s="257">
        <v>4797922</v>
      </c>
      <c r="E35" s="257" t="s">
        <v>7937</v>
      </c>
      <c r="F35" s="236" t="s">
        <v>7938</v>
      </c>
      <c r="G35" s="246" t="s">
        <v>7939</v>
      </c>
    </row>
    <row r="36" spans="1:7" ht="17.25">
      <c r="A36" s="238"/>
      <c r="B36" s="251" t="s">
        <v>7940</v>
      </c>
      <c r="C36" s="252" t="s">
        <v>7941</v>
      </c>
      <c r="D36" s="257">
        <v>5978152</v>
      </c>
      <c r="E36" s="257" t="s">
        <v>7942</v>
      </c>
      <c r="F36" s="142"/>
      <c r="G36" s="706"/>
    </row>
    <row r="37" spans="1:7" ht="17.25">
      <c r="A37" s="234"/>
      <c r="B37" s="251" t="s">
        <v>7943</v>
      </c>
      <c r="C37" s="252" t="s">
        <v>7944</v>
      </c>
      <c r="D37" s="257">
        <v>5577514</v>
      </c>
      <c r="E37" s="257" t="s">
        <v>7945</v>
      </c>
      <c r="F37" s="262"/>
      <c r="G37" s="263" t="s">
        <v>7946</v>
      </c>
    </row>
    <row r="38" spans="1:7" ht="17.25">
      <c r="A38" s="238"/>
      <c r="B38" s="251" t="s">
        <v>7947</v>
      </c>
      <c r="C38" s="252" t="s">
        <v>7948</v>
      </c>
      <c r="D38" s="257">
        <v>3669387</v>
      </c>
      <c r="E38" s="257" t="s">
        <v>7949</v>
      </c>
      <c r="F38" s="142"/>
      <c r="G38" s="248">
        <v>0</v>
      </c>
    </row>
    <row r="39" spans="1:7" ht="17.25">
      <c r="A39" s="234" t="s">
        <v>2174</v>
      </c>
      <c r="B39" s="251" t="s">
        <v>7950</v>
      </c>
      <c r="C39" s="252" t="s">
        <v>7951</v>
      </c>
      <c r="D39" s="257">
        <v>3005163773</v>
      </c>
      <c r="E39" s="257" t="s">
        <v>7952</v>
      </c>
      <c r="F39" s="142"/>
      <c r="G39" s="706"/>
    </row>
    <row r="40" spans="1:7" ht="17.25">
      <c r="A40" s="238"/>
      <c r="B40" s="251"/>
      <c r="C40" s="236" t="s">
        <v>7953</v>
      </c>
      <c r="D40" s="371">
        <v>5796570</v>
      </c>
      <c r="E40" s="275" t="s">
        <v>7954</v>
      </c>
      <c r="F40" s="266">
        <v>4484173</v>
      </c>
      <c r="G40" s="263" t="s">
        <v>7955</v>
      </c>
    </row>
    <row r="41" spans="1:7" ht="17.25">
      <c r="A41" s="678"/>
      <c r="B41" s="251" t="s">
        <v>7956</v>
      </c>
      <c r="C41" s="706"/>
      <c r="D41" s="257">
        <v>3342216</v>
      </c>
      <c r="E41" s="249" t="s">
        <v>7957</v>
      </c>
      <c r="F41" s="142"/>
      <c r="G41" s="246" t="s">
        <v>7958</v>
      </c>
    </row>
    <row r="42" spans="1:7" ht="17.25">
      <c r="A42" s="234" t="s">
        <v>427</v>
      </c>
      <c r="B42" s="251" t="s">
        <v>7959</v>
      </c>
      <c r="C42" s="252" t="s">
        <v>7960</v>
      </c>
      <c r="D42" s="257" t="s">
        <v>7961</v>
      </c>
      <c r="E42" s="257" t="s">
        <v>7962</v>
      </c>
      <c r="F42" s="236">
        <v>3148204043</v>
      </c>
      <c r="G42" s="246" t="s">
        <v>7963</v>
      </c>
    </row>
    <row r="43" spans="1:7" ht="17.25">
      <c r="A43" s="234" t="s">
        <v>7964</v>
      </c>
      <c r="B43" s="251" t="s">
        <v>7965</v>
      </c>
      <c r="C43" s="706"/>
      <c r="D43" s="257" t="s">
        <v>7966</v>
      </c>
      <c r="E43" s="257" t="s">
        <v>7967</v>
      </c>
      <c r="F43" s="142"/>
      <c r="G43" s="246" t="s">
        <v>7968</v>
      </c>
    </row>
    <row r="44" spans="1:7" ht="17.25">
      <c r="A44" s="234" t="s">
        <v>2466</v>
      </c>
      <c r="B44" s="251" t="s">
        <v>7969</v>
      </c>
      <c r="C44" s="252" t="s">
        <v>7970</v>
      </c>
      <c r="D44" s="257">
        <v>3343517</v>
      </c>
      <c r="E44" s="257" t="s">
        <v>7971</v>
      </c>
      <c r="F44" s="142"/>
      <c r="G44" s="706"/>
    </row>
    <row r="45" spans="1:7" ht="17.25">
      <c r="A45" s="234" t="s">
        <v>2256</v>
      </c>
      <c r="B45" s="251" t="s">
        <v>7972</v>
      </c>
      <c r="C45" s="252" t="s">
        <v>7973</v>
      </c>
      <c r="D45" s="257">
        <v>3332820</v>
      </c>
      <c r="E45" s="257" t="s">
        <v>7974</v>
      </c>
      <c r="F45" s="142"/>
      <c r="G45" s="706"/>
    </row>
    <row r="46" spans="1:7" ht="17.25">
      <c r="A46" s="234" t="s">
        <v>114</v>
      </c>
      <c r="B46" s="251" t="s">
        <v>7975</v>
      </c>
      <c r="C46" s="706"/>
      <c r="D46" s="257">
        <v>3875745</v>
      </c>
      <c r="E46" s="275" t="s">
        <v>7976</v>
      </c>
      <c r="F46" s="236" t="s">
        <v>7977</v>
      </c>
      <c r="G46" s="246" t="s">
        <v>7978</v>
      </c>
    </row>
    <row r="47" spans="1:7" ht="17.25">
      <c r="A47" s="238"/>
      <c r="B47" s="251" t="s">
        <v>7979</v>
      </c>
      <c r="C47" s="706"/>
      <c r="D47" s="257">
        <v>3005897</v>
      </c>
      <c r="E47" s="371" t="s">
        <v>7980</v>
      </c>
      <c r="F47" s="250" t="s">
        <v>7981</v>
      </c>
      <c r="G47" s="263" t="s">
        <v>7982</v>
      </c>
    </row>
    <row r="48" spans="1:7" ht="17.25">
      <c r="A48" s="234" t="s">
        <v>2256</v>
      </c>
      <c r="B48" s="251" t="s">
        <v>7983</v>
      </c>
      <c r="C48" s="252" t="s">
        <v>7984</v>
      </c>
      <c r="D48" s="257">
        <v>3344884</v>
      </c>
      <c r="E48" s="275" t="s">
        <v>7985</v>
      </c>
      <c r="F48" s="142"/>
      <c r="G48" s="706"/>
    </row>
    <row r="49" spans="1:7" ht="17.25">
      <c r="A49" s="234" t="s">
        <v>2256</v>
      </c>
      <c r="B49" s="251" t="s">
        <v>7986</v>
      </c>
      <c r="C49" s="252" t="s">
        <v>7987</v>
      </c>
      <c r="D49" s="257">
        <v>3348081</v>
      </c>
      <c r="E49" s="275" t="s">
        <v>7988</v>
      </c>
      <c r="F49" s="142"/>
      <c r="G49" s="706"/>
    </row>
    <row r="50" spans="1:7" ht="17.25">
      <c r="A50" s="234" t="s">
        <v>2507</v>
      </c>
      <c r="B50" s="251" t="s">
        <v>7989</v>
      </c>
      <c r="C50" s="252" t="s">
        <v>7990</v>
      </c>
      <c r="D50" s="257">
        <v>3135577</v>
      </c>
      <c r="E50" s="257" t="s">
        <v>7991</v>
      </c>
      <c r="F50" s="142"/>
      <c r="G50" s="706"/>
    </row>
    <row r="51" spans="1:7" ht="17.25">
      <c r="A51" s="235" t="s">
        <v>89</v>
      </c>
      <c r="B51" s="251" t="s">
        <v>7992</v>
      </c>
      <c r="C51" s="252" t="s">
        <v>2242</v>
      </c>
      <c r="D51" s="257">
        <v>3216148796</v>
      </c>
      <c r="E51" s="149"/>
      <c r="F51" s="266">
        <v>4126085</v>
      </c>
      <c r="G51" s="263" t="s">
        <v>7993</v>
      </c>
    </row>
    <row r="52" spans="1:7" ht="17.25">
      <c r="A52" s="238"/>
      <c r="B52" s="251" t="s">
        <v>7994</v>
      </c>
      <c r="C52" s="252" t="s">
        <v>7995</v>
      </c>
      <c r="D52" s="257">
        <v>3012041</v>
      </c>
      <c r="E52" s="275" t="s">
        <v>7996</v>
      </c>
      <c r="F52" s="142"/>
      <c r="G52" s="706"/>
    </row>
    <row r="53" spans="1:7" ht="17.25">
      <c r="A53" s="238"/>
      <c r="B53" s="251" t="s">
        <v>7997</v>
      </c>
      <c r="C53" s="252" t="s">
        <v>7998</v>
      </c>
      <c r="D53" s="257">
        <v>3344067</v>
      </c>
      <c r="E53" s="275" t="s">
        <v>7999</v>
      </c>
      <c r="F53" s="142"/>
      <c r="G53" s="706"/>
    </row>
    <row r="54" spans="1:7" ht="17.25">
      <c r="A54" s="238"/>
      <c r="B54" s="251" t="s">
        <v>8000</v>
      </c>
      <c r="C54" s="706"/>
      <c r="D54" s="257" t="s">
        <v>8001</v>
      </c>
      <c r="E54" s="275" t="s">
        <v>8002</v>
      </c>
      <c r="F54" s="142"/>
      <c r="G54" s="706"/>
    </row>
    <row r="55" spans="1:7" ht="17.25">
      <c r="A55" s="238"/>
      <c r="B55" s="251" t="s">
        <v>8003</v>
      </c>
      <c r="C55" s="252" t="s">
        <v>8004</v>
      </c>
      <c r="D55" s="257">
        <v>3212597</v>
      </c>
      <c r="E55" s="275" t="s">
        <v>8005</v>
      </c>
      <c r="F55" s="142"/>
      <c r="G55" s="706"/>
    </row>
    <row r="56" spans="1:7" ht="17.25">
      <c r="A56" s="238"/>
      <c r="B56" s="251" t="s">
        <v>8006</v>
      </c>
      <c r="C56" s="252" t="s">
        <v>8007</v>
      </c>
      <c r="D56" s="257">
        <v>5781456</v>
      </c>
      <c r="E56" s="275" t="s">
        <v>8008</v>
      </c>
      <c r="F56" s="142"/>
      <c r="G56" s="706"/>
    </row>
    <row r="57" spans="1:7" ht="17.25">
      <c r="A57" s="238"/>
      <c r="B57" s="251" t="s">
        <v>8009</v>
      </c>
      <c r="C57" s="252" t="s">
        <v>8010</v>
      </c>
      <c r="D57" s="257" t="s">
        <v>8011</v>
      </c>
      <c r="E57" s="275" t="s">
        <v>8012</v>
      </c>
      <c r="F57" s="142"/>
      <c r="G57" s="706"/>
    </row>
    <row r="58" spans="1:7" ht="17.25">
      <c r="A58" s="238"/>
      <c r="B58" s="251" t="s">
        <v>8013</v>
      </c>
      <c r="C58" s="252" t="s">
        <v>2310</v>
      </c>
      <c r="D58" s="257">
        <v>4187658</v>
      </c>
      <c r="E58" s="275" t="s">
        <v>8014</v>
      </c>
      <c r="F58" s="142"/>
      <c r="G58" s="706"/>
    </row>
    <row r="59" spans="1:7" ht="17.25">
      <c r="A59" s="235" t="s">
        <v>3709</v>
      </c>
      <c r="B59" s="251" t="s">
        <v>8015</v>
      </c>
      <c r="C59" s="252" t="s">
        <v>2841</v>
      </c>
      <c r="D59" s="257">
        <v>3345580</v>
      </c>
      <c r="E59" s="257" t="s">
        <v>8016</v>
      </c>
      <c r="F59" s="142"/>
      <c r="G59" s="706"/>
    </row>
    <row r="60" spans="1:7" ht="18.75">
      <c r="A60" s="238"/>
      <c r="B60" s="251" t="s">
        <v>8017</v>
      </c>
      <c r="C60" s="252" t="s">
        <v>5418</v>
      </c>
      <c r="D60" s="253" t="s">
        <v>8018</v>
      </c>
      <c r="E60" s="257"/>
      <c r="F60" s="142"/>
      <c r="G60" s="706"/>
    </row>
    <row r="61" spans="1:7" ht="17.25">
      <c r="A61" s="238"/>
      <c r="B61" s="251" t="s">
        <v>8019</v>
      </c>
      <c r="C61" s="252" t="s">
        <v>8020</v>
      </c>
      <c r="D61" s="257">
        <v>2706485</v>
      </c>
      <c r="E61" s="257" t="s">
        <v>8021</v>
      </c>
      <c r="F61" s="142"/>
      <c r="G61" s="706"/>
    </row>
    <row r="62" spans="1:7" ht="17.25">
      <c r="A62" s="238"/>
      <c r="B62" s="251" t="s">
        <v>8022</v>
      </c>
      <c r="C62" s="252" t="s">
        <v>8023</v>
      </c>
      <c r="D62" s="257">
        <v>3171531</v>
      </c>
      <c r="E62" s="257" t="s">
        <v>8024</v>
      </c>
      <c r="F62" s="142"/>
      <c r="G62" s="706"/>
    </row>
    <row r="63" spans="1:7" ht="51.75">
      <c r="A63" s="238"/>
      <c r="B63" s="251" t="s">
        <v>2836</v>
      </c>
      <c r="C63" s="252" t="s">
        <v>5997</v>
      </c>
      <c r="D63" s="257" t="s">
        <v>8025</v>
      </c>
      <c r="E63" s="254" t="s">
        <v>8026</v>
      </c>
      <c r="F63" s="255" t="s">
        <v>8027</v>
      </c>
      <c r="G63" s="706"/>
    </row>
    <row r="64" spans="1:7" ht="17.25">
      <c r="A64" s="238"/>
      <c r="B64" s="251" t="s">
        <v>8028</v>
      </c>
      <c r="C64" s="252" t="s">
        <v>8029</v>
      </c>
      <c r="D64" s="257">
        <v>3213852</v>
      </c>
      <c r="E64" s="257" t="s">
        <v>8030</v>
      </c>
      <c r="F64" s="142"/>
      <c r="G64" s="706"/>
    </row>
    <row r="65" spans="1:7" ht="17.25">
      <c r="A65" s="238"/>
      <c r="B65" s="251" t="s">
        <v>8031</v>
      </c>
      <c r="C65" s="252" t="s">
        <v>8032</v>
      </c>
      <c r="D65" s="257">
        <v>3173416</v>
      </c>
      <c r="E65" s="257" t="s">
        <v>8033</v>
      </c>
      <c r="F65" s="142"/>
      <c r="G65" s="706"/>
    </row>
    <row r="66" spans="1:7" ht="17.25">
      <c r="A66" s="238"/>
      <c r="B66" s="251" t="s">
        <v>8034</v>
      </c>
      <c r="C66" s="252" t="s">
        <v>8035</v>
      </c>
      <c r="D66" s="257" t="s">
        <v>8036</v>
      </c>
      <c r="E66" s="257" t="s">
        <v>8037</v>
      </c>
      <c r="F66" s="236" t="s">
        <v>8038</v>
      </c>
      <c r="G66" s="706"/>
    </row>
    <row r="67" spans="1:7" ht="17.25">
      <c r="A67" s="238"/>
      <c r="B67" s="251" t="s">
        <v>8039</v>
      </c>
      <c r="C67" s="252" t="s">
        <v>3883</v>
      </c>
      <c r="D67" s="257">
        <v>5779408</v>
      </c>
      <c r="E67" s="257" t="s">
        <v>8040</v>
      </c>
      <c r="F67" s="142"/>
      <c r="G67" s="706"/>
    </row>
    <row r="68" spans="1:7" ht="17.25">
      <c r="A68" s="238"/>
      <c r="B68" s="251" t="s">
        <v>8041</v>
      </c>
      <c r="C68" s="252" t="s">
        <v>8042</v>
      </c>
      <c r="D68" s="257">
        <v>5793912</v>
      </c>
      <c r="E68" s="257" t="s">
        <v>8043</v>
      </c>
      <c r="F68" s="142"/>
      <c r="G68" s="706"/>
    </row>
    <row r="69" spans="1:7" ht="17.25">
      <c r="A69" s="238"/>
      <c r="B69" s="251" t="s">
        <v>3302</v>
      </c>
      <c r="C69" s="252" t="s">
        <v>8044</v>
      </c>
      <c r="D69" s="257">
        <v>4880287</v>
      </c>
      <c r="E69" s="257" t="s">
        <v>8045</v>
      </c>
      <c r="F69" s="142"/>
      <c r="G69" s="706"/>
    </row>
    <row r="70" spans="1:7" ht="17.25">
      <c r="A70" s="238"/>
      <c r="B70" s="251" t="s">
        <v>8046</v>
      </c>
      <c r="C70" s="252" t="s">
        <v>8047</v>
      </c>
      <c r="D70" s="257">
        <v>5702656</v>
      </c>
      <c r="E70" s="257" t="s">
        <v>8048</v>
      </c>
      <c r="F70" s="142"/>
      <c r="G70" s="706"/>
    </row>
    <row r="71" spans="1:7" ht="17.25">
      <c r="A71" s="238"/>
      <c r="B71" s="251" t="s">
        <v>8049</v>
      </c>
      <c r="C71" s="252" t="s">
        <v>8050</v>
      </c>
      <c r="D71" s="257">
        <v>5978422</v>
      </c>
      <c r="E71" s="257" t="s">
        <v>8051</v>
      </c>
      <c r="F71" s="142"/>
      <c r="G71" s="706"/>
    </row>
    <row r="72" spans="1:7" ht="17.25">
      <c r="A72" s="238"/>
      <c r="B72" s="251"/>
      <c r="C72" s="252"/>
      <c r="D72" s="257"/>
      <c r="E72" s="257"/>
      <c r="F72" s="142"/>
      <c r="G72" s="706"/>
    </row>
    <row r="73" spans="1:7" ht="17.25">
      <c r="A73" s="238"/>
      <c r="B73" s="251" t="s">
        <v>8052</v>
      </c>
      <c r="C73" s="252" t="s">
        <v>8053</v>
      </c>
      <c r="D73" s="257" t="s">
        <v>8054</v>
      </c>
      <c r="E73" s="275" t="s">
        <v>8055</v>
      </c>
      <c r="F73" s="142"/>
      <c r="G73" s="706"/>
    </row>
    <row r="74" spans="1:7" ht="17.25">
      <c r="A74" s="238"/>
      <c r="B74" s="251" t="s">
        <v>8056</v>
      </c>
      <c r="C74" s="706"/>
      <c r="D74" s="257">
        <v>3344718</v>
      </c>
      <c r="E74" s="275" t="s">
        <v>8057</v>
      </c>
      <c r="F74" s="142"/>
      <c r="G74" s="706"/>
    </row>
    <row r="75" spans="1:7" ht="17.25">
      <c r="A75" s="238"/>
      <c r="B75" s="251" t="s">
        <v>8058</v>
      </c>
      <c r="C75" s="252" t="s">
        <v>8059</v>
      </c>
      <c r="D75" s="257" t="s">
        <v>8060</v>
      </c>
      <c r="E75" s="149"/>
      <c r="F75" s="142"/>
      <c r="G75" s="706"/>
    </row>
    <row r="76" spans="1:7" ht="17.25">
      <c r="A76" s="234" t="s">
        <v>2507</v>
      </c>
      <c r="B76" s="251" t="s">
        <v>8061</v>
      </c>
      <c r="C76" s="252" t="s">
        <v>8062</v>
      </c>
      <c r="D76" s="257">
        <v>3136419</v>
      </c>
      <c r="E76" s="257" t="s">
        <v>7834</v>
      </c>
      <c r="F76" s="142"/>
      <c r="G76" s="706"/>
    </row>
    <row r="77" spans="1:7" ht="17.25">
      <c r="A77" s="238"/>
      <c r="B77" s="251" t="s">
        <v>8063</v>
      </c>
      <c r="C77" s="252" t="s">
        <v>8064</v>
      </c>
      <c r="D77" s="257" t="s">
        <v>8065</v>
      </c>
      <c r="E77" s="275" t="s">
        <v>8066</v>
      </c>
      <c r="F77" s="142"/>
      <c r="G77" s="706"/>
    </row>
    <row r="78" spans="1:7" ht="17.25">
      <c r="A78" s="238"/>
      <c r="B78" s="251" t="s">
        <v>8067</v>
      </c>
      <c r="C78" s="252" t="s">
        <v>8068</v>
      </c>
      <c r="D78" s="257">
        <v>3212478</v>
      </c>
      <c r="E78" s="275" t="s">
        <v>8069</v>
      </c>
      <c r="F78" s="236" t="s">
        <v>8070</v>
      </c>
      <c r="G78" s="706"/>
    </row>
    <row r="79" spans="1:7" ht="17.25">
      <c r="A79" s="234" t="s">
        <v>405</v>
      </c>
      <c r="B79" s="251" t="s">
        <v>8071</v>
      </c>
      <c r="C79" s="252" t="s">
        <v>8072</v>
      </c>
      <c r="D79" s="257">
        <v>3342520</v>
      </c>
      <c r="E79" s="275"/>
      <c r="F79" s="256"/>
      <c r="G79" s="263" t="s">
        <v>8073</v>
      </c>
    </row>
    <row r="80" spans="1:7" ht="17.25">
      <c r="A80" s="234" t="s">
        <v>2256</v>
      </c>
      <c r="B80" s="251" t="s">
        <v>8074</v>
      </c>
      <c r="C80" s="252" t="s">
        <v>7875</v>
      </c>
      <c r="D80" s="257">
        <v>5788010</v>
      </c>
      <c r="E80" s="371" t="s">
        <v>8075</v>
      </c>
      <c r="F80" s="257" t="s">
        <v>8076</v>
      </c>
      <c r="G80" s="263" t="s">
        <v>8077</v>
      </c>
    </row>
    <row r="81" spans="1:7" ht="17.25">
      <c r="A81" s="238"/>
      <c r="B81" s="251" t="s">
        <v>8078</v>
      </c>
      <c r="C81" s="706"/>
      <c r="D81" s="257">
        <v>3332628</v>
      </c>
      <c r="E81" s="275" t="s">
        <v>8079</v>
      </c>
      <c r="F81" s="142"/>
      <c r="G81" s="706"/>
    </row>
    <row r="82" spans="1:7" ht="17.25">
      <c r="A82" s="234" t="s">
        <v>2256</v>
      </c>
      <c r="B82" s="251" t="s">
        <v>6417</v>
      </c>
      <c r="C82" s="252" t="s">
        <v>8080</v>
      </c>
      <c r="D82" s="257">
        <v>2701297</v>
      </c>
      <c r="E82" s="275" t="s">
        <v>8081</v>
      </c>
      <c r="F82" s="142"/>
      <c r="G82" s="706"/>
    </row>
    <row r="83" spans="1:7" ht="17.25">
      <c r="A83" s="238"/>
      <c r="B83" s="251" t="s">
        <v>8082</v>
      </c>
      <c r="C83" s="252" t="s">
        <v>8083</v>
      </c>
      <c r="D83" s="257" t="s">
        <v>8084</v>
      </c>
      <c r="E83" s="257" t="s">
        <v>8085</v>
      </c>
      <c r="F83" s="142"/>
      <c r="G83" s="706"/>
    </row>
    <row r="84" spans="1:7" ht="17.25">
      <c r="A84" s="234" t="s">
        <v>230</v>
      </c>
      <c r="B84" s="251" t="s">
        <v>8086</v>
      </c>
      <c r="C84" s="252" t="s">
        <v>8087</v>
      </c>
      <c r="D84" s="257" t="s">
        <v>8088</v>
      </c>
      <c r="E84" s="257" t="s">
        <v>8089</v>
      </c>
      <c r="F84" s="686" t="s">
        <v>8090</v>
      </c>
      <c r="G84" s="263" t="s">
        <v>8091</v>
      </c>
    </row>
    <row r="85" spans="1:7" ht="18.75">
      <c r="A85" s="235" t="s">
        <v>8092</v>
      </c>
      <c r="B85" s="251" t="s">
        <v>731</v>
      </c>
      <c r="C85" s="252" t="s">
        <v>2403</v>
      </c>
      <c r="D85" s="257">
        <v>5393776</v>
      </c>
      <c r="E85" s="275" t="s">
        <v>8093</v>
      </c>
      <c r="F85" s="236" t="s">
        <v>8094</v>
      </c>
      <c r="G85" s="258" t="s">
        <v>8095</v>
      </c>
    </row>
    <row r="86" spans="1:7" ht="17.25">
      <c r="A86" s="235" t="s">
        <v>2256</v>
      </c>
      <c r="B86" s="251" t="s">
        <v>8096</v>
      </c>
      <c r="C86" s="252" t="s">
        <v>8097</v>
      </c>
      <c r="D86" s="257" t="s">
        <v>8098</v>
      </c>
      <c r="E86" s="275" t="s">
        <v>8099</v>
      </c>
      <c r="F86" s="142"/>
      <c r="G86" s="1679"/>
    </row>
    <row r="87" spans="1:7" ht="17.25">
      <c r="A87" s="234" t="s">
        <v>2201</v>
      </c>
      <c r="B87" s="251" t="s">
        <v>8100</v>
      </c>
      <c r="C87" s="252" t="s">
        <v>8101</v>
      </c>
      <c r="D87" s="257" t="s">
        <v>8102</v>
      </c>
      <c r="E87" s="257" t="s">
        <v>8103</v>
      </c>
      <c r="F87" s="250" t="s">
        <v>8104</v>
      </c>
      <c r="G87" s="263" t="s">
        <v>8105</v>
      </c>
    </row>
    <row r="88" spans="1:7" ht="17.25">
      <c r="A88" s="234" t="s">
        <v>2147</v>
      </c>
      <c r="B88" s="251" t="s">
        <v>8106</v>
      </c>
      <c r="C88" s="252" t="s">
        <v>8107</v>
      </c>
      <c r="D88" s="257">
        <v>5701058</v>
      </c>
      <c r="E88" s="149"/>
      <c r="F88" s="142"/>
      <c r="G88" s="706"/>
    </row>
    <row r="89" spans="1:7" ht="17.25">
      <c r="A89" s="238"/>
      <c r="B89" s="251" t="s">
        <v>8108</v>
      </c>
      <c r="C89" s="252" t="s">
        <v>8109</v>
      </c>
      <c r="D89" s="257" t="s">
        <v>8110</v>
      </c>
      <c r="E89" s="275" t="s">
        <v>8111</v>
      </c>
      <c r="F89" s="142"/>
      <c r="G89" s="706"/>
    </row>
    <row r="90" spans="1:7" ht="17.25">
      <c r="A90" s="238"/>
      <c r="B90" s="251" t="s">
        <v>8112</v>
      </c>
      <c r="C90" s="706"/>
      <c r="D90" s="257">
        <v>5986327</v>
      </c>
      <c r="E90" s="275" t="s">
        <v>8113</v>
      </c>
      <c r="F90" s="142"/>
      <c r="G90" s="706"/>
    </row>
    <row r="91" spans="1:7" ht="17.25">
      <c r="A91" s="238"/>
      <c r="B91" s="251" t="s">
        <v>8114</v>
      </c>
      <c r="C91" s="706"/>
      <c r="D91" s="257">
        <v>2763598</v>
      </c>
      <c r="E91" s="275" t="s">
        <v>8115</v>
      </c>
      <c r="F91" s="142"/>
      <c r="G91" s="706"/>
    </row>
    <row r="92" spans="1:7" ht="17.25">
      <c r="A92" s="238"/>
      <c r="B92" s="251" t="s">
        <v>8116</v>
      </c>
      <c r="C92" s="252" t="s">
        <v>8117</v>
      </c>
      <c r="D92" s="257">
        <v>3343291</v>
      </c>
      <c r="E92" s="257" t="s">
        <v>8118</v>
      </c>
      <c r="F92" s="142"/>
      <c r="G92" s="246" t="s">
        <v>8119</v>
      </c>
    </row>
    <row r="93" spans="1:7" ht="17.25">
      <c r="A93" s="234" t="s">
        <v>230</v>
      </c>
      <c r="B93" s="251" t="s">
        <v>8120</v>
      </c>
      <c r="C93" s="252" t="s">
        <v>8121</v>
      </c>
      <c r="D93" s="257">
        <v>5793914</v>
      </c>
      <c r="E93" s="257" t="s">
        <v>8122</v>
      </c>
      <c r="F93" s="142"/>
      <c r="G93" s="706"/>
    </row>
    <row r="94" spans="1:7" ht="17.25">
      <c r="A94" s="238"/>
      <c r="B94" s="251" t="s">
        <v>8123</v>
      </c>
      <c r="C94" s="706"/>
      <c r="D94" s="257" t="s">
        <v>8124</v>
      </c>
      <c r="E94" s="275" t="s">
        <v>8125</v>
      </c>
      <c r="F94" s="256"/>
      <c r="G94" s="263" t="s">
        <v>8126</v>
      </c>
    </row>
    <row r="95" spans="1:7" ht="17.25">
      <c r="A95" s="238"/>
      <c r="B95" s="251" t="s">
        <v>8127</v>
      </c>
      <c r="C95" s="706"/>
      <c r="D95" s="257">
        <v>3347086</v>
      </c>
      <c r="E95" s="275" t="s">
        <v>8128</v>
      </c>
      <c r="F95" s="142"/>
      <c r="G95" s="706"/>
    </row>
    <row r="96" spans="1:7" ht="17.25">
      <c r="A96" s="238"/>
      <c r="B96" s="251" t="s">
        <v>8129</v>
      </c>
      <c r="C96" s="706"/>
      <c r="D96" s="257">
        <v>2718083</v>
      </c>
      <c r="E96" s="275" t="s">
        <v>8130</v>
      </c>
      <c r="F96" s="236"/>
      <c r="G96" s="246" t="s">
        <v>8131</v>
      </c>
    </row>
    <row r="97" spans="1:7" ht="17.25">
      <c r="A97" s="238"/>
      <c r="B97" s="251" t="s">
        <v>8132</v>
      </c>
      <c r="C97" s="706"/>
      <c r="D97" s="257">
        <v>3360045</v>
      </c>
      <c r="E97" s="149"/>
      <c r="F97" s="142"/>
      <c r="G97" s="706"/>
    </row>
    <row r="98" spans="1:7" ht="17.25">
      <c r="A98" s="238"/>
      <c r="B98" s="251" t="s">
        <v>8133</v>
      </c>
      <c r="C98" s="706"/>
      <c r="D98" s="257" t="s">
        <v>8134</v>
      </c>
      <c r="E98" s="275" t="s">
        <v>8135</v>
      </c>
      <c r="F98" s="256"/>
      <c r="G98" s="263" t="s">
        <v>8136</v>
      </c>
    </row>
    <row r="99" spans="1:7" ht="17.25">
      <c r="A99" s="238"/>
      <c r="B99" s="251" t="s">
        <v>8137</v>
      </c>
      <c r="C99" s="252" t="s">
        <v>8138</v>
      </c>
      <c r="D99" s="257">
        <v>3361749</v>
      </c>
      <c r="E99" s="275" t="s">
        <v>8139</v>
      </c>
      <c r="F99" s="142"/>
      <c r="G99" s="706"/>
    </row>
    <row r="100" spans="1:7" ht="17.25">
      <c r="A100" s="235" t="s">
        <v>405</v>
      </c>
      <c r="B100" s="251" t="s">
        <v>8140</v>
      </c>
      <c r="C100" s="252" t="s">
        <v>8141</v>
      </c>
      <c r="D100" s="257" t="s">
        <v>8142</v>
      </c>
      <c r="E100" s="275" t="s">
        <v>8143</v>
      </c>
      <c r="F100" s="142"/>
      <c r="G100" s="41" t="s">
        <v>8144</v>
      </c>
    </row>
    <row r="101" spans="1:7" ht="17.25">
      <c r="A101" s="238"/>
      <c r="B101" s="251" t="s">
        <v>8145</v>
      </c>
      <c r="C101" s="706"/>
      <c r="D101" s="257"/>
      <c r="E101" s="275" t="s">
        <v>8146</v>
      </c>
      <c r="F101" s="142"/>
      <c r="G101" s="706"/>
    </row>
    <row r="102" spans="1:7" ht="17.25">
      <c r="A102" s="238"/>
      <c r="B102" s="251" t="s">
        <v>8147</v>
      </c>
      <c r="C102" s="706"/>
      <c r="D102" s="257">
        <v>3669626</v>
      </c>
      <c r="E102" s="275" t="s">
        <v>8148</v>
      </c>
      <c r="F102" s="142"/>
      <c r="G102" s="706"/>
    </row>
    <row r="103" spans="1:7" ht="17.25">
      <c r="A103" s="238"/>
      <c r="B103" s="251" t="s">
        <v>8149</v>
      </c>
      <c r="C103" s="257" t="s">
        <v>8150</v>
      </c>
      <c r="D103" s="257" t="s">
        <v>8151</v>
      </c>
      <c r="E103" s="275" t="s">
        <v>8152</v>
      </c>
      <c r="F103" s="256"/>
      <c r="G103" s="263" t="s">
        <v>8153</v>
      </c>
    </row>
    <row r="104" spans="1:7" ht="17.25">
      <c r="A104" s="238"/>
      <c r="B104" s="251" t="s">
        <v>8154</v>
      </c>
      <c r="C104" s="706"/>
      <c r="D104" s="257">
        <v>3347377</v>
      </c>
      <c r="E104" s="149"/>
      <c r="F104" s="142"/>
      <c r="G104" s="706"/>
    </row>
    <row r="105" spans="1:7" ht="17.25">
      <c r="A105" s="238"/>
      <c r="B105" s="251" t="s">
        <v>8155</v>
      </c>
      <c r="C105" s="706"/>
      <c r="D105" s="257">
        <v>3104324097</v>
      </c>
      <c r="E105" s="149"/>
      <c r="F105" s="142"/>
      <c r="G105" s="706"/>
    </row>
    <row r="106" spans="1:7" ht="17.25">
      <c r="A106" s="238"/>
      <c r="B106" s="251" t="s">
        <v>8156</v>
      </c>
      <c r="C106" s="706"/>
      <c r="D106" s="149"/>
      <c r="E106" s="257" t="s">
        <v>8157</v>
      </c>
      <c r="F106" s="142"/>
      <c r="G106" s="706"/>
    </row>
    <row r="107" spans="1:7" ht="17.25">
      <c r="A107" s="238"/>
      <c r="B107" s="251" t="s">
        <v>8158</v>
      </c>
      <c r="C107" s="706"/>
      <c r="D107" s="257">
        <v>2702608</v>
      </c>
      <c r="E107" s="275" t="s">
        <v>8159</v>
      </c>
      <c r="F107" s="142"/>
      <c r="G107" s="706"/>
    </row>
    <row r="108" spans="1:7" ht="17.25">
      <c r="A108" s="238"/>
      <c r="B108" s="251" t="s">
        <v>8160</v>
      </c>
      <c r="C108" s="252" t="s">
        <v>8161</v>
      </c>
      <c r="D108" s="257">
        <v>5796917</v>
      </c>
      <c r="E108" s="257" t="s">
        <v>8162</v>
      </c>
      <c r="F108" s="142"/>
      <c r="G108" s="706"/>
    </row>
    <row r="109" spans="1:7" ht="17.25">
      <c r="A109" s="234" t="s">
        <v>1974</v>
      </c>
      <c r="B109" s="251" t="s">
        <v>8163</v>
      </c>
      <c r="C109" s="252" t="s">
        <v>8164</v>
      </c>
      <c r="D109" s="257" t="s">
        <v>8163</v>
      </c>
      <c r="E109" s="257"/>
      <c r="F109" s="275" t="s">
        <v>8165</v>
      </c>
      <c r="G109" s="263" t="s">
        <v>8166</v>
      </c>
    </row>
    <row r="110" spans="1:7" ht="17.25">
      <c r="A110" s="238"/>
      <c r="B110" s="251" t="s">
        <v>8167</v>
      </c>
      <c r="C110" s="706"/>
      <c r="D110" s="257">
        <v>4174646</v>
      </c>
      <c r="E110" s="275" t="s">
        <v>8168</v>
      </c>
      <c r="F110" s="275" t="s">
        <v>8169</v>
      </c>
      <c r="G110" s="706"/>
    </row>
    <row r="111" spans="1:7" ht="17.25">
      <c r="A111" s="238"/>
      <c r="B111" s="251" t="s">
        <v>8170</v>
      </c>
      <c r="C111" s="706"/>
      <c r="D111" s="257">
        <v>3212037</v>
      </c>
      <c r="E111" s="236" t="s">
        <v>8171</v>
      </c>
      <c r="F111" s="259" t="s">
        <v>8172</v>
      </c>
      <c r="G111" s="263" t="s">
        <v>8173</v>
      </c>
    </row>
    <row r="112" spans="1:7" ht="17.25">
      <c r="A112" s="238"/>
      <c r="B112" s="251" t="s">
        <v>8174</v>
      </c>
      <c r="C112" s="706"/>
      <c r="D112" s="257">
        <v>3122878449</v>
      </c>
      <c r="E112" s="149"/>
      <c r="F112" s="256"/>
      <c r="G112" s="706"/>
    </row>
    <row r="113" spans="1:7" ht="17.25">
      <c r="A113" s="238"/>
      <c r="B113" s="251" t="s">
        <v>8175</v>
      </c>
      <c r="C113" s="706"/>
      <c r="D113" s="257">
        <v>3135917</v>
      </c>
      <c r="E113" s="149"/>
      <c r="F113" s="275" t="s">
        <v>8176</v>
      </c>
      <c r="G113" s="263" t="s">
        <v>8177</v>
      </c>
    </row>
    <row r="114" spans="1:7" ht="17.25">
      <c r="A114" s="238"/>
      <c r="B114" s="251" t="s">
        <v>8178</v>
      </c>
      <c r="C114" s="252" t="s">
        <v>8179</v>
      </c>
      <c r="D114" s="257" t="s">
        <v>8180</v>
      </c>
      <c r="E114" s="149"/>
      <c r="F114" s="256"/>
      <c r="G114" s="706"/>
    </row>
    <row r="115" spans="1:7" ht="17.25">
      <c r="A115" s="234" t="s">
        <v>2466</v>
      </c>
      <c r="B115" s="251" t="s">
        <v>8181</v>
      </c>
      <c r="C115" s="252" t="s">
        <v>8182</v>
      </c>
      <c r="D115" s="257">
        <v>5962561</v>
      </c>
      <c r="E115" s="257" t="s">
        <v>8183</v>
      </c>
      <c r="F115" s="256"/>
      <c r="G115" s="706"/>
    </row>
    <row r="116" spans="1:7" ht="17.25">
      <c r="A116" s="234"/>
      <c r="B116" s="251" t="s">
        <v>8184</v>
      </c>
      <c r="C116" s="252"/>
      <c r="D116" s="257">
        <v>3668473</v>
      </c>
      <c r="E116" s="257" t="s">
        <v>8185</v>
      </c>
      <c r="F116" s="256"/>
      <c r="G116" s="263" t="s">
        <v>8186</v>
      </c>
    </row>
    <row r="117" spans="1:7" ht="17.25">
      <c r="A117" s="238"/>
      <c r="B117" s="251" t="s">
        <v>151</v>
      </c>
      <c r="C117" s="252" t="s">
        <v>8187</v>
      </c>
      <c r="D117" s="257">
        <v>5709042</v>
      </c>
      <c r="E117" s="257" t="s">
        <v>8188</v>
      </c>
      <c r="F117" s="256"/>
      <c r="G117" s="1679" t="s">
        <v>522</v>
      </c>
    </row>
    <row r="118" spans="1:7" ht="17.25">
      <c r="A118" s="238"/>
      <c r="B118" s="251" t="s">
        <v>8189</v>
      </c>
      <c r="C118" s="252" t="s">
        <v>2937</v>
      </c>
      <c r="D118" s="257" t="s">
        <v>8190</v>
      </c>
      <c r="E118" s="257" t="s">
        <v>8191</v>
      </c>
      <c r="F118" s="2351"/>
      <c r="G118" s="1679"/>
    </row>
    <row r="119" spans="1:7" ht="17.25">
      <c r="A119" s="238"/>
      <c r="B119" s="251" t="s">
        <v>151</v>
      </c>
      <c r="C119" s="706"/>
      <c r="D119" s="257">
        <v>5709042</v>
      </c>
      <c r="E119" s="149"/>
      <c r="F119" s="256"/>
      <c r="G119" s="706"/>
    </row>
    <row r="120" spans="1:7" ht="17.25">
      <c r="A120" s="234" t="s">
        <v>423</v>
      </c>
      <c r="B120" s="251" t="s">
        <v>8192</v>
      </c>
      <c r="C120" s="252" t="s">
        <v>8193</v>
      </c>
      <c r="D120" s="257" t="s">
        <v>8194</v>
      </c>
      <c r="E120" s="257" t="s">
        <v>8195</v>
      </c>
      <c r="F120" s="275" t="s">
        <v>8196</v>
      </c>
      <c r="G120" s="263" t="s">
        <v>8197</v>
      </c>
    </row>
    <row r="121" spans="1:7" ht="17.25">
      <c r="A121" s="234"/>
      <c r="B121" s="251" t="s">
        <v>8198</v>
      </c>
      <c r="C121" s="252" t="s">
        <v>8199</v>
      </c>
      <c r="D121" s="257">
        <v>3148920518</v>
      </c>
      <c r="E121" s="149"/>
      <c r="F121" s="256"/>
      <c r="G121" s="706"/>
    </row>
    <row r="122" spans="1:7" ht="17.25">
      <c r="A122" s="234" t="s">
        <v>405</v>
      </c>
      <c r="B122" s="251" t="s">
        <v>8200</v>
      </c>
      <c r="C122" s="252" t="s">
        <v>8201</v>
      </c>
      <c r="D122" s="257">
        <v>2710132</v>
      </c>
      <c r="E122" s="254"/>
      <c r="F122" s="256"/>
      <c r="G122" s="706"/>
    </row>
    <row r="123" spans="1:7" ht="17.25">
      <c r="A123" s="238"/>
      <c r="B123" s="251" t="s">
        <v>8202</v>
      </c>
      <c r="C123" s="252" t="s">
        <v>8201</v>
      </c>
      <c r="D123" s="257">
        <v>2710182</v>
      </c>
      <c r="E123" s="257" t="s">
        <v>8203</v>
      </c>
      <c r="F123" s="275"/>
      <c r="G123" s="372" t="s">
        <v>8204</v>
      </c>
    </row>
    <row r="124" spans="1:7" ht="17.25">
      <c r="A124" s="234" t="s">
        <v>2256</v>
      </c>
      <c r="B124" s="251" t="s">
        <v>8205</v>
      </c>
      <c r="C124" s="252" t="s">
        <v>8206</v>
      </c>
      <c r="D124" s="257" t="s">
        <v>8207</v>
      </c>
      <c r="E124" s="275">
        <v>4483149</v>
      </c>
      <c r="F124" s="256"/>
      <c r="G124" s="263" t="s">
        <v>8208</v>
      </c>
    </row>
    <row r="125" spans="1:7" ht="17.25">
      <c r="A125" s="234" t="s">
        <v>2256</v>
      </c>
      <c r="B125" s="251" t="s">
        <v>8209</v>
      </c>
      <c r="C125" s="252" t="s">
        <v>8210</v>
      </c>
      <c r="D125" s="257">
        <v>3342435</v>
      </c>
      <c r="E125" s="149"/>
      <c r="F125" s="256"/>
      <c r="G125" s="706"/>
    </row>
    <row r="126" spans="1:7" ht="17.25">
      <c r="A126" s="238"/>
      <c r="B126" s="251" t="s">
        <v>8209</v>
      </c>
      <c r="C126" s="252" t="s">
        <v>8211</v>
      </c>
      <c r="D126" s="257" t="s">
        <v>8212</v>
      </c>
      <c r="E126" s="149"/>
      <c r="F126" s="142"/>
      <c r="G126" s="706">
        <v>2092936</v>
      </c>
    </row>
    <row r="127" spans="1:7" ht="17.25">
      <c r="A127" s="234" t="s">
        <v>2256</v>
      </c>
      <c r="B127" s="251" t="s">
        <v>8213</v>
      </c>
      <c r="C127" s="252" t="s">
        <v>8214</v>
      </c>
      <c r="D127" s="257">
        <v>5749730</v>
      </c>
      <c r="E127" s="149"/>
      <c r="F127" s="142"/>
      <c r="G127" s="706"/>
    </row>
    <row r="128" spans="1:7" ht="17.25">
      <c r="A128" s="238"/>
      <c r="B128" s="251" t="s">
        <v>8215</v>
      </c>
      <c r="C128" s="252" t="s">
        <v>8216</v>
      </c>
      <c r="D128" s="257" t="s">
        <v>8217</v>
      </c>
      <c r="E128" s="281">
        <v>3137455102</v>
      </c>
      <c r="F128" s="256"/>
      <c r="G128" s="263" t="s">
        <v>8218</v>
      </c>
    </row>
    <row r="129" spans="1:7" ht="17.25">
      <c r="A129" s="238"/>
      <c r="B129" s="251" t="s">
        <v>8219</v>
      </c>
      <c r="C129" s="706"/>
      <c r="D129" s="257">
        <v>3342972</v>
      </c>
      <c r="E129" s="257" t="s">
        <v>8220</v>
      </c>
      <c r="F129" s="142"/>
      <c r="G129" s="706"/>
    </row>
    <row r="130" spans="1:7" ht="17.25">
      <c r="A130" s="234" t="s">
        <v>2256</v>
      </c>
      <c r="B130" s="251" t="s">
        <v>3730</v>
      </c>
      <c r="C130" s="252" t="s">
        <v>8221</v>
      </c>
      <c r="D130" s="257">
        <v>5743918</v>
      </c>
      <c r="E130" s="149" t="s">
        <v>8222</v>
      </c>
      <c r="F130" s="256"/>
      <c r="G130" s="263" t="s">
        <v>8223</v>
      </c>
    </row>
    <row r="131" spans="1:7" ht="17.25">
      <c r="A131" s="238"/>
      <c r="B131" s="251" t="s">
        <v>3730</v>
      </c>
      <c r="C131" s="252" t="s">
        <v>8224</v>
      </c>
      <c r="D131" s="257" t="s">
        <v>8225</v>
      </c>
      <c r="E131" s="257" t="s">
        <v>8226</v>
      </c>
      <c r="F131" s="142"/>
      <c r="G131" s="706"/>
    </row>
    <row r="132" spans="1:7" ht="17.25">
      <c r="A132" s="238"/>
      <c r="B132" s="251" t="s">
        <v>8227</v>
      </c>
      <c r="C132" s="252"/>
      <c r="D132" s="257">
        <v>3054824466</v>
      </c>
      <c r="E132" s="257"/>
      <c r="F132" s="142"/>
      <c r="G132" s="706"/>
    </row>
    <row r="133" spans="1:7" ht="17.25">
      <c r="A133" s="238"/>
      <c r="B133" s="251" t="s">
        <v>8228</v>
      </c>
      <c r="C133" s="252" t="s">
        <v>8229</v>
      </c>
      <c r="D133" s="257">
        <v>3342972</v>
      </c>
      <c r="E133" s="149"/>
      <c r="F133" s="142"/>
      <c r="G133" s="706"/>
    </row>
    <row r="134" spans="1:7" ht="17.25">
      <c r="A134" s="238"/>
      <c r="B134" s="251" t="s">
        <v>8228</v>
      </c>
      <c r="C134" s="252" t="s">
        <v>8229</v>
      </c>
      <c r="D134" s="257">
        <v>3342972</v>
      </c>
      <c r="E134" s="149"/>
      <c r="F134" s="142"/>
      <c r="G134" s="706"/>
    </row>
    <row r="135" spans="1:7" ht="24" customHeight="1">
      <c r="A135" s="238"/>
      <c r="B135" s="251" t="s">
        <v>8230</v>
      </c>
      <c r="C135" s="252" t="s">
        <v>8231</v>
      </c>
      <c r="D135" s="257">
        <v>3662248</v>
      </c>
      <c r="E135" s="257" t="s">
        <v>8232</v>
      </c>
      <c r="F135" s="884" t="s">
        <v>8233</v>
      </c>
      <c r="G135" s="263" t="s">
        <v>8234</v>
      </c>
    </row>
    <row r="136" spans="1:7" ht="17.25">
      <c r="A136" s="238"/>
      <c r="B136" s="251" t="s">
        <v>8235</v>
      </c>
      <c r="C136" s="252" t="s">
        <v>8229</v>
      </c>
      <c r="D136" s="257">
        <v>2995232</v>
      </c>
      <c r="E136" s="149"/>
      <c r="F136" s="236" t="s">
        <v>8236</v>
      </c>
      <c r="G136" s="246" t="s">
        <v>8237</v>
      </c>
    </row>
    <row r="137" spans="1:7" ht="17.25">
      <c r="A137" s="238"/>
      <c r="B137" s="251" t="s">
        <v>8238</v>
      </c>
      <c r="C137" s="142">
        <v>3006501042</v>
      </c>
      <c r="D137" s="257" t="s">
        <v>8239</v>
      </c>
      <c r="E137" s="149"/>
      <c r="F137" s="266">
        <v>4998363</v>
      </c>
      <c r="G137" s="263" t="s">
        <v>8240</v>
      </c>
    </row>
    <row r="138" spans="1:7" ht="17.25">
      <c r="A138" s="238"/>
      <c r="B138" s="251" t="s">
        <v>8241</v>
      </c>
      <c r="C138" s="236">
        <v>3176866423</v>
      </c>
      <c r="D138" s="257">
        <v>3162971513</v>
      </c>
      <c r="E138" s="275" t="s">
        <v>8242</v>
      </c>
      <c r="F138" s="266"/>
      <c r="G138" s="263" t="s">
        <v>8243</v>
      </c>
    </row>
    <row r="139" spans="1:7" ht="17.25">
      <c r="A139" s="238"/>
      <c r="B139" s="251" t="s">
        <v>8244</v>
      </c>
      <c r="C139" s="706"/>
      <c r="D139" s="257">
        <v>3343539</v>
      </c>
      <c r="E139" s="149"/>
      <c r="F139" s="142"/>
      <c r="G139" s="706"/>
    </row>
    <row r="140" spans="1:7" ht="17.25">
      <c r="A140" s="234" t="s">
        <v>2256</v>
      </c>
      <c r="B140" s="241" t="s">
        <v>8245</v>
      </c>
      <c r="C140" s="252" t="s">
        <v>8246</v>
      </c>
      <c r="D140" s="257">
        <v>5991016</v>
      </c>
      <c r="E140" s="149"/>
      <c r="F140" s="142"/>
      <c r="G140" s="706"/>
    </row>
    <row r="141" spans="1:7" ht="17.25">
      <c r="A141" s="238"/>
      <c r="B141" s="251" t="s">
        <v>8247</v>
      </c>
      <c r="C141" s="706"/>
      <c r="D141" s="257">
        <v>5991016</v>
      </c>
      <c r="E141" s="149"/>
      <c r="F141" s="262"/>
      <c r="G141" s="263" t="s">
        <v>8248</v>
      </c>
    </row>
    <row r="142" spans="1:7" ht="17.25">
      <c r="A142" s="238"/>
      <c r="B142" s="251" t="s">
        <v>8249</v>
      </c>
      <c r="C142" s="706"/>
      <c r="D142" s="257">
        <v>5772860</v>
      </c>
      <c r="E142" s="149"/>
      <c r="F142" s="142"/>
      <c r="G142" s="706"/>
    </row>
    <row r="143" spans="1:7" ht="17.25">
      <c r="A143" s="238"/>
      <c r="B143" s="251" t="s">
        <v>8250</v>
      </c>
      <c r="C143" s="252">
        <v>51136</v>
      </c>
      <c r="D143" s="257" t="s">
        <v>8251</v>
      </c>
      <c r="E143" s="275" t="s">
        <v>8252</v>
      </c>
      <c r="F143" s="142"/>
      <c r="G143" s="706"/>
    </row>
    <row r="144" spans="1:7" ht="17.25">
      <c r="A144" s="238"/>
      <c r="B144" s="251" t="s">
        <v>8250</v>
      </c>
      <c r="C144" s="706"/>
      <c r="D144" s="257">
        <v>3763198</v>
      </c>
      <c r="E144" s="149"/>
      <c r="F144" s="142"/>
      <c r="G144" s="706"/>
    </row>
    <row r="145" spans="1:7" ht="17.25">
      <c r="A145" s="238"/>
      <c r="B145" s="251" t="s">
        <v>8253</v>
      </c>
      <c r="C145" s="706"/>
      <c r="D145" s="257">
        <v>3335133</v>
      </c>
      <c r="E145" s="149"/>
      <c r="F145" s="142"/>
      <c r="G145" s="706"/>
    </row>
    <row r="146" spans="1:7" ht="17.25">
      <c r="A146" s="238"/>
      <c r="B146" s="251" t="s">
        <v>8254</v>
      </c>
      <c r="C146" s="706"/>
      <c r="D146" s="257">
        <v>3768957</v>
      </c>
      <c r="E146" s="149"/>
      <c r="F146" s="142"/>
      <c r="G146" s="706"/>
    </row>
    <row r="147" spans="1:7" ht="17.25">
      <c r="A147" s="234" t="s">
        <v>2507</v>
      </c>
      <c r="B147" s="251" t="s">
        <v>8255</v>
      </c>
      <c r="C147" s="252" t="s">
        <v>8256</v>
      </c>
      <c r="D147" s="257">
        <v>3140622</v>
      </c>
      <c r="E147" s="257" t="s">
        <v>8257</v>
      </c>
      <c r="F147" s="142"/>
      <c r="G147" s="706"/>
    </row>
    <row r="148" spans="1:7" ht="17.25">
      <c r="A148" s="238"/>
      <c r="B148" s="251" t="s">
        <v>8258</v>
      </c>
      <c r="C148" s="252"/>
      <c r="D148" s="257">
        <v>3140384</v>
      </c>
      <c r="E148" s="149"/>
      <c r="F148" s="142" t="s">
        <v>8259</v>
      </c>
      <c r="G148" s="706"/>
    </row>
    <row r="149" spans="1:7" ht="17.25">
      <c r="A149" s="238"/>
      <c r="B149" s="251" t="s">
        <v>8260</v>
      </c>
      <c r="C149" s="706"/>
      <c r="D149" s="257">
        <v>3140622</v>
      </c>
      <c r="E149" s="149"/>
      <c r="F149" s="142"/>
      <c r="G149" s="706"/>
    </row>
    <row r="150" spans="1:7" ht="17.25">
      <c r="A150" s="238"/>
      <c r="B150" s="251" t="s">
        <v>8261</v>
      </c>
      <c r="C150" s="706" t="s">
        <v>2160</v>
      </c>
      <c r="D150" s="257" t="s">
        <v>8262</v>
      </c>
      <c r="E150" s="149"/>
      <c r="F150" s="142" t="s">
        <v>8263</v>
      </c>
      <c r="G150" s="706"/>
    </row>
    <row r="151" spans="1:7" ht="17.25">
      <c r="A151" s="238"/>
      <c r="B151" s="251" t="s">
        <v>8264</v>
      </c>
      <c r="C151" s="706"/>
      <c r="D151" s="257" t="s">
        <v>8265</v>
      </c>
      <c r="E151" s="275" t="s">
        <v>8266</v>
      </c>
      <c r="F151" s="236" t="s">
        <v>8267</v>
      </c>
      <c r="G151" s="248">
        <v>3159270779</v>
      </c>
    </row>
    <row r="152" spans="1:7" ht="17.25">
      <c r="A152" s="238"/>
      <c r="B152" s="251" t="s">
        <v>8268</v>
      </c>
      <c r="C152" s="252" t="s">
        <v>8269</v>
      </c>
      <c r="D152" s="257" t="s">
        <v>8270</v>
      </c>
      <c r="E152" s="149"/>
      <c r="F152" s="142"/>
      <c r="G152" s="706"/>
    </row>
    <row r="153" spans="1:7" ht="17.25">
      <c r="A153" s="238"/>
      <c r="B153" s="251" t="s">
        <v>8271</v>
      </c>
      <c r="C153" s="252"/>
      <c r="D153" s="257">
        <v>5575391</v>
      </c>
      <c r="E153" s="256" t="s">
        <v>8272</v>
      </c>
      <c r="F153" s="142">
        <v>4442015</v>
      </c>
      <c r="G153" s="706" t="s">
        <v>8273</v>
      </c>
    </row>
    <row r="154" spans="1:7" ht="17.25">
      <c r="A154" s="238"/>
      <c r="B154" s="251" t="s">
        <v>8274</v>
      </c>
      <c r="C154" s="252" t="s">
        <v>8275</v>
      </c>
      <c r="D154" s="257" t="s">
        <v>8276</v>
      </c>
      <c r="E154" s="275"/>
      <c r="F154" s="142"/>
      <c r="G154" s="246" t="s">
        <v>8277</v>
      </c>
    </row>
    <row r="155" spans="1:7" ht="17.25">
      <c r="A155" s="238"/>
      <c r="B155" s="251" t="s">
        <v>8278</v>
      </c>
      <c r="C155" s="706"/>
      <c r="D155" s="257">
        <v>2067780</v>
      </c>
      <c r="E155" s="149"/>
      <c r="F155" s="142"/>
      <c r="G155" s="706"/>
    </row>
    <row r="156" spans="1:7" ht="17.25">
      <c r="A156" s="238"/>
      <c r="B156" s="251" t="s">
        <v>8279</v>
      </c>
      <c r="C156" s="706"/>
      <c r="D156" s="257" t="s">
        <v>8280</v>
      </c>
      <c r="E156" s="257" t="s">
        <v>8281</v>
      </c>
      <c r="F156" s="266">
        <v>5406350</v>
      </c>
      <c r="G156" s="263" t="s">
        <v>8282</v>
      </c>
    </row>
    <row r="157" spans="1:7" ht="17.25">
      <c r="A157" s="260"/>
      <c r="B157" s="251" t="s">
        <v>8283</v>
      </c>
      <c r="C157" s="252" t="s">
        <v>8284</v>
      </c>
      <c r="D157" s="257" t="s">
        <v>8285</v>
      </c>
      <c r="E157" s="149"/>
      <c r="F157" s="142"/>
      <c r="G157" s="706"/>
    </row>
    <row r="158" spans="1:7" ht="17.25">
      <c r="A158" s="238"/>
      <c r="B158" s="251" t="s">
        <v>8286</v>
      </c>
      <c r="C158" s="706"/>
      <c r="D158" s="257">
        <v>3219284</v>
      </c>
      <c r="E158" s="149"/>
      <c r="F158" s="142"/>
      <c r="G158" s="706"/>
    </row>
    <row r="159" spans="1:7" ht="17.25">
      <c r="A159" s="238"/>
      <c r="B159" s="251" t="s">
        <v>8287</v>
      </c>
      <c r="C159" s="706"/>
      <c r="D159" s="257">
        <v>3346379</v>
      </c>
      <c r="E159" s="149"/>
      <c r="F159" s="262"/>
      <c r="G159" s="263" t="s">
        <v>8288</v>
      </c>
    </row>
    <row r="160" spans="1:7" ht="17.25">
      <c r="A160" s="238"/>
      <c r="B160" s="251" t="s">
        <v>8289</v>
      </c>
      <c r="C160" s="706"/>
      <c r="D160" s="257">
        <v>3343662</v>
      </c>
      <c r="E160" s="149"/>
      <c r="F160" s="142"/>
      <c r="G160" s="706"/>
    </row>
    <row r="161" spans="1:7" ht="17.25">
      <c r="A161" s="238"/>
      <c r="B161" s="251" t="s">
        <v>8290</v>
      </c>
      <c r="C161" s="706"/>
      <c r="D161" s="257">
        <v>2705399</v>
      </c>
      <c r="E161" s="149"/>
      <c r="F161" s="142"/>
      <c r="G161" s="706"/>
    </row>
    <row r="162" spans="1:7" ht="17.25">
      <c r="A162" s="238"/>
      <c r="B162" s="251" t="s">
        <v>8291</v>
      </c>
      <c r="C162" s="706"/>
      <c r="D162" s="257">
        <v>3316486</v>
      </c>
      <c r="E162" s="149"/>
      <c r="F162" s="236" t="s">
        <v>8292</v>
      </c>
      <c r="G162" s="706"/>
    </row>
    <row r="163" spans="1:7" ht="17.25">
      <c r="A163" s="235" t="s">
        <v>101</v>
      </c>
      <c r="B163" s="251" t="s">
        <v>8293</v>
      </c>
      <c r="C163" s="706"/>
      <c r="D163" s="257" t="s">
        <v>8294</v>
      </c>
      <c r="E163" s="149"/>
      <c r="F163" s="262"/>
      <c r="G163" s="263" t="s">
        <v>8295</v>
      </c>
    </row>
    <row r="164" spans="1:7" ht="17.25">
      <c r="A164" s="238"/>
      <c r="B164" s="261" t="s">
        <v>8296</v>
      </c>
      <c r="C164" s="706"/>
      <c r="D164" s="257">
        <v>3006294730</v>
      </c>
      <c r="E164" s="275" t="s">
        <v>8297</v>
      </c>
      <c r="F164" s="142"/>
      <c r="G164" s="706"/>
    </row>
    <row r="165" spans="1:7" ht="17.25">
      <c r="A165" s="238"/>
      <c r="B165" s="251" t="s">
        <v>8298</v>
      </c>
      <c r="C165" s="706"/>
      <c r="D165" s="257">
        <v>2767669</v>
      </c>
      <c r="E165" s="149"/>
      <c r="F165" s="142"/>
      <c r="G165" s="706"/>
    </row>
    <row r="166" spans="1:7" ht="17.25">
      <c r="A166" s="238"/>
      <c r="B166" s="251" t="s">
        <v>8299</v>
      </c>
      <c r="C166" s="252" t="s">
        <v>8300</v>
      </c>
      <c r="D166" s="257">
        <v>3348204</v>
      </c>
      <c r="E166" s="149"/>
      <c r="F166" s="142"/>
      <c r="G166" s="706"/>
    </row>
    <row r="167" spans="1:7" ht="17.25">
      <c r="A167" s="238"/>
      <c r="B167" s="251" t="s">
        <v>8301</v>
      </c>
      <c r="C167" s="252" t="s">
        <v>8302</v>
      </c>
      <c r="D167" s="257">
        <v>3343828</v>
      </c>
      <c r="E167" s="149"/>
      <c r="F167" s="262"/>
      <c r="G167" s="263" t="s">
        <v>8303</v>
      </c>
    </row>
    <row r="168" spans="1:7" ht="17.25">
      <c r="A168" s="238"/>
      <c r="B168" s="251" t="s">
        <v>8304</v>
      </c>
      <c r="C168" s="252" t="s">
        <v>8305</v>
      </c>
      <c r="D168" s="257">
        <v>3344232</v>
      </c>
      <c r="E168" s="259" t="s">
        <v>8306</v>
      </c>
      <c r="F168" s="262"/>
      <c r="G168" s="263" t="s">
        <v>8307</v>
      </c>
    </row>
    <row r="169" spans="1:7" ht="17.25">
      <c r="A169" s="238"/>
      <c r="B169" s="251" t="s">
        <v>8308</v>
      </c>
      <c r="C169" s="706"/>
      <c r="D169" s="257" t="s">
        <v>8309</v>
      </c>
      <c r="E169" s="275" t="s">
        <v>8310</v>
      </c>
      <c r="F169" s="262" t="s">
        <v>8311</v>
      </c>
      <c r="G169" s="263" t="s">
        <v>8312</v>
      </c>
    </row>
    <row r="170" spans="1:7" ht="17.25">
      <c r="A170" s="238"/>
      <c r="B170" s="251" t="s">
        <v>8313</v>
      </c>
      <c r="C170" s="252" t="s">
        <v>6365</v>
      </c>
      <c r="D170" s="257">
        <v>2709729</v>
      </c>
      <c r="E170" s="149"/>
      <c r="F170" s="262"/>
      <c r="G170" s="263" t="s">
        <v>8314</v>
      </c>
    </row>
    <row r="171" spans="1:7" ht="17.25">
      <c r="A171" s="238"/>
      <c r="B171" s="251" t="s">
        <v>8315</v>
      </c>
      <c r="C171" s="252" t="s">
        <v>8316</v>
      </c>
      <c r="D171" s="257" t="s">
        <v>8317</v>
      </c>
      <c r="E171" s="257" t="s">
        <v>8318</v>
      </c>
      <c r="F171" s="262"/>
      <c r="G171" s="263" t="s">
        <v>8319</v>
      </c>
    </row>
    <row r="172" spans="1:7" ht="17.25">
      <c r="A172" s="238"/>
      <c r="B172" s="251" t="s">
        <v>8320</v>
      </c>
      <c r="C172" s="252" t="s">
        <v>8321</v>
      </c>
      <c r="D172" s="257">
        <v>3360563</v>
      </c>
      <c r="E172" s="149"/>
      <c r="F172" s="142"/>
      <c r="G172" s="706"/>
    </row>
    <row r="173" spans="1:7" ht="17.25">
      <c r="A173" s="238"/>
      <c r="B173" s="251" t="s">
        <v>8320</v>
      </c>
      <c r="C173" s="252" t="s">
        <v>8321</v>
      </c>
      <c r="D173" s="257">
        <v>3360563</v>
      </c>
      <c r="E173" s="149"/>
      <c r="F173" s="142"/>
      <c r="G173" s="706"/>
    </row>
    <row r="174" spans="1:7" ht="17.25">
      <c r="A174" s="238"/>
      <c r="B174" s="251" t="s">
        <v>8322</v>
      </c>
      <c r="C174" s="706"/>
      <c r="D174" s="257" t="s">
        <v>8323</v>
      </c>
      <c r="E174" s="149"/>
      <c r="F174" s="262"/>
      <c r="G174" s="263" t="s">
        <v>8324</v>
      </c>
    </row>
    <row r="175" spans="1:7" ht="17.25">
      <c r="A175" s="238"/>
      <c r="B175" s="251" t="s">
        <v>8325</v>
      </c>
      <c r="C175" s="252" t="s">
        <v>8326</v>
      </c>
      <c r="D175" s="257">
        <v>3362008</v>
      </c>
      <c r="E175" s="149"/>
      <c r="F175" s="236" t="s">
        <v>8327</v>
      </c>
      <c r="G175" s="706"/>
    </row>
    <row r="176" spans="1:7" ht="17.25">
      <c r="A176" s="238"/>
      <c r="B176" s="251" t="s">
        <v>8325</v>
      </c>
      <c r="C176" s="252" t="s">
        <v>8326</v>
      </c>
      <c r="D176" s="257">
        <v>3362068</v>
      </c>
      <c r="E176" s="257"/>
      <c r="F176" s="236" t="s">
        <v>8328</v>
      </c>
      <c r="G176" s="706"/>
    </row>
    <row r="177" spans="1:7" ht="17.25">
      <c r="A177" s="234" t="s">
        <v>1995</v>
      </c>
      <c r="B177" s="251" t="s">
        <v>8329</v>
      </c>
      <c r="C177" s="252" t="s">
        <v>8330</v>
      </c>
      <c r="D177" s="257">
        <v>5576346</v>
      </c>
      <c r="E177" s="257" t="s">
        <v>8331</v>
      </c>
      <c r="F177" s="266"/>
      <c r="G177" s="263" t="s">
        <v>8332</v>
      </c>
    </row>
    <row r="178" spans="1:7" ht="17.25">
      <c r="A178" s="238"/>
      <c r="B178" s="251" t="s">
        <v>8333</v>
      </c>
      <c r="C178" s="252" t="s">
        <v>8334</v>
      </c>
      <c r="D178" s="257" t="s">
        <v>8335</v>
      </c>
      <c r="E178" s="149"/>
      <c r="F178" s="262"/>
      <c r="G178" s="263" t="s">
        <v>8336</v>
      </c>
    </row>
    <row r="179" spans="1:7" ht="17.25">
      <c r="A179" s="234" t="s">
        <v>405</v>
      </c>
      <c r="B179" s="251" t="s">
        <v>8337</v>
      </c>
      <c r="C179" s="252" t="s">
        <v>3621</v>
      </c>
      <c r="D179" s="257">
        <v>2704341</v>
      </c>
      <c r="E179" s="149"/>
      <c r="F179" s="262"/>
      <c r="G179" s="263" t="s">
        <v>8338</v>
      </c>
    </row>
    <row r="180" spans="1:7" ht="17.25">
      <c r="A180" s="238"/>
      <c r="B180" s="251" t="s">
        <v>8339</v>
      </c>
      <c r="C180" s="252" t="s">
        <v>8340</v>
      </c>
      <c r="D180" s="257" t="s">
        <v>8341</v>
      </c>
      <c r="E180" s="275">
        <v>5879307</v>
      </c>
      <c r="F180" s="262"/>
      <c r="G180" s="263" t="s">
        <v>8342</v>
      </c>
    </row>
    <row r="181" spans="1:7" ht="17.25">
      <c r="A181" s="238"/>
      <c r="B181" s="251" t="s">
        <v>8343</v>
      </c>
      <c r="C181" s="252" t="s">
        <v>8344</v>
      </c>
      <c r="D181" s="257">
        <v>2765842</v>
      </c>
      <c r="E181" s="149"/>
      <c r="F181" s="262"/>
      <c r="G181" s="263" t="s">
        <v>8345</v>
      </c>
    </row>
    <row r="182" spans="1:7" ht="17.25">
      <c r="A182" s="238"/>
      <c r="B182" s="251" t="s">
        <v>8346</v>
      </c>
      <c r="C182" s="706"/>
      <c r="D182" s="257" t="s">
        <v>8347</v>
      </c>
      <c r="E182" s="149"/>
      <c r="F182" s="262"/>
      <c r="G182" s="263" t="s">
        <v>8348</v>
      </c>
    </row>
    <row r="183" spans="1:7" ht="17.25">
      <c r="A183" s="238"/>
      <c r="B183" s="251" t="s">
        <v>8343</v>
      </c>
      <c r="C183" s="252" t="s">
        <v>3061</v>
      </c>
      <c r="D183" s="257">
        <v>5765842</v>
      </c>
      <c r="E183" s="149"/>
      <c r="F183" s="236" t="s">
        <v>8327</v>
      </c>
      <c r="G183" s="706"/>
    </row>
    <row r="184" spans="1:7" ht="17.25">
      <c r="A184" s="238"/>
      <c r="B184" s="251" t="s">
        <v>8349</v>
      </c>
      <c r="C184" s="706"/>
      <c r="D184" s="257">
        <v>3317076</v>
      </c>
      <c r="E184" s="275" t="s">
        <v>8350</v>
      </c>
      <c r="F184" s="236" t="s">
        <v>8351</v>
      </c>
      <c r="G184" s="246" t="s">
        <v>8352</v>
      </c>
    </row>
    <row r="185" spans="1:7" ht="17.25">
      <c r="A185" s="238"/>
      <c r="B185" s="251"/>
      <c r="C185" s="252" t="s">
        <v>8353</v>
      </c>
      <c r="D185" s="257">
        <v>3113275871</v>
      </c>
      <c r="E185" s="149"/>
      <c r="F185" s="142"/>
      <c r="G185" s="706"/>
    </row>
    <row r="186" spans="1:7" ht="17.25">
      <c r="A186" s="238"/>
      <c r="B186" s="251" t="s">
        <v>8354</v>
      </c>
      <c r="C186" s="252" t="s">
        <v>8355</v>
      </c>
      <c r="D186" s="257" t="s">
        <v>8356</v>
      </c>
      <c r="E186" s="371" t="s">
        <v>8357</v>
      </c>
      <c r="F186" s="142"/>
      <c r="G186" s="263" t="s">
        <v>8358</v>
      </c>
    </row>
    <row r="187" spans="1:7" ht="17.25">
      <c r="A187" s="234" t="s">
        <v>2507</v>
      </c>
      <c r="B187" s="251" t="s">
        <v>3423</v>
      </c>
      <c r="C187" s="252" t="s">
        <v>8359</v>
      </c>
      <c r="D187" s="257">
        <v>3140370</v>
      </c>
      <c r="E187" s="257" t="s">
        <v>8360</v>
      </c>
      <c r="F187" s="142"/>
      <c r="G187" s="706"/>
    </row>
    <row r="188" spans="1:7" ht="17.25">
      <c r="A188" s="238"/>
      <c r="B188" s="251" t="s">
        <v>8361</v>
      </c>
      <c r="C188" s="236" t="s">
        <v>8362</v>
      </c>
      <c r="D188" s="257">
        <v>3336729</v>
      </c>
      <c r="E188" s="149"/>
      <c r="F188" s="262"/>
      <c r="G188" s="263" t="s">
        <v>8363</v>
      </c>
    </row>
    <row r="189" spans="1:7" ht="17.25">
      <c r="A189" s="238"/>
      <c r="B189" s="251" t="s">
        <v>8364</v>
      </c>
      <c r="C189" s="706"/>
      <c r="D189" s="257">
        <v>3215697</v>
      </c>
      <c r="E189" s="149"/>
      <c r="F189" s="142"/>
      <c r="G189" s="706"/>
    </row>
    <row r="190" spans="1:7" ht="17.25">
      <c r="A190" s="238"/>
      <c r="B190" s="251" t="s">
        <v>8365</v>
      </c>
      <c r="C190" s="252" t="s">
        <v>5488</v>
      </c>
      <c r="D190" s="257">
        <v>4876547</v>
      </c>
      <c r="E190" s="281"/>
      <c r="F190" s="257" t="s">
        <v>8366</v>
      </c>
      <c r="G190" s="246" t="s">
        <v>8367</v>
      </c>
    </row>
    <row r="191" spans="1:7" ht="17.25">
      <c r="A191" s="234" t="s">
        <v>2256</v>
      </c>
      <c r="B191" s="251" t="s">
        <v>8368</v>
      </c>
      <c r="C191" s="252" t="s">
        <v>2194</v>
      </c>
      <c r="D191" s="257">
        <v>2763631</v>
      </c>
      <c r="E191" s="149"/>
      <c r="F191" s="142"/>
      <c r="G191" s="263" t="s">
        <v>8369</v>
      </c>
    </row>
    <row r="192" spans="1:7" ht="17.25">
      <c r="A192" s="234" t="s">
        <v>405</v>
      </c>
      <c r="B192" s="251" t="s">
        <v>423</v>
      </c>
      <c r="C192" s="252" t="s">
        <v>8370</v>
      </c>
      <c r="D192" s="257">
        <v>5991315</v>
      </c>
      <c r="E192" s="149"/>
      <c r="F192" s="142"/>
      <c r="G192" s="706"/>
    </row>
    <row r="193" spans="1:7" ht="17.25">
      <c r="A193" s="238"/>
      <c r="B193" s="251" t="s">
        <v>8371</v>
      </c>
      <c r="C193" s="236" t="s">
        <v>8372</v>
      </c>
      <c r="D193" s="257">
        <v>5777239</v>
      </c>
      <c r="E193" s="275" t="s">
        <v>8373</v>
      </c>
      <c r="F193" s="262"/>
      <c r="G193" s="263" t="s">
        <v>8374</v>
      </c>
    </row>
    <row r="194" spans="1:7" ht="17.25">
      <c r="A194" s="238"/>
      <c r="B194" s="251" t="s">
        <v>8375</v>
      </c>
      <c r="C194" s="236" t="s">
        <v>4253</v>
      </c>
      <c r="D194" s="257">
        <v>3328433</v>
      </c>
      <c r="E194" s="149"/>
      <c r="F194" s="262"/>
      <c r="G194" s="263" t="s">
        <v>8376</v>
      </c>
    </row>
    <row r="195" spans="1:7" ht="17.25">
      <c r="A195" s="238"/>
      <c r="B195" s="251" t="s">
        <v>8377</v>
      </c>
      <c r="C195" s="252" t="s">
        <v>8378</v>
      </c>
      <c r="D195" s="257" t="s">
        <v>8379</v>
      </c>
      <c r="E195" s="149"/>
      <c r="F195" s="262"/>
      <c r="G195" s="263" t="s">
        <v>8380</v>
      </c>
    </row>
    <row r="196" spans="1:7" ht="17.25">
      <c r="A196" s="238"/>
      <c r="B196" s="251" t="s">
        <v>8381</v>
      </c>
      <c r="C196" s="252" t="s">
        <v>8382</v>
      </c>
      <c r="D196" s="257" t="s">
        <v>8383</v>
      </c>
      <c r="E196" s="687" t="s">
        <v>8384</v>
      </c>
      <c r="F196" s="236"/>
      <c r="G196" s="706" t="s">
        <v>8385</v>
      </c>
    </row>
    <row r="197" spans="1:7" ht="17.25">
      <c r="A197" s="234" t="s">
        <v>405</v>
      </c>
      <c r="B197" s="251" t="s">
        <v>8386</v>
      </c>
      <c r="C197" s="252" t="s">
        <v>8387</v>
      </c>
      <c r="D197" s="257">
        <v>3114322798</v>
      </c>
      <c r="E197" s="149"/>
      <c r="F197" s="142"/>
      <c r="G197" s="706"/>
    </row>
    <row r="198" spans="1:7" ht="17.25">
      <c r="A198" s="238"/>
      <c r="B198" s="251" t="s">
        <v>8388</v>
      </c>
      <c r="C198" s="252"/>
      <c r="D198" s="257" t="s">
        <v>8389</v>
      </c>
      <c r="E198" s="371" t="s">
        <v>8390</v>
      </c>
      <c r="F198" s="142"/>
    </row>
    <row r="199" spans="1:7" ht="17.25">
      <c r="A199" s="238"/>
      <c r="B199" s="251" t="s">
        <v>8391</v>
      </c>
      <c r="C199" s="706"/>
      <c r="D199" s="257">
        <v>3106901978</v>
      </c>
      <c r="E199" s="149"/>
      <c r="F199" s="142"/>
      <c r="G199" s="246" t="s">
        <v>8392</v>
      </c>
    </row>
    <row r="200" spans="1:7" ht="17.25">
      <c r="A200" s="234" t="s">
        <v>405</v>
      </c>
      <c r="B200" s="251" t="s">
        <v>8393</v>
      </c>
      <c r="C200" s="252" t="s">
        <v>8394</v>
      </c>
      <c r="D200" s="257">
        <v>3188235252</v>
      </c>
      <c r="E200" s="149"/>
      <c r="F200" s="142"/>
      <c r="G200" s="706"/>
    </row>
    <row r="201" spans="1:7" ht="17.25">
      <c r="A201" s="238"/>
      <c r="B201" s="251" t="s">
        <v>8395</v>
      </c>
      <c r="C201" s="252" t="s">
        <v>8396</v>
      </c>
      <c r="D201" s="257" t="s">
        <v>8397</v>
      </c>
      <c r="E201" s="257" t="s">
        <v>8398</v>
      </c>
      <c r="F201" s="142"/>
      <c r="G201" s="706"/>
    </row>
    <row r="202" spans="1:7" ht="17.25">
      <c r="A202" s="238"/>
      <c r="B202" s="251" t="s">
        <v>8395</v>
      </c>
      <c r="C202" s="706"/>
      <c r="D202" s="257"/>
      <c r="E202" s="149"/>
      <c r="F202" s="236" t="s">
        <v>8292</v>
      </c>
      <c r="G202" s="706"/>
    </row>
    <row r="203" spans="1:7" ht="17.25">
      <c r="A203" s="238"/>
      <c r="B203" s="251" t="s">
        <v>599</v>
      </c>
      <c r="C203" s="252" t="s">
        <v>8399</v>
      </c>
      <c r="D203" s="257" t="s">
        <v>8400</v>
      </c>
      <c r="E203" s="275" t="s">
        <v>8401</v>
      </c>
      <c r="F203" s="236" t="s">
        <v>8402</v>
      </c>
      <c r="G203" s="246" t="s">
        <v>8403</v>
      </c>
    </row>
    <row r="204" spans="1:7" ht="17.25">
      <c r="A204" s="238"/>
      <c r="B204" s="251" t="s">
        <v>8404</v>
      </c>
      <c r="C204" s="706" t="s">
        <v>2046</v>
      </c>
      <c r="D204" s="257">
        <v>5701316</v>
      </c>
      <c r="E204" s="257" t="s">
        <v>8405</v>
      </c>
      <c r="F204" s="262"/>
      <c r="G204" s="263" t="s">
        <v>8406</v>
      </c>
    </row>
    <row r="205" spans="1:7" ht="17.25">
      <c r="A205" s="238"/>
      <c r="B205" s="251" t="s">
        <v>8407</v>
      </c>
      <c r="C205" s="252" t="s">
        <v>3033</v>
      </c>
      <c r="D205" s="257">
        <v>3341571</v>
      </c>
      <c r="E205" s="149" t="s">
        <v>8408</v>
      </c>
      <c r="F205" s="262"/>
      <c r="G205" s="263" t="s">
        <v>8409</v>
      </c>
    </row>
    <row r="206" spans="1:7" ht="17.25">
      <c r="A206" s="238"/>
      <c r="B206" s="251" t="s">
        <v>1321</v>
      </c>
      <c r="C206" s="236" t="s">
        <v>3379</v>
      </c>
      <c r="D206" s="257">
        <v>3124126529</v>
      </c>
      <c r="E206" s="149" t="s">
        <v>8410</v>
      </c>
      <c r="F206" s="142"/>
      <c r="G206" s="706" t="s">
        <v>8411</v>
      </c>
    </row>
    <row r="207" spans="1:7" ht="17.25">
      <c r="A207" s="238"/>
      <c r="B207" s="251" t="s">
        <v>8412</v>
      </c>
      <c r="C207" s="706"/>
      <c r="D207" s="257">
        <v>3566297</v>
      </c>
      <c r="E207" s="257" t="s">
        <v>8413</v>
      </c>
      <c r="F207" s="142"/>
      <c r="G207" s="706"/>
    </row>
    <row r="208" spans="1:7" ht="17.25">
      <c r="A208" s="238"/>
      <c r="B208" s="251" t="s">
        <v>8414</v>
      </c>
      <c r="C208" s="706"/>
      <c r="D208" s="257">
        <v>5791445</v>
      </c>
      <c r="E208" s="149"/>
      <c r="F208" s="142"/>
      <c r="G208" s="706"/>
    </row>
    <row r="209" spans="1:7" ht="17.25">
      <c r="A209" s="238"/>
      <c r="B209" s="251" t="s">
        <v>8415</v>
      </c>
      <c r="C209" s="264" t="s">
        <v>8416</v>
      </c>
      <c r="D209" s="257" t="s">
        <v>8417</v>
      </c>
      <c r="E209" s="275" t="s">
        <v>8418</v>
      </c>
      <c r="F209" s="142"/>
      <c r="G209" s="706"/>
    </row>
    <row r="210" spans="1:7" ht="17.25">
      <c r="A210" s="238"/>
      <c r="B210" s="251" t="s">
        <v>8419</v>
      </c>
      <c r="C210" s="252" t="s">
        <v>8420</v>
      </c>
      <c r="D210" s="257">
        <v>2712227</v>
      </c>
      <c r="E210" s="149"/>
      <c r="F210" s="142"/>
      <c r="G210" s="706"/>
    </row>
    <row r="211" spans="1:7" ht="17.25">
      <c r="A211" s="238"/>
      <c r="B211" s="251" t="s">
        <v>7787</v>
      </c>
      <c r="C211" s="257" t="s">
        <v>8421</v>
      </c>
      <c r="D211" s="265">
        <v>3343827</v>
      </c>
      <c r="E211" s="41" t="s">
        <v>8422</v>
      </c>
      <c r="F211" s="262"/>
      <c r="G211" s="263" t="s">
        <v>8423</v>
      </c>
    </row>
    <row r="212" spans="1:7" ht="17.25">
      <c r="A212" s="238"/>
      <c r="B212" s="251" t="s">
        <v>8424</v>
      </c>
      <c r="C212" s="706"/>
      <c r="D212" s="257">
        <v>5784319</v>
      </c>
      <c r="E212" s="149"/>
      <c r="F212" s="142"/>
      <c r="G212" s="706"/>
    </row>
    <row r="213" spans="1:7" ht="17.25">
      <c r="A213" s="238"/>
      <c r="B213" s="251" t="s">
        <v>8425</v>
      </c>
      <c r="C213" s="252" t="s">
        <v>8426</v>
      </c>
      <c r="D213" s="257" t="s">
        <v>8427</v>
      </c>
      <c r="E213" s="149"/>
      <c r="F213" s="142"/>
      <c r="G213" s="706"/>
    </row>
    <row r="214" spans="1:7" ht="17.25">
      <c r="A214" s="238"/>
      <c r="B214" s="251" t="s">
        <v>8428</v>
      </c>
      <c r="C214" s="252" t="s">
        <v>8429</v>
      </c>
      <c r="D214" s="257">
        <v>3360010</v>
      </c>
      <c r="E214" s="149"/>
      <c r="F214" s="142"/>
      <c r="G214" s="706"/>
    </row>
    <row r="215" spans="1:7" ht="17.25">
      <c r="A215" s="238"/>
      <c r="B215" s="251" t="s">
        <v>8428</v>
      </c>
      <c r="C215" s="252" t="s">
        <v>8430</v>
      </c>
      <c r="D215" s="257">
        <v>3360010</v>
      </c>
      <c r="E215" s="149"/>
      <c r="F215" s="142"/>
      <c r="G215" s="706"/>
    </row>
    <row r="216" spans="1:7" ht="17.25">
      <c r="A216" s="238"/>
      <c r="B216" s="251" t="s">
        <v>8431</v>
      </c>
      <c r="C216" s="252" t="s">
        <v>8432</v>
      </c>
      <c r="D216" s="257">
        <v>3312001</v>
      </c>
      <c r="E216" s="149"/>
      <c r="F216" s="142"/>
      <c r="G216" s="706"/>
    </row>
    <row r="217" spans="1:7" ht="17.25">
      <c r="A217" s="238"/>
      <c r="B217" s="251" t="s">
        <v>8433</v>
      </c>
      <c r="C217" s="706"/>
      <c r="D217" s="257">
        <v>3316896</v>
      </c>
      <c r="E217" s="149"/>
      <c r="F217" s="142"/>
      <c r="G217" s="706"/>
    </row>
    <row r="218" spans="1:7" ht="17.25">
      <c r="A218" s="238"/>
      <c r="B218" s="251" t="s">
        <v>8434</v>
      </c>
      <c r="C218" s="257" t="s">
        <v>6365</v>
      </c>
      <c r="D218" s="257">
        <v>3342280</v>
      </c>
      <c r="E218" s="149"/>
      <c r="F218" s="142"/>
      <c r="G218" s="706"/>
    </row>
    <row r="219" spans="1:7" ht="17.25">
      <c r="A219" s="238"/>
      <c r="B219" s="251" t="s">
        <v>8435</v>
      </c>
      <c r="C219" s="706"/>
      <c r="D219" s="257">
        <v>5794132</v>
      </c>
      <c r="E219" s="149"/>
      <c r="F219" s="262"/>
      <c r="G219" s="263" t="s">
        <v>8436</v>
      </c>
    </row>
    <row r="220" spans="1:7" ht="17.25">
      <c r="A220" s="238"/>
      <c r="B220" s="251" t="s">
        <v>8437</v>
      </c>
      <c r="C220" s="252" t="s">
        <v>8438</v>
      </c>
      <c r="D220" s="257">
        <v>5799185</v>
      </c>
      <c r="E220" s="149"/>
      <c r="F220" s="142"/>
      <c r="G220" s="246" t="s">
        <v>8439</v>
      </c>
    </row>
    <row r="221" spans="1:7" ht="17.25">
      <c r="A221" s="234" t="s">
        <v>423</v>
      </c>
      <c r="B221" s="251" t="s">
        <v>8440</v>
      </c>
      <c r="C221" s="252" t="s">
        <v>8441</v>
      </c>
      <c r="D221" s="257">
        <v>5772154</v>
      </c>
      <c r="E221" s="257" t="s">
        <v>8442</v>
      </c>
      <c r="F221" s="262"/>
      <c r="G221" s="263" t="s">
        <v>8443</v>
      </c>
    </row>
    <row r="222" spans="1:7" ht="17.25">
      <c r="A222" s="238"/>
      <c r="B222" s="251" t="s">
        <v>8444</v>
      </c>
      <c r="C222" s="706"/>
      <c r="D222" s="257">
        <v>4182570</v>
      </c>
      <c r="E222" s="275" t="s">
        <v>8445</v>
      </c>
      <c r="F222" s="266" t="s">
        <v>8446</v>
      </c>
      <c r="G222" s="263" t="s">
        <v>8447</v>
      </c>
    </row>
    <row r="223" spans="1:7" ht="17.25">
      <c r="A223" s="238"/>
      <c r="B223" s="251" t="s">
        <v>8448</v>
      </c>
      <c r="C223" s="706"/>
      <c r="D223" s="257">
        <v>5701058</v>
      </c>
      <c r="E223" s="275" t="s">
        <v>8449</v>
      </c>
      <c r="F223" s="266">
        <v>20</v>
      </c>
      <c r="G223" s="263" t="s">
        <v>8450</v>
      </c>
    </row>
    <row r="224" spans="1:7" ht="17.25">
      <c r="A224" s="238"/>
      <c r="B224" s="251" t="s">
        <v>8440</v>
      </c>
      <c r="C224" s="706"/>
      <c r="D224" s="257">
        <v>5772154</v>
      </c>
      <c r="E224" s="149"/>
      <c r="F224" s="142"/>
      <c r="G224" s="246" t="s">
        <v>8451</v>
      </c>
    </row>
    <row r="225" spans="1:7" ht="17.25">
      <c r="A225" s="267" t="s">
        <v>405</v>
      </c>
      <c r="B225" s="251" t="s">
        <v>8452</v>
      </c>
      <c r="C225" s="252" t="s">
        <v>8453</v>
      </c>
      <c r="D225" s="257">
        <v>3340671</v>
      </c>
      <c r="E225" s="149"/>
      <c r="F225" s="142"/>
      <c r="G225" s="706"/>
    </row>
    <row r="226" spans="1:7" ht="17.25">
      <c r="A226" s="238"/>
      <c r="B226" s="251" t="s">
        <v>8454</v>
      </c>
      <c r="C226" s="706"/>
      <c r="D226" s="257" t="s">
        <v>8455</v>
      </c>
      <c r="E226" s="149"/>
      <c r="F226" s="262"/>
      <c r="G226" s="263" t="s">
        <v>8456</v>
      </c>
    </row>
    <row r="227" spans="1:7" ht="17.25">
      <c r="A227" s="238"/>
      <c r="B227" s="251" t="s">
        <v>8457</v>
      </c>
      <c r="C227" s="252"/>
      <c r="D227" s="257" t="s">
        <v>8458</v>
      </c>
      <c r="E227" s="149"/>
      <c r="F227" s="262"/>
      <c r="G227" s="263"/>
    </row>
    <row r="228" spans="1:7" ht="17.25">
      <c r="A228" s="238"/>
      <c r="B228" s="251" t="s">
        <v>8459</v>
      </c>
      <c r="C228" s="252" t="s">
        <v>8460</v>
      </c>
      <c r="D228" s="257">
        <v>3790770</v>
      </c>
      <c r="E228" s="149"/>
      <c r="F228" s="262"/>
      <c r="G228" s="263" t="s">
        <v>8461</v>
      </c>
    </row>
    <row r="229" spans="1:7" ht="17.25">
      <c r="A229" s="234" t="s">
        <v>1974</v>
      </c>
      <c r="B229" s="251" t="s">
        <v>8462</v>
      </c>
      <c r="C229" s="706"/>
      <c r="D229" s="257">
        <v>3360497</v>
      </c>
      <c r="E229" s="149"/>
      <c r="F229" s="262"/>
      <c r="G229" s="263" t="s">
        <v>8463</v>
      </c>
    </row>
    <row r="230" spans="1:7" ht="34.5">
      <c r="A230" s="423"/>
      <c r="B230" s="251" t="s">
        <v>8238</v>
      </c>
      <c r="C230" s="149"/>
      <c r="D230" s="149">
        <v>5579009</v>
      </c>
      <c r="E230" s="275" t="s">
        <v>8464</v>
      </c>
      <c r="F230" s="262"/>
      <c r="G230" s="268" t="s">
        <v>8465</v>
      </c>
    </row>
    <row r="231" spans="1:7" ht="17.25">
      <c r="A231" s="423"/>
      <c r="B231" s="269" t="s">
        <v>8466</v>
      </c>
      <c r="C231" s="149" t="s">
        <v>2524</v>
      </c>
      <c r="D231" s="149">
        <v>3218421</v>
      </c>
      <c r="E231" s="149" t="s">
        <v>8467</v>
      </c>
      <c r="F231" s="262"/>
      <c r="G231" s="263" t="s">
        <v>8468</v>
      </c>
    </row>
    <row r="232" spans="1:7" ht="17.25">
      <c r="A232" s="423"/>
      <c r="B232" s="269" t="s">
        <v>8469</v>
      </c>
      <c r="C232" s="149"/>
      <c r="D232" s="270">
        <v>5704747</v>
      </c>
      <c r="E232" s="275" t="s">
        <v>8470</v>
      </c>
      <c r="F232" s="262"/>
      <c r="G232" s="263" t="s">
        <v>8471</v>
      </c>
    </row>
    <row r="233" spans="1:7" ht="17.25">
      <c r="A233" s="423"/>
      <c r="B233" s="269" t="s">
        <v>8472</v>
      </c>
      <c r="C233" s="149"/>
      <c r="D233" s="270">
        <v>3136719</v>
      </c>
      <c r="E233" s="275"/>
      <c r="F233" s="262"/>
      <c r="G233" s="263"/>
    </row>
    <row r="234" spans="1:7" ht="17.25">
      <c r="A234" s="271" t="s">
        <v>90</v>
      </c>
      <c r="B234" s="269" t="s">
        <v>8473</v>
      </c>
      <c r="C234" s="149"/>
      <c r="D234" s="256">
        <v>3138153022</v>
      </c>
      <c r="E234" s="275" t="s">
        <v>8474</v>
      </c>
      <c r="F234" s="266">
        <v>3135664689</v>
      </c>
      <c r="G234" s="263" t="s">
        <v>8475</v>
      </c>
    </row>
    <row r="235" spans="1:7" ht="17.25">
      <c r="A235" s="423"/>
      <c r="B235" s="269" t="s">
        <v>8476</v>
      </c>
      <c r="C235" s="149"/>
      <c r="D235" s="272" t="s">
        <v>8477</v>
      </c>
      <c r="E235" s="275" t="s">
        <v>8478</v>
      </c>
      <c r="F235" s="236" t="s">
        <v>8479</v>
      </c>
      <c r="G235" s="706" t="s">
        <v>8480</v>
      </c>
    </row>
    <row r="236" spans="1:7" ht="17.25">
      <c r="A236" s="271" t="s">
        <v>228</v>
      </c>
      <c r="B236" s="269" t="s">
        <v>8481</v>
      </c>
      <c r="C236" s="149"/>
      <c r="D236" s="275" t="s">
        <v>8482</v>
      </c>
      <c r="E236" s="275" t="s">
        <v>8483</v>
      </c>
      <c r="F236" s="142" t="s">
        <v>8484</v>
      </c>
      <c r="G236" s="706"/>
    </row>
    <row r="237" spans="1:7" ht="17.25">
      <c r="A237" s="678"/>
      <c r="B237" s="269" t="s">
        <v>8015</v>
      </c>
      <c r="C237" s="706"/>
      <c r="D237" s="275">
        <v>3345580</v>
      </c>
      <c r="E237" s="275" t="s">
        <v>8485</v>
      </c>
      <c r="F237" s="262"/>
      <c r="G237" s="263" t="s">
        <v>8486</v>
      </c>
    </row>
    <row r="238" spans="1:7" ht="17.25">
      <c r="A238" s="678"/>
      <c r="B238" s="269" t="s">
        <v>8487</v>
      </c>
      <c r="C238" s="706"/>
      <c r="D238" s="275">
        <v>3343509</v>
      </c>
      <c r="E238" s="275" t="s">
        <v>8488</v>
      </c>
      <c r="F238" s="262"/>
      <c r="G238" s="263" t="s">
        <v>8489</v>
      </c>
    </row>
    <row r="239" spans="1:7" ht="17.25">
      <c r="A239" s="273" t="s">
        <v>4402</v>
      </c>
      <c r="B239" s="269" t="s">
        <v>8490</v>
      </c>
      <c r="C239" s="706"/>
      <c r="D239" s="275">
        <v>2092028</v>
      </c>
      <c r="E239" s="275" t="s">
        <v>8491</v>
      </c>
      <c r="F239" s="262"/>
      <c r="G239" s="263" t="s">
        <v>8492</v>
      </c>
    </row>
    <row r="240" spans="1:7" ht="17.25">
      <c r="A240" s="678"/>
      <c r="B240" s="269" t="s">
        <v>8493</v>
      </c>
      <c r="C240" s="706"/>
      <c r="D240" s="275">
        <v>2760090</v>
      </c>
      <c r="E240" s="275" t="s">
        <v>8494</v>
      </c>
      <c r="F240" s="262"/>
      <c r="G240" s="263" t="s">
        <v>8495</v>
      </c>
    </row>
    <row r="241" spans="1:7" ht="17.25">
      <c r="A241" s="678"/>
      <c r="B241" s="269" t="s">
        <v>8496</v>
      </c>
      <c r="C241" s="706"/>
      <c r="D241" s="275">
        <v>3317859</v>
      </c>
      <c r="E241" s="275" t="s">
        <v>8497</v>
      </c>
      <c r="F241" s="262"/>
      <c r="G241" s="263" t="s">
        <v>8498</v>
      </c>
    </row>
    <row r="242" spans="1:7" ht="17.25">
      <c r="A242" s="678"/>
      <c r="B242" s="269" t="s">
        <v>8499</v>
      </c>
      <c r="C242" s="706"/>
      <c r="D242" s="275">
        <v>3312563</v>
      </c>
      <c r="E242" s="275" t="s">
        <v>8500</v>
      </c>
      <c r="F242" s="262"/>
      <c r="G242" s="263" t="s">
        <v>8501</v>
      </c>
    </row>
    <row r="243" spans="1:7" ht="17.25">
      <c r="A243" s="678"/>
      <c r="B243" s="269" t="s">
        <v>8502</v>
      </c>
      <c r="C243" s="706"/>
      <c r="D243" s="275">
        <v>2709982</v>
      </c>
      <c r="E243" s="275" t="s">
        <v>8503</v>
      </c>
      <c r="F243" s="142"/>
      <c r="G243" s="246" t="s">
        <v>8504</v>
      </c>
    </row>
    <row r="244" spans="1:7" ht="17.25">
      <c r="A244" s="678"/>
      <c r="B244" s="269" t="s">
        <v>8505</v>
      </c>
      <c r="C244" s="706"/>
      <c r="D244" s="275">
        <v>2709437</v>
      </c>
      <c r="E244" s="275" t="s">
        <v>8506</v>
      </c>
      <c r="F244" s="262"/>
      <c r="G244" s="263" t="s">
        <v>8507</v>
      </c>
    </row>
    <row r="245" spans="1:7" ht="17.25">
      <c r="A245" s="678"/>
      <c r="B245" s="269" t="s">
        <v>8508</v>
      </c>
      <c r="C245" s="706"/>
      <c r="D245" s="275">
        <v>2703569</v>
      </c>
      <c r="E245" s="275" t="s">
        <v>8509</v>
      </c>
      <c r="F245" s="262"/>
      <c r="G245" s="263" t="s">
        <v>8510</v>
      </c>
    </row>
    <row r="246" spans="1:7" ht="17.25">
      <c r="A246" s="678"/>
      <c r="B246" s="269" t="s">
        <v>8511</v>
      </c>
      <c r="C246" s="706"/>
      <c r="D246" s="275">
        <v>3315360</v>
      </c>
      <c r="E246" s="275" t="s">
        <v>8512</v>
      </c>
      <c r="F246" s="262"/>
      <c r="G246" s="263" t="s">
        <v>8513</v>
      </c>
    </row>
    <row r="247" spans="1:7" ht="17.25">
      <c r="A247" s="678"/>
      <c r="B247" s="269" t="s">
        <v>8514</v>
      </c>
      <c r="C247" s="706"/>
      <c r="D247" s="275">
        <v>3329078</v>
      </c>
      <c r="E247" s="275" t="s">
        <v>8515</v>
      </c>
      <c r="F247" s="142"/>
      <c r="G247" s="706"/>
    </row>
    <row r="248" spans="1:7" ht="17.25">
      <c r="A248" s="273" t="s">
        <v>3227</v>
      </c>
      <c r="B248" s="269" t="s">
        <v>8516</v>
      </c>
      <c r="C248" s="236"/>
      <c r="D248" s="275">
        <v>3345859</v>
      </c>
      <c r="E248" s="275" t="s">
        <v>8517</v>
      </c>
      <c r="F248" s="262"/>
      <c r="G248" s="263" t="s">
        <v>8518</v>
      </c>
    </row>
    <row r="249" spans="1:7" ht="17.25">
      <c r="A249" s="678"/>
      <c r="B249" s="269" t="s">
        <v>8519</v>
      </c>
      <c r="C249" s="706"/>
      <c r="D249" s="275">
        <v>5706442</v>
      </c>
      <c r="E249" s="275" t="s">
        <v>8520</v>
      </c>
      <c r="F249" s="262"/>
      <c r="G249" s="263" t="s">
        <v>8521</v>
      </c>
    </row>
    <row r="250" spans="1:7" ht="17.25">
      <c r="A250" s="678"/>
      <c r="B250" s="251" t="s">
        <v>8522</v>
      </c>
      <c r="C250" s="252" t="s">
        <v>8523</v>
      </c>
      <c r="D250" s="257">
        <v>3024919</v>
      </c>
      <c r="E250" s="275" t="s">
        <v>8524</v>
      </c>
      <c r="F250" s="262"/>
      <c r="G250" s="263" t="s">
        <v>8525</v>
      </c>
    </row>
    <row r="251" spans="1:7" ht="17.25">
      <c r="A251" s="678"/>
      <c r="B251" s="269" t="s">
        <v>8526</v>
      </c>
      <c r="C251" s="706"/>
      <c r="D251" s="275">
        <v>3127726110</v>
      </c>
      <c r="E251" s="275" t="s">
        <v>8527</v>
      </c>
      <c r="F251" s="142"/>
      <c r="G251" s="706"/>
    </row>
    <row r="252" spans="1:7" ht="17.25">
      <c r="A252" s="678"/>
      <c r="B252" s="251" t="s">
        <v>8528</v>
      </c>
      <c r="C252" s="252"/>
      <c r="D252" s="746">
        <v>3340793</v>
      </c>
      <c r="E252" s="256" t="s">
        <v>8529</v>
      </c>
      <c r="F252" s="2105" t="s">
        <v>8530</v>
      </c>
      <c r="G252" s="706"/>
    </row>
    <row r="253" spans="1:7" ht="17.25">
      <c r="A253" s="678"/>
      <c r="B253" s="251" t="s">
        <v>8531</v>
      </c>
      <c r="C253" s="706"/>
      <c r="D253" s="257">
        <v>4185005</v>
      </c>
      <c r="E253" s="149" t="s">
        <v>8532</v>
      </c>
      <c r="F253" s="262"/>
      <c r="G253" s="263" t="s">
        <v>8533</v>
      </c>
    </row>
    <row r="254" spans="1:7" ht="17.25">
      <c r="A254" s="678"/>
      <c r="B254" s="251" t="s">
        <v>8534</v>
      </c>
      <c r="C254" s="252" t="s">
        <v>8535</v>
      </c>
      <c r="D254" s="257" t="s">
        <v>8536</v>
      </c>
      <c r="E254" s="149" t="s">
        <v>8537</v>
      </c>
      <c r="F254" s="262"/>
      <c r="G254" s="263" t="s">
        <v>8538</v>
      </c>
    </row>
    <row r="255" spans="1:7" ht="17.25">
      <c r="A255" s="678"/>
      <c r="B255" s="251" t="s">
        <v>8539</v>
      </c>
      <c r="C255" s="252" t="s">
        <v>8540</v>
      </c>
      <c r="D255" s="257" t="s">
        <v>8541</v>
      </c>
      <c r="E255" s="275" t="s">
        <v>8542</v>
      </c>
      <c r="F255" s="262"/>
      <c r="G255" s="263" t="s">
        <v>8543</v>
      </c>
    </row>
    <row r="256" spans="1:7" ht="17.25">
      <c r="A256" s="678"/>
      <c r="B256" s="251" t="s">
        <v>8544</v>
      </c>
      <c r="C256" s="252" t="s">
        <v>8545</v>
      </c>
      <c r="D256" s="257" t="s">
        <v>8546</v>
      </c>
      <c r="E256" s="257" t="s">
        <v>8547</v>
      </c>
      <c r="F256" s="262"/>
      <c r="G256" s="263" t="s">
        <v>8548</v>
      </c>
    </row>
    <row r="257" spans="1:7" ht="17.25">
      <c r="A257" s="273" t="s">
        <v>8549</v>
      </c>
      <c r="B257" s="269" t="s">
        <v>8550</v>
      </c>
      <c r="C257" s="706"/>
      <c r="D257" s="275">
        <v>3329765</v>
      </c>
      <c r="E257" s="275" t="s">
        <v>8551</v>
      </c>
      <c r="F257" s="262"/>
      <c r="G257" s="263" t="s">
        <v>8552</v>
      </c>
    </row>
    <row r="258" spans="1:7" ht="17.25">
      <c r="A258" s="678"/>
      <c r="B258" s="251" t="s">
        <v>8553</v>
      </c>
      <c r="C258" s="274" t="s">
        <v>8554</v>
      </c>
      <c r="D258" s="257">
        <v>3360958</v>
      </c>
      <c r="E258" s="275" t="s">
        <v>8555</v>
      </c>
      <c r="F258" s="266" t="s">
        <v>8556</v>
      </c>
      <c r="G258" s="263" t="s">
        <v>8557</v>
      </c>
    </row>
    <row r="259" spans="1:7" ht="17.25">
      <c r="A259" s="678"/>
      <c r="B259" s="251" t="s">
        <v>8558</v>
      </c>
      <c r="C259" s="274" t="s">
        <v>8559</v>
      </c>
      <c r="D259" s="257">
        <v>3315337</v>
      </c>
      <c r="E259" s="275" t="s">
        <v>8560</v>
      </c>
      <c r="F259" s="262"/>
      <c r="G259" s="263" t="s">
        <v>8561</v>
      </c>
    </row>
    <row r="260" spans="1:7" ht="17.25">
      <c r="A260" s="678"/>
      <c r="B260" s="251" t="s">
        <v>8562</v>
      </c>
      <c r="C260" s="706"/>
      <c r="D260" s="257">
        <v>3218984787</v>
      </c>
      <c r="E260" s="275" t="s">
        <v>8563</v>
      </c>
      <c r="F260" s="142"/>
      <c r="G260" s="706"/>
    </row>
    <row r="261" spans="1:7" ht="17.25">
      <c r="A261" s="273" t="s">
        <v>100</v>
      </c>
      <c r="B261" s="269" t="s">
        <v>8564</v>
      </c>
      <c r="C261" s="706"/>
      <c r="D261" s="275">
        <v>3127234616</v>
      </c>
      <c r="E261" s="275" t="s">
        <v>8565</v>
      </c>
      <c r="F261" s="142"/>
      <c r="G261" s="706"/>
    </row>
    <row r="262" spans="1:7" ht="17.25">
      <c r="A262" s="678"/>
      <c r="B262" s="269" t="s">
        <v>8375</v>
      </c>
      <c r="C262" s="706"/>
      <c r="D262" s="275">
        <v>3328433</v>
      </c>
      <c r="E262" s="275" t="s">
        <v>8566</v>
      </c>
      <c r="F262" s="262"/>
      <c r="G262" s="263" t="s">
        <v>8567</v>
      </c>
    </row>
    <row r="263" spans="1:7" ht="17.25">
      <c r="A263" s="678"/>
      <c r="B263" s="269" t="s">
        <v>8568</v>
      </c>
      <c r="C263" s="706"/>
      <c r="D263" s="275">
        <v>2760157</v>
      </c>
      <c r="E263" s="275" t="s">
        <v>8569</v>
      </c>
      <c r="F263" s="266" t="s">
        <v>8570</v>
      </c>
      <c r="G263" s="263" t="s">
        <v>8571</v>
      </c>
    </row>
    <row r="264" spans="1:7" ht="17.25">
      <c r="A264" s="678"/>
      <c r="B264" s="269" t="s">
        <v>8572</v>
      </c>
      <c r="C264" s="706"/>
      <c r="D264" s="275">
        <v>3311995</v>
      </c>
      <c r="E264" s="275" t="s">
        <v>8573</v>
      </c>
      <c r="F264" s="262"/>
      <c r="G264" s="263" t="s">
        <v>8574</v>
      </c>
    </row>
    <row r="265" spans="1:7" ht="17.25">
      <c r="A265" s="678"/>
      <c r="B265" s="269" t="s">
        <v>8575</v>
      </c>
      <c r="C265" s="706"/>
      <c r="D265" s="275">
        <v>2704300</v>
      </c>
      <c r="E265" s="275" t="s">
        <v>8576</v>
      </c>
      <c r="F265" s="262"/>
      <c r="G265" s="263" t="s">
        <v>8577</v>
      </c>
    </row>
    <row r="266" spans="1:7" ht="17.25">
      <c r="A266" s="273" t="s">
        <v>3495</v>
      </c>
      <c r="B266" s="269" t="s">
        <v>8578</v>
      </c>
      <c r="C266" s="706"/>
      <c r="D266" s="275">
        <v>5590855</v>
      </c>
      <c r="E266" s="275" t="s">
        <v>8579</v>
      </c>
      <c r="F266" s="142"/>
      <c r="G266" s="706"/>
    </row>
    <row r="267" spans="1:7" ht="17.25">
      <c r="A267" s="678"/>
      <c r="B267" s="269" t="s">
        <v>8580</v>
      </c>
      <c r="C267" s="706"/>
      <c r="D267" s="275">
        <v>3017355134</v>
      </c>
      <c r="E267" s="275" t="s">
        <v>8581</v>
      </c>
      <c r="F267" s="142"/>
      <c r="G267" s="706"/>
    </row>
    <row r="268" spans="1:7" ht="17.25">
      <c r="A268" s="678"/>
      <c r="B268" s="269" t="s">
        <v>6414</v>
      </c>
      <c r="C268" s="706"/>
      <c r="D268" s="275">
        <v>2704192</v>
      </c>
      <c r="E268" s="275" t="s">
        <v>8582</v>
      </c>
      <c r="F268" s="262"/>
      <c r="G268" s="263" t="s">
        <v>8583</v>
      </c>
    </row>
    <row r="269" spans="1:7" ht="17.25">
      <c r="A269" s="678"/>
      <c r="B269" s="269" t="s">
        <v>8584</v>
      </c>
      <c r="C269" s="236" t="s">
        <v>8585</v>
      </c>
      <c r="D269" s="275">
        <v>3145638883</v>
      </c>
      <c r="E269" s="275" t="s">
        <v>8586</v>
      </c>
      <c r="F269" s="142"/>
      <c r="G269" s="373" t="s">
        <v>8587</v>
      </c>
    </row>
    <row r="270" spans="1:7" ht="18.75">
      <c r="A270" s="678"/>
      <c r="B270" s="269" t="s">
        <v>8588</v>
      </c>
      <c r="C270" s="236" t="s">
        <v>2798</v>
      </c>
      <c r="D270" s="932">
        <v>5700319</v>
      </c>
      <c r="E270" s="275" t="s">
        <v>8589</v>
      </c>
      <c r="F270" s="266">
        <v>3136580937</v>
      </c>
      <c r="G270" s="263" t="s">
        <v>8590</v>
      </c>
    </row>
    <row r="271" spans="1:7" ht="17.25">
      <c r="A271" s="678"/>
      <c r="B271" s="269" t="s">
        <v>8591</v>
      </c>
      <c r="C271" s="1679"/>
      <c r="D271" s="275" t="s">
        <v>8592</v>
      </c>
      <c r="E271" s="275" t="s">
        <v>8593</v>
      </c>
      <c r="F271" s="142"/>
      <c r="G271" s="706"/>
    </row>
    <row r="272" spans="1:7" ht="17.25">
      <c r="A272" s="678"/>
      <c r="B272" s="269" t="s">
        <v>8594</v>
      </c>
      <c r="C272" s="706"/>
      <c r="D272" s="275">
        <v>3235801175</v>
      </c>
      <c r="E272" s="275" t="s">
        <v>8595</v>
      </c>
      <c r="F272" s="266"/>
      <c r="G272" s="263" t="s">
        <v>8596</v>
      </c>
    </row>
    <row r="273" spans="1:7" ht="17.25">
      <c r="A273" s="678"/>
      <c r="B273" s="269" t="s">
        <v>8597</v>
      </c>
      <c r="C273" s="706"/>
      <c r="D273" s="275">
        <v>3504620090</v>
      </c>
      <c r="E273" s="275" t="s">
        <v>8598</v>
      </c>
      <c r="F273" s="236" t="s">
        <v>8599</v>
      </c>
      <c r="G273" s="246" t="s">
        <v>8600</v>
      </c>
    </row>
    <row r="274" spans="1:7" ht="17.25">
      <c r="A274" s="678"/>
      <c r="B274" s="269" t="s">
        <v>8601</v>
      </c>
      <c r="C274" s="706"/>
      <c r="D274" s="276">
        <v>2846295</v>
      </c>
      <c r="E274" s="149"/>
      <c r="F274" s="142"/>
      <c r="G274" s="706"/>
    </row>
    <row r="275" spans="1:7" ht="17.25">
      <c r="A275" s="678"/>
      <c r="B275" s="269" t="s">
        <v>8602</v>
      </c>
      <c r="C275" s="706"/>
      <c r="D275" s="275">
        <v>2703386</v>
      </c>
      <c r="E275" s="149"/>
      <c r="F275" s="142"/>
      <c r="G275" s="706"/>
    </row>
    <row r="276" spans="1:7" ht="17.25">
      <c r="A276" s="678"/>
      <c r="B276" s="269" t="s">
        <v>8603</v>
      </c>
      <c r="C276" s="236" t="s">
        <v>8604</v>
      </c>
      <c r="D276" s="149"/>
      <c r="E276" s="149"/>
      <c r="F276" s="142"/>
      <c r="G276" s="706"/>
    </row>
    <row r="277" spans="1:7" ht="17.25">
      <c r="A277" s="678"/>
      <c r="B277" s="269" t="s">
        <v>8605</v>
      </c>
      <c r="C277" s="706"/>
      <c r="D277" s="275">
        <v>-3508285239</v>
      </c>
      <c r="E277" s="275"/>
      <c r="F277" s="262"/>
      <c r="G277" s="263" t="s">
        <v>8606</v>
      </c>
    </row>
    <row r="278" spans="1:7" ht="17.25">
      <c r="A278" s="678"/>
      <c r="B278" s="269" t="s">
        <v>8607</v>
      </c>
      <c r="C278" s="236" t="s">
        <v>8608</v>
      </c>
      <c r="D278" s="275">
        <v>3013077318</v>
      </c>
      <c r="E278" s="149"/>
      <c r="F278" s="142"/>
      <c r="G278" s="706"/>
    </row>
    <row r="279" spans="1:7" ht="17.25">
      <c r="A279" s="277" t="s">
        <v>153</v>
      </c>
      <c r="B279" s="278" t="s">
        <v>8609</v>
      </c>
      <c r="C279" s="278" t="s">
        <v>2132</v>
      </c>
      <c r="D279" s="278" t="s">
        <v>8610</v>
      </c>
      <c r="E279" s="279"/>
      <c r="F279" s="278" t="s">
        <v>7823</v>
      </c>
      <c r="G279" s="279"/>
    </row>
    <row r="280" spans="1:7" ht="17.25">
      <c r="A280" s="678"/>
      <c r="B280" s="269" t="s">
        <v>8611</v>
      </c>
      <c r="C280" s="275"/>
      <c r="D280" s="275">
        <v>3343289</v>
      </c>
      <c r="E280" s="149"/>
      <c r="F280" s="142"/>
      <c r="G280" s="706"/>
    </row>
    <row r="281" spans="1:7" ht="17.25">
      <c r="A281" s="678"/>
      <c r="B281" s="269" t="s">
        <v>8612</v>
      </c>
      <c r="C281" s="275">
        <v>3015652808</v>
      </c>
      <c r="D281" s="275" t="s">
        <v>8613</v>
      </c>
      <c r="E281" s="275" t="s">
        <v>8614</v>
      </c>
      <c r="F281" s="236" t="s">
        <v>8615</v>
      </c>
      <c r="G281" s="246" t="s">
        <v>8616</v>
      </c>
    </row>
    <row r="282" spans="1:7" ht="17.25">
      <c r="A282" s="678"/>
      <c r="B282" s="269" t="s">
        <v>8617</v>
      </c>
      <c r="C282" s="706"/>
      <c r="D282" s="257" t="s">
        <v>8618</v>
      </c>
      <c r="E282" s="149" t="s">
        <v>8619</v>
      </c>
      <c r="F282" s="236"/>
      <c r="G282" s="706"/>
    </row>
    <row r="283" spans="1:7" ht="17.25">
      <c r="A283" s="678"/>
      <c r="B283" s="269" t="s">
        <v>8620</v>
      </c>
      <c r="C283" s="706"/>
      <c r="D283" s="275">
        <v>3152359142</v>
      </c>
      <c r="E283" s="149"/>
      <c r="F283" s="142"/>
      <c r="G283" s="706"/>
    </row>
    <row r="284" spans="1:7" ht="17.25">
      <c r="A284" s="678"/>
      <c r="B284" s="269" t="s">
        <v>8621</v>
      </c>
      <c r="C284" s="236" t="s">
        <v>8622</v>
      </c>
      <c r="D284" s="275">
        <v>2717135</v>
      </c>
      <c r="E284" s="149"/>
      <c r="F284" s="142"/>
      <c r="G284" s="706"/>
    </row>
    <row r="285" spans="1:7" ht="17.25">
      <c r="A285" s="678"/>
      <c r="B285" s="269" t="s">
        <v>8623</v>
      </c>
      <c r="C285" s="236" t="s">
        <v>8624</v>
      </c>
      <c r="D285" s="275">
        <v>3342729</v>
      </c>
      <c r="E285" s="149"/>
      <c r="F285" s="142"/>
      <c r="G285" s="706"/>
    </row>
    <row r="286" spans="1:7" ht="17.25">
      <c r="A286" s="678"/>
      <c r="B286" s="269" t="s">
        <v>8625</v>
      </c>
      <c r="C286" s="706"/>
      <c r="D286" s="275">
        <v>3566148</v>
      </c>
      <c r="E286" s="149"/>
      <c r="F286" s="142"/>
      <c r="G286" s="706"/>
    </row>
    <row r="287" spans="1:7" ht="65.25">
      <c r="A287" s="678"/>
      <c r="B287" s="269" t="s">
        <v>8626</v>
      </c>
      <c r="C287" s="706"/>
      <c r="D287" s="280" t="s">
        <v>8627</v>
      </c>
      <c r="E287" s="149" t="s">
        <v>8628</v>
      </c>
      <c r="F287" s="142"/>
      <c r="G287" s="374" t="s">
        <v>8629</v>
      </c>
    </row>
    <row r="288" spans="1:7" ht="17.25">
      <c r="A288" s="273" t="s">
        <v>2029</v>
      </c>
      <c r="B288" s="269" t="s">
        <v>8630</v>
      </c>
      <c r="C288" s="706">
        <v>4796164</v>
      </c>
      <c r="D288" s="272" t="s">
        <v>8631</v>
      </c>
      <c r="E288" s="706" t="s">
        <v>8632</v>
      </c>
      <c r="F288" s="272" t="s">
        <v>8633</v>
      </c>
      <c r="G288" s="263" t="s">
        <v>8634</v>
      </c>
    </row>
    <row r="289" spans="1:7" ht="17.25">
      <c r="A289" s="678"/>
      <c r="B289" s="269" t="s">
        <v>8635</v>
      </c>
      <c r="C289" s="706"/>
      <c r="D289" s="275">
        <v>5591887</v>
      </c>
      <c r="E289" s="149"/>
      <c r="F289" s="262"/>
      <c r="G289" s="263" t="s">
        <v>8636</v>
      </c>
    </row>
    <row r="290" spans="1:7" ht="17.25">
      <c r="A290" s="678"/>
      <c r="B290" s="269" t="s">
        <v>8637</v>
      </c>
      <c r="C290" s="706"/>
      <c r="D290" s="275">
        <v>3335594</v>
      </c>
      <c r="E290" s="275" t="s">
        <v>8638</v>
      </c>
      <c r="F290" s="142"/>
      <c r="G290" s="1679"/>
    </row>
    <row r="291" spans="1:7" ht="17.25">
      <c r="A291" s="678"/>
      <c r="B291" s="269" t="s">
        <v>8639</v>
      </c>
      <c r="C291" s="706"/>
      <c r="D291" s="275">
        <v>2713935</v>
      </c>
      <c r="E291" s="281" t="s">
        <v>8640</v>
      </c>
      <c r="F291" s="262"/>
      <c r="G291" s="263" t="s">
        <v>8641</v>
      </c>
    </row>
    <row r="292" spans="1:7" ht="17.25">
      <c r="A292" s="678"/>
      <c r="B292" s="269" t="s">
        <v>8163</v>
      </c>
      <c r="C292" s="706"/>
      <c r="D292" s="275">
        <v>5771240</v>
      </c>
      <c r="E292" s="149" t="s">
        <v>8642</v>
      </c>
      <c r="F292" s="236" t="s">
        <v>8643</v>
      </c>
      <c r="G292" s="706"/>
    </row>
    <row r="293" spans="1:7" ht="17.25">
      <c r="A293" s="273" t="s">
        <v>405</v>
      </c>
      <c r="B293" s="269" t="s">
        <v>8644</v>
      </c>
      <c r="C293" s="236" t="s">
        <v>8645</v>
      </c>
      <c r="D293" s="275">
        <v>3122246645</v>
      </c>
      <c r="E293" s="149"/>
      <c r="F293" s="142"/>
      <c r="G293" s="706"/>
    </row>
    <row r="294" spans="1:7" ht="17.25">
      <c r="A294" s="678"/>
      <c r="B294" s="269" t="s">
        <v>8646</v>
      </c>
      <c r="C294" s="236" t="s">
        <v>2562</v>
      </c>
      <c r="D294" s="275">
        <v>5792094</v>
      </c>
      <c r="E294" s="149"/>
      <c r="F294" s="142"/>
      <c r="G294" s="706"/>
    </row>
    <row r="295" spans="1:7" ht="17.25">
      <c r="A295" s="678"/>
      <c r="B295" s="269" t="s">
        <v>8647</v>
      </c>
      <c r="C295" s="706"/>
      <c r="D295" s="275">
        <v>2760077</v>
      </c>
      <c r="E295" s="149"/>
      <c r="F295" s="142" t="s">
        <v>8648</v>
      </c>
      <c r="G295" s="706"/>
    </row>
    <row r="296" spans="1:7" ht="17.25">
      <c r="A296" s="678"/>
      <c r="B296" s="269" t="s">
        <v>8649</v>
      </c>
      <c r="C296" s="706"/>
      <c r="D296" s="275">
        <v>3343491</v>
      </c>
      <c r="E296" s="275">
        <v>3113600714</v>
      </c>
      <c r="F296" s="142"/>
      <c r="G296" s="263" t="s">
        <v>8650</v>
      </c>
    </row>
    <row r="297" spans="1:7" ht="17.25">
      <c r="A297" s="678"/>
      <c r="B297" s="269" t="s">
        <v>8651</v>
      </c>
      <c r="C297" s="706"/>
      <c r="D297" s="275">
        <v>3346375</v>
      </c>
      <c r="E297" s="149"/>
      <c r="F297" s="142"/>
      <c r="G297" s="706"/>
    </row>
    <row r="298" spans="1:7" ht="17.25">
      <c r="A298" s="678"/>
      <c r="B298" s="251" t="s">
        <v>8652</v>
      </c>
      <c r="C298" s="706"/>
      <c r="D298" s="275" t="s">
        <v>8653</v>
      </c>
      <c r="E298" s="149"/>
      <c r="F298" s="236" t="s">
        <v>8654</v>
      </c>
      <c r="G298" s="263" t="s">
        <v>8655</v>
      </c>
    </row>
    <row r="299" spans="1:7" ht="17.25">
      <c r="A299" s="678"/>
      <c r="B299" s="269" t="s">
        <v>8656</v>
      </c>
      <c r="C299" s="706"/>
      <c r="D299" s="275" t="s">
        <v>8657</v>
      </c>
      <c r="E299" s="149"/>
      <c r="F299" s="142"/>
      <c r="G299" s="246" t="s">
        <v>8658</v>
      </c>
    </row>
    <row r="300" spans="1:7" ht="17.25">
      <c r="A300" s="678"/>
      <c r="B300" s="269" t="s">
        <v>8659</v>
      </c>
      <c r="C300" s="706"/>
      <c r="D300" s="275">
        <v>3319281</v>
      </c>
      <c r="E300" s="149"/>
      <c r="F300" s="142"/>
      <c r="G300" s="263" t="s">
        <v>8660</v>
      </c>
    </row>
    <row r="301" spans="1:7" ht="17.25">
      <c r="A301" s="678"/>
      <c r="B301" s="269" t="s">
        <v>8661</v>
      </c>
      <c r="C301" s="706"/>
      <c r="D301" s="272">
        <v>3683808</v>
      </c>
      <c r="E301" s="149"/>
      <c r="F301" s="142"/>
      <c r="G301" s="706"/>
    </row>
    <row r="302" spans="1:7" ht="17.25">
      <c r="A302" s="706"/>
      <c r="B302" s="269" t="s">
        <v>8662</v>
      </c>
      <c r="C302" s="706"/>
      <c r="D302" s="275">
        <v>5791016</v>
      </c>
      <c r="E302" s="149" t="s">
        <v>8663</v>
      </c>
      <c r="F302" s="266">
        <v>-3145771711</v>
      </c>
      <c r="G302" s="263" t="s">
        <v>8664</v>
      </c>
    </row>
    <row r="303" spans="1:7" ht="17.25">
      <c r="A303" s="678"/>
      <c r="B303" s="269" t="s">
        <v>8665</v>
      </c>
      <c r="C303" s="706"/>
      <c r="D303" s="275" t="s">
        <v>8666</v>
      </c>
      <c r="E303" s="149"/>
      <c r="F303" s="142"/>
      <c r="G303" s="706"/>
    </row>
    <row r="304" spans="1:7" ht="17.25">
      <c r="A304" s="678"/>
      <c r="B304" s="269" t="s">
        <v>8667</v>
      </c>
      <c r="C304" s="706">
        <v>3662980</v>
      </c>
      <c r="D304" s="275" t="s">
        <v>8668</v>
      </c>
      <c r="E304" s="275" t="s">
        <v>8669</v>
      </c>
      <c r="F304" s="236"/>
      <c r="G304" s="263" t="s">
        <v>8670</v>
      </c>
    </row>
    <row r="305" spans="1:7" ht="17.25">
      <c r="A305" s="678"/>
      <c r="B305" s="269" t="s">
        <v>8671</v>
      </c>
      <c r="C305" s="706"/>
      <c r="D305" s="275">
        <v>2761750</v>
      </c>
      <c r="E305" s="149"/>
      <c r="F305" s="236">
        <v>4448349</v>
      </c>
      <c r="G305" s="263" t="s">
        <v>8672</v>
      </c>
    </row>
    <row r="306" spans="1:7" ht="17.25">
      <c r="A306" s="678"/>
      <c r="B306" s="269" t="s">
        <v>8673</v>
      </c>
      <c r="C306" s="706"/>
      <c r="D306" s="275">
        <v>2717466</v>
      </c>
      <c r="E306" s="149"/>
      <c r="F306" s="142"/>
      <c r="G306" s="706"/>
    </row>
    <row r="307" spans="1:7" ht="17.25">
      <c r="A307" s="678"/>
      <c r="B307" s="269" t="s">
        <v>8674</v>
      </c>
      <c r="C307" s="706"/>
      <c r="D307" s="275">
        <v>3154680972</v>
      </c>
      <c r="E307" s="149"/>
      <c r="F307" s="142"/>
      <c r="G307" s="706"/>
    </row>
    <row r="308" spans="1:7" ht="17.25">
      <c r="A308" s="678"/>
      <c r="B308" s="269" t="s">
        <v>8652</v>
      </c>
      <c r="C308" s="706"/>
      <c r="D308" s="282">
        <v>5784020</v>
      </c>
      <c r="E308" s="149"/>
      <c r="F308" s="236">
        <v>4444812</v>
      </c>
      <c r="G308" s="263" t="s">
        <v>8675</v>
      </c>
    </row>
    <row r="309" spans="1:7" ht="17.25">
      <c r="A309" s="678"/>
      <c r="B309" s="269" t="s">
        <v>8676</v>
      </c>
      <c r="C309" s="706"/>
      <c r="D309" s="282">
        <v>3344592</v>
      </c>
      <c r="E309" s="149"/>
      <c r="F309" s="142"/>
      <c r="G309" s="263" t="s">
        <v>8677</v>
      </c>
    </row>
    <row r="310" spans="1:7" ht="17.25">
      <c r="A310" s="678"/>
      <c r="B310" s="269" t="s">
        <v>8261</v>
      </c>
      <c r="C310" s="706"/>
      <c r="D310" s="275">
        <v>4992248</v>
      </c>
      <c r="E310" s="149"/>
      <c r="F310" s="236">
        <v>3107431571</v>
      </c>
      <c r="G310" s="263" t="s">
        <v>8678</v>
      </c>
    </row>
    <row r="311" spans="1:7" ht="17.25">
      <c r="A311" s="678"/>
      <c r="B311" s="269" t="s">
        <v>8679</v>
      </c>
      <c r="C311" s="706"/>
      <c r="D311" s="282">
        <v>3317076</v>
      </c>
      <c r="E311" s="275" t="s">
        <v>8680</v>
      </c>
      <c r="F311" s="236" t="s">
        <v>8681</v>
      </c>
      <c r="G311" s="263" t="s">
        <v>8682</v>
      </c>
    </row>
    <row r="312" spans="1:7" ht="17.25">
      <c r="A312" s="678"/>
      <c r="B312" s="269" t="s">
        <v>8683</v>
      </c>
      <c r="C312" s="706"/>
      <c r="D312" s="275">
        <v>4894048</v>
      </c>
      <c r="E312" s="275"/>
      <c r="F312" s="142"/>
      <c r="G312" s="263" t="s">
        <v>8684</v>
      </c>
    </row>
    <row r="313" spans="1:7" ht="17.25">
      <c r="A313" s="678"/>
      <c r="B313" s="269" t="s">
        <v>8685</v>
      </c>
      <c r="C313" s="706"/>
      <c r="D313" s="275">
        <v>4875500</v>
      </c>
      <c r="E313" s="149"/>
      <c r="F313" s="236" t="s">
        <v>8686</v>
      </c>
      <c r="G313" s="263" t="s">
        <v>8687</v>
      </c>
    </row>
    <row r="314" spans="1:7" ht="17.25">
      <c r="A314" s="678"/>
      <c r="B314" s="269" t="s">
        <v>8688</v>
      </c>
      <c r="C314" s="706"/>
      <c r="D314" s="275">
        <v>3667212</v>
      </c>
      <c r="E314" s="149"/>
      <c r="F314" s="236">
        <v>5804034</v>
      </c>
      <c r="G314" s="263" t="s">
        <v>8689</v>
      </c>
    </row>
    <row r="315" spans="1:7" ht="17.25">
      <c r="A315" s="678"/>
      <c r="B315" s="269" t="s">
        <v>3516</v>
      </c>
      <c r="C315" s="706"/>
      <c r="D315" s="275">
        <v>4480214</v>
      </c>
      <c r="E315" s="149"/>
      <c r="F315" s="142"/>
      <c r="G315" s="283" t="s">
        <v>8690</v>
      </c>
    </row>
    <row r="316" spans="1:7" ht="17.25">
      <c r="A316" s="678"/>
      <c r="B316" s="269" t="s">
        <v>8691</v>
      </c>
      <c r="C316" s="706"/>
      <c r="D316" s="275">
        <v>2700231</v>
      </c>
      <c r="E316" s="149"/>
      <c r="F316" s="142"/>
      <c r="G316" s="706"/>
    </row>
    <row r="317" spans="1:7" ht="17.25">
      <c r="A317" s="678"/>
      <c r="B317" s="269" t="s">
        <v>8692</v>
      </c>
      <c r="C317" s="706"/>
      <c r="D317" s="275">
        <v>3134399</v>
      </c>
      <c r="E317" s="149"/>
      <c r="F317" s="236">
        <v>3171705</v>
      </c>
      <c r="G317" s="263" t="s">
        <v>8693</v>
      </c>
    </row>
    <row r="318" spans="1:7" ht="17.25">
      <c r="A318" s="678"/>
      <c r="B318" s="269" t="s">
        <v>8694</v>
      </c>
      <c r="C318" s="706"/>
      <c r="D318" s="275">
        <v>4797668</v>
      </c>
      <c r="E318" s="275" t="s">
        <v>8695</v>
      </c>
      <c r="F318" s="236" t="s">
        <v>8696</v>
      </c>
      <c r="G318" s="263" t="s">
        <v>8697</v>
      </c>
    </row>
    <row r="319" spans="1:7" ht="17.25">
      <c r="A319" s="678"/>
      <c r="B319" s="269" t="s">
        <v>8698</v>
      </c>
      <c r="C319" s="706"/>
      <c r="D319" s="275">
        <v>3147655605</v>
      </c>
      <c r="E319" s="275" t="s">
        <v>8699</v>
      </c>
      <c r="F319" s="142"/>
      <c r="G319" s="41"/>
    </row>
    <row r="320" spans="1:7" ht="17.25">
      <c r="A320" s="678"/>
      <c r="B320" s="269" t="s">
        <v>8700</v>
      </c>
      <c r="C320" s="706"/>
      <c r="D320" s="275">
        <v>5701237</v>
      </c>
      <c r="E320" s="275">
        <v>3052260454</v>
      </c>
      <c r="F320" s="142" t="s">
        <v>8701</v>
      </c>
      <c r="G320" s="263" t="s">
        <v>8702</v>
      </c>
    </row>
    <row r="321" spans="1:7" ht="17.25">
      <c r="A321" s="678"/>
      <c r="B321" s="269" t="s">
        <v>8703</v>
      </c>
      <c r="C321" s="706"/>
      <c r="D321" s="284">
        <v>5784310</v>
      </c>
      <c r="E321" s="149"/>
      <c r="F321" s="142"/>
      <c r="G321" s="706"/>
    </row>
    <row r="322" spans="1:7" ht="17.25">
      <c r="A322" s="678"/>
      <c r="B322" s="269" t="s">
        <v>8704</v>
      </c>
      <c r="C322" s="706"/>
      <c r="D322" s="284">
        <v>3361749</v>
      </c>
      <c r="E322" s="149"/>
      <c r="F322" s="142"/>
      <c r="G322" s="706"/>
    </row>
    <row r="323" spans="1:7" ht="17.25">
      <c r="A323" s="273" t="s">
        <v>2029</v>
      </c>
      <c r="B323" s="269" t="s">
        <v>8705</v>
      </c>
      <c r="C323" s="706"/>
      <c r="D323" s="275">
        <v>3346600</v>
      </c>
      <c r="E323" s="149"/>
      <c r="F323" s="142"/>
      <c r="G323" s="706"/>
    </row>
    <row r="324" spans="1:7" ht="17.25">
      <c r="A324" s="678"/>
      <c r="B324" s="269" t="s">
        <v>8706</v>
      </c>
      <c r="C324" s="706"/>
      <c r="D324" s="275">
        <v>270</v>
      </c>
      <c r="E324" s="275" t="s">
        <v>8707</v>
      </c>
      <c r="F324" s="142"/>
      <c r="G324" s="246" t="s">
        <v>8708</v>
      </c>
    </row>
    <row r="325" spans="1:7" ht="17.25">
      <c r="A325" s="678"/>
      <c r="B325" s="269" t="s">
        <v>8709</v>
      </c>
      <c r="C325" s="706"/>
      <c r="D325" s="275" t="s">
        <v>8710</v>
      </c>
      <c r="E325" s="149"/>
      <c r="F325" s="142"/>
      <c r="G325" s="263" t="s">
        <v>8711</v>
      </c>
    </row>
    <row r="326" spans="1:7" ht="17.25">
      <c r="A326" s="678"/>
      <c r="B326" s="269" t="s">
        <v>8712</v>
      </c>
      <c r="C326" s="706"/>
      <c r="D326" s="275" t="s">
        <v>8713</v>
      </c>
      <c r="E326" s="149"/>
      <c r="F326" s="142"/>
      <c r="G326" s="263" t="s">
        <v>8714</v>
      </c>
    </row>
    <row r="327" spans="1:7" ht="17.25">
      <c r="A327" s="678"/>
      <c r="B327" s="269" t="s">
        <v>8715</v>
      </c>
      <c r="C327" s="706"/>
      <c r="D327" s="275">
        <v>2717369</v>
      </c>
      <c r="E327" s="149"/>
      <c r="F327" s="142"/>
      <c r="G327" s="706"/>
    </row>
    <row r="328" spans="1:7" ht="17.25">
      <c r="A328" s="678"/>
      <c r="B328" s="269" t="s">
        <v>2915</v>
      </c>
      <c r="C328" s="706"/>
      <c r="D328" s="284">
        <v>3347949</v>
      </c>
      <c r="E328" s="149"/>
      <c r="F328" s="142"/>
      <c r="G328" s="706"/>
    </row>
    <row r="329" spans="1:7" ht="15">
      <c r="A329" s="678"/>
      <c r="B329" s="75" t="s">
        <v>8716</v>
      </c>
      <c r="C329" s="706"/>
      <c r="D329" s="149">
        <v>4953506</v>
      </c>
      <c r="E329">
        <v>3003522629</v>
      </c>
      <c r="F329" s="142"/>
      <c r="G329" s="285" t="s">
        <v>8717</v>
      </c>
    </row>
    <row r="330" spans="1:7" ht="12.75">
      <c r="A330" s="678"/>
      <c r="B330" s="75" t="s">
        <v>8718</v>
      </c>
      <c r="C330" s="706"/>
      <c r="D330" s="149">
        <v>2763816</v>
      </c>
      <c r="E330" s="149"/>
      <c r="F330" s="142"/>
      <c r="G330" s="41" t="s">
        <v>8719</v>
      </c>
    </row>
    <row r="331" spans="1:7" ht="12.75">
      <c r="A331" s="678"/>
      <c r="B331" s="75"/>
      <c r="C331" s="706"/>
      <c r="D331" s="149">
        <v>2718083</v>
      </c>
      <c r="E331" s="149"/>
      <c r="F331" s="142"/>
      <c r="G331" s="706"/>
    </row>
    <row r="332" spans="1:7" ht="12.75">
      <c r="A332" s="678"/>
      <c r="B332" s="75" t="s">
        <v>8720</v>
      </c>
      <c r="C332" s="706">
        <v>3127654059</v>
      </c>
      <c r="D332" s="149" t="s">
        <v>8721</v>
      </c>
      <c r="E332" s="149"/>
      <c r="F332" s="142"/>
      <c r="G332" s="706"/>
    </row>
    <row r="333" spans="1:7" ht="12.75">
      <c r="A333" s="678"/>
      <c r="B333" s="75" t="s">
        <v>8722</v>
      </c>
      <c r="C333" s="706"/>
      <c r="D333" s="149" t="s">
        <v>8723</v>
      </c>
      <c r="E333" s="149" t="s">
        <v>8724</v>
      </c>
      <c r="F333" s="142"/>
      <c r="G333" s="706"/>
    </row>
    <row r="334" spans="1:7" ht="12.75">
      <c r="A334" s="678"/>
      <c r="B334" s="75" t="s">
        <v>8725</v>
      </c>
      <c r="C334" s="706"/>
      <c r="D334" s="256">
        <v>3218806341</v>
      </c>
      <c r="E334" s="149" t="s">
        <v>8726</v>
      </c>
      <c r="F334" s="142"/>
      <c r="G334" s="706"/>
    </row>
    <row r="335" spans="1:7" ht="25.5">
      <c r="A335" s="678"/>
      <c r="B335" s="75" t="s">
        <v>8727</v>
      </c>
      <c r="C335" s="2055">
        <v>3222341650</v>
      </c>
      <c r="D335" s="2086" t="s">
        <v>8728</v>
      </c>
      <c r="E335" s="149" t="s">
        <v>8729</v>
      </c>
      <c r="F335" s="142"/>
      <c r="G335" s="706" t="s">
        <v>8730</v>
      </c>
    </row>
    <row r="336" spans="1:7" ht="12.75">
      <c r="A336" s="678"/>
      <c r="B336" s="75" t="s">
        <v>8731</v>
      </c>
      <c r="C336" s="706"/>
      <c r="D336" s="149"/>
      <c r="E336" s="149" t="s">
        <v>8732</v>
      </c>
      <c r="F336" s="142"/>
      <c r="G336" s="937"/>
    </row>
    <row r="337" spans="1:7" ht="12.75">
      <c r="A337" s="678"/>
      <c r="B337" s="75" t="s">
        <v>8733</v>
      </c>
      <c r="C337" s="706"/>
      <c r="D337" s="149" t="s">
        <v>8734</v>
      </c>
      <c r="E337" s="149"/>
      <c r="F337" s="142"/>
      <c r="G337" s="706"/>
    </row>
    <row r="338" spans="1:7" ht="12.75">
      <c r="A338" s="678"/>
      <c r="B338" s="75" t="s">
        <v>2920</v>
      </c>
      <c r="C338" s="706"/>
      <c r="D338" s="149" t="s">
        <v>8735</v>
      </c>
      <c r="E338" s="149" t="s">
        <v>8736</v>
      </c>
      <c r="F338" s="142"/>
      <c r="G338" s="706" t="s">
        <v>6302</v>
      </c>
    </row>
    <row r="339" spans="1:7" ht="25.5">
      <c r="A339" s="678"/>
      <c r="B339" s="75" t="s">
        <v>8737</v>
      </c>
      <c r="C339" s="706"/>
      <c r="D339" s="149" t="s">
        <v>8738</v>
      </c>
      <c r="E339" s="2086" t="s">
        <v>8739</v>
      </c>
      <c r="F339" s="142"/>
      <c r="G339" s="706" t="s">
        <v>8740</v>
      </c>
    </row>
    <row r="340" spans="1:7" ht="12.75">
      <c r="A340" s="678"/>
      <c r="B340" s="75" t="s">
        <v>7812</v>
      </c>
      <c r="C340" s="706"/>
      <c r="D340" s="256">
        <v>3125918449</v>
      </c>
      <c r="E340" s="256" t="s">
        <v>8741</v>
      </c>
      <c r="F340" s="142"/>
      <c r="G340" s="706"/>
    </row>
    <row r="341" spans="1:7" ht="17.25">
      <c r="A341" s="678"/>
      <c r="B341" s="75" t="s">
        <v>8742</v>
      </c>
      <c r="C341" s="706"/>
      <c r="D341" s="2596">
        <v>3664121</v>
      </c>
      <c r="E341" s="149"/>
      <c r="F341" s="142"/>
      <c r="G341" s="706"/>
    </row>
    <row r="342" spans="1:7" ht="12.75">
      <c r="A342" s="678"/>
      <c r="B342" s="75"/>
      <c r="C342" s="706"/>
      <c r="D342" s="149"/>
      <c r="E342" s="149"/>
      <c r="F342" s="142"/>
      <c r="G342" s="706"/>
    </row>
    <row r="343" spans="1:7" ht="12.75">
      <c r="A343" s="678"/>
      <c r="B343" s="75"/>
      <c r="C343" s="706"/>
      <c r="D343" s="149"/>
      <c r="E343" s="149"/>
      <c r="F343" s="142"/>
      <c r="G343" s="706"/>
    </row>
    <row r="344" spans="1:7" ht="12.75">
      <c r="F344" s="295"/>
    </row>
    <row r="345" spans="1:7" ht="12.75">
      <c r="F345" s="295"/>
    </row>
    <row r="346" spans="1:7" ht="12.75">
      <c r="A346" s="286"/>
      <c r="B346" s="286"/>
      <c r="C346" s="286"/>
      <c r="F346" s="295"/>
    </row>
    <row r="347" spans="1:7" ht="12.75">
      <c r="A347" s="287"/>
      <c r="B347" s="288"/>
      <c r="C347" s="143"/>
      <c r="D347" s="287"/>
      <c r="F347" s="295"/>
    </row>
    <row r="348" spans="1:7" ht="12.75">
      <c r="A348" s="287"/>
      <c r="B348" s="288"/>
      <c r="C348" s="143"/>
      <c r="D348" s="287"/>
      <c r="F348" s="295"/>
    </row>
    <row r="349" spans="1:7" ht="12.75">
      <c r="A349" s="287"/>
      <c r="B349" s="288"/>
      <c r="C349" s="143"/>
      <c r="D349" s="287"/>
      <c r="F349" s="295"/>
    </row>
    <row r="350" spans="1:7" ht="12.75">
      <c r="A350" s="287"/>
      <c r="B350" s="288"/>
      <c r="C350" s="143"/>
      <c r="D350" s="287"/>
      <c r="F350" s="295"/>
    </row>
    <row r="351" spans="1:7" ht="12.75">
      <c r="A351" s="287"/>
      <c r="B351" s="288"/>
      <c r="C351" s="143"/>
      <c r="D351" s="287"/>
      <c r="F351" s="295"/>
    </row>
    <row r="352" spans="1:7" ht="12.75">
      <c r="A352" s="287"/>
      <c r="B352" s="288"/>
      <c r="C352" s="143"/>
      <c r="D352" s="287"/>
      <c r="F352" s="295"/>
    </row>
    <row r="353" spans="1:6" ht="12.75">
      <c r="A353" s="143"/>
      <c r="B353" s="225"/>
      <c r="C353" s="143"/>
      <c r="D353" s="143"/>
      <c r="F353" s="295"/>
    </row>
    <row r="354" spans="1:6" ht="12.75">
      <c r="A354" s="143"/>
      <c r="B354" s="225"/>
      <c r="C354" s="143"/>
      <c r="D354" s="143"/>
      <c r="F354" s="295"/>
    </row>
    <row r="355" spans="1:6" ht="12.75">
      <c r="F355" s="295"/>
    </row>
    <row r="356" spans="1:6" ht="12.75">
      <c r="F356" s="295"/>
    </row>
    <row r="357" spans="1:6" ht="12.75">
      <c r="A357" s="286"/>
      <c r="B357" s="286"/>
      <c r="C357" s="286"/>
      <c r="D357" s="286"/>
      <c r="E357" s="286"/>
      <c r="F357" s="295"/>
    </row>
    <row r="358" spans="1:6" ht="12.75">
      <c r="A358" s="375"/>
      <c r="B358" s="339"/>
      <c r="C358" s="2112"/>
      <c r="D358" s="286"/>
      <c r="E358" s="143"/>
      <c r="F358" s="295"/>
    </row>
    <row r="359" spans="1:6" ht="29.25" customHeight="1">
      <c r="A359" s="375"/>
      <c r="B359" s="339"/>
      <c r="C359" s="2112"/>
      <c r="D359" s="237"/>
      <c r="E359" s="143"/>
      <c r="F359" s="295"/>
    </row>
    <row r="360" spans="1:6" ht="12.75">
      <c r="A360" s="375"/>
      <c r="B360" s="339"/>
      <c r="C360" s="2112"/>
      <c r="D360" s="237"/>
      <c r="E360" s="143"/>
      <c r="F360" s="295"/>
    </row>
    <row r="361" spans="1:6" ht="12.75">
      <c r="A361" s="375"/>
      <c r="B361" s="339"/>
      <c r="C361" s="2112"/>
      <c r="D361" s="237"/>
      <c r="E361" s="143"/>
      <c r="F361" s="295"/>
    </row>
    <row r="362" spans="1:6" ht="12.75">
      <c r="A362" s="375"/>
      <c r="B362" s="339"/>
      <c r="C362" s="2112"/>
      <c r="D362" s="286"/>
      <c r="E362" s="143"/>
      <c r="F362" s="295"/>
    </row>
    <row r="363" spans="1:6" ht="12.75">
      <c r="A363" s="375"/>
      <c r="B363" s="339"/>
      <c r="C363" s="2112"/>
      <c r="D363" s="286"/>
      <c r="E363" s="143"/>
      <c r="F363" s="295"/>
    </row>
    <row r="364" spans="1:6" ht="27" customHeight="1">
      <c r="A364" s="375"/>
      <c r="B364" s="339"/>
      <c r="C364" s="2112"/>
      <c r="D364" s="286"/>
      <c r="E364" s="143"/>
      <c r="F364" s="295"/>
    </row>
    <row r="365" spans="1:6" ht="12.75">
      <c r="A365" s="375"/>
      <c r="B365" s="339"/>
      <c r="C365" s="2112"/>
      <c r="D365" s="237"/>
      <c r="E365" s="143"/>
      <c r="F365" s="295"/>
    </row>
    <row r="366" spans="1:6" ht="12.75">
      <c r="A366" s="2112"/>
      <c r="B366" s="339"/>
      <c r="C366" s="2112"/>
      <c r="D366" s="143"/>
      <c r="E366" s="143"/>
      <c r="F366" s="295"/>
    </row>
    <row r="367" spans="1:6" ht="12.75">
      <c r="A367" s="2112"/>
      <c r="B367" s="339"/>
      <c r="C367" s="2112"/>
      <c r="D367" s="143"/>
      <c r="E367" s="143"/>
      <c r="F367" s="295"/>
    </row>
    <row r="368" spans="1:6" ht="12.75">
      <c r="A368" s="2112"/>
      <c r="B368" s="339"/>
      <c r="C368" s="2112"/>
      <c r="D368" s="143"/>
      <c r="E368" s="143"/>
      <c r="F368" s="295"/>
    </row>
    <row r="369" spans="1:6" ht="12.75">
      <c r="A369" s="2112"/>
      <c r="B369" s="339"/>
      <c r="C369" s="2112"/>
      <c r="D369" s="143"/>
      <c r="E369" s="143"/>
      <c r="F369" s="295"/>
    </row>
    <row r="370" spans="1:6" ht="12.75">
      <c r="A370" s="2112"/>
      <c r="B370" s="339"/>
      <c r="C370" s="2112"/>
      <c r="D370" s="143"/>
      <c r="E370" s="143"/>
      <c r="F370" s="295"/>
    </row>
    <row r="371" spans="1:6" ht="12.75">
      <c r="A371" s="2112"/>
      <c r="B371" s="339"/>
      <c r="C371" s="2112"/>
      <c r="D371" s="143"/>
      <c r="E371" s="143"/>
      <c r="F371" s="295"/>
    </row>
    <row r="372" spans="1:6" ht="12.75">
      <c r="A372" s="2112"/>
      <c r="B372" s="339"/>
      <c r="C372" s="2112"/>
      <c r="D372" s="143"/>
      <c r="E372" s="143"/>
      <c r="F372" s="295"/>
    </row>
    <row r="373" spans="1:6" ht="12.75">
      <c r="A373" s="143"/>
      <c r="B373" s="339"/>
      <c r="C373" s="2112"/>
      <c r="D373" s="143"/>
      <c r="E373" s="143"/>
      <c r="F373" s="295"/>
    </row>
    <row r="374" spans="1:6" ht="12.75">
      <c r="F374" s="295"/>
    </row>
    <row r="375" spans="1:6" ht="12.75">
      <c r="F375" s="295"/>
    </row>
    <row r="376" spans="1:6" ht="12.75">
      <c r="F376" s="295"/>
    </row>
    <row r="377" spans="1:6" ht="12.75">
      <c r="F377" s="295"/>
    </row>
    <row r="378" spans="1:6" ht="12.75">
      <c r="F378" s="295"/>
    </row>
    <row r="379" spans="1:6" ht="12.75">
      <c r="F379" s="295"/>
    </row>
    <row r="380" spans="1:6" ht="12.75">
      <c r="F380" s="295"/>
    </row>
    <row r="381" spans="1:6" ht="12.75">
      <c r="F381" s="295"/>
    </row>
    <row r="382" spans="1:6" ht="12.75">
      <c r="F382" s="295"/>
    </row>
    <row r="383" spans="1:6" ht="12.75">
      <c r="F383" s="295"/>
    </row>
    <row r="384" spans="1:6" ht="12.75">
      <c r="F384" s="295"/>
    </row>
    <row r="385" spans="6:6" ht="12.75">
      <c r="F385" s="295"/>
    </row>
    <row r="386" spans="6:6" ht="12.75">
      <c r="F386" s="295"/>
    </row>
    <row r="387" spans="6:6" ht="12.75">
      <c r="F387" s="295"/>
    </row>
    <row r="388" spans="6:6" ht="12.75">
      <c r="F388" s="295"/>
    </row>
    <row r="389" spans="6:6" ht="12.75">
      <c r="F389" s="295"/>
    </row>
    <row r="390" spans="6:6" ht="12.75">
      <c r="F390" s="295"/>
    </row>
    <row r="391" spans="6:6" ht="12.75">
      <c r="F391" s="295"/>
    </row>
    <row r="392" spans="6:6" ht="12.75">
      <c r="F392" s="295"/>
    </row>
    <row r="393" spans="6:6" ht="12.75">
      <c r="F393" s="295"/>
    </row>
    <row r="394" spans="6:6" ht="12.75">
      <c r="F394" s="295"/>
    </row>
    <row r="395" spans="6:6" ht="12.75">
      <c r="F395" s="295"/>
    </row>
    <row r="396" spans="6:6" ht="12.75">
      <c r="F396" s="295"/>
    </row>
    <row r="397" spans="6:6" ht="12.75">
      <c r="F397" s="295"/>
    </row>
    <row r="398" spans="6:6" ht="12.75">
      <c r="F398" s="295"/>
    </row>
    <row r="399" spans="6:6" ht="12.75">
      <c r="F399" s="295"/>
    </row>
    <row r="400" spans="6:6" ht="12.75">
      <c r="F400" s="295"/>
    </row>
    <row r="401" spans="6:6" ht="12.75">
      <c r="F401" s="295"/>
    </row>
    <row r="402" spans="6:6" ht="12.75">
      <c r="F402" s="295"/>
    </row>
    <row r="403" spans="6:6" ht="12.75">
      <c r="F403" s="295"/>
    </row>
    <row r="404" spans="6:6" ht="12.75">
      <c r="F404" s="295"/>
    </row>
    <row r="405" spans="6:6" ht="12.75">
      <c r="F405" s="295"/>
    </row>
    <row r="406" spans="6:6" ht="12.75">
      <c r="F406" s="295"/>
    </row>
    <row r="407" spans="6:6" ht="12.75">
      <c r="F407" s="295"/>
    </row>
    <row r="408" spans="6:6" ht="12.75">
      <c r="F408" s="295"/>
    </row>
    <row r="409" spans="6:6" ht="12.75">
      <c r="F409" s="295"/>
    </row>
    <row r="410" spans="6:6" ht="12.75">
      <c r="F410" s="295"/>
    </row>
    <row r="411" spans="6:6" ht="12.75">
      <c r="F411" s="295"/>
    </row>
    <row r="412" spans="6:6" ht="12.75">
      <c r="F412" s="295"/>
    </row>
    <row r="413" spans="6:6" ht="12.75">
      <c r="F413" s="295"/>
    </row>
    <row r="414" spans="6:6" ht="12.75">
      <c r="F414" s="295"/>
    </row>
    <row r="415" spans="6:6" ht="12.75">
      <c r="F415" s="295"/>
    </row>
    <row r="416" spans="6:6" ht="12.75">
      <c r="F416" s="295"/>
    </row>
    <row r="417" spans="6:6" ht="12.75">
      <c r="F417" s="295"/>
    </row>
    <row r="418" spans="6:6" ht="12.75">
      <c r="F418" s="295"/>
    </row>
    <row r="419" spans="6:6" ht="12.75">
      <c r="F419" s="295"/>
    </row>
    <row r="420" spans="6:6" ht="12.75">
      <c r="F420" s="295"/>
    </row>
    <row r="421" spans="6:6" ht="12.75">
      <c r="F421" s="295"/>
    </row>
    <row r="422" spans="6:6" ht="12.75">
      <c r="F422" s="295"/>
    </row>
    <row r="423" spans="6:6" ht="12.75">
      <c r="F423" s="295"/>
    </row>
    <row r="424" spans="6:6" ht="12.75">
      <c r="F424" s="295"/>
    </row>
    <row r="425" spans="6:6" ht="12.75">
      <c r="F425" s="295"/>
    </row>
    <row r="426" spans="6:6" ht="12.75">
      <c r="F426" s="295"/>
    </row>
    <row r="427" spans="6:6" ht="12.75">
      <c r="F427" s="295"/>
    </row>
    <row r="428" spans="6:6" ht="12.75">
      <c r="F428" s="295"/>
    </row>
    <row r="429" spans="6:6" ht="12.75">
      <c r="F429" s="295"/>
    </row>
    <row r="430" spans="6:6" ht="12.75">
      <c r="F430" s="295"/>
    </row>
    <row r="431" spans="6:6" ht="12.75">
      <c r="F431" s="295"/>
    </row>
    <row r="432" spans="6:6" ht="12.75">
      <c r="F432" s="295"/>
    </row>
    <row r="433" spans="6:6" ht="12.75">
      <c r="F433" s="295"/>
    </row>
    <row r="434" spans="6:6" ht="12.75">
      <c r="F434" s="295"/>
    </row>
    <row r="435" spans="6:6" ht="12.75">
      <c r="F435" s="295"/>
    </row>
    <row r="436" spans="6:6" ht="12.75">
      <c r="F436" s="295"/>
    </row>
    <row r="437" spans="6:6" ht="12.75">
      <c r="F437" s="295"/>
    </row>
    <row r="438" spans="6:6" ht="12.75">
      <c r="F438" s="295"/>
    </row>
    <row r="439" spans="6:6" ht="12.75">
      <c r="F439" s="295"/>
    </row>
    <row r="440" spans="6:6" ht="12.75">
      <c r="F440" s="295"/>
    </row>
    <row r="441" spans="6:6" ht="12.75">
      <c r="F441" s="295"/>
    </row>
    <row r="442" spans="6:6" ht="12.75">
      <c r="F442" s="295"/>
    </row>
    <row r="443" spans="6:6" ht="12.75">
      <c r="F443" s="295"/>
    </row>
    <row r="444" spans="6:6" ht="12.75">
      <c r="F444" s="295"/>
    </row>
    <row r="445" spans="6:6" ht="12.75">
      <c r="F445" s="295"/>
    </row>
    <row r="446" spans="6:6" ht="12.75">
      <c r="F446" s="295"/>
    </row>
    <row r="447" spans="6:6" ht="12.75">
      <c r="F447" s="295"/>
    </row>
    <row r="448" spans="6:6" ht="12.75">
      <c r="F448" s="295"/>
    </row>
    <row r="449" spans="6:6" ht="12.75">
      <c r="F449" s="295"/>
    </row>
    <row r="450" spans="6:6" ht="12.75">
      <c r="F450" s="295"/>
    </row>
    <row r="451" spans="6:6" ht="12.75">
      <c r="F451" s="295"/>
    </row>
    <row r="452" spans="6:6" ht="12.75">
      <c r="F452" s="295"/>
    </row>
    <row r="453" spans="6:6" ht="12.75">
      <c r="F453" s="295"/>
    </row>
    <row r="454" spans="6:6" ht="12.75">
      <c r="F454" s="295"/>
    </row>
    <row r="455" spans="6:6" ht="12.75">
      <c r="F455" s="295"/>
    </row>
    <row r="456" spans="6:6" ht="12.75">
      <c r="F456" s="295"/>
    </row>
    <row r="457" spans="6:6" ht="12.75">
      <c r="F457" s="295"/>
    </row>
    <row r="458" spans="6:6" ht="12.75">
      <c r="F458" s="295"/>
    </row>
    <row r="459" spans="6:6" ht="12.75">
      <c r="F459" s="295"/>
    </row>
    <row r="460" spans="6:6" ht="12.75">
      <c r="F460" s="295"/>
    </row>
    <row r="461" spans="6:6" ht="12.75">
      <c r="F461" s="295"/>
    </row>
    <row r="462" spans="6:6" ht="12.75">
      <c r="F462" s="295"/>
    </row>
    <row r="463" spans="6:6" ht="12.75">
      <c r="F463" s="295"/>
    </row>
    <row r="464" spans="6:6" ht="12.75">
      <c r="F464" s="295"/>
    </row>
    <row r="465" spans="6:6" ht="12.75">
      <c r="F465" s="295"/>
    </row>
    <row r="466" spans="6:6" ht="12.75">
      <c r="F466" s="295"/>
    </row>
    <row r="467" spans="6:6" ht="12.75">
      <c r="F467" s="295"/>
    </row>
    <row r="468" spans="6:6" ht="12.75">
      <c r="F468" s="295"/>
    </row>
    <row r="469" spans="6:6" ht="12.75">
      <c r="F469" s="295"/>
    </row>
    <row r="470" spans="6:6" ht="12.75">
      <c r="F470" s="295"/>
    </row>
    <row r="471" spans="6:6" ht="12.75">
      <c r="F471" s="295"/>
    </row>
    <row r="472" spans="6:6" ht="12.75">
      <c r="F472" s="295"/>
    </row>
    <row r="473" spans="6:6" ht="12.75">
      <c r="F473" s="295"/>
    </row>
    <row r="474" spans="6:6" ht="12.75">
      <c r="F474" s="295"/>
    </row>
    <row r="475" spans="6:6" ht="12.75">
      <c r="F475" s="295"/>
    </row>
    <row r="476" spans="6:6" ht="12.75">
      <c r="F476" s="295"/>
    </row>
    <row r="477" spans="6:6" ht="12.75">
      <c r="F477" s="295"/>
    </row>
    <row r="478" spans="6:6" ht="12.75">
      <c r="F478" s="295"/>
    </row>
    <row r="479" spans="6:6" ht="12.75">
      <c r="F479" s="295"/>
    </row>
    <row r="480" spans="6:6" ht="12.75">
      <c r="F480" s="295"/>
    </row>
    <row r="481" spans="6:6" ht="12.75">
      <c r="F481" s="295"/>
    </row>
    <row r="482" spans="6:6" ht="12.75">
      <c r="F482" s="295"/>
    </row>
    <row r="483" spans="6:6" ht="12.75">
      <c r="F483" s="295"/>
    </row>
    <row r="484" spans="6:6" ht="12.75">
      <c r="F484" s="295"/>
    </row>
    <row r="485" spans="6:6" ht="12.75">
      <c r="F485" s="295"/>
    </row>
    <row r="486" spans="6:6" ht="12.75">
      <c r="F486" s="295"/>
    </row>
    <row r="487" spans="6:6" ht="12.75">
      <c r="F487" s="295"/>
    </row>
    <row r="488" spans="6:6" ht="12.75">
      <c r="F488" s="295"/>
    </row>
    <row r="489" spans="6:6" ht="12.75">
      <c r="F489" s="295"/>
    </row>
    <row r="490" spans="6:6" ht="12.75">
      <c r="F490" s="295"/>
    </row>
    <row r="491" spans="6:6" ht="12.75">
      <c r="F491" s="295"/>
    </row>
    <row r="492" spans="6:6" ht="12.75">
      <c r="F492" s="295"/>
    </row>
    <row r="493" spans="6:6" ht="12.75">
      <c r="F493" s="295"/>
    </row>
    <row r="494" spans="6:6" ht="12.75">
      <c r="F494" s="295"/>
    </row>
    <row r="495" spans="6:6" ht="12.75">
      <c r="F495" s="295"/>
    </row>
    <row r="496" spans="6:6" ht="12.75">
      <c r="F496" s="295"/>
    </row>
    <row r="497" spans="6:6" ht="12.75">
      <c r="F497" s="295"/>
    </row>
    <row r="498" spans="6:6" ht="12.75">
      <c r="F498" s="295"/>
    </row>
    <row r="499" spans="6:6" ht="12.75">
      <c r="F499" s="295"/>
    </row>
    <row r="500" spans="6:6" ht="12.75">
      <c r="F500" s="295"/>
    </row>
    <row r="501" spans="6:6" ht="12.75">
      <c r="F501" s="295"/>
    </row>
    <row r="502" spans="6:6" ht="12.75">
      <c r="F502" s="295"/>
    </row>
    <row r="503" spans="6:6" ht="12.75">
      <c r="F503" s="295"/>
    </row>
    <row r="504" spans="6:6" ht="12.75">
      <c r="F504" s="295"/>
    </row>
    <row r="505" spans="6:6" ht="12.75">
      <c r="F505" s="295"/>
    </row>
    <row r="506" spans="6:6" ht="12.75">
      <c r="F506" s="295"/>
    </row>
    <row r="507" spans="6:6" ht="12.75">
      <c r="F507" s="295"/>
    </row>
    <row r="508" spans="6:6" ht="12.75">
      <c r="F508" s="295"/>
    </row>
    <row r="509" spans="6:6" ht="12.75">
      <c r="F509" s="295"/>
    </row>
    <row r="510" spans="6:6" ht="12.75">
      <c r="F510" s="295"/>
    </row>
    <row r="511" spans="6:6" ht="12.75">
      <c r="F511" s="295"/>
    </row>
    <row r="512" spans="6:6" ht="12.75">
      <c r="F512" s="295"/>
    </row>
    <row r="513" spans="6:6" ht="12.75">
      <c r="F513" s="295"/>
    </row>
    <row r="514" spans="6:6" ht="12.75">
      <c r="F514" s="295"/>
    </row>
    <row r="515" spans="6:6" ht="12.75">
      <c r="F515" s="295"/>
    </row>
    <row r="516" spans="6:6" ht="12.75">
      <c r="F516" s="295"/>
    </row>
    <row r="517" spans="6:6" ht="12.75">
      <c r="F517" s="295"/>
    </row>
    <row r="518" spans="6:6" ht="12.75">
      <c r="F518" s="295"/>
    </row>
    <row r="519" spans="6:6" ht="12.75">
      <c r="F519" s="295"/>
    </row>
    <row r="520" spans="6:6" ht="12.75">
      <c r="F520" s="295"/>
    </row>
    <row r="521" spans="6:6" ht="12.75">
      <c r="F521" s="295"/>
    </row>
    <row r="522" spans="6:6" ht="12.75">
      <c r="F522" s="295"/>
    </row>
    <row r="523" spans="6:6" ht="12.75">
      <c r="F523" s="295"/>
    </row>
    <row r="524" spans="6:6" ht="12.75">
      <c r="F524" s="295"/>
    </row>
    <row r="525" spans="6:6" ht="12.75">
      <c r="F525" s="295"/>
    </row>
    <row r="526" spans="6:6" ht="12.75">
      <c r="F526" s="295"/>
    </row>
    <row r="527" spans="6:6" ht="12.75">
      <c r="F527" s="295"/>
    </row>
    <row r="528" spans="6:6" ht="12.75">
      <c r="F528" s="295"/>
    </row>
    <row r="529" spans="6:6" ht="12.75">
      <c r="F529" s="295"/>
    </row>
    <row r="530" spans="6:6" ht="12.75">
      <c r="F530" s="295"/>
    </row>
    <row r="531" spans="6:6" ht="12.75">
      <c r="F531" s="295"/>
    </row>
    <row r="532" spans="6:6" ht="12.75">
      <c r="F532" s="295"/>
    </row>
    <row r="533" spans="6:6" ht="12.75">
      <c r="F533" s="295"/>
    </row>
    <row r="534" spans="6:6" ht="12.75">
      <c r="F534" s="295"/>
    </row>
    <row r="535" spans="6:6" ht="12.75">
      <c r="F535" s="295"/>
    </row>
    <row r="536" spans="6:6" ht="12.75">
      <c r="F536" s="295"/>
    </row>
    <row r="537" spans="6:6" ht="12.75">
      <c r="F537" s="295"/>
    </row>
    <row r="538" spans="6:6" ht="12.75">
      <c r="F538" s="295"/>
    </row>
    <row r="539" spans="6:6" ht="12.75">
      <c r="F539" s="295"/>
    </row>
    <row r="540" spans="6:6" ht="12.75">
      <c r="F540" s="295"/>
    </row>
    <row r="541" spans="6:6" ht="12.75">
      <c r="F541" s="295"/>
    </row>
    <row r="542" spans="6:6" ht="12.75">
      <c r="F542" s="295"/>
    </row>
    <row r="543" spans="6:6" ht="12.75">
      <c r="F543" s="295"/>
    </row>
    <row r="544" spans="6:6" ht="12.75">
      <c r="F544" s="295"/>
    </row>
    <row r="545" spans="6:6" ht="12.75">
      <c r="F545" s="295"/>
    </row>
    <row r="546" spans="6:6" ht="12.75">
      <c r="F546" s="295"/>
    </row>
    <row r="547" spans="6:6" ht="12.75">
      <c r="F547" s="295"/>
    </row>
    <row r="548" spans="6:6" ht="12.75">
      <c r="F548" s="295"/>
    </row>
    <row r="549" spans="6:6" ht="12.75">
      <c r="F549" s="295"/>
    </row>
    <row r="550" spans="6:6" ht="12.75">
      <c r="F550" s="295"/>
    </row>
    <row r="551" spans="6:6" ht="12.75">
      <c r="F551" s="295"/>
    </row>
    <row r="552" spans="6:6" ht="12.75">
      <c r="F552" s="295"/>
    </row>
    <row r="553" spans="6:6" ht="12.75">
      <c r="F553" s="295"/>
    </row>
    <row r="554" spans="6:6" ht="12.75">
      <c r="F554" s="295"/>
    </row>
    <row r="555" spans="6:6" ht="12.75">
      <c r="F555" s="295"/>
    </row>
    <row r="556" spans="6:6" ht="12.75">
      <c r="F556" s="295"/>
    </row>
    <row r="557" spans="6:6" ht="12.75">
      <c r="F557" s="295"/>
    </row>
    <row r="558" spans="6:6" ht="12.75">
      <c r="F558" s="295"/>
    </row>
    <row r="559" spans="6:6" ht="12.75">
      <c r="F559" s="295"/>
    </row>
    <row r="560" spans="6:6" ht="12.75">
      <c r="F560" s="295"/>
    </row>
    <row r="561" spans="6:6" ht="12.75">
      <c r="F561" s="295"/>
    </row>
    <row r="562" spans="6:6" ht="12.75">
      <c r="F562" s="295"/>
    </row>
    <row r="563" spans="6:6" ht="12.75">
      <c r="F563" s="295"/>
    </row>
    <row r="564" spans="6:6" ht="12.75">
      <c r="F564" s="295"/>
    </row>
    <row r="565" spans="6:6" ht="12.75">
      <c r="F565" s="295"/>
    </row>
    <row r="566" spans="6:6" ht="12.75">
      <c r="F566" s="295"/>
    </row>
    <row r="567" spans="6:6" ht="12.75">
      <c r="F567" s="295"/>
    </row>
    <row r="568" spans="6:6" ht="12.75">
      <c r="F568" s="295"/>
    </row>
    <row r="569" spans="6:6" ht="12.75">
      <c r="F569" s="295"/>
    </row>
    <row r="570" spans="6:6" ht="12.75">
      <c r="F570" s="295"/>
    </row>
    <row r="571" spans="6:6" ht="12.75">
      <c r="F571" s="295"/>
    </row>
    <row r="572" spans="6:6" ht="12.75">
      <c r="F572" s="295"/>
    </row>
    <row r="573" spans="6:6" ht="12.75">
      <c r="F573" s="295"/>
    </row>
    <row r="574" spans="6:6" ht="12.75">
      <c r="F574" s="295"/>
    </row>
    <row r="575" spans="6:6" ht="12.75">
      <c r="F575" s="295"/>
    </row>
    <row r="576" spans="6:6" ht="12.75">
      <c r="F576" s="295"/>
    </row>
    <row r="577" spans="6:6" ht="12.75">
      <c r="F577" s="295"/>
    </row>
    <row r="578" spans="6:6" ht="12.75">
      <c r="F578" s="295"/>
    </row>
    <row r="579" spans="6:6" ht="12.75">
      <c r="F579" s="295"/>
    </row>
    <row r="580" spans="6:6" ht="12.75">
      <c r="F580" s="295"/>
    </row>
    <row r="581" spans="6:6" ht="12.75">
      <c r="F581" s="295"/>
    </row>
    <row r="582" spans="6:6" ht="12.75">
      <c r="F582" s="295"/>
    </row>
    <row r="583" spans="6:6" ht="12.75">
      <c r="F583" s="295"/>
    </row>
    <row r="584" spans="6:6" ht="12.75">
      <c r="F584" s="295"/>
    </row>
    <row r="585" spans="6:6" ht="12.75">
      <c r="F585" s="295"/>
    </row>
    <row r="586" spans="6:6" ht="12.75">
      <c r="F586" s="295"/>
    </row>
    <row r="587" spans="6:6" ht="12.75">
      <c r="F587" s="295"/>
    </row>
    <row r="588" spans="6:6" ht="12.75">
      <c r="F588" s="295"/>
    </row>
    <row r="589" spans="6:6" ht="12.75">
      <c r="F589" s="295"/>
    </row>
    <row r="590" spans="6:6" ht="12.75">
      <c r="F590" s="295"/>
    </row>
    <row r="591" spans="6:6" ht="12.75">
      <c r="F591" s="295"/>
    </row>
    <row r="592" spans="6:6" ht="12.75">
      <c r="F592" s="295"/>
    </row>
    <row r="593" spans="6:6" ht="12.75">
      <c r="F593" s="295"/>
    </row>
    <row r="594" spans="6:6" ht="12.75">
      <c r="F594" s="295"/>
    </row>
    <row r="595" spans="6:6" ht="12.75">
      <c r="F595" s="295"/>
    </row>
    <row r="596" spans="6:6" ht="12.75">
      <c r="F596" s="295"/>
    </row>
    <row r="597" spans="6:6" ht="12.75">
      <c r="F597" s="295"/>
    </row>
    <row r="598" spans="6:6" ht="12.75">
      <c r="F598" s="295"/>
    </row>
    <row r="599" spans="6:6" ht="12.75">
      <c r="F599" s="295"/>
    </row>
    <row r="600" spans="6:6" ht="12.75">
      <c r="F600" s="295"/>
    </row>
    <row r="601" spans="6:6" ht="12.75">
      <c r="F601" s="295"/>
    </row>
    <row r="602" spans="6:6" ht="12.75">
      <c r="F602" s="295"/>
    </row>
    <row r="603" spans="6:6" ht="12.75">
      <c r="F603" s="295"/>
    </row>
    <row r="604" spans="6:6" ht="12.75">
      <c r="F604" s="295"/>
    </row>
    <row r="605" spans="6:6" ht="12.75">
      <c r="F605" s="295"/>
    </row>
    <row r="606" spans="6:6" ht="12.75">
      <c r="F606" s="295"/>
    </row>
    <row r="607" spans="6:6" ht="12.75">
      <c r="F607" s="295"/>
    </row>
    <row r="608" spans="6:6" ht="12.75">
      <c r="F608" s="295"/>
    </row>
    <row r="609" spans="6:6" ht="12.75">
      <c r="F609" s="295"/>
    </row>
    <row r="610" spans="6:6" ht="12.75">
      <c r="F610" s="295"/>
    </row>
    <row r="611" spans="6:6" ht="12.75">
      <c r="F611" s="295"/>
    </row>
    <row r="612" spans="6:6" ht="12.75">
      <c r="F612" s="295"/>
    </row>
    <row r="613" spans="6:6" ht="12.75">
      <c r="F613" s="295"/>
    </row>
    <row r="614" spans="6:6" ht="12.75">
      <c r="F614" s="295"/>
    </row>
    <row r="615" spans="6:6" ht="12.75">
      <c r="F615" s="295"/>
    </row>
    <row r="616" spans="6:6" ht="12.75">
      <c r="F616" s="295"/>
    </row>
    <row r="617" spans="6:6" ht="12.75">
      <c r="F617" s="295"/>
    </row>
    <row r="618" spans="6:6" ht="12.75">
      <c r="F618" s="295"/>
    </row>
    <row r="619" spans="6:6" ht="12.75">
      <c r="F619" s="295"/>
    </row>
    <row r="620" spans="6:6" ht="12.75">
      <c r="F620" s="295"/>
    </row>
    <row r="621" spans="6:6" ht="12.75">
      <c r="F621" s="295"/>
    </row>
    <row r="622" spans="6:6" ht="12.75">
      <c r="F622" s="295"/>
    </row>
    <row r="623" spans="6:6" ht="12.75">
      <c r="F623" s="295"/>
    </row>
    <row r="624" spans="6:6" ht="12.75">
      <c r="F624" s="295"/>
    </row>
    <row r="625" spans="6:6" ht="12.75">
      <c r="F625" s="295"/>
    </row>
    <row r="626" spans="6:6" ht="12.75">
      <c r="F626" s="295"/>
    </row>
    <row r="627" spans="6:6" ht="12.75">
      <c r="F627" s="295"/>
    </row>
    <row r="628" spans="6:6" ht="12.75">
      <c r="F628" s="295"/>
    </row>
    <row r="629" spans="6:6" ht="12.75">
      <c r="F629" s="295"/>
    </row>
    <row r="630" spans="6:6" ht="12.75">
      <c r="F630" s="295"/>
    </row>
    <row r="631" spans="6:6" ht="12.75">
      <c r="F631" s="295"/>
    </row>
    <row r="632" spans="6:6" ht="12.75">
      <c r="F632" s="295"/>
    </row>
    <row r="633" spans="6:6" ht="12.75">
      <c r="F633" s="295"/>
    </row>
    <row r="634" spans="6:6" ht="12.75">
      <c r="F634" s="295"/>
    </row>
    <row r="635" spans="6:6" ht="12.75">
      <c r="F635" s="295"/>
    </row>
    <row r="636" spans="6:6" ht="12.75">
      <c r="F636" s="295"/>
    </row>
    <row r="637" spans="6:6" ht="12.75">
      <c r="F637" s="295"/>
    </row>
    <row r="638" spans="6:6" ht="12.75">
      <c r="F638" s="295"/>
    </row>
    <row r="639" spans="6:6" ht="12.75">
      <c r="F639" s="295"/>
    </row>
    <row r="640" spans="6:6" ht="12.75">
      <c r="F640" s="295"/>
    </row>
    <row r="641" spans="6:6" ht="12.75">
      <c r="F641" s="295"/>
    </row>
    <row r="642" spans="6:6" ht="12.75">
      <c r="F642" s="295"/>
    </row>
    <row r="643" spans="6:6" ht="12.75">
      <c r="F643" s="295"/>
    </row>
    <row r="644" spans="6:6" ht="12.75">
      <c r="F644" s="295"/>
    </row>
    <row r="645" spans="6:6" ht="12.75">
      <c r="F645" s="295"/>
    </row>
    <row r="646" spans="6:6" ht="12.75">
      <c r="F646" s="295"/>
    </row>
    <row r="647" spans="6:6" ht="12.75">
      <c r="F647" s="295"/>
    </row>
    <row r="648" spans="6:6" ht="12.75">
      <c r="F648" s="295"/>
    </row>
    <row r="649" spans="6:6" ht="12.75">
      <c r="F649" s="295"/>
    </row>
    <row r="650" spans="6:6" ht="12.75">
      <c r="F650" s="295"/>
    </row>
    <row r="651" spans="6:6" ht="12.75">
      <c r="F651" s="295"/>
    </row>
    <row r="652" spans="6:6" ht="12.75">
      <c r="F652" s="295"/>
    </row>
    <row r="653" spans="6:6" ht="12.75">
      <c r="F653" s="295"/>
    </row>
    <row r="654" spans="6:6" ht="12.75">
      <c r="F654" s="295"/>
    </row>
    <row r="655" spans="6:6" ht="12.75">
      <c r="F655" s="295"/>
    </row>
    <row r="656" spans="6:6" ht="12.75">
      <c r="F656" s="295"/>
    </row>
    <row r="657" spans="6:6" ht="12.75">
      <c r="F657" s="295"/>
    </row>
    <row r="658" spans="6:6" ht="12.75">
      <c r="F658" s="295"/>
    </row>
    <row r="659" spans="6:6" ht="12.75">
      <c r="F659" s="295"/>
    </row>
    <row r="660" spans="6:6" ht="12.75">
      <c r="F660" s="295"/>
    </row>
    <row r="661" spans="6:6" ht="12.75">
      <c r="F661" s="295"/>
    </row>
    <row r="662" spans="6:6" ht="12.75">
      <c r="F662" s="295"/>
    </row>
    <row r="663" spans="6:6" ht="12.75">
      <c r="F663" s="295"/>
    </row>
    <row r="664" spans="6:6" ht="12.75">
      <c r="F664" s="295"/>
    </row>
    <row r="665" spans="6:6" ht="12.75">
      <c r="F665" s="295"/>
    </row>
    <row r="666" spans="6:6" ht="12.75">
      <c r="F666" s="295"/>
    </row>
    <row r="667" spans="6:6" ht="12.75">
      <c r="F667" s="295"/>
    </row>
    <row r="668" spans="6:6" ht="12.75">
      <c r="F668" s="295"/>
    </row>
    <row r="669" spans="6:6" ht="12.75">
      <c r="F669" s="295"/>
    </row>
    <row r="670" spans="6:6" ht="12.75">
      <c r="F670" s="295"/>
    </row>
    <row r="671" spans="6:6" ht="12.75">
      <c r="F671" s="295"/>
    </row>
    <row r="672" spans="6:6" ht="12.75">
      <c r="F672" s="295"/>
    </row>
    <row r="673" spans="6:6" ht="12.75">
      <c r="F673" s="295"/>
    </row>
    <row r="674" spans="6:6" ht="12.75">
      <c r="F674" s="295"/>
    </row>
    <row r="675" spans="6:6" ht="12.75">
      <c r="F675" s="295"/>
    </row>
    <row r="676" spans="6:6" ht="12.75">
      <c r="F676" s="295"/>
    </row>
    <row r="677" spans="6:6" ht="12.75">
      <c r="F677" s="295"/>
    </row>
    <row r="678" spans="6:6" ht="12.75">
      <c r="F678" s="295"/>
    </row>
    <row r="679" spans="6:6" ht="12.75">
      <c r="F679" s="295"/>
    </row>
    <row r="680" spans="6:6" ht="12.75">
      <c r="F680" s="295"/>
    </row>
    <row r="681" spans="6:6" ht="12.75">
      <c r="F681" s="295"/>
    </row>
    <row r="682" spans="6:6" ht="12.75">
      <c r="F682" s="295"/>
    </row>
    <row r="683" spans="6:6" ht="12.75">
      <c r="F683" s="295"/>
    </row>
    <row r="684" spans="6:6" ht="12.75">
      <c r="F684" s="295"/>
    </row>
    <row r="685" spans="6:6" ht="12.75">
      <c r="F685" s="295"/>
    </row>
    <row r="686" spans="6:6" ht="12.75">
      <c r="F686" s="295"/>
    </row>
    <row r="687" spans="6:6" ht="12.75">
      <c r="F687" s="295"/>
    </row>
    <row r="688" spans="6:6" ht="12.75">
      <c r="F688" s="295"/>
    </row>
    <row r="689" spans="6:6" ht="12.75">
      <c r="F689" s="295"/>
    </row>
    <row r="690" spans="6:6" ht="12.75">
      <c r="F690" s="295"/>
    </row>
    <row r="691" spans="6:6" ht="12.75">
      <c r="F691" s="295"/>
    </row>
    <row r="692" spans="6:6" ht="12.75">
      <c r="F692" s="295"/>
    </row>
    <row r="693" spans="6:6" ht="12.75">
      <c r="F693" s="295"/>
    </row>
    <row r="694" spans="6:6" ht="12.75">
      <c r="F694" s="295"/>
    </row>
    <row r="695" spans="6:6" ht="12.75">
      <c r="F695" s="295"/>
    </row>
    <row r="696" spans="6:6" ht="12.75">
      <c r="F696" s="295"/>
    </row>
    <row r="697" spans="6:6" ht="12.75">
      <c r="F697" s="295"/>
    </row>
    <row r="698" spans="6:6" ht="12.75">
      <c r="F698" s="295"/>
    </row>
    <row r="699" spans="6:6" ht="12.75">
      <c r="F699" s="295"/>
    </row>
    <row r="700" spans="6:6" ht="12.75">
      <c r="F700" s="295"/>
    </row>
    <row r="701" spans="6:6" ht="12.75">
      <c r="F701" s="295"/>
    </row>
    <row r="702" spans="6:6" ht="12.75">
      <c r="F702" s="295"/>
    </row>
    <row r="703" spans="6:6" ht="12.75">
      <c r="F703" s="295"/>
    </row>
    <row r="704" spans="6:6" ht="12.75">
      <c r="F704" s="295"/>
    </row>
    <row r="705" spans="6:6" ht="12.75">
      <c r="F705" s="295"/>
    </row>
    <row r="706" spans="6:6" ht="12.75">
      <c r="F706" s="295"/>
    </row>
    <row r="707" spans="6:6" ht="12.75">
      <c r="F707" s="295"/>
    </row>
    <row r="708" spans="6:6" ht="12.75">
      <c r="F708" s="295"/>
    </row>
    <row r="709" spans="6:6" ht="12.75">
      <c r="F709" s="295"/>
    </row>
    <row r="710" spans="6:6" ht="12.75">
      <c r="F710" s="295"/>
    </row>
    <row r="711" spans="6:6" ht="12.75">
      <c r="F711" s="295"/>
    </row>
    <row r="712" spans="6:6" ht="12.75">
      <c r="F712" s="295"/>
    </row>
    <row r="713" spans="6:6" ht="12.75">
      <c r="F713" s="295"/>
    </row>
    <row r="714" spans="6:6" ht="12.75">
      <c r="F714" s="295"/>
    </row>
    <row r="715" spans="6:6" ht="12.75">
      <c r="F715" s="295"/>
    </row>
    <row r="716" spans="6:6" ht="12.75">
      <c r="F716" s="295"/>
    </row>
    <row r="717" spans="6:6" ht="12.75">
      <c r="F717" s="295"/>
    </row>
    <row r="718" spans="6:6" ht="12.75">
      <c r="F718" s="295"/>
    </row>
    <row r="719" spans="6:6" ht="12.75">
      <c r="F719" s="295"/>
    </row>
    <row r="720" spans="6:6" ht="12.75">
      <c r="F720" s="295"/>
    </row>
    <row r="721" spans="6:6" ht="12.75">
      <c r="F721" s="295"/>
    </row>
    <row r="722" spans="6:6" ht="12.75">
      <c r="F722" s="295"/>
    </row>
    <row r="723" spans="6:6" ht="12.75">
      <c r="F723" s="295"/>
    </row>
    <row r="724" spans="6:6" ht="12.75">
      <c r="F724" s="295"/>
    </row>
    <row r="725" spans="6:6" ht="12.75">
      <c r="F725" s="295"/>
    </row>
    <row r="726" spans="6:6" ht="12.75">
      <c r="F726" s="295"/>
    </row>
    <row r="727" spans="6:6" ht="12.75">
      <c r="F727" s="295"/>
    </row>
    <row r="728" spans="6:6" ht="12.75">
      <c r="F728" s="295"/>
    </row>
    <row r="729" spans="6:6" ht="12.75">
      <c r="F729" s="295"/>
    </row>
    <row r="730" spans="6:6" ht="12.75">
      <c r="F730" s="295"/>
    </row>
    <row r="731" spans="6:6" ht="12.75">
      <c r="F731" s="295"/>
    </row>
    <row r="732" spans="6:6" ht="12.75">
      <c r="F732" s="295"/>
    </row>
    <row r="733" spans="6:6" ht="12.75">
      <c r="F733" s="295"/>
    </row>
    <row r="734" spans="6:6" ht="12.75">
      <c r="F734" s="295"/>
    </row>
    <row r="735" spans="6:6" ht="12.75">
      <c r="F735" s="295"/>
    </row>
    <row r="736" spans="6:6" ht="12.75">
      <c r="F736" s="295"/>
    </row>
    <row r="737" spans="6:6" ht="12.75">
      <c r="F737" s="295"/>
    </row>
    <row r="738" spans="6:6" ht="12.75">
      <c r="F738" s="295"/>
    </row>
    <row r="739" spans="6:6" ht="12.75">
      <c r="F739" s="295"/>
    </row>
    <row r="740" spans="6:6" ht="12.75">
      <c r="F740" s="295"/>
    </row>
    <row r="741" spans="6:6" ht="12.75">
      <c r="F741" s="295"/>
    </row>
    <row r="742" spans="6:6" ht="12.75">
      <c r="F742" s="295"/>
    </row>
    <row r="743" spans="6:6" ht="12.75">
      <c r="F743" s="295"/>
    </row>
    <row r="744" spans="6:6" ht="12.75">
      <c r="F744" s="295"/>
    </row>
    <row r="745" spans="6:6" ht="12.75">
      <c r="F745" s="295"/>
    </row>
    <row r="746" spans="6:6" ht="12.75">
      <c r="F746" s="295"/>
    </row>
    <row r="747" spans="6:6" ht="12.75">
      <c r="F747" s="295"/>
    </row>
    <row r="748" spans="6:6" ht="12.75">
      <c r="F748" s="295"/>
    </row>
    <row r="749" spans="6:6" ht="12.75">
      <c r="F749" s="295"/>
    </row>
    <row r="750" spans="6:6" ht="12.75">
      <c r="F750" s="295"/>
    </row>
    <row r="751" spans="6:6" ht="12.75">
      <c r="F751" s="295"/>
    </row>
    <row r="752" spans="6:6" ht="12.75">
      <c r="F752" s="295"/>
    </row>
    <row r="753" spans="6:6" ht="12.75">
      <c r="F753" s="295"/>
    </row>
    <row r="754" spans="6:6" ht="12.75">
      <c r="F754" s="295"/>
    </row>
    <row r="755" spans="6:6" ht="12.75">
      <c r="F755" s="295"/>
    </row>
    <row r="756" spans="6:6" ht="12.75">
      <c r="F756" s="295"/>
    </row>
    <row r="757" spans="6:6" ht="12.75">
      <c r="F757" s="295"/>
    </row>
    <row r="758" spans="6:6" ht="12.75">
      <c r="F758" s="295"/>
    </row>
    <row r="759" spans="6:6" ht="12.75">
      <c r="F759" s="295"/>
    </row>
    <row r="760" spans="6:6" ht="12.75">
      <c r="F760" s="295"/>
    </row>
    <row r="761" spans="6:6" ht="12.75">
      <c r="F761" s="295"/>
    </row>
    <row r="762" spans="6:6" ht="12.75">
      <c r="F762" s="295"/>
    </row>
    <row r="763" spans="6:6" ht="12.75">
      <c r="F763" s="295"/>
    </row>
    <row r="764" spans="6:6" ht="12.75">
      <c r="F764" s="295"/>
    </row>
    <row r="765" spans="6:6" ht="12.75">
      <c r="F765" s="295"/>
    </row>
    <row r="766" spans="6:6" ht="12.75">
      <c r="F766" s="295"/>
    </row>
    <row r="767" spans="6:6" ht="12.75">
      <c r="F767" s="295"/>
    </row>
    <row r="768" spans="6:6" ht="12.75">
      <c r="F768" s="295"/>
    </row>
    <row r="769" spans="6:6" ht="12.75">
      <c r="F769" s="295"/>
    </row>
    <row r="770" spans="6:6" ht="12.75">
      <c r="F770" s="295"/>
    </row>
    <row r="771" spans="6:6" ht="12.75">
      <c r="F771" s="295"/>
    </row>
    <row r="772" spans="6:6" ht="12.75">
      <c r="F772" s="295"/>
    </row>
    <row r="773" spans="6:6" ht="12.75">
      <c r="F773" s="295"/>
    </row>
    <row r="774" spans="6:6" ht="12.75">
      <c r="F774" s="295"/>
    </row>
    <row r="775" spans="6:6" ht="12.75">
      <c r="F775" s="295"/>
    </row>
    <row r="776" spans="6:6" ht="12.75">
      <c r="F776" s="295"/>
    </row>
    <row r="777" spans="6:6" ht="12.75">
      <c r="F777" s="295"/>
    </row>
    <row r="778" spans="6:6" ht="12.75">
      <c r="F778" s="295"/>
    </row>
    <row r="779" spans="6:6" ht="12.75">
      <c r="F779" s="295"/>
    </row>
    <row r="780" spans="6:6" ht="12.75">
      <c r="F780" s="295"/>
    </row>
    <row r="781" spans="6:6" ht="12.75">
      <c r="F781" s="295"/>
    </row>
    <row r="782" spans="6:6" ht="12.75">
      <c r="F782" s="295"/>
    </row>
    <row r="783" spans="6:6" ht="12.75">
      <c r="F783" s="295"/>
    </row>
    <row r="784" spans="6:6" ht="12.75">
      <c r="F784" s="295"/>
    </row>
    <row r="785" spans="6:6" ht="12.75">
      <c r="F785" s="295"/>
    </row>
    <row r="786" spans="6:6" ht="12.75">
      <c r="F786" s="295"/>
    </row>
    <row r="787" spans="6:6" ht="12.75">
      <c r="F787" s="295"/>
    </row>
    <row r="788" spans="6:6" ht="12.75">
      <c r="F788" s="295"/>
    </row>
    <row r="789" spans="6:6" ht="12.75">
      <c r="F789" s="295"/>
    </row>
    <row r="790" spans="6:6" ht="12.75">
      <c r="F790" s="295"/>
    </row>
    <row r="791" spans="6:6" ht="12.75">
      <c r="F791" s="295"/>
    </row>
    <row r="792" spans="6:6" ht="12.75">
      <c r="F792" s="295"/>
    </row>
    <row r="793" spans="6:6" ht="12.75">
      <c r="F793" s="295"/>
    </row>
    <row r="794" spans="6:6" ht="12.75">
      <c r="F794" s="295"/>
    </row>
    <row r="795" spans="6:6" ht="12.75">
      <c r="F795" s="295"/>
    </row>
    <row r="796" spans="6:6" ht="12.75">
      <c r="F796" s="295"/>
    </row>
    <row r="797" spans="6:6" ht="12.75">
      <c r="F797" s="295"/>
    </row>
    <row r="798" spans="6:6" ht="12.75">
      <c r="F798" s="295"/>
    </row>
    <row r="799" spans="6:6" ht="12.75">
      <c r="F799" s="295"/>
    </row>
    <row r="800" spans="6:6" ht="12.75">
      <c r="F800" s="295"/>
    </row>
    <row r="801" spans="6:6" ht="12.75">
      <c r="F801" s="295"/>
    </row>
    <row r="802" spans="6:6" ht="12.75">
      <c r="F802" s="295"/>
    </row>
    <row r="803" spans="6:6" ht="12.75">
      <c r="F803" s="295"/>
    </row>
    <row r="804" spans="6:6" ht="12.75">
      <c r="F804" s="295"/>
    </row>
    <row r="805" spans="6:6" ht="12.75">
      <c r="F805" s="295"/>
    </row>
    <row r="806" spans="6:6" ht="12.75">
      <c r="F806" s="295"/>
    </row>
    <row r="807" spans="6:6" ht="12.75">
      <c r="F807" s="295"/>
    </row>
    <row r="808" spans="6:6" ht="12.75">
      <c r="F808" s="295"/>
    </row>
    <row r="809" spans="6:6" ht="12.75">
      <c r="F809" s="295"/>
    </row>
    <row r="810" spans="6:6" ht="12.75">
      <c r="F810" s="295"/>
    </row>
    <row r="811" spans="6:6" ht="12.75">
      <c r="F811" s="295"/>
    </row>
    <row r="812" spans="6:6" ht="12.75">
      <c r="F812" s="295"/>
    </row>
    <row r="813" spans="6:6" ht="12.75">
      <c r="F813" s="295"/>
    </row>
    <row r="814" spans="6:6" ht="12.75">
      <c r="F814" s="295"/>
    </row>
    <row r="815" spans="6:6" ht="12.75">
      <c r="F815" s="295"/>
    </row>
    <row r="816" spans="6:6" ht="12.75">
      <c r="F816" s="295"/>
    </row>
    <row r="817" spans="6:6" ht="12.75">
      <c r="F817" s="295"/>
    </row>
    <row r="818" spans="6:6" ht="12.75">
      <c r="F818" s="295"/>
    </row>
    <row r="819" spans="6:6" ht="12.75">
      <c r="F819" s="295"/>
    </row>
    <row r="820" spans="6:6" ht="12.75">
      <c r="F820" s="295"/>
    </row>
    <row r="821" spans="6:6" ht="12.75">
      <c r="F821" s="295"/>
    </row>
    <row r="822" spans="6:6" ht="12.75">
      <c r="F822" s="295"/>
    </row>
    <row r="823" spans="6:6" ht="12.75">
      <c r="F823" s="295"/>
    </row>
    <row r="824" spans="6:6" ht="12.75">
      <c r="F824" s="295"/>
    </row>
    <row r="825" spans="6:6" ht="12.75">
      <c r="F825" s="295"/>
    </row>
    <row r="826" spans="6:6" ht="12.75">
      <c r="F826" s="295"/>
    </row>
    <row r="827" spans="6:6" ht="12.75">
      <c r="F827" s="295"/>
    </row>
    <row r="828" spans="6:6" ht="12.75">
      <c r="F828" s="295"/>
    </row>
    <row r="829" spans="6:6" ht="12.75">
      <c r="F829" s="295"/>
    </row>
    <row r="830" spans="6:6" ht="12.75">
      <c r="F830" s="295"/>
    </row>
    <row r="831" spans="6:6" ht="12.75">
      <c r="F831" s="295"/>
    </row>
    <row r="832" spans="6:6" ht="12.75">
      <c r="F832" s="295"/>
    </row>
    <row r="833" spans="6:6" ht="12.75">
      <c r="F833" s="295"/>
    </row>
    <row r="834" spans="6:6" ht="12.75">
      <c r="F834" s="295"/>
    </row>
    <row r="835" spans="6:6" ht="12.75">
      <c r="F835" s="295"/>
    </row>
    <row r="836" spans="6:6" ht="12.75">
      <c r="F836" s="295"/>
    </row>
    <row r="837" spans="6:6" ht="12.75">
      <c r="F837" s="295"/>
    </row>
    <row r="838" spans="6:6" ht="12.75">
      <c r="F838" s="295"/>
    </row>
    <row r="839" spans="6:6" ht="12.75">
      <c r="F839" s="295"/>
    </row>
    <row r="840" spans="6:6" ht="12.75">
      <c r="F840" s="295"/>
    </row>
    <row r="841" spans="6:6" ht="12.75">
      <c r="F841" s="295"/>
    </row>
    <row r="842" spans="6:6" ht="12.75">
      <c r="F842" s="295"/>
    </row>
    <row r="843" spans="6:6" ht="12.75">
      <c r="F843" s="295"/>
    </row>
    <row r="844" spans="6:6" ht="12.75">
      <c r="F844" s="295"/>
    </row>
    <row r="845" spans="6:6" ht="12.75">
      <c r="F845" s="295"/>
    </row>
    <row r="846" spans="6:6" ht="12.75">
      <c r="F846" s="295"/>
    </row>
    <row r="847" spans="6:6" ht="12.75">
      <c r="F847" s="295"/>
    </row>
    <row r="848" spans="6:6" ht="12.75">
      <c r="F848" s="295"/>
    </row>
    <row r="849" spans="6:6" ht="12.75">
      <c r="F849" s="295"/>
    </row>
    <row r="850" spans="6:6" ht="12.75">
      <c r="F850" s="295"/>
    </row>
    <row r="851" spans="6:6" ht="12.75">
      <c r="F851" s="295"/>
    </row>
    <row r="852" spans="6:6" ht="12.75">
      <c r="F852" s="295"/>
    </row>
    <row r="853" spans="6:6" ht="12.75">
      <c r="F853" s="295"/>
    </row>
    <row r="854" spans="6:6" ht="12.75">
      <c r="F854" s="295"/>
    </row>
    <row r="855" spans="6:6" ht="12.75">
      <c r="F855" s="295"/>
    </row>
    <row r="856" spans="6:6" ht="12.75">
      <c r="F856" s="295"/>
    </row>
    <row r="857" spans="6:6" ht="12.75">
      <c r="F857" s="295"/>
    </row>
    <row r="858" spans="6:6" ht="12.75">
      <c r="F858" s="295"/>
    </row>
    <row r="859" spans="6:6" ht="12.75">
      <c r="F859" s="295"/>
    </row>
    <row r="860" spans="6:6" ht="12.75">
      <c r="F860" s="295"/>
    </row>
    <row r="861" spans="6:6" ht="12.75">
      <c r="F861" s="295"/>
    </row>
    <row r="862" spans="6:6" ht="12.75">
      <c r="F862" s="295"/>
    </row>
    <row r="863" spans="6:6" ht="12.75">
      <c r="F863" s="295"/>
    </row>
    <row r="864" spans="6:6" ht="12.75">
      <c r="F864" s="295"/>
    </row>
    <row r="865" spans="6:6" ht="12.75">
      <c r="F865" s="295"/>
    </row>
    <row r="866" spans="6:6" ht="12.75">
      <c r="F866" s="295"/>
    </row>
    <row r="867" spans="6:6" ht="12.75">
      <c r="F867" s="295"/>
    </row>
    <row r="868" spans="6:6" ht="12.75">
      <c r="F868" s="295"/>
    </row>
    <row r="869" spans="6:6" ht="12.75">
      <c r="F869" s="295"/>
    </row>
    <row r="870" spans="6:6" ht="12.75">
      <c r="F870" s="295"/>
    </row>
    <row r="871" spans="6:6" ht="12.75">
      <c r="F871" s="295"/>
    </row>
    <row r="872" spans="6:6" ht="12.75">
      <c r="F872" s="295"/>
    </row>
    <row r="873" spans="6:6" ht="12.75">
      <c r="F873" s="295"/>
    </row>
    <row r="874" spans="6:6" ht="12.75">
      <c r="F874" s="295"/>
    </row>
    <row r="875" spans="6:6" ht="12.75">
      <c r="F875" s="295"/>
    </row>
    <row r="876" spans="6:6" ht="12.75">
      <c r="F876" s="295"/>
    </row>
    <row r="877" spans="6:6" ht="12.75">
      <c r="F877" s="295"/>
    </row>
    <row r="878" spans="6:6" ht="12.75">
      <c r="F878" s="295"/>
    </row>
    <row r="879" spans="6:6" ht="12.75">
      <c r="F879" s="295"/>
    </row>
    <row r="880" spans="6:6" ht="12.75">
      <c r="F880" s="295"/>
    </row>
    <row r="881" spans="6:6" ht="12.75">
      <c r="F881" s="295"/>
    </row>
    <row r="882" spans="6:6" ht="12.75">
      <c r="F882" s="295"/>
    </row>
    <row r="883" spans="6:6" ht="12.75">
      <c r="F883" s="295"/>
    </row>
    <row r="884" spans="6:6" ht="12.75">
      <c r="F884" s="295"/>
    </row>
    <row r="885" spans="6:6" ht="12.75">
      <c r="F885" s="295"/>
    </row>
    <row r="886" spans="6:6" ht="12.75">
      <c r="F886" s="295"/>
    </row>
    <row r="887" spans="6:6" ht="12.75">
      <c r="F887" s="295"/>
    </row>
    <row r="888" spans="6:6" ht="12.75">
      <c r="F888" s="295"/>
    </row>
    <row r="889" spans="6:6" ht="12.75">
      <c r="F889" s="295"/>
    </row>
    <row r="890" spans="6:6" ht="12.75">
      <c r="F890" s="295"/>
    </row>
    <row r="891" spans="6:6" ht="12.75">
      <c r="F891" s="295"/>
    </row>
    <row r="892" spans="6:6" ht="12.75">
      <c r="F892" s="295"/>
    </row>
    <row r="893" spans="6:6" ht="12.75">
      <c r="F893" s="295"/>
    </row>
    <row r="894" spans="6:6" ht="12.75">
      <c r="F894" s="295"/>
    </row>
    <row r="895" spans="6:6" ht="12.75">
      <c r="F895" s="295"/>
    </row>
    <row r="896" spans="6:6" ht="12.75">
      <c r="F896" s="295"/>
    </row>
    <row r="897" spans="6:6" ht="12.75">
      <c r="F897" s="295"/>
    </row>
    <row r="898" spans="6:6" ht="12.75">
      <c r="F898" s="295"/>
    </row>
    <row r="899" spans="6:6" ht="12.75">
      <c r="F899" s="295"/>
    </row>
    <row r="900" spans="6:6" ht="12.75">
      <c r="F900" s="295"/>
    </row>
    <row r="901" spans="6:6" ht="12.75">
      <c r="F901" s="295"/>
    </row>
    <row r="902" spans="6:6" ht="12.75">
      <c r="F902" s="295"/>
    </row>
    <row r="903" spans="6:6" ht="12.75">
      <c r="F903" s="295"/>
    </row>
    <row r="904" spans="6:6" ht="12.75">
      <c r="F904" s="295"/>
    </row>
    <row r="905" spans="6:6" ht="12.75">
      <c r="F905" s="295"/>
    </row>
    <row r="906" spans="6:6" ht="12.75">
      <c r="F906" s="295"/>
    </row>
    <row r="907" spans="6:6" ht="12.75">
      <c r="F907" s="295"/>
    </row>
    <row r="908" spans="6:6" ht="12.75">
      <c r="F908" s="295"/>
    </row>
    <row r="909" spans="6:6" ht="12.75">
      <c r="F909" s="295"/>
    </row>
    <row r="910" spans="6:6" ht="12.75">
      <c r="F910" s="295"/>
    </row>
    <row r="911" spans="6:6" ht="12.75">
      <c r="F911" s="295"/>
    </row>
    <row r="912" spans="6:6" ht="12.75">
      <c r="F912" s="295"/>
    </row>
    <row r="913" spans="6:6" ht="12.75">
      <c r="F913" s="295"/>
    </row>
    <row r="914" spans="6:6" ht="12.75">
      <c r="F914" s="295"/>
    </row>
    <row r="915" spans="6:6" ht="12.75">
      <c r="F915" s="295"/>
    </row>
    <row r="916" spans="6:6" ht="12.75">
      <c r="F916" s="295"/>
    </row>
    <row r="917" spans="6:6" ht="12.75">
      <c r="F917" s="295"/>
    </row>
    <row r="918" spans="6:6" ht="12.75">
      <c r="F918" s="295"/>
    </row>
    <row r="919" spans="6:6" ht="12.75">
      <c r="F919" s="295"/>
    </row>
    <row r="920" spans="6:6" ht="12.75">
      <c r="F920" s="295"/>
    </row>
    <row r="921" spans="6:6" ht="12.75">
      <c r="F921" s="295"/>
    </row>
    <row r="922" spans="6:6" ht="12.75">
      <c r="F922" s="295"/>
    </row>
    <row r="923" spans="6:6" ht="12.75">
      <c r="F923" s="295"/>
    </row>
    <row r="924" spans="6:6" ht="12.75">
      <c r="F924" s="295"/>
    </row>
    <row r="925" spans="6:6" ht="12.75">
      <c r="F925" s="295"/>
    </row>
    <row r="926" spans="6:6" ht="12.75">
      <c r="F926" s="295"/>
    </row>
    <row r="927" spans="6:6" ht="12.75">
      <c r="F927" s="295"/>
    </row>
    <row r="928" spans="6:6" ht="12.75">
      <c r="F928" s="295"/>
    </row>
    <row r="929" spans="6:6" ht="12.75">
      <c r="F929" s="295"/>
    </row>
    <row r="930" spans="6:6" ht="12.75">
      <c r="F930" s="295"/>
    </row>
    <row r="931" spans="6:6" ht="12.75">
      <c r="F931" s="295"/>
    </row>
    <row r="932" spans="6:6" ht="12.75">
      <c r="F932" s="295"/>
    </row>
    <row r="933" spans="6:6" ht="12.75">
      <c r="F933" s="295"/>
    </row>
    <row r="934" spans="6:6" ht="12.75">
      <c r="F934" s="295"/>
    </row>
    <row r="935" spans="6:6" ht="12.75">
      <c r="F935" s="295"/>
    </row>
    <row r="936" spans="6:6" ht="12.75">
      <c r="F936" s="295"/>
    </row>
    <row r="937" spans="6:6" ht="12.75">
      <c r="F937" s="295"/>
    </row>
    <row r="938" spans="6:6" ht="12.75">
      <c r="F938" s="295"/>
    </row>
    <row r="939" spans="6:6" ht="12.75">
      <c r="F939" s="295"/>
    </row>
    <row r="940" spans="6:6" ht="12.75">
      <c r="F940" s="295"/>
    </row>
    <row r="941" spans="6:6" ht="12.75">
      <c r="F941" s="295"/>
    </row>
    <row r="942" spans="6:6" ht="12.75">
      <c r="F942" s="295"/>
    </row>
    <row r="943" spans="6:6" ht="12.75">
      <c r="F943" s="295"/>
    </row>
    <row r="944" spans="6:6" ht="12.75">
      <c r="F944" s="295"/>
    </row>
    <row r="945" spans="6:6" ht="12.75">
      <c r="F945" s="295"/>
    </row>
    <row r="946" spans="6:6" ht="12.75">
      <c r="F946" s="295"/>
    </row>
    <row r="947" spans="6:6" ht="12.75">
      <c r="F947" s="295"/>
    </row>
    <row r="948" spans="6:6" ht="12.75">
      <c r="F948" s="295"/>
    </row>
    <row r="949" spans="6:6" ht="12.75">
      <c r="F949" s="295"/>
    </row>
    <row r="950" spans="6:6" ht="12.75">
      <c r="F950" s="295"/>
    </row>
    <row r="951" spans="6:6" ht="12.75">
      <c r="F951" s="295"/>
    </row>
    <row r="952" spans="6:6" ht="12.75">
      <c r="F952" s="295"/>
    </row>
    <row r="953" spans="6:6" ht="12.75">
      <c r="F953" s="295"/>
    </row>
    <row r="954" spans="6:6" ht="12.75">
      <c r="F954" s="295"/>
    </row>
    <row r="955" spans="6:6" ht="12.75">
      <c r="F955" s="295"/>
    </row>
    <row r="956" spans="6:6" ht="12.75">
      <c r="F956" s="295"/>
    </row>
    <row r="957" spans="6:6" ht="12.75">
      <c r="F957" s="295"/>
    </row>
    <row r="958" spans="6:6" ht="12.75">
      <c r="F958" s="295"/>
    </row>
    <row r="959" spans="6:6" ht="12.75">
      <c r="F959" s="295"/>
    </row>
    <row r="960" spans="6:6" ht="12.75">
      <c r="F960" s="295"/>
    </row>
    <row r="961" spans="6:6" ht="12.75">
      <c r="F961" s="295"/>
    </row>
    <row r="962" spans="6:6" ht="12.75">
      <c r="F962" s="295"/>
    </row>
    <row r="963" spans="6:6" ht="12.75">
      <c r="F963" s="295"/>
    </row>
    <row r="964" spans="6:6" ht="12.75">
      <c r="F964" s="295"/>
    </row>
    <row r="965" spans="6:6" ht="12.75">
      <c r="F965" s="295"/>
    </row>
    <row r="966" spans="6:6" ht="12.75">
      <c r="F966" s="295"/>
    </row>
    <row r="967" spans="6:6" ht="12.75">
      <c r="F967" s="295"/>
    </row>
    <row r="968" spans="6:6" ht="12.75">
      <c r="F968" s="295"/>
    </row>
    <row r="969" spans="6:6" ht="12.75">
      <c r="F969" s="295"/>
    </row>
    <row r="970" spans="6:6" ht="12.75">
      <c r="F970" s="295"/>
    </row>
    <row r="971" spans="6:6" ht="12.75">
      <c r="F971" s="295"/>
    </row>
    <row r="972" spans="6:6" ht="12.75">
      <c r="F972" s="295"/>
    </row>
    <row r="973" spans="6:6" ht="12.75">
      <c r="F973" s="295"/>
    </row>
    <row r="974" spans="6:6" ht="12.75">
      <c r="F974" s="295"/>
    </row>
    <row r="975" spans="6:6" ht="12.75">
      <c r="F975" s="295"/>
    </row>
    <row r="976" spans="6:6" ht="12.75">
      <c r="F976" s="295"/>
    </row>
    <row r="977" spans="6:6" ht="12.75">
      <c r="F977" s="295"/>
    </row>
    <row r="978" spans="6:6" ht="12.75">
      <c r="F978" s="295"/>
    </row>
    <row r="979" spans="6:6" ht="12.75">
      <c r="F979" s="295"/>
    </row>
    <row r="980" spans="6:6" ht="12.75">
      <c r="F980" s="295"/>
    </row>
    <row r="981" spans="6:6" ht="12.75">
      <c r="F981" s="295"/>
    </row>
    <row r="982" spans="6:6" ht="12.75">
      <c r="F982" s="295"/>
    </row>
    <row r="983" spans="6:6" ht="12.75">
      <c r="F983" s="295"/>
    </row>
    <row r="984" spans="6:6" ht="12.75">
      <c r="F984" s="295"/>
    </row>
    <row r="985" spans="6:6" ht="12.75">
      <c r="F985" s="295"/>
    </row>
    <row r="986" spans="6:6" ht="12.75">
      <c r="F986" s="295"/>
    </row>
    <row r="987" spans="6:6" ht="12.75">
      <c r="F987" s="295"/>
    </row>
    <row r="988" spans="6:6" ht="12.75">
      <c r="F988" s="295"/>
    </row>
    <row r="989" spans="6:6" ht="12.75">
      <c r="F989" s="295"/>
    </row>
    <row r="990" spans="6:6" ht="12.75">
      <c r="F990" s="295"/>
    </row>
    <row r="991" spans="6:6" ht="12.75">
      <c r="F991" s="295"/>
    </row>
    <row r="992" spans="6:6" ht="12.75">
      <c r="F992" s="295"/>
    </row>
    <row r="993" spans="6:6" ht="12.75">
      <c r="F993" s="295"/>
    </row>
    <row r="994" spans="6:6" ht="12.75">
      <c r="F994" s="295"/>
    </row>
    <row r="995" spans="6:6" ht="12.75">
      <c r="F995" s="295"/>
    </row>
    <row r="996" spans="6:6" ht="12.75">
      <c r="F996" s="295"/>
    </row>
    <row r="997" spans="6:6" ht="12.75">
      <c r="F997" s="295"/>
    </row>
    <row r="998" spans="6:6" ht="12.75">
      <c r="F998" s="295"/>
    </row>
    <row r="999" spans="6:6" ht="12.75">
      <c r="F999" s="295"/>
    </row>
    <row r="1000" spans="6:6" ht="12.75">
      <c r="F1000" s="295"/>
    </row>
    <row r="1001" spans="6:6" ht="12.75">
      <c r="F1001" s="295"/>
    </row>
    <row r="1002" spans="6:6" ht="12.75">
      <c r="F1002" s="295"/>
    </row>
    <row r="1003" spans="6:6" ht="12.75">
      <c r="F1003" s="295"/>
    </row>
    <row r="1004" spans="6:6" ht="12.75">
      <c r="F1004" s="295"/>
    </row>
    <row r="1005" spans="6:6" ht="12.75">
      <c r="F1005" s="295"/>
    </row>
    <row r="1006" spans="6:6" ht="12.75">
      <c r="F1006" s="295"/>
    </row>
  </sheetData>
  <mergeCells count="1">
    <mergeCell ref="A1:E1"/>
  </mergeCells>
  <hyperlinks>
    <hyperlink ref="F84" r:id="rId1" xr:uid="{2300CA9E-F057-4E7E-AE92-24506CF6B3D7}"/>
    <hyperlink ref="E196" r:id="rId2" xr:uid="{76A5E559-0041-4277-B177-3D706204CCFC}"/>
    <hyperlink ref="F135" r:id="rId3" xr:uid="{A926BFE8-B1EB-4302-A862-B9F51CD3839D}"/>
    <hyperlink ref="F252" r:id="rId4" xr:uid="{6E9D14E1-8AC8-448A-B461-862DFEB2A9AB}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47F54-894B-4558-B998-C97FE71D0B4A}">
  <dimension ref="A1:E138"/>
  <sheetViews>
    <sheetView topLeftCell="A95" workbookViewId="0">
      <selection activeCell="A111" sqref="A111"/>
    </sheetView>
  </sheetViews>
  <sheetFormatPr defaultColWidth="9.140625" defaultRowHeight="12.75"/>
  <cols>
    <col min="1" max="1" width="30.28515625" style="2182" customWidth="1"/>
    <col min="2" max="2" width="32.42578125" customWidth="1"/>
    <col min="3" max="3" width="27.140625" style="2186" customWidth="1"/>
    <col min="4" max="4" width="30.28515625" style="636" customWidth="1"/>
  </cols>
  <sheetData>
    <row r="1" spans="1:5">
      <c r="A1" s="3388" t="s">
        <v>8743</v>
      </c>
      <c r="B1" s="3388"/>
      <c r="C1" s="3388"/>
      <c r="D1" s="3388"/>
    </row>
    <row r="2" spans="1:5">
      <c r="A2" s="2176" t="s">
        <v>8744</v>
      </c>
      <c r="B2" s="598" t="s">
        <v>8609</v>
      </c>
      <c r="C2" s="2185" t="s">
        <v>8745</v>
      </c>
      <c r="D2" s="2179" t="s">
        <v>528</v>
      </c>
    </row>
    <row r="3" spans="1:5">
      <c r="A3" s="2180" t="s">
        <v>8746</v>
      </c>
      <c r="B3" s="921" t="s">
        <v>8747</v>
      </c>
      <c r="C3" s="2187">
        <v>3128715910</v>
      </c>
      <c r="D3" s="636" t="s">
        <v>46</v>
      </c>
      <c r="E3">
        <v>1</v>
      </c>
    </row>
    <row r="4" spans="1:5">
      <c r="A4" s="2180" t="s">
        <v>8748</v>
      </c>
      <c r="B4" s="921" t="s">
        <v>8749</v>
      </c>
      <c r="C4" s="2187">
        <v>3206234752</v>
      </c>
      <c r="D4" s="636" t="s">
        <v>46</v>
      </c>
      <c r="E4">
        <v>2</v>
      </c>
    </row>
    <row r="5" spans="1:5">
      <c r="A5" s="2180" t="s">
        <v>8750</v>
      </c>
      <c r="B5" t="s">
        <v>8716</v>
      </c>
      <c r="C5" s="2187">
        <v>3122469708</v>
      </c>
      <c r="D5" s="636" t="s">
        <v>46</v>
      </c>
      <c r="E5">
        <v>3</v>
      </c>
    </row>
    <row r="6" spans="1:5">
      <c r="A6" s="2180" t="s">
        <v>2589</v>
      </c>
      <c r="B6" s="921" t="s">
        <v>8716</v>
      </c>
      <c r="C6" s="2187">
        <v>3235842624</v>
      </c>
      <c r="D6" s="636" t="s">
        <v>46</v>
      </c>
      <c r="E6">
        <v>4</v>
      </c>
    </row>
    <row r="7" spans="1:5">
      <c r="A7" s="2180" t="s">
        <v>8751</v>
      </c>
      <c r="B7" s="921" t="s">
        <v>8752</v>
      </c>
      <c r="C7" s="2187">
        <v>3134976831</v>
      </c>
      <c r="D7" s="636" t="s">
        <v>46</v>
      </c>
      <c r="E7">
        <v>5</v>
      </c>
    </row>
    <row r="8" spans="1:5">
      <c r="A8" s="2180" t="s">
        <v>4253</v>
      </c>
      <c r="B8" s="921" t="s">
        <v>2920</v>
      </c>
      <c r="C8" s="2187">
        <v>3192820006</v>
      </c>
      <c r="D8" s="636" t="s">
        <v>46</v>
      </c>
      <c r="E8">
        <v>6</v>
      </c>
    </row>
    <row r="9" spans="1:5">
      <c r="A9" s="557" t="s">
        <v>8753</v>
      </c>
      <c r="B9" t="s">
        <v>8754</v>
      </c>
      <c r="C9" s="2188">
        <v>3022997993</v>
      </c>
      <c r="D9" s="636" t="s">
        <v>46</v>
      </c>
      <c r="E9">
        <v>7</v>
      </c>
    </row>
    <row r="10" spans="1:5">
      <c r="A10" s="2181" t="s">
        <v>2075</v>
      </c>
      <c r="B10" s="2184" t="s">
        <v>8755</v>
      </c>
      <c r="C10" s="2189">
        <v>3015314482</v>
      </c>
      <c r="D10" s="636" t="s">
        <v>46</v>
      </c>
      <c r="E10">
        <v>8</v>
      </c>
    </row>
    <row r="11" spans="1:5">
      <c r="A11" s="2180" t="s">
        <v>8756</v>
      </c>
      <c r="B11" s="921" t="s">
        <v>8271</v>
      </c>
      <c r="C11" s="2187">
        <v>3206608677</v>
      </c>
      <c r="D11" s="636" t="s">
        <v>46</v>
      </c>
      <c r="E11">
        <v>9</v>
      </c>
    </row>
    <row r="12" spans="1:5">
      <c r="A12" s="2180" t="s">
        <v>8757</v>
      </c>
      <c r="B12" s="921" t="s">
        <v>8737</v>
      </c>
      <c r="C12" s="2187">
        <v>3107230505</v>
      </c>
      <c r="D12" s="636" t="s">
        <v>46</v>
      </c>
      <c r="E12">
        <v>10</v>
      </c>
    </row>
    <row r="13" spans="1:5">
      <c r="A13" s="2180" t="s">
        <v>8758</v>
      </c>
      <c r="B13" s="921" t="s">
        <v>8759</v>
      </c>
      <c r="C13" s="2187">
        <v>3005796328</v>
      </c>
      <c r="D13" s="636" t="s">
        <v>46</v>
      </c>
      <c r="E13">
        <v>11</v>
      </c>
    </row>
    <row r="14" spans="1:5">
      <c r="A14" s="2180" t="s">
        <v>8760</v>
      </c>
      <c r="B14" s="921" t="s">
        <v>8737</v>
      </c>
      <c r="C14" s="2187">
        <v>3024648869</v>
      </c>
      <c r="D14" s="636" t="s">
        <v>46</v>
      </c>
      <c r="E14">
        <v>12</v>
      </c>
    </row>
    <row r="15" spans="1:5">
      <c r="A15" s="2180" t="s">
        <v>8761</v>
      </c>
      <c r="B15" s="921" t="s">
        <v>8737</v>
      </c>
      <c r="C15" s="2187">
        <v>3507281636</v>
      </c>
      <c r="D15" s="636" t="s">
        <v>46</v>
      </c>
      <c r="E15">
        <v>13</v>
      </c>
    </row>
    <row r="16" spans="1:5">
      <c r="A16" s="2180" t="s">
        <v>8762</v>
      </c>
      <c r="B16" s="921" t="s">
        <v>8763</v>
      </c>
      <c r="C16" s="2187">
        <v>3054735993</v>
      </c>
      <c r="D16" s="636" t="s">
        <v>46</v>
      </c>
      <c r="E16">
        <v>14</v>
      </c>
    </row>
    <row r="17" spans="1:5">
      <c r="A17" s="557" t="s">
        <v>8764</v>
      </c>
      <c r="B17" t="s">
        <v>8765</v>
      </c>
      <c r="C17" s="2188">
        <v>3108334073</v>
      </c>
      <c r="D17" s="636" t="s">
        <v>46</v>
      </c>
      <c r="E17">
        <v>15</v>
      </c>
    </row>
    <row r="18" spans="1:5">
      <c r="A18" s="2181" t="s">
        <v>8766</v>
      </c>
      <c r="B18" s="2184" t="s">
        <v>8767</v>
      </c>
      <c r="C18" s="2189">
        <v>3104907224</v>
      </c>
      <c r="D18" s="636" t="s">
        <v>46</v>
      </c>
      <c r="E18">
        <v>16</v>
      </c>
    </row>
    <row r="19" spans="1:5">
      <c r="A19" s="2180" t="s">
        <v>8768</v>
      </c>
      <c r="B19" s="921" t="s">
        <v>8769</v>
      </c>
      <c r="C19" s="2187">
        <v>3043576013</v>
      </c>
      <c r="D19" s="636" t="s">
        <v>46</v>
      </c>
      <c r="E19">
        <v>17</v>
      </c>
    </row>
    <row r="20" spans="1:5">
      <c r="A20" s="2180" t="s">
        <v>8770</v>
      </c>
      <c r="B20" s="921" t="s">
        <v>8771</v>
      </c>
      <c r="C20" s="2187">
        <v>3138449341</v>
      </c>
      <c r="D20" s="636" t="s">
        <v>46</v>
      </c>
      <c r="E20">
        <v>18</v>
      </c>
    </row>
    <row r="21" spans="1:5">
      <c r="A21" s="2180" t="s">
        <v>5997</v>
      </c>
      <c r="B21" s="921" t="s">
        <v>8772</v>
      </c>
      <c r="C21" s="2187">
        <v>3228225162</v>
      </c>
      <c r="D21" s="636" t="s">
        <v>46</v>
      </c>
      <c r="E21">
        <v>19</v>
      </c>
    </row>
    <row r="22" spans="1:5">
      <c r="A22" s="2190" t="s">
        <v>2446</v>
      </c>
      <c r="B22" s="921" t="s">
        <v>8773</v>
      </c>
      <c r="C22" s="2187">
        <v>3008366012</v>
      </c>
      <c r="D22" s="636" t="s">
        <v>46</v>
      </c>
      <c r="E22">
        <v>20</v>
      </c>
    </row>
    <row r="23" spans="1:5">
      <c r="A23" s="2180" t="s">
        <v>2426</v>
      </c>
      <c r="B23" s="921" t="s">
        <v>8774</v>
      </c>
      <c r="C23" s="2187">
        <v>3116438131</v>
      </c>
      <c r="D23" s="636" t="s">
        <v>46</v>
      </c>
      <c r="E23">
        <v>21</v>
      </c>
    </row>
    <row r="24" spans="1:5">
      <c r="A24" s="2180" t="s">
        <v>8775</v>
      </c>
      <c r="B24" s="2191" t="s">
        <v>8371</v>
      </c>
      <c r="C24" s="2187">
        <v>3137582324</v>
      </c>
      <c r="D24" s="636" t="s">
        <v>46</v>
      </c>
      <c r="E24">
        <v>22</v>
      </c>
    </row>
    <row r="25" spans="1:5">
      <c r="A25" s="557" t="s">
        <v>8776</v>
      </c>
      <c r="B25" t="s">
        <v>8371</v>
      </c>
      <c r="C25" s="2188">
        <v>3217393448</v>
      </c>
      <c r="D25" s="636" t="s">
        <v>46</v>
      </c>
      <c r="E25">
        <v>23</v>
      </c>
    </row>
    <row r="26" spans="1:5">
      <c r="A26" s="2181" t="s">
        <v>2006</v>
      </c>
      <c r="B26" s="2184" t="s">
        <v>8777</v>
      </c>
      <c r="C26" s="2189">
        <v>3508968033</v>
      </c>
      <c r="D26" s="636" t="s">
        <v>46</v>
      </c>
      <c r="E26">
        <v>24</v>
      </c>
    </row>
    <row r="27" spans="1:5">
      <c r="A27" s="2180" t="s">
        <v>8778</v>
      </c>
      <c r="B27" s="921" t="s">
        <v>8415</v>
      </c>
      <c r="C27" s="2187">
        <v>3113206654</v>
      </c>
      <c r="D27" s="636" t="s">
        <v>46</v>
      </c>
      <c r="E27">
        <v>25</v>
      </c>
    </row>
    <row r="28" spans="1:5">
      <c r="A28" s="2180" t="s">
        <v>2747</v>
      </c>
      <c r="B28" s="2191" t="s">
        <v>6268</v>
      </c>
      <c r="C28" s="2187">
        <v>3126980850</v>
      </c>
      <c r="D28" s="636" t="s">
        <v>46</v>
      </c>
      <c r="E28">
        <v>26</v>
      </c>
    </row>
    <row r="29" spans="1:5">
      <c r="A29" s="2180" t="s">
        <v>8779</v>
      </c>
      <c r="B29" s="2191" t="s">
        <v>8780</v>
      </c>
      <c r="C29" s="2187">
        <v>3217688066</v>
      </c>
      <c r="D29" s="636" t="s">
        <v>46</v>
      </c>
      <c r="E29">
        <v>27</v>
      </c>
    </row>
    <row r="30" spans="1:5">
      <c r="A30" s="2180" t="s">
        <v>8781</v>
      </c>
      <c r="B30" s="921" t="s">
        <v>8782</v>
      </c>
      <c r="C30" s="2187">
        <v>311738948</v>
      </c>
      <c r="D30" s="636" t="s">
        <v>46</v>
      </c>
      <c r="E30">
        <v>28</v>
      </c>
    </row>
    <row r="31" spans="1:5">
      <c r="A31" s="2180" t="s">
        <v>8783</v>
      </c>
      <c r="B31" s="921" t="s">
        <v>8747</v>
      </c>
      <c r="C31" s="2187">
        <v>3105565394</v>
      </c>
      <c r="D31" s="636" t="s">
        <v>127</v>
      </c>
      <c r="E31">
        <v>29</v>
      </c>
    </row>
    <row r="32" spans="1:5">
      <c r="A32" s="2180" t="s">
        <v>8784</v>
      </c>
      <c r="B32" s="921" t="s">
        <v>8785</v>
      </c>
      <c r="C32" s="2187">
        <v>3233241193</v>
      </c>
      <c r="D32" s="636" t="s">
        <v>127</v>
      </c>
      <c r="E32">
        <v>30</v>
      </c>
    </row>
    <row r="33" spans="1:5">
      <c r="A33" s="2181" t="s">
        <v>8786</v>
      </c>
      <c r="B33" s="2184" t="s">
        <v>8787</v>
      </c>
      <c r="C33" s="2189">
        <v>3226042718</v>
      </c>
      <c r="D33" s="636" t="s">
        <v>127</v>
      </c>
      <c r="E33">
        <v>31</v>
      </c>
    </row>
    <row r="34" spans="1:5">
      <c r="A34" s="2180" t="s">
        <v>8788</v>
      </c>
      <c r="B34" s="921" t="s">
        <v>8789</v>
      </c>
      <c r="C34" s="2187">
        <v>3107489061</v>
      </c>
      <c r="D34" s="636" t="s">
        <v>127</v>
      </c>
      <c r="E34">
        <v>32</v>
      </c>
    </row>
    <row r="35" spans="1:5">
      <c r="A35" s="2180" t="s">
        <v>6381</v>
      </c>
      <c r="B35" s="921" t="s">
        <v>8790</v>
      </c>
      <c r="C35" s="2187">
        <v>3134391609</v>
      </c>
      <c r="D35" s="636" t="s">
        <v>127</v>
      </c>
      <c r="E35">
        <v>33</v>
      </c>
    </row>
    <row r="36" spans="1:5">
      <c r="A36" s="2180" t="s">
        <v>5981</v>
      </c>
      <c r="B36" s="921" t="s">
        <v>8791</v>
      </c>
      <c r="C36" s="2187">
        <v>3045616815</v>
      </c>
      <c r="D36" s="636" t="s">
        <v>127</v>
      </c>
      <c r="E36">
        <v>34</v>
      </c>
    </row>
    <row r="37" spans="1:5">
      <c r="A37" s="2180" t="s">
        <v>2194</v>
      </c>
      <c r="B37" s="921" t="s">
        <v>8209</v>
      </c>
      <c r="C37" s="2187">
        <v>3205779861</v>
      </c>
      <c r="D37" s="636" t="s">
        <v>127</v>
      </c>
      <c r="E37">
        <v>35</v>
      </c>
    </row>
    <row r="38" spans="1:5">
      <c r="A38" s="2180" t="s">
        <v>8792</v>
      </c>
      <c r="B38" s="921" t="s">
        <v>4820</v>
      </c>
      <c r="C38" s="2187">
        <v>3116478735</v>
      </c>
      <c r="D38" s="636" t="s">
        <v>127</v>
      </c>
      <c r="E38">
        <v>36</v>
      </c>
    </row>
    <row r="39" spans="1:5">
      <c r="A39" s="2180" t="s">
        <v>8793</v>
      </c>
      <c r="B39" s="921" t="s">
        <v>8794</v>
      </c>
      <c r="C39" s="2187">
        <v>3135851532</v>
      </c>
      <c r="D39" s="636" t="s">
        <v>127</v>
      </c>
      <c r="E39">
        <v>37</v>
      </c>
    </row>
    <row r="40" spans="1:5">
      <c r="A40" s="557" t="s">
        <v>8795</v>
      </c>
      <c r="B40" t="s">
        <v>8731</v>
      </c>
      <c r="C40" s="2188">
        <v>3122229843</v>
      </c>
      <c r="D40" s="636" t="s">
        <v>127</v>
      </c>
      <c r="E40">
        <v>38</v>
      </c>
    </row>
    <row r="41" spans="1:5">
      <c r="A41" s="557" t="s">
        <v>8796</v>
      </c>
      <c r="B41" t="s">
        <v>8797</v>
      </c>
      <c r="C41" s="2188">
        <v>3146268285</v>
      </c>
      <c r="D41" s="636" t="s">
        <v>127</v>
      </c>
      <c r="E41">
        <v>39</v>
      </c>
    </row>
    <row r="42" spans="1:5">
      <c r="A42" s="557" t="s">
        <v>5539</v>
      </c>
      <c r="B42" t="s">
        <v>8798</v>
      </c>
      <c r="C42" s="2188">
        <v>3136167848</v>
      </c>
      <c r="D42" s="636" t="s">
        <v>127</v>
      </c>
      <c r="E42">
        <v>40</v>
      </c>
    </row>
    <row r="43" spans="1:5">
      <c r="A43" s="557" t="s">
        <v>3237</v>
      </c>
      <c r="B43" t="s">
        <v>8799</v>
      </c>
      <c r="C43" s="2188">
        <v>3025308173</v>
      </c>
      <c r="D43" s="636" t="s">
        <v>127</v>
      </c>
      <c r="E43">
        <v>41</v>
      </c>
    </row>
    <row r="44" spans="1:5">
      <c r="A44" s="557" t="s">
        <v>5972</v>
      </c>
      <c r="B44" t="s">
        <v>8800</v>
      </c>
      <c r="C44" s="2188">
        <v>3126399707</v>
      </c>
      <c r="D44" s="636" t="s">
        <v>127</v>
      </c>
      <c r="E44">
        <v>42</v>
      </c>
    </row>
    <row r="45" spans="1:5">
      <c r="A45" s="557" t="s">
        <v>3614</v>
      </c>
      <c r="B45" t="s">
        <v>7992</v>
      </c>
      <c r="C45" s="2188">
        <v>3127022693</v>
      </c>
      <c r="D45" s="636" t="s">
        <v>127</v>
      </c>
      <c r="E45">
        <v>43</v>
      </c>
    </row>
    <row r="46" spans="1:5">
      <c r="A46" s="557" t="s">
        <v>2443</v>
      </c>
      <c r="B46" t="s">
        <v>8801</v>
      </c>
      <c r="C46" s="2188">
        <v>3147006177</v>
      </c>
      <c r="D46" s="636" t="s">
        <v>127</v>
      </c>
      <c r="E46">
        <v>44</v>
      </c>
    </row>
    <row r="47" spans="1:5">
      <c r="A47" s="557" t="s">
        <v>2300</v>
      </c>
      <c r="B47" t="s">
        <v>8802</v>
      </c>
      <c r="C47" s="2188">
        <v>3017070987</v>
      </c>
      <c r="D47" s="636" t="s">
        <v>127</v>
      </c>
      <c r="E47">
        <v>45</v>
      </c>
    </row>
    <row r="48" spans="1:5">
      <c r="A48" s="557" t="s">
        <v>8803</v>
      </c>
      <c r="B48" t="s">
        <v>8268</v>
      </c>
      <c r="C48" s="2188">
        <v>3127058456</v>
      </c>
      <c r="D48" s="636" t="s">
        <v>127</v>
      </c>
      <c r="E48">
        <v>46</v>
      </c>
    </row>
    <row r="49" spans="1:5">
      <c r="A49" s="557" t="s">
        <v>8804</v>
      </c>
      <c r="B49" t="s">
        <v>8805</v>
      </c>
      <c r="C49" s="2188">
        <v>3104280516</v>
      </c>
      <c r="D49" s="636" t="s">
        <v>127</v>
      </c>
      <c r="E49">
        <v>47</v>
      </c>
    </row>
    <row r="50" spans="1:5">
      <c r="A50" s="557" t="s">
        <v>4563</v>
      </c>
      <c r="B50" t="s">
        <v>8754</v>
      </c>
      <c r="C50" s="2188">
        <v>3042264523</v>
      </c>
      <c r="D50" s="636" t="s">
        <v>127</v>
      </c>
      <c r="E50">
        <v>48</v>
      </c>
    </row>
    <row r="51" spans="1:5">
      <c r="A51" s="557" t="s">
        <v>8806</v>
      </c>
      <c r="B51" t="s">
        <v>8415</v>
      </c>
      <c r="C51" s="2188">
        <v>3225957326</v>
      </c>
      <c r="D51" s="636" t="s">
        <v>127</v>
      </c>
      <c r="E51">
        <v>49</v>
      </c>
    </row>
    <row r="52" spans="1:5">
      <c r="A52" s="557" t="s">
        <v>2242</v>
      </c>
      <c r="B52" t="s">
        <v>8539</v>
      </c>
      <c r="C52" s="2188">
        <v>3114595768</v>
      </c>
      <c r="D52" s="636" t="s">
        <v>127</v>
      </c>
      <c r="E52">
        <v>50</v>
      </c>
    </row>
    <row r="53" spans="1:5">
      <c r="A53" s="557" t="s">
        <v>4684</v>
      </c>
      <c r="B53" t="s">
        <v>8807</v>
      </c>
      <c r="C53" s="2188">
        <v>3043576013</v>
      </c>
      <c r="D53" s="636" t="s">
        <v>942</v>
      </c>
      <c r="E53">
        <v>51</v>
      </c>
    </row>
    <row r="54" spans="1:5">
      <c r="A54" s="557" t="s">
        <v>3478</v>
      </c>
      <c r="B54" t="s">
        <v>8808</v>
      </c>
      <c r="C54" s="2188">
        <v>3104258321</v>
      </c>
      <c r="D54" s="636" t="s">
        <v>942</v>
      </c>
      <c r="E54">
        <v>52</v>
      </c>
    </row>
    <row r="55" spans="1:5">
      <c r="A55" s="557" t="s">
        <v>5816</v>
      </c>
      <c r="B55" t="s">
        <v>8794</v>
      </c>
      <c r="C55" s="2188">
        <v>3147748803</v>
      </c>
      <c r="D55" s="636" t="s">
        <v>942</v>
      </c>
      <c r="E55">
        <v>53</v>
      </c>
    </row>
    <row r="56" spans="1:5">
      <c r="A56" s="557" t="s">
        <v>4646</v>
      </c>
      <c r="B56" t="s">
        <v>8809</v>
      </c>
      <c r="C56" s="2188">
        <v>3147074007</v>
      </c>
      <c r="D56" s="636" t="s">
        <v>942</v>
      </c>
      <c r="E56">
        <v>54</v>
      </c>
    </row>
    <row r="57" spans="1:5">
      <c r="A57" s="557" t="s">
        <v>8810</v>
      </c>
      <c r="B57" t="s">
        <v>8811</v>
      </c>
      <c r="C57" s="2188">
        <v>3043105072</v>
      </c>
      <c r="D57" s="636" t="s">
        <v>942</v>
      </c>
      <c r="E57">
        <v>55</v>
      </c>
    </row>
    <row r="58" spans="1:5">
      <c r="A58" s="557" t="s">
        <v>5999</v>
      </c>
      <c r="B58" t="s">
        <v>8129</v>
      </c>
      <c r="C58" s="2188">
        <v>3195818525</v>
      </c>
      <c r="D58" s="636" t="s">
        <v>942</v>
      </c>
      <c r="E58">
        <v>56</v>
      </c>
    </row>
    <row r="59" spans="1:5">
      <c r="A59" s="557" t="s">
        <v>3434</v>
      </c>
      <c r="B59" t="s">
        <v>8534</v>
      </c>
      <c r="C59" s="2188">
        <v>3207133988</v>
      </c>
      <c r="D59" s="636" t="s">
        <v>942</v>
      </c>
      <c r="E59">
        <v>57</v>
      </c>
    </row>
    <row r="60" spans="1:5">
      <c r="A60" s="557" t="s">
        <v>6407</v>
      </c>
      <c r="B60" t="s">
        <v>8747</v>
      </c>
      <c r="C60" s="2188">
        <v>3105565394</v>
      </c>
      <c r="D60" s="636" t="s">
        <v>942</v>
      </c>
      <c r="E60">
        <v>58</v>
      </c>
    </row>
    <row r="61" spans="1:5">
      <c r="A61" s="557" t="s">
        <v>8101</v>
      </c>
      <c r="B61" t="s">
        <v>8100</v>
      </c>
      <c r="C61" s="2188">
        <v>3104570200</v>
      </c>
      <c r="D61" s="636" t="s">
        <v>942</v>
      </c>
      <c r="E61">
        <v>59</v>
      </c>
    </row>
    <row r="62" spans="1:5">
      <c r="A62" s="557" t="s">
        <v>6006</v>
      </c>
      <c r="B62" t="s">
        <v>8812</v>
      </c>
      <c r="C62" s="2188">
        <v>3103904803</v>
      </c>
      <c r="D62" s="636" t="s">
        <v>942</v>
      </c>
      <c r="E62">
        <v>60</v>
      </c>
    </row>
    <row r="63" spans="1:5">
      <c r="A63" s="557" t="s">
        <v>3437</v>
      </c>
      <c r="B63" t="s">
        <v>8213</v>
      </c>
      <c r="C63" s="2188">
        <v>3128827942</v>
      </c>
      <c r="D63" s="636" t="s">
        <v>942</v>
      </c>
      <c r="E63">
        <v>61</v>
      </c>
    </row>
    <row r="64" spans="1:5">
      <c r="A64" s="557" t="s">
        <v>3512</v>
      </c>
      <c r="B64" t="s">
        <v>8813</v>
      </c>
      <c r="C64" s="2188">
        <v>3105701876</v>
      </c>
      <c r="D64" s="636" t="s">
        <v>942</v>
      </c>
      <c r="E64">
        <v>62</v>
      </c>
    </row>
    <row r="65" spans="1:5">
      <c r="A65" s="557" t="s">
        <v>5539</v>
      </c>
      <c r="B65" t="s">
        <v>8635</v>
      </c>
      <c r="C65" s="2188">
        <v>3013679801</v>
      </c>
      <c r="D65" s="636" t="s">
        <v>942</v>
      </c>
      <c r="E65">
        <v>63</v>
      </c>
    </row>
    <row r="66" spans="1:5">
      <c r="A66" s="557" t="s">
        <v>4266</v>
      </c>
      <c r="B66" t="s">
        <v>8415</v>
      </c>
      <c r="C66" s="2188">
        <v>3117646951</v>
      </c>
      <c r="D66" s="636" t="s">
        <v>942</v>
      </c>
      <c r="E66">
        <v>64</v>
      </c>
    </row>
    <row r="67" spans="1:5">
      <c r="A67" s="557" t="s">
        <v>4879</v>
      </c>
      <c r="B67" t="s">
        <v>8814</v>
      </c>
      <c r="C67" s="2188">
        <v>3005796328</v>
      </c>
      <c r="D67" s="636" t="s">
        <v>942</v>
      </c>
      <c r="E67">
        <v>65</v>
      </c>
    </row>
    <row r="68" spans="1:5">
      <c r="A68" s="557" t="s">
        <v>3261</v>
      </c>
      <c r="B68" t="s">
        <v>8815</v>
      </c>
      <c r="C68" s="2188">
        <v>3232943520</v>
      </c>
      <c r="D68" s="636" t="s">
        <v>942</v>
      </c>
      <c r="E68">
        <v>66</v>
      </c>
    </row>
    <row r="69" spans="1:5">
      <c r="A69" s="557" t="s">
        <v>3082</v>
      </c>
      <c r="B69" t="s">
        <v>8816</v>
      </c>
      <c r="C69" s="2188">
        <v>3016556563</v>
      </c>
      <c r="D69" s="636" t="s">
        <v>942</v>
      </c>
      <c r="E69">
        <v>67</v>
      </c>
    </row>
    <row r="70" spans="1:5">
      <c r="A70" s="557" t="s">
        <v>2046</v>
      </c>
      <c r="B70" t="s">
        <v>8816</v>
      </c>
      <c r="C70" s="2188">
        <v>3015977404</v>
      </c>
      <c r="D70" s="636" t="s">
        <v>942</v>
      </c>
      <c r="E70">
        <v>68</v>
      </c>
    </row>
    <row r="71" spans="1:5">
      <c r="A71" s="557" t="s">
        <v>3434</v>
      </c>
      <c r="B71" t="s">
        <v>8817</v>
      </c>
      <c r="C71" s="2188">
        <v>3013795143</v>
      </c>
      <c r="D71" s="636" t="s">
        <v>942</v>
      </c>
      <c r="E71">
        <v>69</v>
      </c>
    </row>
    <row r="72" spans="1:5">
      <c r="A72" s="557" t="s">
        <v>6252</v>
      </c>
      <c r="B72" t="s">
        <v>8818</v>
      </c>
      <c r="C72" s="2188">
        <v>3125325532</v>
      </c>
      <c r="D72" s="636" t="s">
        <v>942</v>
      </c>
      <c r="E72">
        <v>70</v>
      </c>
    </row>
    <row r="73" spans="1:5">
      <c r="A73" s="557" t="s">
        <v>5535</v>
      </c>
      <c r="B73" t="s">
        <v>8415</v>
      </c>
      <c r="C73" s="2188">
        <v>3012844849</v>
      </c>
      <c r="D73" s="636" t="s">
        <v>942</v>
      </c>
      <c r="E73">
        <v>71</v>
      </c>
    </row>
    <row r="74" spans="1:5">
      <c r="A74" s="557" t="s">
        <v>4661</v>
      </c>
      <c r="B74" t="s">
        <v>8819</v>
      </c>
      <c r="C74" s="2188">
        <v>3012774682</v>
      </c>
      <c r="D74" s="636" t="s">
        <v>942</v>
      </c>
      <c r="E74">
        <v>72</v>
      </c>
    </row>
    <row r="75" spans="1:5">
      <c r="A75" s="557" t="s">
        <v>2935</v>
      </c>
      <c r="B75" t="s">
        <v>8820</v>
      </c>
      <c r="C75" s="2188">
        <v>3215376734</v>
      </c>
      <c r="D75" s="636" t="s">
        <v>942</v>
      </c>
      <c r="E75">
        <v>73</v>
      </c>
    </row>
    <row r="76" spans="1:5">
      <c r="A76" s="557" t="s">
        <v>2524</v>
      </c>
      <c r="B76" t="s">
        <v>8821</v>
      </c>
      <c r="C76" s="2188">
        <v>3147534247</v>
      </c>
      <c r="D76" s="636" t="s">
        <v>942</v>
      </c>
      <c r="E76">
        <v>74</v>
      </c>
    </row>
    <row r="77" spans="1:5">
      <c r="A77" s="557" t="s">
        <v>8822</v>
      </c>
      <c r="B77" s="711" t="s">
        <v>8823</v>
      </c>
      <c r="C77" s="2188">
        <v>3004539720</v>
      </c>
      <c r="D77" s="636" t="s">
        <v>942</v>
      </c>
      <c r="E77">
        <v>75</v>
      </c>
    </row>
    <row r="78" spans="1:5">
      <c r="A78" s="557" t="s">
        <v>2242</v>
      </c>
      <c r="B78" t="s">
        <v>8824</v>
      </c>
      <c r="C78" s="2188">
        <v>3017865968</v>
      </c>
      <c r="D78" s="636" t="s">
        <v>942</v>
      </c>
      <c r="E78">
        <v>76</v>
      </c>
    </row>
    <row r="79" spans="1:5">
      <c r="A79" s="557" t="s">
        <v>5528</v>
      </c>
      <c r="B79" t="s">
        <v>8824</v>
      </c>
      <c r="C79" s="2188">
        <v>3106721208</v>
      </c>
      <c r="D79" s="636" t="s">
        <v>942</v>
      </c>
      <c r="E79">
        <v>77</v>
      </c>
    </row>
    <row r="80" spans="1:5">
      <c r="A80" s="557" t="s">
        <v>8825</v>
      </c>
      <c r="B80" t="s">
        <v>8086</v>
      </c>
      <c r="C80" s="2188">
        <v>3184880890</v>
      </c>
      <c r="D80" s="636" t="s">
        <v>942</v>
      </c>
      <c r="E80">
        <v>78</v>
      </c>
    </row>
    <row r="81" spans="1:5">
      <c r="A81" s="557" t="s">
        <v>6728</v>
      </c>
      <c r="B81" t="s">
        <v>8782</v>
      </c>
      <c r="C81" s="2188">
        <v>3215714318</v>
      </c>
      <c r="D81" s="636" t="s">
        <v>942</v>
      </c>
      <c r="E81">
        <v>79</v>
      </c>
    </row>
    <row r="82" spans="1:5">
      <c r="A82" s="557" t="s">
        <v>8826</v>
      </c>
      <c r="B82" t="s">
        <v>8268</v>
      </c>
      <c r="C82" s="2188">
        <v>3127058456</v>
      </c>
      <c r="D82" s="636" t="s">
        <v>942</v>
      </c>
      <c r="E82">
        <v>80</v>
      </c>
    </row>
    <row r="83" spans="1:5">
      <c r="A83" s="557" t="s">
        <v>3061</v>
      </c>
      <c r="B83" t="s">
        <v>8827</v>
      </c>
      <c r="C83" s="2188">
        <v>3126920862</v>
      </c>
      <c r="D83" s="636" t="s">
        <v>942</v>
      </c>
      <c r="E83">
        <v>81</v>
      </c>
    </row>
    <row r="84" spans="1:5">
      <c r="A84" s="557" t="s">
        <v>2090</v>
      </c>
      <c r="B84" t="s">
        <v>8828</v>
      </c>
      <c r="C84" s="2188">
        <v>3016734163</v>
      </c>
      <c r="D84" s="636" t="s">
        <v>942</v>
      </c>
      <c r="E84">
        <v>82</v>
      </c>
    </row>
    <row r="85" spans="1:5">
      <c r="A85" s="557" t="s">
        <v>2981</v>
      </c>
      <c r="B85" t="s">
        <v>8828</v>
      </c>
      <c r="C85" s="2188">
        <v>3002832338</v>
      </c>
      <c r="D85" s="636" t="s">
        <v>942</v>
      </c>
      <c r="E85">
        <v>83</v>
      </c>
    </row>
    <row r="86" spans="1:5">
      <c r="A86" s="557" t="s">
        <v>8829</v>
      </c>
      <c r="B86" t="s">
        <v>8605</v>
      </c>
      <c r="C86" s="2188">
        <v>3045777732</v>
      </c>
      <c r="D86" s="636" t="s">
        <v>942</v>
      </c>
      <c r="E86">
        <v>84</v>
      </c>
    </row>
    <row r="87" spans="1:5">
      <c r="A87" s="557" t="s">
        <v>2854</v>
      </c>
      <c r="B87" t="s">
        <v>8830</v>
      </c>
      <c r="C87" s="2188">
        <v>3216314850</v>
      </c>
      <c r="D87" s="636" t="s">
        <v>942</v>
      </c>
      <c r="E87">
        <v>85</v>
      </c>
    </row>
    <row r="88" spans="1:5">
      <c r="A88" s="557" t="s">
        <v>2242</v>
      </c>
      <c r="B88" t="s">
        <v>8215</v>
      </c>
      <c r="C88" s="2188">
        <v>3045211531</v>
      </c>
      <c r="D88" s="636" t="s">
        <v>942</v>
      </c>
      <c r="E88">
        <v>86</v>
      </c>
    </row>
    <row r="89" spans="1:5">
      <c r="A89" s="557" t="s">
        <v>8831</v>
      </c>
      <c r="B89" t="s">
        <v>8238</v>
      </c>
      <c r="C89" s="2188">
        <v>3195017478</v>
      </c>
      <c r="D89" s="636" t="s">
        <v>15</v>
      </c>
      <c r="E89">
        <v>87</v>
      </c>
    </row>
    <row r="90" spans="1:5">
      <c r="A90" s="557" t="s">
        <v>8832</v>
      </c>
      <c r="B90" t="s">
        <v>8238</v>
      </c>
      <c r="C90" s="636">
        <v>3195017478</v>
      </c>
      <c r="D90" s="636" t="s">
        <v>15</v>
      </c>
      <c r="E90">
        <v>88</v>
      </c>
    </row>
    <row r="91" spans="1:5">
      <c r="A91" s="557" t="s">
        <v>3121</v>
      </c>
      <c r="B91" t="s">
        <v>8238</v>
      </c>
      <c r="C91" s="2188">
        <v>3112061941</v>
      </c>
      <c r="D91" s="636" t="s">
        <v>15</v>
      </c>
      <c r="E91">
        <v>89</v>
      </c>
    </row>
    <row r="92" spans="1:5">
      <c r="A92" s="557" t="s">
        <v>3379</v>
      </c>
      <c r="B92" t="s">
        <v>8833</v>
      </c>
      <c r="C92" s="2188">
        <v>3006256331</v>
      </c>
      <c r="D92" s="636" t="s">
        <v>15</v>
      </c>
      <c r="E92">
        <v>90</v>
      </c>
    </row>
    <row r="93" spans="1:5">
      <c r="A93" s="557" t="s">
        <v>8781</v>
      </c>
      <c r="B93" t="s">
        <v>8782</v>
      </c>
      <c r="C93" s="2188">
        <v>3117389488</v>
      </c>
      <c r="D93" s="636" t="s">
        <v>15</v>
      </c>
      <c r="E93">
        <v>91</v>
      </c>
    </row>
    <row r="94" spans="1:5">
      <c r="A94" s="557" t="s">
        <v>7943</v>
      </c>
      <c r="B94" t="s">
        <v>5168</v>
      </c>
      <c r="C94" s="2188">
        <v>3105997889</v>
      </c>
      <c r="D94" s="636" t="s">
        <v>15</v>
      </c>
      <c r="E94">
        <v>92</v>
      </c>
    </row>
    <row r="95" spans="1:5">
      <c r="A95" s="557" t="s">
        <v>2053</v>
      </c>
      <c r="B95" t="s">
        <v>7874</v>
      </c>
      <c r="C95" s="2188">
        <v>3113479374</v>
      </c>
      <c r="D95" s="636" t="s">
        <v>15</v>
      </c>
      <c r="E95">
        <v>93</v>
      </c>
    </row>
    <row r="96" spans="1:5">
      <c r="A96" s="557" t="s">
        <v>4783</v>
      </c>
      <c r="B96" t="s">
        <v>8834</v>
      </c>
      <c r="C96" s="2188">
        <v>3508320720</v>
      </c>
      <c r="D96" s="636" t="s">
        <v>15</v>
      </c>
      <c r="E96">
        <v>94</v>
      </c>
    </row>
    <row r="97" spans="1:5">
      <c r="A97" s="557" t="s">
        <v>3261</v>
      </c>
      <c r="B97" t="s">
        <v>8835</v>
      </c>
      <c r="C97" s="2188">
        <v>3214686371</v>
      </c>
      <c r="D97" s="636" t="s">
        <v>15</v>
      </c>
      <c r="E97">
        <v>95</v>
      </c>
    </row>
    <row r="98" spans="1:5">
      <c r="A98" s="557" t="s">
        <v>2189</v>
      </c>
      <c r="B98" t="s">
        <v>8230</v>
      </c>
      <c r="C98" s="2188">
        <v>3126242293</v>
      </c>
      <c r="D98" s="636" t="s">
        <v>15</v>
      </c>
      <c r="E98">
        <v>96</v>
      </c>
    </row>
    <row r="99" spans="1:5">
      <c r="A99" s="557" t="s">
        <v>2494</v>
      </c>
      <c r="B99" t="s">
        <v>8163</v>
      </c>
      <c r="C99" s="2188">
        <v>3207061744</v>
      </c>
      <c r="D99" s="636" t="s">
        <v>15</v>
      </c>
      <c r="E99">
        <v>97</v>
      </c>
    </row>
    <row r="100" spans="1:5">
      <c r="A100" s="557" t="s">
        <v>2671</v>
      </c>
      <c r="B100" t="s">
        <v>5604</v>
      </c>
      <c r="C100" s="2188">
        <v>3122928282</v>
      </c>
      <c r="D100" s="636" t="s">
        <v>15</v>
      </c>
      <c r="E100">
        <v>98</v>
      </c>
    </row>
    <row r="101" spans="1:5">
      <c r="A101" s="557" t="s">
        <v>8836</v>
      </c>
      <c r="B101" t="s">
        <v>8799</v>
      </c>
      <c r="C101" s="2188">
        <v>323385816</v>
      </c>
      <c r="D101" s="636" t="s">
        <v>15</v>
      </c>
      <c r="E101">
        <v>99</v>
      </c>
    </row>
    <row r="102" spans="1:5">
      <c r="A102" s="557" t="s">
        <v>8837</v>
      </c>
      <c r="B102" t="s">
        <v>8799</v>
      </c>
      <c r="C102" s="2188">
        <v>3137526658</v>
      </c>
      <c r="D102" s="636" t="s">
        <v>15</v>
      </c>
      <c r="E102">
        <v>100</v>
      </c>
    </row>
    <row r="103" spans="1:5">
      <c r="A103" s="557" t="s">
        <v>5925</v>
      </c>
      <c r="B103" t="s">
        <v>8662</v>
      </c>
      <c r="C103" s="2188">
        <v>3127266865</v>
      </c>
      <c r="D103" s="636" t="s">
        <v>15</v>
      </c>
      <c r="E103">
        <v>101</v>
      </c>
    </row>
    <row r="104" spans="1:5">
      <c r="A104" s="557" t="s">
        <v>2012</v>
      </c>
      <c r="B104" t="s">
        <v>8415</v>
      </c>
      <c r="C104" s="2188">
        <v>3113206654</v>
      </c>
      <c r="D104" s="636" t="s">
        <v>15</v>
      </c>
      <c r="E104">
        <v>102</v>
      </c>
    </row>
    <row r="105" spans="1:5">
      <c r="A105" s="557" t="s">
        <v>2300</v>
      </c>
      <c r="B105" t="s">
        <v>7812</v>
      </c>
      <c r="C105" s="2188">
        <v>3108254221</v>
      </c>
      <c r="D105" s="636" t="s">
        <v>15</v>
      </c>
      <c r="E105">
        <v>103</v>
      </c>
    </row>
    <row r="106" spans="1:5">
      <c r="A106" s="557" t="s">
        <v>2671</v>
      </c>
      <c r="B106" t="s">
        <v>8838</v>
      </c>
      <c r="C106" s="2188">
        <v>3008844143</v>
      </c>
      <c r="D106" s="636" t="s">
        <v>15</v>
      </c>
      <c r="E106">
        <v>104</v>
      </c>
    </row>
    <row r="107" spans="1:5">
      <c r="A107" s="557" t="s">
        <v>3497</v>
      </c>
      <c r="B107" t="s">
        <v>8805</v>
      </c>
      <c r="C107" s="2188">
        <v>3104280510</v>
      </c>
      <c r="D107" s="636" t="s">
        <v>15</v>
      </c>
      <c r="E107">
        <v>105</v>
      </c>
    </row>
    <row r="108" spans="1:5">
      <c r="A108" s="557" t="s">
        <v>4877</v>
      </c>
      <c r="B108" t="s">
        <v>8149</v>
      </c>
      <c r="C108" s="2188">
        <v>3136304982</v>
      </c>
      <c r="D108" s="636" t="s">
        <v>15</v>
      </c>
      <c r="E108">
        <v>106</v>
      </c>
    </row>
    <row r="109" spans="1:5">
      <c r="A109" s="557" t="s">
        <v>8839</v>
      </c>
      <c r="B109" t="s">
        <v>8840</v>
      </c>
      <c r="C109" s="2188">
        <v>3217190660</v>
      </c>
      <c r="D109" s="636" t="s">
        <v>15</v>
      </c>
      <c r="E109">
        <v>107</v>
      </c>
    </row>
    <row r="110" spans="1:5">
      <c r="A110" s="557" t="s">
        <v>2674</v>
      </c>
      <c r="B110" t="s">
        <v>8840</v>
      </c>
      <c r="C110" s="2188">
        <v>3003457999</v>
      </c>
      <c r="D110" s="636" t="s">
        <v>15</v>
      </c>
      <c r="E110">
        <v>108</v>
      </c>
    </row>
    <row r="111" spans="1:5">
      <c r="A111" s="557" t="s">
        <v>4870</v>
      </c>
      <c r="B111" t="s">
        <v>7874</v>
      </c>
      <c r="C111" s="2188">
        <v>3217095754</v>
      </c>
      <c r="D111" s="636" t="s">
        <v>15</v>
      </c>
      <c r="E111">
        <v>109</v>
      </c>
    </row>
    <row r="112" spans="1:5">
      <c r="A112" s="557"/>
      <c r="C112" s="2188"/>
    </row>
    <row r="113" spans="1:3">
      <c r="A113" s="557"/>
      <c r="C113" s="2188"/>
    </row>
    <row r="114" spans="1:3">
      <c r="A114" s="557"/>
      <c r="C114" s="2188"/>
    </row>
    <row r="115" spans="1:3">
      <c r="A115" s="557"/>
      <c r="C115" s="2188"/>
    </row>
    <row r="116" spans="1:3">
      <c r="A116" s="557"/>
      <c r="C116" s="2188"/>
    </row>
    <row r="117" spans="1:3">
      <c r="A117" s="557"/>
      <c r="C117" s="2188"/>
    </row>
    <row r="118" spans="1:3">
      <c r="A118" s="557"/>
      <c r="C118" s="2188"/>
    </row>
    <row r="119" spans="1:3">
      <c r="A119" s="557"/>
      <c r="C119" s="2188"/>
    </row>
    <row r="120" spans="1:3">
      <c r="A120" s="557"/>
      <c r="C120" s="2188"/>
    </row>
    <row r="121" spans="1:3">
      <c r="A121" s="557"/>
      <c r="C121" s="2188"/>
    </row>
    <row r="122" spans="1:3">
      <c r="A122" s="557"/>
      <c r="C122" s="2188"/>
    </row>
    <row r="123" spans="1:3">
      <c r="A123" s="557"/>
      <c r="C123" s="2188"/>
    </row>
    <row r="124" spans="1:3">
      <c r="A124" s="557"/>
      <c r="C124" s="2188"/>
    </row>
    <row r="125" spans="1:3">
      <c r="A125" s="557"/>
      <c r="C125" s="2188"/>
    </row>
    <row r="126" spans="1:3">
      <c r="A126" s="557"/>
      <c r="C126" s="2188"/>
    </row>
    <row r="127" spans="1:3">
      <c r="A127" s="557"/>
      <c r="C127" s="2188"/>
    </row>
    <row r="128" spans="1:3">
      <c r="A128" s="557"/>
      <c r="C128" s="2188"/>
    </row>
    <row r="129" spans="1:3">
      <c r="A129" s="557"/>
      <c r="C129" s="2188"/>
    </row>
    <row r="130" spans="1:3">
      <c r="A130" s="557"/>
    </row>
    <row r="131" spans="1:3">
      <c r="A131" s="557"/>
    </row>
    <row r="132" spans="1:3">
      <c r="A132" s="557"/>
    </row>
    <row r="133" spans="1:3">
      <c r="A133" s="557"/>
    </row>
    <row r="134" spans="1:3">
      <c r="A134" s="557"/>
    </row>
    <row r="135" spans="1:3">
      <c r="A135" s="557"/>
    </row>
    <row r="136" spans="1:3">
      <c r="A136" s="557"/>
    </row>
    <row r="137" spans="1:3">
      <c r="A137" s="557"/>
    </row>
    <row r="138" spans="1:3">
      <c r="A138" s="557"/>
    </row>
  </sheetData>
  <mergeCells count="1">
    <mergeCell ref="A1:D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21"/>
  <sheetViews>
    <sheetView topLeftCell="A5" workbookViewId="0">
      <selection activeCell="F12" sqref="F12"/>
    </sheetView>
  </sheetViews>
  <sheetFormatPr defaultColWidth="14.42578125" defaultRowHeight="15.75" customHeight="1"/>
  <cols>
    <col min="1" max="1" width="30.140625" customWidth="1"/>
    <col min="2" max="2" width="22.42578125" customWidth="1"/>
    <col min="3" max="3" width="31.140625" customWidth="1"/>
    <col min="4" max="4" width="26" customWidth="1"/>
    <col min="5" max="5" width="33.5703125" customWidth="1"/>
    <col min="6" max="6" width="19.85546875" customWidth="1"/>
  </cols>
  <sheetData>
    <row r="1" spans="1:6" ht="12.75">
      <c r="A1" s="2" t="s">
        <v>8841</v>
      </c>
    </row>
    <row r="2" spans="1:6" ht="26.25" customHeight="1">
      <c r="A2" s="237" t="s">
        <v>8842</v>
      </c>
      <c r="B2" s="237" t="s">
        <v>8843</v>
      </c>
      <c r="C2" s="237" t="s">
        <v>8844</v>
      </c>
      <c r="D2" s="237" t="s">
        <v>8845</v>
      </c>
      <c r="E2" s="239" t="s">
        <v>8846</v>
      </c>
      <c r="F2" s="237" t="s">
        <v>8847</v>
      </c>
    </row>
    <row r="3" spans="1:6" ht="12.75">
      <c r="A3" s="376">
        <v>43587</v>
      </c>
      <c r="B3" s="362" t="s">
        <v>8848</v>
      </c>
      <c r="C3" s="362" t="s">
        <v>8849</v>
      </c>
      <c r="D3" s="362" t="s">
        <v>8850</v>
      </c>
      <c r="E3" s="2112">
        <v>6535448</v>
      </c>
      <c r="F3" s="143"/>
    </row>
    <row r="4" spans="1:6" ht="12.75">
      <c r="A4" s="376">
        <v>43587</v>
      </c>
      <c r="B4" s="362" t="s">
        <v>8851</v>
      </c>
      <c r="C4" s="362" t="s">
        <v>8852</v>
      </c>
      <c r="D4" s="362" t="s">
        <v>8853</v>
      </c>
      <c r="E4" s="2112">
        <v>6537867</v>
      </c>
      <c r="F4" s="143"/>
    </row>
    <row r="5" spans="1:6" ht="127.5">
      <c r="A5" s="376">
        <v>43587</v>
      </c>
      <c r="B5" s="362" t="s">
        <v>8854</v>
      </c>
      <c r="C5" s="362" t="s">
        <v>8855</v>
      </c>
      <c r="D5" s="362" t="s">
        <v>8856</v>
      </c>
      <c r="E5" s="2112">
        <v>6535486</v>
      </c>
      <c r="F5" s="339" t="s">
        <v>8857</v>
      </c>
    </row>
    <row r="6" spans="1:6" ht="76.5">
      <c r="A6" s="376">
        <v>43529</v>
      </c>
      <c r="B6" s="362" t="s">
        <v>8858</v>
      </c>
      <c r="C6" s="362" t="s">
        <v>8859</v>
      </c>
      <c r="D6" s="362" t="s">
        <v>8860</v>
      </c>
      <c r="E6" s="2112">
        <v>6506028</v>
      </c>
      <c r="F6" s="339" t="s">
        <v>8861</v>
      </c>
    </row>
    <row r="7" spans="1:6" ht="12.75">
      <c r="A7" s="400">
        <v>43651</v>
      </c>
      <c r="B7" s="362" t="s">
        <v>8862</v>
      </c>
      <c r="C7" s="401">
        <v>0.64652777777777781</v>
      </c>
      <c r="D7" s="362" t="s">
        <v>8863</v>
      </c>
      <c r="E7" s="2112" t="s">
        <v>8864</v>
      </c>
      <c r="F7" s="143" t="s">
        <v>8865</v>
      </c>
    </row>
    <row r="8" spans="1:6" ht="12.75">
      <c r="A8" s="400">
        <v>43682</v>
      </c>
      <c r="B8" s="362" t="s">
        <v>8866</v>
      </c>
      <c r="C8" s="362" t="s">
        <v>292</v>
      </c>
      <c r="D8" s="362" t="s">
        <v>7103</v>
      </c>
      <c r="E8" s="2112" t="s">
        <v>7103</v>
      </c>
      <c r="F8" s="143" t="s">
        <v>7103</v>
      </c>
    </row>
    <row r="9" spans="1:6" ht="12.75">
      <c r="A9" s="362"/>
      <c r="B9" s="362"/>
      <c r="C9" s="362"/>
      <c r="D9" s="362"/>
      <c r="E9" s="2112"/>
      <c r="F9" s="143"/>
    </row>
    <row r="10" spans="1:6" ht="12.75">
      <c r="A10" s="741"/>
      <c r="B10" s="741"/>
      <c r="C10" s="741"/>
      <c r="D10" s="741"/>
      <c r="E10" s="742"/>
      <c r="F10" s="743"/>
    </row>
    <row r="11" spans="1:6" ht="12.75">
      <c r="A11" s="3389" t="s">
        <v>8867</v>
      </c>
      <c r="B11" s="3390"/>
      <c r="C11" s="3390"/>
      <c r="D11" s="3390"/>
      <c r="E11" s="3390"/>
      <c r="F11" s="3391"/>
    </row>
    <row r="12" spans="1:6" ht="12.75">
      <c r="A12" s="2116" t="s">
        <v>1962</v>
      </c>
      <c r="B12" s="2117" t="s">
        <v>8868</v>
      </c>
      <c r="C12" s="2117" t="s">
        <v>8869</v>
      </c>
      <c r="D12" s="2117" t="s">
        <v>8870</v>
      </c>
      <c r="E12" s="2116" t="s">
        <v>8871</v>
      </c>
      <c r="F12" s="286"/>
    </row>
    <row r="13" spans="1:6" ht="12.75">
      <c r="A13" s="362"/>
      <c r="B13" s="362"/>
      <c r="C13" s="362"/>
      <c r="D13" s="362"/>
      <c r="E13" s="2112"/>
      <c r="F13" s="143"/>
    </row>
    <row r="14" spans="1:6" ht="12.75">
      <c r="A14" s="362"/>
      <c r="B14" s="362"/>
      <c r="C14" s="362"/>
      <c r="D14" s="362"/>
      <c r="E14" s="2112"/>
      <c r="F14" s="143"/>
    </row>
    <row r="15" spans="1:6" ht="12.75">
      <c r="A15" s="362"/>
      <c r="B15" s="362"/>
      <c r="C15" s="362"/>
      <c r="D15" s="362"/>
      <c r="E15" s="2112"/>
      <c r="F15" s="143"/>
    </row>
    <row r="16" spans="1:6" ht="12.75">
      <c r="A16" s="362"/>
      <c r="B16" s="362"/>
      <c r="C16" s="362"/>
      <c r="D16" s="362"/>
      <c r="E16" s="2112"/>
      <c r="F16" s="143"/>
    </row>
    <row r="17" spans="1:6" ht="12.75">
      <c r="A17" s="362"/>
      <c r="B17" s="362"/>
      <c r="C17" s="362"/>
      <c r="D17" s="362"/>
      <c r="E17" s="2112"/>
      <c r="F17" s="143"/>
    </row>
    <row r="18" spans="1:6" ht="12.75">
      <c r="A18" s="362"/>
      <c r="B18" s="362"/>
      <c r="C18" s="362"/>
      <c r="D18" s="362"/>
      <c r="E18" s="2112"/>
      <c r="F18" s="143"/>
    </row>
    <row r="19" spans="1:6" ht="12.75">
      <c r="A19" s="362"/>
      <c r="B19" s="362"/>
      <c r="C19" s="362"/>
      <c r="D19" s="362"/>
      <c r="E19" s="2112"/>
      <c r="F19" s="143"/>
    </row>
    <row r="20" spans="1:6" ht="12.75">
      <c r="A20" s="362"/>
      <c r="B20" s="362"/>
      <c r="C20" s="362"/>
      <c r="D20" s="362"/>
      <c r="E20" s="2112"/>
      <c r="F20" s="143"/>
    </row>
    <row r="21" spans="1:6" ht="12.75">
      <c r="A21" s="295"/>
      <c r="B21" s="295"/>
      <c r="C21" s="295"/>
      <c r="D21" s="295"/>
    </row>
  </sheetData>
  <mergeCells count="1">
    <mergeCell ref="A11:F11"/>
  </mergeCells>
  <pageMargins left="0" right="0" top="0" bottom="0" header="0" footer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1002"/>
  <sheetViews>
    <sheetView topLeftCell="A200" workbookViewId="0">
      <selection activeCell="G216" sqref="G216"/>
    </sheetView>
  </sheetViews>
  <sheetFormatPr defaultColWidth="14.42578125" defaultRowHeight="15.75" customHeight="1"/>
  <cols>
    <col min="1" max="1" width="19.140625" customWidth="1"/>
    <col min="2" max="2" width="23.140625" customWidth="1"/>
    <col min="3" max="4" width="27.28515625" customWidth="1"/>
    <col min="5" max="5" width="27.85546875" customWidth="1"/>
    <col min="6" max="6" width="28.28515625" customWidth="1"/>
    <col min="7" max="7" width="48.5703125" customWidth="1"/>
  </cols>
  <sheetData>
    <row r="1" spans="1:7" ht="12.75">
      <c r="A1" s="3392" t="s">
        <v>8872</v>
      </c>
      <c r="B1" s="3468"/>
      <c r="C1" s="3468"/>
      <c r="D1" s="3468"/>
      <c r="E1" s="3468"/>
      <c r="F1" s="3468"/>
      <c r="G1" s="3468"/>
    </row>
    <row r="2" spans="1:7" ht="15.75" customHeight="1">
      <c r="A2" s="3468"/>
      <c r="B2" s="3468"/>
      <c r="C2" s="3468"/>
      <c r="D2" s="3468"/>
      <c r="E2" s="3468"/>
      <c r="F2" s="3468"/>
      <c r="G2" s="3468"/>
    </row>
    <row r="3" spans="1:7" ht="26.25">
      <c r="A3" s="2123"/>
      <c r="B3" s="2123"/>
      <c r="C3" s="2123"/>
      <c r="D3" s="2123"/>
      <c r="E3" s="2123"/>
      <c r="F3" s="2123"/>
      <c r="G3" s="2123"/>
    </row>
    <row r="4" spans="1:7" ht="26.25">
      <c r="A4" s="2123"/>
      <c r="B4" s="2123"/>
      <c r="C4" s="2123"/>
      <c r="D4" s="2123"/>
      <c r="E4" s="2123"/>
      <c r="F4" s="2123"/>
      <c r="G4" s="2123"/>
    </row>
    <row r="5" spans="1:7" ht="12.75">
      <c r="A5" s="2116" t="s">
        <v>1962</v>
      </c>
      <c r="B5" s="2116" t="s">
        <v>8873</v>
      </c>
      <c r="C5" s="2116" t="s">
        <v>8874</v>
      </c>
      <c r="D5" s="2116" t="s">
        <v>8875</v>
      </c>
      <c r="E5" s="2116" t="s">
        <v>8876</v>
      </c>
      <c r="F5" s="2116" t="s">
        <v>8877</v>
      </c>
      <c r="G5" s="2116" t="s">
        <v>7798</v>
      </c>
    </row>
    <row r="6" spans="1:7" ht="38.25">
      <c r="A6" s="347">
        <v>43508</v>
      </c>
      <c r="B6" s="160">
        <v>67919072</v>
      </c>
      <c r="C6" s="161" t="s">
        <v>8878</v>
      </c>
      <c r="D6" s="162"/>
      <c r="E6" s="348" t="s">
        <v>48</v>
      </c>
      <c r="F6" s="348" t="s">
        <v>8879</v>
      </c>
      <c r="G6" s="349" t="s">
        <v>8880</v>
      </c>
    </row>
    <row r="7" spans="1:7" ht="38.25">
      <c r="A7" s="347">
        <v>43508</v>
      </c>
      <c r="B7" s="163">
        <v>67920860</v>
      </c>
      <c r="C7" s="349" t="s">
        <v>4629</v>
      </c>
      <c r="D7" s="350"/>
      <c r="E7" s="348" t="s">
        <v>48</v>
      </c>
      <c r="F7" s="348" t="s">
        <v>130</v>
      </c>
      <c r="G7" s="349" t="s">
        <v>8881</v>
      </c>
    </row>
    <row r="8" spans="1:7" ht="38.25">
      <c r="A8" s="347">
        <v>43508</v>
      </c>
      <c r="B8" s="351"/>
      <c r="C8" s="164" t="s">
        <v>8882</v>
      </c>
      <c r="D8" s="165"/>
      <c r="E8" s="348" t="s">
        <v>48</v>
      </c>
      <c r="F8" s="348" t="s">
        <v>8883</v>
      </c>
      <c r="G8" s="349" t="s">
        <v>8884</v>
      </c>
    </row>
    <row r="9" spans="1:7" ht="38.25">
      <c r="A9" s="347">
        <v>43508</v>
      </c>
      <c r="B9" s="166">
        <v>67918202</v>
      </c>
      <c r="C9" s="349" t="s">
        <v>8885</v>
      </c>
      <c r="D9" s="350"/>
      <c r="E9" s="348" t="s">
        <v>48</v>
      </c>
      <c r="F9" s="348" t="s">
        <v>127</v>
      </c>
      <c r="G9" s="349" t="s">
        <v>8886</v>
      </c>
    </row>
    <row r="10" spans="1:7" ht="38.25">
      <c r="A10" s="347">
        <v>43508</v>
      </c>
      <c r="B10" s="167" t="s">
        <v>8887</v>
      </c>
      <c r="C10" s="349" t="s">
        <v>8888</v>
      </c>
      <c r="D10" s="350"/>
      <c r="E10" s="348" t="s">
        <v>48</v>
      </c>
      <c r="F10" s="348" t="s">
        <v>1</v>
      </c>
      <c r="G10" s="349" t="s">
        <v>8889</v>
      </c>
    </row>
    <row r="11" spans="1:7" ht="63.75">
      <c r="A11" s="347">
        <v>43143</v>
      </c>
      <c r="B11" s="168" t="s">
        <v>8890</v>
      </c>
      <c r="C11" s="349" t="s">
        <v>8891</v>
      </c>
      <c r="D11" s="350"/>
      <c r="E11" s="348" t="s">
        <v>48</v>
      </c>
      <c r="F11" s="348" t="s">
        <v>43</v>
      </c>
      <c r="G11" s="349" t="s">
        <v>8892</v>
      </c>
    </row>
    <row r="12" spans="1:7" ht="51">
      <c r="A12" s="352">
        <v>43508</v>
      </c>
      <c r="B12" s="169">
        <v>4299367</v>
      </c>
      <c r="C12" s="170" t="s">
        <v>8893</v>
      </c>
      <c r="D12" s="171"/>
      <c r="E12" s="348" t="s">
        <v>48</v>
      </c>
      <c r="F12" s="348" t="s">
        <v>1</v>
      </c>
      <c r="G12" s="349" t="s">
        <v>8894</v>
      </c>
    </row>
    <row r="13" spans="1:7" ht="12.75">
      <c r="A13" s="353">
        <v>43509</v>
      </c>
      <c r="B13" s="354">
        <v>4212814</v>
      </c>
      <c r="C13" s="355" t="s">
        <v>8895</v>
      </c>
      <c r="D13" s="356"/>
      <c r="E13" s="357" t="s">
        <v>25</v>
      </c>
      <c r="F13" s="357" t="s">
        <v>46</v>
      </c>
      <c r="G13" s="355" t="s">
        <v>8896</v>
      </c>
    </row>
    <row r="14" spans="1:7" ht="12.75">
      <c r="A14" s="353">
        <v>43509</v>
      </c>
      <c r="B14" s="354">
        <v>13660</v>
      </c>
      <c r="C14" s="355"/>
      <c r="D14" s="356"/>
      <c r="E14" s="357" t="s">
        <v>25</v>
      </c>
      <c r="F14" s="357"/>
      <c r="G14" s="355" t="s">
        <v>8896</v>
      </c>
    </row>
    <row r="15" spans="1:7" ht="14.25">
      <c r="A15" s="353">
        <v>43509</v>
      </c>
      <c r="B15" s="172" t="s">
        <v>8897</v>
      </c>
      <c r="C15" s="355" t="s">
        <v>8898</v>
      </c>
      <c r="D15" s="356"/>
      <c r="E15" s="357" t="s">
        <v>25</v>
      </c>
      <c r="F15" s="357" t="s">
        <v>130</v>
      </c>
      <c r="G15" s="173" t="s">
        <v>8899</v>
      </c>
    </row>
    <row r="16" spans="1:7" ht="25.5">
      <c r="A16" s="353">
        <v>43510</v>
      </c>
      <c r="B16" s="354">
        <v>4222122</v>
      </c>
      <c r="C16" s="355" t="s">
        <v>8900</v>
      </c>
      <c r="D16" s="356"/>
      <c r="E16" s="357" t="s">
        <v>25</v>
      </c>
      <c r="F16" s="357"/>
      <c r="G16" s="173" t="s">
        <v>8901</v>
      </c>
    </row>
    <row r="17" spans="1:7" ht="38.25">
      <c r="A17" s="353">
        <v>43510</v>
      </c>
      <c r="B17" s="358">
        <v>4221800</v>
      </c>
      <c r="C17" s="355" t="s">
        <v>8902</v>
      </c>
      <c r="D17" s="356"/>
      <c r="E17" s="357" t="s">
        <v>25</v>
      </c>
      <c r="F17" s="357"/>
      <c r="G17" s="355" t="s">
        <v>8903</v>
      </c>
    </row>
    <row r="18" spans="1:7" ht="12.75">
      <c r="A18" s="353">
        <v>43510</v>
      </c>
      <c r="B18" s="358">
        <v>67918190</v>
      </c>
      <c r="C18" s="355" t="s">
        <v>8904</v>
      </c>
      <c r="D18" s="356"/>
      <c r="E18" s="357" t="s">
        <v>25</v>
      </c>
      <c r="F18" s="357"/>
      <c r="G18" s="355" t="s">
        <v>8905</v>
      </c>
    </row>
    <row r="19" spans="1:7" ht="25.5">
      <c r="A19" s="353">
        <v>43510</v>
      </c>
      <c r="B19" s="359">
        <v>4221897</v>
      </c>
      <c r="C19" s="355" t="s">
        <v>8906</v>
      </c>
      <c r="D19" s="356"/>
      <c r="E19" s="357" t="s">
        <v>25</v>
      </c>
      <c r="F19" s="357"/>
      <c r="G19" s="355" t="s">
        <v>8907</v>
      </c>
    </row>
    <row r="20" spans="1:7" ht="25.5">
      <c r="A20" s="353">
        <v>43510</v>
      </c>
      <c r="B20" s="354" t="s">
        <v>8908</v>
      </c>
      <c r="C20" s="355" t="s">
        <v>8909</v>
      </c>
      <c r="D20" s="356">
        <v>3003207037</v>
      </c>
      <c r="E20" s="357" t="s">
        <v>25</v>
      </c>
      <c r="F20" s="357"/>
      <c r="G20" s="355" t="s">
        <v>8910</v>
      </c>
    </row>
    <row r="21" spans="1:7" ht="25.5">
      <c r="A21" s="353">
        <v>43510</v>
      </c>
      <c r="B21" s="354" t="s">
        <v>8911</v>
      </c>
      <c r="C21" s="355" t="s">
        <v>8912</v>
      </c>
      <c r="D21" s="356"/>
      <c r="E21" s="357" t="s">
        <v>25</v>
      </c>
      <c r="F21" s="357"/>
      <c r="G21" s="355" t="s">
        <v>8913</v>
      </c>
    </row>
    <row r="22" spans="1:7" ht="25.5">
      <c r="A22" s="353">
        <v>43510</v>
      </c>
      <c r="B22" s="354" t="s">
        <v>8914</v>
      </c>
      <c r="C22" s="355" t="s">
        <v>8912</v>
      </c>
      <c r="D22" s="356">
        <v>3046579524</v>
      </c>
      <c r="E22" s="357" t="s">
        <v>25</v>
      </c>
      <c r="F22" s="357"/>
      <c r="G22" s="355" t="s">
        <v>8915</v>
      </c>
    </row>
    <row r="23" spans="1:7" ht="25.5">
      <c r="A23" s="353">
        <v>43510</v>
      </c>
      <c r="B23" s="354">
        <v>1766330</v>
      </c>
      <c r="C23" s="355" t="s">
        <v>8916</v>
      </c>
      <c r="D23" s="356">
        <v>3105140211</v>
      </c>
      <c r="E23" s="357" t="s">
        <v>25</v>
      </c>
      <c r="F23" s="357"/>
      <c r="G23" s="355" t="s">
        <v>8917</v>
      </c>
    </row>
    <row r="24" spans="1:7" ht="25.5">
      <c r="A24" s="353">
        <v>43510</v>
      </c>
      <c r="B24" s="354">
        <v>6796323</v>
      </c>
      <c r="C24" s="355" t="s">
        <v>8904</v>
      </c>
      <c r="D24" s="356">
        <v>3204476625</v>
      </c>
      <c r="E24" s="357" t="s">
        <v>25</v>
      </c>
      <c r="F24" s="357"/>
      <c r="G24" s="355" t="s">
        <v>8918</v>
      </c>
    </row>
    <row r="25" spans="1:7" ht="25.5">
      <c r="A25" s="353">
        <v>43510</v>
      </c>
      <c r="B25" s="354">
        <v>4205542</v>
      </c>
      <c r="C25" s="355" t="s">
        <v>8919</v>
      </c>
      <c r="D25" s="356"/>
      <c r="E25" s="357" t="s">
        <v>25</v>
      </c>
      <c r="F25" s="357"/>
      <c r="G25" s="355" t="s">
        <v>8920</v>
      </c>
    </row>
    <row r="26" spans="1:7" ht="25.5">
      <c r="A26" s="353">
        <v>43514</v>
      </c>
      <c r="B26" s="354">
        <v>4345302</v>
      </c>
      <c r="C26" s="355" t="s">
        <v>8921</v>
      </c>
      <c r="D26" s="356">
        <v>3145764951</v>
      </c>
      <c r="E26" s="357" t="s">
        <v>25</v>
      </c>
      <c r="F26" s="357" t="s">
        <v>36</v>
      </c>
      <c r="G26" s="355" t="s">
        <v>8922</v>
      </c>
    </row>
    <row r="27" spans="1:7" ht="51">
      <c r="A27" s="353">
        <v>43514</v>
      </c>
      <c r="B27" s="354" t="s">
        <v>8923</v>
      </c>
      <c r="C27" s="355" t="s">
        <v>8924</v>
      </c>
      <c r="D27" s="356" t="s">
        <v>8925</v>
      </c>
      <c r="E27" s="357" t="s">
        <v>25</v>
      </c>
      <c r="F27" s="357" t="s">
        <v>46</v>
      </c>
      <c r="G27" s="355" t="s">
        <v>8926</v>
      </c>
    </row>
    <row r="28" spans="1:7" ht="12.75">
      <c r="A28" s="353">
        <v>43514</v>
      </c>
      <c r="B28" s="354" t="s">
        <v>8927</v>
      </c>
      <c r="C28" s="355" t="s">
        <v>8928</v>
      </c>
      <c r="D28" s="356">
        <v>3168199959</v>
      </c>
      <c r="E28" s="357" t="s">
        <v>25</v>
      </c>
      <c r="F28" s="357" t="s">
        <v>15</v>
      </c>
      <c r="G28" s="355" t="s">
        <v>8929</v>
      </c>
    </row>
    <row r="29" spans="1:7" ht="12.75">
      <c r="A29" s="353">
        <v>43514</v>
      </c>
      <c r="B29" s="354" t="s">
        <v>8930</v>
      </c>
      <c r="C29" s="355" t="s">
        <v>8931</v>
      </c>
      <c r="D29" s="356">
        <v>3155326670</v>
      </c>
      <c r="E29" s="357" t="s">
        <v>25</v>
      </c>
      <c r="F29" s="357"/>
      <c r="G29" s="355" t="s">
        <v>8932</v>
      </c>
    </row>
    <row r="30" spans="1:7" ht="25.5">
      <c r="A30" s="353">
        <v>43514</v>
      </c>
      <c r="B30" s="354">
        <v>761117</v>
      </c>
      <c r="C30" s="355" t="s">
        <v>8933</v>
      </c>
      <c r="D30" s="356">
        <v>3005274792</v>
      </c>
      <c r="E30" s="357" t="s">
        <v>25</v>
      </c>
      <c r="F30" s="357"/>
      <c r="G30" s="355" t="s">
        <v>8934</v>
      </c>
    </row>
    <row r="31" spans="1:7" ht="12.75">
      <c r="A31" s="353">
        <v>43514</v>
      </c>
      <c r="B31" s="354" t="s">
        <v>8935</v>
      </c>
      <c r="C31" s="355" t="s">
        <v>8936</v>
      </c>
      <c r="D31" s="356">
        <v>3014378526</v>
      </c>
      <c r="E31" s="357" t="s">
        <v>25</v>
      </c>
      <c r="F31" s="357" t="s">
        <v>36</v>
      </c>
      <c r="G31" s="355" t="s">
        <v>8937</v>
      </c>
    </row>
    <row r="32" spans="1:7" ht="25.5">
      <c r="A32" s="353">
        <v>43514</v>
      </c>
      <c r="B32" s="354" t="s">
        <v>8938</v>
      </c>
      <c r="C32" s="355" t="s">
        <v>8939</v>
      </c>
      <c r="D32" s="356">
        <v>3016436598</v>
      </c>
      <c r="E32" s="357" t="s">
        <v>25</v>
      </c>
      <c r="F32" s="357" t="s">
        <v>46</v>
      </c>
      <c r="G32" s="355" t="s">
        <v>8940</v>
      </c>
    </row>
    <row r="33" spans="1:7" ht="25.5">
      <c r="A33" s="353">
        <v>43514</v>
      </c>
      <c r="B33" s="354">
        <v>67921802</v>
      </c>
      <c r="C33" s="355" t="s">
        <v>8928</v>
      </c>
      <c r="D33" s="356">
        <v>3136485834</v>
      </c>
      <c r="E33" s="357" t="s">
        <v>25</v>
      </c>
      <c r="F33" s="357" t="s">
        <v>130</v>
      </c>
      <c r="G33" s="355" t="s">
        <v>8941</v>
      </c>
    </row>
    <row r="34" spans="1:7" ht="25.5">
      <c r="A34" s="353">
        <v>43515</v>
      </c>
      <c r="B34" s="354" t="s">
        <v>8942</v>
      </c>
      <c r="C34" s="355" t="s">
        <v>8943</v>
      </c>
      <c r="D34" s="356">
        <v>3112477094</v>
      </c>
      <c r="E34" s="357" t="s">
        <v>25</v>
      </c>
      <c r="F34" s="357"/>
      <c r="G34" s="355" t="s">
        <v>8944</v>
      </c>
    </row>
    <row r="35" spans="1:7" ht="25.5">
      <c r="A35" s="353">
        <v>43515</v>
      </c>
      <c r="B35" s="354" t="s">
        <v>8945</v>
      </c>
      <c r="C35" s="355" t="s">
        <v>8946</v>
      </c>
      <c r="D35" s="356">
        <v>3002056764</v>
      </c>
      <c r="E35" s="357" t="s">
        <v>25</v>
      </c>
      <c r="F35" s="357" t="s">
        <v>59</v>
      </c>
      <c r="G35" s="355" t="s">
        <v>8947</v>
      </c>
    </row>
    <row r="36" spans="1:7" ht="12.75">
      <c r="A36" s="353">
        <v>43515</v>
      </c>
      <c r="B36" s="354" t="s">
        <v>8948</v>
      </c>
      <c r="C36" s="355" t="s">
        <v>8949</v>
      </c>
      <c r="D36" s="356">
        <v>3142429514</v>
      </c>
      <c r="E36" s="357" t="s">
        <v>25</v>
      </c>
      <c r="F36" s="357" t="s">
        <v>36</v>
      </c>
      <c r="G36" s="355" t="s">
        <v>8950</v>
      </c>
    </row>
    <row r="37" spans="1:7" ht="12.75">
      <c r="A37" s="353">
        <v>43515</v>
      </c>
      <c r="B37" s="354" t="s">
        <v>8951</v>
      </c>
      <c r="C37" s="355" t="s">
        <v>8952</v>
      </c>
      <c r="D37" s="356">
        <v>3147248245</v>
      </c>
      <c r="E37" s="357" t="s">
        <v>25</v>
      </c>
      <c r="F37" s="357" t="s">
        <v>46</v>
      </c>
      <c r="G37" s="355" t="s">
        <v>8953</v>
      </c>
    </row>
    <row r="38" spans="1:7" ht="12.75">
      <c r="A38" s="353">
        <v>43515</v>
      </c>
      <c r="B38" s="354"/>
      <c r="C38" s="355" t="s">
        <v>8954</v>
      </c>
      <c r="D38" s="356">
        <v>3117600718</v>
      </c>
      <c r="E38" s="357" t="s">
        <v>25</v>
      </c>
      <c r="F38" s="357" t="s">
        <v>46</v>
      </c>
      <c r="G38" s="355" t="s">
        <v>8955</v>
      </c>
    </row>
    <row r="39" spans="1:7" ht="12.75">
      <c r="A39" s="353">
        <v>43515</v>
      </c>
      <c r="B39" s="354">
        <v>67921802</v>
      </c>
      <c r="C39" s="355" t="s">
        <v>8956</v>
      </c>
      <c r="D39" s="356">
        <v>3122811263</v>
      </c>
      <c r="E39" s="357" t="s">
        <v>25</v>
      </c>
      <c r="F39" s="357" t="s">
        <v>130</v>
      </c>
      <c r="G39" s="355" t="s">
        <v>8957</v>
      </c>
    </row>
    <row r="40" spans="1:7" ht="18">
      <c r="A40" s="360">
        <v>43515</v>
      </c>
      <c r="B40" s="174">
        <v>4345302</v>
      </c>
      <c r="C40" s="339" t="s">
        <v>8958</v>
      </c>
      <c r="D40" s="175">
        <v>3147154306</v>
      </c>
      <c r="E40" s="143" t="s">
        <v>8959</v>
      </c>
      <c r="F40" s="143"/>
      <c r="G40" s="339" t="s">
        <v>8960</v>
      </c>
    </row>
    <row r="41" spans="1:7" ht="14.25">
      <c r="A41" s="361">
        <v>43516</v>
      </c>
      <c r="B41" s="182" t="s">
        <v>8961</v>
      </c>
      <c r="C41" s="339" t="s">
        <v>8962</v>
      </c>
      <c r="D41" s="362"/>
      <c r="E41" s="143" t="s">
        <v>8959</v>
      </c>
      <c r="F41" s="143"/>
      <c r="G41" s="339" t="s">
        <v>8896</v>
      </c>
    </row>
    <row r="42" spans="1:7" ht="14.25">
      <c r="A42" s="360">
        <v>43516</v>
      </c>
      <c r="B42" s="176" t="s">
        <v>8963</v>
      </c>
      <c r="C42" s="339" t="s">
        <v>8964</v>
      </c>
      <c r="D42" s="362" t="s">
        <v>8965</v>
      </c>
      <c r="E42" s="143" t="s">
        <v>8959</v>
      </c>
      <c r="F42" s="143"/>
      <c r="G42" s="339" t="s">
        <v>8899</v>
      </c>
    </row>
    <row r="43" spans="1:7" ht="25.5">
      <c r="A43" s="360">
        <v>43516</v>
      </c>
      <c r="B43" s="177">
        <v>42846</v>
      </c>
      <c r="C43" s="339" t="s">
        <v>8966</v>
      </c>
      <c r="D43" s="192">
        <v>3006649387</v>
      </c>
      <c r="E43" s="143" t="s">
        <v>8959</v>
      </c>
      <c r="F43" s="225" t="s">
        <v>43</v>
      </c>
      <c r="G43" s="339" t="s">
        <v>8967</v>
      </c>
    </row>
    <row r="44" spans="1:7" ht="25.5">
      <c r="A44" s="360">
        <v>43516</v>
      </c>
      <c r="B44" s="178" t="s">
        <v>8914</v>
      </c>
      <c r="C44" s="339" t="s">
        <v>8968</v>
      </c>
      <c r="D44" s="192">
        <v>3046579524</v>
      </c>
      <c r="E44" s="143" t="s">
        <v>8959</v>
      </c>
      <c r="F44" s="143"/>
      <c r="G44" s="339" t="s">
        <v>8969</v>
      </c>
    </row>
    <row r="45" spans="1:7" ht="12.75">
      <c r="A45" s="360">
        <v>43516</v>
      </c>
      <c r="B45" s="2112">
        <v>42846</v>
      </c>
      <c r="C45" s="339" t="s">
        <v>8970</v>
      </c>
      <c r="D45" s="362">
        <v>3005872920</v>
      </c>
      <c r="E45" s="143" t="s">
        <v>8959</v>
      </c>
      <c r="F45" s="143" t="s">
        <v>127</v>
      </c>
      <c r="G45" s="339" t="s">
        <v>8971</v>
      </c>
    </row>
    <row r="46" spans="1:7" ht="15">
      <c r="A46" s="360">
        <v>43516</v>
      </c>
      <c r="B46" s="179">
        <v>42873</v>
      </c>
      <c r="C46" s="339" t="s">
        <v>8972</v>
      </c>
      <c r="D46" s="182">
        <v>3135078080</v>
      </c>
      <c r="E46" s="143" t="s">
        <v>8959</v>
      </c>
      <c r="F46" s="143"/>
      <c r="G46" s="180" t="s">
        <v>8973</v>
      </c>
    </row>
    <row r="47" spans="1:7" ht="25.5">
      <c r="A47" s="360">
        <v>43517</v>
      </c>
      <c r="B47" s="2112" t="s">
        <v>8974</v>
      </c>
      <c r="C47" s="339" t="s">
        <v>8968</v>
      </c>
      <c r="D47" s="192">
        <v>3017567523</v>
      </c>
      <c r="E47" s="143" t="s">
        <v>8959</v>
      </c>
      <c r="F47" s="143"/>
      <c r="G47" s="339" t="s">
        <v>8975</v>
      </c>
    </row>
    <row r="48" spans="1:7" ht="14.25">
      <c r="A48" s="360">
        <v>43517</v>
      </c>
      <c r="B48" s="176" t="s">
        <v>8976</v>
      </c>
      <c r="C48" s="339" t="s">
        <v>8977</v>
      </c>
      <c r="D48" s="362" t="s">
        <v>8978</v>
      </c>
      <c r="E48" s="143" t="s">
        <v>8959</v>
      </c>
      <c r="F48" s="143"/>
      <c r="G48" s="339" t="s">
        <v>8979</v>
      </c>
    </row>
    <row r="49" spans="1:7" ht="14.25">
      <c r="A49" s="360">
        <v>43517</v>
      </c>
      <c r="B49" s="181" t="s">
        <v>8980</v>
      </c>
      <c r="C49" s="339" t="s">
        <v>8981</v>
      </c>
      <c r="D49" s="178">
        <v>3045593014</v>
      </c>
      <c r="E49" s="143" t="s">
        <v>8959</v>
      </c>
      <c r="F49" s="143"/>
      <c r="G49" s="339" t="s">
        <v>8982</v>
      </c>
    </row>
    <row r="50" spans="1:7" ht="14.25">
      <c r="A50" s="360">
        <v>43517</v>
      </c>
      <c r="B50" s="176" t="s">
        <v>8983</v>
      </c>
      <c r="C50" s="339" t="s">
        <v>8981</v>
      </c>
      <c r="D50" s="182">
        <v>3163777953</v>
      </c>
      <c r="E50" s="143" t="s">
        <v>8959</v>
      </c>
      <c r="F50" s="143"/>
      <c r="G50" s="339" t="s">
        <v>8984</v>
      </c>
    </row>
    <row r="51" spans="1:7" ht="14.25">
      <c r="A51" s="360">
        <v>43517</v>
      </c>
      <c r="B51" s="181">
        <v>4221897</v>
      </c>
      <c r="C51" s="339" t="s">
        <v>8977</v>
      </c>
      <c r="D51" s="182">
        <v>3122253373</v>
      </c>
      <c r="E51" s="143" t="s">
        <v>8959</v>
      </c>
      <c r="F51" s="143"/>
      <c r="G51" s="339" t="s">
        <v>8899</v>
      </c>
    </row>
    <row r="52" spans="1:7" ht="14.25">
      <c r="A52" s="360">
        <v>43517</v>
      </c>
      <c r="B52" s="182" t="s">
        <v>8985</v>
      </c>
      <c r="C52" s="339" t="s">
        <v>8981</v>
      </c>
      <c r="D52" s="182">
        <v>3122253373</v>
      </c>
      <c r="E52" s="143" t="s">
        <v>8959</v>
      </c>
      <c r="F52" s="143"/>
      <c r="G52" s="339" t="s">
        <v>8899</v>
      </c>
    </row>
    <row r="53" spans="1:7" ht="38.25">
      <c r="A53" s="360">
        <v>43517</v>
      </c>
      <c r="B53" s="183">
        <v>4299367</v>
      </c>
      <c r="C53" s="339" t="s">
        <v>8986</v>
      </c>
      <c r="D53" s="184">
        <v>3162577274</v>
      </c>
      <c r="E53" s="143" t="s">
        <v>8959</v>
      </c>
      <c r="F53" s="143"/>
      <c r="G53" s="339" t="s">
        <v>8987</v>
      </c>
    </row>
    <row r="54" spans="1:7" ht="25.5">
      <c r="A54" s="360">
        <v>43517</v>
      </c>
      <c r="B54" s="176" t="s">
        <v>8974</v>
      </c>
      <c r="C54" s="339" t="s">
        <v>8928</v>
      </c>
      <c r="D54" s="362"/>
      <c r="E54" s="143" t="s">
        <v>8959</v>
      </c>
      <c r="F54" s="143"/>
      <c r="G54" s="339" t="s">
        <v>8988</v>
      </c>
    </row>
    <row r="55" spans="1:7" ht="25.5">
      <c r="A55" s="363">
        <v>43517</v>
      </c>
      <c r="B55" s="176" t="s">
        <v>8989</v>
      </c>
      <c r="C55" s="339" t="s">
        <v>8990</v>
      </c>
      <c r="D55" s="362">
        <v>322854476</v>
      </c>
      <c r="E55" s="143" t="s">
        <v>8959</v>
      </c>
      <c r="F55" s="143" t="s">
        <v>56</v>
      </c>
      <c r="G55" s="339" t="s">
        <v>8991</v>
      </c>
    </row>
    <row r="56" spans="1:7" ht="25.5">
      <c r="A56" s="360">
        <v>43518</v>
      </c>
      <c r="B56" s="176" t="s">
        <v>8974</v>
      </c>
      <c r="C56" s="339" t="s">
        <v>8904</v>
      </c>
      <c r="D56" s="192">
        <v>3163909380</v>
      </c>
      <c r="E56" s="143" t="s">
        <v>8959</v>
      </c>
      <c r="F56" s="143"/>
      <c r="G56" s="339" t="s">
        <v>8988</v>
      </c>
    </row>
    <row r="57" spans="1:7" ht="25.5">
      <c r="A57" s="360">
        <v>43518</v>
      </c>
      <c r="B57" s="176">
        <v>4345302</v>
      </c>
      <c r="C57" s="339" t="s">
        <v>8992</v>
      </c>
      <c r="D57" s="175">
        <v>3127968184</v>
      </c>
      <c r="E57" s="143" t="s">
        <v>8959</v>
      </c>
      <c r="F57" s="143"/>
      <c r="G57" s="339" t="s">
        <v>8993</v>
      </c>
    </row>
    <row r="58" spans="1:7" ht="14.25">
      <c r="A58" s="360">
        <v>43518</v>
      </c>
      <c r="B58" s="185" t="s">
        <v>8994</v>
      </c>
      <c r="C58" s="339" t="s">
        <v>8904</v>
      </c>
      <c r="D58" s="192">
        <v>3013182018</v>
      </c>
      <c r="E58" s="143" t="s">
        <v>8959</v>
      </c>
      <c r="F58" s="143"/>
      <c r="G58" s="339" t="s">
        <v>8995</v>
      </c>
    </row>
    <row r="59" spans="1:7" ht="14.25">
      <c r="A59" s="360">
        <v>43518</v>
      </c>
      <c r="B59" s="176">
        <v>4315148</v>
      </c>
      <c r="C59" s="339" t="s">
        <v>8977</v>
      </c>
      <c r="D59" s="175">
        <v>3156276200</v>
      </c>
      <c r="E59" s="143" t="s">
        <v>8959</v>
      </c>
      <c r="F59" s="143"/>
      <c r="G59" s="339" t="s">
        <v>8996</v>
      </c>
    </row>
    <row r="60" spans="1:7" ht="14.25">
      <c r="A60" s="360">
        <v>43518</v>
      </c>
      <c r="B60" s="176" t="s">
        <v>8997</v>
      </c>
      <c r="C60" s="339" t="s">
        <v>8977</v>
      </c>
      <c r="D60" s="175">
        <v>3183638472</v>
      </c>
      <c r="E60" s="143" t="s">
        <v>8959</v>
      </c>
      <c r="F60" s="143"/>
      <c r="G60" s="339" t="s">
        <v>8998</v>
      </c>
    </row>
    <row r="61" spans="1:7" ht="14.25">
      <c r="A61" s="360">
        <v>43518</v>
      </c>
      <c r="B61" s="181" t="s">
        <v>8999</v>
      </c>
      <c r="C61" s="339" t="s">
        <v>8968</v>
      </c>
      <c r="D61" s="192">
        <v>3003237724</v>
      </c>
      <c r="E61" s="143" t="s">
        <v>8959</v>
      </c>
      <c r="F61" s="143"/>
      <c r="G61" s="339" t="s">
        <v>9000</v>
      </c>
    </row>
    <row r="62" spans="1:7" ht="14.25">
      <c r="A62" s="360">
        <v>43518</v>
      </c>
      <c r="B62" s="186" t="s">
        <v>8974</v>
      </c>
      <c r="C62" s="339" t="s">
        <v>8928</v>
      </c>
      <c r="D62" s="192">
        <v>3117118884</v>
      </c>
      <c r="E62" s="143" t="s">
        <v>8959</v>
      </c>
      <c r="F62" s="143"/>
      <c r="G62" s="339" t="s">
        <v>9001</v>
      </c>
    </row>
    <row r="63" spans="1:7" ht="25.5">
      <c r="A63" s="360">
        <v>43518</v>
      </c>
      <c r="B63" s="176" t="s">
        <v>9002</v>
      </c>
      <c r="C63" s="339" t="s">
        <v>9003</v>
      </c>
      <c r="D63" s="175">
        <v>3112477094</v>
      </c>
      <c r="E63" s="143" t="s">
        <v>8959</v>
      </c>
      <c r="F63" s="143"/>
      <c r="G63" s="339" t="s">
        <v>9004</v>
      </c>
    </row>
    <row r="64" spans="1:7" ht="14.25">
      <c r="A64" s="360">
        <v>43518</v>
      </c>
      <c r="B64" s="186" t="s">
        <v>8935</v>
      </c>
      <c r="C64" s="339" t="s">
        <v>9005</v>
      </c>
      <c r="D64" s="192">
        <v>3106447380</v>
      </c>
      <c r="E64" s="143" t="s">
        <v>8959</v>
      </c>
      <c r="F64" s="143" t="s">
        <v>9006</v>
      </c>
      <c r="G64" s="339" t="s">
        <v>9007</v>
      </c>
    </row>
    <row r="65" spans="1:7" ht="25.5">
      <c r="A65" s="360">
        <v>43521</v>
      </c>
      <c r="B65" s="176" t="s">
        <v>8985</v>
      </c>
      <c r="C65" s="339"/>
      <c r="D65" s="362" t="s">
        <v>9008</v>
      </c>
      <c r="E65" s="143" t="s">
        <v>8959</v>
      </c>
      <c r="F65" s="143"/>
      <c r="G65" s="339" t="s">
        <v>9009</v>
      </c>
    </row>
    <row r="66" spans="1:7" ht="14.25">
      <c r="A66" s="360">
        <v>43521</v>
      </c>
      <c r="B66" s="182" t="s">
        <v>9010</v>
      </c>
      <c r="C66" s="339" t="s">
        <v>8956</v>
      </c>
      <c r="D66" s="175">
        <v>3113411874</v>
      </c>
      <c r="E66" s="143" t="s">
        <v>8959</v>
      </c>
      <c r="F66" s="143"/>
      <c r="G66" s="339" t="s">
        <v>9011</v>
      </c>
    </row>
    <row r="67" spans="1:7" ht="14.25">
      <c r="A67" s="364">
        <v>43521</v>
      </c>
      <c r="B67" s="187">
        <v>1492633</v>
      </c>
      <c r="C67" s="339" t="s">
        <v>8956</v>
      </c>
      <c r="D67" s="175">
        <v>3103987591</v>
      </c>
      <c r="E67" s="143" t="s">
        <v>8959</v>
      </c>
      <c r="F67" s="143"/>
      <c r="G67" s="339"/>
    </row>
    <row r="68" spans="1:7" ht="14.25">
      <c r="A68" s="365">
        <v>43521</v>
      </c>
      <c r="B68" s="185" t="s">
        <v>9012</v>
      </c>
      <c r="C68" s="339" t="s">
        <v>8956</v>
      </c>
      <c r="D68" s="362"/>
      <c r="E68" s="143" t="s">
        <v>8959</v>
      </c>
      <c r="F68" s="143"/>
      <c r="G68" s="188" t="s">
        <v>9013</v>
      </c>
    </row>
    <row r="69" spans="1:7" ht="14.25">
      <c r="A69" s="360">
        <v>43521</v>
      </c>
      <c r="B69" s="182" t="s">
        <v>9014</v>
      </c>
      <c r="C69" s="339" t="s">
        <v>8956</v>
      </c>
      <c r="D69" s="175">
        <v>3115285797</v>
      </c>
      <c r="E69" s="143" t="s">
        <v>8959</v>
      </c>
      <c r="F69" s="143"/>
      <c r="G69" s="339" t="s">
        <v>9015</v>
      </c>
    </row>
    <row r="70" spans="1:7" ht="14.25">
      <c r="A70" s="360">
        <v>43522</v>
      </c>
      <c r="B70" s="192" t="s">
        <v>9016</v>
      </c>
      <c r="C70" s="143" t="s">
        <v>8904</v>
      </c>
      <c r="D70" s="2112"/>
      <c r="E70" s="143" t="s">
        <v>8959</v>
      </c>
      <c r="F70" s="143"/>
      <c r="G70" s="339" t="s">
        <v>8879</v>
      </c>
    </row>
    <row r="71" spans="1:7" ht="14.25">
      <c r="A71" s="360">
        <v>43522</v>
      </c>
      <c r="B71" s="185">
        <v>4354472</v>
      </c>
      <c r="C71" s="225" t="s">
        <v>8992</v>
      </c>
      <c r="D71" s="175">
        <v>3194910969</v>
      </c>
      <c r="E71" s="143" t="s">
        <v>8959</v>
      </c>
      <c r="F71" s="143"/>
      <c r="G71" s="189" t="s">
        <v>9017</v>
      </c>
    </row>
    <row r="72" spans="1:7" ht="14.25">
      <c r="A72" s="360">
        <v>43522</v>
      </c>
      <c r="B72" s="182" t="s">
        <v>9018</v>
      </c>
      <c r="C72" s="143" t="s">
        <v>9019</v>
      </c>
      <c r="D72" s="175">
        <v>3046175042</v>
      </c>
      <c r="E72" s="143" t="s">
        <v>8959</v>
      </c>
      <c r="F72" s="143"/>
      <c r="G72" s="339" t="s">
        <v>9020</v>
      </c>
    </row>
    <row r="73" spans="1:7" ht="14.25">
      <c r="A73" s="360">
        <v>43522</v>
      </c>
      <c r="B73" s="182" t="s">
        <v>8974</v>
      </c>
      <c r="C73" s="143" t="s">
        <v>8956</v>
      </c>
      <c r="D73" s="175">
        <v>3152200809</v>
      </c>
      <c r="E73" s="143" t="s">
        <v>8959</v>
      </c>
      <c r="F73" s="143"/>
      <c r="G73" s="339" t="s">
        <v>9021</v>
      </c>
    </row>
    <row r="74" spans="1:7" ht="14.25">
      <c r="A74" s="360">
        <v>43522</v>
      </c>
      <c r="B74" s="182" t="s">
        <v>8897</v>
      </c>
      <c r="C74" s="143" t="s">
        <v>9022</v>
      </c>
      <c r="D74" s="175">
        <v>3144630945</v>
      </c>
      <c r="E74" s="143" t="s">
        <v>8959</v>
      </c>
      <c r="F74" s="143"/>
      <c r="G74" s="339" t="s">
        <v>9023</v>
      </c>
    </row>
    <row r="75" spans="1:7" ht="14.25">
      <c r="A75" s="360">
        <v>43522</v>
      </c>
      <c r="B75" s="176" t="s">
        <v>9024</v>
      </c>
      <c r="C75" s="143" t="s">
        <v>9025</v>
      </c>
      <c r="D75" s="192">
        <v>3209896416</v>
      </c>
      <c r="E75" s="143" t="s">
        <v>8959</v>
      </c>
      <c r="F75" s="143"/>
      <c r="G75" s="190" t="s">
        <v>2083</v>
      </c>
    </row>
    <row r="76" spans="1:7" ht="14.25">
      <c r="A76" s="360">
        <v>43522</v>
      </c>
      <c r="B76" s="182" t="s">
        <v>9026</v>
      </c>
      <c r="C76" s="143" t="s">
        <v>9027</v>
      </c>
      <c r="D76" s="2112"/>
      <c r="E76" s="143" t="s">
        <v>8959</v>
      </c>
      <c r="F76" s="143"/>
      <c r="G76" s="339" t="s">
        <v>9013</v>
      </c>
    </row>
    <row r="77" spans="1:7" ht="15">
      <c r="A77" s="360">
        <v>43522</v>
      </c>
      <c r="B77" s="176" t="s">
        <v>9028</v>
      </c>
      <c r="C77" s="143" t="s">
        <v>8928</v>
      </c>
      <c r="D77" s="191">
        <v>3042490628</v>
      </c>
      <c r="E77" s="143" t="s">
        <v>8959</v>
      </c>
      <c r="F77" s="143"/>
      <c r="G77" s="339" t="s">
        <v>9029</v>
      </c>
    </row>
    <row r="78" spans="1:7" ht="25.5">
      <c r="A78" s="360">
        <v>43523</v>
      </c>
      <c r="B78" s="295" t="s">
        <v>9030</v>
      </c>
      <c r="C78" s="143" t="s">
        <v>8904</v>
      </c>
      <c r="D78" s="192">
        <v>3147766971</v>
      </c>
      <c r="E78" s="143" t="s">
        <v>8959</v>
      </c>
      <c r="F78" s="143"/>
      <c r="G78" s="339" t="s">
        <v>9031</v>
      </c>
    </row>
    <row r="79" spans="1:7" ht="14.25">
      <c r="A79" s="360">
        <v>43523</v>
      </c>
      <c r="B79" s="176">
        <v>4380136</v>
      </c>
      <c r="C79" s="143" t="s">
        <v>8992</v>
      </c>
      <c r="D79" s="182">
        <v>3148624256</v>
      </c>
      <c r="E79" s="143" t="s">
        <v>8959</v>
      </c>
      <c r="F79" s="143"/>
      <c r="G79" s="339" t="s">
        <v>9032</v>
      </c>
    </row>
    <row r="80" spans="1:7" ht="24" customHeight="1">
      <c r="A80" s="360">
        <v>43523</v>
      </c>
      <c r="B80" s="181" t="s">
        <v>8985</v>
      </c>
      <c r="C80" s="143"/>
      <c r="D80" s="193">
        <v>3204476625</v>
      </c>
      <c r="E80" s="143" t="s">
        <v>8959</v>
      </c>
      <c r="F80" s="143"/>
      <c r="G80" s="339" t="s">
        <v>9033</v>
      </c>
    </row>
    <row r="81" spans="1:7" ht="51">
      <c r="A81" s="360">
        <v>43524</v>
      </c>
      <c r="B81" s="194" t="s">
        <v>9034</v>
      </c>
      <c r="C81" s="143" t="s">
        <v>8981</v>
      </c>
      <c r="D81" s="195">
        <v>3008981868</v>
      </c>
      <c r="E81" s="143" t="s">
        <v>22</v>
      </c>
      <c r="F81" s="143" t="s">
        <v>9035</v>
      </c>
      <c r="G81" s="339" t="s">
        <v>9036</v>
      </c>
    </row>
    <row r="82" spans="1:7" ht="38.25">
      <c r="A82" s="360">
        <v>43524</v>
      </c>
      <c r="B82" s="196" t="s">
        <v>9037</v>
      </c>
      <c r="C82" s="143" t="s">
        <v>8981</v>
      </c>
      <c r="D82" s="197">
        <v>3175050599</v>
      </c>
      <c r="E82" s="143" t="s">
        <v>22</v>
      </c>
      <c r="F82" s="143" t="s">
        <v>9035</v>
      </c>
      <c r="G82" s="339" t="s">
        <v>9038</v>
      </c>
    </row>
    <row r="83" spans="1:7" ht="38.25">
      <c r="A83" s="360">
        <v>43524</v>
      </c>
      <c r="B83" s="198">
        <v>67920577</v>
      </c>
      <c r="C83" s="143" t="s">
        <v>9039</v>
      </c>
      <c r="D83" s="199">
        <v>3042490628</v>
      </c>
      <c r="E83" s="143" t="s">
        <v>22</v>
      </c>
      <c r="F83" s="143" t="s">
        <v>4236</v>
      </c>
      <c r="G83" s="339" t="s">
        <v>9040</v>
      </c>
    </row>
    <row r="84" spans="1:7" ht="38.25">
      <c r="A84" s="360">
        <v>43524</v>
      </c>
      <c r="B84" s="198">
        <v>67921872</v>
      </c>
      <c r="C84" s="143" t="s">
        <v>9039</v>
      </c>
      <c r="D84" s="199">
        <f>50762166687</f>
        <v>50762166687</v>
      </c>
      <c r="E84" s="143" t="s">
        <v>22</v>
      </c>
      <c r="F84" s="143" t="s">
        <v>9041</v>
      </c>
      <c r="G84" s="339" t="s">
        <v>9042</v>
      </c>
    </row>
    <row r="85" spans="1:7" ht="25.5">
      <c r="A85" s="360">
        <v>43525</v>
      </c>
      <c r="B85" s="200">
        <v>4212814</v>
      </c>
      <c r="C85" s="143" t="s">
        <v>9043</v>
      </c>
      <c r="D85" s="182" t="s">
        <v>9044</v>
      </c>
      <c r="E85" s="143" t="s">
        <v>48</v>
      </c>
      <c r="F85" s="143"/>
      <c r="G85" s="339" t="s">
        <v>9045</v>
      </c>
    </row>
    <row r="86" spans="1:7" ht="15">
      <c r="A86" s="360">
        <v>43525</v>
      </c>
      <c r="B86" s="201"/>
      <c r="C86" s="143" t="s">
        <v>9046</v>
      </c>
      <c r="D86" s="202" t="s">
        <v>9047</v>
      </c>
      <c r="E86" s="143" t="s">
        <v>48</v>
      </c>
      <c r="F86" s="143"/>
      <c r="G86" s="339"/>
    </row>
    <row r="87" spans="1:7" ht="14.25">
      <c r="A87" s="360">
        <v>43529</v>
      </c>
      <c r="B87" s="2112">
        <v>4355458</v>
      </c>
      <c r="C87" s="143" t="s">
        <v>9048</v>
      </c>
      <c r="D87" s="203">
        <v>3178091099</v>
      </c>
      <c r="E87" s="143" t="s">
        <v>209</v>
      </c>
      <c r="F87" s="143"/>
      <c r="G87" s="143" t="s">
        <v>9049</v>
      </c>
    </row>
    <row r="88" spans="1:7" ht="25.5">
      <c r="A88" s="360">
        <v>43529</v>
      </c>
      <c r="B88" s="2112" t="s">
        <v>9050</v>
      </c>
      <c r="C88" s="143" t="s">
        <v>9051</v>
      </c>
      <c r="D88" s="2112">
        <v>3146744533</v>
      </c>
      <c r="E88" s="143" t="s">
        <v>209</v>
      </c>
      <c r="F88" s="143" t="s">
        <v>56</v>
      </c>
      <c r="G88" s="339" t="s">
        <v>9052</v>
      </c>
    </row>
    <row r="89" spans="1:7" ht="12.75">
      <c r="A89" s="360">
        <v>43529</v>
      </c>
      <c r="B89" s="2112" t="s">
        <v>9053</v>
      </c>
      <c r="C89" s="143" t="s">
        <v>9054</v>
      </c>
      <c r="D89" s="2112">
        <v>3012308465</v>
      </c>
      <c r="E89" s="143" t="s">
        <v>209</v>
      </c>
      <c r="F89" s="143" t="s">
        <v>557</v>
      </c>
      <c r="G89" s="143" t="s">
        <v>9055</v>
      </c>
    </row>
    <row r="90" spans="1:7" ht="12.75">
      <c r="A90" s="360">
        <v>43529</v>
      </c>
      <c r="B90" s="2112" t="s">
        <v>8980</v>
      </c>
      <c r="C90" s="143" t="s">
        <v>9056</v>
      </c>
      <c r="D90" s="2112">
        <v>3504721892</v>
      </c>
      <c r="E90" s="143" t="s">
        <v>209</v>
      </c>
      <c r="F90" s="143" t="s">
        <v>130</v>
      </c>
      <c r="G90" s="143" t="s">
        <v>9057</v>
      </c>
    </row>
    <row r="91" spans="1:7" ht="25.5">
      <c r="A91" s="360">
        <v>43529</v>
      </c>
      <c r="B91" s="2112" t="s">
        <v>9026</v>
      </c>
      <c r="C91" s="143" t="s">
        <v>8921</v>
      </c>
      <c r="D91" s="2112">
        <v>3145794951</v>
      </c>
      <c r="E91" s="143" t="s">
        <v>209</v>
      </c>
      <c r="F91" s="143" t="s">
        <v>130</v>
      </c>
      <c r="G91" s="339" t="s">
        <v>9058</v>
      </c>
    </row>
    <row r="92" spans="1:7" ht="12.75">
      <c r="A92" s="360">
        <v>43529</v>
      </c>
      <c r="B92" s="2112" t="s">
        <v>8974</v>
      </c>
      <c r="C92" s="143" t="s">
        <v>9056</v>
      </c>
      <c r="D92" s="2112">
        <v>3012431733</v>
      </c>
      <c r="E92" s="143" t="s">
        <v>209</v>
      </c>
      <c r="F92" s="143"/>
      <c r="G92" s="143" t="s">
        <v>9049</v>
      </c>
    </row>
    <row r="93" spans="1:7" ht="38.25">
      <c r="A93" s="360">
        <v>43529</v>
      </c>
      <c r="B93" s="191" t="s">
        <v>9024</v>
      </c>
      <c r="C93" s="143" t="s">
        <v>9056</v>
      </c>
      <c r="D93" s="2112">
        <v>3117759077</v>
      </c>
      <c r="E93" s="143" t="s">
        <v>209</v>
      </c>
      <c r="F93" s="143" t="s">
        <v>59</v>
      </c>
      <c r="G93" s="339" t="s">
        <v>9059</v>
      </c>
    </row>
    <row r="94" spans="1:7" ht="25.5">
      <c r="A94" s="360">
        <v>43529</v>
      </c>
      <c r="B94" s="2112">
        <v>4141809</v>
      </c>
      <c r="C94" s="143" t="s">
        <v>9060</v>
      </c>
      <c r="D94" s="2112">
        <v>3175050599</v>
      </c>
      <c r="E94" s="143" t="s">
        <v>209</v>
      </c>
      <c r="F94" s="143" t="s">
        <v>46</v>
      </c>
      <c r="G94" s="339" t="s">
        <v>9061</v>
      </c>
    </row>
    <row r="95" spans="1:7" ht="25.5">
      <c r="A95" s="360">
        <v>43529</v>
      </c>
      <c r="B95" s="2112" t="s">
        <v>9062</v>
      </c>
      <c r="C95" s="143" t="s">
        <v>9063</v>
      </c>
      <c r="D95" s="2112">
        <v>3127328981</v>
      </c>
      <c r="E95" s="143" t="s">
        <v>209</v>
      </c>
      <c r="F95" s="143" t="s">
        <v>130</v>
      </c>
      <c r="G95" s="339" t="s">
        <v>9064</v>
      </c>
    </row>
    <row r="96" spans="1:7" ht="51">
      <c r="A96" s="360">
        <v>43529</v>
      </c>
      <c r="B96" s="2112">
        <v>4221897</v>
      </c>
      <c r="C96" s="143" t="s">
        <v>9065</v>
      </c>
      <c r="D96" s="2112">
        <v>3184020514</v>
      </c>
      <c r="E96" s="143" t="s">
        <v>9066</v>
      </c>
      <c r="F96" s="143" t="s">
        <v>36</v>
      </c>
      <c r="G96" s="339" t="s">
        <v>9067</v>
      </c>
    </row>
    <row r="97" spans="1:8" ht="25.5">
      <c r="A97" s="360">
        <v>43530</v>
      </c>
      <c r="B97" s="176" t="s">
        <v>8974</v>
      </c>
      <c r="C97" s="143" t="s">
        <v>9068</v>
      </c>
      <c r="D97" s="2112" t="s">
        <v>9069</v>
      </c>
      <c r="E97" s="143" t="s">
        <v>8959</v>
      </c>
      <c r="F97" s="143" t="s">
        <v>59</v>
      </c>
      <c r="G97" s="339" t="s">
        <v>9070</v>
      </c>
    </row>
    <row r="98" spans="1:8" ht="38.25">
      <c r="A98" s="360">
        <v>43530</v>
      </c>
      <c r="B98" s="176" t="s">
        <v>9071</v>
      </c>
      <c r="C98" s="143" t="s">
        <v>8904</v>
      </c>
      <c r="D98" s="182">
        <v>3168213780</v>
      </c>
      <c r="E98" s="143" t="s">
        <v>8959</v>
      </c>
      <c r="F98" s="143"/>
      <c r="G98" s="339" t="s">
        <v>9072</v>
      </c>
    </row>
    <row r="99" spans="1:8" ht="14.25">
      <c r="A99" s="360">
        <v>43530</v>
      </c>
      <c r="B99" s="176" t="s">
        <v>8974</v>
      </c>
      <c r="C99" s="143" t="s">
        <v>9005</v>
      </c>
      <c r="D99" s="204"/>
      <c r="E99" s="143" t="s">
        <v>8959</v>
      </c>
      <c r="F99" s="143"/>
      <c r="G99" s="339" t="s">
        <v>9073</v>
      </c>
    </row>
    <row r="100" spans="1:8" ht="38.25">
      <c r="A100" s="360">
        <v>43530</v>
      </c>
      <c r="B100" s="176" t="s">
        <v>9074</v>
      </c>
      <c r="C100" s="143" t="s">
        <v>8992</v>
      </c>
      <c r="D100" s="205">
        <v>3112810747</v>
      </c>
      <c r="E100" s="143" t="s">
        <v>8959</v>
      </c>
      <c r="F100" s="143"/>
      <c r="G100" s="339" t="s">
        <v>9075</v>
      </c>
    </row>
    <row r="101" spans="1:8" ht="14.25">
      <c r="A101" s="360">
        <v>43531</v>
      </c>
      <c r="B101" s="176">
        <v>4390446</v>
      </c>
      <c r="C101" s="143" t="s">
        <v>9076</v>
      </c>
      <c r="D101" s="206">
        <v>3005907422</v>
      </c>
      <c r="E101" s="143" t="s">
        <v>8959</v>
      </c>
      <c r="F101" s="143"/>
      <c r="G101" s="339" t="s">
        <v>9077</v>
      </c>
    </row>
    <row r="102" spans="1:8" ht="38.25">
      <c r="A102" s="360">
        <v>43531</v>
      </c>
      <c r="B102" s="176">
        <v>4223105</v>
      </c>
      <c r="C102" s="143" t="s">
        <v>8956</v>
      </c>
      <c r="D102" s="206">
        <v>3175050599</v>
      </c>
      <c r="E102" s="143" t="s">
        <v>8959</v>
      </c>
      <c r="F102" s="143"/>
      <c r="G102" s="339" t="s">
        <v>9078</v>
      </c>
    </row>
    <row r="103" spans="1:8" ht="14.25">
      <c r="A103" s="360">
        <v>43535</v>
      </c>
      <c r="B103" s="176" t="s">
        <v>9079</v>
      </c>
      <c r="C103" s="143" t="s">
        <v>9080</v>
      </c>
      <c r="D103" s="207">
        <v>3127309107</v>
      </c>
      <c r="E103" s="143" t="s">
        <v>8959</v>
      </c>
      <c r="F103" s="2112" t="s">
        <v>130</v>
      </c>
      <c r="G103" s="339" t="s">
        <v>9081</v>
      </c>
    </row>
    <row r="104" spans="1:8" ht="25.5">
      <c r="A104" s="360">
        <v>43535</v>
      </c>
      <c r="B104" s="182" t="s">
        <v>9082</v>
      </c>
      <c r="C104" s="143" t="s">
        <v>8992</v>
      </c>
      <c r="D104" s="2112"/>
      <c r="E104" s="143" t="s">
        <v>8959</v>
      </c>
      <c r="F104" s="143"/>
      <c r="G104" s="339" t="s">
        <v>9083</v>
      </c>
    </row>
    <row r="105" spans="1:8" ht="25.5">
      <c r="A105" s="360">
        <v>43535</v>
      </c>
      <c r="B105" s="2112">
        <v>4212814</v>
      </c>
      <c r="C105" s="143" t="s">
        <v>9005</v>
      </c>
      <c r="D105" s="2112"/>
      <c r="E105" s="143" t="s">
        <v>8959</v>
      </c>
      <c r="F105" s="143"/>
      <c r="G105" s="339" t="s">
        <v>9084</v>
      </c>
    </row>
    <row r="106" spans="1:8" ht="51">
      <c r="A106" s="360">
        <v>43535</v>
      </c>
      <c r="B106" s="176" t="s">
        <v>9085</v>
      </c>
      <c r="C106" s="143" t="s">
        <v>8986</v>
      </c>
      <c r="D106" s="208">
        <v>3163860217</v>
      </c>
      <c r="E106" s="143" t="s">
        <v>8959</v>
      </c>
      <c r="F106" s="143"/>
      <c r="G106" s="339" t="s">
        <v>9086</v>
      </c>
    </row>
    <row r="107" spans="1:8" ht="14.25">
      <c r="A107" s="365">
        <v>43536</v>
      </c>
      <c r="B107" s="366">
        <v>4245667</v>
      </c>
      <c r="C107" s="2112" t="s">
        <v>8986</v>
      </c>
      <c r="D107" s="203">
        <v>3148813878</v>
      </c>
      <c r="E107" s="2112"/>
      <c r="F107" s="143"/>
      <c r="G107" s="143" t="s">
        <v>9087</v>
      </c>
      <c r="H107" s="339"/>
    </row>
    <row r="108" spans="1:8" ht="25.5">
      <c r="A108" s="365">
        <v>43536</v>
      </c>
      <c r="B108" s="295" t="s">
        <v>9088</v>
      </c>
      <c r="C108" s="143" t="s">
        <v>8986</v>
      </c>
      <c r="D108" s="182">
        <v>3148624256</v>
      </c>
      <c r="E108" s="143" t="s">
        <v>9089</v>
      </c>
      <c r="F108" s="143"/>
      <c r="G108" s="339" t="s">
        <v>9090</v>
      </c>
    </row>
    <row r="109" spans="1:8" ht="14.25">
      <c r="A109" s="365">
        <v>43536</v>
      </c>
      <c r="B109" s="193">
        <v>67921802</v>
      </c>
      <c r="C109" s="143" t="s">
        <v>8986</v>
      </c>
      <c r="D109" s="209">
        <v>3046175042</v>
      </c>
      <c r="E109" s="143" t="s">
        <v>9089</v>
      </c>
      <c r="F109" s="143"/>
      <c r="G109" s="339" t="s">
        <v>9091</v>
      </c>
    </row>
    <row r="110" spans="1:8" ht="51">
      <c r="A110" s="365">
        <v>43537</v>
      </c>
      <c r="B110" s="200">
        <v>4403752</v>
      </c>
      <c r="C110" s="143" t="s">
        <v>9043</v>
      </c>
      <c r="D110" s="195">
        <v>311720176</v>
      </c>
      <c r="E110" s="143" t="s">
        <v>22</v>
      </c>
      <c r="F110" s="143"/>
      <c r="G110" s="339" t="s">
        <v>9092</v>
      </c>
    </row>
    <row r="111" spans="1:8" ht="15">
      <c r="A111" s="365">
        <v>43539</v>
      </c>
      <c r="B111" s="176" t="s">
        <v>9093</v>
      </c>
      <c r="C111" s="143" t="s">
        <v>8912</v>
      </c>
      <c r="D111" s="208">
        <v>3012740564</v>
      </c>
      <c r="E111" s="143" t="s">
        <v>9089</v>
      </c>
      <c r="F111" s="143" t="s">
        <v>127</v>
      </c>
      <c r="G111" s="143" t="s">
        <v>9094</v>
      </c>
    </row>
    <row r="112" spans="1:8" ht="15">
      <c r="A112" s="365">
        <v>43540</v>
      </c>
      <c r="B112" s="210">
        <v>1766330</v>
      </c>
      <c r="C112" s="143" t="s">
        <v>9095</v>
      </c>
      <c r="D112" s="182">
        <v>3114247246</v>
      </c>
      <c r="E112" s="143" t="s">
        <v>9089</v>
      </c>
      <c r="F112" s="143" t="s">
        <v>46</v>
      </c>
      <c r="G112" s="143" t="s">
        <v>9096</v>
      </c>
    </row>
    <row r="113" spans="1:8" ht="12.75">
      <c r="A113" s="364">
        <v>43559</v>
      </c>
      <c r="B113" s="2112" t="s">
        <v>9097</v>
      </c>
      <c r="C113" s="143" t="s">
        <v>8904</v>
      </c>
      <c r="D113" s="2112">
        <v>3506733774</v>
      </c>
      <c r="E113" s="143" t="s">
        <v>9089</v>
      </c>
      <c r="F113" s="143"/>
      <c r="G113" s="143" t="s">
        <v>9098</v>
      </c>
    </row>
    <row r="114" spans="1:8" ht="12.75">
      <c r="A114" s="364">
        <v>43559</v>
      </c>
      <c r="B114" s="2112">
        <v>279962</v>
      </c>
      <c r="C114" s="143" t="s">
        <v>9099</v>
      </c>
      <c r="D114" s="2112">
        <v>3182063286</v>
      </c>
      <c r="E114" s="143" t="s">
        <v>9089</v>
      </c>
      <c r="F114" s="143"/>
      <c r="G114" s="143" t="s">
        <v>9100</v>
      </c>
    </row>
    <row r="115" spans="1:8" ht="12.75">
      <c r="A115" s="364">
        <v>43559</v>
      </c>
      <c r="B115" s="2112" t="s">
        <v>9101</v>
      </c>
      <c r="C115" s="143" t="s">
        <v>9102</v>
      </c>
      <c r="D115" s="2112">
        <v>3188580150</v>
      </c>
      <c r="E115" s="143" t="s">
        <v>9089</v>
      </c>
      <c r="F115" s="143"/>
      <c r="G115" s="143" t="s">
        <v>9103</v>
      </c>
    </row>
    <row r="116" spans="1:8" ht="14.25">
      <c r="A116" s="364">
        <v>43559</v>
      </c>
      <c r="B116" s="2112">
        <v>4452246</v>
      </c>
      <c r="C116" s="143" t="s">
        <v>8981</v>
      </c>
      <c r="D116" s="2112">
        <v>3142965814</v>
      </c>
      <c r="E116" s="143" t="s">
        <v>9089</v>
      </c>
      <c r="F116" s="143" t="s">
        <v>43</v>
      </c>
      <c r="G116" s="180" t="s">
        <v>9104</v>
      </c>
    </row>
    <row r="117" spans="1:8" ht="12.75">
      <c r="A117" s="364">
        <v>43559</v>
      </c>
      <c r="B117" s="2112" t="s">
        <v>8961</v>
      </c>
      <c r="C117" s="143" t="s">
        <v>9105</v>
      </c>
      <c r="D117" s="2112">
        <v>3006935485</v>
      </c>
      <c r="E117" s="143" t="s">
        <v>9089</v>
      </c>
      <c r="F117" s="143"/>
      <c r="G117" s="143" t="s">
        <v>9106</v>
      </c>
    </row>
    <row r="118" spans="1:8" ht="14.25">
      <c r="A118" s="364">
        <v>43559</v>
      </c>
      <c r="B118" s="182" t="s">
        <v>9107</v>
      </c>
      <c r="C118" s="143" t="s">
        <v>9043</v>
      </c>
      <c r="D118" s="2112">
        <v>3002400006</v>
      </c>
      <c r="E118" s="143" t="s">
        <v>9089</v>
      </c>
      <c r="F118" s="143"/>
      <c r="G118" s="143" t="s">
        <v>9108</v>
      </c>
    </row>
    <row r="119" spans="1:8" ht="12.75">
      <c r="A119" s="364">
        <v>43559</v>
      </c>
      <c r="B119" s="2112" t="s">
        <v>9109</v>
      </c>
      <c r="C119" s="143" t="s">
        <v>8986</v>
      </c>
      <c r="D119" s="2112">
        <v>3142208490</v>
      </c>
      <c r="E119" s="143" t="s">
        <v>9089</v>
      </c>
      <c r="F119" s="143"/>
      <c r="G119" s="143" t="s">
        <v>9110</v>
      </c>
    </row>
    <row r="120" spans="1:8" ht="12.75">
      <c r="A120" s="364">
        <v>43559</v>
      </c>
      <c r="B120" s="2112" t="s">
        <v>9111</v>
      </c>
      <c r="C120" s="143" t="s">
        <v>9112</v>
      </c>
      <c r="D120" s="2112" t="s">
        <v>9113</v>
      </c>
      <c r="E120" s="143" t="s">
        <v>9089</v>
      </c>
      <c r="F120" s="143" t="s">
        <v>56</v>
      </c>
      <c r="G120" s="143" t="s">
        <v>9114</v>
      </c>
    </row>
    <row r="121" spans="1:8" ht="12.75">
      <c r="A121" s="364">
        <v>43559</v>
      </c>
      <c r="B121" s="2112" t="s">
        <v>8948</v>
      </c>
      <c r="C121" s="143" t="s">
        <v>9115</v>
      </c>
      <c r="D121" s="2112">
        <v>3146949558</v>
      </c>
      <c r="E121" s="143" t="s">
        <v>9089</v>
      </c>
      <c r="F121" s="143"/>
      <c r="G121" s="143" t="s">
        <v>9116</v>
      </c>
    </row>
    <row r="122" spans="1:8" ht="12.75">
      <c r="A122" s="364">
        <v>43559</v>
      </c>
      <c r="B122" s="2112" t="s">
        <v>9117</v>
      </c>
      <c r="C122" s="143" t="s">
        <v>9115</v>
      </c>
      <c r="D122" s="2112">
        <v>3146287699</v>
      </c>
      <c r="E122" s="143" t="s">
        <v>9089</v>
      </c>
      <c r="F122" s="143"/>
      <c r="G122" s="143" t="s">
        <v>9118</v>
      </c>
    </row>
    <row r="123" spans="1:8" ht="12.75">
      <c r="A123" s="364">
        <v>43559</v>
      </c>
      <c r="B123" s="2112">
        <v>731747</v>
      </c>
      <c r="C123" s="143" t="s">
        <v>9119</v>
      </c>
      <c r="D123" s="2112">
        <v>3188049225</v>
      </c>
      <c r="E123" s="143" t="s">
        <v>9089</v>
      </c>
      <c r="F123" s="143"/>
      <c r="G123" s="143" t="s">
        <v>9120</v>
      </c>
    </row>
    <row r="124" spans="1:8" ht="12.75">
      <c r="A124" s="364">
        <v>43559</v>
      </c>
      <c r="B124" s="2112" t="s">
        <v>9121</v>
      </c>
      <c r="C124" s="143" t="s">
        <v>8904</v>
      </c>
      <c r="D124" s="2112">
        <v>3003790092</v>
      </c>
      <c r="E124" s="143" t="s">
        <v>9089</v>
      </c>
      <c r="F124" s="143"/>
      <c r="G124" s="143" t="s">
        <v>9122</v>
      </c>
    </row>
    <row r="125" spans="1:8" ht="12.75">
      <c r="A125" s="364">
        <v>43559</v>
      </c>
      <c r="B125" s="2112" t="s">
        <v>9121</v>
      </c>
      <c r="C125" s="143" t="s">
        <v>8986</v>
      </c>
      <c r="D125" s="2112">
        <v>3003790092</v>
      </c>
      <c r="E125" s="143" t="s">
        <v>9089</v>
      </c>
      <c r="F125" s="143"/>
      <c r="G125" s="143" t="s">
        <v>9123</v>
      </c>
    </row>
    <row r="126" spans="1:8" ht="12.75">
      <c r="A126" s="364">
        <v>43559</v>
      </c>
      <c r="B126" s="2112" t="s">
        <v>9124</v>
      </c>
      <c r="C126" s="143" t="s">
        <v>8904</v>
      </c>
      <c r="D126" s="2112">
        <v>3218231644</v>
      </c>
      <c r="E126" s="143" t="s">
        <v>9089</v>
      </c>
      <c r="F126" s="143"/>
      <c r="G126" s="143" t="s">
        <v>9125</v>
      </c>
    </row>
    <row r="127" spans="1:8" ht="12.75">
      <c r="A127" s="364">
        <v>43559</v>
      </c>
      <c r="B127" s="2112" t="s">
        <v>9126</v>
      </c>
      <c r="C127" s="225" t="s">
        <v>8904</v>
      </c>
      <c r="D127" s="2112">
        <v>3136939832</v>
      </c>
      <c r="E127" s="225" t="s">
        <v>9089</v>
      </c>
      <c r="F127" s="143"/>
      <c r="G127" s="2" t="s">
        <v>9127</v>
      </c>
      <c r="H127" s="143"/>
    </row>
    <row r="128" spans="1:8" ht="14.25">
      <c r="A128" s="364">
        <v>43559</v>
      </c>
      <c r="B128" s="2112" t="s">
        <v>9128</v>
      </c>
      <c r="C128" s="225" t="s">
        <v>8986</v>
      </c>
      <c r="D128" s="2112">
        <v>3235029129</v>
      </c>
      <c r="E128" s="225" t="s">
        <v>9089</v>
      </c>
      <c r="F128" s="143"/>
      <c r="G128" s="180" t="s">
        <v>9129</v>
      </c>
      <c r="H128" s="143"/>
    </row>
    <row r="129" spans="1:8" ht="23.25">
      <c r="A129" s="367">
        <v>43561</v>
      </c>
      <c r="B129" s="211">
        <v>44642</v>
      </c>
      <c r="C129" s="2112" t="s">
        <v>9115</v>
      </c>
      <c r="D129" s="2112" t="s">
        <v>9130</v>
      </c>
      <c r="E129" s="225" t="s">
        <v>22</v>
      </c>
      <c r="F129" s="143" t="s">
        <v>43</v>
      </c>
      <c r="G129" s="143" t="s">
        <v>9131</v>
      </c>
      <c r="H129" s="143"/>
    </row>
    <row r="130" spans="1:8" ht="14.25">
      <c r="A130" s="367">
        <v>43561</v>
      </c>
      <c r="B130" s="194" t="s">
        <v>9132</v>
      </c>
      <c r="C130" s="2112" t="s">
        <v>9115</v>
      </c>
      <c r="D130" s="212">
        <v>3127328981</v>
      </c>
      <c r="E130" s="225" t="s">
        <v>22</v>
      </c>
      <c r="F130" s="143" t="s">
        <v>15</v>
      </c>
      <c r="G130" s="143" t="s">
        <v>9133</v>
      </c>
      <c r="H130" s="143"/>
    </row>
    <row r="131" spans="1:8" ht="14.25">
      <c r="A131" s="367">
        <v>43561</v>
      </c>
      <c r="B131" s="194" t="s">
        <v>9134</v>
      </c>
      <c r="C131" s="2112" t="s">
        <v>9115</v>
      </c>
      <c r="D131" s="212">
        <v>3104587102</v>
      </c>
      <c r="E131" s="225" t="s">
        <v>22</v>
      </c>
      <c r="F131" s="143" t="s">
        <v>56</v>
      </c>
      <c r="G131" s="143" t="s">
        <v>9135</v>
      </c>
      <c r="H131" s="143"/>
    </row>
    <row r="132" spans="1:8" ht="14.25">
      <c r="A132" s="367">
        <v>43561</v>
      </c>
      <c r="B132" s="194" t="s">
        <v>9136</v>
      </c>
      <c r="C132" s="143" t="s">
        <v>9115</v>
      </c>
      <c r="D132" s="195">
        <v>3117488719</v>
      </c>
      <c r="E132" s="225" t="s">
        <v>22</v>
      </c>
      <c r="F132" s="143" t="s">
        <v>43</v>
      </c>
      <c r="G132" s="143" t="s">
        <v>9137</v>
      </c>
      <c r="H132" s="143"/>
    </row>
    <row r="133" spans="1:8" ht="14.25">
      <c r="A133" s="367">
        <v>43561</v>
      </c>
      <c r="B133" s="180" t="s">
        <v>9138</v>
      </c>
      <c r="C133" s="2112" t="s">
        <v>9115</v>
      </c>
      <c r="D133" s="212">
        <v>3218129508</v>
      </c>
      <c r="E133" s="225" t="s">
        <v>207</v>
      </c>
      <c r="F133" s="143"/>
      <c r="G133" s="143" t="s">
        <v>9139</v>
      </c>
      <c r="H133" s="143"/>
    </row>
    <row r="134" spans="1:8" ht="15">
      <c r="A134" s="367">
        <v>43563</v>
      </c>
      <c r="B134" s="191">
        <v>67919849</v>
      </c>
      <c r="C134" s="2112" t="s">
        <v>9140</v>
      </c>
      <c r="D134" s="208">
        <v>3003790092</v>
      </c>
      <c r="E134" s="225" t="s">
        <v>207</v>
      </c>
      <c r="F134" s="143" t="s">
        <v>2857</v>
      </c>
      <c r="G134" s="143" t="s">
        <v>9141</v>
      </c>
      <c r="H134" s="143"/>
    </row>
    <row r="135" spans="1:8" ht="12.75">
      <c r="A135" s="367">
        <v>43563</v>
      </c>
      <c r="B135" s="2" t="s">
        <v>9142</v>
      </c>
      <c r="C135" s="2112" t="s">
        <v>8912</v>
      </c>
      <c r="D135" s="2112" t="s">
        <v>9143</v>
      </c>
      <c r="E135" s="225" t="s">
        <v>207</v>
      </c>
      <c r="F135" s="143"/>
      <c r="G135" s="143" t="s">
        <v>9144</v>
      </c>
      <c r="H135" s="143"/>
    </row>
    <row r="136" spans="1:8" ht="15">
      <c r="A136" s="367">
        <v>43563</v>
      </c>
      <c r="B136" s="191" t="s">
        <v>9145</v>
      </c>
      <c r="C136" s="2112" t="s">
        <v>8912</v>
      </c>
      <c r="D136" s="208">
        <v>3235029129</v>
      </c>
      <c r="E136" s="225" t="s">
        <v>207</v>
      </c>
      <c r="F136" s="143"/>
      <c r="G136" s="180" t="s">
        <v>9146</v>
      </c>
      <c r="H136" s="143"/>
    </row>
    <row r="137" spans="1:8" ht="21.75">
      <c r="A137" s="213">
        <v>43563</v>
      </c>
      <c r="B137" s="214">
        <v>4377010</v>
      </c>
      <c r="C137" s="1691" t="s">
        <v>9115</v>
      </c>
      <c r="D137" s="1691" t="s">
        <v>9147</v>
      </c>
      <c r="E137" s="1691" t="s">
        <v>207</v>
      </c>
      <c r="F137" s="1691"/>
      <c r="G137" s="1691" t="s">
        <v>9148</v>
      </c>
      <c r="H137" s="149"/>
    </row>
    <row r="138" spans="1:8" ht="12.75">
      <c r="A138" s="215">
        <v>43563</v>
      </c>
      <c r="B138" s="678" t="s">
        <v>9149</v>
      </c>
      <c r="C138" s="706" t="s">
        <v>9115</v>
      </c>
      <c r="D138" s="706" t="s">
        <v>9150</v>
      </c>
      <c r="E138" s="706" t="s">
        <v>207</v>
      </c>
      <c r="F138" s="706"/>
      <c r="G138" s="706" t="s">
        <v>9151</v>
      </c>
      <c r="H138" s="706"/>
    </row>
    <row r="139" spans="1:8" ht="21.75">
      <c r="A139" s="215">
        <v>43563</v>
      </c>
      <c r="B139" s="214">
        <v>4354472</v>
      </c>
      <c r="C139" s="706" t="s">
        <v>9115</v>
      </c>
      <c r="D139" s="195">
        <v>3173674425</v>
      </c>
      <c r="E139" s="706" t="s">
        <v>207</v>
      </c>
      <c r="F139" s="706"/>
      <c r="G139" s="706" t="s">
        <v>9152</v>
      </c>
      <c r="H139" s="706"/>
    </row>
    <row r="140" spans="1:8" ht="12.75">
      <c r="A140" s="215">
        <v>43563</v>
      </c>
      <c r="B140" s="678">
        <v>4221800</v>
      </c>
      <c r="C140" s="706" t="s">
        <v>9115</v>
      </c>
      <c r="D140" s="706" t="s">
        <v>9153</v>
      </c>
      <c r="E140" s="706" t="s">
        <v>207</v>
      </c>
      <c r="F140" s="706"/>
      <c r="G140" s="706" t="s">
        <v>9154</v>
      </c>
      <c r="H140" s="706"/>
    </row>
    <row r="141" spans="1:8" ht="12.75">
      <c r="A141" s="215">
        <v>43563</v>
      </c>
      <c r="B141" s="678">
        <v>4221800</v>
      </c>
      <c r="C141" s="706" t="s">
        <v>9115</v>
      </c>
      <c r="D141" s="216">
        <v>3311232</v>
      </c>
      <c r="E141" s="706" t="s">
        <v>207</v>
      </c>
      <c r="F141" s="706"/>
      <c r="G141" s="706" t="s">
        <v>9155</v>
      </c>
      <c r="H141" s="706"/>
    </row>
    <row r="142" spans="1:8" ht="14.25">
      <c r="A142" s="215">
        <v>43563</v>
      </c>
      <c r="B142" s="217" t="s">
        <v>9156</v>
      </c>
      <c r="C142" s="706" t="s">
        <v>9157</v>
      </c>
      <c r="D142" s="706" t="s">
        <v>9158</v>
      </c>
      <c r="E142" s="706" t="s">
        <v>207</v>
      </c>
      <c r="F142" s="706"/>
      <c r="G142" s="706" t="s">
        <v>9159</v>
      </c>
      <c r="H142" s="706"/>
    </row>
    <row r="143" spans="1:8" ht="14.25">
      <c r="A143" s="215">
        <v>43563</v>
      </c>
      <c r="B143" s="180">
        <v>4157092</v>
      </c>
      <c r="C143" s="706" t="s">
        <v>9115</v>
      </c>
      <c r="D143" s="706" t="s">
        <v>9160</v>
      </c>
      <c r="E143" s="706" t="s">
        <v>207</v>
      </c>
      <c r="F143" s="706"/>
      <c r="G143" s="706" t="s">
        <v>9161</v>
      </c>
      <c r="H143" s="706"/>
    </row>
    <row r="144" spans="1:8" ht="12.75">
      <c r="A144" s="215">
        <v>43563</v>
      </c>
      <c r="B144" s="218">
        <v>4212814</v>
      </c>
      <c r="C144" s="706" t="s">
        <v>9115</v>
      </c>
      <c r="D144" s="216">
        <v>3004816629</v>
      </c>
      <c r="E144" s="706" t="s">
        <v>207</v>
      </c>
      <c r="F144" s="706"/>
      <c r="G144" s="706" t="s">
        <v>9152</v>
      </c>
      <c r="H144" s="219"/>
    </row>
    <row r="145" spans="1:9" ht="18">
      <c r="A145" s="215">
        <v>43563</v>
      </c>
      <c r="B145" s="220">
        <v>3771878</v>
      </c>
      <c r="C145" s="706" t="s">
        <v>9115</v>
      </c>
      <c r="D145" s="706" t="s">
        <v>9162</v>
      </c>
      <c r="E145" s="706" t="s">
        <v>207</v>
      </c>
      <c r="F145" s="706"/>
      <c r="G145" s="706" t="s">
        <v>9163</v>
      </c>
      <c r="H145" s="143"/>
    </row>
    <row r="146" spans="1:9" ht="12.75">
      <c r="A146" s="360">
        <v>43563</v>
      </c>
      <c r="B146" s="2112">
        <v>4128756</v>
      </c>
      <c r="C146" s="143" t="s">
        <v>9115</v>
      </c>
      <c r="D146" s="2112" t="s">
        <v>8965</v>
      </c>
      <c r="E146" s="143" t="s">
        <v>207</v>
      </c>
      <c r="F146" s="143"/>
      <c r="G146" s="143" t="s">
        <v>9144</v>
      </c>
      <c r="H146" s="678"/>
    </row>
    <row r="147" spans="1:9" ht="12.75">
      <c r="A147" s="360">
        <v>43563</v>
      </c>
      <c r="B147" s="2112" t="s">
        <v>9164</v>
      </c>
      <c r="C147" s="143" t="s">
        <v>9115</v>
      </c>
      <c r="D147" s="2112" t="s">
        <v>9165</v>
      </c>
      <c r="E147" s="143" t="s">
        <v>207</v>
      </c>
      <c r="F147" s="143" t="s">
        <v>9166</v>
      </c>
      <c r="G147" s="143" t="s">
        <v>9167</v>
      </c>
      <c r="H147" s="1684"/>
    </row>
    <row r="148" spans="1:9" ht="12.75">
      <c r="A148" s="360">
        <v>43565</v>
      </c>
      <c r="B148" s="2112" t="s">
        <v>9168</v>
      </c>
      <c r="C148" s="143" t="s">
        <v>9115</v>
      </c>
      <c r="D148" s="2112">
        <v>3205377413</v>
      </c>
      <c r="E148" s="143" t="s">
        <v>9089</v>
      </c>
      <c r="F148" s="143"/>
      <c r="G148" s="143" t="s">
        <v>9169</v>
      </c>
    </row>
    <row r="149" spans="1:9" ht="12.75">
      <c r="A149" s="360">
        <v>43565</v>
      </c>
      <c r="B149" s="2112" t="s">
        <v>9170</v>
      </c>
      <c r="C149" s="143" t="s">
        <v>8912</v>
      </c>
      <c r="D149" s="2112">
        <v>3108677608</v>
      </c>
      <c r="E149" s="143" t="s">
        <v>9089</v>
      </c>
      <c r="F149" s="143"/>
      <c r="G149" s="143" t="s">
        <v>9171</v>
      </c>
    </row>
    <row r="150" spans="1:9" ht="12.75">
      <c r="A150" s="360">
        <v>43565</v>
      </c>
      <c r="B150" s="2112" t="s">
        <v>9172</v>
      </c>
      <c r="C150" s="143" t="s">
        <v>8986</v>
      </c>
      <c r="D150" s="2112">
        <v>3105140211</v>
      </c>
      <c r="E150" s="143" t="s">
        <v>9089</v>
      </c>
      <c r="F150" s="143"/>
      <c r="G150" s="143" t="s">
        <v>9173</v>
      </c>
    </row>
    <row r="151" spans="1:9" ht="12.75">
      <c r="A151" s="360">
        <v>43565</v>
      </c>
      <c r="B151" s="2112" t="s">
        <v>9037</v>
      </c>
      <c r="C151" s="143" t="s">
        <v>9115</v>
      </c>
      <c r="D151" s="2112">
        <v>3017702842</v>
      </c>
      <c r="E151" s="143" t="s">
        <v>9089</v>
      </c>
      <c r="F151" s="143"/>
      <c r="G151" s="143" t="s">
        <v>9174</v>
      </c>
    </row>
    <row r="152" spans="1:9" ht="12.75">
      <c r="A152" s="360">
        <v>43565</v>
      </c>
      <c r="B152" s="2112" t="s">
        <v>9175</v>
      </c>
      <c r="C152" s="2" t="s">
        <v>8912</v>
      </c>
      <c r="D152" s="2112">
        <v>3013714019</v>
      </c>
      <c r="E152" s="143" t="s">
        <v>9089</v>
      </c>
      <c r="F152" s="143" t="s">
        <v>130</v>
      </c>
      <c r="G152" s="143" t="s">
        <v>9171</v>
      </c>
    </row>
    <row r="153" spans="1:9" ht="12.75">
      <c r="A153" s="360">
        <v>43565</v>
      </c>
      <c r="B153" s="2112" t="s">
        <v>9176</v>
      </c>
      <c r="C153" s="143" t="s">
        <v>9115</v>
      </c>
      <c r="D153" s="2112">
        <v>3176637126</v>
      </c>
      <c r="E153" s="143" t="s">
        <v>9089</v>
      </c>
      <c r="F153" s="143"/>
      <c r="G153" s="143" t="s">
        <v>9177</v>
      </c>
    </row>
    <row r="154" spans="1:9" ht="12.75">
      <c r="A154" s="360">
        <v>43565</v>
      </c>
      <c r="B154" s="2112" t="s">
        <v>9178</v>
      </c>
      <c r="C154" s="2112" t="s">
        <v>9115</v>
      </c>
      <c r="D154" s="2112">
        <v>3176637126</v>
      </c>
      <c r="E154" s="225" t="s">
        <v>9089</v>
      </c>
      <c r="F154" s="143" t="s">
        <v>30</v>
      </c>
      <c r="G154" s="143" t="s">
        <v>9179</v>
      </c>
      <c r="H154" s="143"/>
    </row>
    <row r="155" spans="1:9" ht="12.75">
      <c r="A155" s="368">
        <v>43565</v>
      </c>
      <c r="B155" s="225" t="s">
        <v>9128</v>
      </c>
      <c r="C155" s="225" t="s">
        <v>9115</v>
      </c>
      <c r="D155" s="225">
        <v>3104600882</v>
      </c>
      <c r="E155" s="225" t="s">
        <v>9089</v>
      </c>
      <c r="F155" s="225"/>
      <c r="G155" s="225" t="s">
        <v>9180</v>
      </c>
      <c r="H155" s="340"/>
      <c r="I155" s="340"/>
    </row>
    <row r="156" spans="1:9" ht="12.75">
      <c r="A156" s="368">
        <v>43565</v>
      </c>
      <c r="B156" s="225" t="s">
        <v>9181</v>
      </c>
      <c r="C156" s="225" t="s">
        <v>9115</v>
      </c>
      <c r="D156" s="225">
        <v>3235029129</v>
      </c>
      <c r="E156" s="225" t="s">
        <v>9089</v>
      </c>
      <c r="F156" s="225"/>
      <c r="G156" s="225" t="s">
        <v>9182</v>
      </c>
      <c r="H156" s="340"/>
      <c r="I156" s="340"/>
    </row>
    <row r="157" spans="1:9" ht="12.75">
      <c r="A157" s="368">
        <v>43565</v>
      </c>
      <c r="B157" s="225" t="s">
        <v>9183</v>
      </c>
      <c r="C157" s="225" t="s">
        <v>9115</v>
      </c>
      <c r="D157" s="225">
        <v>3015030654</v>
      </c>
      <c r="E157" s="225" t="s">
        <v>9089</v>
      </c>
      <c r="F157" s="225"/>
      <c r="G157" s="225" t="s">
        <v>9184</v>
      </c>
      <c r="H157" s="340"/>
      <c r="I157" s="340"/>
    </row>
    <row r="158" spans="1:9" ht="12.75">
      <c r="A158" s="368">
        <v>43565</v>
      </c>
      <c r="B158" s="225" t="s">
        <v>9185</v>
      </c>
      <c r="C158" s="225" t="s">
        <v>9115</v>
      </c>
      <c r="D158" s="225">
        <v>3192185231</v>
      </c>
      <c r="E158" s="225" t="s">
        <v>9089</v>
      </c>
      <c r="F158" s="225"/>
      <c r="G158" s="225" t="s">
        <v>9186</v>
      </c>
      <c r="H158" s="340"/>
      <c r="I158" s="340"/>
    </row>
    <row r="159" spans="1:9" ht="12.75">
      <c r="A159" s="368">
        <v>43565</v>
      </c>
      <c r="B159" s="225" t="s">
        <v>9101</v>
      </c>
      <c r="C159" s="225" t="s">
        <v>9140</v>
      </c>
      <c r="D159" s="225">
        <v>3014919302</v>
      </c>
      <c r="E159" s="225" t="s">
        <v>9089</v>
      </c>
      <c r="F159" s="225"/>
      <c r="G159" s="225" t="s">
        <v>9187</v>
      </c>
      <c r="H159" s="340"/>
      <c r="I159" s="340"/>
    </row>
    <row r="160" spans="1:9" ht="12.75">
      <c r="A160" s="368">
        <v>43565</v>
      </c>
      <c r="B160" s="225" t="s">
        <v>8994</v>
      </c>
      <c r="C160" s="225" t="s">
        <v>9140</v>
      </c>
      <c r="D160" s="225">
        <v>3017702842</v>
      </c>
      <c r="E160" s="225" t="s">
        <v>9089</v>
      </c>
      <c r="F160" s="225"/>
      <c r="G160" s="225" t="s">
        <v>9188</v>
      </c>
      <c r="H160" s="340"/>
      <c r="I160" s="340"/>
    </row>
    <row r="161" spans="1:9" ht="14.25">
      <c r="A161" s="368">
        <v>43566</v>
      </c>
      <c r="B161" s="196" t="s">
        <v>8897</v>
      </c>
      <c r="C161" s="225" t="s">
        <v>9115</v>
      </c>
      <c r="D161" s="221">
        <v>3108677608</v>
      </c>
      <c r="E161" s="225" t="s">
        <v>207</v>
      </c>
      <c r="F161" s="225" t="s">
        <v>30</v>
      </c>
      <c r="G161" s="225" t="s">
        <v>9189</v>
      </c>
      <c r="H161" s="340"/>
      <c r="I161" s="340"/>
    </row>
    <row r="162" spans="1:9" ht="15">
      <c r="A162" s="368">
        <v>43566</v>
      </c>
      <c r="B162" s="222">
        <v>67918202</v>
      </c>
      <c r="C162" s="225" t="s">
        <v>9140</v>
      </c>
      <c r="D162" s="223">
        <v>3176977255</v>
      </c>
      <c r="E162" s="225" t="s">
        <v>207</v>
      </c>
      <c r="F162" s="225" t="s">
        <v>56</v>
      </c>
      <c r="G162" s="225" t="s">
        <v>9190</v>
      </c>
      <c r="H162" s="340"/>
      <c r="I162" s="340"/>
    </row>
    <row r="163" spans="1:9" ht="14.25">
      <c r="A163" s="368">
        <v>43566</v>
      </c>
      <c r="B163" s="196" t="s">
        <v>9121</v>
      </c>
      <c r="C163" s="225" t="s">
        <v>9115</v>
      </c>
      <c r="D163" s="221">
        <v>3125133510</v>
      </c>
      <c r="E163" s="225" t="s">
        <v>207</v>
      </c>
      <c r="F163" s="225"/>
      <c r="G163" s="225" t="s">
        <v>9191</v>
      </c>
      <c r="H163" s="340"/>
      <c r="I163" s="340"/>
    </row>
    <row r="164" spans="1:9" ht="12.75">
      <c r="A164" s="368">
        <v>43566</v>
      </c>
      <c r="B164" s="369">
        <v>4452246</v>
      </c>
      <c r="C164" s="225" t="s">
        <v>9115</v>
      </c>
      <c r="D164" s="224">
        <v>3142965814</v>
      </c>
      <c r="E164" s="225" t="s">
        <v>207</v>
      </c>
      <c r="F164" s="225"/>
      <c r="G164" s="225" t="s">
        <v>9191</v>
      </c>
      <c r="H164" s="340"/>
      <c r="I164" s="340"/>
    </row>
    <row r="165" spans="1:9" ht="15">
      <c r="A165" s="368">
        <v>43566</v>
      </c>
      <c r="B165" s="222">
        <v>67922624</v>
      </c>
      <c r="C165" s="225" t="s">
        <v>8912</v>
      </c>
      <c r="D165" s="223">
        <v>3505473657</v>
      </c>
      <c r="E165" s="225" t="s">
        <v>207</v>
      </c>
      <c r="F165" s="225"/>
      <c r="G165" s="225" t="s">
        <v>9191</v>
      </c>
      <c r="H165" s="340"/>
      <c r="I165" s="340"/>
    </row>
    <row r="166" spans="1:9" ht="14.25">
      <c r="A166" s="225"/>
      <c r="B166" s="194" t="s">
        <v>9192</v>
      </c>
      <c r="C166" s="225" t="s">
        <v>9115</v>
      </c>
      <c r="D166" s="194">
        <v>3197908885</v>
      </c>
      <c r="E166" s="225" t="s">
        <v>9193</v>
      </c>
      <c r="F166" s="225"/>
      <c r="G166" s="225" t="s">
        <v>9194</v>
      </c>
      <c r="H166" s="340"/>
      <c r="I166" s="340"/>
    </row>
    <row r="167" spans="1:9" ht="12.75">
      <c r="A167" s="364">
        <v>43567</v>
      </c>
      <c r="B167" s="225" t="s">
        <v>9195</v>
      </c>
      <c r="C167" s="225" t="s">
        <v>9115</v>
      </c>
      <c r="D167" s="225">
        <v>3113372637</v>
      </c>
      <c r="E167" s="225" t="s">
        <v>9089</v>
      </c>
      <c r="F167" s="225" t="s">
        <v>130</v>
      </c>
      <c r="G167" s="225" t="s">
        <v>9196</v>
      </c>
      <c r="H167" s="340"/>
      <c r="I167" s="340"/>
    </row>
    <row r="168" spans="1:9" ht="12.75">
      <c r="A168" s="364">
        <v>43567</v>
      </c>
      <c r="B168" s="225" t="s">
        <v>9197</v>
      </c>
      <c r="C168" s="143" t="s">
        <v>9115</v>
      </c>
      <c r="D168" s="225">
        <v>3013324907</v>
      </c>
      <c r="E168" s="143" t="s">
        <v>9089</v>
      </c>
      <c r="F168" s="143"/>
      <c r="G168" s="143" t="s">
        <v>9198</v>
      </c>
    </row>
    <row r="169" spans="1:9" ht="12.75">
      <c r="A169" s="365">
        <v>43570</v>
      </c>
      <c r="B169" s="226"/>
      <c r="C169" s="225" t="s">
        <v>7140</v>
      </c>
      <c r="D169" s="226">
        <v>3168299968</v>
      </c>
      <c r="E169" s="225" t="s">
        <v>9199</v>
      </c>
      <c r="F169" s="225" t="s">
        <v>43</v>
      </c>
      <c r="G169" s="225" t="s">
        <v>9200</v>
      </c>
      <c r="H169" s="225"/>
    </row>
    <row r="170" spans="1:9" ht="12.75">
      <c r="A170" s="368">
        <v>43570</v>
      </c>
      <c r="B170" s="370" t="s">
        <v>9201</v>
      </c>
      <c r="C170" s="225" t="s">
        <v>9202</v>
      </c>
      <c r="D170" s="370">
        <v>3182063286</v>
      </c>
      <c r="E170" s="225" t="s">
        <v>22</v>
      </c>
      <c r="F170" s="225" t="s">
        <v>15</v>
      </c>
      <c r="G170" s="225" t="s">
        <v>9203</v>
      </c>
    </row>
    <row r="171" spans="1:9" ht="12.75">
      <c r="A171" s="364">
        <v>43571</v>
      </c>
      <c r="B171" s="225" t="s">
        <v>9204</v>
      </c>
      <c r="C171" s="225" t="s">
        <v>9115</v>
      </c>
      <c r="D171" s="225">
        <v>3046717915</v>
      </c>
      <c r="E171" s="225" t="s">
        <v>9089</v>
      </c>
      <c r="F171" s="225"/>
      <c r="G171" s="225" t="s">
        <v>9205</v>
      </c>
    </row>
    <row r="172" spans="1:9" ht="12.75">
      <c r="A172" s="364">
        <v>43571</v>
      </c>
      <c r="B172" s="225" t="s">
        <v>9126</v>
      </c>
      <c r="C172" s="225" t="s">
        <v>9115</v>
      </c>
      <c r="D172" s="225">
        <v>3174289537</v>
      </c>
      <c r="E172" s="225" t="s">
        <v>9089</v>
      </c>
      <c r="F172" s="225" t="s">
        <v>43</v>
      </c>
      <c r="G172" s="225" t="s">
        <v>9127</v>
      </c>
    </row>
    <row r="173" spans="1:9" ht="12.75">
      <c r="A173" s="364">
        <v>43571</v>
      </c>
      <c r="B173" s="225" t="s">
        <v>9082</v>
      </c>
      <c r="C173" s="225" t="s">
        <v>9206</v>
      </c>
      <c r="D173" s="225">
        <v>3208364682</v>
      </c>
      <c r="E173" s="225" t="s">
        <v>9089</v>
      </c>
      <c r="F173" s="225"/>
      <c r="G173" s="225" t="s">
        <v>9207</v>
      </c>
    </row>
    <row r="174" spans="1:9" ht="12.75">
      <c r="A174" s="364">
        <v>43572</v>
      </c>
      <c r="B174" s="225">
        <v>4454893</v>
      </c>
      <c r="C174" s="225" t="s">
        <v>9115</v>
      </c>
      <c r="D174" s="225">
        <v>3005006646</v>
      </c>
      <c r="E174" s="225" t="s">
        <v>207</v>
      </c>
      <c r="F174" s="225" t="s">
        <v>30</v>
      </c>
      <c r="G174" s="225" t="s">
        <v>9208</v>
      </c>
    </row>
    <row r="175" spans="1:9" ht="14.25">
      <c r="A175" s="360">
        <v>43572</v>
      </c>
      <c r="B175" s="2112"/>
      <c r="C175" s="143" t="s">
        <v>9043</v>
      </c>
      <c r="D175" s="204">
        <v>3016100624</v>
      </c>
      <c r="E175" s="143" t="s">
        <v>207</v>
      </c>
      <c r="F175" s="143" t="s">
        <v>1</v>
      </c>
      <c r="G175" s="143" t="s">
        <v>9209</v>
      </c>
      <c r="H175" s="143"/>
    </row>
    <row r="176" spans="1:9" ht="12.75">
      <c r="A176" s="364">
        <v>43577</v>
      </c>
      <c r="B176" s="225" t="s">
        <v>9210</v>
      </c>
      <c r="C176" s="143" t="s">
        <v>9211</v>
      </c>
      <c r="D176" s="225">
        <v>3232397742</v>
      </c>
      <c r="E176" s="143" t="s">
        <v>9089</v>
      </c>
      <c r="F176" s="143" t="s">
        <v>46</v>
      </c>
      <c r="G176" s="143" t="s">
        <v>9212</v>
      </c>
      <c r="H176" s="143"/>
    </row>
    <row r="177" spans="1:8" ht="12.75">
      <c r="A177" s="360">
        <v>43577</v>
      </c>
      <c r="B177" s="225" t="s">
        <v>9181</v>
      </c>
      <c r="C177" s="143" t="s">
        <v>8986</v>
      </c>
      <c r="D177" s="225">
        <v>3206325338</v>
      </c>
      <c r="E177" s="143" t="s">
        <v>9089</v>
      </c>
      <c r="F177" s="143"/>
      <c r="G177" s="143" t="s">
        <v>9213</v>
      </c>
      <c r="H177" s="143"/>
    </row>
    <row r="178" spans="1:8" ht="12.75">
      <c r="A178" s="360">
        <v>43577</v>
      </c>
      <c r="B178" s="225" t="s">
        <v>9101</v>
      </c>
      <c r="C178" s="143" t="s">
        <v>8986</v>
      </c>
      <c r="D178" s="225">
        <v>3007296583</v>
      </c>
      <c r="E178" s="143" t="s">
        <v>9089</v>
      </c>
      <c r="F178" s="143"/>
      <c r="G178" s="143" t="s">
        <v>9171</v>
      </c>
      <c r="H178" s="143"/>
    </row>
    <row r="179" spans="1:8" ht="12.75">
      <c r="A179" s="360">
        <v>43577</v>
      </c>
      <c r="B179" s="225" t="s">
        <v>9214</v>
      </c>
      <c r="C179" s="143" t="s">
        <v>9215</v>
      </c>
      <c r="D179" s="225">
        <v>3126203693</v>
      </c>
      <c r="E179" s="143" t="s">
        <v>9089</v>
      </c>
      <c r="F179" s="143"/>
      <c r="G179" s="143" t="s">
        <v>9216</v>
      </c>
      <c r="H179" s="143"/>
    </row>
    <row r="180" spans="1:8" ht="14.25">
      <c r="A180" s="360">
        <v>43580</v>
      </c>
      <c r="B180" s="225" t="s">
        <v>8942</v>
      </c>
      <c r="C180" s="143" t="s">
        <v>9115</v>
      </c>
      <c r="D180" s="194">
        <v>3007605399</v>
      </c>
      <c r="E180" s="143" t="s">
        <v>9089</v>
      </c>
      <c r="F180" s="143"/>
      <c r="G180" s="143" t="s">
        <v>9217</v>
      </c>
      <c r="H180" s="143"/>
    </row>
    <row r="181" spans="1:8" ht="14.25">
      <c r="A181" s="360">
        <v>43580</v>
      </c>
      <c r="B181" s="225" t="s">
        <v>9218</v>
      </c>
      <c r="C181" s="143" t="s">
        <v>9215</v>
      </c>
      <c r="D181" s="194">
        <v>3046541683</v>
      </c>
      <c r="E181" s="143" t="s">
        <v>9089</v>
      </c>
      <c r="F181" s="143"/>
      <c r="G181" s="143" t="s">
        <v>9219</v>
      </c>
      <c r="H181" s="143"/>
    </row>
    <row r="182" spans="1:8" ht="14.25">
      <c r="A182" s="143"/>
      <c r="B182" s="2112"/>
      <c r="C182" s="143" t="s">
        <v>9043</v>
      </c>
      <c r="D182" s="195"/>
      <c r="E182" s="143" t="s">
        <v>207</v>
      </c>
      <c r="F182" s="143"/>
      <c r="G182" s="143"/>
      <c r="H182" s="143"/>
    </row>
    <row r="183" spans="1:8" ht="21.75">
      <c r="A183" s="143"/>
      <c r="B183" s="214">
        <v>67921090</v>
      </c>
      <c r="C183" s="143" t="s">
        <v>8912</v>
      </c>
      <c r="D183" s="2112" t="s">
        <v>9220</v>
      </c>
      <c r="E183" s="143" t="s">
        <v>22</v>
      </c>
      <c r="F183" s="143" t="s">
        <v>43</v>
      </c>
      <c r="G183" s="143" t="s">
        <v>9221</v>
      </c>
      <c r="H183" s="143"/>
    </row>
    <row r="184" spans="1:8" ht="14.25">
      <c r="A184" s="143"/>
      <c r="B184" s="194" t="s">
        <v>9222</v>
      </c>
      <c r="C184" s="143" t="s">
        <v>9223</v>
      </c>
      <c r="D184" s="195">
        <v>3165268875</v>
      </c>
      <c r="E184" s="143" t="s">
        <v>22</v>
      </c>
      <c r="F184" s="143" t="s">
        <v>30</v>
      </c>
      <c r="G184" s="143" t="s">
        <v>9224</v>
      </c>
      <c r="H184" s="143"/>
    </row>
    <row r="185" spans="1:8" ht="14.25">
      <c r="A185" s="143"/>
      <c r="B185" s="194" t="s">
        <v>9225</v>
      </c>
      <c r="C185" s="143" t="s">
        <v>3771</v>
      </c>
      <c r="D185" s="195">
        <v>3004885647</v>
      </c>
      <c r="E185" s="143" t="s">
        <v>22</v>
      </c>
      <c r="F185" s="143" t="s">
        <v>15</v>
      </c>
      <c r="G185" s="143" t="s">
        <v>9224</v>
      </c>
      <c r="H185" s="143"/>
    </row>
    <row r="186" spans="1:8" ht="15">
      <c r="A186" s="143"/>
      <c r="B186" s="2112" t="s">
        <v>9226</v>
      </c>
      <c r="C186" s="143" t="s">
        <v>9227</v>
      </c>
      <c r="D186" s="227">
        <v>3113718114</v>
      </c>
      <c r="E186" s="143" t="s">
        <v>22</v>
      </c>
      <c r="F186" s="143" t="s">
        <v>43</v>
      </c>
      <c r="G186" s="143" t="s">
        <v>9224</v>
      </c>
      <c r="H186" s="143"/>
    </row>
    <row r="187" spans="1:8" ht="15">
      <c r="A187" s="143"/>
      <c r="B187" s="2112">
        <v>703746</v>
      </c>
      <c r="C187" s="143" t="s">
        <v>9202</v>
      </c>
      <c r="D187" s="228">
        <v>3136988180</v>
      </c>
      <c r="E187" s="143" t="s">
        <v>22</v>
      </c>
      <c r="F187" s="143" t="s">
        <v>30</v>
      </c>
      <c r="G187" s="143" t="s">
        <v>9221</v>
      </c>
      <c r="H187" s="143"/>
    </row>
    <row r="188" spans="1:8" ht="15">
      <c r="A188" s="360">
        <v>43585</v>
      </c>
      <c r="B188" s="191">
        <v>67917751</v>
      </c>
      <c r="C188" s="143" t="s">
        <v>8912</v>
      </c>
      <c r="D188" s="208">
        <v>3005365456</v>
      </c>
      <c r="E188" s="143" t="s">
        <v>207</v>
      </c>
      <c r="F188" s="143" t="s">
        <v>46</v>
      </c>
      <c r="G188" s="143" t="s">
        <v>9228</v>
      </c>
      <c r="H188" s="143"/>
    </row>
    <row r="189" spans="1:8" ht="15">
      <c r="A189" s="360">
        <v>43585</v>
      </c>
      <c r="B189" s="191">
        <v>67922624</v>
      </c>
      <c r="C189" s="143" t="s">
        <v>8912</v>
      </c>
      <c r="D189" s="208">
        <v>3104512791</v>
      </c>
      <c r="E189" s="143" t="s">
        <v>207</v>
      </c>
      <c r="F189" s="143"/>
      <c r="G189" s="143" t="s">
        <v>9229</v>
      </c>
      <c r="H189" s="143"/>
    </row>
    <row r="190" spans="1:8" ht="12.75">
      <c r="A190" s="143" t="s">
        <v>2771</v>
      </c>
      <c r="B190" s="2112">
        <v>4575570</v>
      </c>
      <c r="C190" s="143" t="s">
        <v>3771</v>
      </c>
      <c r="D190" s="2112">
        <v>3045594902</v>
      </c>
      <c r="E190" s="143" t="s">
        <v>207</v>
      </c>
      <c r="F190" s="143"/>
      <c r="G190" s="143" t="s">
        <v>9230</v>
      </c>
      <c r="H190" s="143"/>
    </row>
    <row r="191" spans="1:8" ht="12.75">
      <c r="A191" s="143" t="s">
        <v>2771</v>
      </c>
      <c r="B191" s="2112">
        <v>4573255</v>
      </c>
      <c r="C191" s="143" t="s">
        <v>3771</v>
      </c>
      <c r="D191" s="2112">
        <v>3232046987</v>
      </c>
      <c r="E191" s="143" t="s">
        <v>207</v>
      </c>
      <c r="F191" s="143" t="s">
        <v>15</v>
      </c>
      <c r="G191" s="143" t="s">
        <v>9231</v>
      </c>
      <c r="H191" s="143"/>
    </row>
    <row r="192" spans="1:8" ht="12.75">
      <c r="A192" t="s">
        <v>2771</v>
      </c>
      <c r="B192" s="295">
        <v>4533054</v>
      </c>
      <c r="C192" t="s">
        <v>9215</v>
      </c>
      <c r="D192" s="295">
        <v>3116310768</v>
      </c>
      <c r="E192" t="s">
        <v>207</v>
      </c>
      <c r="G192" t="s">
        <v>9232</v>
      </c>
    </row>
    <row r="193" spans="1:7" ht="12.75">
      <c r="A193" t="s">
        <v>2771</v>
      </c>
      <c r="B193" s="295" t="s">
        <v>9134</v>
      </c>
      <c r="C193" t="s">
        <v>9215</v>
      </c>
      <c r="D193" s="295">
        <v>3204424225</v>
      </c>
      <c r="E193" t="s">
        <v>207</v>
      </c>
      <c r="G193" t="s">
        <v>9233</v>
      </c>
    </row>
    <row r="194" spans="1:7" ht="12.75">
      <c r="A194" t="s">
        <v>2771</v>
      </c>
      <c r="B194" s="295">
        <v>4212814</v>
      </c>
      <c r="C194" t="s">
        <v>9215</v>
      </c>
      <c r="D194" s="295" t="s">
        <v>9234</v>
      </c>
      <c r="E194" t="s">
        <v>207</v>
      </c>
      <c r="G194" t="s">
        <v>9235</v>
      </c>
    </row>
    <row r="195" spans="1:7" ht="12.75">
      <c r="A195" t="s">
        <v>2771</v>
      </c>
      <c r="B195" s="295" t="s">
        <v>9236</v>
      </c>
      <c r="C195" t="s">
        <v>9237</v>
      </c>
      <c r="D195" s="295">
        <v>3136460942</v>
      </c>
      <c r="E195" t="s">
        <v>207</v>
      </c>
      <c r="G195" t="s">
        <v>9238</v>
      </c>
    </row>
    <row r="196" spans="1:7" ht="12.75">
      <c r="A196" t="s">
        <v>2680</v>
      </c>
      <c r="B196" s="295">
        <v>4495594</v>
      </c>
      <c r="C196" t="s">
        <v>9215</v>
      </c>
      <c r="D196" s="295">
        <v>3223948344</v>
      </c>
      <c r="E196" t="s">
        <v>207</v>
      </c>
      <c r="G196" t="s">
        <v>9239</v>
      </c>
    </row>
    <row r="197" spans="1:7" ht="12.75">
      <c r="A197" t="s">
        <v>2680</v>
      </c>
      <c r="B197" s="295" t="s">
        <v>9240</v>
      </c>
      <c r="C197" t="s">
        <v>3771</v>
      </c>
      <c r="D197" s="295">
        <v>3017357129</v>
      </c>
      <c r="E197" t="s">
        <v>207</v>
      </c>
      <c r="G197" t="s">
        <v>9241</v>
      </c>
    </row>
    <row r="198" spans="1:7" ht="12.75">
      <c r="A198" t="s">
        <v>2680</v>
      </c>
      <c r="B198" s="295">
        <v>4410014</v>
      </c>
      <c r="C198" t="s">
        <v>9242</v>
      </c>
      <c r="D198" s="295">
        <v>3136460942</v>
      </c>
      <c r="E198" t="s">
        <v>207</v>
      </c>
      <c r="G198" t="s">
        <v>9243</v>
      </c>
    </row>
    <row r="199" spans="1:7" ht="12.75">
      <c r="A199" s="556">
        <v>43561</v>
      </c>
      <c r="B199" s="340" t="s">
        <v>9244</v>
      </c>
      <c r="C199" s="557" t="s">
        <v>8912</v>
      </c>
      <c r="D199" s="340">
        <v>3227239856</v>
      </c>
      <c r="E199" s="557" t="s">
        <v>207</v>
      </c>
      <c r="F199" s="557"/>
      <c r="G199" s="557" t="s">
        <v>9245</v>
      </c>
    </row>
    <row r="200" spans="1:7" ht="12.75">
      <c r="A200" s="556">
        <v>43561</v>
      </c>
      <c r="B200" s="340">
        <v>4617629</v>
      </c>
      <c r="C200" s="557" t="s">
        <v>3771</v>
      </c>
      <c r="D200" s="340">
        <v>3118207529</v>
      </c>
      <c r="E200" s="557" t="s">
        <v>207</v>
      </c>
      <c r="F200" s="557"/>
      <c r="G200" s="557" t="s">
        <v>9238</v>
      </c>
    </row>
    <row r="201" spans="1:7" ht="12.75">
      <c r="A201" s="556">
        <v>43561</v>
      </c>
      <c r="B201" s="340">
        <v>4601816</v>
      </c>
      <c r="C201" s="557" t="s">
        <v>3771</v>
      </c>
      <c r="D201" s="340" t="s">
        <v>9246</v>
      </c>
      <c r="E201" s="557" t="s">
        <v>207</v>
      </c>
      <c r="F201" s="557"/>
      <c r="G201" s="557" t="s">
        <v>9247</v>
      </c>
    </row>
    <row r="202" spans="1:7" ht="12.75">
      <c r="A202" s="556">
        <v>43561</v>
      </c>
      <c r="B202" s="340" t="s">
        <v>9248</v>
      </c>
      <c r="C202" s="557" t="s">
        <v>9249</v>
      </c>
      <c r="D202" s="340" t="s">
        <v>9250</v>
      </c>
      <c r="E202" s="557" t="s">
        <v>207</v>
      </c>
      <c r="F202" s="557"/>
      <c r="G202" s="557" t="s">
        <v>9238</v>
      </c>
    </row>
    <row r="203" spans="1:7" ht="12.75">
      <c r="A203" s="556">
        <v>43561</v>
      </c>
      <c r="B203" s="340">
        <v>4212814</v>
      </c>
      <c r="C203" s="557" t="s">
        <v>3771</v>
      </c>
      <c r="D203" s="340">
        <v>3118736866</v>
      </c>
      <c r="E203" s="557" t="s">
        <v>207</v>
      </c>
      <c r="F203" s="557"/>
      <c r="G203" s="557" t="s">
        <v>9238</v>
      </c>
    </row>
    <row r="204" spans="1:7" ht="12.75">
      <c r="A204" s="556">
        <v>43561</v>
      </c>
      <c r="B204" s="340">
        <v>3753981</v>
      </c>
      <c r="C204" s="557" t="s">
        <v>9251</v>
      </c>
      <c r="D204" s="340">
        <v>2708923</v>
      </c>
      <c r="E204" s="557" t="s">
        <v>207</v>
      </c>
      <c r="F204" s="557"/>
      <c r="G204" s="557" t="s">
        <v>9247</v>
      </c>
    </row>
    <row r="205" spans="1:7" ht="12.75">
      <c r="A205" s="556">
        <v>43561</v>
      </c>
      <c r="B205" s="340">
        <v>4035362</v>
      </c>
      <c r="C205" s="557" t="s">
        <v>9251</v>
      </c>
      <c r="D205" s="340">
        <v>3113101122</v>
      </c>
      <c r="E205" s="557" t="s">
        <v>207</v>
      </c>
      <c r="F205" s="557"/>
      <c r="G205" s="557" t="s">
        <v>9203</v>
      </c>
    </row>
    <row r="206" spans="1:7" ht="12.75">
      <c r="A206" s="556">
        <v>43561</v>
      </c>
      <c r="B206" s="340" t="s">
        <v>9134</v>
      </c>
      <c r="C206" s="557" t="s">
        <v>9251</v>
      </c>
      <c r="D206" s="340">
        <v>3003363394</v>
      </c>
      <c r="E206" s="557" t="s">
        <v>207</v>
      </c>
      <c r="F206" s="557"/>
      <c r="G206" s="557" t="s">
        <v>9252</v>
      </c>
    </row>
    <row r="207" spans="1:7" ht="12.75">
      <c r="A207" s="556">
        <v>43561</v>
      </c>
      <c r="B207" s="340">
        <v>4218664</v>
      </c>
      <c r="C207" s="557" t="s">
        <v>3771</v>
      </c>
      <c r="D207" s="340">
        <v>3042129041</v>
      </c>
      <c r="E207" s="557" t="s">
        <v>207</v>
      </c>
      <c r="F207" s="557"/>
      <c r="G207" s="557" t="s">
        <v>9252</v>
      </c>
    </row>
    <row r="208" spans="1:7" ht="12.75">
      <c r="A208" s="556">
        <v>42466</v>
      </c>
      <c r="B208" s="340">
        <v>4207364</v>
      </c>
      <c r="C208" s="557" t="s">
        <v>9242</v>
      </c>
      <c r="D208" s="340">
        <v>3194040570</v>
      </c>
      <c r="E208" s="557" t="s">
        <v>207</v>
      </c>
      <c r="F208" s="557"/>
      <c r="G208" s="557" t="s">
        <v>9253</v>
      </c>
    </row>
    <row r="209" spans="1:7" ht="12.75">
      <c r="A209" s="556">
        <v>43561</v>
      </c>
      <c r="B209" s="340">
        <v>4511316</v>
      </c>
      <c r="C209" s="557" t="s">
        <v>9249</v>
      </c>
      <c r="D209" s="340">
        <v>3045407271</v>
      </c>
      <c r="E209" s="557" t="s">
        <v>207</v>
      </c>
      <c r="F209" s="557"/>
      <c r="G209" s="557" t="s">
        <v>9233</v>
      </c>
    </row>
    <row r="210" spans="1:7" ht="12.75">
      <c r="A210" s="556">
        <v>43561</v>
      </c>
      <c r="B210" s="340" t="s">
        <v>9142</v>
      </c>
      <c r="C210" s="557" t="s">
        <v>3771</v>
      </c>
      <c r="D210" s="340">
        <v>3007618929</v>
      </c>
      <c r="E210" s="557" t="s">
        <v>207</v>
      </c>
      <c r="F210" s="557"/>
      <c r="G210" s="557" t="s">
        <v>9235</v>
      </c>
    </row>
    <row r="211" spans="1:7" ht="12.75">
      <c r="A211" s="556">
        <v>43561</v>
      </c>
      <c r="B211" s="340" t="s">
        <v>9254</v>
      </c>
      <c r="C211" s="557" t="s">
        <v>9242</v>
      </c>
      <c r="D211" s="340">
        <v>3003814022</v>
      </c>
      <c r="E211" s="557" t="s">
        <v>207</v>
      </c>
      <c r="F211" s="557"/>
      <c r="G211" s="557" t="s">
        <v>9255</v>
      </c>
    </row>
    <row r="212" spans="1:7" ht="12.75">
      <c r="A212" s="555">
        <v>43561</v>
      </c>
      <c r="B212" s="295">
        <v>4224891</v>
      </c>
      <c r="C212" t="s">
        <v>9249</v>
      </c>
      <c r="D212" s="295">
        <v>3023745368</v>
      </c>
      <c r="E212" t="s">
        <v>207</v>
      </c>
      <c r="G212" t="s">
        <v>9256</v>
      </c>
    </row>
    <row r="213" spans="1:7" ht="12.75">
      <c r="A213" s="555">
        <v>43561</v>
      </c>
      <c r="B213" s="295">
        <v>4224891</v>
      </c>
      <c r="C213" t="s">
        <v>9249</v>
      </c>
      <c r="D213" s="295">
        <v>3123700384</v>
      </c>
      <c r="E213" t="s">
        <v>207</v>
      </c>
      <c r="G213" t="s">
        <v>9255</v>
      </c>
    </row>
    <row r="214" spans="1:7" ht="12.75">
      <c r="A214" s="555">
        <v>43561</v>
      </c>
      <c r="B214" s="295"/>
      <c r="C214" t="s">
        <v>9251</v>
      </c>
      <c r="D214" s="295">
        <v>3163847172</v>
      </c>
      <c r="E214" t="s">
        <v>207</v>
      </c>
      <c r="G214" t="s">
        <v>9229</v>
      </c>
    </row>
    <row r="215" spans="1:7" ht="12.75">
      <c r="A215" s="555">
        <v>43744</v>
      </c>
      <c r="B215" s="295">
        <v>4212814</v>
      </c>
      <c r="C215" t="s">
        <v>3771</v>
      </c>
      <c r="D215" s="295">
        <v>3113081798</v>
      </c>
      <c r="E215" t="s">
        <v>207</v>
      </c>
      <c r="G215" t="s">
        <v>9209</v>
      </c>
    </row>
    <row r="216" spans="1:7" ht="12.75">
      <c r="A216" s="555">
        <v>43744</v>
      </c>
      <c r="B216" s="295">
        <v>4390446</v>
      </c>
      <c r="C216" t="s">
        <v>9249</v>
      </c>
      <c r="D216" s="295">
        <v>3023079686</v>
      </c>
      <c r="E216" t="s">
        <v>207</v>
      </c>
      <c r="G216" t="s">
        <v>9257</v>
      </c>
    </row>
    <row r="217" spans="1:7" ht="12.75">
      <c r="B217" s="295"/>
      <c r="D217" s="295"/>
    </row>
    <row r="218" spans="1:7" ht="12.75">
      <c r="B218" s="295"/>
      <c r="D218" s="295"/>
    </row>
    <row r="219" spans="1:7" ht="12.75">
      <c r="B219" s="295"/>
      <c r="D219" s="295"/>
    </row>
    <row r="220" spans="1:7" ht="12.75">
      <c r="B220" s="295"/>
      <c r="D220" s="295"/>
    </row>
    <row r="221" spans="1:7" ht="12.75">
      <c r="B221" s="295"/>
      <c r="D221" s="295"/>
    </row>
    <row r="222" spans="1:7" ht="12.75">
      <c r="B222" s="295"/>
      <c r="D222" s="295"/>
    </row>
    <row r="223" spans="1:7" ht="12.75">
      <c r="B223" s="295"/>
      <c r="D223" s="295"/>
    </row>
    <row r="224" spans="1:7" ht="12.75">
      <c r="B224" s="295"/>
      <c r="D224" s="295"/>
    </row>
    <row r="225" spans="2:4" ht="12.75">
      <c r="B225" s="295"/>
      <c r="D225" s="295"/>
    </row>
    <row r="226" spans="2:4" ht="12.75">
      <c r="B226" s="295"/>
      <c r="D226" s="295"/>
    </row>
    <row r="227" spans="2:4" ht="12.75">
      <c r="B227" s="295"/>
      <c r="D227" s="295"/>
    </row>
    <row r="228" spans="2:4" ht="12.75">
      <c r="B228" s="295"/>
      <c r="D228" s="295"/>
    </row>
    <row r="229" spans="2:4" ht="12.75">
      <c r="B229" s="295"/>
      <c r="D229" s="295"/>
    </row>
    <row r="230" spans="2:4" ht="12.75">
      <c r="B230" s="295"/>
      <c r="D230" s="295"/>
    </row>
    <row r="231" spans="2:4" ht="12.75">
      <c r="B231" s="295"/>
      <c r="D231" s="295"/>
    </row>
    <row r="232" spans="2:4" ht="12.75">
      <c r="B232" s="295"/>
      <c r="D232" s="295"/>
    </row>
    <row r="233" spans="2:4" ht="12.75">
      <c r="B233" s="295"/>
      <c r="D233" s="295"/>
    </row>
    <row r="234" spans="2:4" ht="12.75">
      <c r="B234" s="295"/>
      <c r="D234" s="295"/>
    </row>
    <row r="235" spans="2:4" ht="12.75">
      <c r="B235" s="295"/>
      <c r="D235" s="295"/>
    </row>
    <row r="236" spans="2:4" ht="12.75">
      <c r="B236" s="295"/>
      <c r="D236" s="295"/>
    </row>
    <row r="237" spans="2:4" ht="12.75">
      <c r="B237" s="295"/>
      <c r="D237" s="295"/>
    </row>
    <row r="238" spans="2:4" ht="12.75">
      <c r="B238" s="295"/>
      <c r="D238" s="295"/>
    </row>
    <row r="239" spans="2:4" ht="12.75">
      <c r="B239" s="295"/>
      <c r="D239" s="295"/>
    </row>
    <row r="240" spans="2:4" ht="12.75">
      <c r="B240" s="295"/>
      <c r="D240" s="295"/>
    </row>
    <row r="241" spans="2:4" ht="12.75">
      <c r="B241" s="295"/>
      <c r="D241" s="295"/>
    </row>
    <row r="242" spans="2:4" ht="12.75">
      <c r="B242" s="295"/>
      <c r="D242" s="295"/>
    </row>
    <row r="243" spans="2:4" ht="12.75">
      <c r="B243" s="295"/>
      <c r="D243" s="295"/>
    </row>
    <row r="244" spans="2:4" ht="12.75">
      <c r="B244" s="295"/>
      <c r="D244" s="295"/>
    </row>
    <row r="245" spans="2:4" ht="12.75">
      <c r="B245" s="295"/>
      <c r="D245" s="295"/>
    </row>
    <row r="246" spans="2:4" ht="12.75">
      <c r="B246" s="295"/>
      <c r="D246" s="295"/>
    </row>
    <row r="247" spans="2:4" ht="12.75">
      <c r="B247" s="295"/>
      <c r="D247" s="295"/>
    </row>
    <row r="248" spans="2:4" ht="12.75">
      <c r="B248" s="295"/>
      <c r="D248" s="295"/>
    </row>
    <row r="249" spans="2:4" ht="12.75">
      <c r="B249" s="295"/>
      <c r="D249" s="295"/>
    </row>
    <row r="250" spans="2:4" ht="12.75">
      <c r="B250" s="295"/>
      <c r="D250" s="295"/>
    </row>
    <row r="251" spans="2:4" ht="12.75">
      <c r="B251" s="295"/>
      <c r="D251" s="295"/>
    </row>
    <row r="252" spans="2:4" ht="12.75">
      <c r="B252" s="295"/>
      <c r="D252" s="295"/>
    </row>
    <row r="253" spans="2:4" ht="12.75">
      <c r="B253" s="295"/>
      <c r="D253" s="295"/>
    </row>
    <row r="254" spans="2:4" ht="12.75">
      <c r="B254" s="295"/>
      <c r="D254" s="295"/>
    </row>
    <row r="255" spans="2:4" ht="12.75">
      <c r="B255" s="295"/>
      <c r="D255" s="295"/>
    </row>
    <row r="256" spans="2:4" ht="12.75">
      <c r="B256" s="295"/>
      <c r="D256" s="295"/>
    </row>
    <row r="257" spans="2:4" ht="12.75">
      <c r="B257" s="295"/>
      <c r="D257" s="295"/>
    </row>
    <row r="258" spans="2:4" ht="12.75">
      <c r="B258" s="295"/>
      <c r="D258" s="295"/>
    </row>
    <row r="259" spans="2:4" ht="12.75">
      <c r="B259" s="295"/>
      <c r="D259" s="295"/>
    </row>
    <row r="260" spans="2:4" ht="12.75">
      <c r="B260" s="295"/>
      <c r="D260" s="295"/>
    </row>
    <row r="261" spans="2:4" ht="12.75">
      <c r="B261" s="295"/>
      <c r="D261" s="295"/>
    </row>
    <row r="262" spans="2:4" ht="12.75">
      <c r="B262" s="295"/>
      <c r="D262" s="295"/>
    </row>
    <row r="263" spans="2:4" ht="12.75">
      <c r="B263" s="295"/>
      <c r="D263" s="295"/>
    </row>
    <row r="264" spans="2:4" ht="12.75">
      <c r="B264" s="295"/>
      <c r="D264" s="295"/>
    </row>
    <row r="265" spans="2:4" ht="12.75">
      <c r="B265" s="295"/>
      <c r="D265" s="295"/>
    </row>
    <row r="266" spans="2:4" ht="12.75">
      <c r="B266" s="295"/>
      <c r="D266" s="295"/>
    </row>
    <row r="267" spans="2:4" ht="12.75">
      <c r="B267" s="295"/>
      <c r="D267" s="295"/>
    </row>
    <row r="268" spans="2:4" ht="12.75">
      <c r="B268" s="295"/>
      <c r="D268" s="295"/>
    </row>
    <row r="269" spans="2:4" ht="12.75">
      <c r="B269" s="295"/>
      <c r="D269" s="295"/>
    </row>
    <row r="270" spans="2:4" ht="12.75">
      <c r="B270" s="295"/>
      <c r="D270" s="295"/>
    </row>
    <row r="271" spans="2:4" ht="12.75">
      <c r="B271" s="295"/>
      <c r="D271" s="295"/>
    </row>
    <row r="272" spans="2:4" ht="12.75">
      <c r="B272" s="295"/>
      <c r="D272" s="295"/>
    </row>
    <row r="273" spans="2:4" ht="12.75">
      <c r="B273" s="295"/>
      <c r="D273" s="295"/>
    </row>
    <row r="274" spans="2:4" ht="12.75">
      <c r="B274" s="295"/>
      <c r="D274" s="295"/>
    </row>
    <row r="275" spans="2:4" ht="12.75">
      <c r="B275" s="295"/>
      <c r="D275" s="295"/>
    </row>
    <row r="276" spans="2:4" ht="12.75">
      <c r="B276" s="295"/>
      <c r="D276" s="295"/>
    </row>
    <row r="277" spans="2:4" ht="12.75">
      <c r="B277" s="295"/>
      <c r="D277" s="295"/>
    </row>
    <row r="278" spans="2:4" ht="12.75">
      <c r="B278" s="295"/>
      <c r="D278" s="295"/>
    </row>
    <row r="279" spans="2:4" ht="12.75">
      <c r="B279" s="295"/>
      <c r="D279" s="295"/>
    </row>
    <row r="280" spans="2:4" ht="12.75">
      <c r="B280" s="295"/>
      <c r="D280" s="295"/>
    </row>
    <row r="281" spans="2:4" ht="12.75">
      <c r="B281" s="295"/>
      <c r="D281" s="295"/>
    </row>
    <row r="282" spans="2:4" ht="12.75">
      <c r="B282" s="295"/>
      <c r="D282" s="295"/>
    </row>
    <row r="283" spans="2:4" ht="12.75">
      <c r="B283" s="295"/>
      <c r="D283" s="295"/>
    </row>
    <row r="284" spans="2:4" ht="12.75">
      <c r="B284" s="295"/>
      <c r="D284" s="295"/>
    </row>
    <row r="285" spans="2:4" ht="12.75">
      <c r="B285" s="295"/>
      <c r="D285" s="295"/>
    </row>
    <row r="286" spans="2:4" ht="12.75">
      <c r="B286" s="295"/>
      <c r="D286" s="295"/>
    </row>
    <row r="287" spans="2:4" ht="12.75">
      <c r="B287" s="295"/>
      <c r="D287" s="295"/>
    </row>
    <row r="288" spans="2:4" ht="12.75">
      <c r="B288" s="295"/>
      <c r="D288" s="295"/>
    </row>
    <row r="289" spans="2:4" ht="12.75">
      <c r="B289" s="295"/>
      <c r="D289" s="295"/>
    </row>
    <row r="290" spans="2:4" ht="12.75">
      <c r="B290" s="295"/>
      <c r="D290" s="295"/>
    </row>
    <row r="291" spans="2:4" ht="12.75">
      <c r="B291" s="295"/>
      <c r="D291" s="295"/>
    </row>
    <row r="292" spans="2:4" ht="12.75">
      <c r="B292" s="295"/>
      <c r="D292" s="295"/>
    </row>
    <row r="293" spans="2:4" ht="12.75">
      <c r="B293" s="295"/>
      <c r="D293" s="295"/>
    </row>
    <row r="294" spans="2:4" ht="12.75">
      <c r="B294" s="295"/>
      <c r="D294" s="295"/>
    </row>
    <row r="295" spans="2:4" ht="12.75">
      <c r="B295" s="295"/>
      <c r="D295" s="295"/>
    </row>
    <row r="296" spans="2:4" ht="12.75">
      <c r="B296" s="295"/>
      <c r="D296" s="295"/>
    </row>
    <row r="297" spans="2:4" ht="12.75">
      <c r="B297" s="295"/>
      <c r="D297" s="295"/>
    </row>
    <row r="298" spans="2:4" ht="12.75">
      <c r="B298" s="295"/>
      <c r="D298" s="295"/>
    </row>
    <row r="299" spans="2:4" ht="12.75">
      <c r="B299" s="295"/>
      <c r="D299" s="295"/>
    </row>
    <row r="300" spans="2:4" ht="12.75">
      <c r="B300" s="295"/>
      <c r="D300" s="295"/>
    </row>
    <row r="301" spans="2:4" ht="12.75">
      <c r="B301" s="295"/>
      <c r="D301" s="295"/>
    </row>
    <row r="302" spans="2:4" ht="12.75">
      <c r="B302" s="295"/>
      <c r="D302" s="295"/>
    </row>
    <row r="303" spans="2:4" ht="12.75">
      <c r="B303" s="295"/>
      <c r="D303" s="295"/>
    </row>
    <row r="304" spans="2:4" ht="12.75">
      <c r="B304" s="295"/>
      <c r="D304" s="295"/>
    </row>
    <row r="305" spans="2:4" ht="12.75">
      <c r="B305" s="295"/>
      <c r="D305" s="295"/>
    </row>
    <row r="306" spans="2:4" ht="12.75">
      <c r="B306" s="295"/>
      <c r="D306" s="295"/>
    </row>
    <row r="307" spans="2:4" ht="12.75">
      <c r="B307" s="295"/>
      <c r="D307" s="295"/>
    </row>
    <row r="308" spans="2:4" ht="12.75">
      <c r="B308" s="295"/>
      <c r="D308" s="295"/>
    </row>
    <row r="309" spans="2:4" ht="12.75">
      <c r="B309" s="295"/>
      <c r="D309" s="295"/>
    </row>
    <row r="310" spans="2:4" ht="12.75">
      <c r="B310" s="295"/>
      <c r="D310" s="295"/>
    </row>
    <row r="311" spans="2:4" ht="12.75">
      <c r="B311" s="295"/>
      <c r="D311" s="295"/>
    </row>
    <row r="312" spans="2:4" ht="12.75">
      <c r="B312" s="295"/>
      <c r="D312" s="295"/>
    </row>
    <row r="313" spans="2:4" ht="12.75">
      <c r="B313" s="295"/>
      <c r="D313" s="295"/>
    </row>
    <row r="314" spans="2:4" ht="12.75">
      <c r="B314" s="295"/>
      <c r="D314" s="295"/>
    </row>
    <row r="315" spans="2:4" ht="12.75">
      <c r="B315" s="295"/>
      <c r="D315" s="295"/>
    </row>
    <row r="316" spans="2:4" ht="12.75">
      <c r="B316" s="295"/>
      <c r="D316" s="295"/>
    </row>
    <row r="317" spans="2:4" ht="12.75">
      <c r="B317" s="295"/>
      <c r="D317" s="295"/>
    </row>
    <row r="318" spans="2:4" ht="12.75">
      <c r="B318" s="295"/>
      <c r="D318" s="295"/>
    </row>
    <row r="319" spans="2:4" ht="12.75">
      <c r="B319" s="295"/>
      <c r="D319" s="295"/>
    </row>
    <row r="320" spans="2:4" ht="12.75">
      <c r="B320" s="295"/>
      <c r="D320" s="295"/>
    </row>
    <row r="321" spans="2:4" ht="12.75">
      <c r="B321" s="295"/>
      <c r="D321" s="295"/>
    </row>
    <row r="322" spans="2:4" ht="12.75">
      <c r="B322" s="295"/>
      <c r="D322" s="295"/>
    </row>
    <row r="323" spans="2:4" ht="12.75">
      <c r="B323" s="295"/>
      <c r="D323" s="295"/>
    </row>
    <row r="324" spans="2:4" ht="12.75">
      <c r="B324" s="295"/>
      <c r="D324" s="295"/>
    </row>
    <row r="325" spans="2:4" ht="12.75">
      <c r="B325" s="295"/>
      <c r="D325" s="295"/>
    </row>
    <row r="326" spans="2:4" ht="12.75">
      <c r="B326" s="295"/>
      <c r="D326" s="295"/>
    </row>
    <row r="327" spans="2:4" ht="12.75">
      <c r="B327" s="295"/>
      <c r="D327" s="295"/>
    </row>
    <row r="328" spans="2:4" ht="12.75">
      <c r="B328" s="295"/>
      <c r="D328" s="295"/>
    </row>
    <row r="329" spans="2:4" ht="12.75">
      <c r="B329" s="295"/>
      <c r="D329" s="295"/>
    </row>
    <row r="330" spans="2:4" ht="12.75">
      <c r="B330" s="295"/>
      <c r="D330" s="295"/>
    </row>
    <row r="331" spans="2:4" ht="12.75">
      <c r="B331" s="295"/>
      <c r="D331" s="295"/>
    </row>
    <row r="332" spans="2:4" ht="12.75">
      <c r="B332" s="295"/>
      <c r="D332" s="295"/>
    </row>
    <row r="333" spans="2:4" ht="12.75">
      <c r="B333" s="295"/>
      <c r="D333" s="295"/>
    </row>
    <row r="334" spans="2:4" ht="12.75">
      <c r="B334" s="295"/>
      <c r="D334" s="295"/>
    </row>
    <row r="335" spans="2:4" ht="12.75">
      <c r="B335" s="295"/>
      <c r="D335" s="295"/>
    </row>
    <row r="336" spans="2:4" ht="12.75">
      <c r="B336" s="295"/>
      <c r="D336" s="295"/>
    </row>
    <row r="337" spans="2:4" ht="12.75">
      <c r="B337" s="295"/>
      <c r="D337" s="295"/>
    </row>
    <row r="338" spans="2:4" ht="12.75">
      <c r="B338" s="295"/>
      <c r="D338" s="295"/>
    </row>
    <row r="339" spans="2:4" ht="12.75">
      <c r="B339" s="295"/>
      <c r="D339" s="295"/>
    </row>
    <row r="340" spans="2:4" ht="12.75">
      <c r="B340" s="295"/>
      <c r="D340" s="295"/>
    </row>
    <row r="341" spans="2:4" ht="12.75">
      <c r="B341" s="295"/>
      <c r="D341" s="295"/>
    </row>
    <row r="342" spans="2:4" ht="12.75">
      <c r="B342" s="295"/>
      <c r="D342" s="295"/>
    </row>
    <row r="343" spans="2:4" ht="12.75">
      <c r="B343" s="295"/>
      <c r="D343" s="295"/>
    </row>
    <row r="344" spans="2:4" ht="12.75">
      <c r="B344" s="295"/>
      <c r="D344" s="295"/>
    </row>
    <row r="345" spans="2:4" ht="12.75">
      <c r="B345" s="295"/>
      <c r="D345" s="295"/>
    </row>
    <row r="346" spans="2:4" ht="12.75">
      <c r="B346" s="295"/>
      <c r="D346" s="295"/>
    </row>
    <row r="347" spans="2:4" ht="12.75">
      <c r="B347" s="295"/>
      <c r="D347" s="295"/>
    </row>
    <row r="348" spans="2:4" ht="12.75">
      <c r="B348" s="295"/>
      <c r="D348" s="295"/>
    </row>
    <row r="349" spans="2:4" ht="12.75">
      <c r="B349" s="295"/>
      <c r="D349" s="295"/>
    </row>
    <row r="350" spans="2:4" ht="12.75">
      <c r="B350" s="295"/>
      <c r="D350" s="295"/>
    </row>
    <row r="351" spans="2:4" ht="12.75">
      <c r="B351" s="295"/>
      <c r="D351" s="295"/>
    </row>
    <row r="352" spans="2:4" ht="12.75">
      <c r="B352" s="295"/>
      <c r="D352" s="295"/>
    </row>
    <row r="353" spans="2:4" ht="12.75">
      <c r="B353" s="295"/>
      <c r="D353" s="295"/>
    </row>
    <row r="354" spans="2:4" ht="12.75">
      <c r="B354" s="295"/>
      <c r="D354" s="295"/>
    </row>
    <row r="355" spans="2:4" ht="12.75">
      <c r="B355" s="295"/>
      <c r="D355" s="295"/>
    </row>
    <row r="356" spans="2:4" ht="12.75">
      <c r="B356" s="295"/>
      <c r="D356" s="295"/>
    </row>
    <row r="357" spans="2:4" ht="12.75">
      <c r="B357" s="295"/>
      <c r="D357" s="295"/>
    </row>
    <row r="358" spans="2:4" ht="12.75">
      <c r="B358" s="295"/>
      <c r="D358" s="295"/>
    </row>
    <row r="359" spans="2:4" ht="12.75">
      <c r="B359" s="295"/>
      <c r="D359" s="295"/>
    </row>
    <row r="360" spans="2:4" ht="12.75">
      <c r="B360" s="295"/>
      <c r="D360" s="295"/>
    </row>
    <row r="361" spans="2:4" ht="12.75">
      <c r="B361" s="295"/>
      <c r="D361" s="295"/>
    </row>
    <row r="362" spans="2:4" ht="12.75">
      <c r="B362" s="295"/>
      <c r="D362" s="295"/>
    </row>
    <row r="363" spans="2:4" ht="12.75">
      <c r="B363" s="295"/>
      <c r="D363" s="295"/>
    </row>
    <row r="364" spans="2:4" ht="12.75">
      <c r="B364" s="295"/>
      <c r="D364" s="295"/>
    </row>
    <row r="365" spans="2:4" ht="12.75">
      <c r="B365" s="295"/>
      <c r="D365" s="295"/>
    </row>
    <row r="366" spans="2:4" ht="12.75">
      <c r="B366" s="295"/>
      <c r="D366" s="295"/>
    </row>
    <row r="367" spans="2:4" ht="12.75">
      <c r="B367" s="295"/>
      <c r="D367" s="295"/>
    </row>
    <row r="368" spans="2:4" ht="12.75">
      <c r="B368" s="295"/>
      <c r="D368" s="295"/>
    </row>
    <row r="369" spans="2:4" ht="12.75">
      <c r="B369" s="295"/>
      <c r="D369" s="295"/>
    </row>
    <row r="370" spans="2:4" ht="12.75">
      <c r="B370" s="295"/>
      <c r="D370" s="295"/>
    </row>
    <row r="371" spans="2:4" ht="12.75">
      <c r="B371" s="295"/>
      <c r="D371" s="295"/>
    </row>
    <row r="372" spans="2:4" ht="12.75">
      <c r="B372" s="295"/>
      <c r="D372" s="295"/>
    </row>
    <row r="373" spans="2:4" ht="12.75">
      <c r="B373" s="295"/>
      <c r="D373" s="295"/>
    </row>
    <row r="374" spans="2:4" ht="12.75">
      <c r="B374" s="295"/>
      <c r="D374" s="295"/>
    </row>
    <row r="375" spans="2:4" ht="12.75">
      <c r="B375" s="295"/>
      <c r="D375" s="295"/>
    </row>
    <row r="376" spans="2:4" ht="12.75">
      <c r="B376" s="295"/>
      <c r="D376" s="295"/>
    </row>
    <row r="377" spans="2:4" ht="12.75">
      <c r="B377" s="295"/>
      <c r="D377" s="295"/>
    </row>
    <row r="378" spans="2:4" ht="12.75">
      <c r="B378" s="295"/>
      <c r="D378" s="295"/>
    </row>
    <row r="379" spans="2:4" ht="12.75">
      <c r="B379" s="295"/>
      <c r="D379" s="295"/>
    </row>
    <row r="380" spans="2:4" ht="12.75">
      <c r="B380" s="295"/>
      <c r="D380" s="295"/>
    </row>
    <row r="381" spans="2:4" ht="12.75">
      <c r="B381" s="295"/>
      <c r="D381" s="295"/>
    </row>
    <row r="382" spans="2:4" ht="12.75">
      <c r="B382" s="295"/>
      <c r="D382" s="295"/>
    </row>
    <row r="383" spans="2:4" ht="12.75">
      <c r="B383" s="295"/>
      <c r="D383" s="295"/>
    </row>
    <row r="384" spans="2:4" ht="12.75">
      <c r="B384" s="295"/>
      <c r="D384" s="295"/>
    </row>
    <row r="385" spans="2:4" ht="12.75">
      <c r="B385" s="295"/>
      <c r="D385" s="295"/>
    </row>
    <row r="386" spans="2:4" ht="12.75">
      <c r="B386" s="295"/>
      <c r="D386" s="295"/>
    </row>
    <row r="387" spans="2:4" ht="12.75">
      <c r="B387" s="295"/>
      <c r="D387" s="295"/>
    </row>
    <row r="388" spans="2:4" ht="12.75">
      <c r="B388" s="295"/>
      <c r="D388" s="295"/>
    </row>
    <row r="389" spans="2:4" ht="12.75">
      <c r="B389" s="295"/>
      <c r="D389" s="295"/>
    </row>
    <row r="390" spans="2:4" ht="12.75">
      <c r="B390" s="295"/>
      <c r="D390" s="295"/>
    </row>
    <row r="391" spans="2:4" ht="12.75">
      <c r="B391" s="295"/>
      <c r="D391" s="295"/>
    </row>
    <row r="392" spans="2:4" ht="12.75">
      <c r="B392" s="295"/>
      <c r="D392" s="295"/>
    </row>
    <row r="393" spans="2:4" ht="12.75">
      <c r="B393" s="295"/>
      <c r="D393" s="295"/>
    </row>
    <row r="394" spans="2:4" ht="12.75">
      <c r="B394" s="295"/>
      <c r="D394" s="295"/>
    </row>
    <row r="395" spans="2:4" ht="12.75">
      <c r="B395" s="295"/>
      <c r="D395" s="295"/>
    </row>
    <row r="396" spans="2:4" ht="12.75">
      <c r="B396" s="295"/>
      <c r="D396" s="295"/>
    </row>
    <row r="397" spans="2:4" ht="12.75">
      <c r="B397" s="295"/>
      <c r="D397" s="295"/>
    </row>
    <row r="398" spans="2:4" ht="12.75">
      <c r="B398" s="295"/>
      <c r="D398" s="295"/>
    </row>
    <row r="399" spans="2:4" ht="12.75">
      <c r="B399" s="295"/>
      <c r="D399" s="295"/>
    </row>
    <row r="400" spans="2:4" ht="12.75">
      <c r="B400" s="295"/>
      <c r="D400" s="295"/>
    </row>
    <row r="401" spans="2:4" ht="12.75">
      <c r="B401" s="295"/>
      <c r="D401" s="295"/>
    </row>
    <row r="402" spans="2:4" ht="12.75">
      <c r="B402" s="295"/>
      <c r="D402" s="295"/>
    </row>
    <row r="403" spans="2:4" ht="12.75">
      <c r="B403" s="295"/>
      <c r="D403" s="295"/>
    </row>
    <row r="404" spans="2:4" ht="12.75">
      <c r="B404" s="295"/>
      <c r="D404" s="295"/>
    </row>
    <row r="405" spans="2:4" ht="12.75">
      <c r="B405" s="295"/>
      <c r="D405" s="295"/>
    </row>
    <row r="406" spans="2:4" ht="12.75">
      <c r="B406" s="295"/>
      <c r="D406" s="295"/>
    </row>
    <row r="407" spans="2:4" ht="12.75">
      <c r="B407" s="295"/>
      <c r="D407" s="295"/>
    </row>
    <row r="408" spans="2:4" ht="12.75">
      <c r="B408" s="295"/>
      <c r="D408" s="295"/>
    </row>
    <row r="409" spans="2:4" ht="12.75">
      <c r="B409" s="295"/>
      <c r="D409" s="295"/>
    </row>
    <row r="410" spans="2:4" ht="12.75">
      <c r="B410" s="295"/>
      <c r="D410" s="295"/>
    </row>
    <row r="411" spans="2:4" ht="12.75">
      <c r="B411" s="295"/>
      <c r="D411" s="295"/>
    </row>
    <row r="412" spans="2:4" ht="12.75">
      <c r="B412" s="295"/>
      <c r="D412" s="295"/>
    </row>
    <row r="413" spans="2:4" ht="12.75">
      <c r="B413" s="295"/>
      <c r="D413" s="295"/>
    </row>
    <row r="414" spans="2:4" ht="12.75">
      <c r="B414" s="295"/>
      <c r="D414" s="295"/>
    </row>
    <row r="415" spans="2:4" ht="12.75">
      <c r="B415" s="295"/>
      <c r="D415" s="295"/>
    </row>
    <row r="416" spans="2:4" ht="12.75">
      <c r="B416" s="295"/>
      <c r="D416" s="295"/>
    </row>
    <row r="417" spans="2:4" ht="12.75">
      <c r="B417" s="295"/>
      <c r="D417" s="295"/>
    </row>
    <row r="418" spans="2:4" ht="12.75">
      <c r="B418" s="295"/>
      <c r="D418" s="295"/>
    </row>
    <row r="419" spans="2:4" ht="12.75">
      <c r="B419" s="295"/>
      <c r="D419" s="295"/>
    </row>
    <row r="420" spans="2:4" ht="12.75">
      <c r="B420" s="295"/>
      <c r="D420" s="295"/>
    </row>
    <row r="421" spans="2:4" ht="12.75">
      <c r="B421" s="295"/>
      <c r="D421" s="295"/>
    </row>
    <row r="422" spans="2:4" ht="12.75">
      <c r="B422" s="295"/>
      <c r="D422" s="295"/>
    </row>
    <row r="423" spans="2:4" ht="12.75">
      <c r="B423" s="295"/>
      <c r="D423" s="295"/>
    </row>
    <row r="424" spans="2:4" ht="12.75">
      <c r="B424" s="295"/>
      <c r="D424" s="295"/>
    </row>
    <row r="425" spans="2:4" ht="12.75">
      <c r="B425" s="295"/>
      <c r="D425" s="295"/>
    </row>
    <row r="426" spans="2:4" ht="12.75">
      <c r="B426" s="295"/>
      <c r="D426" s="295"/>
    </row>
    <row r="427" spans="2:4" ht="12.75">
      <c r="B427" s="295"/>
      <c r="D427" s="295"/>
    </row>
    <row r="428" spans="2:4" ht="12.75">
      <c r="B428" s="295"/>
      <c r="D428" s="295"/>
    </row>
    <row r="429" spans="2:4" ht="12.75">
      <c r="B429" s="295"/>
      <c r="D429" s="295"/>
    </row>
    <row r="430" spans="2:4" ht="12.75">
      <c r="B430" s="295"/>
      <c r="D430" s="295"/>
    </row>
    <row r="431" spans="2:4" ht="12.75">
      <c r="B431" s="295"/>
      <c r="D431" s="295"/>
    </row>
    <row r="432" spans="2:4" ht="12.75">
      <c r="B432" s="295"/>
      <c r="D432" s="295"/>
    </row>
    <row r="433" spans="2:4" ht="12.75">
      <c r="B433" s="295"/>
      <c r="D433" s="295"/>
    </row>
    <row r="434" spans="2:4" ht="12.75">
      <c r="B434" s="295"/>
      <c r="D434" s="295"/>
    </row>
    <row r="435" spans="2:4" ht="12.75">
      <c r="B435" s="295"/>
      <c r="D435" s="295"/>
    </row>
    <row r="436" spans="2:4" ht="12.75">
      <c r="B436" s="295"/>
      <c r="D436" s="295"/>
    </row>
    <row r="437" spans="2:4" ht="12.75">
      <c r="B437" s="295"/>
      <c r="D437" s="295"/>
    </row>
    <row r="438" spans="2:4" ht="12.75">
      <c r="B438" s="295"/>
      <c r="D438" s="295"/>
    </row>
    <row r="439" spans="2:4" ht="12.75">
      <c r="B439" s="295"/>
      <c r="D439" s="295"/>
    </row>
    <row r="440" spans="2:4" ht="12.75">
      <c r="B440" s="295"/>
      <c r="D440" s="295"/>
    </row>
    <row r="441" spans="2:4" ht="12.75">
      <c r="B441" s="295"/>
      <c r="D441" s="295"/>
    </row>
    <row r="442" spans="2:4" ht="12.75">
      <c r="B442" s="295"/>
      <c r="D442" s="295"/>
    </row>
    <row r="443" spans="2:4" ht="12.75">
      <c r="B443" s="295"/>
      <c r="D443" s="295"/>
    </row>
    <row r="444" spans="2:4" ht="12.75">
      <c r="B444" s="295"/>
      <c r="D444" s="295"/>
    </row>
    <row r="445" spans="2:4" ht="12.75">
      <c r="B445" s="295"/>
      <c r="D445" s="295"/>
    </row>
    <row r="446" spans="2:4" ht="12.75">
      <c r="B446" s="295"/>
      <c r="D446" s="295"/>
    </row>
    <row r="447" spans="2:4" ht="12.75">
      <c r="B447" s="295"/>
      <c r="D447" s="295"/>
    </row>
    <row r="448" spans="2:4" ht="12.75">
      <c r="B448" s="295"/>
      <c r="D448" s="295"/>
    </row>
    <row r="449" spans="2:4" ht="12.75">
      <c r="B449" s="295"/>
      <c r="D449" s="295"/>
    </row>
    <row r="450" spans="2:4" ht="12.75">
      <c r="B450" s="295"/>
      <c r="D450" s="295"/>
    </row>
    <row r="451" spans="2:4" ht="12.75">
      <c r="B451" s="295"/>
      <c r="D451" s="295"/>
    </row>
    <row r="452" spans="2:4" ht="12.75">
      <c r="B452" s="295"/>
      <c r="D452" s="295"/>
    </row>
    <row r="453" spans="2:4" ht="12.75">
      <c r="B453" s="295"/>
      <c r="D453" s="295"/>
    </row>
    <row r="454" spans="2:4" ht="12.75">
      <c r="B454" s="295"/>
      <c r="D454" s="295"/>
    </row>
    <row r="455" spans="2:4" ht="12.75">
      <c r="B455" s="295"/>
      <c r="D455" s="295"/>
    </row>
    <row r="456" spans="2:4" ht="12.75">
      <c r="B456" s="295"/>
      <c r="D456" s="295"/>
    </row>
    <row r="457" spans="2:4" ht="12.75">
      <c r="B457" s="295"/>
      <c r="D457" s="295"/>
    </row>
    <row r="458" spans="2:4" ht="12.75">
      <c r="B458" s="295"/>
      <c r="D458" s="295"/>
    </row>
    <row r="459" spans="2:4" ht="12.75">
      <c r="B459" s="295"/>
      <c r="D459" s="295"/>
    </row>
    <row r="460" spans="2:4" ht="12.75">
      <c r="B460" s="295"/>
      <c r="D460" s="295"/>
    </row>
    <row r="461" spans="2:4" ht="12.75">
      <c r="B461" s="295"/>
      <c r="D461" s="295"/>
    </row>
    <row r="462" spans="2:4" ht="12.75">
      <c r="B462" s="295"/>
      <c r="D462" s="295"/>
    </row>
    <row r="463" spans="2:4" ht="12.75">
      <c r="B463" s="295"/>
      <c r="D463" s="295"/>
    </row>
    <row r="464" spans="2:4" ht="12.75">
      <c r="B464" s="295"/>
      <c r="D464" s="295"/>
    </row>
    <row r="465" spans="2:4" ht="12.75">
      <c r="B465" s="295"/>
      <c r="D465" s="295"/>
    </row>
    <row r="466" spans="2:4" ht="12.75">
      <c r="B466" s="295"/>
      <c r="D466" s="295"/>
    </row>
    <row r="467" spans="2:4" ht="12.75">
      <c r="B467" s="295"/>
      <c r="D467" s="295"/>
    </row>
    <row r="468" spans="2:4" ht="12.75">
      <c r="B468" s="295"/>
      <c r="D468" s="295"/>
    </row>
    <row r="469" spans="2:4" ht="12.75">
      <c r="B469" s="295"/>
      <c r="D469" s="295"/>
    </row>
    <row r="470" spans="2:4" ht="12.75">
      <c r="B470" s="295"/>
      <c r="D470" s="295"/>
    </row>
    <row r="471" spans="2:4" ht="12.75">
      <c r="B471" s="295"/>
      <c r="D471" s="295"/>
    </row>
    <row r="472" spans="2:4" ht="12.75">
      <c r="B472" s="295"/>
      <c r="D472" s="295"/>
    </row>
    <row r="473" spans="2:4" ht="12.75">
      <c r="B473" s="295"/>
      <c r="D473" s="295"/>
    </row>
    <row r="474" spans="2:4" ht="12.75">
      <c r="B474" s="295"/>
      <c r="D474" s="295"/>
    </row>
    <row r="475" spans="2:4" ht="12.75">
      <c r="B475" s="295"/>
      <c r="D475" s="295"/>
    </row>
    <row r="476" spans="2:4" ht="12.75">
      <c r="B476" s="295"/>
      <c r="D476" s="295"/>
    </row>
    <row r="477" spans="2:4" ht="12.75">
      <c r="B477" s="295"/>
      <c r="D477" s="295"/>
    </row>
    <row r="478" spans="2:4" ht="12.75">
      <c r="B478" s="295"/>
      <c r="D478" s="295"/>
    </row>
    <row r="479" spans="2:4" ht="12.75">
      <c r="B479" s="295"/>
      <c r="D479" s="295"/>
    </row>
    <row r="480" spans="2:4" ht="12.75">
      <c r="B480" s="295"/>
      <c r="D480" s="295"/>
    </row>
    <row r="481" spans="2:4" ht="12.75">
      <c r="B481" s="295"/>
      <c r="D481" s="295"/>
    </row>
    <row r="482" spans="2:4" ht="12.75">
      <c r="B482" s="295"/>
      <c r="D482" s="295"/>
    </row>
    <row r="483" spans="2:4" ht="12.75">
      <c r="B483" s="295"/>
      <c r="D483" s="295"/>
    </row>
    <row r="484" spans="2:4" ht="12.75">
      <c r="B484" s="295"/>
      <c r="D484" s="295"/>
    </row>
    <row r="485" spans="2:4" ht="12.75">
      <c r="B485" s="295"/>
      <c r="D485" s="295"/>
    </row>
    <row r="486" spans="2:4" ht="12.75">
      <c r="B486" s="295"/>
      <c r="D486" s="295"/>
    </row>
    <row r="487" spans="2:4" ht="12.75">
      <c r="B487" s="295"/>
      <c r="D487" s="295"/>
    </row>
    <row r="488" spans="2:4" ht="12.75">
      <c r="B488" s="295"/>
      <c r="D488" s="295"/>
    </row>
    <row r="489" spans="2:4" ht="12.75">
      <c r="B489" s="295"/>
      <c r="D489" s="295"/>
    </row>
    <row r="490" spans="2:4" ht="12.75">
      <c r="B490" s="295"/>
      <c r="D490" s="295"/>
    </row>
    <row r="491" spans="2:4" ht="12.75">
      <c r="B491" s="295"/>
      <c r="D491" s="295"/>
    </row>
    <row r="492" spans="2:4" ht="12.75">
      <c r="B492" s="295"/>
      <c r="D492" s="295"/>
    </row>
    <row r="493" spans="2:4" ht="12.75">
      <c r="B493" s="295"/>
      <c r="D493" s="295"/>
    </row>
    <row r="494" spans="2:4" ht="12.75">
      <c r="B494" s="295"/>
      <c r="D494" s="295"/>
    </row>
    <row r="495" spans="2:4" ht="12.75">
      <c r="B495" s="295"/>
      <c r="D495" s="295"/>
    </row>
    <row r="496" spans="2:4" ht="12.75">
      <c r="B496" s="295"/>
      <c r="D496" s="295"/>
    </row>
    <row r="497" spans="2:4" ht="12.75">
      <c r="B497" s="295"/>
      <c r="D497" s="295"/>
    </row>
    <row r="498" spans="2:4" ht="12.75">
      <c r="B498" s="295"/>
      <c r="D498" s="295"/>
    </row>
    <row r="499" spans="2:4" ht="12.75">
      <c r="B499" s="295"/>
      <c r="D499" s="295"/>
    </row>
    <row r="500" spans="2:4" ht="12.75">
      <c r="B500" s="295"/>
      <c r="D500" s="295"/>
    </row>
    <row r="501" spans="2:4" ht="12.75">
      <c r="B501" s="295"/>
      <c r="D501" s="295"/>
    </row>
    <row r="502" spans="2:4" ht="12.75">
      <c r="B502" s="295"/>
      <c r="D502" s="295"/>
    </row>
    <row r="503" spans="2:4" ht="12.75">
      <c r="B503" s="295"/>
      <c r="D503" s="295"/>
    </row>
    <row r="504" spans="2:4" ht="12.75">
      <c r="B504" s="295"/>
      <c r="D504" s="295"/>
    </row>
    <row r="505" spans="2:4" ht="12.75">
      <c r="B505" s="295"/>
      <c r="D505" s="295"/>
    </row>
    <row r="506" spans="2:4" ht="12.75">
      <c r="B506" s="295"/>
      <c r="D506" s="295"/>
    </row>
    <row r="507" spans="2:4" ht="12.75">
      <c r="B507" s="295"/>
      <c r="D507" s="295"/>
    </row>
    <row r="508" spans="2:4" ht="12.75">
      <c r="B508" s="295"/>
      <c r="D508" s="295"/>
    </row>
    <row r="509" spans="2:4" ht="12.75">
      <c r="B509" s="295"/>
      <c r="D509" s="295"/>
    </row>
    <row r="510" spans="2:4" ht="12.75">
      <c r="B510" s="295"/>
      <c r="D510" s="295"/>
    </row>
    <row r="511" spans="2:4" ht="12.75">
      <c r="B511" s="295"/>
      <c r="D511" s="295"/>
    </row>
    <row r="512" spans="2:4" ht="12.75">
      <c r="B512" s="295"/>
      <c r="D512" s="295"/>
    </row>
    <row r="513" spans="2:4" ht="12.75">
      <c r="B513" s="295"/>
      <c r="D513" s="295"/>
    </row>
    <row r="514" spans="2:4" ht="12.75">
      <c r="B514" s="295"/>
      <c r="D514" s="295"/>
    </row>
    <row r="515" spans="2:4" ht="12.75">
      <c r="B515" s="295"/>
      <c r="D515" s="295"/>
    </row>
    <row r="516" spans="2:4" ht="12.75">
      <c r="B516" s="295"/>
      <c r="D516" s="295"/>
    </row>
    <row r="517" spans="2:4" ht="12.75">
      <c r="B517" s="295"/>
      <c r="D517" s="295"/>
    </row>
    <row r="518" spans="2:4" ht="12.75">
      <c r="B518" s="295"/>
      <c r="D518" s="295"/>
    </row>
    <row r="519" spans="2:4" ht="12.75">
      <c r="B519" s="295"/>
      <c r="D519" s="295"/>
    </row>
    <row r="520" spans="2:4" ht="12.75">
      <c r="B520" s="295"/>
      <c r="D520" s="295"/>
    </row>
    <row r="521" spans="2:4" ht="12.75">
      <c r="B521" s="295"/>
      <c r="D521" s="295"/>
    </row>
    <row r="522" spans="2:4" ht="12.75">
      <c r="B522" s="295"/>
      <c r="D522" s="295"/>
    </row>
    <row r="523" spans="2:4" ht="12.75">
      <c r="B523" s="295"/>
      <c r="D523" s="295"/>
    </row>
    <row r="524" spans="2:4" ht="12.75">
      <c r="B524" s="295"/>
      <c r="D524" s="295"/>
    </row>
    <row r="525" spans="2:4" ht="12.75">
      <c r="B525" s="295"/>
      <c r="D525" s="295"/>
    </row>
    <row r="526" spans="2:4" ht="12.75">
      <c r="B526" s="295"/>
      <c r="D526" s="295"/>
    </row>
    <row r="527" spans="2:4" ht="12.75">
      <c r="B527" s="295"/>
      <c r="D527" s="295"/>
    </row>
    <row r="528" spans="2:4" ht="12.75">
      <c r="B528" s="295"/>
      <c r="D528" s="295"/>
    </row>
    <row r="529" spans="2:4" ht="12.75">
      <c r="B529" s="295"/>
      <c r="D529" s="295"/>
    </row>
    <row r="530" spans="2:4" ht="12.75">
      <c r="B530" s="295"/>
      <c r="D530" s="295"/>
    </row>
    <row r="531" spans="2:4" ht="12.75">
      <c r="B531" s="295"/>
      <c r="D531" s="295"/>
    </row>
    <row r="532" spans="2:4" ht="12.75">
      <c r="B532" s="295"/>
      <c r="D532" s="295"/>
    </row>
    <row r="533" spans="2:4" ht="12.75">
      <c r="B533" s="295"/>
      <c r="D533" s="295"/>
    </row>
    <row r="534" spans="2:4" ht="12.75">
      <c r="B534" s="295"/>
      <c r="D534" s="295"/>
    </row>
    <row r="535" spans="2:4" ht="12.75">
      <c r="B535" s="295"/>
      <c r="D535" s="295"/>
    </row>
    <row r="536" spans="2:4" ht="12.75">
      <c r="B536" s="295"/>
      <c r="D536" s="295"/>
    </row>
    <row r="537" spans="2:4" ht="12.75">
      <c r="B537" s="295"/>
      <c r="D537" s="295"/>
    </row>
    <row r="538" spans="2:4" ht="12.75">
      <c r="B538" s="295"/>
      <c r="D538" s="295"/>
    </row>
    <row r="539" spans="2:4" ht="12.75">
      <c r="B539" s="295"/>
      <c r="D539" s="295"/>
    </row>
    <row r="540" spans="2:4" ht="12.75">
      <c r="B540" s="295"/>
      <c r="D540" s="295"/>
    </row>
    <row r="541" spans="2:4" ht="12.75">
      <c r="B541" s="295"/>
      <c r="D541" s="295"/>
    </row>
    <row r="542" spans="2:4" ht="12.75">
      <c r="B542" s="295"/>
      <c r="D542" s="295"/>
    </row>
    <row r="543" spans="2:4" ht="12.75">
      <c r="B543" s="295"/>
      <c r="D543" s="295"/>
    </row>
    <row r="544" spans="2:4" ht="12.75">
      <c r="B544" s="295"/>
      <c r="D544" s="295"/>
    </row>
    <row r="545" spans="2:4" ht="12.75">
      <c r="B545" s="295"/>
      <c r="D545" s="295"/>
    </row>
    <row r="546" spans="2:4" ht="12.75">
      <c r="B546" s="295"/>
      <c r="D546" s="295"/>
    </row>
    <row r="547" spans="2:4" ht="12.75">
      <c r="B547" s="295"/>
      <c r="D547" s="295"/>
    </row>
    <row r="548" spans="2:4" ht="12.75">
      <c r="B548" s="295"/>
      <c r="D548" s="295"/>
    </row>
    <row r="549" spans="2:4" ht="12.75">
      <c r="B549" s="295"/>
      <c r="D549" s="295"/>
    </row>
    <row r="550" spans="2:4" ht="12.75">
      <c r="B550" s="295"/>
      <c r="D550" s="295"/>
    </row>
    <row r="551" spans="2:4" ht="12.75">
      <c r="B551" s="295"/>
      <c r="D551" s="295"/>
    </row>
    <row r="552" spans="2:4" ht="12.75">
      <c r="B552" s="295"/>
      <c r="D552" s="295"/>
    </row>
    <row r="553" spans="2:4" ht="12.75">
      <c r="B553" s="295"/>
      <c r="D553" s="295"/>
    </row>
    <row r="554" spans="2:4" ht="12.75">
      <c r="B554" s="295"/>
      <c r="D554" s="295"/>
    </row>
    <row r="555" spans="2:4" ht="12.75">
      <c r="B555" s="295"/>
      <c r="D555" s="295"/>
    </row>
    <row r="556" spans="2:4" ht="12.75">
      <c r="B556" s="295"/>
      <c r="D556" s="295"/>
    </row>
    <row r="557" spans="2:4" ht="12.75">
      <c r="B557" s="295"/>
      <c r="D557" s="295"/>
    </row>
    <row r="558" spans="2:4" ht="12.75">
      <c r="B558" s="295"/>
      <c r="D558" s="295"/>
    </row>
    <row r="559" spans="2:4" ht="12.75">
      <c r="B559" s="295"/>
      <c r="D559" s="295"/>
    </row>
    <row r="560" spans="2:4" ht="12.75">
      <c r="B560" s="295"/>
      <c r="D560" s="295"/>
    </row>
    <row r="561" spans="2:4" ht="12.75">
      <c r="B561" s="295"/>
      <c r="D561" s="295"/>
    </row>
    <row r="562" spans="2:4" ht="12.75">
      <c r="B562" s="295"/>
      <c r="D562" s="295"/>
    </row>
    <row r="563" spans="2:4" ht="12.75">
      <c r="B563" s="295"/>
      <c r="D563" s="295"/>
    </row>
    <row r="564" spans="2:4" ht="12.75">
      <c r="B564" s="295"/>
      <c r="D564" s="295"/>
    </row>
    <row r="565" spans="2:4" ht="12.75">
      <c r="B565" s="295"/>
      <c r="D565" s="295"/>
    </row>
    <row r="566" spans="2:4" ht="12.75">
      <c r="B566" s="295"/>
      <c r="D566" s="295"/>
    </row>
    <row r="567" spans="2:4" ht="12.75">
      <c r="B567" s="295"/>
      <c r="D567" s="295"/>
    </row>
    <row r="568" spans="2:4" ht="12.75">
      <c r="B568" s="295"/>
      <c r="D568" s="295"/>
    </row>
    <row r="569" spans="2:4" ht="12.75">
      <c r="B569" s="295"/>
      <c r="D569" s="295"/>
    </row>
    <row r="570" spans="2:4" ht="12.75">
      <c r="B570" s="295"/>
      <c r="D570" s="295"/>
    </row>
    <row r="571" spans="2:4" ht="12.75">
      <c r="B571" s="295"/>
      <c r="D571" s="295"/>
    </row>
    <row r="572" spans="2:4" ht="12.75">
      <c r="B572" s="295"/>
      <c r="D572" s="295"/>
    </row>
    <row r="573" spans="2:4" ht="12.75">
      <c r="B573" s="295"/>
      <c r="D573" s="295"/>
    </row>
    <row r="574" spans="2:4" ht="12.75">
      <c r="B574" s="295"/>
      <c r="D574" s="295"/>
    </row>
    <row r="575" spans="2:4" ht="12.75">
      <c r="B575" s="295"/>
      <c r="D575" s="295"/>
    </row>
    <row r="576" spans="2:4" ht="12.75">
      <c r="B576" s="295"/>
      <c r="D576" s="295"/>
    </row>
    <row r="577" spans="2:4" ht="12.75">
      <c r="B577" s="295"/>
      <c r="D577" s="295"/>
    </row>
    <row r="578" spans="2:4" ht="12.75">
      <c r="B578" s="295"/>
      <c r="D578" s="295"/>
    </row>
    <row r="579" spans="2:4" ht="12.75">
      <c r="B579" s="295"/>
      <c r="D579" s="295"/>
    </row>
    <row r="580" spans="2:4" ht="12.75">
      <c r="B580" s="295"/>
      <c r="D580" s="295"/>
    </row>
    <row r="581" spans="2:4" ht="12.75">
      <c r="B581" s="295"/>
      <c r="D581" s="295"/>
    </row>
    <row r="582" spans="2:4" ht="12.75">
      <c r="B582" s="295"/>
      <c r="D582" s="295"/>
    </row>
    <row r="583" spans="2:4" ht="12.75">
      <c r="B583" s="295"/>
      <c r="D583" s="295"/>
    </row>
    <row r="584" spans="2:4" ht="12.75">
      <c r="B584" s="295"/>
      <c r="D584" s="295"/>
    </row>
    <row r="585" spans="2:4" ht="12.75">
      <c r="B585" s="295"/>
      <c r="D585" s="295"/>
    </row>
    <row r="586" spans="2:4" ht="12.75">
      <c r="B586" s="295"/>
      <c r="D586" s="295"/>
    </row>
    <row r="587" spans="2:4" ht="12.75">
      <c r="B587" s="295"/>
      <c r="D587" s="295"/>
    </row>
    <row r="588" spans="2:4" ht="12.75">
      <c r="B588" s="295"/>
      <c r="D588" s="295"/>
    </row>
    <row r="589" spans="2:4" ht="12.75">
      <c r="B589" s="295"/>
      <c r="D589" s="295"/>
    </row>
    <row r="590" spans="2:4" ht="12.75">
      <c r="B590" s="295"/>
      <c r="D590" s="295"/>
    </row>
    <row r="591" spans="2:4" ht="12.75">
      <c r="B591" s="295"/>
      <c r="D591" s="295"/>
    </row>
    <row r="592" spans="2:4" ht="12.75">
      <c r="B592" s="295"/>
      <c r="D592" s="295"/>
    </row>
    <row r="593" spans="2:4" ht="12.75">
      <c r="B593" s="295"/>
      <c r="D593" s="295"/>
    </row>
    <row r="594" spans="2:4" ht="12.75">
      <c r="B594" s="295"/>
      <c r="D594" s="295"/>
    </row>
    <row r="595" spans="2:4" ht="12.75">
      <c r="B595" s="295"/>
      <c r="D595" s="295"/>
    </row>
    <row r="596" spans="2:4" ht="12.75">
      <c r="B596" s="295"/>
      <c r="D596" s="295"/>
    </row>
    <row r="597" spans="2:4" ht="12.75">
      <c r="B597" s="295"/>
      <c r="D597" s="295"/>
    </row>
    <row r="598" spans="2:4" ht="12.75">
      <c r="B598" s="295"/>
      <c r="D598" s="295"/>
    </row>
    <row r="599" spans="2:4" ht="12.75">
      <c r="B599" s="295"/>
      <c r="D599" s="295"/>
    </row>
    <row r="600" spans="2:4" ht="12.75">
      <c r="B600" s="295"/>
      <c r="D600" s="295"/>
    </row>
    <row r="601" spans="2:4" ht="12.75">
      <c r="B601" s="295"/>
      <c r="D601" s="295"/>
    </row>
    <row r="602" spans="2:4" ht="12.75">
      <c r="B602" s="295"/>
      <c r="D602" s="295"/>
    </row>
    <row r="603" spans="2:4" ht="12.75">
      <c r="B603" s="295"/>
      <c r="D603" s="295"/>
    </row>
    <row r="604" spans="2:4" ht="12.75">
      <c r="B604" s="295"/>
      <c r="D604" s="295"/>
    </row>
    <row r="605" spans="2:4" ht="12.75">
      <c r="B605" s="295"/>
      <c r="D605" s="295"/>
    </row>
    <row r="606" spans="2:4" ht="12.75">
      <c r="B606" s="295"/>
      <c r="D606" s="295"/>
    </row>
    <row r="607" spans="2:4" ht="12.75">
      <c r="B607" s="295"/>
      <c r="D607" s="295"/>
    </row>
    <row r="608" spans="2:4" ht="12.75">
      <c r="B608" s="295"/>
      <c r="D608" s="295"/>
    </row>
    <row r="609" spans="2:4" ht="12.75">
      <c r="B609" s="295"/>
      <c r="D609" s="295"/>
    </row>
    <row r="610" spans="2:4" ht="12.75">
      <c r="B610" s="295"/>
      <c r="D610" s="295"/>
    </row>
    <row r="611" spans="2:4" ht="12.75">
      <c r="B611" s="295"/>
      <c r="D611" s="295"/>
    </row>
    <row r="612" spans="2:4" ht="12.75">
      <c r="B612" s="295"/>
      <c r="D612" s="295"/>
    </row>
    <row r="613" spans="2:4" ht="12.75">
      <c r="B613" s="295"/>
      <c r="D613" s="295"/>
    </row>
    <row r="614" spans="2:4" ht="12.75">
      <c r="B614" s="295"/>
      <c r="D614" s="295"/>
    </row>
    <row r="615" spans="2:4" ht="12.75">
      <c r="B615" s="295"/>
      <c r="D615" s="295"/>
    </row>
    <row r="616" spans="2:4" ht="12.75">
      <c r="B616" s="295"/>
      <c r="D616" s="295"/>
    </row>
    <row r="617" spans="2:4" ht="12.75">
      <c r="B617" s="295"/>
      <c r="D617" s="295"/>
    </row>
    <row r="618" spans="2:4" ht="12.75">
      <c r="B618" s="295"/>
      <c r="D618" s="295"/>
    </row>
    <row r="619" spans="2:4" ht="12.75">
      <c r="B619" s="295"/>
      <c r="D619" s="295"/>
    </row>
    <row r="620" spans="2:4" ht="12.75">
      <c r="B620" s="295"/>
      <c r="D620" s="295"/>
    </row>
    <row r="621" spans="2:4" ht="12.75">
      <c r="B621" s="295"/>
      <c r="D621" s="295"/>
    </row>
    <row r="622" spans="2:4" ht="12.75">
      <c r="B622" s="295"/>
      <c r="D622" s="295"/>
    </row>
    <row r="623" spans="2:4" ht="12.75">
      <c r="B623" s="295"/>
      <c r="D623" s="295"/>
    </row>
    <row r="624" spans="2:4" ht="12.75">
      <c r="B624" s="295"/>
      <c r="D624" s="295"/>
    </row>
    <row r="625" spans="2:4" ht="12.75">
      <c r="B625" s="295"/>
      <c r="D625" s="295"/>
    </row>
    <row r="626" spans="2:4" ht="12.75">
      <c r="B626" s="295"/>
      <c r="D626" s="295"/>
    </row>
    <row r="627" spans="2:4" ht="12.75">
      <c r="B627" s="295"/>
      <c r="D627" s="295"/>
    </row>
    <row r="628" spans="2:4" ht="12.75">
      <c r="B628" s="295"/>
      <c r="D628" s="295"/>
    </row>
    <row r="629" spans="2:4" ht="12.75">
      <c r="B629" s="295"/>
      <c r="D629" s="295"/>
    </row>
    <row r="630" spans="2:4" ht="12.75">
      <c r="B630" s="295"/>
      <c r="D630" s="295"/>
    </row>
    <row r="631" spans="2:4" ht="12.75">
      <c r="B631" s="295"/>
      <c r="D631" s="295"/>
    </row>
    <row r="632" spans="2:4" ht="12.75">
      <c r="B632" s="295"/>
      <c r="D632" s="295"/>
    </row>
    <row r="633" spans="2:4" ht="12.75">
      <c r="B633" s="295"/>
      <c r="D633" s="295"/>
    </row>
    <row r="634" spans="2:4" ht="12.75">
      <c r="B634" s="295"/>
      <c r="D634" s="295"/>
    </row>
    <row r="635" spans="2:4" ht="12.75">
      <c r="B635" s="295"/>
      <c r="D635" s="295"/>
    </row>
    <row r="636" spans="2:4" ht="12.75">
      <c r="B636" s="295"/>
      <c r="D636" s="295"/>
    </row>
    <row r="637" spans="2:4" ht="12.75">
      <c r="B637" s="295"/>
      <c r="D637" s="295"/>
    </row>
    <row r="638" spans="2:4" ht="12.75">
      <c r="B638" s="295"/>
      <c r="D638" s="295"/>
    </row>
    <row r="639" spans="2:4" ht="12.75">
      <c r="B639" s="295"/>
      <c r="D639" s="295"/>
    </row>
    <row r="640" spans="2:4" ht="12.75">
      <c r="B640" s="295"/>
      <c r="D640" s="295"/>
    </row>
    <row r="641" spans="2:4" ht="12.75">
      <c r="B641" s="295"/>
      <c r="D641" s="295"/>
    </row>
    <row r="642" spans="2:4" ht="12.75">
      <c r="B642" s="295"/>
      <c r="D642" s="295"/>
    </row>
    <row r="643" spans="2:4" ht="12.75">
      <c r="B643" s="295"/>
      <c r="D643" s="295"/>
    </row>
    <row r="644" spans="2:4" ht="12.75">
      <c r="B644" s="295"/>
      <c r="D644" s="295"/>
    </row>
    <row r="645" spans="2:4" ht="12.75">
      <c r="B645" s="295"/>
      <c r="D645" s="295"/>
    </row>
    <row r="646" spans="2:4" ht="12.75">
      <c r="B646" s="295"/>
      <c r="D646" s="295"/>
    </row>
    <row r="647" spans="2:4" ht="12.75">
      <c r="B647" s="295"/>
      <c r="D647" s="295"/>
    </row>
    <row r="648" spans="2:4" ht="12.75">
      <c r="B648" s="295"/>
      <c r="D648" s="295"/>
    </row>
    <row r="649" spans="2:4" ht="12.75">
      <c r="B649" s="295"/>
      <c r="D649" s="295"/>
    </row>
    <row r="650" spans="2:4" ht="12.75">
      <c r="B650" s="295"/>
      <c r="D650" s="295"/>
    </row>
    <row r="651" spans="2:4" ht="12.75">
      <c r="B651" s="295"/>
      <c r="D651" s="295"/>
    </row>
    <row r="652" spans="2:4" ht="12.75">
      <c r="B652" s="295"/>
      <c r="D652" s="295"/>
    </row>
    <row r="653" spans="2:4" ht="12.75">
      <c r="B653" s="295"/>
      <c r="D653" s="295"/>
    </row>
    <row r="654" spans="2:4" ht="12.75">
      <c r="B654" s="295"/>
      <c r="D654" s="295"/>
    </row>
    <row r="655" spans="2:4" ht="12.75">
      <c r="B655" s="295"/>
      <c r="D655" s="295"/>
    </row>
    <row r="656" spans="2:4" ht="12.75">
      <c r="B656" s="295"/>
      <c r="D656" s="295"/>
    </row>
    <row r="657" spans="2:4" ht="12.75">
      <c r="B657" s="295"/>
      <c r="D657" s="295"/>
    </row>
    <row r="658" spans="2:4" ht="12.75">
      <c r="B658" s="295"/>
      <c r="D658" s="295"/>
    </row>
    <row r="659" spans="2:4" ht="12.75">
      <c r="B659" s="295"/>
      <c r="D659" s="295"/>
    </row>
    <row r="660" spans="2:4" ht="12.75">
      <c r="B660" s="295"/>
      <c r="D660" s="295"/>
    </row>
    <row r="661" spans="2:4" ht="12.75">
      <c r="B661" s="295"/>
      <c r="D661" s="295"/>
    </row>
    <row r="662" spans="2:4" ht="12.75">
      <c r="B662" s="295"/>
      <c r="D662" s="295"/>
    </row>
    <row r="663" spans="2:4" ht="12.75">
      <c r="B663" s="295"/>
      <c r="D663" s="295"/>
    </row>
    <row r="664" spans="2:4" ht="12.75">
      <c r="B664" s="295"/>
      <c r="D664" s="295"/>
    </row>
    <row r="665" spans="2:4" ht="12.75">
      <c r="B665" s="295"/>
      <c r="D665" s="295"/>
    </row>
    <row r="666" spans="2:4" ht="12.75">
      <c r="B666" s="295"/>
      <c r="D666" s="295"/>
    </row>
    <row r="667" spans="2:4" ht="12.75">
      <c r="B667" s="295"/>
      <c r="D667" s="295"/>
    </row>
    <row r="668" spans="2:4" ht="12.75">
      <c r="B668" s="295"/>
      <c r="D668" s="295"/>
    </row>
    <row r="669" spans="2:4" ht="12.75">
      <c r="B669" s="295"/>
      <c r="D669" s="295"/>
    </row>
    <row r="670" spans="2:4" ht="12.75">
      <c r="B670" s="295"/>
      <c r="D670" s="295"/>
    </row>
    <row r="671" spans="2:4" ht="12.75">
      <c r="B671" s="295"/>
      <c r="D671" s="295"/>
    </row>
    <row r="672" spans="2:4" ht="12.75">
      <c r="B672" s="295"/>
      <c r="D672" s="295"/>
    </row>
    <row r="673" spans="2:4" ht="12.75">
      <c r="B673" s="295"/>
      <c r="D673" s="295"/>
    </row>
    <row r="674" spans="2:4" ht="12.75">
      <c r="B674" s="295"/>
      <c r="D674" s="295"/>
    </row>
    <row r="675" spans="2:4" ht="12.75">
      <c r="B675" s="295"/>
      <c r="D675" s="295"/>
    </row>
    <row r="676" spans="2:4" ht="12.75">
      <c r="B676" s="295"/>
      <c r="D676" s="295"/>
    </row>
    <row r="677" spans="2:4" ht="12.75">
      <c r="B677" s="295"/>
      <c r="D677" s="295"/>
    </row>
    <row r="678" spans="2:4" ht="12.75">
      <c r="B678" s="295"/>
      <c r="D678" s="295"/>
    </row>
    <row r="679" spans="2:4" ht="12.75">
      <c r="B679" s="295"/>
      <c r="D679" s="295"/>
    </row>
    <row r="680" spans="2:4" ht="12.75">
      <c r="B680" s="295"/>
      <c r="D680" s="295"/>
    </row>
    <row r="681" spans="2:4" ht="12.75">
      <c r="B681" s="295"/>
      <c r="D681" s="295"/>
    </row>
    <row r="682" spans="2:4" ht="12.75">
      <c r="B682" s="295"/>
      <c r="D682" s="295"/>
    </row>
    <row r="683" spans="2:4" ht="12.75">
      <c r="B683" s="295"/>
      <c r="D683" s="295"/>
    </row>
    <row r="684" spans="2:4" ht="12.75">
      <c r="B684" s="295"/>
      <c r="D684" s="295"/>
    </row>
    <row r="685" spans="2:4" ht="12.75">
      <c r="B685" s="295"/>
      <c r="D685" s="295"/>
    </row>
    <row r="686" spans="2:4" ht="12.75">
      <c r="B686" s="295"/>
      <c r="D686" s="295"/>
    </row>
    <row r="687" spans="2:4" ht="12.75">
      <c r="B687" s="295"/>
      <c r="D687" s="295"/>
    </row>
    <row r="688" spans="2:4" ht="12.75">
      <c r="B688" s="295"/>
      <c r="D688" s="295"/>
    </row>
    <row r="689" spans="2:4" ht="12.75">
      <c r="B689" s="295"/>
      <c r="D689" s="295"/>
    </row>
    <row r="690" spans="2:4" ht="12.75">
      <c r="B690" s="295"/>
      <c r="D690" s="295"/>
    </row>
    <row r="691" spans="2:4" ht="12.75">
      <c r="B691" s="295"/>
      <c r="D691" s="295"/>
    </row>
    <row r="692" spans="2:4" ht="12.75">
      <c r="B692" s="295"/>
      <c r="D692" s="295"/>
    </row>
    <row r="693" spans="2:4" ht="12.75">
      <c r="B693" s="295"/>
      <c r="D693" s="295"/>
    </row>
    <row r="694" spans="2:4" ht="12.75">
      <c r="B694" s="295"/>
      <c r="D694" s="295"/>
    </row>
    <row r="695" spans="2:4" ht="12.75">
      <c r="B695" s="295"/>
      <c r="D695" s="295"/>
    </row>
    <row r="696" spans="2:4" ht="12.75">
      <c r="B696" s="295"/>
      <c r="D696" s="295"/>
    </row>
    <row r="697" spans="2:4" ht="12.75">
      <c r="B697" s="295"/>
      <c r="D697" s="295"/>
    </row>
    <row r="698" spans="2:4" ht="12.75">
      <c r="B698" s="295"/>
      <c r="D698" s="295"/>
    </row>
    <row r="699" spans="2:4" ht="12.75">
      <c r="B699" s="295"/>
      <c r="D699" s="295"/>
    </row>
    <row r="700" spans="2:4" ht="12.75">
      <c r="B700" s="295"/>
      <c r="D700" s="295"/>
    </row>
    <row r="701" spans="2:4" ht="12.75">
      <c r="B701" s="295"/>
      <c r="D701" s="295"/>
    </row>
    <row r="702" spans="2:4" ht="12.75">
      <c r="B702" s="295"/>
      <c r="D702" s="295"/>
    </row>
    <row r="703" spans="2:4" ht="12.75">
      <c r="B703" s="295"/>
      <c r="D703" s="295"/>
    </row>
    <row r="704" spans="2:4" ht="12.75">
      <c r="B704" s="295"/>
      <c r="D704" s="295"/>
    </row>
    <row r="705" spans="2:4" ht="12.75">
      <c r="B705" s="295"/>
      <c r="D705" s="295"/>
    </row>
    <row r="706" spans="2:4" ht="12.75">
      <c r="B706" s="295"/>
      <c r="D706" s="295"/>
    </row>
    <row r="707" spans="2:4" ht="12.75">
      <c r="B707" s="295"/>
      <c r="D707" s="295"/>
    </row>
    <row r="708" spans="2:4" ht="12.75">
      <c r="B708" s="295"/>
      <c r="D708" s="295"/>
    </row>
    <row r="709" spans="2:4" ht="12.75">
      <c r="B709" s="295"/>
      <c r="D709" s="295"/>
    </row>
    <row r="710" spans="2:4" ht="12.75">
      <c r="B710" s="295"/>
      <c r="D710" s="295"/>
    </row>
    <row r="711" spans="2:4" ht="12.75">
      <c r="B711" s="295"/>
      <c r="D711" s="295"/>
    </row>
    <row r="712" spans="2:4" ht="12.75">
      <c r="B712" s="295"/>
      <c r="D712" s="295"/>
    </row>
    <row r="713" spans="2:4" ht="12.75">
      <c r="B713" s="295"/>
      <c r="D713" s="295"/>
    </row>
    <row r="714" spans="2:4" ht="12.75">
      <c r="B714" s="295"/>
      <c r="D714" s="295"/>
    </row>
    <row r="715" spans="2:4" ht="12.75">
      <c r="B715" s="295"/>
      <c r="D715" s="295"/>
    </row>
    <row r="716" spans="2:4" ht="12.75">
      <c r="B716" s="295"/>
      <c r="D716" s="295"/>
    </row>
    <row r="717" spans="2:4" ht="12.75">
      <c r="B717" s="295"/>
      <c r="D717" s="295"/>
    </row>
    <row r="718" spans="2:4" ht="12.75">
      <c r="B718" s="295"/>
      <c r="D718" s="295"/>
    </row>
    <row r="719" spans="2:4" ht="12.75">
      <c r="B719" s="295"/>
      <c r="D719" s="295"/>
    </row>
    <row r="720" spans="2:4" ht="12.75">
      <c r="B720" s="295"/>
      <c r="D720" s="295"/>
    </row>
    <row r="721" spans="2:4" ht="12.75">
      <c r="B721" s="295"/>
      <c r="D721" s="295"/>
    </row>
    <row r="722" spans="2:4" ht="12.75">
      <c r="B722" s="295"/>
      <c r="D722" s="295"/>
    </row>
    <row r="723" spans="2:4" ht="12.75">
      <c r="B723" s="295"/>
      <c r="D723" s="295"/>
    </row>
    <row r="724" spans="2:4" ht="12.75">
      <c r="B724" s="295"/>
      <c r="D724" s="295"/>
    </row>
    <row r="725" spans="2:4" ht="12.75">
      <c r="B725" s="295"/>
      <c r="D725" s="295"/>
    </row>
    <row r="726" spans="2:4" ht="12.75">
      <c r="B726" s="295"/>
      <c r="D726" s="295"/>
    </row>
    <row r="727" spans="2:4" ht="12.75">
      <c r="B727" s="295"/>
      <c r="D727" s="295"/>
    </row>
    <row r="728" spans="2:4" ht="12.75">
      <c r="B728" s="295"/>
      <c r="D728" s="295"/>
    </row>
    <row r="729" spans="2:4" ht="12.75">
      <c r="B729" s="295"/>
      <c r="D729" s="295"/>
    </row>
    <row r="730" spans="2:4" ht="12.75">
      <c r="B730" s="295"/>
      <c r="D730" s="295"/>
    </row>
    <row r="731" spans="2:4" ht="12.75">
      <c r="B731" s="295"/>
      <c r="D731" s="295"/>
    </row>
    <row r="732" spans="2:4" ht="12.75">
      <c r="B732" s="295"/>
      <c r="D732" s="295"/>
    </row>
    <row r="733" spans="2:4" ht="12.75">
      <c r="B733" s="295"/>
      <c r="D733" s="295"/>
    </row>
    <row r="734" spans="2:4" ht="12.75">
      <c r="B734" s="295"/>
      <c r="D734" s="295"/>
    </row>
    <row r="735" spans="2:4" ht="12.75">
      <c r="B735" s="295"/>
      <c r="D735" s="295"/>
    </row>
    <row r="736" spans="2:4" ht="12.75">
      <c r="B736" s="295"/>
      <c r="D736" s="295"/>
    </row>
    <row r="737" spans="2:4" ht="12.75">
      <c r="B737" s="295"/>
      <c r="D737" s="295"/>
    </row>
    <row r="738" spans="2:4" ht="12.75">
      <c r="B738" s="295"/>
      <c r="D738" s="295"/>
    </row>
    <row r="739" spans="2:4" ht="12.75">
      <c r="B739" s="295"/>
      <c r="D739" s="295"/>
    </row>
    <row r="740" spans="2:4" ht="12.75">
      <c r="B740" s="295"/>
      <c r="D740" s="295"/>
    </row>
    <row r="741" spans="2:4" ht="12.75">
      <c r="B741" s="295"/>
      <c r="D741" s="295"/>
    </row>
    <row r="742" spans="2:4" ht="12.75">
      <c r="B742" s="295"/>
      <c r="D742" s="295"/>
    </row>
    <row r="743" spans="2:4" ht="12.75">
      <c r="B743" s="295"/>
      <c r="D743" s="295"/>
    </row>
    <row r="744" spans="2:4" ht="12.75">
      <c r="B744" s="295"/>
      <c r="D744" s="295"/>
    </row>
    <row r="745" spans="2:4" ht="12.75">
      <c r="B745" s="295"/>
      <c r="D745" s="295"/>
    </row>
    <row r="746" spans="2:4" ht="12.75">
      <c r="B746" s="295"/>
      <c r="D746" s="295"/>
    </row>
    <row r="747" spans="2:4" ht="12.75">
      <c r="B747" s="295"/>
      <c r="D747" s="295"/>
    </row>
    <row r="748" spans="2:4" ht="12.75">
      <c r="B748" s="295"/>
      <c r="D748" s="295"/>
    </row>
    <row r="749" spans="2:4" ht="12.75">
      <c r="B749" s="295"/>
      <c r="D749" s="295"/>
    </row>
    <row r="750" spans="2:4" ht="12.75">
      <c r="B750" s="295"/>
      <c r="D750" s="295"/>
    </row>
    <row r="751" spans="2:4" ht="12.75">
      <c r="B751" s="295"/>
      <c r="D751" s="295"/>
    </row>
    <row r="752" spans="2:4" ht="12.75">
      <c r="B752" s="295"/>
      <c r="D752" s="295"/>
    </row>
    <row r="753" spans="2:4" ht="12.75">
      <c r="B753" s="295"/>
      <c r="D753" s="295"/>
    </row>
    <row r="754" spans="2:4" ht="12.75">
      <c r="B754" s="295"/>
      <c r="D754" s="295"/>
    </row>
    <row r="755" spans="2:4" ht="12.75">
      <c r="B755" s="295"/>
      <c r="D755" s="295"/>
    </row>
    <row r="756" spans="2:4" ht="12.75">
      <c r="B756" s="295"/>
      <c r="D756" s="295"/>
    </row>
    <row r="757" spans="2:4" ht="12.75">
      <c r="B757" s="295"/>
      <c r="D757" s="295"/>
    </row>
    <row r="758" spans="2:4" ht="12.75">
      <c r="B758" s="295"/>
      <c r="D758" s="295"/>
    </row>
    <row r="759" spans="2:4" ht="12.75">
      <c r="B759" s="295"/>
      <c r="D759" s="295"/>
    </row>
    <row r="760" spans="2:4" ht="12.75">
      <c r="B760" s="295"/>
      <c r="D760" s="295"/>
    </row>
    <row r="761" spans="2:4" ht="12.75">
      <c r="B761" s="295"/>
      <c r="D761" s="295"/>
    </row>
    <row r="762" spans="2:4" ht="12.75">
      <c r="B762" s="295"/>
      <c r="D762" s="295"/>
    </row>
    <row r="763" spans="2:4" ht="12.75">
      <c r="B763" s="295"/>
      <c r="D763" s="295"/>
    </row>
    <row r="764" spans="2:4" ht="12.75">
      <c r="B764" s="295"/>
      <c r="D764" s="295"/>
    </row>
    <row r="765" spans="2:4" ht="12.75">
      <c r="B765" s="295"/>
      <c r="D765" s="295"/>
    </row>
    <row r="766" spans="2:4" ht="12.75">
      <c r="B766" s="295"/>
      <c r="D766" s="295"/>
    </row>
    <row r="767" spans="2:4" ht="12.75">
      <c r="B767" s="295"/>
      <c r="D767" s="295"/>
    </row>
    <row r="768" spans="2:4" ht="12.75">
      <c r="B768" s="295"/>
      <c r="D768" s="295"/>
    </row>
    <row r="769" spans="2:4" ht="12.75">
      <c r="B769" s="295"/>
      <c r="D769" s="295"/>
    </row>
    <row r="770" spans="2:4" ht="12.75">
      <c r="B770" s="295"/>
      <c r="D770" s="295"/>
    </row>
    <row r="771" spans="2:4" ht="12.75">
      <c r="B771" s="295"/>
      <c r="D771" s="295"/>
    </row>
    <row r="772" spans="2:4" ht="12.75">
      <c r="B772" s="295"/>
      <c r="D772" s="295"/>
    </row>
    <row r="773" spans="2:4" ht="12.75">
      <c r="B773" s="295"/>
      <c r="D773" s="295"/>
    </row>
    <row r="774" spans="2:4" ht="12.75">
      <c r="B774" s="295"/>
      <c r="D774" s="295"/>
    </row>
    <row r="775" spans="2:4" ht="12.75">
      <c r="B775" s="295"/>
      <c r="D775" s="295"/>
    </row>
    <row r="776" spans="2:4" ht="12.75">
      <c r="B776" s="295"/>
      <c r="D776" s="295"/>
    </row>
    <row r="777" spans="2:4" ht="12.75">
      <c r="B777" s="295"/>
      <c r="D777" s="295"/>
    </row>
    <row r="778" spans="2:4" ht="12.75">
      <c r="B778" s="295"/>
      <c r="D778" s="295"/>
    </row>
    <row r="779" spans="2:4" ht="12.75">
      <c r="B779" s="295"/>
      <c r="D779" s="295"/>
    </row>
    <row r="780" spans="2:4" ht="12.75">
      <c r="B780" s="295"/>
      <c r="D780" s="295"/>
    </row>
    <row r="781" spans="2:4" ht="12.75">
      <c r="B781" s="295"/>
      <c r="D781" s="295"/>
    </row>
    <row r="782" spans="2:4" ht="12.75">
      <c r="B782" s="295"/>
      <c r="D782" s="295"/>
    </row>
    <row r="783" spans="2:4" ht="12.75">
      <c r="B783" s="295"/>
      <c r="D783" s="295"/>
    </row>
    <row r="784" spans="2:4" ht="12.75">
      <c r="B784" s="295"/>
      <c r="D784" s="295"/>
    </row>
    <row r="785" spans="2:4" ht="12.75">
      <c r="B785" s="295"/>
      <c r="D785" s="295"/>
    </row>
    <row r="786" spans="2:4" ht="12.75">
      <c r="B786" s="295"/>
      <c r="D786" s="295"/>
    </row>
    <row r="787" spans="2:4" ht="12.75">
      <c r="B787" s="295"/>
      <c r="D787" s="295"/>
    </row>
    <row r="788" spans="2:4" ht="12.75">
      <c r="B788" s="295"/>
      <c r="D788" s="295"/>
    </row>
    <row r="789" spans="2:4" ht="12.75">
      <c r="B789" s="295"/>
      <c r="D789" s="295"/>
    </row>
    <row r="790" spans="2:4" ht="12.75">
      <c r="B790" s="295"/>
      <c r="D790" s="295"/>
    </row>
    <row r="791" spans="2:4" ht="12.75">
      <c r="B791" s="295"/>
      <c r="D791" s="295"/>
    </row>
    <row r="792" spans="2:4" ht="12.75">
      <c r="B792" s="295"/>
      <c r="D792" s="295"/>
    </row>
    <row r="793" spans="2:4" ht="12.75">
      <c r="B793" s="295"/>
      <c r="D793" s="295"/>
    </row>
    <row r="794" spans="2:4" ht="12.75">
      <c r="B794" s="295"/>
      <c r="D794" s="295"/>
    </row>
    <row r="795" spans="2:4" ht="12.75">
      <c r="B795" s="295"/>
      <c r="D795" s="295"/>
    </row>
    <row r="796" spans="2:4" ht="12.75">
      <c r="B796" s="295"/>
      <c r="D796" s="295"/>
    </row>
    <row r="797" spans="2:4" ht="12.75">
      <c r="B797" s="295"/>
      <c r="D797" s="295"/>
    </row>
    <row r="798" spans="2:4" ht="12.75">
      <c r="B798" s="295"/>
      <c r="D798" s="295"/>
    </row>
    <row r="799" spans="2:4" ht="12.75">
      <c r="B799" s="295"/>
      <c r="D799" s="295"/>
    </row>
    <row r="800" spans="2:4" ht="12.75">
      <c r="B800" s="295"/>
      <c r="D800" s="295"/>
    </row>
    <row r="801" spans="2:4" ht="12.75">
      <c r="B801" s="295"/>
      <c r="D801" s="295"/>
    </row>
    <row r="802" spans="2:4" ht="12.75">
      <c r="B802" s="295"/>
      <c r="D802" s="295"/>
    </row>
    <row r="803" spans="2:4" ht="12.75">
      <c r="B803" s="295"/>
      <c r="D803" s="295"/>
    </row>
    <row r="804" spans="2:4" ht="12.75">
      <c r="B804" s="295"/>
      <c r="D804" s="295"/>
    </row>
    <row r="805" spans="2:4" ht="12.75">
      <c r="B805" s="295"/>
      <c r="D805" s="295"/>
    </row>
    <row r="806" spans="2:4" ht="12.75">
      <c r="B806" s="295"/>
      <c r="D806" s="295"/>
    </row>
    <row r="807" spans="2:4" ht="12.75">
      <c r="B807" s="295"/>
      <c r="D807" s="295"/>
    </row>
    <row r="808" spans="2:4" ht="12.75">
      <c r="B808" s="295"/>
      <c r="D808" s="295"/>
    </row>
    <row r="809" spans="2:4" ht="12.75">
      <c r="B809" s="295"/>
      <c r="D809" s="295"/>
    </row>
    <row r="810" spans="2:4" ht="12.75">
      <c r="B810" s="295"/>
      <c r="D810" s="295"/>
    </row>
    <row r="811" spans="2:4" ht="12.75">
      <c r="B811" s="295"/>
      <c r="D811" s="295"/>
    </row>
    <row r="812" spans="2:4" ht="12.75">
      <c r="B812" s="295"/>
      <c r="D812" s="295"/>
    </row>
    <row r="813" spans="2:4" ht="12.75">
      <c r="B813" s="295"/>
      <c r="D813" s="295"/>
    </row>
    <row r="814" spans="2:4" ht="12.75">
      <c r="B814" s="295"/>
      <c r="D814" s="295"/>
    </row>
    <row r="815" spans="2:4" ht="12.75">
      <c r="B815" s="295"/>
      <c r="D815" s="295"/>
    </row>
    <row r="816" spans="2:4" ht="12.75">
      <c r="B816" s="295"/>
      <c r="D816" s="295"/>
    </row>
    <row r="817" spans="2:4" ht="12.75">
      <c r="B817" s="295"/>
      <c r="D817" s="295"/>
    </row>
    <row r="818" spans="2:4" ht="12.75">
      <c r="B818" s="295"/>
      <c r="D818" s="295"/>
    </row>
    <row r="819" spans="2:4" ht="12.75">
      <c r="B819" s="295"/>
      <c r="D819" s="295"/>
    </row>
    <row r="820" spans="2:4" ht="12.75">
      <c r="B820" s="295"/>
      <c r="D820" s="295"/>
    </row>
    <row r="821" spans="2:4" ht="12.75">
      <c r="B821" s="295"/>
      <c r="D821" s="295"/>
    </row>
    <row r="822" spans="2:4" ht="12.75">
      <c r="B822" s="295"/>
      <c r="D822" s="295"/>
    </row>
    <row r="823" spans="2:4" ht="12.75">
      <c r="B823" s="295"/>
      <c r="D823" s="295"/>
    </row>
    <row r="824" spans="2:4" ht="12.75">
      <c r="B824" s="295"/>
      <c r="D824" s="295"/>
    </row>
    <row r="825" spans="2:4" ht="12.75">
      <c r="B825" s="295"/>
      <c r="D825" s="295"/>
    </row>
    <row r="826" spans="2:4" ht="12.75">
      <c r="B826" s="295"/>
      <c r="D826" s="295"/>
    </row>
    <row r="827" spans="2:4" ht="12.75">
      <c r="B827" s="295"/>
      <c r="D827" s="295"/>
    </row>
    <row r="828" spans="2:4" ht="12.75">
      <c r="B828" s="295"/>
      <c r="D828" s="295"/>
    </row>
    <row r="829" spans="2:4" ht="12.75">
      <c r="B829" s="295"/>
      <c r="D829" s="295"/>
    </row>
    <row r="830" spans="2:4" ht="12.75">
      <c r="B830" s="295"/>
      <c r="D830" s="295"/>
    </row>
    <row r="831" spans="2:4" ht="12.75">
      <c r="B831" s="295"/>
      <c r="D831" s="295"/>
    </row>
    <row r="832" spans="2:4" ht="12.75">
      <c r="B832" s="295"/>
      <c r="D832" s="295"/>
    </row>
    <row r="833" spans="2:4" ht="12.75">
      <c r="B833" s="295"/>
      <c r="D833" s="295"/>
    </row>
    <row r="834" spans="2:4" ht="12.75">
      <c r="B834" s="295"/>
      <c r="D834" s="295"/>
    </row>
    <row r="835" spans="2:4" ht="12.75">
      <c r="B835" s="295"/>
      <c r="D835" s="295"/>
    </row>
    <row r="836" spans="2:4" ht="12.75">
      <c r="B836" s="295"/>
      <c r="D836" s="295"/>
    </row>
    <row r="837" spans="2:4" ht="12.75">
      <c r="B837" s="295"/>
      <c r="D837" s="295"/>
    </row>
    <row r="838" spans="2:4" ht="12.75">
      <c r="B838" s="295"/>
      <c r="D838" s="295"/>
    </row>
    <row r="839" spans="2:4" ht="12.75">
      <c r="B839" s="295"/>
      <c r="D839" s="295"/>
    </row>
    <row r="840" spans="2:4" ht="12.75">
      <c r="B840" s="295"/>
      <c r="D840" s="295"/>
    </row>
    <row r="841" spans="2:4" ht="12.75">
      <c r="B841" s="295"/>
      <c r="D841" s="295"/>
    </row>
    <row r="842" spans="2:4" ht="12.75">
      <c r="B842" s="295"/>
      <c r="D842" s="295"/>
    </row>
    <row r="843" spans="2:4" ht="12.75">
      <c r="B843" s="295"/>
      <c r="D843" s="295"/>
    </row>
    <row r="844" spans="2:4" ht="12.75">
      <c r="B844" s="295"/>
      <c r="D844" s="295"/>
    </row>
    <row r="845" spans="2:4" ht="12.75">
      <c r="B845" s="295"/>
      <c r="D845" s="295"/>
    </row>
    <row r="846" spans="2:4" ht="12.75">
      <c r="B846" s="295"/>
      <c r="D846" s="295"/>
    </row>
    <row r="847" spans="2:4" ht="12.75">
      <c r="B847" s="295"/>
      <c r="D847" s="295"/>
    </row>
    <row r="848" spans="2:4" ht="12.75">
      <c r="B848" s="295"/>
      <c r="D848" s="295"/>
    </row>
    <row r="849" spans="2:4" ht="12.75">
      <c r="B849" s="295"/>
      <c r="D849" s="295"/>
    </row>
    <row r="850" spans="2:4" ht="12.75">
      <c r="B850" s="295"/>
      <c r="D850" s="295"/>
    </row>
    <row r="851" spans="2:4" ht="12.75">
      <c r="B851" s="295"/>
      <c r="D851" s="295"/>
    </row>
    <row r="852" spans="2:4" ht="12.75">
      <c r="B852" s="295"/>
      <c r="D852" s="295"/>
    </row>
    <row r="853" spans="2:4" ht="12.75">
      <c r="B853" s="295"/>
      <c r="D853" s="295"/>
    </row>
    <row r="854" spans="2:4" ht="12.75">
      <c r="B854" s="295"/>
      <c r="D854" s="295"/>
    </row>
    <row r="855" spans="2:4" ht="12.75">
      <c r="B855" s="295"/>
      <c r="D855" s="295"/>
    </row>
    <row r="856" spans="2:4" ht="12.75">
      <c r="B856" s="295"/>
      <c r="D856" s="295"/>
    </row>
    <row r="857" spans="2:4" ht="12.75">
      <c r="B857" s="295"/>
      <c r="D857" s="295"/>
    </row>
    <row r="858" spans="2:4" ht="12.75">
      <c r="B858" s="295"/>
      <c r="D858" s="295"/>
    </row>
    <row r="859" spans="2:4" ht="12.75">
      <c r="B859" s="295"/>
      <c r="D859" s="295"/>
    </row>
    <row r="860" spans="2:4" ht="12.75">
      <c r="B860" s="295"/>
      <c r="D860" s="295"/>
    </row>
    <row r="861" spans="2:4" ht="12.75">
      <c r="B861" s="295"/>
      <c r="D861" s="295"/>
    </row>
    <row r="862" spans="2:4" ht="12.75">
      <c r="B862" s="295"/>
      <c r="D862" s="295"/>
    </row>
    <row r="863" spans="2:4" ht="12.75">
      <c r="B863" s="295"/>
      <c r="D863" s="295"/>
    </row>
    <row r="864" spans="2:4" ht="12.75">
      <c r="B864" s="295"/>
      <c r="D864" s="295"/>
    </row>
    <row r="865" spans="2:4" ht="12.75">
      <c r="B865" s="295"/>
      <c r="D865" s="295"/>
    </row>
    <row r="866" spans="2:4" ht="12.75">
      <c r="B866" s="295"/>
      <c r="D866" s="295"/>
    </row>
    <row r="867" spans="2:4" ht="12.75">
      <c r="B867" s="295"/>
      <c r="D867" s="295"/>
    </row>
    <row r="868" spans="2:4" ht="12.75">
      <c r="B868" s="295"/>
      <c r="D868" s="295"/>
    </row>
    <row r="869" spans="2:4" ht="12.75">
      <c r="B869" s="295"/>
      <c r="D869" s="295"/>
    </row>
    <row r="870" spans="2:4" ht="12.75">
      <c r="B870" s="295"/>
      <c r="D870" s="295"/>
    </row>
    <row r="871" spans="2:4" ht="12.75">
      <c r="B871" s="295"/>
      <c r="D871" s="295"/>
    </row>
    <row r="872" spans="2:4" ht="12.75">
      <c r="B872" s="295"/>
      <c r="D872" s="295"/>
    </row>
    <row r="873" spans="2:4" ht="12.75">
      <c r="B873" s="295"/>
      <c r="D873" s="295"/>
    </row>
    <row r="874" spans="2:4" ht="12.75">
      <c r="B874" s="295"/>
      <c r="D874" s="295"/>
    </row>
    <row r="875" spans="2:4" ht="12.75">
      <c r="B875" s="295"/>
      <c r="D875" s="295"/>
    </row>
    <row r="876" spans="2:4" ht="12.75">
      <c r="B876" s="295"/>
      <c r="D876" s="295"/>
    </row>
    <row r="877" spans="2:4" ht="12.75">
      <c r="B877" s="295"/>
      <c r="D877" s="295"/>
    </row>
    <row r="878" spans="2:4" ht="12.75">
      <c r="B878" s="295"/>
      <c r="D878" s="295"/>
    </row>
    <row r="879" spans="2:4" ht="12.75">
      <c r="B879" s="295"/>
      <c r="D879" s="295"/>
    </row>
    <row r="880" spans="2:4" ht="12.75">
      <c r="B880" s="295"/>
      <c r="D880" s="295"/>
    </row>
    <row r="881" spans="2:4" ht="12.75">
      <c r="B881" s="295"/>
      <c r="D881" s="295"/>
    </row>
    <row r="882" spans="2:4" ht="12.75">
      <c r="B882" s="295"/>
      <c r="D882" s="295"/>
    </row>
    <row r="883" spans="2:4" ht="12.75">
      <c r="B883" s="295"/>
      <c r="D883" s="295"/>
    </row>
    <row r="884" spans="2:4" ht="12.75">
      <c r="B884" s="295"/>
      <c r="D884" s="295"/>
    </row>
    <row r="885" spans="2:4" ht="12.75">
      <c r="B885" s="295"/>
      <c r="D885" s="295"/>
    </row>
    <row r="886" spans="2:4" ht="12.75">
      <c r="B886" s="295"/>
      <c r="D886" s="295"/>
    </row>
    <row r="887" spans="2:4" ht="12.75">
      <c r="B887" s="295"/>
      <c r="D887" s="295"/>
    </row>
    <row r="888" spans="2:4" ht="12.75">
      <c r="B888" s="295"/>
      <c r="D888" s="295"/>
    </row>
    <row r="889" spans="2:4" ht="12.75">
      <c r="B889" s="295"/>
      <c r="D889" s="295"/>
    </row>
    <row r="890" spans="2:4" ht="12.75">
      <c r="B890" s="295"/>
      <c r="D890" s="295"/>
    </row>
    <row r="891" spans="2:4" ht="12.75">
      <c r="B891" s="295"/>
      <c r="D891" s="295"/>
    </row>
    <row r="892" spans="2:4" ht="12.75">
      <c r="B892" s="295"/>
      <c r="D892" s="295"/>
    </row>
    <row r="893" spans="2:4" ht="12.75">
      <c r="B893" s="295"/>
      <c r="D893" s="295"/>
    </row>
    <row r="894" spans="2:4" ht="12.75">
      <c r="B894" s="295"/>
      <c r="D894" s="295"/>
    </row>
    <row r="895" spans="2:4" ht="12.75">
      <c r="B895" s="295"/>
      <c r="D895" s="295"/>
    </row>
    <row r="896" spans="2:4" ht="12.75">
      <c r="B896" s="295"/>
      <c r="D896" s="295"/>
    </row>
    <row r="897" spans="2:4" ht="12.75">
      <c r="B897" s="295"/>
      <c r="D897" s="295"/>
    </row>
    <row r="898" spans="2:4" ht="12.75">
      <c r="B898" s="295"/>
      <c r="D898" s="295"/>
    </row>
    <row r="899" spans="2:4" ht="12.75">
      <c r="B899" s="295"/>
      <c r="D899" s="295"/>
    </row>
    <row r="900" spans="2:4" ht="12.75">
      <c r="B900" s="295"/>
      <c r="D900" s="295"/>
    </row>
    <row r="901" spans="2:4" ht="12.75">
      <c r="B901" s="295"/>
      <c r="D901" s="295"/>
    </row>
    <row r="902" spans="2:4" ht="12.75">
      <c r="B902" s="295"/>
      <c r="D902" s="295"/>
    </row>
    <row r="903" spans="2:4" ht="12.75">
      <c r="B903" s="295"/>
      <c r="D903" s="295"/>
    </row>
    <row r="904" spans="2:4" ht="12.75">
      <c r="B904" s="295"/>
      <c r="D904" s="295"/>
    </row>
    <row r="905" spans="2:4" ht="12.75">
      <c r="B905" s="295"/>
      <c r="D905" s="295"/>
    </row>
    <row r="906" spans="2:4" ht="12.75">
      <c r="B906" s="295"/>
      <c r="D906" s="295"/>
    </row>
    <row r="907" spans="2:4" ht="12.75">
      <c r="B907" s="295"/>
      <c r="D907" s="295"/>
    </row>
    <row r="908" spans="2:4" ht="12.75">
      <c r="B908" s="295"/>
      <c r="D908" s="295"/>
    </row>
    <row r="909" spans="2:4" ht="12.75">
      <c r="B909" s="295"/>
      <c r="D909" s="295"/>
    </row>
    <row r="910" spans="2:4" ht="12.75">
      <c r="B910" s="295"/>
      <c r="D910" s="295"/>
    </row>
    <row r="911" spans="2:4" ht="12.75">
      <c r="B911" s="295"/>
      <c r="D911" s="295"/>
    </row>
    <row r="912" spans="2:4" ht="12.75">
      <c r="B912" s="295"/>
      <c r="D912" s="295"/>
    </row>
    <row r="913" spans="2:4" ht="12.75">
      <c r="B913" s="295"/>
      <c r="D913" s="295"/>
    </row>
    <row r="914" spans="2:4" ht="12.75">
      <c r="B914" s="295"/>
      <c r="D914" s="295"/>
    </row>
    <row r="915" spans="2:4" ht="12.75">
      <c r="B915" s="295"/>
      <c r="D915" s="295"/>
    </row>
    <row r="916" spans="2:4" ht="12.75">
      <c r="B916" s="295"/>
      <c r="D916" s="295"/>
    </row>
    <row r="917" spans="2:4" ht="12.75">
      <c r="B917" s="295"/>
      <c r="D917" s="295"/>
    </row>
    <row r="918" spans="2:4" ht="12.75">
      <c r="B918" s="295"/>
      <c r="D918" s="295"/>
    </row>
    <row r="919" spans="2:4" ht="12.75">
      <c r="B919" s="295"/>
      <c r="D919" s="295"/>
    </row>
    <row r="920" spans="2:4" ht="12.75">
      <c r="B920" s="295"/>
      <c r="D920" s="295"/>
    </row>
    <row r="921" spans="2:4" ht="12.75">
      <c r="B921" s="295"/>
      <c r="D921" s="295"/>
    </row>
    <row r="922" spans="2:4" ht="12.75">
      <c r="B922" s="295"/>
      <c r="D922" s="295"/>
    </row>
    <row r="923" spans="2:4" ht="12.75">
      <c r="B923" s="295"/>
      <c r="D923" s="295"/>
    </row>
    <row r="924" spans="2:4" ht="12.75">
      <c r="B924" s="295"/>
      <c r="D924" s="295"/>
    </row>
    <row r="925" spans="2:4" ht="12.75">
      <c r="B925" s="295"/>
      <c r="D925" s="295"/>
    </row>
    <row r="926" spans="2:4" ht="12.75">
      <c r="B926" s="295"/>
      <c r="D926" s="295"/>
    </row>
    <row r="927" spans="2:4" ht="12.75">
      <c r="B927" s="295"/>
      <c r="D927" s="295"/>
    </row>
    <row r="928" spans="2:4" ht="12.75">
      <c r="B928" s="295"/>
      <c r="D928" s="295"/>
    </row>
    <row r="929" spans="2:4" ht="12.75">
      <c r="B929" s="295"/>
      <c r="D929" s="295"/>
    </row>
    <row r="930" spans="2:4" ht="12.75">
      <c r="B930" s="295"/>
      <c r="D930" s="295"/>
    </row>
    <row r="931" spans="2:4" ht="12.75">
      <c r="B931" s="295"/>
      <c r="D931" s="295"/>
    </row>
    <row r="932" spans="2:4" ht="12.75">
      <c r="B932" s="295"/>
      <c r="D932" s="295"/>
    </row>
    <row r="933" spans="2:4" ht="12.75">
      <c r="B933" s="295"/>
      <c r="D933" s="295"/>
    </row>
    <row r="934" spans="2:4" ht="12.75">
      <c r="B934" s="295"/>
      <c r="D934" s="295"/>
    </row>
    <row r="935" spans="2:4" ht="12.75">
      <c r="B935" s="295"/>
      <c r="D935" s="295"/>
    </row>
    <row r="936" spans="2:4" ht="12.75">
      <c r="B936" s="295"/>
      <c r="D936" s="295"/>
    </row>
    <row r="937" spans="2:4" ht="12.75">
      <c r="B937" s="295"/>
      <c r="D937" s="295"/>
    </row>
    <row r="938" spans="2:4" ht="12.75">
      <c r="B938" s="295"/>
      <c r="D938" s="295"/>
    </row>
    <row r="939" spans="2:4" ht="12.75">
      <c r="B939" s="295"/>
      <c r="D939" s="295"/>
    </row>
    <row r="940" spans="2:4" ht="12.75">
      <c r="B940" s="295"/>
      <c r="D940" s="295"/>
    </row>
    <row r="941" spans="2:4" ht="12.75">
      <c r="B941" s="295"/>
      <c r="D941" s="295"/>
    </row>
    <row r="942" spans="2:4" ht="12.75">
      <c r="B942" s="295"/>
      <c r="D942" s="295"/>
    </row>
    <row r="943" spans="2:4" ht="12.75">
      <c r="B943" s="295"/>
      <c r="D943" s="295"/>
    </row>
    <row r="944" spans="2:4" ht="12.75">
      <c r="B944" s="295"/>
      <c r="D944" s="295"/>
    </row>
    <row r="945" spans="2:4" ht="12.75">
      <c r="B945" s="295"/>
      <c r="D945" s="295"/>
    </row>
    <row r="946" spans="2:4" ht="12.75">
      <c r="B946" s="295"/>
      <c r="D946" s="295"/>
    </row>
    <row r="947" spans="2:4" ht="12.75">
      <c r="B947" s="295"/>
      <c r="D947" s="295"/>
    </row>
    <row r="948" spans="2:4" ht="12.75">
      <c r="B948" s="295"/>
      <c r="D948" s="295"/>
    </row>
    <row r="949" spans="2:4" ht="12.75">
      <c r="B949" s="295"/>
      <c r="D949" s="295"/>
    </row>
    <row r="950" spans="2:4" ht="12.75">
      <c r="B950" s="295"/>
      <c r="D950" s="295"/>
    </row>
    <row r="951" spans="2:4" ht="12.75">
      <c r="B951" s="295"/>
      <c r="D951" s="295"/>
    </row>
    <row r="952" spans="2:4" ht="12.75">
      <c r="B952" s="295"/>
      <c r="D952" s="295"/>
    </row>
    <row r="953" spans="2:4" ht="12.75">
      <c r="B953" s="295"/>
      <c r="D953" s="295"/>
    </row>
    <row r="954" spans="2:4" ht="12.75">
      <c r="B954" s="295"/>
      <c r="D954" s="295"/>
    </row>
    <row r="955" spans="2:4" ht="12.75">
      <c r="B955" s="295"/>
      <c r="D955" s="295"/>
    </row>
    <row r="956" spans="2:4" ht="12.75">
      <c r="B956" s="295"/>
      <c r="D956" s="295"/>
    </row>
    <row r="957" spans="2:4" ht="12.75">
      <c r="B957" s="295"/>
      <c r="D957" s="295"/>
    </row>
    <row r="958" spans="2:4" ht="12.75">
      <c r="B958" s="295"/>
      <c r="D958" s="295"/>
    </row>
    <row r="959" spans="2:4" ht="12.75">
      <c r="B959" s="295"/>
      <c r="D959" s="295"/>
    </row>
    <row r="960" spans="2:4" ht="12.75">
      <c r="B960" s="295"/>
      <c r="D960" s="295"/>
    </row>
    <row r="961" spans="2:4" ht="12.75">
      <c r="B961" s="295"/>
      <c r="D961" s="295"/>
    </row>
    <row r="962" spans="2:4" ht="12.75">
      <c r="B962" s="295"/>
      <c r="D962" s="295"/>
    </row>
    <row r="963" spans="2:4" ht="12.75">
      <c r="B963" s="295"/>
      <c r="D963" s="295"/>
    </row>
    <row r="964" spans="2:4" ht="12.75">
      <c r="B964" s="295"/>
      <c r="D964" s="295"/>
    </row>
    <row r="965" spans="2:4" ht="12.75">
      <c r="B965" s="295"/>
      <c r="D965" s="295"/>
    </row>
    <row r="966" spans="2:4" ht="12.75">
      <c r="B966" s="295"/>
      <c r="D966" s="295"/>
    </row>
    <row r="967" spans="2:4" ht="12.75">
      <c r="B967" s="295"/>
      <c r="D967" s="295"/>
    </row>
    <row r="968" spans="2:4" ht="12.75">
      <c r="B968" s="295"/>
      <c r="D968" s="295"/>
    </row>
    <row r="969" spans="2:4" ht="12.75">
      <c r="B969" s="295"/>
      <c r="D969" s="295"/>
    </row>
    <row r="970" spans="2:4" ht="12.75">
      <c r="B970" s="295"/>
      <c r="D970" s="295"/>
    </row>
    <row r="971" spans="2:4" ht="12.75">
      <c r="B971" s="295"/>
      <c r="D971" s="295"/>
    </row>
    <row r="972" spans="2:4" ht="12.75">
      <c r="B972" s="295"/>
      <c r="D972" s="295"/>
    </row>
    <row r="973" spans="2:4" ht="12.75">
      <c r="B973" s="295"/>
      <c r="D973" s="295"/>
    </row>
    <row r="974" spans="2:4" ht="12.75">
      <c r="B974" s="295"/>
      <c r="D974" s="295"/>
    </row>
    <row r="975" spans="2:4" ht="12.75">
      <c r="B975" s="295"/>
      <c r="D975" s="295"/>
    </row>
    <row r="976" spans="2:4" ht="12.75">
      <c r="B976" s="295"/>
      <c r="D976" s="295"/>
    </row>
    <row r="977" spans="2:4" ht="12.75">
      <c r="B977" s="295"/>
      <c r="D977" s="295"/>
    </row>
    <row r="978" spans="2:4" ht="12.75">
      <c r="B978" s="295"/>
      <c r="D978" s="295"/>
    </row>
    <row r="979" spans="2:4" ht="12.75">
      <c r="B979" s="295"/>
      <c r="D979" s="295"/>
    </row>
    <row r="980" spans="2:4" ht="12.75">
      <c r="B980" s="295"/>
      <c r="D980" s="295"/>
    </row>
    <row r="981" spans="2:4" ht="12.75">
      <c r="B981" s="295"/>
      <c r="D981" s="295"/>
    </row>
    <row r="982" spans="2:4" ht="12.75">
      <c r="B982" s="295"/>
      <c r="D982" s="295"/>
    </row>
    <row r="983" spans="2:4" ht="12.75">
      <c r="B983" s="295"/>
      <c r="D983" s="295"/>
    </row>
    <row r="984" spans="2:4" ht="12.75">
      <c r="B984" s="295"/>
      <c r="D984" s="295"/>
    </row>
    <row r="985" spans="2:4" ht="12.75">
      <c r="B985" s="295"/>
      <c r="D985" s="295"/>
    </row>
    <row r="986" spans="2:4" ht="12.75">
      <c r="B986" s="295"/>
      <c r="D986" s="295"/>
    </row>
    <row r="987" spans="2:4" ht="12.75">
      <c r="B987" s="295"/>
      <c r="D987" s="295"/>
    </row>
    <row r="988" spans="2:4" ht="12.75">
      <c r="B988" s="295"/>
      <c r="D988" s="295"/>
    </row>
    <row r="989" spans="2:4" ht="12.75">
      <c r="B989" s="295"/>
      <c r="D989" s="295"/>
    </row>
    <row r="990" spans="2:4" ht="12.75">
      <c r="B990" s="295"/>
      <c r="D990" s="295"/>
    </row>
    <row r="991" spans="2:4" ht="12.75">
      <c r="B991" s="295"/>
      <c r="D991" s="295"/>
    </row>
    <row r="992" spans="2:4" ht="12.75">
      <c r="B992" s="295"/>
      <c r="D992" s="295"/>
    </row>
    <row r="993" spans="2:4" ht="12.75">
      <c r="B993" s="295"/>
      <c r="D993" s="295"/>
    </row>
    <row r="994" spans="2:4" ht="12.75">
      <c r="B994" s="295"/>
      <c r="D994" s="295"/>
    </row>
    <row r="995" spans="2:4" ht="12.75">
      <c r="B995" s="295"/>
      <c r="D995" s="295"/>
    </row>
    <row r="996" spans="2:4" ht="12.75">
      <c r="B996" s="295"/>
      <c r="D996" s="295"/>
    </row>
    <row r="997" spans="2:4" ht="12.75">
      <c r="B997" s="295"/>
      <c r="D997" s="295"/>
    </row>
    <row r="998" spans="2:4" ht="12.75">
      <c r="B998" s="295"/>
      <c r="D998" s="295"/>
    </row>
    <row r="999" spans="2:4" ht="12.75">
      <c r="B999" s="295"/>
      <c r="D999" s="295"/>
    </row>
    <row r="1000" spans="2:4" ht="12.75">
      <c r="B1000" s="295"/>
      <c r="D1000" s="295"/>
    </row>
    <row r="1001" spans="2:4" ht="12.75">
      <c r="B1001" s="295"/>
      <c r="D1001" s="295"/>
    </row>
    <row r="1002" spans="2:4" ht="12.75">
      <c r="B1002" s="295"/>
      <c r="D1002" s="295"/>
    </row>
  </sheetData>
  <mergeCells count="1">
    <mergeCell ref="A1:G2"/>
  </mergeCells>
  <hyperlinks>
    <hyperlink ref="B12" r:id="rId1" display="http://www.fincaraiz.com.co/detail.aspx?a=4299367&amp;xtor=EPR-15-%5BTitleFR%5D" xr:uid="{00000000-0004-0000-0500-000000000000}"/>
    <hyperlink ref="B19" r:id="rId2" display="http://www.fincaraiz.com.co/detail.aspx?a=4221897&amp;xtor=EPR-15-%5BTitleFR%5D" xr:uid="{00000000-0004-0000-0500-000001000000}"/>
    <hyperlink ref="B67" r:id="rId3" display="http://www.fincaraiz.com.co/detail.aspx?a=1492633&amp;xtor=EPR-15-%5BTitleFR%5D" xr:uid="{00000000-0004-0000-0500-000002000000}"/>
    <hyperlink ref="B85" r:id="rId4" display="http://www.fincaraiz.com.co/detail.aspx?a=4212814&amp;xtor=EPR-15-%5BTitleFR%5D" xr:uid="{00000000-0004-0000-0500-000003000000}"/>
    <hyperlink ref="B107" r:id="rId5" display="http://www.fincaraiz.com.co/detail.aspx?a=4245667&amp;xtor=EPR-15-%5BTitleFR%5D" xr:uid="{00000000-0004-0000-0500-000004000000}"/>
    <hyperlink ref="B110" r:id="rId6" display="http://www.fincaraiz.com.co/detail.aspx?a=4403752&amp;xtor=EPR-15-%5BTitleFR%5D" xr:uid="{00000000-0004-0000-0500-000005000000}"/>
    <hyperlink ref="B142" r:id="rId7" xr:uid="{00000000-0004-0000-0500-000006000000}"/>
  </hyperlinks>
  <pageMargins left="0" right="0" top="0" bottom="0" header="0" footer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DEE3B-D4CA-4501-AC42-E4094E91C719}">
  <dimension ref="A1:F113"/>
  <sheetViews>
    <sheetView workbookViewId="0">
      <selection activeCell="A3" sqref="A3"/>
    </sheetView>
  </sheetViews>
  <sheetFormatPr defaultColWidth="9.140625" defaultRowHeight="12.75"/>
  <cols>
    <col min="3" max="3" width="34" customWidth="1"/>
    <col min="4" max="4" width="15.140625" customWidth="1"/>
    <col min="5" max="5" width="5.42578125" customWidth="1"/>
    <col min="6" max="6" width="9" customWidth="1"/>
  </cols>
  <sheetData>
    <row r="1" spans="1:6" ht="12.75" customHeight="1">
      <c r="A1" s="3396" t="s">
        <v>9258</v>
      </c>
      <c r="B1" s="3396"/>
      <c r="C1" s="3396"/>
      <c r="D1" s="3396"/>
      <c r="E1" s="3396"/>
      <c r="F1" s="3396"/>
    </row>
    <row r="2" spans="1:6" ht="12.75" customHeight="1">
      <c r="A2" s="3396"/>
      <c r="B2" s="3396"/>
      <c r="C2" s="3396"/>
      <c r="D2" s="3396"/>
      <c r="E2" s="3396"/>
      <c r="F2" s="3396"/>
    </row>
    <row r="3" spans="1:6">
      <c r="A3" s="615">
        <v>8154</v>
      </c>
      <c r="B3" s="829">
        <v>0.08</v>
      </c>
      <c r="C3" s="550" t="s">
        <v>621</v>
      </c>
      <c r="D3" s="622">
        <v>1300000</v>
      </c>
      <c r="E3" s="830">
        <v>5.0000000000000001E-3</v>
      </c>
      <c r="F3" s="550">
        <f>D3*E3</f>
        <v>6500</v>
      </c>
    </row>
    <row r="4" spans="1:6">
      <c r="A4" s="615">
        <v>8156</v>
      </c>
      <c r="B4" s="641">
        <v>0.1</v>
      </c>
      <c r="C4" s="550" t="s">
        <v>623</v>
      </c>
      <c r="D4" s="622">
        <v>1300000</v>
      </c>
      <c r="E4" s="641">
        <v>0.01</v>
      </c>
      <c r="F4" s="550">
        <f>D4*E4</f>
        <v>13000</v>
      </c>
    </row>
    <row r="5" spans="1:6">
      <c r="A5" s="615">
        <v>8209</v>
      </c>
      <c r="B5" s="641">
        <v>0.1</v>
      </c>
      <c r="C5" s="550" t="s">
        <v>624</v>
      </c>
      <c r="D5" s="550">
        <v>2500000</v>
      </c>
      <c r="E5" s="641">
        <v>0.01</v>
      </c>
      <c r="F5" s="550">
        <f>D5*E5</f>
        <v>25000</v>
      </c>
    </row>
    <row r="6" spans="1:6">
      <c r="A6" s="550">
        <v>8237</v>
      </c>
      <c r="B6" s="641">
        <v>0.1</v>
      </c>
      <c r="C6" s="550" t="s">
        <v>625</v>
      </c>
      <c r="D6" s="550">
        <v>2600000</v>
      </c>
      <c r="E6" s="641">
        <v>0.01</v>
      </c>
      <c r="F6" s="550">
        <f>D6*E6</f>
        <v>26000</v>
      </c>
    </row>
    <row r="7" spans="1:6">
      <c r="A7" s="483"/>
      <c r="B7" s="483"/>
      <c r="C7" s="483"/>
      <c r="D7" s="831">
        <f>SUM(D3:D6)</f>
        <v>7700000</v>
      </c>
      <c r="E7" s="483"/>
      <c r="F7" s="832">
        <f>SUM(F3:F6)</f>
        <v>70500</v>
      </c>
    </row>
    <row r="8" spans="1:6">
      <c r="A8" s="605"/>
      <c r="B8" s="605"/>
      <c r="C8" s="605"/>
      <c r="D8" s="833"/>
      <c r="E8" s="605"/>
      <c r="F8" s="834"/>
    </row>
    <row r="9" spans="1:6" ht="15" customHeight="1">
      <c r="A9" s="3393" t="s">
        <v>9259</v>
      </c>
      <c r="B9" s="3393"/>
      <c r="C9" s="3393"/>
      <c r="D9" s="3393"/>
      <c r="E9" s="3393"/>
      <c r="F9" s="3393"/>
    </row>
    <row r="10" spans="1:6">
      <c r="A10" s="3393"/>
      <c r="B10" s="3393"/>
      <c r="C10" s="3393"/>
      <c r="D10" s="3393"/>
      <c r="E10" s="3393"/>
      <c r="F10" s="3393"/>
    </row>
    <row r="11" spans="1:6">
      <c r="A11" s="550">
        <v>8253</v>
      </c>
      <c r="B11" s="641">
        <v>0.1</v>
      </c>
      <c r="C11" s="550" t="s">
        <v>647</v>
      </c>
      <c r="D11" s="835">
        <v>2500000</v>
      </c>
      <c r="E11" s="641">
        <v>0.02</v>
      </c>
      <c r="F11" s="836">
        <f t="shared" ref="F11:F19" si="0">D11*E11</f>
        <v>50000</v>
      </c>
    </row>
    <row r="12" spans="1:6">
      <c r="A12" s="550">
        <v>8256</v>
      </c>
      <c r="B12" s="829">
        <v>0.08</v>
      </c>
      <c r="C12" s="550" t="s">
        <v>241</v>
      </c>
      <c r="D12" s="837">
        <v>2200000</v>
      </c>
      <c r="E12" s="641">
        <v>0.01</v>
      </c>
      <c r="F12" s="836">
        <f t="shared" si="0"/>
        <v>22000</v>
      </c>
    </row>
    <row r="13" spans="1:6">
      <c r="A13" s="646">
        <v>8264</v>
      </c>
      <c r="B13" s="838">
        <v>0.1</v>
      </c>
      <c r="C13" s="646" t="s">
        <v>648</v>
      </c>
      <c r="D13" s="839">
        <v>1200000</v>
      </c>
      <c r="E13" s="641">
        <v>0.02</v>
      </c>
      <c r="F13" s="836">
        <f t="shared" si="0"/>
        <v>24000</v>
      </c>
    </row>
    <row r="14" spans="1:6">
      <c r="A14" s="550">
        <v>8280</v>
      </c>
      <c r="B14" s="641">
        <v>0.1</v>
      </c>
      <c r="C14" s="550" t="s">
        <v>649</v>
      </c>
      <c r="D14" s="839">
        <v>1200000</v>
      </c>
      <c r="E14" s="641">
        <v>0.02</v>
      </c>
      <c r="F14" s="836">
        <f t="shared" si="0"/>
        <v>24000</v>
      </c>
    </row>
    <row r="15" spans="1:6">
      <c r="A15" s="775">
        <v>8302</v>
      </c>
      <c r="B15" s="840">
        <v>0.1</v>
      </c>
      <c r="C15" s="775" t="s">
        <v>650</v>
      </c>
      <c r="D15" s="841">
        <v>2100000</v>
      </c>
      <c r="E15" s="641">
        <v>0.02</v>
      </c>
      <c r="F15" s="836">
        <f t="shared" si="0"/>
        <v>42000</v>
      </c>
    </row>
    <row r="16" spans="1:6">
      <c r="A16" s="550">
        <v>8321</v>
      </c>
      <c r="B16" s="641">
        <v>0.1</v>
      </c>
      <c r="C16" s="550" t="s">
        <v>651</v>
      </c>
      <c r="D16" s="842">
        <v>1600000</v>
      </c>
      <c r="E16" s="641">
        <v>0.02</v>
      </c>
      <c r="F16" s="836">
        <f t="shared" si="0"/>
        <v>32000</v>
      </c>
    </row>
    <row r="17" spans="1:6">
      <c r="A17" s="550">
        <v>8336</v>
      </c>
      <c r="B17" s="641">
        <v>0.1</v>
      </c>
      <c r="C17" s="550" t="s">
        <v>653</v>
      </c>
      <c r="D17" s="647">
        <v>2100000</v>
      </c>
      <c r="E17" s="641">
        <v>0.02</v>
      </c>
      <c r="F17" s="836">
        <f t="shared" si="0"/>
        <v>42000</v>
      </c>
    </row>
    <row r="18" spans="1:6">
      <c r="A18" s="550">
        <v>8389</v>
      </c>
      <c r="B18" s="641">
        <v>0.1</v>
      </c>
      <c r="C18" s="550" t="s">
        <v>654</v>
      </c>
      <c r="D18" s="622">
        <v>1500000</v>
      </c>
      <c r="E18" s="641">
        <v>0.02</v>
      </c>
      <c r="F18" s="836">
        <f t="shared" si="0"/>
        <v>30000</v>
      </c>
    </row>
    <row r="19" spans="1:6">
      <c r="A19" s="550">
        <v>8390</v>
      </c>
      <c r="B19" s="641">
        <v>0.1</v>
      </c>
      <c r="C19" s="550" t="s">
        <v>655</v>
      </c>
      <c r="D19" s="622">
        <v>2000000</v>
      </c>
      <c r="E19" s="641">
        <v>0.02</v>
      </c>
      <c r="F19" s="836">
        <f t="shared" si="0"/>
        <v>40000</v>
      </c>
    </row>
    <row r="20" spans="1:6">
      <c r="A20" s="483"/>
      <c r="B20" s="483"/>
      <c r="C20" s="483"/>
      <c r="D20" s="843">
        <f>SUM(D11:D19)</f>
        <v>16400000</v>
      </c>
      <c r="E20" s="483"/>
      <c r="F20" s="672">
        <f>SUM(F11:F19)</f>
        <v>306000</v>
      </c>
    </row>
    <row r="21" spans="1:6">
      <c r="A21" s="605"/>
      <c r="B21" s="605"/>
      <c r="C21" s="605"/>
      <c r="D21" s="605"/>
      <c r="E21" s="605"/>
      <c r="F21" s="605"/>
    </row>
    <row r="22" spans="1:6">
      <c r="A22" s="3393" t="s">
        <v>9260</v>
      </c>
      <c r="B22" s="3393"/>
      <c r="C22" s="3393"/>
      <c r="D22" s="3393"/>
      <c r="E22" s="3393"/>
      <c r="F22" s="3393"/>
    </row>
    <row r="23" spans="1:6">
      <c r="A23" s="3393"/>
      <c r="B23" s="3393"/>
      <c r="C23" s="3393"/>
      <c r="D23" s="3393"/>
      <c r="E23" s="3393"/>
      <c r="F23" s="3393"/>
    </row>
    <row r="24" spans="1:6">
      <c r="A24" s="615">
        <v>8377</v>
      </c>
      <c r="B24" s="844">
        <v>0.1</v>
      </c>
      <c r="C24" s="550" t="s">
        <v>274</v>
      </c>
      <c r="D24" s="836">
        <v>2800000</v>
      </c>
      <c r="E24" s="641">
        <v>0.03</v>
      </c>
      <c r="F24" s="836">
        <f t="shared" ref="F24:F32" si="1">D24*E24</f>
        <v>84000</v>
      </c>
    </row>
    <row r="25" spans="1:6">
      <c r="A25" s="615">
        <v>8395</v>
      </c>
      <c r="B25" s="844">
        <v>0.1</v>
      </c>
      <c r="C25" s="550" t="s">
        <v>656</v>
      </c>
      <c r="D25" s="836">
        <v>1800000</v>
      </c>
      <c r="E25" s="641">
        <v>0.03</v>
      </c>
      <c r="F25" s="836">
        <f t="shared" si="1"/>
        <v>54000</v>
      </c>
    </row>
    <row r="26" spans="1:6">
      <c r="A26" s="615">
        <v>8413</v>
      </c>
      <c r="B26" s="844">
        <v>0.1</v>
      </c>
      <c r="C26" s="550" t="s">
        <v>675</v>
      </c>
      <c r="D26" s="836">
        <v>5200000</v>
      </c>
      <c r="E26" s="641">
        <v>0.03</v>
      </c>
      <c r="F26" s="836">
        <f t="shared" si="1"/>
        <v>156000</v>
      </c>
    </row>
    <row r="27" spans="1:6">
      <c r="A27" s="845">
        <v>8426</v>
      </c>
      <c r="B27" s="846">
        <v>0.1</v>
      </c>
      <c r="C27" s="854" t="s">
        <v>9261</v>
      </c>
      <c r="D27" s="852">
        <v>1150000</v>
      </c>
      <c r="E27" s="641">
        <v>0.03</v>
      </c>
      <c r="F27" s="836">
        <f t="shared" si="1"/>
        <v>34500</v>
      </c>
    </row>
    <row r="28" spans="1:6">
      <c r="A28" s="845">
        <v>8435</v>
      </c>
      <c r="B28" s="846">
        <v>0.1</v>
      </c>
      <c r="C28" s="854" t="s">
        <v>700</v>
      </c>
      <c r="D28" s="852">
        <v>1200000</v>
      </c>
      <c r="E28" s="641">
        <v>0.03</v>
      </c>
      <c r="F28" s="836">
        <f t="shared" si="1"/>
        <v>36000</v>
      </c>
    </row>
    <row r="29" spans="1:6">
      <c r="A29" s="845">
        <v>8446</v>
      </c>
      <c r="B29" s="846">
        <v>0.1</v>
      </c>
      <c r="C29" s="854" t="s">
        <v>9262</v>
      </c>
      <c r="D29" s="852">
        <v>1870000</v>
      </c>
      <c r="E29" s="641">
        <v>0.03</v>
      </c>
      <c r="F29" s="836">
        <f t="shared" si="1"/>
        <v>56100</v>
      </c>
    </row>
    <row r="30" spans="1:6">
      <c r="A30" s="847">
        <v>8483</v>
      </c>
      <c r="B30" s="848">
        <v>0.1</v>
      </c>
      <c r="C30" s="849" t="s">
        <v>9263</v>
      </c>
      <c r="D30" s="850">
        <v>3900000</v>
      </c>
      <c r="E30" s="641">
        <v>0.03</v>
      </c>
      <c r="F30" s="836">
        <f t="shared" si="1"/>
        <v>117000</v>
      </c>
    </row>
    <row r="31" spans="1:6">
      <c r="A31" s="845">
        <v>8471</v>
      </c>
      <c r="B31" s="846">
        <v>0.1</v>
      </c>
      <c r="C31" s="854" t="s">
        <v>703</v>
      </c>
      <c r="D31" s="852">
        <v>2550000</v>
      </c>
      <c r="E31" s="641">
        <v>0.03</v>
      </c>
      <c r="F31" s="836">
        <f t="shared" si="1"/>
        <v>76500</v>
      </c>
    </row>
    <row r="32" spans="1:6">
      <c r="A32" s="845">
        <v>8498</v>
      </c>
      <c r="B32" s="846">
        <v>0.1</v>
      </c>
      <c r="C32" s="646" t="s">
        <v>681</v>
      </c>
      <c r="D32" s="852">
        <v>1350000</v>
      </c>
      <c r="E32" s="641">
        <v>0.03</v>
      </c>
      <c r="F32" s="836">
        <f t="shared" si="1"/>
        <v>40500</v>
      </c>
    </row>
    <row r="33" spans="1:6">
      <c r="A33" s="396"/>
      <c r="B33" s="396"/>
      <c r="C33" s="550"/>
      <c r="D33" s="826">
        <f>SUM(D24:D32)</f>
        <v>21820000</v>
      </c>
      <c r="E33" s="827"/>
      <c r="F33" s="828">
        <f>SUM(F24:F32)</f>
        <v>654600</v>
      </c>
    </row>
    <row r="34" spans="1:6">
      <c r="A34" s="605"/>
      <c r="B34" s="605"/>
      <c r="C34" s="605"/>
      <c r="D34" s="605"/>
      <c r="E34" s="605"/>
      <c r="F34" s="605"/>
    </row>
    <row r="35" spans="1:6">
      <c r="A35" s="3397" t="s">
        <v>9264</v>
      </c>
      <c r="B35" s="3397"/>
      <c r="C35" s="3397"/>
      <c r="D35" s="3397"/>
      <c r="E35" s="3397"/>
      <c r="F35" s="3397"/>
    </row>
    <row r="36" spans="1:6">
      <c r="A36" s="3397"/>
      <c r="B36" s="3397"/>
      <c r="C36" s="3397"/>
      <c r="D36" s="3397"/>
      <c r="E36" s="3397"/>
      <c r="F36" s="3397"/>
    </row>
    <row r="37" spans="1:6">
      <c r="A37" s="845">
        <v>8521</v>
      </c>
      <c r="B37" s="829">
        <v>0.08</v>
      </c>
      <c r="C37" s="854" t="s">
        <v>734</v>
      </c>
      <c r="D37" s="852">
        <v>1850000</v>
      </c>
      <c r="E37" s="853">
        <v>0.02</v>
      </c>
      <c r="F37" s="852">
        <f t="shared" ref="F37:F50" si="2">D37*E37</f>
        <v>37000</v>
      </c>
    </row>
    <row r="38" spans="1:6">
      <c r="A38" s="845">
        <v>8512</v>
      </c>
      <c r="B38" s="853">
        <v>0.1</v>
      </c>
      <c r="C38" s="854" t="s">
        <v>9265</v>
      </c>
      <c r="D38" s="852">
        <v>1450000</v>
      </c>
      <c r="E38" s="853">
        <v>0.03</v>
      </c>
      <c r="F38" s="852">
        <f t="shared" si="2"/>
        <v>43500</v>
      </c>
    </row>
    <row r="39" spans="1:6">
      <c r="A39" s="845">
        <v>8510</v>
      </c>
      <c r="B39" s="853">
        <v>0.1</v>
      </c>
      <c r="C39" s="854" t="s">
        <v>736</v>
      </c>
      <c r="D39" s="852">
        <v>2000000</v>
      </c>
      <c r="E39" s="853">
        <v>0.03</v>
      </c>
      <c r="F39" s="852">
        <f t="shared" si="2"/>
        <v>60000</v>
      </c>
    </row>
    <row r="40" spans="1:6">
      <c r="A40" s="845">
        <v>8535</v>
      </c>
      <c r="B40" s="829">
        <v>0.08</v>
      </c>
      <c r="C40" s="854" t="s">
        <v>9266</v>
      </c>
      <c r="D40" s="852">
        <v>1400000</v>
      </c>
      <c r="E40" s="853">
        <v>0.02</v>
      </c>
      <c r="F40" s="852">
        <f t="shared" si="2"/>
        <v>28000</v>
      </c>
    </row>
    <row r="41" spans="1:6">
      <c r="A41" s="845">
        <v>8595</v>
      </c>
      <c r="B41" s="853">
        <v>0.1</v>
      </c>
      <c r="C41" s="854" t="s">
        <v>9267</v>
      </c>
      <c r="D41" s="852">
        <v>1300000</v>
      </c>
      <c r="E41" s="853">
        <v>0.03</v>
      </c>
      <c r="F41" s="852">
        <f t="shared" si="2"/>
        <v>39000</v>
      </c>
    </row>
    <row r="42" spans="1:6">
      <c r="A42" s="845">
        <v>8579</v>
      </c>
      <c r="B42" s="853">
        <v>0.1</v>
      </c>
      <c r="C42" s="854" t="s">
        <v>2272</v>
      </c>
      <c r="D42" s="852">
        <v>1250000</v>
      </c>
      <c r="E42" s="853">
        <v>0.03</v>
      </c>
      <c r="F42" s="852">
        <f t="shared" si="2"/>
        <v>37500</v>
      </c>
    </row>
    <row r="43" spans="1:6">
      <c r="A43" s="845">
        <v>8548</v>
      </c>
      <c r="B43" s="853">
        <v>0.1</v>
      </c>
      <c r="C43" s="854" t="s">
        <v>713</v>
      </c>
      <c r="D43" s="852">
        <v>1550000</v>
      </c>
      <c r="E43" s="853">
        <v>0.03</v>
      </c>
      <c r="F43" s="852">
        <f t="shared" si="2"/>
        <v>46500</v>
      </c>
    </row>
    <row r="44" spans="1:6">
      <c r="A44" s="845">
        <v>8586</v>
      </c>
      <c r="B44" s="853">
        <v>0.1</v>
      </c>
      <c r="C44" s="854" t="s">
        <v>325</v>
      </c>
      <c r="D44" s="852">
        <v>1650000</v>
      </c>
      <c r="E44" s="853">
        <v>0.03</v>
      </c>
      <c r="F44" s="852">
        <f t="shared" si="2"/>
        <v>49500</v>
      </c>
    </row>
    <row r="45" spans="1:6">
      <c r="A45" s="845">
        <v>8592</v>
      </c>
      <c r="B45" s="853">
        <v>0.1</v>
      </c>
      <c r="C45" s="854" t="s">
        <v>739</v>
      </c>
      <c r="D45" s="852">
        <v>1200000</v>
      </c>
      <c r="E45" s="853">
        <v>0.03</v>
      </c>
      <c r="F45" s="852">
        <f t="shared" si="2"/>
        <v>36000</v>
      </c>
    </row>
    <row r="46" spans="1:6">
      <c r="A46" s="845">
        <v>8636</v>
      </c>
      <c r="B46" s="853">
        <v>0.1</v>
      </c>
      <c r="C46" s="854" t="s">
        <v>716</v>
      </c>
      <c r="D46" s="852">
        <v>1250000</v>
      </c>
      <c r="E46" s="853">
        <v>0.03</v>
      </c>
      <c r="F46" s="852">
        <f t="shared" si="2"/>
        <v>37500</v>
      </c>
    </row>
    <row r="47" spans="1:6">
      <c r="A47" s="845">
        <v>8643</v>
      </c>
      <c r="B47" s="853">
        <v>0.1</v>
      </c>
      <c r="C47" s="854" t="s">
        <v>329</v>
      </c>
      <c r="D47" s="852">
        <v>1200000</v>
      </c>
      <c r="E47" s="853">
        <v>0.03</v>
      </c>
      <c r="F47" s="852">
        <f t="shared" si="2"/>
        <v>36000</v>
      </c>
    </row>
    <row r="48" spans="1:6">
      <c r="A48" s="845">
        <v>8613</v>
      </c>
      <c r="B48" s="853">
        <v>0.1</v>
      </c>
      <c r="C48" s="854" t="s">
        <v>328</v>
      </c>
      <c r="D48" s="852">
        <v>1300000</v>
      </c>
      <c r="E48" s="853">
        <v>0.03</v>
      </c>
      <c r="F48" s="852">
        <f t="shared" si="2"/>
        <v>39000</v>
      </c>
    </row>
    <row r="49" spans="1:6">
      <c r="A49" s="845">
        <v>8637</v>
      </c>
      <c r="B49" s="829">
        <v>0.08</v>
      </c>
      <c r="C49" s="854" t="s">
        <v>717</v>
      </c>
      <c r="D49" s="852">
        <v>2500000</v>
      </c>
      <c r="E49" s="853">
        <v>0.02</v>
      </c>
      <c r="F49" s="852">
        <f t="shared" si="2"/>
        <v>50000</v>
      </c>
    </row>
    <row r="50" spans="1:6">
      <c r="A50" s="845">
        <v>8668</v>
      </c>
      <c r="B50" s="853">
        <v>0.1</v>
      </c>
      <c r="C50" s="854" t="s">
        <v>337</v>
      </c>
      <c r="D50" s="854">
        <v>1450000</v>
      </c>
      <c r="E50" s="853">
        <v>0.03</v>
      </c>
      <c r="F50" s="852">
        <f t="shared" si="2"/>
        <v>43500</v>
      </c>
    </row>
    <row r="51" spans="1:6">
      <c r="A51" s="483"/>
      <c r="B51" s="483"/>
      <c r="C51" s="483"/>
      <c r="D51" s="672">
        <v>21350000</v>
      </c>
      <c r="E51" s="483"/>
      <c r="F51" s="672">
        <f>SUM(F37:F50)</f>
        <v>583000</v>
      </c>
    </row>
    <row r="52" spans="1:6">
      <c r="A52" s="605"/>
      <c r="B52" s="605"/>
      <c r="C52" s="605"/>
      <c r="D52" s="605"/>
      <c r="E52" s="605"/>
      <c r="F52" s="605"/>
    </row>
    <row r="53" spans="1:6">
      <c r="A53" s="3397" t="s">
        <v>9268</v>
      </c>
      <c r="B53" s="3397"/>
      <c r="C53" s="3397"/>
      <c r="D53" s="3397"/>
      <c r="E53" s="3397"/>
      <c r="F53" s="3397"/>
    </row>
    <row r="54" spans="1:6">
      <c r="A54" s="3397"/>
      <c r="B54" s="3397"/>
      <c r="C54" s="3397"/>
      <c r="D54" s="3397"/>
      <c r="E54" s="3397"/>
      <c r="F54" s="3397"/>
    </row>
    <row r="55" spans="1:6">
      <c r="A55" s="845">
        <v>8699</v>
      </c>
      <c r="B55" s="846">
        <v>0.1</v>
      </c>
      <c r="C55" s="854" t="s">
        <v>742</v>
      </c>
      <c r="D55" s="852">
        <v>1300000</v>
      </c>
      <c r="E55" s="853">
        <v>0.01</v>
      </c>
      <c r="F55" s="852">
        <f t="shared" ref="F55:F61" si="3">D55*E55</f>
        <v>13000</v>
      </c>
    </row>
    <row r="56" spans="1:6">
      <c r="A56" s="845">
        <v>8703</v>
      </c>
      <c r="B56" s="846">
        <v>0.1</v>
      </c>
      <c r="C56" s="854" t="s">
        <v>744</v>
      </c>
      <c r="D56" s="852">
        <v>3000000</v>
      </c>
      <c r="E56" s="853">
        <v>0.01</v>
      </c>
      <c r="F56" s="852">
        <f t="shared" si="3"/>
        <v>30000</v>
      </c>
    </row>
    <row r="57" spans="1:6">
      <c r="A57" s="845">
        <v>8724</v>
      </c>
      <c r="B57" s="846">
        <v>0.1</v>
      </c>
      <c r="C57" s="854" t="s">
        <v>361</v>
      </c>
      <c r="D57" s="852">
        <v>2050000</v>
      </c>
      <c r="E57" s="853">
        <v>0.01</v>
      </c>
      <c r="F57" s="852">
        <f t="shared" si="3"/>
        <v>20500</v>
      </c>
    </row>
    <row r="58" spans="1:6">
      <c r="A58" s="845">
        <v>8737</v>
      </c>
      <c r="B58" s="846">
        <v>0.1</v>
      </c>
      <c r="C58" s="854" t="s">
        <v>358</v>
      </c>
      <c r="D58" s="852">
        <v>1200000</v>
      </c>
      <c r="E58" s="853">
        <v>0.01</v>
      </c>
      <c r="F58" s="852">
        <f t="shared" si="3"/>
        <v>12000</v>
      </c>
    </row>
    <row r="59" spans="1:6">
      <c r="A59" s="845">
        <v>8785</v>
      </c>
      <c r="B59" s="846">
        <v>0.1</v>
      </c>
      <c r="C59" s="854" t="s">
        <v>745</v>
      </c>
      <c r="D59" s="852">
        <v>2050000</v>
      </c>
      <c r="E59" s="853">
        <v>0.01</v>
      </c>
      <c r="F59" s="852">
        <f t="shared" si="3"/>
        <v>20500</v>
      </c>
    </row>
    <row r="60" spans="1:6" s="711" customFormat="1">
      <c r="A60" s="845">
        <v>8798</v>
      </c>
      <c r="B60" s="846">
        <v>0.1</v>
      </c>
      <c r="C60" s="854" t="s">
        <v>746</v>
      </c>
      <c r="D60" s="852">
        <v>1300000</v>
      </c>
      <c r="E60" s="853">
        <v>0.01</v>
      </c>
      <c r="F60" s="852">
        <f t="shared" si="3"/>
        <v>13000</v>
      </c>
    </row>
    <row r="61" spans="1:6">
      <c r="A61" s="845">
        <v>8796</v>
      </c>
      <c r="B61" s="846">
        <v>0.1</v>
      </c>
      <c r="C61" s="854" t="s">
        <v>748</v>
      </c>
      <c r="D61" s="852">
        <v>2200000</v>
      </c>
      <c r="E61" s="853">
        <v>0.01</v>
      </c>
      <c r="F61" s="852">
        <f t="shared" si="3"/>
        <v>22000</v>
      </c>
    </row>
    <row r="62" spans="1:6" s="407" customFormat="1">
      <c r="A62" s="483"/>
      <c r="B62" s="483"/>
      <c r="C62" s="483"/>
      <c r="D62" s="672">
        <f>SUM(D55:D61)</f>
        <v>13100000</v>
      </c>
      <c r="E62" s="483"/>
      <c r="F62" s="672">
        <f>SUM(F55:F61)</f>
        <v>131000</v>
      </c>
    </row>
    <row r="63" spans="1:6">
      <c r="A63" s="605"/>
      <c r="B63" s="605"/>
      <c r="C63" s="605"/>
      <c r="D63" s="769"/>
      <c r="E63" s="605"/>
      <c r="F63" s="769"/>
    </row>
    <row r="64" spans="1:6">
      <c r="A64" s="3393" t="s">
        <v>9269</v>
      </c>
      <c r="B64" s="3393"/>
      <c r="C64" s="3393"/>
      <c r="D64" s="3393"/>
      <c r="E64" s="3393"/>
      <c r="F64" s="3393"/>
    </row>
    <row r="65" spans="1:6">
      <c r="A65" s="3393"/>
      <c r="B65" s="3393"/>
      <c r="C65" s="3393"/>
      <c r="D65" s="3393"/>
      <c r="E65" s="3393"/>
      <c r="F65" s="3393"/>
    </row>
    <row r="66" spans="1:6" ht="15.75" customHeight="1">
      <c r="A66" s="854">
        <v>8836</v>
      </c>
      <c r="B66" s="853">
        <v>0.1</v>
      </c>
      <c r="C66" s="854" t="s">
        <v>773</v>
      </c>
      <c r="D66" s="852">
        <v>1700000</v>
      </c>
      <c r="E66" s="853">
        <v>0.02</v>
      </c>
      <c r="F66" s="852">
        <f>D66*E66</f>
        <v>34000</v>
      </c>
    </row>
    <row r="67" spans="1:6" ht="15.75" customHeight="1">
      <c r="A67" s="854">
        <v>8831</v>
      </c>
      <c r="B67" s="853">
        <v>0.1</v>
      </c>
      <c r="C67" s="854" t="s">
        <v>393</v>
      </c>
      <c r="D67" s="852">
        <v>1350000</v>
      </c>
      <c r="E67" s="853">
        <v>0.02</v>
      </c>
      <c r="F67" s="852">
        <f>D67*E67</f>
        <v>27000</v>
      </c>
    </row>
    <row r="68" spans="1:6" ht="15.75" customHeight="1">
      <c r="A68" s="854">
        <v>8896</v>
      </c>
      <c r="B68" s="853">
        <v>0.1</v>
      </c>
      <c r="C68" s="854" t="s">
        <v>775</v>
      </c>
      <c r="D68" s="852">
        <v>800000</v>
      </c>
      <c r="E68" s="853">
        <v>0.02</v>
      </c>
      <c r="F68" s="852">
        <f>D68*E68</f>
        <v>16000</v>
      </c>
    </row>
    <row r="69" spans="1:6" ht="15.75" customHeight="1">
      <c r="A69" s="854">
        <v>8882</v>
      </c>
      <c r="B69" s="853">
        <v>0.1</v>
      </c>
      <c r="C69" s="854" t="s">
        <v>776</v>
      </c>
      <c r="D69" s="852">
        <v>3000000</v>
      </c>
      <c r="E69" s="853">
        <v>0.02</v>
      </c>
      <c r="F69" s="852">
        <f>D69*E69</f>
        <v>60000</v>
      </c>
    </row>
    <row r="70" spans="1:6" ht="15.75" customHeight="1">
      <c r="A70" s="854">
        <v>8811</v>
      </c>
      <c r="B70" s="853">
        <v>0.08</v>
      </c>
      <c r="C70" s="854" t="s">
        <v>777</v>
      </c>
      <c r="D70" s="852">
        <v>2100000</v>
      </c>
      <c r="E70" s="853">
        <v>0.01</v>
      </c>
      <c r="F70" s="852">
        <f>D70*E70</f>
        <v>21000</v>
      </c>
    </row>
    <row r="71" spans="1:6">
      <c r="A71" s="483"/>
      <c r="B71" s="483"/>
      <c r="C71" s="483"/>
      <c r="D71" s="672">
        <f>SUM(D66:D70)</f>
        <v>8950000</v>
      </c>
      <c r="E71" s="483"/>
      <c r="F71" s="672">
        <f>SUM(F66:F70)</f>
        <v>158000</v>
      </c>
    </row>
    <row r="72" spans="1:6">
      <c r="A72" s="605"/>
      <c r="B72" s="605"/>
      <c r="C72" s="605"/>
      <c r="D72" s="605"/>
      <c r="E72" s="605"/>
      <c r="F72" s="605"/>
    </row>
    <row r="73" spans="1:6">
      <c r="A73" s="3393" t="s">
        <v>9270</v>
      </c>
      <c r="B73" s="3393"/>
      <c r="C73" s="3393"/>
      <c r="D73" s="3393"/>
      <c r="E73" s="3393"/>
      <c r="F73" s="3393"/>
    </row>
    <row r="74" spans="1:6">
      <c r="A74" s="3393"/>
      <c r="B74" s="3393"/>
      <c r="C74" s="3393"/>
      <c r="D74" s="3393"/>
      <c r="E74" s="3393"/>
      <c r="F74" s="3393"/>
    </row>
    <row r="75" spans="1:6">
      <c r="A75" s="845">
        <v>8943</v>
      </c>
      <c r="B75" s="853">
        <v>0.1</v>
      </c>
      <c r="C75" s="854" t="s">
        <v>419</v>
      </c>
      <c r="D75" s="852">
        <v>1350000</v>
      </c>
      <c r="E75" s="853">
        <v>0.03</v>
      </c>
      <c r="F75" s="852">
        <f t="shared" ref="F75:F84" si="4">D75*E75</f>
        <v>40500</v>
      </c>
    </row>
    <row r="76" spans="1:6">
      <c r="A76" s="845">
        <v>8957</v>
      </c>
      <c r="B76" s="853">
        <v>0.1</v>
      </c>
      <c r="C76" s="854" t="s">
        <v>9271</v>
      </c>
      <c r="D76" s="852">
        <v>1900000</v>
      </c>
      <c r="E76" s="853">
        <v>0.03</v>
      </c>
      <c r="F76" s="852">
        <f t="shared" si="4"/>
        <v>57000</v>
      </c>
    </row>
    <row r="77" spans="1:6">
      <c r="A77" s="845">
        <v>8975</v>
      </c>
      <c r="B77" s="829">
        <v>0.08</v>
      </c>
      <c r="C77" s="854" t="s">
        <v>9272</v>
      </c>
      <c r="D77" s="852">
        <v>2600000</v>
      </c>
      <c r="E77" s="853">
        <v>0.02</v>
      </c>
      <c r="F77" s="852">
        <f t="shared" si="4"/>
        <v>52000</v>
      </c>
    </row>
    <row r="78" spans="1:6">
      <c r="A78" s="845">
        <v>9008</v>
      </c>
      <c r="B78" s="829">
        <v>0.08</v>
      </c>
      <c r="C78" s="854" t="s">
        <v>9273</v>
      </c>
      <c r="D78" s="852">
        <v>2900000</v>
      </c>
      <c r="E78" s="853">
        <v>0.02</v>
      </c>
      <c r="F78" s="852">
        <f t="shared" si="4"/>
        <v>58000</v>
      </c>
    </row>
    <row r="79" spans="1:6">
      <c r="A79" s="845">
        <v>8984</v>
      </c>
      <c r="B79" s="829">
        <v>0.09</v>
      </c>
      <c r="C79" s="854" t="s">
        <v>9274</v>
      </c>
      <c r="D79" s="852">
        <v>2900000</v>
      </c>
      <c r="E79" s="853">
        <v>0.02</v>
      </c>
      <c r="F79" s="852">
        <f t="shared" si="4"/>
        <v>58000</v>
      </c>
    </row>
    <row r="80" spans="1:6">
      <c r="A80" s="845">
        <v>9053</v>
      </c>
      <c r="B80" s="853">
        <v>0.1</v>
      </c>
      <c r="C80" s="854" t="s">
        <v>9275</v>
      </c>
      <c r="D80" s="852">
        <v>3400000</v>
      </c>
      <c r="E80" s="853">
        <v>0.03</v>
      </c>
      <c r="F80" s="852">
        <f t="shared" si="4"/>
        <v>102000</v>
      </c>
    </row>
    <row r="81" spans="1:6">
      <c r="A81" s="845">
        <v>9010</v>
      </c>
      <c r="B81" s="853">
        <v>0.1</v>
      </c>
      <c r="C81" s="854" t="s">
        <v>822</v>
      </c>
      <c r="D81" s="852">
        <v>1400000</v>
      </c>
      <c r="E81" s="853">
        <v>0.03</v>
      </c>
      <c r="F81" s="852">
        <f t="shared" si="4"/>
        <v>42000</v>
      </c>
    </row>
    <row r="82" spans="1:6">
      <c r="A82" s="845">
        <v>9032</v>
      </c>
      <c r="B82" s="853">
        <v>0.1</v>
      </c>
      <c r="C82" s="854" t="s">
        <v>9276</v>
      </c>
      <c r="D82" s="854">
        <v>1450000</v>
      </c>
      <c r="E82" s="853">
        <v>0.03</v>
      </c>
      <c r="F82" s="852">
        <f t="shared" si="4"/>
        <v>43500</v>
      </c>
    </row>
    <row r="83" spans="1:6">
      <c r="A83" s="845">
        <v>9025</v>
      </c>
      <c r="B83" s="853">
        <v>0.1</v>
      </c>
      <c r="C83" s="854" t="s">
        <v>431</v>
      </c>
      <c r="D83" s="852">
        <v>2400000</v>
      </c>
      <c r="E83" s="853">
        <v>0.03</v>
      </c>
      <c r="F83" s="852">
        <f t="shared" si="4"/>
        <v>72000</v>
      </c>
    </row>
    <row r="84" spans="1:6">
      <c r="A84" s="845">
        <v>9016</v>
      </c>
      <c r="B84" s="853">
        <v>0.1</v>
      </c>
      <c r="C84" s="854" t="s">
        <v>823</v>
      </c>
      <c r="D84" s="852">
        <v>1550000</v>
      </c>
      <c r="E84" s="853">
        <v>0.03</v>
      </c>
      <c r="F84" s="852">
        <f t="shared" si="4"/>
        <v>46500</v>
      </c>
    </row>
    <row r="85" spans="1:6">
      <c r="A85" s="483"/>
      <c r="B85" s="483"/>
      <c r="C85" s="483"/>
      <c r="D85" s="672">
        <f>SUM(D75:D84)</f>
        <v>21850000</v>
      </c>
      <c r="E85" s="483"/>
      <c r="F85" s="583">
        <f>SUM(F75:F84)</f>
        <v>571500</v>
      </c>
    </row>
    <row r="86" spans="1:6">
      <c r="A86" s="605"/>
      <c r="B86" s="605"/>
      <c r="C86" s="605"/>
      <c r="D86" s="769"/>
      <c r="E86" s="605"/>
      <c r="F86" s="766"/>
    </row>
    <row r="87" spans="1:6">
      <c r="A87" s="3393" t="s">
        <v>9277</v>
      </c>
      <c r="B87" s="3393"/>
      <c r="C87" s="3393"/>
      <c r="D87" s="3393"/>
      <c r="E87" s="3393"/>
      <c r="F87" s="3393"/>
    </row>
    <row r="88" spans="1:6" ht="15.75" customHeight="1">
      <c r="A88" s="3393"/>
      <c r="B88" s="3393"/>
      <c r="C88" s="3393"/>
      <c r="D88" s="3393"/>
      <c r="E88" s="3393"/>
      <c r="F88" s="3393"/>
    </row>
    <row r="89" spans="1:6" s="407" customFormat="1">
      <c r="A89" s="845">
        <v>9068</v>
      </c>
      <c r="B89" s="853">
        <v>0.1</v>
      </c>
      <c r="C89" s="854" t="s">
        <v>9278</v>
      </c>
      <c r="D89" s="852">
        <v>3200000</v>
      </c>
      <c r="E89" s="853">
        <v>0.03</v>
      </c>
      <c r="F89" s="852">
        <f t="shared" ref="F89:F96" si="5">D89*E89</f>
        <v>96000</v>
      </c>
    </row>
    <row r="90" spans="1:6" s="407" customFormat="1">
      <c r="A90" s="845">
        <v>9105</v>
      </c>
      <c r="B90" s="853">
        <v>0.1</v>
      </c>
      <c r="C90" s="854" t="s">
        <v>9279</v>
      </c>
      <c r="D90" s="852">
        <v>3500000</v>
      </c>
      <c r="E90" s="853">
        <v>0.03</v>
      </c>
      <c r="F90" s="852">
        <f t="shared" si="5"/>
        <v>105000</v>
      </c>
    </row>
    <row r="91" spans="1:6" s="407" customFormat="1">
      <c r="A91" s="845">
        <v>9067</v>
      </c>
      <c r="B91" s="853">
        <v>0.1</v>
      </c>
      <c r="C91" s="854" t="s">
        <v>448</v>
      </c>
      <c r="D91" s="852">
        <v>2800000</v>
      </c>
      <c r="E91" s="853">
        <v>0.03</v>
      </c>
      <c r="F91" s="852">
        <f t="shared" si="5"/>
        <v>84000</v>
      </c>
    </row>
    <row r="92" spans="1:6" s="407" customFormat="1">
      <c r="A92" s="845">
        <v>9111</v>
      </c>
      <c r="B92" s="853">
        <v>0.1</v>
      </c>
      <c r="C92" s="854" t="s">
        <v>850</v>
      </c>
      <c r="D92" s="852">
        <v>2300000</v>
      </c>
      <c r="E92" s="853">
        <v>0.03</v>
      </c>
      <c r="F92" s="852">
        <f t="shared" si="5"/>
        <v>69000</v>
      </c>
    </row>
    <row r="93" spans="1:6" s="407" customFormat="1">
      <c r="A93" s="845">
        <v>9066</v>
      </c>
      <c r="B93" s="853">
        <v>0.1</v>
      </c>
      <c r="C93" s="854" t="s">
        <v>845</v>
      </c>
      <c r="D93" s="852">
        <v>1500000</v>
      </c>
      <c r="E93" s="853">
        <v>0.03</v>
      </c>
      <c r="F93" s="852">
        <f t="shared" si="5"/>
        <v>45000</v>
      </c>
    </row>
    <row r="94" spans="1:6" s="407" customFormat="1">
      <c r="A94" s="845">
        <v>9109</v>
      </c>
      <c r="B94" s="829">
        <v>0.08</v>
      </c>
      <c r="C94" s="854" t="s">
        <v>9280</v>
      </c>
      <c r="D94" s="852">
        <v>2500000</v>
      </c>
      <c r="E94" s="851">
        <v>0.02</v>
      </c>
      <c r="F94" s="852">
        <f t="shared" si="5"/>
        <v>50000</v>
      </c>
    </row>
    <row r="95" spans="1:6" s="407" customFormat="1">
      <c r="A95" s="845">
        <v>9093</v>
      </c>
      <c r="B95" s="853">
        <v>0.1</v>
      </c>
      <c r="C95" s="854" t="s">
        <v>439</v>
      </c>
      <c r="D95" s="852">
        <v>2700000</v>
      </c>
      <c r="E95" s="853">
        <v>0.03</v>
      </c>
      <c r="F95" s="852">
        <f t="shared" si="5"/>
        <v>81000</v>
      </c>
    </row>
    <row r="96" spans="1:6" s="407" customFormat="1">
      <c r="A96" s="845">
        <v>9130</v>
      </c>
      <c r="B96" s="853">
        <v>0.1</v>
      </c>
      <c r="C96" s="854" t="s">
        <v>853</v>
      </c>
      <c r="D96" s="852">
        <v>1650000</v>
      </c>
      <c r="E96" s="853">
        <v>0.03</v>
      </c>
      <c r="F96" s="852">
        <f t="shared" si="5"/>
        <v>49500</v>
      </c>
    </row>
    <row r="97" spans="1:6" s="407" customFormat="1">
      <c r="A97" s="483"/>
      <c r="B97" s="483"/>
      <c r="C97" s="483"/>
      <c r="D97" s="672">
        <f>SUM(D89:D96)</f>
        <v>20150000</v>
      </c>
      <c r="E97" s="483"/>
      <c r="F97" s="672">
        <f>SUM(F89:F96)</f>
        <v>579500</v>
      </c>
    </row>
    <row r="98" spans="1:6">
      <c r="A98" s="605"/>
      <c r="B98" s="605"/>
      <c r="C98" s="605"/>
      <c r="D98" s="605"/>
      <c r="E98" s="605"/>
      <c r="F98" s="605"/>
    </row>
    <row r="99" spans="1:6">
      <c r="A99" s="3393" t="s">
        <v>9281</v>
      </c>
      <c r="B99" s="3393"/>
      <c r="C99" s="3393"/>
      <c r="D99" s="3393"/>
      <c r="E99" s="3393"/>
      <c r="F99" s="3393"/>
    </row>
    <row r="100" spans="1:6">
      <c r="A100" s="3393"/>
      <c r="B100" s="3393"/>
      <c r="C100" s="3393"/>
      <c r="D100" s="3393"/>
      <c r="E100" s="3393"/>
      <c r="F100" s="3393"/>
    </row>
    <row r="101" spans="1:6" ht="15.75" customHeight="1">
      <c r="A101" s="854">
        <v>9188</v>
      </c>
      <c r="B101" s="853">
        <v>0.08</v>
      </c>
      <c r="C101" s="854" t="s">
        <v>9282</v>
      </c>
      <c r="D101" s="852">
        <v>1300000</v>
      </c>
      <c r="E101" s="853"/>
      <c r="F101" s="854">
        <f>D101*E101</f>
        <v>0</v>
      </c>
    </row>
    <row r="102" spans="1:6" ht="15.75" customHeight="1">
      <c r="A102" s="854">
        <v>9203</v>
      </c>
      <c r="B102" s="853">
        <v>0.1</v>
      </c>
      <c r="C102" s="854" t="s">
        <v>9283</v>
      </c>
      <c r="D102" s="852">
        <v>2000000</v>
      </c>
      <c r="E102" s="854"/>
      <c r="F102" s="854">
        <f>D102*E102</f>
        <v>0</v>
      </c>
    </row>
    <row r="103" spans="1:6" ht="15.75" customHeight="1">
      <c r="A103" s="854">
        <v>9222</v>
      </c>
      <c r="B103" s="853">
        <v>0.1</v>
      </c>
      <c r="C103" s="854" t="s">
        <v>9284</v>
      </c>
      <c r="D103" s="852">
        <v>1500000</v>
      </c>
      <c r="E103" s="854"/>
      <c r="F103" s="854"/>
    </row>
    <row r="104" spans="1:6" ht="15.75" customHeight="1">
      <c r="A104" s="854">
        <v>9231</v>
      </c>
      <c r="B104" s="853">
        <v>0.1</v>
      </c>
      <c r="C104" s="854" t="s">
        <v>474</v>
      </c>
      <c r="D104" s="852">
        <v>2450000</v>
      </c>
      <c r="E104" s="854"/>
      <c r="F104" s="854"/>
    </row>
    <row r="105" spans="1:6" ht="15.75" customHeight="1">
      <c r="A105" s="854"/>
      <c r="B105" s="853">
        <v>0.1</v>
      </c>
      <c r="C105" s="854" t="s">
        <v>9285</v>
      </c>
      <c r="D105" s="852">
        <v>2200000</v>
      </c>
      <c r="E105" s="854"/>
      <c r="F105" s="854"/>
    </row>
    <row r="106" spans="1:6" ht="15.75" customHeight="1">
      <c r="A106" s="854">
        <v>9247</v>
      </c>
      <c r="B106" s="853">
        <v>0.1</v>
      </c>
      <c r="C106" s="854" t="s">
        <v>477</v>
      </c>
      <c r="D106" s="852">
        <v>2000000</v>
      </c>
      <c r="E106" s="854"/>
      <c r="F106" s="854"/>
    </row>
    <row r="107" spans="1:6" ht="15.75" customHeight="1">
      <c r="A107" s="854"/>
      <c r="B107" s="853">
        <v>0.1</v>
      </c>
      <c r="C107" s="854" t="s">
        <v>3662</v>
      </c>
      <c r="D107" s="852"/>
      <c r="E107" s="854"/>
      <c r="F107" s="854"/>
    </row>
    <row r="108" spans="1:6" ht="15.75" customHeight="1">
      <c r="A108" s="483"/>
      <c r="B108" s="483"/>
      <c r="C108" s="483"/>
      <c r="D108" s="583">
        <f>SUM(D101:D107)</f>
        <v>11450000</v>
      </c>
      <c r="E108" s="483"/>
      <c r="F108" s="483"/>
    </row>
    <row r="110" spans="1:6">
      <c r="A110" s="3394" t="s">
        <v>9286</v>
      </c>
      <c r="B110" s="3394"/>
      <c r="C110" s="3394"/>
      <c r="D110" s="3394"/>
      <c r="E110" s="3394"/>
      <c r="F110" s="3394"/>
    </row>
    <row r="111" spans="1:6">
      <c r="A111" s="3394"/>
      <c r="B111" s="3394"/>
      <c r="C111" s="3394"/>
      <c r="D111" s="3394"/>
      <c r="E111" s="3394"/>
      <c r="F111" s="3394"/>
    </row>
    <row r="112" spans="1:6">
      <c r="A112" s="3395" t="s">
        <v>9287</v>
      </c>
      <c r="B112" s="3395"/>
      <c r="C112" s="3395"/>
      <c r="D112" s="3395"/>
      <c r="E112" s="3395"/>
      <c r="F112" s="3395"/>
    </row>
    <row r="113" spans="1:6">
      <c r="A113" s="3395"/>
      <c r="B113" s="3395"/>
      <c r="C113" s="3395"/>
      <c r="D113" s="3395"/>
      <c r="E113" s="3395"/>
      <c r="F113" s="3395"/>
    </row>
  </sheetData>
  <mergeCells count="11">
    <mergeCell ref="A64:F65"/>
    <mergeCell ref="A1:F2"/>
    <mergeCell ref="A9:F10"/>
    <mergeCell ref="A22:F23"/>
    <mergeCell ref="A35:F36"/>
    <mergeCell ref="A53:F54"/>
    <mergeCell ref="A73:F74"/>
    <mergeCell ref="A87:F88"/>
    <mergeCell ref="A99:F100"/>
    <mergeCell ref="A110:F111"/>
    <mergeCell ref="A112:F1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1A610-79B4-4176-AF72-E0A262DB623F}">
  <sheetPr>
    <pageSetUpPr fitToPage="1"/>
  </sheetPr>
  <dimension ref="A1:AL1329"/>
  <sheetViews>
    <sheetView topLeftCell="A912" workbookViewId="0">
      <selection activeCell="G761" sqref="G761"/>
    </sheetView>
  </sheetViews>
  <sheetFormatPr defaultColWidth="9.140625" defaultRowHeight="12.75"/>
  <cols>
    <col min="1" max="1" width="27.5703125" customWidth="1"/>
    <col min="2" max="2" width="15.140625" customWidth="1"/>
    <col min="3" max="3" width="60.42578125" customWidth="1"/>
    <col min="4" max="4" width="47.5703125" style="921" customWidth="1"/>
    <col min="5" max="5" width="18.140625" style="890" customWidth="1"/>
    <col min="6" max="6" width="9.42578125" customWidth="1"/>
    <col min="7" max="7" width="17.85546875" style="890" customWidth="1"/>
    <col min="8" max="8" width="26.5703125" customWidth="1"/>
    <col min="9" max="9" width="36.85546875" customWidth="1"/>
    <col min="10" max="10" width="17.85546875" customWidth="1"/>
    <col min="11" max="11" width="21.42578125" customWidth="1"/>
    <col min="12" max="12" width="42.5703125" customWidth="1"/>
    <col min="13" max="13" width="20.5703125" customWidth="1"/>
    <col min="14" max="14" width="18.5703125" customWidth="1"/>
    <col min="15" max="15" width="16.85546875" customWidth="1"/>
  </cols>
  <sheetData>
    <row r="1" spans="1:15">
      <c r="A1" s="3274" t="s">
        <v>489</v>
      </c>
      <c r="B1" s="3274"/>
      <c r="C1" s="3274"/>
      <c r="D1" s="3274"/>
      <c r="E1" s="3274"/>
      <c r="F1" s="3274"/>
      <c r="G1" s="3274"/>
      <c r="H1" s="3274"/>
      <c r="I1" s="3274"/>
      <c r="J1" s="3274"/>
      <c r="K1" s="3274"/>
      <c r="L1" s="3274"/>
      <c r="M1" s="3274"/>
      <c r="N1" s="3274"/>
      <c r="O1" s="3274"/>
    </row>
    <row r="2" spans="1:15">
      <c r="A2" s="3274"/>
      <c r="B2" s="3274"/>
      <c r="C2" s="3274"/>
      <c r="D2" s="3274"/>
      <c r="E2" s="3274"/>
      <c r="F2" s="3274"/>
      <c r="G2" s="3274"/>
      <c r="H2" s="3274"/>
      <c r="I2" s="3274"/>
      <c r="J2" s="3274"/>
      <c r="K2" s="3274"/>
      <c r="L2" s="3274"/>
      <c r="M2" s="3274"/>
      <c r="N2" s="3274"/>
      <c r="O2" s="3274"/>
    </row>
    <row r="3" spans="1:15">
      <c r="A3" s="3275" t="s">
        <v>15</v>
      </c>
      <c r="B3" s="3275"/>
      <c r="C3" s="3275"/>
      <c r="D3" s="3275"/>
      <c r="E3" s="3275"/>
      <c r="F3" s="3275"/>
      <c r="G3" s="3275"/>
      <c r="H3" s="3275"/>
      <c r="I3" s="3275"/>
      <c r="J3" s="3275"/>
      <c r="K3" s="3275"/>
      <c r="L3" s="3275"/>
      <c r="M3" s="3275"/>
      <c r="N3" s="3275"/>
      <c r="O3" s="3275"/>
    </row>
    <row r="4" spans="1:15">
      <c r="A4" s="2119" t="s">
        <v>37</v>
      </c>
      <c r="B4" s="24" t="s">
        <v>3</v>
      </c>
      <c r="C4" s="8" t="s">
        <v>4</v>
      </c>
      <c r="D4" s="8" t="s">
        <v>5</v>
      </c>
      <c r="E4" s="907" t="s">
        <v>6</v>
      </c>
      <c r="F4" s="24" t="s">
        <v>7</v>
      </c>
      <c r="G4" s="885" t="s">
        <v>8</v>
      </c>
      <c r="H4" s="156" t="s">
        <v>9</v>
      </c>
      <c r="I4" s="24" t="s">
        <v>10</v>
      </c>
      <c r="J4" s="24" t="s">
        <v>11</v>
      </c>
      <c r="K4" s="24" t="s">
        <v>3</v>
      </c>
      <c r="L4" s="24" t="s">
        <v>5</v>
      </c>
      <c r="M4" s="24" t="s">
        <v>12</v>
      </c>
      <c r="N4" s="24" t="s">
        <v>7</v>
      </c>
      <c r="O4" s="30"/>
    </row>
    <row r="5" spans="1:15">
      <c r="A5" s="3276" t="s">
        <v>131</v>
      </c>
      <c r="B5" s="504">
        <v>9330</v>
      </c>
      <c r="C5" s="545">
        <v>0.1</v>
      </c>
      <c r="D5" s="1034" t="s">
        <v>490</v>
      </c>
      <c r="E5" s="886">
        <v>1350000</v>
      </c>
      <c r="F5" s="545">
        <v>7.0000000000000007E-2</v>
      </c>
      <c r="G5" s="886">
        <f t="shared" ref="G5:G10" si="0">E5*F5</f>
        <v>94500.000000000015</v>
      </c>
      <c r="H5" s="544" t="s">
        <v>46</v>
      </c>
      <c r="I5" s="544" t="s">
        <v>207</v>
      </c>
      <c r="J5" s="149"/>
      <c r="K5" s="387">
        <v>9328</v>
      </c>
      <c r="L5" s="1680" t="s">
        <v>499</v>
      </c>
      <c r="M5" s="722">
        <v>2100000</v>
      </c>
      <c r="N5" s="383">
        <v>0.05</v>
      </c>
      <c r="O5" s="496">
        <f>M5*N5</f>
        <v>105000</v>
      </c>
    </row>
    <row r="6" spans="1:15">
      <c r="A6" s="3276"/>
      <c r="B6" s="504">
        <v>9353</v>
      </c>
      <c r="C6" s="613">
        <v>0.1</v>
      </c>
      <c r="D6" s="1034" t="s">
        <v>491</v>
      </c>
      <c r="E6" s="886">
        <v>3800000</v>
      </c>
      <c r="F6" s="545">
        <v>7.0000000000000007E-2</v>
      </c>
      <c r="G6" s="886">
        <f t="shared" si="0"/>
        <v>266000</v>
      </c>
      <c r="H6" s="544" t="s">
        <v>30</v>
      </c>
      <c r="I6" s="386" t="s">
        <v>207</v>
      </c>
      <c r="J6" s="149"/>
      <c r="K6" s="149"/>
      <c r="L6" s="149"/>
      <c r="M6" s="129"/>
      <c r="N6" s="69"/>
      <c r="O6" s="30"/>
    </row>
    <row r="7" spans="1:15">
      <c r="A7" s="3276"/>
      <c r="B7" s="504">
        <v>9286</v>
      </c>
      <c r="C7" s="545">
        <v>0.1</v>
      </c>
      <c r="D7" s="1034" t="s">
        <v>494</v>
      </c>
      <c r="E7" s="886">
        <v>2100000</v>
      </c>
      <c r="F7" s="545">
        <v>0.12</v>
      </c>
      <c r="G7" s="886">
        <f t="shared" si="0"/>
        <v>252000</v>
      </c>
      <c r="H7" s="544" t="s">
        <v>15</v>
      </c>
      <c r="I7" s="544" t="s">
        <v>22</v>
      </c>
      <c r="J7" s="407"/>
      <c r="K7" s="149"/>
      <c r="L7" s="149"/>
      <c r="M7" s="129"/>
      <c r="N7" s="69"/>
      <c r="O7" s="30"/>
    </row>
    <row r="8" spans="1:15">
      <c r="A8" s="3276"/>
      <c r="B8" s="504">
        <v>9303</v>
      </c>
      <c r="C8" s="545">
        <v>0.1</v>
      </c>
      <c r="D8" s="1034" t="s">
        <v>495</v>
      </c>
      <c r="E8" s="886">
        <v>1700000</v>
      </c>
      <c r="F8" s="545">
        <v>7.0000000000000007E-2</v>
      </c>
      <c r="G8" s="886">
        <f t="shared" si="0"/>
        <v>119000.00000000001</v>
      </c>
      <c r="H8" s="544" t="s">
        <v>46</v>
      </c>
      <c r="I8" s="544" t="s">
        <v>207</v>
      </c>
      <c r="J8" s="308"/>
      <c r="K8" s="149"/>
      <c r="L8" s="149"/>
      <c r="M8" s="129"/>
      <c r="N8" s="69"/>
      <c r="O8" s="30"/>
    </row>
    <row r="9" spans="1:15">
      <c r="A9" s="3276"/>
      <c r="B9" s="504">
        <v>9399</v>
      </c>
      <c r="C9" s="545">
        <v>0.1</v>
      </c>
      <c r="D9" s="1034" t="s">
        <v>496</v>
      </c>
      <c r="E9" s="886">
        <v>2050000</v>
      </c>
      <c r="F9" s="545">
        <v>7.0000000000000007E-2</v>
      </c>
      <c r="G9" s="886">
        <f t="shared" si="0"/>
        <v>143500</v>
      </c>
      <c r="H9" s="544" t="s">
        <v>46</v>
      </c>
      <c r="I9" s="544" t="s">
        <v>207</v>
      </c>
      <c r="J9" s="149"/>
      <c r="K9" s="149"/>
      <c r="L9" s="149"/>
      <c r="M9" s="129"/>
      <c r="N9" s="69"/>
      <c r="O9" s="30"/>
    </row>
    <row r="10" spans="1:15">
      <c r="A10" s="3276"/>
      <c r="B10" s="664">
        <v>9413</v>
      </c>
      <c r="C10" s="389">
        <v>0.1</v>
      </c>
      <c r="D10" s="1035" t="s">
        <v>9288</v>
      </c>
      <c r="E10" s="887">
        <v>2300000</v>
      </c>
      <c r="F10" s="389">
        <v>7.0000000000000007E-2</v>
      </c>
      <c r="G10" s="886">
        <f t="shared" si="0"/>
        <v>161000.00000000003</v>
      </c>
      <c r="H10" s="386" t="s">
        <v>19</v>
      </c>
      <c r="I10" s="386" t="s">
        <v>22</v>
      </c>
      <c r="J10" s="149"/>
      <c r="K10" s="149"/>
      <c r="L10" s="149"/>
      <c r="M10" s="129"/>
      <c r="N10" s="69"/>
      <c r="O10" s="30"/>
    </row>
    <row r="11" spans="1:15">
      <c r="A11" s="3276"/>
      <c r="B11" s="581"/>
      <c r="C11" s="397"/>
      <c r="D11" s="1036"/>
      <c r="E11" s="888"/>
      <c r="F11" s="397"/>
      <c r="G11" s="888"/>
      <c r="H11" s="399"/>
      <c r="I11" s="399"/>
      <c r="J11" s="149"/>
      <c r="K11" s="149"/>
      <c r="L11" s="149"/>
      <c r="M11" s="129"/>
      <c r="N11" s="69"/>
      <c r="O11" s="30"/>
    </row>
    <row r="12" spans="1:15">
      <c r="A12" s="3276"/>
      <c r="B12" s="431"/>
      <c r="C12" s="392"/>
      <c r="D12" s="1037"/>
      <c r="E12" s="889"/>
      <c r="F12" s="392"/>
      <c r="G12" s="889"/>
      <c r="H12" s="391"/>
      <c r="I12" s="391"/>
      <c r="J12" s="149"/>
      <c r="K12" s="149"/>
      <c r="L12" s="149"/>
      <c r="M12" s="129"/>
      <c r="N12" s="69"/>
      <c r="O12" s="30">
        <f>SUM(O5:O11)</f>
        <v>105000</v>
      </c>
    </row>
    <row r="13" spans="1:15">
      <c r="A13" s="3276"/>
      <c r="B13" s="256"/>
      <c r="C13" s="256"/>
      <c r="D13" s="1038" t="s">
        <v>34</v>
      </c>
      <c r="E13" s="908">
        <f>SUM(E5:E12)</f>
        <v>13300000</v>
      </c>
      <c r="F13" s="292" t="s">
        <v>34</v>
      </c>
      <c r="G13" s="902">
        <f>SUM(G5:G12)</f>
        <v>1036000</v>
      </c>
      <c r="H13" s="3423"/>
      <c r="I13" s="3423"/>
      <c r="J13" s="3423"/>
      <c r="K13" s="3423"/>
      <c r="L13" s="3277" t="s">
        <v>35</v>
      </c>
      <c r="M13" s="3277"/>
      <c r="N13" s="3277"/>
      <c r="O13" s="294">
        <f>O12+G13</f>
        <v>1141000</v>
      </c>
    </row>
    <row r="14" spans="1:15" ht="15.75" customHeight="1"/>
    <row r="15" spans="1:15">
      <c r="A15" s="3275" t="s">
        <v>43</v>
      </c>
      <c r="B15" s="3275"/>
      <c r="C15" s="3275"/>
      <c r="D15" s="3275"/>
      <c r="E15" s="3275"/>
      <c r="F15" s="3275"/>
      <c r="G15" s="3275"/>
      <c r="H15" s="3275"/>
      <c r="I15" s="3275"/>
      <c r="J15" s="3275"/>
      <c r="K15" s="3275"/>
      <c r="L15" s="3275"/>
      <c r="M15" s="3275"/>
      <c r="N15" s="3275"/>
      <c r="O15" s="3275"/>
    </row>
    <row r="16" spans="1:15">
      <c r="A16" s="2119" t="s">
        <v>37</v>
      </c>
      <c r="B16" s="24" t="s">
        <v>3</v>
      </c>
      <c r="C16" s="8" t="s">
        <v>4</v>
      </c>
      <c r="D16" s="8" t="s">
        <v>5</v>
      </c>
      <c r="E16" s="907" t="s">
        <v>6</v>
      </c>
      <c r="F16" s="24" t="s">
        <v>7</v>
      </c>
      <c r="G16" s="885" t="s">
        <v>8</v>
      </c>
      <c r="H16" s="156" t="s">
        <v>9</v>
      </c>
      <c r="I16" s="24" t="s">
        <v>10</v>
      </c>
      <c r="J16" s="24" t="s">
        <v>11</v>
      </c>
      <c r="K16" s="24" t="s">
        <v>3</v>
      </c>
      <c r="L16" s="24" t="s">
        <v>5</v>
      </c>
      <c r="M16" s="24" t="s">
        <v>12</v>
      </c>
      <c r="N16" s="24" t="s">
        <v>7</v>
      </c>
      <c r="O16" s="30"/>
    </row>
    <row r="17" spans="1:16">
      <c r="A17" s="3276" t="s">
        <v>498</v>
      </c>
      <c r="B17" s="504">
        <v>9328</v>
      </c>
      <c r="C17" s="545">
        <v>0.1</v>
      </c>
      <c r="D17" s="1034" t="s">
        <v>499</v>
      </c>
      <c r="E17" s="886">
        <v>2100000</v>
      </c>
      <c r="F17" s="545">
        <v>7.0000000000000007E-2</v>
      </c>
      <c r="G17" s="886">
        <f t="shared" ref="G17:G24" si="1">E17*F17</f>
        <v>147000</v>
      </c>
      <c r="H17" s="544" t="s">
        <v>15</v>
      </c>
      <c r="I17" s="544" t="s">
        <v>207</v>
      </c>
      <c r="J17" s="149"/>
      <c r="K17" s="418">
        <v>9303</v>
      </c>
      <c r="L17" s="1680" t="s">
        <v>495</v>
      </c>
      <c r="M17" s="564">
        <v>1700000</v>
      </c>
      <c r="N17" s="383">
        <v>0.05</v>
      </c>
      <c r="O17" s="496">
        <f>M17*N17</f>
        <v>85000</v>
      </c>
    </row>
    <row r="18" spans="1:16">
      <c r="A18" s="3276"/>
      <c r="B18" s="504">
        <v>9315</v>
      </c>
      <c r="C18" s="389">
        <v>0.1</v>
      </c>
      <c r="D18" s="1034" t="s">
        <v>500</v>
      </c>
      <c r="E18" s="887">
        <v>1900000</v>
      </c>
      <c r="F18" s="389">
        <v>7.0000000000000007E-2</v>
      </c>
      <c r="G18" s="886">
        <f t="shared" si="1"/>
        <v>133000</v>
      </c>
      <c r="H18" s="438" t="s">
        <v>19</v>
      </c>
      <c r="I18" s="438" t="s">
        <v>207</v>
      </c>
      <c r="J18" s="407"/>
      <c r="K18" s="418">
        <v>9330</v>
      </c>
      <c r="L18" s="1680" t="s">
        <v>9289</v>
      </c>
      <c r="M18" s="564">
        <v>1350000</v>
      </c>
      <c r="N18" s="383">
        <v>0.05</v>
      </c>
      <c r="O18" s="496">
        <f t="shared" ref="O18:O20" si="2">M18*N18</f>
        <v>67500</v>
      </c>
    </row>
    <row r="19" spans="1:16">
      <c r="A19" s="3276"/>
      <c r="B19" s="504">
        <v>9339</v>
      </c>
      <c r="C19" s="545">
        <v>0.1</v>
      </c>
      <c r="D19" s="1034" t="s">
        <v>501</v>
      </c>
      <c r="E19" s="886">
        <v>1700000</v>
      </c>
      <c r="F19" s="545">
        <v>7.0000000000000007E-2</v>
      </c>
      <c r="G19" s="886">
        <f t="shared" si="1"/>
        <v>119000.00000000001</v>
      </c>
      <c r="H19" s="544" t="s">
        <v>19</v>
      </c>
      <c r="I19" s="544" t="s">
        <v>22</v>
      </c>
      <c r="J19" s="407"/>
      <c r="K19" s="418">
        <v>9350</v>
      </c>
      <c r="L19" s="1680" t="s">
        <v>9290</v>
      </c>
      <c r="M19" s="564">
        <v>1600000</v>
      </c>
      <c r="N19" s="383">
        <v>0.05</v>
      </c>
      <c r="O19" s="496">
        <f t="shared" si="2"/>
        <v>80000</v>
      </c>
    </row>
    <row r="20" spans="1:16">
      <c r="A20" s="3276"/>
      <c r="B20" s="504">
        <v>9337</v>
      </c>
      <c r="C20" s="545">
        <v>0.1</v>
      </c>
      <c r="D20" s="1034" t="s">
        <v>503</v>
      </c>
      <c r="E20" s="886">
        <v>1500000</v>
      </c>
      <c r="F20" s="545">
        <v>7.0000000000000007E-2</v>
      </c>
      <c r="G20" s="886">
        <f t="shared" si="1"/>
        <v>105000.00000000001</v>
      </c>
      <c r="H20" s="544" t="s">
        <v>504</v>
      </c>
      <c r="I20" s="544" t="s">
        <v>22</v>
      </c>
      <c r="J20" s="308"/>
      <c r="K20" s="418">
        <v>9399</v>
      </c>
      <c r="L20" s="419" t="s">
        <v>505</v>
      </c>
      <c r="M20" s="663">
        <v>2050000</v>
      </c>
      <c r="N20" s="383">
        <v>0.05</v>
      </c>
      <c r="O20" s="496">
        <f t="shared" si="2"/>
        <v>102500</v>
      </c>
    </row>
    <row r="21" spans="1:16">
      <c r="A21" s="3276"/>
      <c r="B21" s="504">
        <v>9347</v>
      </c>
      <c r="C21" s="545">
        <v>0.1</v>
      </c>
      <c r="D21" s="1034" t="s">
        <v>506</v>
      </c>
      <c r="E21" s="886">
        <v>1500000</v>
      </c>
      <c r="F21" s="545">
        <v>0.12</v>
      </c>
      <c r="G21" s="886">
        <f t="shared" si="1"/>
        <v>180000</v>
      </c>
      <c r="H21" s="544" t="s">
        <v>46</v>
      </c>
      <c r="I21" s="544" t="s">
        <v>207</v>
      </c>
      <c r="J21" s="149"/>
      <c r="K21" s="149"/>
      <c r="L21" s="149"/>
      <c r="M21" s="129"/>
      <c r="N21" s="69"/>
      <c r="O21" s="30"/>
    </row>
    <row r="22" spans="1:16">
      <c r="A22" s="3276"/>
      <c r="B22" s="664">
        <v>9349</v>
      </c>
      <c r="C22" s="389">
        <v>0.1</v>
      </c>
      <c r="D22" s="1035" t="s">
        <v>507</v>
      </c>
      <c r="E22" s="887">
        <v>2300000</v>
      </c>
      <c r="F22" s="389">
        <v>7.0000000000000007E-2</v>
      </c>
      <c r="G22" s="886">
        <f t="shared" si="1"/>
        <v>161000.00000000003</v>
      </c>
      <c r="H22" s="386" t="s">
        <v>30</v>
      </c>
      <c r="I22" s="386" t="s">
        <v>207</v>
      </c>
      <c r="J22" s="149"/>
      <c r="K22" s="149"/>
      <c r="L22" s="149"/>
      <c r="M22" s="129"/>
      <c r="N22" s="69"/>
      <c r="O22" s="30"/>
    </row>
    <row r="23" spans="1:16">
      <c r="A23" s="3276"/>
      <c r="B23" s="382">
        <v>9420</v>
      </c>
      <c r="C23" s="880">
        <v>0.09</v>
      </c>
      <c r="D23" s="1039" t="s">
        <v>9291</v>
      </c>
      <c r="E23" s="891">
        <v>2350000</v>
      </c>
      <c r="F23" s="880">
        <v>0.1</v>
      </c>
      <c r="G23" s="886">
        <f t="shared" si="1"/>
        <v>235000</v>
      </c>
      <c r="H23" s="387" t="s">
        <v>46</v>
      </c>
      <c r="I23" s="387" t="s">
        <v>22</v>
      </c>
      <c r="J23" s="149"/>
      <c r="K23" s="149"/>
      <c r="L23" s="149"/>
      <c r="M23" s="129"/>
      <c r="N23" s="69"/>
      <c r="O23" s="30"/>
    </row>
    <row r="24" spans="1:16">
      <c r="A24" s="3276"/>
      <c r="B24" s="546">
        <v>9390</v>
      </c>
      <c r="C24" s="437">
        <v>0.1</v>
      </c>
      <c r="D24" s="1040" t="s">
        <v>509</v>
      </c>
      <c r="E24" s="892">
        <v>1600000</v>
      </c>
      <c r="F24" s="437">
        <v>7.0000000000000007E-2</v>
      </c>
      <c r="G24" s="886">
        <f t="shared" si="1"/>
        <v>112000.00000000001</v>
      </c>
      <c r="H24" s="438" t="s">
        <v>30</v>
      </c>
      <c r="I24" s="438" t="s">
        <v>22</v>
      </c>
      <c r="J24" s="219"/>
      <c r="K24" s="219"/>
      <c r="L24" s="149"/>
      <c r="M24" s="129"/>
      <c r="N24" s="69"/>
      <c r="O24" s="30"/>
    </row>
    <row r="25" spans="1:16">
      <c r="A25" s="3276"/>
      <c r="B25" s="507" t="s">
        <v>9292</v>
      </c>
      <c r="C25" s="407"/>
      <c r="D25" s="920" t="s">
        <v>3743</v>
      </c>
      <c r="E25" s="893"/>
      <c r="F25" s="407"/>
      <c r="G25" s="893"/>
      <c r="H25" s="407"/>
      <c r="I25" s="407"/>
      <c r="J25" s="308"/>
      <c r="K25" s="308"/>
      <c r="L25" s="149"/>
      <c r="M25" s="129"/>
      <c r="N25" s="69"/>
      <c r="O25" s="30">
        <f>SUM(O17:O23)</f>
        <v>335000</v>
      </c>
    </row>
    <row r="26" spans="1:16">
      <c r="A26" s="3276"/>
      <c r="B26" s="315"/>
      <c r="C26" s="315"/>
      <c r="D26" s="1041" t="s">
        <v>34</v>
      </c>
      <c r="E26" s="909">
        <f>SUM(E17:E24)</f>
        <v>14950000</v>
      </c>
      <c r="F26" s="668" t="s">
        <v>34</v>
      </c>
      <c r="G26" s="903">
        <f>SUM(G17:G24)</f>
        <v>1192000</v>
      </c>
      <c r="H26" s="3429"/>
      <c r="I26" s="3429"/>
      <c r="J26" s="3429"/>
      <c r="K26" s="3429"/>
      <c r="L26" s="3277" t="s">
        <v>35</v>
      </c>
      <c r="M26" s="3277"/>
      <c r="N26" s="3277"/>
      <c r="O26" s="294">
        <f>O25+G26</f>
        <v>1527000</v>
      </c>
    </row>
    <row r="27" spans="1:16" ht="15.75" customHeight="1"/>
    <row r="28" spans="1:16">
      <c r="A28" s="3275" t="s">
        <v>30</v>
      </c>
      <c r="B28" s="3275"/>
      <c r="C28" s="3275"/>
      <c r="D28" s="3275"/>
      <c r="E28" s="3275"/>
      <c r="F28" s="3275"/>
      <c r="G28" s="3275"/>
      <c r="H28" s="3275"/>
      <c r="I28" s="3275"/>
      <c r="J28" s="3275"/>
      <c r="K28" s="3275"/>
      <c r="L28" s="3275"/>
      <c r="M28" s="3275"/>
      <c r="N28" s="3275"/>
      <c r="O28" s="3275"/>
    </row>
    <row r="29" spans="1:16">
      <c r="A29" s="2119" t="s">
        <v>37</v>
      </c>
      <c r="B29" s="24" t="s">
        <v>3</v>
      </c>
      <c r="C29" s="8" t="s">
        <v>4</v>
      </c>
      <c r="D29" s="8" t="s">
        <v>5</v>
      </c>
      <c r="E29" s="907" t="s">
        <v>6</v>
      </c>
      <c r="F29" s="24" t="s">
        <v>7</v>
      </c>
      <c r="G29" s="885" t="s">
        <v>8</v>
      </c>
      <c r="H29" s="156" t="s">
        <v>9</v>
      </c>
      <c r="I29" s="24" t="s">
        <v>10</v>
      </c>
      <c r="J29" s="24" t="s">
        <v>11</v>
      </c>
      <c r="K29" s="24" t="s">
        <v>3</v>
      </c>
      <c r="L29" s="24" t="s">
        <v>5</v>
      </c>
      <c r="M29" s="24" t="s">
        <v>12</v>
      </c>
      <c r="N29" s="24" t="s">
        <v>7</v>
      </c>
      <c r="O29" s="30"/>
    </row>
    <row r="30" spans="1:16">
      <c r="A30" s="3276" t="s">
        <v>131</v>
      </c>
      <c r="B30" s="504">
        <v>9291</v>
      </c>
      <c r="C30" s="613">
        <v>0.1</v>
      </c>
      <c r="D30" s="1034" t="s">
        <v>510</v>
      </c>
      <c r="E30" s="886">
        <v>1450000</v>
      </c>
      <c r="F30" s="545">
        <v>0.05</v>
      </c>
      <c r="G30" s="886">
        <f>E30*F30</f>
        <v>72500</v>
      </c>
      <c r="H30" s="544" t="s">
        <v>19</v>
      </c>
      <c r="I30" s="386" t="s">
        <v>207</v>
      </c>
      <c r="J30" s="149"/>
      <c r="K30" s="418">
        <v>9390</v>
      </c>
      <c r="L30" s="419" t="s">
        <v>509</v>
      </c>
      <c r="M30" s="663">
        <v>1600000</v>
      </c>
      <c r="N30" s="383">
        <v>0.05</v>
      </c>
      <c r="O30" s="385">
        <f>M30*N30</f>
        <v>80000</v>
      </c>
      <c r="P30" s="394"/>
    </row>
    <row r="31" spans="1:16">
      <c r="A31" s="3276"/>
      <c r="B31" s="504">
        <v>9321</v>
      </c>
      <c r="C31" s="545">
        <v>0.1</v>
      </c>
      <c r="D31" s="1034" t="s">
        <v>511</v>
      </c>
      <c r="E31" s="886">
        <v>900000</v>
      </c>
      <c r="F31" s="545">
        <v>0.05</v>
      </c>
      <c r="G31" s="886">
        <f>E31*F31</f>
        <v>45000</v>
      </c>
      <c r="H31" s="544" t="s">
        <v>19</v>
      </c>
      <c r="I31" s="544" t="s">
        <v>22</v>
      </c>
      <c r="J31" s="407"/>
      <c r="K31" s="418">
        <v>9349</v>
      </c>
      <c r="L31" s="1685" t="s">
        <v>507</v>
      </c>
      <c r="M31" s="1683">
        <v>2300000</v>
      </c>
      <c r="N31" s="389">
        <v>0.05</v>
      </c>
      <c r="O31" s="385">
        <f>M31*N31</f>
        <v>115000</v>
      </c>
    </row>
    <row r="32" spans="1:16">
      <c r="A32" s="3276"/>
      <c r="B32" s="504">
        <v>9344</v>
      </c>
      <c r="C32" s="545">
        <v>0.1</v>
      </c>
      <c r="D32" s="1034" t="s">
        <v>512</v>
      </c>
      <c r="E32" s="886">
        <v>1200000</v>
      </c>
      <c r="F32" s="545">
        <v>0.05</v>
      </c>
      <c r="G32" s="886">
        <f>E32*F32</f>
        <v>60000</v>
      </c>
      <c r="H32" s="544" t="s">
        <v>513</v>
      </c>
      <c r="I32" s="544" t="s">
        <v>22</v>
      </c>
      <c r="J32" s="407"/>
      <c r="K32" s="418">
        <v>9353</v>
      </c>
      <c r="L32" s="1680" t="s">
        <v>491</v>
      </c>
      <c r="M32" s="564">
        <v>3800000</v>
      </c>
      <c r="N32" s="383">
        <v>0.05</v>
      </c>
      <c r="O32" s="385">
        <f>M32*N32</f>
        <v>190000</v>
      </c>
    </row>
    <row r="33" spans="1:15">
      <c r="A33" s="3276"/>
      <c r="B33" s="504">
        <v>9350</v>
      </c>
      <c r="C33" s="545">
        <v>0.1</v>
      </c>
      <c r="D33" s="1034" t="s">
        <v>514</v>
      </c>
      <c r="E33" s="886">
        <v>1600000</v>
      </c>
      <c r="F33" s="545">
        <v>0.05</v>
      </c>
      <c r="G33" s="886">
        <f>E33*F33</f>
        <v>80000</v>
      </c>
      <c r="H33" s="544" t="s">
        <v>46</v>
      </c>
      <c r="I33" s="544" t="s">
        <v>22</v>
      </c>
      <c r="J33" s="308"/>
      <c r="K33" s="418">
        <v>9381</v>
      </c>
      <c r="L33" s="419" t="s">
        <v>9293</v>
      </c>
      <c r="M33" s="663">
        <v>1320000</v>
      </c>
      <c r="N33" s="383">
        <v>0.05</v>
      </c>
      <c r="O33" s="385">
        <f>M33*N33</f>
        <v>66000</v>
      </c>
    </row>
    <row r="34" spans="1:15">
      <c r="A34" s="3276"/>
      <c r="B34" s="504">
        <v>9352</v>
      </c>
      <c r="C34" s="545">
        <v>0.1</v>
      </c>
      <c r="D34" s="1034" t="s">
        <v>515</v>
      </c>
      <c r="E34" s="886">
        <v>1700000</v>
      </c>
      <c r="F34" s="545">
        <v>0.1</v>
      </c>
      <c r="G34" s="886">
        <f>E34*F34</f>
        <v>170000</v>
      </c>
      <c r="H34" s="544" t="s">
        <v>30</v>
      </c>
      <c r="I34" s="544" t="s">
        <v>207</v>
      </c>
      <c r="J34" s="149"/>
      <c r="K34" s="149"/>
      <c r="L34" s="149"/>
      <c r="M34" s="129"/>
      <c r="N34" s="69"/>
      <c r="O34" s="30"/>
    </row>
    <row r="35" spans="1:15">
      <c r="A35" s="3276"/>
      <c r="B35" s="2122"/>
      <c r="C35" s="508"/>
      <c r="D35" s="339"/>
      <c r="E35" s="894"/>
      <c r="F35" s="508"/>
      <c r="G35" s="894"/>
      <c r="H35" s="2112"/>
      <c r="I35" s="2112"/>
      <c r="J35" s="149"/>
      <c r="K35" s="149"/>
      <c r="L35" s="149"/>
      <c r="M35" s="129"/>
      <c r="N35" s="69"/>
      <c r="O35" s="30"/>
    </row>
    <row r="36" spans="1:15">
      <c r="A36" s="3276"/>
      <c r="B36" s="581"/>
      <c r="C36" s="397"/>
      <c r="D36" s="1036"/>
      <c r="E36" s="888"/>
      <c r="F36" s="397"/>
      <c r="G36" s="888"/>
      <c r="H36" s="399"/>
      <c r="I36" s="399"/>
      <c r="J36" s="149"/>
      <c r="K36" s="149"/>
      <c r="L36" s="149"/>
      <c r="M36" s="129"/>
      <c r="N36" s="69"/>
      <c r="O36" s="30"/>
    </row>
    <row r="37" spans="1:15">
      <c r="A37" s="3276"/>
      <c r="B37" s="431"/>
      <c r="C37" s="392"/>
      <c r="D37" s="1037"/>
      <c r="E37" s="889"/>
      <c r="F37" s="392"/>
      <c r="G37" s="889"/>
      <c r="H37" s="391"/>
      <c r="I37" s="391"/>
      <c r="J37" s="149"/>
      <c r="K37" s="149"/>
      <c r="L37" s="149"/>
      <c r="M37" s="129"/>
      <c r="N37" s="69"/>
      <c r="O37" s="30">
        <f>SUM(O30:O36)</f>
        <v>451000</v>
      </c>
    </row>
    <row r="38" spans="1:15">
      <c r="A38" s="3276"/>
      <c r="B38" s="256"/>
      <c r="C38" s="256"/>
      <c r="D38" s="1038" t="s">
        <v>34</v>
      </c>
      <c r="E38" s="908">
        <f>SUM(E30:E37)</f>
        <v>6850000</v>
      </c>
      <c r="F38" s="292" t="s">
        <v>34</v>
      </c>
      <c r="G38" s="902">
        <f>SUM(G30:G37)</f>
        <v>427500</v>
      </c>
      <c r="H38" s="3423"/>
      <c r="I38" s="3423"/>
      <c r="J38" s="3423"/>
      <c r="K38" s="3423"/>
      <c r="L38" s="3277" t="s">
        <v>35</v>
      </c>
      <c r="M38" s="3277"/>
      <c r="N38" s="3277"/>
      <c r="O38" s="294">
        <f>O37+G38</f>
        <v>878500</v>
      </c>
    </row>
    <row r="39" spans="1:15" ht="15.75" customHeight="1"/>
    <row r="40" spans="1:15">
      <c r="A40" s="3275" t="s">
        <v>487</v>
      </c>
      <c r="B40" s="3275"/>
      <c r="C40" s="3275"/>
      <c r="D40" s="3275"/>
      <c r="E40" s="3275"/>
      <c r="F40" s="3275"/>
      <c r="G40" s="3275"/>
      <c r="H40" s="3275"/>
      <c r="I40" s="3275"/>
      <c r="J40" s="3275"/>
      <c r="K40" s="3275"/>
      <c r="L40" s="3275"/>
      <c r="M40" s="3275"/>
      <c r="N40" s="3275"/>
      <c r="O40" s="3275"/>
    </row>
    <row r="41" spans="1:15">
      <c r="A41" s="2119" t="s">
        <v>37</v>
      </c>
      <c r="B41" s="24" t="s">
        <v>3</v>
      </c>
      <c r="C41" s="8" t="s">
        <v>4</v>
      </c>
      <c r="D41" s="8" t="s">
        <v>5</v>
      </c>
      <c r="E41" s="907" t="s">
        <v>6</v>
      </c>
      <c r="F41" s="24" t="s">
        <v>7</v>
      </c>
      <c r="G41" s="885" t="s">
        <v>8</v>
      </c>
      <c r="H41" s="156" t="s">
        <v>9</v>
      </c>
      <c r="I41" s="24" t="s">
        <v>10</v>
      </c>
      <c r="J41" s="24" t="s">
        <v>11</v>
      </c>
      <c r="K41" s="24" t="s">
        <v>3</v>
      </c>
      <c r="L41" s="24" t="s">
        <v>5</v>
      </c>
      <c r="M41" s="24" t="s">
        <v>12</v>
      </c>
      <c r="N41" s="24" t="s">
        <v>7</v>
      </c>
      <c r="O41" s="30"/>
    </row>
    <row r="42" spans="1:15">
      <c r="A42" s="3276" t="s">
        <v>516</v>
      </c>
      <c r="B42" s="579">
        <v>9323</v>
      </c>
      <c r="C42" s="545">
        <v>0.1</v>
      </c>
      <c r="D42" s="1034" t="s">
        <v>517</v>
      </c>
      <c r="E42" s="886">
        <v>1650000</v>
      </c>
      <c r="F42" s="545">
        <v>0.08</v>
      </c>
      <c r="G42" s="887">
        <f>E42*F42</f>
        <v>132000</v>
      </c>
      <c r="H42" s="386" t="s">
        <v>487</v>
      </c>
      <c r="I42" s="544" t="s">
        <v>493</v>
      </c>
      <c r="J42" s="149"/>
      <c r="K42" s="387">
        <v>9404</v>
      </c>
      <c r="L42" s="497" t="s">
        <v>9294</v>
      </c>
      <c r="M42" s="663">
        <v>1600000</v>
      </c>
      <c r="N42" s="383">
        <v>0.04</v>
      </c>
      <c r="O42" s="496">
        <f>M42*N42</f>
        <v>64000</v>
      </c>
    </row>
    <row r="43" spans="1:15">
      <c r="A43" s="3276"/>
      <c r="B43" s="447"/>
      <c r="C43" s="776"/>
      <c r="D43" s="1036"/>
      <c r="E43" s="895"/>
      <c r="F43" s="482"/>
      <c r="G43" s="895"/>
      <c r="H43" s="484"/>
      <c r="I43" s="399"/>
      <c r="J43" s="149"/>
      <c r="K43" s="149"/>
      <c r="L43" s="149"/>
      <c r="M43" s="129"/>
      <c r="N43" s="69"/>
      <c r="O43" s="30"/>
    </row>
    <row r="44" spans="1:15">
      <c r="A44" s="3276"/>
      <c r="B44" s="447"/>
      <c r="C44" s="482"/>
      <c r="D44" s="1036"/>
      <c r="E44" s="895"/>
      <c r="F44" s="482"/>
      <c r="G44" s="895"/>
      <c r="H44" s="484"/>
      <c r="I44" s="484"/>
      <c r="J44" s="407"/>
      <c r="K44" s="149"/>
      <c r="L44" s="149"/>
      <c r="M44" s="129"/>
      <c r="N44" s="69"/>
      <c r="O44" s="30"/>
    </row>
    <row r="45" spans="1:15">
      <c r="A45" s="3276"/>
      <c r="B45" s="581"/>
      <c r="C45" s="397"/>
      <c r="D45" s="1036"/>
      <c r="E45" s="888"/>
      <c r="F45" s="397"/>
      <c r="G45" s="888"/>
      <c r="H45" s="399"/>
      <c r="I45" s="399"/>
      <c r="J45" s="149"/>
      <c r="K45" s="149"/>
      <c r="L45" s="149"/>
      <c r="M45" s="129"/>
      <c r="N45" s="69"/>
      <c r="O45" s="30"/>
    </row>
    <row r="46" spans="1:15">
      <c r="A46" s="3276"/>
      <c r="B46" s="431"/>
      <c r="C46" s="392"/>
      <c r="D46" s="1037"/>
      <c r="E46" s="889"/>
      <c r="F46" s="392"/>
      <c r="G46" s="889"/>
      <c r="H46" s="391"/>
      <c r="I46" s="391"/>
      <c r="J46" s="149"/>
      <c r="K46" s="149"/>
      <c r="L46" s="149"/>
      <c r="M46" s="129"/>
      <c r="N46" s="69"/>
      <c r="O46" s="30">
        <f>SUM(O42:O45)</f>
        <v>64000</v>
      </c>
    </row>
    <row r="47" spans="1:15">
      <c r="A47" s="3276"/>
      <c r="B47" s="256"/>
      <c r="C47" s="256"/>
      <c r="D47" s="1038" t="s">
        <v>34</v>
      </c>
      <c r="E47" s="908">
        <f>SUM(E42:E45)</f>
        <v>1650000</v>
      </c>
      <c r="F47" s="292" t="s">
        <v>34</v>
      </c>
      <c r="G47" s="902">
        <f>SUM(G42:G46)</f>
        <v>132000</v>
      </c>
      <c r="H47" s="3423"/>
      <c r="I47" s="3423"/>
      <c r="J47" s="3423"/>
      <c r="K47" s="3423"/>
      <c r="L47" s="3277" t="s">
        <v>35</v>
      </c>
      <c r="M47" s="3277"/>
      <c r="N47" s="3277"/>
      <c r="O47" s="294">
        <f>O46+G47</f>
        <v>196000</v>
      </c>
    </row>
    <row r="48" spans="1:15" ht="15.75" customHeight="1"/>
    <row r="49" spans="1:15">
      <c r="A49" s="3275" t="s">
        <v>25</v>
      </c>
      <c r="B49" s="3275"/>
      <c r="C49" s="3275"/>
      <c r="D49" s="3275"/>
      <c r="E49" s="3275"/>
      <c r="F49" s="3275"/>
      <c r="G49" s="3275"/>
      <c r="H49" s="3275"/>
      <c r="I49" s="3275"/>
      <c r="J49" s="3275"/>
      <c r="K49" s="3275"/>
      <c r="L49" s="3275"/>
      <c r="M49" s="3275"/>
      <c r="N49" s="3275"/>
      <c r="O49" s="3275"/>
    </row>
    <row r="50" spans="1:15">
      <c r="A50" s="2119" t="s">
        <v>37</v>
      </c>
      <c r="B50" s="24" t="s">
        <v>3</v>
      </c>
      <c r="C50" s="8" t="s">
        <v>4</v>
      </c>
      <c r="D50" s="8" t="s">
        <v>5</v>
      </c>
      <c r="E50" s="907" t="s">
        <v>6</v>
      </c>
      <c r="F50" s="24" t="s">
        <v>7</v>
      </c>
      <c r="G50" s="885" t="s">
        <v>8</v>
      </c>
      <c r="H50" s="156" t="s">
        <v>9</v>
      </c>
      <c r="I50" s="24" t="s">
        <v>10</v>
      </c>
      <c r="J50" s="24" t="s">
        <v>11</v>
      </c>
      <c r="K50" s="24" t="s">
        <v>3</v>
      </c>
      <c r="L50" s="24" t="s">
        <v>5</v>
      </c>
      <c r="M50" s="24" t="s">
        <v>12</v>
      </c>
      <c r="N50" s="24" t="s">
        <v>7</v>
      </c>
      <c r="O50" s="30"/>
    </row>
    <row r="51" spans="1:15">
      <c r="A51" s="3276">
        <v>4</v>
      </c>
      <c r="B51" s="581"/>
      <c r="C51" s="482"/>
      <c r="D51" s="1036"/>
      <c r="E51" s="895"/>
      <c r="F51" s="482"/>
      <c r="G51" s="888"/>
      <c r="H51" s="399"/>
      <c r="I51" s="484"/>
      <c r="J51" s="149"/>
      <c r="K51" s="418">
        <v>9413</v>
      </c>
      <c r="L51" s="1685" t="s">
        <v>9288</v>
      </c>
      <c r="M51" s="1683">
        <v>2300000</v>
      </c>
      <c r="N51" s="383">
        <v>0.05</v>
      </c>
      <c r="O51" s="496">
        <f>M51*N51</f>
        <v>115000</v>
      </c>
    </row>
    <row r="52" spans="1:15">
      <c r="A52" s="3276"/>
      <c r="B52" s="447"/>
      <c r="C52" s="776"/>
      <c r="D52" s="1036"/>
      <c r="E52" s="895"/>
      <c r="F52" s="482"/>
      <c r="G52" s="895"/>
      <c r="H52" s="484"/>
      <c r="I52" s="399"/>
      <c r="J52" s="149"/>
      <c r="K52" s="418">
        <v>9315</v>
      </c>
      <c r="L52" s="1680" t="s">
        <v>500</v>
      </c>
      <c r="M52" s="531">
        <v>1900000</v>
      </c>
      <c r="N52" s="383">
        <v>0.05</v>
      </c>
      <c r="O52" s="496">
        <f>M52*N52</f>
        <v>95000</v>
      </c>
    </row>
    <row r="53" spans="1:15">
      <c r="A53" s="3276"/>
      <c r="B53" s="447"/>
      <c r="C53" s="482"/>
      <c r="D53" s="1036"/>
      <c r="E53" s="895"/>
      <c r="F53" s="482"/>
      <c r="G53" s="895"/>
      <c r="H53" s="484"/>
      <c r="I53" s="484"/>
      <c r="J53" s="407"/>
      <c r="K53" s="418">
        <v>9339</v>
      </c>
      <c r="L53" s="1680" t="s">
        <v>501</v>
      </c>
      <c r="M53" s="564">
        <v>1700000</v>
      </c>
      <c r="N53" s="383">
        <v>0.05</v>
      </c>
      <c r="O53" s="496">
        <f>M53*N53</f>
        <v>85000</v>
      </c>
    </row>
    <row r="54" spans="1:15">
      <c r="A54" s="3276"/>
      <c r="B54" s="447"/>
      <c r="C54" s="482"/>
      <c r="D54" s="1036"/>
      <c r="E54" s="895"/>
      <c r="F54" s="482"/>
      <c r="G54" s="895"/>
      <c r="H54" s="484"/>
      <c r="I54" s="484"/>
      <c r="J54" s="407"/>
      <c r="K54" s="418">
        <v>9291</v>
      </c>
      <c r="L54" s="1680" t="s">
        <v>510</v>
      </c>
      <c r="M54" s="564">
        <v>1450000</v>
      </c>
      <c r="N54" s="545">
        <v>0.05</v>
      </c>
      <c r="O54" s="496">
        <f>M54*N54</f>
        <v>72500</v>
      </c>
    </row>
    <row r="55" spans="1:15">
      <c r="A55" s="3276"/>
      <c r="B55" s="447"/>
      <c r="C55" s="482"/>
      <c r="D55" s="1036"/>
      <c r="E55" s="895"/>
      <c r="F55" s="482"/>
      <c r="G55" s="895"/>
      <c r="H55" s="484"/>
      <c r="I55" s="484"/>
      <c r="J55" s="308"/>
      <c r="K55" s="418">
        <v>9321</v>
      </c>
      <c r="L55" s="1680" t="s">
        <v>511</v>
      </c>
      <c r="M55" s="564">
        <v>900000</v>
      </c>
      <c r="N55" s="545">
        <v>0.05</v>
      </c>
      <c r="O55" s="496">
        <f>M55*N55</f>
        <v>45000</v>
      </c>
    </row>
    <row r="56" spans="1:15">
      <c r="A56" s="3276"/>
      <c r="B56" s="447"/>
      <c r="C56" s="482"/>
      <c r="D56" s="1036"/>
      <c r="E56" s="895"/>
      <c r="F56" s="482"/>
      <c r="G56" s="895"/>
      <c r="H56" s="484"/>
      <c r="I56" s="484"/>
      <c r="J56" s="149"/>
      <c r="K56" s="149"/>
      <c r="L56" s="149"/>
      <c r="M56" s="129"/>
      <c r="N56" s="69"/>
      <c r="O56" s="30"/>
    </row>
    <row r="57" spans="1:15">
      <c r="A57" s="3276"/>
      <c r="B57" s="2122"/>
      <c r="C57" s="508"/>
      <c r="D57" s="339"/>
      <c r="E57" s="894"/>
      <c r="F57" s="508"/>
      <c r="G57" s="894"/>
      <c r="H57" s="2112"/>
      <c r="I57" s="2112"/>
      <c r="J57" s="149"/>
      <c r="K57" s="149"/>
      <c r="L57" s="149"/>
      <c r="M57" s="129"/>
      <c r="N57" s="69"/>
      <c r="O57" s="30"/>
    </row>
    <row r="58" spans="1:15">
      <c r="A58" s="3276"/>
      <c r="B58" s="581"/>
      <c r="C58" s="397"/>
      <c r="D58" s="1036"/>
      <c r="E58" s="888"/>
      <c r="F58" s="397"/>
      <c r="G58" s="888"/>
      <c r="H58" s="399"/>
      <c r="I58" s="399"/>
      <c r="J58" s="149"/>
      <c r="K58" s="149"/>
      <c r="L58" s="149"/>
      <c r="M58" s="129"/>
      <c r="N58" s="69"/>
      <c r="O58" s="30"/>
    </row>
    <row r="59" spans="1:15">
      <c r="A59" s="3276"/>
      <c r="B59" s="431"/>
      <c r="C59" s="392"/>
      <c r="D59" s="1037"/>
      <c r="E59" s="889"/>
      <c r="F59" s="392"/>
      <c r="G59" s="889"/>
      <c r="H59" s="391"/>
      <c r="I59" s="391"/>
      <c r="J59" s="149"/>
      <c r="K59" s="149"/>
      <c r="L59" s="149"/>
      <c r="M59" s="883">
        <f>SUM(M51:M58)</f>
        <v>8250000</v>
      </c>
      <c r="N59" s="69"/>
      <c r="O59" s="30">
        <f>SUM(O51:O58)</f>
        <v>412500</v>
      </c>
    </row>
    <row r="60" spans="1:15">
      <c r="A60" s="3276"/>
      <c r="B60" s="256"/>
      <c r="C60" s="256"/>
      <c r="D60" s="1038" t="s">
        <v>34</v>
      </c>
      <c r="E60" s="908">
        <f>SUM(E51:E58)</f>
        <v>0</v>
      </c>
      <c r="F60" s="292" t="s">
        <v>34</v>
      </c>
      <c r="G60" s="902">
        <f>SUM(G51:G59)</f>
        <v>0</v>
      </c>
      <c r="H60" s="3423"/>
      <c r="I60" s="3423"/>
      <c r="J60" s="3423"/>
      <c r="K60" s="3423"/>
      <c r="L60" s="3277" t="s">
        <v>35</v>
      </c>
      <c r="M60" s="3277"/>
      <c r="N60" s="3277"/>
      <c r="O60" s="294">
        <f>O59+G60</f>
        <v>412500</v>
      </c>
    </row>
    <row r="61" spans="1:15" ht="15.75" customHeight="1"/>
    <row r="62" spans="1:15">
      <c r="A62" s="3435" t="s">
        <v>69</v>
      </c>
      <c r="B62" s="3435"/>
      <c r="C62" s="2113"/>
      <c r="D62" s="1042">
        <f>E60+E47+E38+E26+E13</f>
        <v>36750000</v>
      </c>
    </row>
    <row r="63" spans="1:15">
      <c r="A63" s="3436" t="s">
        <v>70</v>
      </c>
      <c r="B63" s="3436"/>
      <c r="C63" s="569"/>
      <c r="D63" s="1043"/>
    </row>
    <row r="64" spans="1:15">
      <c r="A64" s="3437" t="s">
        <v>71</v>
      </c>
      <c r="B64" s="3437"/>
      <c r="C64" s="142"/>
      <c r="D64" s="1044"/>
    </row>
    <row r="65" spans="1:9">
      <c r="A65" s="3438"/>
      <c r="B65" s="3438"/>
      <c r="C65" s="151"/>
      <c r="D65" s="1045"/>
    </row>
    <row r="66" spans="1:9">
      <c r="B66" s="2"/>
      <c r="C66" s="876"/>
      <c r="D66" s="1046"/>
    </row>
    <row r="67" spans="1:9">
      <c r="A67" s="3305" t="s">
        <v>9295</v>
      </c>
      <c r="B67" s="3305"/>
      <c r="C67" s="3305"/>
      <c r="D67" s="3305"/>
      <c r="E67" s="3305"/>
      <c r="F67" s="3305"/>
      <c r="G67" s="3305"/>
      <c r="H67" s="3305"/>
      <c r="I67" s="3305"/>
    </row>
    <row r="68" spans="1:9">
      <c r="A68" s="3305"/>
      <c r="B68" s="3305"/>
      <c r="C68" s="3305"/>
      <c r="D68" s="3305"/>
      <c r="E68" s="3305"/>
      <c r="F68" s="3305"/>
      <c r="G68" s="3305"/>
      <c r="H68" s="3305"/>
      <c r="I68" s="3305"/>
    </row>
    <row r="69" spans="1:9" ht="42.75">
      <c r="A69" s="485" t="s">
        <v>523</v>
      </c>
      <c r="B69" s="486" t="s">
        <v>524</v>
      </c>
      <c r="C69" s="486" t="s">
        <v>525</v>
      </c>
      <c r="D69" s="486" t="s">
        <v>526</v>
      </c>
      <c r="E69" s="910" t="s">
        <v>6</v>
      </c>
      <c r="F69" s="487" t="s">
        <v>7</v>
      </c>
      <c r="G69" s="896" t="s">
        <v>527</v>
      </c>
      <c r="H69" s="488" t="s">
        <v>11</v>
      </c>
      <c r="I69" s="489" t="s">
        <v>528</v>
      </c>
    </row>
    <row r="70" spans="1:9">
      <c r="A70" s="875">
        <v>9286</v>
      </c>
      <c r="B70" s="656">
        <v>0.1</v>
      </c>
      <c r="C70" s="657" t="s">
        <v>494</v>
      </c>
      <c r="D70" s="1047" t="s">
        <v>622</v>
      </c>
      <c r="E70" s="897">
        <v>2100000</v>
      </c>
      <c r="F70" s="878">
        <v>0.04</v>
      </c>
      <c r="G70" s="897">
        <f t="shared" ref="G70:G79" si="3">E70*F70</f>
        <v>84000</v>
      </c>
      <c r="H70" s="657" t="s">
        <v>747</v>
      </c>
      <c r="I70" s="657" t="s">
        <v>1</v>
      </c>
    </row>
    <row r="71" spans="1:9">
      <c r="A71" s="504">
        <v>9323</v>
      </c>
      <c r="B71" s="545">
        <v>0.1</v>
      </c>
      <c r="C71" s="1680" t="s">
        <v>9296</v>
      </c>
      <c r="D71" s="1034" t="s">
        <v>665</v>
      </c>
      <c r="E71" s="886">
        <v>1650000</v>
      </c>
      <c r="F71" s="878">
        <v>0.04</v>
      </c>
      <c r="G71" s="897">
        <f t="shared" si="3"/>
        <v>66000</v>
      </c>
      <c r="H71" s="1680" t="s">
        <v>747</v>
      </c>
      <c r="I71" s="1680" t="s">
        <v>487</v>
      </c>
    </row>
    <row r="72" spans="1:9">
      <c r="A72" s="504">
        <v>9420</v>
      </c>
      <c r="B72" s="649">
        <v>0.09</v>
      </c>
      <c r="C72" s="1680" t="s">
        <v>9297</v>
      </c>
      <c r="D72" s="1034" t="s">
        <v>665</v>
      </c>
      <c r="E72" s="886">
        <v>2350000</v>
      </c>
      <c r="F72" s="881">
        <v>0.03</v>
      </c>
      <c r="G72" s="897">
        <f t="shared" si="3"/>
        <v>70500</v>
      </c>
      <c r="H72" s="1680" t="s">
        <v>747</v>
      </c>
      <c r="I72" s="1680" t="s">
        <v>46</v>
      </c>
    </row>
    <row r="73" spans="1:9">
      <c r="A73" s="504">
        <v>9339</v>
      </c>
      <c r="B73" s="545">
        <v>0.1</v>
      </c>
      <c r="C73" s="1680" t="s">
        <v>897</v>
      </c>
      <c r="D73" s="1034" t="s">
        <v>665</v>
      </c>
      <c r="E73" s="886">
        <v>1700000</v>
      </c>
      <c r="F73" s="878">
        <v>0.04</v>
      </c>
      <c r="G73" s="897">
        <f t="shared" si="3"/>
        <v>68000</v>
      </c>
      <c r="H73" s="1680" t="s">
        <v>747</v>
      </c>
      <c r="I73" s="1680" t="s">
        <v>46</v>
      </c>
    </row>
    <row r="74" spans="1:9">
      <c r="A74" s="504">
        <v>9350</v>
      </c>
      <c r="B74" s="545">
        <v>0.1</v>
      </c>
      <c r="C74" s="1680" t="s">
        <v>9290</v>
      </c>
      <c r="D74" s="1034" t="s">
        <v>665</v>
      </c>
      <c r="E74" s="886">
        <v>1600000</v>
      </c>
      <c r="F74" s="878">
        <v>0.04</v>
      </c>
      <c r="G74" s="897">
        <f t="shared" si="3"/>
        <v>64000</v>
      </c>
      <c r="H74" s="1680" t="s">
        <v>747</v>
      </c>
      <c r="I74" s="1680" t="s">
        <v>130</v>
      </c>
    </row>
    <row r="75" spans="1:9">
      <c r="A75" s="504">
        <v>9344</v>
      </c>
      <c r="B75" s="545">
        <v>0.1</v>
      </c>
      <c r="C75" s="1680" t="s">
        <v>9298</v>
      </c>
      <c r="D75" s="1034" t="s">
        <v>665</v>
      </c>
      <c r="E75" s="886">
        <v>1200000</v>
      </c>
      <c r="F75" s="878">
        <v>0.04</v>
      </c>
      <c r="G75" s="897">
        <f t="shared" si="3"/>
        <v>48000</v>
      </c>
      <c r="H75" s="1680" t="s">
        <v>747</v>
      </c>
      <c r="I75" s="1680" t="s">
        <v>130</v>
      </c>
    </row>
    <row r="76" spans="1:9">
      <c r="A76" s="504">
        <v>9337</v>
      </c>
      <c r="B76" s="545">
        <v>0.1</v>
      </c>
      <c r="C76" s="1680" t="s">
        <v>503</v>
      </c>
      <c r="D76" s="1034" t="s">
        <v>665</v>
      </c>
      <c r="E76" s="886">
        <v>1500000</v>
      </c>
      <c r="F76" s="878">
        <v>0.04</v>
      </c>
      <c r="G76" s="897">
        <f t="shared" si="3"/>
        <v>60000</v>
      </c>
      <c r="H76" s="1680" t="s">
        <v>747</v>
      </c>
      <c r="I76" s="1680" t="s">
        <v>46</v>
      </c>
    </row>
    <row r="77" spans="1:9">
      <c r="A77" s="504">
        <v>9390</v>
      </c>
      <c r="B77" s="545">
        <v>0.1</v>
      </c>
      <c r="C77" s="1680" t="s">
        <v>9299</v>
      </c>
      <c r="D77" s="1034" t="s">
        <v>665</v>
      </c>
      <c r="E77" s="886">
        <v>1600000</v>
      </c>
      <c r="F77" s="878">
        <v>0.04</v>
      </c>
      <c r="G77" s="897">
        <f t="shared" si="3"/>
        <v>64000</v>
      </c>
      <c r="H77" s="1680" t="s">
        <v>747</v>
      </c>
      <c r="I77" s="1680" t="s">
        <v>46</v>
      </c>
    </row>
    <row r="78" spans="1:9">
      <c r="A78" s="504">
        <v>9321</v>
      </c>
      <c r="B78" s="545">
        <v>0.1</v>
      </c>
      <c r="C78" s="1680" t="s">
        <v>9300</v>
      </c>
      <c r="D78" s="1034" t="s">
        <v>665</v>
      </c>
      <c r="E78" s="886">
        <v>900000</v>
      </c>
      <c r="F78" s="878">
        <v>0.04</v>
      </c>
      <c r="G78" s="897">
        <f t="shared" si="3"/>
        <v>36000</v>
      </c>
      <c r="H78" s="1680" t="s">
        <v>747</v>
      </c>
      <c r="I78" s="1680" t="s">
        <v>130</v>
      </c>
    </row>
    <row r="79" spans="1:9">
      <c r="A79" s="504">
        <v>9413</v>
      </c>
      <c r="B79" s="545">
        <v>0.1</v>
      </c>
      <c r="C79" s="1680" t="s">
        <v>9288</v>
      </c>
      <c r="D79" s="1034" t="s">
        <v>665</v>
      </c>
      <c r="E79" s="886">
        <v>2300000</v>
      </c>
      <c r="F79" s="878">
        <v>0.04</v>
      </c>
      <c r="G79" s="897">
        <f t="shared" si="3"/>
        <v>92000</v>
      </c>
      <c r="H79" s="1680" t="s">
        <v>747</v>
      </c>
      <c r="I79" s="1680" t="s">
        <v>1</v>
      </c>
    </row>
    <row r="80" spans="1:9">
      <c r="A80" s="483"/>
      <c r="B80" s="482">
        <v>0.1</v>
      </c>
      <c r="C80" s="483" t="s">
        <v>906</v>
      </c>
      <c r="D80" s="1036" t="s">
        <v>351</v>
      </c>
      <c r="E80" s="895"/>
      <c r="F80" s="483"/>
      <c r="G80" s="895"/>
      <c r="H80" s="483" t="s">
        <v>865</v>
      </c>
      <c r="I80" s="483" t="s">
        <v>46</v>
      </c>
    </row>
    <row r="81" spans="1:9" ht="18">
      <c r="E81" s="898">
        <f>SUM(E70:E80)</f>
        <v>16900000</v>
      </c>
      <c r="G81" s="904">
        <f>SUM(G70:G80)</f>
        <v>652500</v>
      </c>
    </row>
    <row r="82" spans="1:9">
      <c r="A82" s="3305" t="s">
        <v>9301</v>
      </c>
      <c r="B82" s="3305"/>
      <c r="C82" s="3305"/>
      <c r="D82" s="3305"/>
      <c r="E82" s="3305"/>
      <c r="F82" s="3305"/>
      <c r="G82" s="3305"/>
      <c r="H82" s="3305"/>
      <c r="I82" s="3305"/>
    </row>
    <row r="83" spans="1:9">
      <c r="A83" s="3305"/>
      <c r="B83" s="3305"/>
      <c r="C83" s="3305"/>
      <c r="D83" s="3305"/>
      <c r="E83" s="3305"/>
      <c r="F83" s="3305"/>
      <c r="G83" s="3305"/>
      <c r="H83" s="3305"/>
      <c r="I83" s="3305"/>
    </row>
    <row r="84" spans="1:9" s="407" customFormat="1" ht="28.5" customHeight="1">
      <c r="A84" s="682" t="s">
        <v>523</v>
      </c>
      <c r="B84" s="682" t="s">
        <v>524</v>
      </c>
      <c r="C84" s="682" t="s">
        <v>525</v>
      </c>
      <c r="D84" s="682" t="s">
        <v>526</v>
      </c>
      <c r="E84" s="911" t="s">
        <v>6</v>
      </c>
      <c r="F84" s="683" t="s">
        <v>7</v>
      </c>
      <c r="G84" s="899" t="s">
        <v>527</v>
      </c>
      <c r="H84" s="684" t="s">
        <v>11</v>
      </c>
      <c r="I84" s="685" t="s">
        <v>528</v>
      </c>
    </row>
    <row r="85" spans="1:9">
      <c r="A85" s="504">
        <v>9328</v>
      </c>
      <c r="B85" s="545">
        <v>0.1</v>
      </c>
      <c r="C85" s="1680" t="s">
        <v>4802</v>
      </c>
      <c r="D85" s="1034" t="s">
        <v>665</v>
      </c>
      <c r="E85" s="886">
        <v>2100000</v>
      </c>
      <c r="F85" s="879">
        <v>2.5000000000000001E-2</v>
      </c>
      <c r="G85" s="886">
        <f t="shared" ref="G85:G94" si="4">E85*F85</f>
        <v>52500</v>
      </c>
      <c r="H85" s="1680" t="s">
        <v>747</v>
      </c>
      <c r="I85" s="1680" t="s">
        <v>46</v>
      </c>
    </row>
    <row r="86" spans="1:9">
      <c r="A86" s="504">
        <v>9291</v>
      </c>
      <c r="B86" s="545">
        <v>0.1</v>
      </c>
      <c r="C86" s="1680" t="s">
        <v>510</v>
      </c>
      <c r="D86" s="1034" t="s">
        <v>665</v>
      </c>
      <c r="E86" s="886">
        <v>1450000</v>
      </c>
      <c r="F86" s="879">
        <v>2.5000000000000001E-2</v>
      </c>
      <c r="G86" s="886">
        <f t="shared" si="4"/>
        <v>36250</v>
      </c>
      <c r="H86" s="1680" t="s">
        <v>747</v>
      </c>
      <c r="I86" s="1680" t="s">
        <v>30</v>
      </c>
    </row>
    <row r="87" spans="1:9">
      <c r="A87" s="504">
        <v>9330</v>
      </c>
      <c r="B87" s="545">
        <v>0.1</v>
      </c>
      <c r="C87" s="1680" t="s">
        <v>9302</v>
      </c>
      <c r="D87" s="1034" t="s">
        <v>665</v>
      </c>
      <c r="E87" s="886">
        <v>1350000</v>
      </c>
      <c r="F87" s="879">
        <v>2.5000000000000001E-2</v>
      </c>
      <c r="G87" s="886">
        <f t="shared" si="4"/>
        <v>33750</v>
      </c>
      <c r="H87" s="1680" t="s">
        <v>747</v>
      </c>
      <c r="I87" s="1680" t="s">
        <v>1</v>
      </c>
    </row>
    <row r="88" spans="1:9">
      <c r="A88" s="504">
        <v>9353</v>
      </c>
      <c r="B88" s="545">
        <v>0.1</v>
      </c>
      <c r="C88" s="1680" t="s">
        <v>3785</v>
      </c>
      <c r="D88" s="1034" t="s">
        <v>665</v>
      </c>
      <c r="E88" s="886">
        <v>3800000</v>
      </c>
      <c r="F88" s="879">
        <v>2.5000000000000001E-2</v>
      </c>
      <c r="G88" s="886">
        <f t="shared" si="4"/>
        <v>95000</v>
      </c>
      <c r="H88" s="1680" t="s">
        <v>747</v>
      </c>
      <c r="I88" s="1680" t="s">
        <v>1</v>
      </c>
    </row>
    <row r="89" spans="1:9">
      <c r="A89" s="504">
        <v>9315</v>
      </c>
      <c r="B89" s="545">
        <v>0.1</v>
      </c>
      <c r="C89" s="1680" t="s">
        <v>500</v>
      </c>
      <c r="D89" s="1034" t="s">
        <v>665</v>
      </c>
      <c r="E89" s="886">
        <v>1900000</v>
      </c>
      <c r="F89" s="879">
        <v>2.5000000000000001E-2</v>
      </c>
      <c r="G89" s="886">
        <f t="shared" si="4"/>
        <v>47500</v>
      </c>
      <c r="H89" s="1680" t="s">
        <v>747</v>
      </c>
      <c r="I89" s="1680" t="s">
        <v>46</v>
      </c>
    </row>
    <row r="90" spans="1:9">
      <c r="A90" s="504">
        <v>9303</v>
      </c>
      <c r="B90" s="545">
        <v>0.1</v>
      </c>
      <c r="C90" s="1680" t="s">
        <v>914</v>
      </c>
      <c r="D90" s="1034" t="s">
        <v>665</v>
      </c>
      <c r="E90" s="886">
        <v>1700000</v>
      </c>
      <c r="F90" s="879">
        <v>2.5000000000000001E-2</v>
      </c>
      <c r="G90" s="886">
        <f t="shared" si="4"/>
        <v>42500</v>
      </c>
      <c r="H90" s="1680" t="s">
        <v>747</v>
      </c>
      <c r="I90" s="1680" t="s">
        <v>1</v>
      </c>
    </row>
    <row r="91" spans="1:9">
      <c r="A91" s="504">
        <v>9349</v>
      </c>
      <c r="B91" s="545">
        <v>0.1</v>
      </c>
      <c r="C91" s="1680" t="s">
        <v>9303</v>
      </c>
      <c r="D91" s="1034" t="s">
        <v>665</v>
      </c>
      <c r="E91" s="886">
        <v>2300000</v>
      </c>
      <c r="F91" s="879">
        <v>2.5000000000000001E-2</v>
      </c>
      <c r="G91" s="886">
        <f t="shared" si="4"/>
        <v>57500</v>
      </c>
      <c r="H91" s="1680" t="s">
        <v>747</v>
      </c>
      <c r="I91" s="1680" t="s">
        <v>46</v>
      </c>
    </row>
    <row r="92" spans="1:9">
      <c r="A92" s="504">
        <v>9347</v>
      </c>
      <c r="B92" s="545">
        <v>0.1</v>
      </c>
      <c r="C92" s="1680" t="s">
        <v>9304</v>
      </c>
      <c r="D92" s="1034" t="s">
        <v>665</v>
      </c>
      <c r="E92" s="886">
        <v>1500000</v>
      </c>
      <c r="F92" s="879">
        <v>2.5000000000000001E-2</v>
      </c>
      <c r="G92" s="886">
        <f t="shared" si="4"/>
        <v>37500</v>
      </c>
      <c r="H92" s="1680" t="s">
        <v>747</v>
      </c>
      <c r="I92" s="1680" t="s">
        <v>46</v>
      </c>
    </row>
    <row r="93" spans="1:9">
      <c r="A93" s="504">
        <v>9352</v>
      </c>
      <c r="B93" s="545">
        <v>0.1</v>
      </c>
      <c r="C93" s="1680" t="s">
        <v>9305</v>
      </c>
      <c r="D93" s="1034" t="s">
        <v>665</v>
      </c>
      <c r="E93" s="886">
        <v>1700000</v>
      </c>
      <c r="F93" s="879">
        <v>2.5000000000000001E-2</v>
      </c>
      <c r="G93" s="886">
        <f t="shared" si="4"/>
        <v>42500</v>
      </c>
      <c r="H93" s="1680" t="s">
        <v>747</v>
      </c>
      <c r="I93" s="1680" t="s">
        <v>130</v>
      </c>
    </row>
    <row r="94" spans="1:9">
      <c r="A94" s="504">
        <v>9399</v>
      </c>
      <c r="B94" s="545">
        <v>0.1</v>
      </c>
      <c r="C94" s="1680" t="s">
        <v>9306</v>
      </c>
      <c r="D94" s="1034" t="s">
        <v>665</v>
      </c>
      <c r="E94" s="886">
        <v>2050000</v>
      </c>
      <c r="F94" s="879">
        <v>2.5000000000000001E-2</v>
      </c>
      <c r="G94" s="886">
        <f t="shared" si="4"/>
        <v>51250</v>
      </c>
      <c r="H94" s="1680" t="s">
        <v>747</v>
      </c>
      <c r="I94" s="1680" t="s">
        <v>1</v>
      </c>
    </row>
    <row r="95" spans="1:9">
      <c r="A95" s="447"/>
      <c r="B95" s="483"/>
      <c r="C95" s="483" t="s">
        <v>921</v>
      </c>
      <c r="D95" s="1036" t="s">
        <v>878</v>
      </c>
      <c r="E95" s="895"/>
      <c r="F95" s="483"/>
      <c r="G95" s="895"/>
      <c r="H95" s="483"/>
      <c r="I95" s="483" t="s">
        <v>922</v>
      </c>
    </row>
    <row r="96" spans="1:9">
      <c r="E96" s="898">
        <f>SUM(E85:E94)</f>
        <v>19850000</v>
      </c>
      <c r="G96" s="898">
        <f>SUM(G85:G95)</f>
        <v>496250</v>
      </c>
    </row>
    <row r="97" spans="1:7">
      <c r="A97" s="3305" t="s">
        <v>923</v>
      </c>
      <c r="B97" s="3305"/>
      <c r="C97" s="3305"/>
      <c r="D97" s="3305"/>
      <c r="E97" s="3305"/>
      <c r="F97" s="3305"/>
      <c r="G97" s="3305"/>
    </row>
    <row r="98" spans="1:7">
      <c r="A98" s="3305"/>
      <c r="B98" s="3305"/>
      <c r="C98" s="3305"/>
      <c r="D98" s="3305"/>
      <c r="E98" s="3305"/>
      <c r="F98" s="3305"/>
      <c r="G98" s="3305"/>
    </row>
    <row r="99" spans="1:7" ht="30">
      <c r="A99" s="781" t="s">
        <v>523</v>
      </c>
      <c r="B99" s="782" t="s">
        <v>548</v>
      </c>
      <c r="C99" s="781" t="s">
        <v>5</v>
      </c>
      <c r="D99" s="783" t="s">
        <v>549</v>
      </c>
      <c r="E99" s="900" t="s">
        <v>550</v>
      </c>
      <c r="F99" s="785" t="s">
        <v>551</v>
      </c>
      <c r="G99" s="905" t="s">
        <v>527</v>
      </c>
    </row>
    <row r="100" spans="1:7">
      <c r="A100" s="504">
        <v>9330</v>
      </c>
      <c r="B100" s="545">
        <v>0.1</v>
      </c>
      <c r="C100" s="1680" t="s">
        <v>490</v>
      </c>
      <c r="D100" s="1034"/>
      <c r="E100" s="886">
        <v>1350000</v>
      </c>
      <c r="F100" s="877">
        <v>2.5000000000000001E-2</v>
      </c>
      <c r="G100" s="886">
        <f t="shared" ref="G100:G119" si="5">E100*F100</f>
        <v>33750</v>
      </c>
    </row>
    <row r="101" spans="1:7">
      <c r="A101" s="504">
        <v>9353</v>
      </c>
      <c r="B101" s="613">
        <v>0.1</v>
      </c>
      <c r="C101" s="1680" t="s">
        <v>491</v>
      </c>
      <c r="D101" s="1034"/>
      <c r="E101" s="886">
        <v>3800000</v>
      </c>
      <c r="F101" s="877">
        <v>2.5000000000000001E-2</v>
      </c>
      <c r="G101" s="886">
        <f t="shared" si="5"/>
        <v>95000</v>
      </c>
    </row>
    <row r="102" spans="1:7">
      <c r="A102" s="504">
        <v>9286</v>
      </c>
      <c r="B102" s="545">
        <v>0.1</v>
      </c>
      <c r="C102" s="1680" t="s">
        <v>494</v>
      </c>
      <c r="D102" s="1034"/>
      <c r="E102" s="886">
        <v>2100000</v>
      </c>
      <c r="F102" s="877">
        <v>2.5000000000000001E-2</v>
      </c>
      <c r="G102" s="886">
        <f t="shared" si="5"/>
        <v>52500</v>
      </c>
    </row>
    <row r="103" spans="1:7">
      <c r="A103" s="504">
        <v>9303</v>
      </c>
      <c r="B103" s="545">
        <v>0.1</v>
      </c>
      <c r="C103" s="1680" t="s">
        <v>495</v>
      </c>
      <c r="D103" s="1034"/>
      <c r="E103" s="886">
        <v>1700000</v>
      </c>
      <c r="F103" s="877">
        <v>2.5000000000000001E-2</v>
      </c>
      <c r="G103" s="886">
        <f t="shared" si="5"/>
        <v>42500</v>
      </c>
    </row>
    <row r="104" spans="1:7">
      <c r="A104" s="504">
        <v>9399</v>
      </c>
      <c r="B104" s="545">
        <v>0.1</v>
      </c>
      <c r="C104" s="1680" t="s">
        <v>496</v>
      </c>
      <c r="D104" s="1034"/>
      <c r="E104" s="886">
        <v>2050000</v>
      </c>
      <c r="F104" s="877">
        <v>2.5000000000000001E-2</v>
      </c>
      <c r="G104" s="886">
        <f t="shared" si="5"/>
        <v>51250</v>
      </c>
    </row>
    <row r="105" spans="1:7">
      <c r="A105" s="664">
        <v>9413</v>
      </c>
      <c r="B105" s="389">
        <v>0.1</v>
      </c>
      <c r="C105" s="1685" t="s">
        <v>497</v>
      </c>
      <c r="D105" s="1034"/>
      <c r="E105" s="886">
        <v>2300000</v>
      </c>
      <c r="F105" s="877">
        <v>2.5000000000000001E-2</v>
      </c>
      <c r="G105" s="886">
        <f t="shared" si="5"/>
        <v>57500</v>
      </c>
    </row>
    <row r="106" spans="1:7">
      <c r="A106" s="504">
        <v>9328</v>
      </c>
      <c r="B106" s="545">
        <v>0.1</v>
      </c>
      <c r="C106" s="1680" t="s">
        <v>499</v>
      </c>
      <c r="D106" s="1034"/>
      <c r="E106" s="886">
        <v>2100000</v>
      </c>
      <c r="F106" s="877">
        <v>2.5000000000000001E-2</v>
      </c>
      <c r="G106" s="886">
        <f t="shared" si="5"/>
        <v>52500</v>
      </c>
    </row>
    <row r="107" spans="1:7">
      <c r="A107" s="504">
        <v>9315</v>
      </c>
      <c r="B107" s="389">
        <v>0.1</v>
      </c>
      <c r="C107" s="1680" t="s">
        <v>500</v>
      </c>
      <c r="D107" s="1034"/>
      <c r="E107" s="886">
        <v>1900000</v>
      </c>
      <c r="F107" s="877">
        <v>2.5000000000000001E-2</v>
      </c>
      <c r="G107" s="886">
        <f t="shared" si="5"/>
        <v>47500</v>
      </c>
    </row>
    <row r="108" spans="1:7">
      <c r="A108" s="504">
        <v>9339</v>
      </c>
      <c r="B108" s="545">
        <v>0.1</v>
      </c>
      <c r="C108" s="1680" t="s">
        <v>501</v>
      </c>
      <c r="D108" s="1034"/>
      <c r="E108" s="886">
        <v>1700000</v>
      </c>
      <c r="F108" s="877">
        <v>2.5000000000000001E-2</v>
      </c>
      <c r="G108" s="886">
        <f t="shared" si="5"/>
        <v>42500</v>
      </c>
    </row>
    <row r="109" spans="1:7">
      <c r="A109" s="504">
        <v>9337</v>
      </c>
      <c r="B109" s="545">
        <v>0.1</v>
      </c>
      <c r="C109" s="1680" t="s">
        <v>503</v>
      </c>
      <c r="D109" s="1034"/>
      <c r="E109" s="886">
        <v>1500000</v>
      </c>
      <c r="F109" s="877">
        <v>2.5000000000000001E-2</v>
      </c>
      <c r="G109" s="886">
        <f t="shared" si="5"/>
        <v>37500</v>
      </c>
    </row>
    <row r="110" spans="1:7">
      <c r="A110" s="504">
        <v>9347</v>
      </c>
      <c r="B110" s="545">
        <v>0.1</v>
      </c>
      <c r="C110" s="1680" t="s">
        <v>506</v>
      </c>
      <c r="D110" s="1034"/>
      <c r="E110" s="886">
        <v>1500000</v>
      </c>
      <c r="F110" s="877">
        <v>2.5000000000000001E-2</v>
      </c>
      <c r="G110" s="886">
        <f t="shared" si="5"/>
        <v>37500</v>
      </c>
    </row>
    <row r="111" spans="1:7">
      <c r="A111" s="664">
        <v>9349</v>
      </c>
      <c r="B111" s="389">
        <v>0.1</v>
      </c>
      <c r="C111" s="1685" t="s">
        <v>507</v>
      </c>
      <c r="D111" s="1034"/>
      <c r="E111" s="886">
        <v>2300000</v>
      </c>
      <c r="F111" s="877">
        <v>2.5000000000000001E-2</v>
      </c>
      <c r="G111" s="886">
        <f t="shared" si="5"/>
        <v>57500</v>
      </c>
    </row>
    <row r="112" spans="1:7">
      <c r="A112" s="382">
        <v>9420</v>
      </c>
      <c r="B112" s="880">
        <v>0.09</v>
      </c>
      <c r="C112" s="497" t="s">
        <v>508</v>
      </c>
      <c r="D112" s="1034"/>
      <c r="E112" s="886">
        <v>2350000</v>
      </c>
      <c r="F112" s="882">
        <v>1.4999999999999999E-2</v>
      </c>
      <c r="G112" s="886">
        <f t="shared" si="5"/>
        <v>35250</v>
      </c>
    </row>
    <row r="113" spans="1:8">
      <c r="A113" s="418">
        <v>9390</v>
      </c>
      <c r="B113" s="383">
        <v>0.1</v>
      </c>
      <c r="C113" s="419" t="s">
        <v>509</v>
      </c>
      <c r="D113" s="1034"/>
      <c r="E113" s="886">
        <v>1600000</v>
      </c>
      <c r="F113" s="877">
        <v>2.5000000000000001E-2</v>
      </c>
      <c r="G113" s="886">
        <f t="shared" si="5"/>
        <v>40000</v>
      </c>
    </row>
    <row r="114" spans="1:8">
      <c r="A114" s="504">
        <v>9291</v>
      </c>
      <c r="B114" s="613">
        <v>0.1</v>
      </c>
      <c r="C114" s="1680" t="s">
        <v>510</v>
      </c>
      <c r="D114" s="1034"/>
      <c r="E114" s="886">
        <v>1450000</v>
      </c>
      <c r="F114" s="877">
        <v>2.5000000000000001E-2</v>
      </c>
      <c r="G114" s="886">
        <f t="shared" si="5"/>
        <v>36250</v>
      </c>
    </row>
    <row r="115" spans="1:8">
      <c r="A115" s="504">
        <v>9321</v>
      </c>
      <c r="B115" s="545">
        <v>0.1</v>
      </c>
      <c r="C115" s="1680" t="s">
        <v>511</v>
      </c>
      <c r="D115" s="1034"/>
      <c r="E115" s="886">
        <v>900000</v>
      </c>
      <c r="F115" s="877">
        <v>2.5000000000000001E-2</v>
      </c>
      <c r="G115" s="886">
        <f t="shared" si="5"/>
        <v>22500</v>
      </c>
    </row>
    <row r="116" spans="1:8">
      <c r="A116" s="504">
        <v>9344</v>
      </c>
      <c r="B116" s="545">
        <v>0.1</v>
      </c>
      <c r="C116" s="1680" t="s">
        <v>512</v>
      </c>
      <c r="D116" s="1034"/>
      <c r="E116" s="886">
        <v>1200000</v>
      </c>
      <c r="F116" s="877">
        <v>2.5000000000000001E-2</v>
      </c>
      <c r="G116" s="886">
        <f t="shared" si="5"/>
        <v>30000</v>
      </c>
    </row>
    <row r="117" spans="1:8">
      <c r="A117" s="504">
        <v>9350</v>
      </c>
      <c r="B117" s="545">
        <v>0.1</v>
      </c>
      <c r="C117" s="1680" t="s">
        <v>514</v>
      </c>
      <c r="D117" s="1034"/>
      <c r="E117" s="886">
        <v>1600000</v>
      </c>
      <c r="F117" s="877">
        <v>2.5000000000000001E-2</v>
      </c>
      <c r="G117" s="886">
        <f t="shared" si="5"/>
        <v>40000</v>
      </c>
    </row>
    <row r="118" spans="1:8">
      <c r="A118" s="504">
        <v>9352</v>
      </c>
      <c r="B118" s="545">
        <v>0.1</v>
      </c>
      <c r="C118" s="1680" t="s">
        <v>515</v>
      </c>
      <c r="D118" s="1034"/>
      <c r="E118" s="886">
        <v>1700000</v>
      </c>
      <c r="F118" s="877">
        <v>2.5000000000000001E-2</v>
      </c>
      <c r="G118" s="886">
        <f t="shared" si="5"/>
        <v>42500</v>
      </c>
    </row>
    <row r="119" spans="1:8">
      <c r="A119" s="579">
        <v>9323</v>
      </c>
      <c r="B119" s="545">
        <v>0.1</v>
      </c>
      <c r="C119" s="1680" t="s">
        <v>517</v>
      </c>
      <c r="D119" s="1048"/>
      <c r="E119" s="886">
        <v>1650000</v>
      </c>
      <c r="F119" s="877">
        <v>2.5000000000000001E-2</v>
      </c>
      <c r="G119" s="886">
        <f t="shared" si="5"/>
        <v>41250</v>
      </c>
      <c r="H119" s="484"/>
    </row>
    <row r="120" spans="1:8">
      <c r="A120" s="1680"/>
      <c r="B120" s="545"/>
      <c r="C120" s="1680"/>
      <c r="D120" s="1034"/>
      <c r="E120" s="886"/>
      <c r="F120" s="1680"/>
      <c r="G120" s="886"/>
    </row>
    <row r="121" spans="1:8" ht="15">
      <c r="E121" s="890">
        <f>SUM(E100:E120)</f>
        <v>36750000</v>
      </c>
      <c r="G121" s="906">
        <f>SUM(G100:G120)</f>
        <v>895250</v>
      </c>
    </row>
    <row r="122" spans="1:8" ht="15.75" customHeight="1"/>
    <row r="123" spans="1:8">
      <c r="A123" s="3281" t="s">
        <v>103</v>
      </c>
      <c r="B123" s="2122" t="s">
        <v>88</v>
      </c>
      <c r="C123" s="303" t="s">
        <v>104</v>
      </c>
      <c r="D123" s="1049" t="s">
        <v>105</v>
      </c>
    </row>
    <row r="124" spans="1:8">
      <c r="A124" s="3281"/>
      <c r="B124" s="706">
        <f>SUM(B125:B156)</f>
        <v>0</v>
      </c>
      <c r="C124" s="30"/>
      <c r="D124" s="1050"/>
    </row>
    <row r="125" spans="1:8">
      <c r="A125" s="3278" t="s">
        <v>86</v>
      </c>
      <c r="B125" s="3279"/>
      <c r="C125" s="3280"/>
      <c r="D125" s="3410"/>
    </row>
    <row r="126" spans="1:8">
      <c r="A126" s="3278"/>
      <c r="B126" s="3279"/>
      <c r="C126" s="3280"/>
      <c r="D126" s="3410"/>
    </row>
    <row r="127" spans="1:8">
      <c r="A127" s="3278" t="s">
        <v>98</v>
      </c>
      <c r="B127" s="3279"/>
      <c r="C127" s="3280"/>
      <c r="D127" s="3410"/>
    </row>
    <row r="128" spans="1:8">
      <c r="A128" s="3278"/>
      <c r="B128" s="3279"/>
      <c r="C128" s="3280"/>
      <c r="D128" s="3410"/>
    </row>
    <row r="129" spans="1:4">
      <c r="A129" s="3278" t="s">
        <v>89</v>
      </c>
      <c r="B129" s="3279"/>
      <c r="C129" s="3280"/>
      <c r="D129" s="3410"/>
    </row>
    <row r="130" spans="1:4">
      <c r="A130" s="3278"/>
      <c r="B130" s="3279"/>
      <c r="C130" s="3280"/>
      <c r="D130" s="3410"/>
    </row>
    <row r="131" spans="1:4">
      <c r="A131" s="3278" t="s">
        <v>107</v>
      </c>
      <c r="B131" s="3279"/>
      <c r="C131" s="3280"/>
      <c r="D131" s="3410"/>
    </row>
    <row r="132" spans="1:4">
      <c r="A132" s="3278"/>
      <c r="B132" s="3279"/>
      <c r="C132" s="3280"/>
      <c r="D132" s="3410"/>
    </row>
    <row r="133" spans="1:4">
      <c r="A133" s="3278" t="s">
        <v>91</v>
      </c>
      <c r="B133" s="3279"/>
      <c r="C133" s="3280"/>
      <c r="D133" s="3410"/>
    </row>
    <row r="134" spans="1:4">
      <c r="A134" s="3278"/>
      <c r="B134" s="3279"/>
      <c r="C134" s="3280"/>
      <c r="D134" s="3410"/>
    </row>
    <row r="135" spans="1:4">
      <c r="A135" s="3278" t="s">
        <v>108</v>
      </c>
      <c r="B135" s="3279"/>
      <c r="C135" s="3280"/>
      <c r="D135" s="3410"/>
    </row>
    <row r="136" spans="1:4">
      <c r="A136" s="3278"/>
      <c r="B136" s="3279"/>
      <c r="C136" s="3280"/>
      <c r="D136" s="3410"/>
    </row>
    <row r="137" spans="1:4">
      <c r="A137" s="3278" t="s">
        <v>109</v>
      </c>
      <c r="B137" s="3279"/>
      <c r="C137" s="3280"/>
      <c r="D137" s="3410"/>
    </row>
    <row r="138" spans="1:4">
      <c r="A138" s="3278"/>
      <c r="B138" s="3279"/>
      <c r="C138" s="3280"/>
      <c r="D138" s="3410"/>
    </row>
    <row r="139" spans="1:4">
      <c r="A139" s="2112" t="s">
        <v>110</v>
      </c>
      <c r="B139" s="2112"/>
      <c r="C139" s="2113"/>
      <c r="D139" s="1051"/>
    </row>
    <row r="140" spans="1:4">
      <c r="A140" s="2112" t="s">
        <v>111</v>
      </c>
      <c r="B140" s="2112"/>
      <c r="C140" s="2113"/>
      <c r="D140" s="1051"/>
    </row>
    <row r="141" spans="1:4">
      <c r="A141" s="2112" t="s">
        <v>112</v>
      </c>
      <c r="B141" s="2112"/>
      <c r="C141" s="2113"/>
      <c r="D141" s="1051"/>
    </row>
    <row r="142" spans="1:4">
      <c r="A142" s="2112" t="s">
        <v>93</v>
      </c>
      <c r="B142" s="2112"/>
      <c r="C142" s="2113"/>
      <c r="D142" s="1051"/>
    </row>
    <row r="143" spans="1:4">
      <c r="A143" s="2112" t="s">
        <v>100</v>
      </c>
      <c r="B143" s="2112"/>
      <c r="C143" s="2113"/>
      <c r="D143" s="1051"/>
    </row>
    <row r="144" spans="1:4">
      <c r="A144" s="2112" t="s">
        <v>94</v>
      </c>
      <c r="B144" s="2112"/>
      <c r="C144" s="2113"/>
      <c r="D144" s="1051"/>
    </row>
    <row r="145" spans="1:15">
      <c r="A145" s="2112" t="s">
        <v>113</v>
      </c>
      <c r="B145" s="2112"/>
      <c r="C145" s="2113"/>
      <c r="D145" s="1051"/>
    </row>
    <row r="146" spans="1:15">
      <c r="A146" s="2112" t="s">
        <v>95</v>
      </c>
      <c r="B146" s="2112"/>
      <c r="C146" s="2113"/>
      <c r="D146" s="1051"/>
    </row>
    <row r="147" spans="1:15">
      <c r="A147" s="2112" t="s">
        <v>114</v>
      </c>
      <c r="B147" s="2112"/>
      <c r="C147" s="2113"/>
      <c r="D147" s="1051"/>
    </row>
    <row r="148" spans="1:15">
      <c r="A148" s="2112" t="s">
        <v>96</v>
      </c>
      <c r="B148" s="2112"/>
      <c r="C148" s="2113"/>
      <c r="D148" s="1051"/>
    </row>
    <row r="149" spans="1:15">
      <c r="A149" s="2112" t="s">
        <v>115</v>
      </c>
      <c r="B149" s="2112"/>
      <c r="C149" s="2113"/>
      <c r="D149" s="1051"/>
    </row>
    <row r="150" spans="1:15">
      <c r="A150" s="2112" t="s">
        <v>116</v>
      </c>
      <c r="B150" s="2112"/>
      <c r="C150" s="2113"/>
      <c r="D150" s="1051"/>
    </row>
    <row r="151" spans="1:15">
      <c r="A151" s="2112" t="s">
        <v>117</v>
      </c>
      <c r="B151" s="2112"/>
      <c r="C151" s="2113"/>
      <c r="D151" s="1051"/>
    </row>
    <row r="152" spans="1:15">
      <c r="A152" s="2112" t="s">
        <v>118</v>
      </c>
      <c r="B152" s="2112"/>
      <c r="C152" s="2113"/>
      <c r="D152" s="1051"/>
    </row>
    <row r="153" spans="1:15">
      <c r="A153" s="2112" t="s">
        <v>119</v>
      </c>
      <c r="B153" s="2112"/>
      <c r="C153" s="2113"/>
      <c r="D153" s="1051"/>
    </row>
    <row r="154" spans="1:15">
      <c r="A154" s="2112" t="s">
        <v>120</v>
      </c>
      <c r="B154" s="2112"/>
      <c r="C154" s="2113"/>
      <c r="D154" s="1051"/>
    </row>
    <row r="155" spans="1:15">
      <c r="A155" s="2112" t="s">
        <v>121</v>
      </c>
      <c r="B155" s="2112"/>
      <c r="C155" s="2113"/>
      <c r="D155" s="1051"/>
    </row>
    <row r="156" spans="1:15">
      <c r="A156" s="2112" t="s">
        <v>122</v>
      </c>
      <c r="B156" s="2112"/>
      <c r="C156" s="2113"/>
      <c r="D156" s="1051"/>
    </row>
    <row r="157" spans="1:15">
      <c r="A157" s="143"/>
      <c r="B157" s="2112"/>
      <c r="C157" s="2112"/>
      <c r="D157" s="1051"/>
    </row>
    <row r="158" spans="1:15">
      <c r="A158" s="143"/>
      <c r="B158" s="2112"/>
      <c r="C158" s="2112"/>
      <c r="D158" s="1051"/>
    </row>
    <row r="159" spans="1:15" ht="15.75" customHeight="1"/>
    <row r="160" spans="1:15">
      <c r="A160" s="3274" t="s">
        <v>519</v>
      </c>
      <c r="B160" s="3274"/>
      <c r="C160" s="3274"/>
      <c r="D160" s="3274"/>
      <c r="E160" s="3274"/>
      <c r="F160" s="3274"/>
      <c r="G160" s="3274"/>
      <c r="H160" s="3274"/>
      <c r="I160" s="3274"/>
      <c r="J160" s="3274"/>
      <c r="K160" s="3274"/>
      <c r="L160" s="3274"/>
      <c r="M160" s="3274"/>
      <c r="N160" s="3274"/>
      <c r="O160" s="3274"/>
    </row>
    <row r="161" spans="1:15">
      <c r="A161" s="3274"/>
      <c r="B161" s="3274"/>
      <c r="C161" s="3274"/>
      <c r="D161" s="3274"/>
      <c r="E161" s="3274"/>
      <c r="F161" s="3274"/>
      <c r="G161" s="3274"/>
      <c r="H161" s="3274"/>
      <c r="I161" s="3274"/>
      <c r="J161" s="3274"/>
      <c r="K161" s="3274"/>
      <c r="L161" s="3274"/>
      <c r="M161" s="3274"/>
      <c r="N161" s="3274"/>
      <c r="O161" s="3274"/>
    </row>
    <row r="162" spans="1:15">
      <c r="A162" s="3275" t="s">
        <v>15</v>
      </c>
      <c r="B162" s="3275"/>
      <c r="C162" s="3275"/>
      <c r="D162" s="3275"/>
      <c r="E162" s="3275"/>
      <c r="F162" s="3275"/>
      <c r="G162" s="3275"/>
      <c r="H162" s="3275"/>
      <c r="I162" s="3275"/>
      <c r="J162" s="3275"/>
      <c r="K162" s="3275"/>
      <c r="L162" s="3275"/>
      <c r="M162" s="3275"/>
      <c r="N162" s="3275"/>
      <c r="O162" s="3275"/>
    </row>
    <row r="163" spans="1:15">
      <c r="A163" s="2119" t="s">
        <v>37</v>
      </c>
      <c r="B163" s="24" t="s">
        <v>3</v>
      </c>
      <c r="C163" s="8" t="s">
        <v>4</v>
      </c>
      <c r="D163" s="8" t="s">
        <v>5</v>
      </c>
      <c r="E163" s="907" t="s">
        <v>6</v>
      </c>
      <c r="F163" s="24" t="s">
        <v>7</v>
      </c>
      <c r="G163" s="885" t="s">
        <v>8</v>
      </c>
      <c r="H163" s="156" t="s">
        <v>9</v>
      </c>
      <c r="I163" s="24" t="s">
        <v>10</v>
      </c>
      <c r="J163" s="24" t="s">
        <v>11</v>
      </c>
      <c r="K163" s="24" t="s">
        <v>3</v>
      </c>
      <c r="L163" s="24" t="s">
        <v>5</v>
      </c>
      <c r="M163" s="24" t="s">
        <v>12</v>
      </c>
      <c r="N163" s="24" t="s">
        <v>7</v>
      </c>
      <c r="O163" s="30"/>
    </row>
    <row r="164" spans="1:15">
      <c r="A164" s="3276" t="s">
        <v>271</v>
      </c>
      <c r="B164" s="504">
        <v>9412</v>
      </c>
      <c r="C164" s="545">
        <v>0.1</v>
      </c>
      <c r="D164" s="1034" t="s">
        <v>3595</v>
      </c>
      <c r="E164" s="564">
        <v>1900000</v>
      </c>
      <c r="F164" s="545">
        <v>0.12</v>
      </c>
      <c r="G164" s="564">
        <f t="shared" ref="G164:G169" si="6">E164*F164</f>
        <v>228000</v>
      </c>
      <c r="H164" s="544" t="s">
        <v>15</v>
      </c>
      <c r="I164" s="544" t="s">
        <v>493</v>
      </c>
      <c r="J164" s="149"/>
      <c r="K164" s="418">
        <v>9577</v>
      </c>
      <c r="L164" s="1680" t="s">
        <v>3514</v>
      </c>
      <c r="M164" s="564">
        <v>1500000</v>
      </c>
      <c r="N164" s="545">
        <v>0.05</v>
      </c>
      <c r="O164" s="708">
        <f>M164*N164</f>
        <v>75000</v>
      </c>
    </row>
    <row r="165" spans="1:15">
      <c r="A165" s="3276"/>
      <c r="B165" s="504">
        <v>9525</v>
      </c>
      <c r="C165" s="545">
        <v>0.1</v>
      </c>
      <c r="D165" s="1034" t="s">
        <v>9307</v>
      </c>
      <c r="E165" s="564">
        <v>2200000</v>
      </c>
      <c r="F165" s="545">
        <v>0.12</v>
      </c>
      <c r="G165" s="564">
        <f t="shared" si="6"/>
        <v>264000</v>
      </c>
      <c r="H165" s="544" t="s">
        <v>15</v>
      </c>
      <c r="I165" s="544" t="s">
        <v>22</v>
      </c>
      <c r="J165" s="149"/>
      <c r="K165" s="149"/>
      <c r="L165" s="149"/>
      <c r="M165" s="129"/>
      <c r="N165" s="69"/>
      <c r="O165" s="30"/>
    </row>
    <row r="166" spans="1:15">
      <c r="A166" s="3276"/>
      <c r="B166" s="504">
        <v>9520</v>
      </c>
      <c r="C166" s="545">
        <v>0.1</v>
      </c>
      <c r="D166" s="1034" t="s">
        <v>9308</v>
      </c>
      <c r="E166" s="564">
        <v>2450000</v>
      </c>
      <c r="F166" s="545">
        <v>7.0000000000000007E-2</v>
      </c>
      <c r="G166" s="564">
        <f t="shared" si="6"/>
        <v>171500.00000000003</v>
      </c>
      <c r="H166" s="544" t="s">
        <v>9309</v>
      </c>
      <c r="I166" s="544" t="s">
        <v>22</v>
      </c>
      <c r="J166" s="407"/>
      <c r="K166" s="149"/>
      <c r="L166" s="149"/>
      <c r="M166" s="129"/>
      <c r="N166" s="69"/>
      <c r="O166" s="30"/>
    </row>
    <row r="167" spans="1:15">
      <c r="A167" s="3276"/>
      <c r="B167" s="504">
        <v>9545</v>
      </c>
      <c r="C167" s="545">
        <v>0.1</v>
      </c>
      <c r="D167" s="1034" t="s">
        <v>9310</v>
      </c>
      <c r="E167" s="564">
        <v>2000000</v>
      </c>
      <c r="F167" s="545">
        <v>7.0000000000000007E-2</v>
      </c>
      <c r="G167" s="564">
        <f t="shared" si="6"/>
        <v>140000</v>
      </c>
      <c r="H167" s="544" t="s">
        <v>19</v>
      </c>
      <c r="I167" s="544" t="s">
        <v>3710</v>
      </c>
      <c r="J167" s="407"/>
      <c r="K167" s="149"/>
      <c r="L167" s="149"/>
      <c r="M167" s="129"/>
      <c r="N167" s="69"/>
      <c r="O167" s="30"/>
    </row>
    <row r="168" spans="1:15">
      <c r="A168" s="3276"/>
      <c r="B168" s="504">
        <v>9487</v>
      </c>
      <c r="C168" s="649">
        <v>0.08</v>
      </c>
      <c r="D168" s="1034" t="s">
        <v>7130</v>
      </c>
      <c r="E168" s="564">
        <v>2680000</v>
      </c>
      <c r="F168" s="545">
        <v>0.06</v>
      </c>
      <c r="G168" s="564">
        <f t="shared" si="6"/>
        <v>160800</v>
      </c>
      <c r="H168" s="544" t="s">
        <v>19</v>
      </c>
      <c r="I168" s="544" t="s">
        <v>22</v>
      </c>
      <c r="J168" s="308"/>
      <c r="K168" s="149"/>
      <c r="L168" s="149"/>
      <c r="M168" s="129"/>
      <c r="N168" s="69"/>
      <c r="O168" s="30"/>
    </row>
    <row r="169" spans="1:15">
      <c r="A169" s="3276"/>
      <c r="B169" s="504">
        <v>9590</v>
      </c>
      <c r="C169" s="613">
        <v>0.1</v>
      </c>
      <c r="D169" s="1034" t="s">
        <v>9311</v>
      </c>
      <c r="E169" s="722">
        <v>2900000</v>
      </c>
      <c r="F169" s="545">
        <v>7.0000000000000007E-2</v>
      </c>
      <c r="G169" s="564">
        <f t="shared" si="6"/>
        <v>203000.00000000003</v>
      </c>
      <c r="H169" s="544" t="s">
        <v>43</v>
      </c>
      <c r="I169" s="544" t="s">
        <v>3018</v>
      </c>
      <c r="J169" s="149"/>
      <c r="K169" s="149"/>
      <c r="L169" s="149"/>
      <c r="M169" s="129"/>
      <c r="N169" s="69"/>
      <c r="O169" s="30"/>
    </row>
    <row r="170" spans="1:15">
      <c r="A170" s="3276"/>
      <c r="B170" s="581"/>
      <c r="C170" s="776"/>
      <c r="D170" s="1036"/>
      <c r="E170" s="895"/>
      <c r="F170" s="483"/>
      <c r="G170" s="895"/>
      <c r="H170" s="483"/>
      <c r="I170" s="484"/>
      <c r="J170" s="149"/>
      <c r="K170" s="149"/>
      <c r="L170" s="149"/>
      <c r="M170" s="129"/>
      <c r="N170" s="69"/>
      <c r="O170" s="30"/>
    </row>
    <row r="171" spans="1:15">
      <c r="A171" s="3276"/>
      <c r="B171" s="580"/>
      <c r="C171" s="397"/>
      <c r="D171" s="1052"/>
      <c r="E171" s="565"/>
      <c r="F171" s="397"/>
      <c r="G171" s="565"/>
      <c r="H171" s="399"/>
      <c r="I171" s="399"/>
      <c r="J171" s="149"/>
      <c r="K171" s="149"/>
      <c r="L171" s="149"/>
      <c r="M171" s="129"/>
      <c r="N171" s="69"/>
      <c r="O171" s="30"/>
    </row>
    <row r="172" spans="1:15">
      <c r="A172" s="3276"/>
      <c r="B172" s="581"/>
      <c r="C172" s="397"/>
      <c r="D172" s="1036"/>
      <c r="E172" s="565"/>
      <c r="F172" s="397"/>
      <c r="G172" s="565"/>
      <c r="H172" s="399"/>
      <c r="I172" s="399"/>
      <c r="J172" s="149"/>
      <c r="K172" s="149"/>
      <c r="L172" s="149"/>
      <c r="M172" s="129"/>
      <c r="N172" s="69"/>
      <c r="O172" s="30"/>
    </row>
    <row r="173" spans="1:15">
      <c r="A173" s="3276"/>
      <c r="B173" s="581" t="s">
        <v>366</v>
      </c>
      <c r="C173" s="397">
        <v>0.1</v>
      </c>
      <c r="D173" s="1036" t="s">
        <v>9312</v>
      </c>
      <c r="E173" s="565"/>
      <c r="F173" s="397"/>
      <c r="G173" s="565"/>
      <c r="H173" s="399"/>
      <c r="I173" s="399" t="s">
        <v>3018</v>
      </c>
      <c r="J173" s="149"/>
      <c r="K173" s="149"/>
      <c r="L173" s="149"/>
      <c r="M173" s="129"/>
      <c r="N173" s="69"/>
      <c r="O173" s="809">
        <f>SUM(O164:O172)</f>
        <v>75000</v>
      </c>
    </row>
    <row r="174" spans="1:15" ht="18">
      <c r="A174" s="3276"/>
      <c r="B174" s="256"/>
      <c r="C174" s="256"/>
      <c r="D174" s="1038" t="s">
        <v>34</v>
      </c>
      <c r="E174" s="912">
        <f>SUM(E164:E173)</f>
        <v>14130000</v>
      </c>
      <c r="F174" s="292" t="s">
        <v>34</v>
      </c>
      <c r="G174" s="913">
        <f>SUM(G164:G173)</f>
        <v>1167300</v>
      </c>
      <c r="H174" s="3423"/>
      <c r="I174" s="3423"/>
      <c r="J174" s="3423"/>
      <c r="K174" s="3423"/>
      <c r="L174" s="3408" t="s">
        <v>1029</v>
      </c>
      <c r="M174" s="3408"/>
      <c r="N174" s="3408"/>
      <c r="O174" s="923">
        <f>O173+G174</f>
        <v>1242300</v>
      </c>
    </row>
    <row r="175" spans="1:15" ht="15.75" customHeight="1"/>
    <row r="176" spans="1:15" ht="12.75" customHeight="1">
      <c r="A176" s="3275" t="s">
        <v>43</v>
      </c>
      <c r="B176" s="3275"/>
      <c r="C176" s="3275"/>
      <c r="D176" s="3275"/>
      <c r="E176" s="3275"/>
      <c r="F176" s="3275"/>
      <c r="G176" s="3275"/>
      <c r="H176" s="3275"/>
      <c r="I176" s="3275"/>
      <c r="J176" s="3275"/>
      <c r="K176" s="3275"/>
      <c r="L176" s="3275"/>
      <c r="M176" s="3275"/>
      <c r="N176" s="3275"/>
      <c r="O176" s="3275"/>
    </row>
    <row r="177" spans="1:15" ht="12.75" customHeight="1">
      <c r="A177" s="2119" t="s">
        <v>37</v>
      </c>
      <c r="B177" s="24" t="s">
        <v>3</v>
      </c>
      <c r="C177" s="8" t="s">
        <v>4</v>
      </c>
      <c r="D177" s="8" t="s">
        <v>5</v>
      </c>
      <c r="E177" s="907" t="s">
        <v>6</v>
      </c>
      <c r="F177" s="24" t="s">
        <v>7</v>
      </c>
      <c r="G177" s="885" t="s">
        <v>8</v>
      </c>
      <c r="H177" s="156" t="s">
        <v>9</v>
      </c>
      <c r="I177" s="24" t="s">
        <v>10</v>
      </c>
      <c r="J177" s="24" t="s">
        <v>11</v>
      </c>
      <c r="K177" s="24" t="s">
        <v>3</v>
      </c>
      <c r="L177" s="24" t="s">
        <v>5</v>
      </c>
      <c r="M177" s="24" t="s">
        <v>12</v>
      </c>
      <c r="N177" s="24" t="s">
        <v>7</v>
      </c>
      <c r="O177" s="30"/>
    </row>
    <row r="178" spans="1:15" ht="12.75" customHeight="1">
      <c r="A178" s="3276" t="s">
        <v>9313</v>
      </c>
      <c r="B178" s="504">
        <v>9443</v>
      </c>
      <c r="C178" s="389">
        <v>0.1</v>
      </c>
      <c r="D178" s="1034" t="s">
        <v>9314</v>
      </c>
      <c r="E178" s="1683">
        <v>1050000</v>
      </c>
      <c r="F178" s="389">
        <v>0.12</v>
      </c>
      <c r="G178" s="1683">
        <f t="shared" ref="G178:G183" si="7">E178*F178</f>
        <v>126000</v>
      </c>
      <c r="H178" s="387" t="s">
        <v>43</v>
      </c>
      <c r="I178" s="387" t="s">
        <v>22</v>
      </c>
      <c r="J178" s="149"/>
      <c r="K178" s="418">
        <v>9556</v>
      </c>
      <c r="L178" s="497" t="s">
        <v>9315</v>
      </c>
      <c r="M178" s="663">
        <v>2200000</v>
      </c>
      <c r="N178" s="383">
        <v>0.05</v>
      </c>
      <c r="O178" s="708">
        <f>M178*N178</f>
        <v>110000</v>
      </c>
    </row>
    <row r="179" spans="1:15" ht="12.75" customHeight="1">
      <c r="A179" s="3276"/>
      <c r="B179" s="579">
        <v>9427</v>
      </c>
      <c r="C179" s="389">
        <v>0.1</v>
      </c>
      <c r="D179" s="1034" t="s">
        <v>328</v>
      </c>
      <c r="E179" s="1683">
        <v>1350000</v>
      </c>
      <c r="F179" s="389">
        <v>7.0000000000000007E-2</v>
      </c>
      <c r="G179" s="1683">
        <f t="shared" si="7"/>
        <v>94500.000000000015</v>
      </c>
      <c r="H179" s="386" t="s">
        <v>19</v>
      </c>
      <c r="I179" s="386" t="s">
        <v>207</v>
      </c>
      <c r="J179" s="149"/>
      <c r="K179" s="418">
        <v>9590</v>
      </c>
      <c r="L179" s="1680" t="s">
        <v>9311</v>
      </c>
      <c r="M179" s="722">
        <v>2900000</v>
      </c>
      <c r="N179" s="383">
        <v>0.05</v>
      </c>
      <c r="O179" s="708">
        <f>M179*N179</f>
        <v>145000</v>
      </c>
    </row>
    <row r="180" spans="1:15" ht="12.75" customHeight="1">
      <c r="A180" s="3276"/>
      <c r="B180" s="504">
        <v>9509</v>
      </c>
      <c r="C180" s="545">
        <v>0.1</v>
      </c>
      <c r="D180" s="1034" t="s">
        <v>9316</v>
      </c>
      <c r="E180" s="564">
        <v>3100000</v>
      </c>
      <c r="F180" s="545">
        <v>7.0000000000000007E-2</v>
      </c>
      <c r="G180" s="564">
        <f t="shared" si="7"/>
        <v>217000.00000000003</v>
      </c>
      <c r="H180" s="544" t="s">
        <v>19</v>
      </c>
      <c r="I180" s="544" t="s">
        <v>22</v>
      </c>
      <c r="J180" s="407"/>
      <c r="K180" s="418">
        <v>9571</v>
      </c>
      <c r="L180" s="1680" t="s">
        <v>3871</v>
      </c>
      <c r="M180" s="1683">
        <v>1800000</v>
      </c>
      <c r="N180" s="383">
        <v>0.05</v>
      </c>
      <c r="O180" s="708">
        <f>M180*N180</f>
        <v>90000</v>
      </c>
    </row>
    <row r="181" spans="1:15" ht="12.75" customHeight="1">
      <c r="A181" s="3276"/>
      <c r="B181" s="504">
        <v>9527</v>
      </c>
      <c r="C181" s="545">
        <v>0.1</v>
      </c>
      <c r="D181" s="1034" t="s">
        <v>9317</v>
      </c>
      <c r="E181" s="564">
        <v>1100000</v>
      </c>
      <c r="F181" s="545">
        <v>7.0000000000000007E-2</v>
      </c>
      <c r="G181" s="564">
        <f t="shared" si="7"/>
        <v>77000.000000000015</v>
      </c>
      <c r="H181" s="544" t="s">
        <v>9318</v>
      </c>
      <c r="I181" s="544" t="s">
        <v>22</v>
      </c>
      <c r="J181" s="407"/>
      <c r="K181" s="149"/>
      <c r="L181" s="149"/>
      <c r="M181" s="129"/>
      <c r="N181" s="69"/>
      <c r="O181" s="30"/>
    </row>
    <row r="182" spans="1:15" ht="12.75" customHeight="1">
      <c r="A182" s="3276"/>
      <c r="B182" s="504">
        <v>9481</v>
      </c>
      <c r="C182" s="545">
        <v>0.1</v>
      </c>
      <c r="D182" s="1034" t="s">
        <v>3686</v>
      </c>
      <c r="E182" s="564">
        <v>2280000</v>
      </c>
      <c r="F182" s="545">
        <v>7.0000000000000007E-2</v>
      </c>
      <c r="G182" s="564">
        <f t="shared" si="7"/>
        <v>159600.00000000003</v>
      </c>
      <c r="H182" s="544" t="s">
        <v>487</v>
      </c>
      <c r="I182" s="544" t="s">
        <v>3710</v>
      </c>
      <c r="J182" s="308"/>
      <c r="K182" s="149"/>
      <c r="L182" s="149"/>
      <c r="M182" s="129"/>
      <c r="N182" s="69"/>
      <c r="O182" s="30"/>
    </row>
    <row r="183" spans="1:15" ht="12.75" customHeight="1">
      <c r="A183" s="3276"/>
      <c r="B183" s="504">
        <v>9533</v>
      </c>
      <c r="C183" s="545">
        <v>0.1</v>
      </c>
      <c r="D183" s="1034" t="s">
        <v>3796</v>
      </c>
      <c r="E183" s="564">
        <v>1450000</v>
      </c>
      <c r="F183" s="545">
        <v>0.12</v>
      </c>
      <c r="G183" s="564">
        <f t="shared" si="7"/>
        <v>174000</v>
      </c>
      <c r="H183" s="544" t="s">
        <v>43</v>
      </c>
      <c r="I183" s="544" t="s">
        <v>207</v>
      </c>
      <c r="J183" s="149"/>
      <c r="K183" s="149"/>
      <c r="L183" s="149"/>
      <c r="M183" s="129"/>
      <c r="N183" s="69"/>
      <c r="O183" s="30"/>
    </row>
    <row r="184" spans="1:15" ht="12.75" customHeight="1">
      <c r="A184" s="3276"/>
      <c r="B184" s="580"/>
      <c r="C184" s="397"/>
      <c r="D184" s="1052"/>
      <c r="E184" s="888"/>
      <c r="F184" s="397"/>
      <c r="G184" s="888"/>
      <c r="H184" s="399"/>
      <c r="I184" s="399"/>
      <c r="J184" s="149"/>
      <c r="K184" s="149"/>
      <c r="L184" s="149"/>
      <c r="M184" s="129"/>
      <c r="N184" s="69"/>
      <c r="O184" s="30"/>
    </row>
    <row r="185" spans="1:15" ht="12.75" customHeight="1">
      <c r="A185" s="3276"/>
      <c r="B185" s="581"/>
      <c r="C185" s="397"/>
      <c r="D185" s="1036"/>
      <c r="E185" s="888"/>
      <c r="F185" s="397"/>
      <c r="G185" s="888"/>
      <c r="H185" s="399"/>
      <c r="I185" s="399"/>
      <c r="J185" s="149"/>
      <c r="K185" s="149"/>
      <c r="L185" s="149"/>
      <c r="M185" s="129"/>
      <c r="N185" s="69"/>
      <c r="O185" s="30"/>
    </row>
    <row r="186" spans="1:15" ht="12.75" customHeight="1">
      <c r="A186" s="3276"/>
      <c r="B186" s="431"/>
      <c r="C186" s="392"/>
      <c r="D186" s="1037"/>
      <c r="E186" s="889"/>
      <c r="F186" s="392"/>
      <c r="G186" s="889"/>
      <c r="H186" s="391"/>
      <c r="I186" s="391"/>
      <c r="J186" s="149"/>
      <c r="K186" s="149"/>
      <c r="L186" s="149"/>
      <c r="M186" s="129"/>
      <c r="N186" s="69"/>
      <c r="O186" s="809">
        <f>SUM(O178:O185)</f>
        <v>345000</v>
      </c>
    </row>
    <row r="187" spans="1:15" ht="19.5" customHeight="1">
      <c r="A187" s="3276"/>
      <c r="B187" s="256"/>
      <c r="C187" s="256"/>
      <c r="D187" s="1038" t="s">
        <v>34</v>
      </c>
      <c r="E187" s="912">
        <f>SUM(E178:E186)</f>
        <v>10330000</v>
      </c>
      <c r="F187" s="292" t="s">
        <v>34</v>
      </c>
      <c r="G187" s="913">
        <f>SUM(G178:G186)</f>
        <v>848100</v>
      </c>
      <c r="H187" s="3423"/>
      <c r="I187" s="3423"/>
      <c r="J187" s="3423"/>
      <c r="K187" s="3423"/>
      <c r="L187" s="3409" t="s">
        <v>9319</v>
      </c>
      <c r="M187" s="3409"/>
      <c r="N187" s="3409"/>
      <c r="O187" s="924">
        <f>O186+G187</f>
        <v>1193100</v>
      </c>
    </row>
    <row r="189" spans="1:15" ht="12.75" customHeight="1">
      <c r="A189" s="3275" t="s">
        <v>30</v>
      </c>
      <c r="B189" s="3275"/>
      <c r="C189" s="3275"/>
      <c r="D189" s="3275"/>
      <c r="E189" s="3275"/>
      <c r="F189" s="3275"/>
      <c r="G189" s="3275"/>
      <c r="H189" s="3275"/>
      <c r="I189" s="3275"/>
      <c r="J189" s="3275"/>
      <c r="K189" s="3275"/>
      <c r="L189" s="3275"/>
      <c r="M189" s="3275"/>
      <c r="N189" s="3275"/>
      <c r="O189" s="3275"/>
    </row>
    <row r="190" spans="1:15" ht="12.75" customHeight="1">
      <c r="A190" s="2119" t="s">
        <v>37</v>
      </c>
      <c r="B190" s="24" t="s">
        <v>3</v>
      </c>
      <c r="C190" s="8" t="s">
        <v>4</v>
      </c>
      <c r="D190" s="8" t="s">
        <v>5</v>
      </c>
      <c r="E190" s="907" t="s">
        <v>6</v>
      </c>
      <c r="F190" s="24" t="s">
        <v>7</v>
      </c>
      <c r="G190" s="885" t="s">
        <v>8</v>
      </c>
      <c r="H190" s="156" t="s">
        <v>9</v>
      </c>
      <c r="I190" s="24" t="s">
        <v>10</v>
      </c>
      <c r="J190" s="24" t="s">
        <v>11</v>
      </c>
      <c r="K190" s="24" t="s">
        <v>3</v>
      </c>
      <c r="L190" s="24" t="s">
        <v>5</v>
      </c>
      <c r="M190" s="24" t="s">
        <v>12</v>
      </c>
      <c r="N190" s="24" t="s">
        <v>7</v>
      </c>
      <c r="O190" s="30"/>
    </row>
    <row r="191" spans="1:15" ht="12.75" customHeight="1">
      <c r="A191" s="3276" t="s">
        <v>13</v>
      </c>
      <c r="B191" s="504">
        <v>9488</v>
      </c>
      <c r="C191" s="389">
        <v>0.1</v>
      </c>
      <c r="D191" s="1034" t="s">
        <v>9320</v>
      </c>
      <c r="E191" s="1683">
        <v>1350000</v>
      </c>
      <c r="F191" s="389">
        <v>0.1</v>
      </c>
      <c r="G191" s="1683">
        <f>F191*E191</f>
        <v>135000</v>
      </c>
      <c r="H191" s="387" t="s">
        <v>30</v>
      </c>
      <c r="I191" s="387" t="s">
        <v>493</v>
      </c>
      <c r="J191" s="149"/>
      <c r="K191" s="391"/>
      <c r="L191" s="777"/>
      <c r="M191" s="567"/>
      <c r="N191" s="392"/>
      <c r="O191" s="778"/>
    </row>
    <row r="192" spans="1:15" ht="12.75" customHeight="1">
      <c r="A192" s="3276"/>
      <c r="B192" s="579">
        <v>9571</v>
      </c>
      <c r="C192" s="389">
        <v>0.1</v>
      </c>
      <c r="D192" s="1034" t="s">
        <v>3871</v>
      </c>
      <c r="E192" s="1683">
        <v>1800000</v>
      </c>
      <c r="F192" s="389">
        <v>0.05</v>
      </c>
      <c r="G192" s="1683">
        <f>E192*F192</f>
        <v>90000</v>
      </c>
      <c r="H192" s="386" t="s">
        <v>43</v>
      </c>
      <c r="I192" s="386" t="s">
        <v>3018</v>
      </c>
      <c r="J192" s="149"/>
      <c r="K192" s="149"/>
      <c r="L192" s="149"/>
      <c r="M192" s="129"/>
      <c r="N192" s="69"/>
      <c r="O192" s="30"/>
    </row>
    <row r="193" spans="1:15" ht="12.75" customHeight="1">
      <c r="A193" s="3276"/>
      <c r="B193" s="504">
        <v>9577</v>
      </c>
      <c r="C193" s="545">
        <v>0.1</v>
      </c>
      <c r="D193" s="1034" t="s">
        <v>3514</v>
      </c>
      <c r="E193" s="564">
        <v>1500000</v>
      </c>
      <c r="F193" s="545">
        <v>0.05</v>
      </c>
      <c r="G193" s="1683">
        <f>E193*F193</f>
        <v>75000</v>
      </c>
      <c r="H193" s="544" t="s">
        <v>15</v>
      </c>
      <c r="I193" s="544" t="s">
        <v>207</v>
      </c>
      <c r="J193" s="407"/>
      <c r="K193" s="149"/>
      <c r="L193" s="149"/>
      <c r="M193" s="129"/>
      <c r="N193" s="69"/>
      <c r="O193" s="30"/>
    </row>
    <row r="194" spans="1:15" ht="12.75" customHeight="1">
      <c r="A194" s="3276"/>
      <c r="B194" s="447"/>
      <c r="C194" s="482"/>
      <c r="D194" s="1036"/>
      <c r="E194" s="583"/>
      <c r="F194" s="482"/>
      <c r="G194" s="565"/>
      <c r="H194" s="484"/>
      <c r="I194" s="484"/>
      <c r="J194" s="407"/>
      <c r="K194" s="149"/>
      <c r="L194" s="149"/>
      <c r="M194" s="129"/>
      <c r="N194" s="69"/>
      <c r="O194" s="30"/>
    </row>
    <row r="195" spans="1:15" ht="12.75" customHeight="1">
      <c r="A195" s="3276"/>
      <c r="B195" s="581"/>
      <c r="C195" s="397"/>
      <c r="D195" s="1036"/>
      <c r="E195" s="565"/>
      <c r="F195" s="397"/>
      <c r="G195" s="888"/>
      <c r="H195" s="399"/>
      <c r="I195" s="399"/>
      <c r="J195" s="149"/>
      <c r="K195" s="149"/>
      <c r="L195" s="149"/>
      <c r="M195" s="129"/>
      <c r="N195" s="69"/>
      <c r="O195" s="30"/>
    </row>
    <row r="196" spans="1:15" ht="12.75" customHeight="1">
      <c r="A196" s="3276"/>
      <c r="B196" s="431"/>
      <c r="C196" s="392"/>
      <c r="D196" s="1037"/>
      <c r="E196" s="889"/>
      <c r="F196" s="392"/>
      <c r="G196" s="889"/>
      <c r="H196" s="391"/>
      <c r="I196" s="391"/>
      <c r="J196" s="149"/>
      <c r="K196" s="149"/>
      <c r="L196" s="149"/>
      <c r="M196" s="129"/>
      <c r="N196" s="69"/>
      <c r="O196" s="30">
        <f>SUM(O191:O195)</f>
        <v>0</v>
      </c>
    </row>
    <row r="197" spans="1:15" ht="20.25">
      <c r="A197" s="3276"/>
      <c r="B197" s="256"/>
      <c r="C197" s="256"/>
      <c r="D197" s="1038" t="s">
        <v>34</v>
      </c>
      <c r="E197" s="925">
        <f>SUM(E191:E196)</f>
        <v>4650000</v>
      </c>
      <c r="F197" s="292" t="s">
        <v>34</v>
      </c>
      <c r="G197" s="926">
        <f>SUM(G191:G196)</f>
        <v>300000</v>
      </c>
      <c r="H197" s="3423"/>
      <c r="I197" s="3423"/>
      <c r="J197" s="3423"/>
      <c r="K197" s="3423"/>
      <c r="L197" s="3406" t="s">
        <v>1029</v>
      </c>
      <c r="M197" s="3406"/>
      <c r="N197" s="3406"/>
      <c r="O197" s="927">
        <f>O196+G197</f>
        <v>300000</v>
      </c>
    </row>
    <row r="199" spans="1:15" ht="12.75" customHeight="1">
      <c r="A199" s="3275" t="s">
        <v>487</v>
      </c>
      <c r="B199" s="3275"/>
      <c r="C199" s="3275"/>
      <c r="D199" s="3275"/>
      <c r="E199" s="3275"/>
      <c r="F199" s="3275"/>
      <c r="G199" s="3275"/>
      <c r="H199" s="3275"/>
      <c r="I199" s="3275"/>
      <c r="J199" s="3275"/>
      <c r="K199" s="3275"/>
      <c r="L199" s="3275"/>
      <c r="M199" s="3275"/>
      <c r="N199" s="3275"/>
      <c r="O199" s="3275"/>
    </row>
    <row r="200" spans="1:15" ht="12.75" customHeight="1">
      <c r="A200" s="2119" t="s">
        <v>37</v>
      </c>
      <c r="B200" s="24" t="s">
        <v>3</v>
      </c>
      <c r="C200" s="8" t="s">
        <v>4</v>
      </c>
      <c r="D200" s="8" t="s">
        <v>5</v>
      </c>
      <c r="E200" s="907" t="s">
        <v>6</v>
      </c>
      <c r="F200" s="24" t="s">
        <v>7</v>
      </c>
      <c r="G200" s="885" t="s">
        <v>8</v>
      </c>
      <c r="H200" s="156" t="s">
        <v>9</v>
      </c>
      <c r="I200" s="24" t="s">
        <v>10</v>
      </c>
      <c r="J200" s="24" t="s">
        <v>11</v>
      </c>
      <c r="K200" s="24" t="s">
        <v>3</v>
      </c>
      <c r="L200" s="24" t="s">
        <v>5</v>
      </c>
      <c r="M200" s="24" t="s">
        <v>12</v>
      </c>
      <c r="N200" s="24" t="s">
        <v>7</v>
      </c>
      <c r="O200" s="30"/>
    </row>
    <row r="201" spans="1:15" ht="12.75" customHeight="1">
      <c r="A201" s="3276">
        <v>0</v>
      </c>
      <c r="B201" s="447" t="s">
        <v>31</v>
      </c>
      <c r="C201" s="397">
        <v>0.1</v>
      </c>
      <c r="D201" s="1036" t="s">
        <v>518</v>
      </c>
      <c r="E201" s="888"/>
      <c r="F201" s="397"/>
      <c r="G201" s="888"/>
      <c r="H201" s="391"/>
      <c r="I201" s="391" t="s">
        <v>22</v>
      </c>
      <c r="J201" s="149"/>
      <c r="K201" s="387">
        <v>9481</v>
      </c>
      <c r="L201" s="1680" t="s">
        <v>3686</v>
      </c>
      <c r="M201" s="564">
        <v>2280000</v>
      </c>
      <c r="N201" s="729">
        <v>0.04</v>
      </c>
      <c r="O201" s="564">
        <f>M201*N201</f>
        <v>91200</v>
      </c>
    </row>
    <row r="202" spans="1:15" ht="12.75" customHeight="1">
      <c r="A202" s="3276"/>
      <c r="B202" s="581"/>
      <c r="C202" s="397"/>
      <c r="D202" s="1036"/>
      <c r="E202" s="888"/>
      <c r="F202" s="397"/>
      <c r="G202" s="888"/>
      <c r="H202" s="399"/>
      <c r="I202" s="399"/>
      <c r="J202" s="149"/>
      <c r="K202" s="418">
        <v>9501</v>
      </c>
      <c r="L202" s="419" t="s">
        <v>9321</v>
      </c>
      <c r="M202" s="385">
        <v>2300000</v>
      </c>
      <c r="N202" s="780">
        <v>0.04</v>
      </c>
      <c r="O202" s="564">
        <f>M202*N202</f>
        <v>92000</v>
      </c>
    </row>
    <row r="203" spans="1:15" ht="12.75" customHeight="1">
      <c r="A203" s="3276"/>
      <c r="B203" s="431"/>
      <c r="C203" s="392"/>
      <c r="D203" s="1037"/>
      <c r="E203" s="889"/>
      <c r="F203" s="392"/>
      <c r="G203" s="889"/>
      <c r="H203" s="391"/>
      <c r="I203" s="391"/>
      <c r="J203" s="149"/>
      <c r="K203" s="149"/>
      <c r="L203" s="149"/>
      <c r="M203" s="129"/>
      <c r="N203" s="69"/>
      <c r="O203" s="30">
        <f>SUM(O201:O202)</f>
        <v>183200</v>
      </c>
    </row>
    <row r="204" spans="1:15" ht="20.25">
      <c r="A204" s="3276"/>
      <c r="B204" s="256"/>
      <c r="C204" s="256"/>
      <c r="D204" s="1038" t="s">
        <v>34</v>
      </c>
      <c r="E204" s="908">
        <f>SUM(E201:E203)</f>
        <v>0</v>
      </c>
      <c r="F204" s="292" t="s">
        <v>34</v>
      </c>
      <c r="G204" s="902">
        <f>SUM(G201:G203)</f>
        <v>0</v>
      </c>
      <c r="H204" s="3423"/>
      <c r="I204" s="3423"/>
      <c r="J204" s="3423"/>
      <c r="K204" s="3423"/>
      <c r="L204" s="3406" t="s">
        <v>9319</v>
      </c>
      <c r="M204" s="3406"/>
      <c r="N204" s="3406"/>
      <c r="O204" s="927">
        <f>O203+G204</f>
        <v>183200</v>
      </c>
    </row>
    <row r="206" spans="1:15">
      <c r="A206" s="3275" t="s">
        <v>25</v>
      </c>
      <c r="B206" s="3275"/>
      <c r="C206" s="3275"/>
      <c r="D206" s="3275"/>
      <c r="E206" s="3275"/>
      <c r="F206" s="3275"/>
      <c r="G206" s="3275"/>
      <c r="H206" s="3275"/>
      <c r="I206" s="3275"/>
      <c r="J206" s="3275"/>
      <c r="K206" s="3275"/>
      <c r="L206" s="3275"/>
      <c r="M206" s="3275"/>
      <c r="N206" s="3275"/>
      <c r="O206" s="3275"/>
    </row>
    <row r="207" spans="1:15">
      <c r="A207" s="2119" t="s">
        <v>37</v>
      </c>
      <c r="B207" s="24" t="s">
        <v>3</v>
      </c>
      <c r="C207" s="8" t="s">
        <v>4</v>
      </c>
      <c r="D207" s="8" t="s">
        <v>5</v>
      </c>
      <c r="E207" s="907" t="s">
        <v>6</v>
      </c>
      <c r="F207" s="24" t="s">
        <v>7</v>
      </c>
      <c r="G207" s="885" t="s">
        <v>8</v>
      </c>
      <c r="H207" s="156" t="s">
        <v>9</v>
      </c>
      <c r="I207" s="24" t="s">
        <v>10</v>
      </c>
      <c r="J207" s="24" t="s">
        <v>11</v>
      </c>
      <c r="K207" s="24" t="s">
        <v>3</v>
      </c>
      <c r="L207" s="24" t="s">
        <v>5</v>
      </c>
      <c r="M207" s="24" t="s">
        <v>12</v>
      </c>
      <c r="N207" s="24" t="s">
        <v>7</v>
      </c>
      <c r="O207" s="30"/>
    </row>
    <row r="208" spans="1:15">
      <c r="A208" s="3276">
        <v>3</v>
      </c>
      <c r="B208" s="407"/>
      <c r="C208" s="407"/>
      <c r="D208" s="920"/>
      <c r="E208" s="407"/>
      <c r="F208" s="407"/>
      <c r="G208" s="407"/>
      <c r="H208" s="407"/>
      <c r="I208" s="407"/>
      <c r="J208" s="308"/>
      <c r="K208" s="418">
        <v>9545</v>
      </c>
      <c r="L208" s="1680" t="s">
        <v>9310</v>
      </c>
      <c r="M208" s="564">
        <v>2000000</v>
      </c>
      <c r="N208" s="383">
        <v>0.05</v>
      </c>
      <c r="O208" s="708">
        <f>M208*N208</f>
        <v>100000</v>
      </c>
    </row>
    <row r="209" spans="1:15">
      <c r="A209" s="3276"/>
      <c r="B209" s="447"/>
      <c r="C209" s="776"/>
      <c r="D209" s="1036"/>
      <c r="E209" s="914"/>
      <c r="F209" s="482"/>
      <c r="G209" s="895"/>
      <c r="H209" s="484"/>
      <c r="I209" s="399"/>
      <c r="J209" s="149"/>
      <c r="K209" s="418">
        <v>9487</v>
      </c>
      <c r="L209" s="1680" t="s">
        <v>7130</v>
      </c>
      <c r="M209" s="564">
        <v>2680000</v>
      </c>
      <c r="N209" s="383">
        <v>0.05</v>
      </c>
      <c r="O209" s="708">
        <f>M209*N209</f>
        <v>134000</v>
      </c>
    </row>
    <row r="210" spans="1:15">
      <c r="A210" s="3276"/>
      <c r="B210" s="447"/>
      <c r="C210" s="482"/>
      <c r="D210" s="1036"/>
      <c r="E210" s="914"/>
      <c r="F210" s="482"/>
      <c r="G210" s="895"/>
      <c r="H210" s="484"/>
      <c r="I210" s="484"/>
      <c r="J210" s="407"/>
      <c r="K210" s="418">
        <v>9427</v>
      </c>
      <c r="L210" s="1680" t="s">
        <v>328</v>
      </c>
      <c r="M210" s="1683">
        <v>1350000</v>
      </c>
      <c r="N210" s="383">
        <v>0.05</v>
      </c>
      <c r="O210" s="708">
        <f>M210*N210</f>
        <v>67500</v>
      </c>
    </row>
    <row r="211" spans="1:15">
      <c r="A211" s="3276"/>
      <c r="B211" s="447"/>
      <c r="C211" s="482"/>
      <c r="D211" s="1036"/>
      <c r="E211" s="914"/>
      <c r="F211" s="482"/>
      <c r="G211" s="895"/>
      <c r="H211" s="484"/>
      <c r="I211" s="484"/>
      <c r="J211" s="407"/>
      <c r="K211" s="418">
        <v>9509</v>
      </c>
      <c r="L211" s="1680" t="s">
        <v>9316</v>
      </c>
      <c r="M211" s="564">
        <v>3100000</v>
      </c>
      <c r="N211" s="383">
        <v>0.05</v>
      </c>
      <c r="O211" s="708">
        <f>M211*N211</f>
        <v>155000</v>
      </c>
    </row>
    <row r="212" spans="1:15">
      <c r="A212" s="3276"/>
      <c r="B212" s="581"/>
      <c r="C212" s="397"/>
      <c r="D212" s="1036"/>
      <c r="E212" s="915"/>
      <c r="F212" s="397"/>
      <c r="G212" s="888"/>
      <c r="H212" s="399"/>
      <c r="I212" s="399"/>
      <c r="J212" s="149"/>
      <c r="K212" s="149"/>
      <c r="L212" s="149"/>
      <c r="M212" s="129"/>
      <c r="N212" s="69"/>
      <c r="O212" s="30"/>
    </row>
    <row r="213" spans="1:15">
      <c r="A213" s="3276"/>
      <c r="B213" s="431"/>
      <c r="C213" s="392"/>
      <c r="D213" s="1037"/>
      <c r="E213" s="916"/>
      <c r="F213" s="392"/>
      <c r="G213" s="889"/>
      <c r="H213" s="391"/>
      <c r="I213" s="391"/>
      <c r="J213" s="149"/>
      <c r="K213" s="149"/>
      <c r="L213" s="149"/>
      <c r="M213" s="129"/>
      <c r="N213" s="69"/>
      <c r="O213" s="30">
        <f>SUM(O208:O212)</f>
        <v>456500</v>
      </c>
    </row>
    <row r="214" spans="1:15" ht="23.25">
      <c r="A214" s="3276"/>
      <c r="B214" s="256"/>
      <c r="C214" s="256"/>
      <c r="D214" s="1038" t="s">
        <v>34</v>
      </c>
      <c r="E214" s="917">
        <f>SUM(E208:E212)</f>
        <v>0</v>
      </c>
      <c r="F214" s="292" t="s">
        <v>34</v>
      </c>
      <c r="G214" s="902">
        <f>SUM(G208:G213)</f>
        <v>0</v>
      </c>
      <c r="H214" s="3423"/>
      <c r="I214" s="3423"/>
      <c r="J214" s="3423"/>
      <c r="K214" s="3423"/>
      <c r="L214" s="3407" t="s">
        <v>9322</v>
      </c>
      <c r="M214" s="3407"/>
      <c r="N214" s="3407"/>
      <c r="O214" s="928">
        <f>O213+G214</f>
        <v>456500</v>
      </c>
    </row>
    <row r="215" spans="1:15" ht="15.75" customHeight="1"/>
    <row r="216" spans="1:15">
      <c r="A216" s="3435" t="s">
        <v>69</v>
      </c>
      <c r="B216" s="3435"/>
      <c r="C216" s="2113"/>
      <c r="D216" s="1042">
        <f>E214+E204+E197+E187+E174</f>
        <v>29110000</v>
      </c>
    </row>
    <row r="217" spans="1:15">
      <c r="A217" s="3436" t="s">
        <v>70</v>
      </c>
      <c r="B217" s="3436"/>
      <c r="C217" s="569"/>
      <c r="D217" s="1043"/>
    </row>
    <row r="218" spans="1:15">
      <c r="A218" s="3437" t="s">
        <v>71</v>
      </c>
      <c r="B218" s="3437"/>
      <c r="C218" s="142"/>
      <c r="D218" s="1044"/>
    </row>
    <row r="219" spans="1:15">
      <c r="A219" s="3438"/>
      <c r="B219" s="3438"/>
      <c r="C219" s="151"/>
      <c r="D219" s="1045"/>
    </row>
    <row r="222" spans="1:15">
      <c r="A222" s="3305" t="s">
        <v>9323</v>
      </c>
      <c r="B222" s="3305"/>
      <c r="C222" s="3305"/>
      <c r="D222" s="3305"/>
      <c r="E222" s="3305"/>
      <c r="F222" s="3305"/>
      <c r="G222" s="3305"/>
      <c r="H222" s="3305"/>
      <c r="I222" s="3305"/>
    </row>
    <row r="223" spans="1:15">
      <c r="A223" s="3305"/>
      <c r="B223" s="3305"/>
      <c r="C223" s="3305"/>
      <c r="D223" s="3305"/>
      <c r="E223" s="3305"/>
      <c r="F223" s="3305"/>
      <c r="G223" s="3305"/>
      <c r="H223" s="3305"/>
      <c r="I223" s="3305"/>
    </row>
    <row r="224" spans="1:15" ht="42.75">
      <c r="A224" s="485" t="s">
        <v>523</v>
      </c>
      <c r="B224" s="486" t="s">
        <v>524</v>
      </c>
      <c r="C224" s="486" t="s">
        <v>525</v>
      </c>
      <c r="D224" s="486" t="s">
        <v>526</v>
      </c>
      <c r="E224" s="910" t="s">
        <v>6</v>
      </c>
      <c r="F224" s="487" t="s">
        <v>7</v>
      </c>
      <c r="G224" s="896" t="s">
        <v>527</v>
      </c>
      <c r="H224" s="488" t="s">
        <v>11</v>
      </c>
      <c r="I224" s="489" t="s">
        <v>528</v>
      </c>
    </row>
    <row r="225" spans="1:9">
      <c r="A225" s="407"/>
      <c r="B225" s="407"/>
      <c r="C225" s="407"/>
      <c r="D225" s="920"/>
      <c r="E225" s="893"/>
      <c r="F225" s="407"/>
      <c r="G225" s="893"/>
      <c r="H225" s="407"/>
      <c r="I225" s="407"/>
    </row>
    <row r="226" spans="1:9">
      <c r="A226" s="504">
        <v>9525</v>
      </c>
      <c r="B226" s="545">
        <v>0.1</v>
      </c>
      <c r="C226" s="1680" t="s">
        <v>9324</v>
      </c>
      <c r="D226" s="1034" t="s">
        <v>622</v>
      </c>
      <c r="E226" s="564">
        <v>2200000</v>
      </c>
      <c r="F226" s="729">
        <v>0.06</v>
      </c>
      <c r="G226" s="564">
        <f t="shared" ref="G226:G235" si="8">E226*F226</f>
        <v>132000</v>
      </c>
      <c r="H226" s="1680" t="s">
        <v>743</v>
      </c>
      <c r="I226" s="1680" t="s">
        <v>15</v>
      </c>
    </row>
    <row r="227" spans="1:9">
      <c r="A227" s="504">
        <v>9443</v>
      </c>
      <c r="B227" s="545">
        <v>0.1</v>
      </c>
      <c r="C227" s="1680" t="s">
        <v>9325</v>
      </c>
      <c r="D227" s="1034" t="s">
        <v>622</v>
      </c>
      <c r="E227" s="564">
        <v>1050000</v>
      </c>
      <c r="F227" s="729">
        <v>0.06</v>
      </c>
      <c r="G227" s="564">
        <f t="shared" si="8"/>
        <v>63000</v>
      </c>
      <c r="H227" s="1680" t="s">
        <v>743</v>
      </c>
      <c r="I227" s="1680" t="s">
        <v>43</v>
      </c>
    </row>
    <row r="228" spans="1:9">
      <c r="A228" s="504">
        <v>9412</v>
      </c>
      <c r="B228" s="545">
        <v>0.1</v>
      </c>
      <c r="C228" s="1680" t="s">
        <v>899</v>
      </c>
      <c r="D228" s="1034" t="s">
        <v>622</v>
      </c>
      <c r="E228" s="564">
        <v>1900000</v>
      </c>
      <c r="F228" s="729">
        <v>0.06</v>
      </c>
      <c r="G228" s="564">
        <f t="shared" si="8"/>
        <v>114000</v>
      </c>
      <c r="H228" s="1680" t="s">
        <v>743</v>
      </c>
      <c r="I228" s="1680" t="s">
        <v>1</v>
      </c>
    </row>
    <row r="229" spans="1:9">
      <c r="A229" s="504">
        <v>9527</v>
      </c>
      <c r="B229" s="545">
        <v>0.1</v>
      </c>
      <c r="C229" s="1680" t="s">
        <v>9326</v>
      </c>
      <c r="D229" s="1034" t="s">
        <v>665</v>
      </c>
      <c r="E229" s="564">
        <v>1100000</v>
      </c>
      <c r="F229" s="729">
        <v>0.06</v>
      </c>
      <c r="G229" s="564">
        <f t="shared" si="8"/>
        <v>66000</v>
      </c>
      <c r="H229" s="1680" t="s">
        <v>747</v>
      </c>
      <c r="I229" s="1680" t="s">
        <v>46</v>
      </c>
    </row>
    <row r="230" spans="1:9">
      <c r="A230" s="504">
        <v>9520</v>
      </c>
      <c r="B230" s="545">
        <v>0.1</v>
      </c>
      <c r="C230" s="1680" t="s">
        <v>9327</v>
      </c>
      <c r="D230" s="1034" t="s">
        <v>622</v>
      </c>
      <c r="E230" s="564">
        <v>2450000</v>
      </c>
      <c r="F230" s="729">
        <v>0.06</v>
      </c>
      <c r="G230" s="564">
        <f t="shared" si="8"/>
        <v>147000</v>
      </c>
      <c r="H230" s="1680" t="s">
        <v>743</v>
      </c>
      <c r="I230" s="1680" t="s">
        <v>1</v>
      </c>
    </row>
    <row r="231" spans="1:9">
      <c r="A231" s="504">
        <v>9509</v>
      </c>
      <c r="B231" s="545">
        <v>0.1</v>
      </c>
      <c r="C231" s="1680" t="s">
        <v>9328</v>
      </c>
      <c r="D231" s="1034" t="s">
        <v>622</v>
      </c>
      <c r="E231" s="564">
        <v>3100000</v>
      </c>
      <c r="F231" s="729">
        <v>0.06</v>
      </c>
      <c r="G231" s="564">
        <f t="shared" si="8"/>
        <v>186000</v>
      </c>
      <c r="H231" s="1680" t="s">
        <v>743</v>
      </c>
      <c r="I231" s="1680" t="s">
        <v>46</v>
      </c>
    </row>
    <row r="232" spans="1:9">
      <c r="A232" s="504">
        <v>9488</v>
      </c>
      <c r="B232" s="545">
        <v>0.1</v>
      </c>
      <c r="C232" s="1680" t="s">
        <v>9329</v>
      </c>
      <c r="D232" s="1034" t="s">
        <v>622</v>
      </c>
      <c r="E232" s="564">
        <v>1350000</v>
      </c>
      <c r="F232" s="729">
        <v>0.06</v>
      </c>
      <c r="G232" s="564">
        <f t="shared" si="8"/>
        <v>81000</v>
      </c>
      <c r="H232" s="1680" t="s">
        <v>743</v>
      </c>
      <c r="I232" s="1680" t="s">
        <v>30</v>
      </c>
    </row>
    <row r="233" spans="1:9">
      <c r="A233" s="504">
        <v>9487</v>
      </c>
      <c r="B233" s="649">
        <v>0.08</v>
      </c>
      <c r="C233" s="1680" t="s">
        <v>7130</v>
      </c>
      <c r="D233" s="1034" t="s">
        <v>622</v>
      </c>
      <c r="E233" s="564">
        <v>2680000</v>
      </c>
      <c r="F233" s="859">
        <v>0.05</v>
      </c>
      <c r="G233" s="564">
        <f t="shared" si="8"/>
        <v>134000</v>
      </c>
      <c r="H233" s="1680" t="s">
        <v>743</v>
      </c>
      <c r="I233" s="1680" t="s">
        <v>15</v>
      </c>
    </row>
    <row r="234" spans="1:9">
      <c r="A234" s="504">
        <v>9571</v>
      </c>
      <c r="B234" s="545">
        <v>0.1</v>
      </c>
      <c r="C234" s="1680" t="s">
        <v>9330</v>
      </c>
      <c r="D234" s="1034" t="s">
        <v>665</v>
      </c>
      <c r="E234" s="564">
        <v>1800000</v>
      </c>
      <c r="F234" s="729">
        <v>0.06</v>
      </c>
      <c r="G234" s="564">
        <f t="shared" si="8"/>
        <v>108000</v>
      </c>
      <c r="H234" s="1680" t="s">
        <v>747</v>
      </c>
      <c r="I234" s="1680" t="s">
        <v>30</v>
      </c>
    </row>
    <row r="235" spans="1:9">
      <c r="A235" s="504">
        <v>9590</v>
      </c>
      <c r="B235" s="545">
        <v>0.1</v>
      </c>
      <c r="C235" s="1680" t="s">
        <v>3882</v>
      </c>
      <c r="D235" s="1034" t="s">
        <v>665</v>
      </c>
      <c r="E235" s="564">
        <v>2900000</v>
      </c>
      <c r="F235" s="729">
        <v>0.06</v>
      </c>
      <c r="G235" s="564">
        <f t="shared" si="8"/>
        <v>174000</v>
      </c>
      <c r="H235" s="1680" t="s">
        <v>747</v>
      </c>
      <c r="I235" s="1680" t="s">
        <v>1</v>
      </c>
    </row>
    <row r="236" spans="1:9">
      <c r="B236" s="407"/>
      <c r="C236" s="407"/>
      <c r="D236" s="920"/>
      <c r="E236" s="893"/>
      <c r="F236" s="407"/>
      <c r="G236" s="893"/>
      <c r="H236" s="407"/>
      <c r="I236" s="407"/>
    </row>
    <row r="237" spans="1:9" ht="20.25">
      <c r="A237" s="407"/>
      <c r="B237" s="407"/>
      <c r="C237" s="407"/>
      <c r="D237" s="920"/>
      <c r="E237" s="534">
        <f>SUM(E226:E236)</f>
        <v>20530000</v>
      </c>
      <c r="F237" s="614"/>
      <c r="G237" s="929">
        <f>SUM(G226:G236)</f>
        <v>1205000</v>
      </c>
      <c r="H237" s="3413" t="s">
        <v>9331</v>
      </c>
      <c r="I237" s="3413"/>
    </row>
    <row r="239" spans="1:9">
      <c r="A239" s="3305" t="s">
        <v>9332</v>
      </c>
      <c r="B239" s="3305"/>
      <c r="C239" s="3305"/>
      <c r="D239" s="3305"/>
      <c r="E239" s="3305"/>
      <c r="F239" s="3305"/>
      <c r="G239" s="3305"/>
      <c r="H239" s="3305"/>
      <c r="I239" s="3305"/>
    </row>
    <row r="240" spans="1:9">
      <c r="A240" s="3305"/>
      <c r="B240" s="3305"/>
      <c r="C240" s="3305"/>
      <c r="D240" s="3305"/>
      <c r="E240" s="3305"/>
      <c r="F240" s="3305"/>
      <c r="G240" s="3305"/>
      <c r="H240" s="3305"/>
      <c r="I240" s="3305"/>
    </row>
    <row r="241" spans="1:9" ht="42.75">
      <c r="A241" s="485" t="s">
        <v>523</v>
      </c>
      <c r="B241" s="486" t="s">
        <v>524</v>
      </c>
      <c r="C241" s="486" t="s">
        <v>525</v>
      </c>
      <c r="D241" s="486" t="s">
        <v>526</v>
      </c>
      <c r="E241" s="910" t="s">
        <v>6</v>
      </c>
      <c r="F241" s="487" t="s">
        <v>7</v>
      </c>
      <c r="G241" s="896" t="s">
        <v>527</v>
      </c>
      <c r="H241" s="488" t="s">
        <v>11</v>
      </c>
      <c r="I241" s="489" t="s">
        <v>528</v>
      </c>
    </row>
    <row r="242" spans="1:9">
      <c r="A242" s="504">
        <v>9481</v>
      </c>
      <c r="B242" s="545">
        <v>0.1</v>
      </c>
      <c r="C242" s="1680" t="s">
        <v>9333</v>
      </c>
      <c r="D242" s="1034" t="s">
        <v>622</v>
      </c>
      <c r="E242" s="564">
        <v>2280000</v>
      </c>
      <c r="F242" s="729">
        <v>0.02</v>
      </c>
      <c r="G242" s="564">
        <f>E242*F242</f>
        <v>45600</v>
      </c>
      <c r="H242" s="1680" t="s">
        <v>743</v>
      </c>
      <c r="I242" s="1680" t="s">
        <v>43</v>
      </c>
    </row>
    <row r="243" spans="1:9" s="605" customFormat="1">
      <c r="A243" s="504">
        <v>9545</v>
      </c>
      <c r="B243" s="545">
        <v>0.1</v>
      </c>
      <c r="C243" s="1680" t="s">
        <v>1278</v>
      </c>
      <c r="D243" s="1034" t="s">
        <v>665</v>
      </c>
      <c r="E243" s="564">
        <v>2000000</v>
      </c>
      <c r="F243" s="729">
        <v>0.02</v>
      </c>
      <c r="G243" s="564">
        <f>E243*F243</f>
        <v>40000</v>
      </c>
      <c r="H243" s="1680" t="s">
        <v>747</v>
      </c>
      <c r="I243" s="1680" t="s">
        <v>15</v>
      </c>
    </row>
    <row r="244" spans="1:9" s="605" customFormat="1">
      <c r="A244" s="447"/>
      <c r="B244" s="482"/>
      <c r="C244" s="483"/>
      <c r="D244" s="1036"/>
      <c r="E244" s="895"/>
      <c r="F244" s="483"/>
      <c r="G244" s="895"/>
      <c r="H244" s="483"/>
      <c r="I244" s="483"/>
    </row>
    <row r="245" spans="1:9" s="605" customFormat="1" ht="20.25">
      <c r="A245" s="483"/>
      <c r="B245" s="482"/>
      <c r="C245" s="483"/>
      <c r="D245" s="1036"/>
      <c r="E245" s="918">
        <f>SUM(E242:E244)</f>
        <v>4280000</v>
      </c>
      <c r="F245" s="673"/>
      <c r="G245" s="929">
        <f>SUM(G242:G244)</f>
        <v>85600</v>
      </c>
      <c r="H245" s="3413" t="s">
        <v>9334</v>
      </c>
      <c r="I245" s="3413"/>
    </row>
    <row r="248" spans="1:9" ht="18" customHeight="1">
      <c r="A248" s="3305" t="s">
        <v>9335</v>
      </c>
      <c r="B248" s="3305"/>
      <c r="C248" s="3305"/>
      <c r="D248" s="3305"/>
      <c r="E248" s="3305"/>
      <c r="F248" s="3305"/>
      <c r="G248" s="3305"/>
      <c r="H248" s="3305"/>
      <c r="I248" s="3305"/>
    </row>
    <row r="249" spans="1:9">
      <c r="A249" s="3305"/>
      <c r="B249" s="3305"/>
      <c r="C249" s="3305"/>
      <c r="D249" s="3305"/>
      <c r="E249" s="3305"/>
      <c r="F249" s="3305"/>
      <c r="G249" s="3305"/>
      <c r="H249" s="3305"/>
      <c r="I249" s="3305"/>
    </row>
    <row r="250" spans="1:9" ht="42.75">
      <c r="A250" s="485" t="s">
        <v>523</v>
      </c>
      <c r="B250" s="486" t="s">
        <v>524</v>
      </c>
      <c r="C250" s="486" t="s">
        <v>525</v>
      </c>
      <c r="D250" s="486" t="s">
        <v>526</v>
      </c>
      <c r="E250" s="910" t="s">
        <v>6</v>
      </c>
      <c r="F250" s="487" t="s">
        <v>7</v>
      </c>
      <c r="G250" s="896" t="s">
        <v>527</v>
      </c>
      <c r="H250" s="488" t="s">
        <v>11</v>
      </c>
      <c r="I250" s="489" t="s">
        <v>528</v>
      </c>
    </row>
    <row r="251" spans="1:9">
      <c r="A251" s="504">
        <v>9427</v>
      </c>
      <c r="B251" s="545">
        <v>0.1</v>
      </c>
      <c r="C251" s="1680" t="s">
        <v>9336</v>
      </c>
      <c r="D251" s="1034" t="s">
        <v>665</v>
      </c>
      <c r="E251" s="564">
        <v>1350000</v>
      </c>
      <c r="F251" s="729">
        <v>0.01</v>
      </c>
      <c r="G251" s="564">
        <f>E251*F251</f>
        <v>13500</v>
      </c>
      <c r="H251" s="1680" t="s">
        <v>747</v>
      </c>
      <c r="I251" s="1680" t="s">
        <v>46</v>
      </c>
    </row>
    <row r="252" spans="1:9">
      <c r="A252" s="504">
        <v>9533</v>
      </c>
      <c r="B252" s="545">
        <v>0.1</v>
      </c>
      <c r="C252" s="1680" t="s">
        <v>9337</v>
      </c>
      <c r="D252" s="1034" t="s">
        <v>665</v>
      </c>
      <c r="E252" s="564">
        <v>1450000</v>
      </c>
      <c r="F252" s="729">
        <v>0.01</v>
      </c>
      <c r="G252" s="564">
        <f>E252*F252</f>
        <v>14500</v>
      </c>
      <c r="H252" s="1680" t="s">
        <v>747</v>
      </c>
      <c r="I252" s="1680" t="s">
        <v>46</v>
      </c>
    </row>
    <row r="253" spans="1:9">
      <c r="A253" s="504">
        <v>9577</v>
      </c>
      <c r="B253" s="545">
        <v>0.1</v>
      </c>
      <c r="C253" s="1680" t="s">
        <v>3514</v>
      </c>
      <c r="D253" s="1034"/>
      <c r="E253" s="564">
        <v>1500000</v>
      </c>
      <c r="F253" s="729">
        <v>0.01</v>
      </c>
      <c r="G253" s="564">
        <f>E253*F253</f>
        <v>15000</v>
      </c>
      <c r="H253" s="1680" t="s">
        <v>747</v>
      </c>
      <c r="I253" s="1680" t="s">
        <v>130</v>
      </c>
    </row>
    <row r="254" spans="1:9">
      <c r="A254" s="407"/>
      <c r="B254" s="407"/>
      <c r="C254" s="407"/>
      <c r="D254" s="920"/>
      <c r="E254" s="893"/>
      <c r="F254" s="407"/>
      <c r="G254" s="618"/>
      <c r="H254" s="407"/>
      <c r="I254" s="407"/>
    </row>
    <row r="255" spans="1:9" ht="20.25">
      <c r="A255" s="407"/>
      <c r="B255" s="407"/>
      <c r="C255" s="407"/>
      <c r="D255" s="920"/>
      <c r="E255" s="534">
        <f>SUM(E251:E254)</f>
        <v>4300000</v>
      </c>
      <c r="F255" s="614"/>
      <c r="G255" s="929">
        <f>SUM(G251:G254)</f>
        <v>43000</v>
      </c>
      <c r="H255" s="3413" t="s">
        <v>9338</v>
      </c>
      <c r="I255" s="3413"/>
    </row>
    <row r="257" spans="1:7">
      <c r="A257" s="3305" t="s">
        <v>927</v>
      </c>
      <c r="B257" s="3305"/>
      <c r="C257" s="3305"/>
      <c r="D257" s="3305"/>
      <c r="E257" s="3305"/>
      <c r="F257" s="3305"/>
      <c r="G257" s="3305"/>
    </row>
    <row r="258" spans="1:7">
      <c r="A258" s="3305"/>
      <c r="B258" s="3305"/>
      <c r="C258" s="3305"/>
      <c r="D258" s="3305"/>
      <c r="E258" s="3305"/>
      <c r="F258" s="3305"/>
      <c r="G258" s="3305"/>
    </row>
    <row r="259" spans="1:7" ht="30">
      <c r="A259" s="781" t="s">
        <v>523</v>
      </c>
      <c r="B259" s="782" t="s">
        <v>548</v>
      </c>
      <c r="C259" s="781" t="s">
        <v>5</v>
      </c>
      <c r="D259" s="783" t="s">
        <v>549</v>
      </c>
      <c r="E259" s="900" t="s">
        <v>550</v>
      </c>
      <c r="F259" s="785" t="s">
        <v>551</v>
      </c>
      <c r="G259" s="905" t="s">
        <v>527</v>
      </c>
    </row>
    <row r="260" spans="1:7">
      <c r="A260" s="504">
        <v>9412</v>
      </c>
      <c r="B260" s="545">
        <v>0.1</v>
      </c>
      <c r="C260" s="1680" t="s">
        <v>3595</v>
      </c>
      <c r="D260" s="1034"/>
      <c r="E260" s="564">
        <v>1900000</v>
      </c>
      <c r="F260" s="878">
        <v>0.02</v>
      </c>
      <c r="G260" s="564">
        <f t="shared" ref="G260:G274" si="9">E260*F260</f>
        <v>38000</v>
      </c>
    </row>
    <row r="261" spans="1:7">
      <c r="A261" s="504">
        <v>9525</v>
      </c>
      <c r="B261" s="545">
        <v>0.1</v>
      </c>
      <c r="C261" s="1680" t="s">
        <v>9307</v>
      </c>
      <c r="D261" s="1034"/>
      <c r="E261" s="564">
        <v>2200000</v>
      </c>
      <c r="F261" s="878">
        <v>0.02</v>
      </c>
      <c r="G261" s="564">
        <f t="shared" si="9"/>
        <v>44000</v>
      </c>
    </row>
    <row r="262" spans="1:7">
      <c r="A262" s="504">
        <v>9520</v>
      </c>
      <c r="B262" s="545">
        <v>0.1</v>
      </c>
      <c r="C262" s="1680" t="s">
        <v>9308</v>
      </c>
      <c r="D262" s="1034"/>
      <c r="E262" s="564">
        <v>2450000</v>
      </c>
      <c r="F262" s="878">
        <v>0.02</v>
      </c>
      <c r="G262" s="564">
        <f t="shared" si="9"/>
        <v>49000</v>
      </c>
    </row>
    <row r="263" spans="1:7">
      <c r="A263" s="504">
        <v>9545</v>
      </c>
      <c r="B263" s="545">
        <v>0.1</v>
      </c>
      <c r="C263" s="1680" t="s">
        <v>9310</v>
      </c>
      <c r="D263" s="1034"/>
      <c r="E263" s="564">
        <v>2000000</v>
      </c>
      <c r="F263" s="878">
        <v>0.02</v>
      </c>
      <c r="G263" s="564">
        <f t="shared" si="9"/>
        <v>40000</v>
      </c>
    </row>
    <row r="264" spans="1:7">
      <c r="A264" s="504">
        <v>9487</v>
      </c>
      <c r="B264" s="649">
        <v>0.08</v>
      </c>
      <c r="C264" s="1680" t="s">
        <v>7130</v>
      </c>
      <c r="D264" s="1034"/>
      <c r="E264" s="564">
        <v>2680000</v>
      </c>
      <c r="F264" s="881">
        <v>0.01</v>
      </c>
      <c r="G264" s="564">
        <f t="shared" si="9"/>
        <v>26800</v>
      </c>
    </row>
    <row r="265" spans="1:7">
      <c r="A265" s="504">
        <v>9590</v>
      </c>
      <c r="B265" s="613">
        <v>0.1</v>
      </c>
      <c r="C265" s="1680" t="s">
        <v>9311</v>
      </c>
      <c r="D265" s="1034"/>
      <c r="E265" s="564">
        <v>2900000</v>
      </c>
      <c r="F265" s="878">
        <v>0.02</v>
      </c>
      <c r="G265" s="564">
        <f t="shared" si="9"/>
        <v>58000</v>
      </c>
    </row>
    <row r="266" spans="1:7">
      <c r="A266" s="504">
        <v>9443</v>
      </c>
      <c r="B266" s="389">
        <v>0.1</v>
      </c>
      <c r="C266" s="1680" t="s">
        <v>9314</v>
      </c>
      <c r="D266" s="1034"/>
      <c r="E266" s="564">
        <v>1050000</v>
      </c>
      <c r="F266" s="878">
        <v>0.02</v>
      </c>
      <c r="G266" s="564">
        <f t="shared" si="9"/>
        <v>21000</v>
      </c>
    </row>
    <row r="267" spans="1:7">
      <c r="A267" s="579">
        <v>9427</v>
      </c>
      <c r="B267" s="389">
        <v>0.1</v>
      </c>
      <c r="C267" s="1680" t="s">
        <v>328</v>
      </c>
      <c r="D267" s="1034"/>
      <c r="E267" s="564">
        <v>1350000</v>
      </c>
      <c r="F267" s="878">
        <v>0.02</v>
      </c>
      <c r="G267" s="564">
        <f t="shared" si="9"/>
        <v>27000</v>
      </c>
    </row>
    <row r="268" spans="1:7">
      <c r="A268" s="504">
        <v>9509</v>
      </c>
      <c r="B268" s="545">
        <v>0.1</v>
      </c>
      <c r="C268" s="1680" t="s">
        <v>9316</v>
      </c>
      <c r="D268" s="1034"/>
      <c r="E268" s="564">
        <v>3100000</v>
      </c>
      <c r="F268" s="878">
        <v>0.02</v>
      </c>
      <c r="G268" s="564">
        <f t="shared" si="9"/>
        <v>62000</v>
      </c>
    </row>
    <row r="269" spans="1:7">
      <c r="A269" s="504">
        <v>9527</v>
      </c>
      <c r="B269" s="545">
        <v>0.1</v>
      </c>
      <c r="C269" s="1680" t="s">
        <v>9317</v>
      </c>
      <c r="D269" s="1034"/>
      <c r="E269" s="564">
        <v>1100000</v>
      </c>
      <c r="F269" s="878">
        <v>0.02</v>
      </c>
      <c r="G269" s="564">
        <f t="shared" si="9"/>
        <v>22000</v>
      </c>
    </row>
    <row r="270" spans="1:7">
      <c r="A270" s="504">
        <v>9481</v>
      </c>
      <c r="B270" s="545">
        <v>0.1</v>
      </c>
      <c r="C270" s="1680" t="s">
        <v>3686</v>
      </c>
      <c r="D270" s="1034"/>
      <c r="E270" s="564">
        <v>2280000</v>
      </c>
      <c r="F270" s="878">
        <v>0.02</v>
      </c>
      <c r="G270" s="564">
        <f t="shared" si="9"/>
        <v>45600</v>
      </c>
    </row>
    <row r="271" spans="1:7">
      <c r="A271" s="504">
        <v>9533</v>
      </c>
      <c r="B271" s="545">
        <v>0.1</v>
      </c>
      <c r="C271" s="1680" t="s">
        <v>3796</v>
      </c>
      <c r="D271" s="1034"/>
      <c r="E271" s="564">
        <v>1450000</v>
      </c>
      <c r="F271" s="878">
        <v>0.02</v>
      </c>
      <c r="G271" s="564">
        <f t="shared" si="9"/>
        <v>29000</v>
      </c>
    </row>
    <row r="272" spans="1:7">
      <c r="A272" s="504">
        <v>9488</v>
      </c>
      <c r="B272" s="389">
        <v>0.1</v>
      </c>
      <c r="C272" s="1680" t="s">
        <v>9320</v>
      </c>
      <c r="D272" s="1034"/>
      <c r="E272" s="564">
        <v>1350000</v>
      </c>
      <c r="F272" s="878">
        <v>0.02</v>
      </c>
      <c r="G272" s="564">
        <f t="shared" si="9"/>
        <v>27000</v>
      </c>
    </row>
    <row r="273" spans="1:15">
      <c r="A273" s="579">
        <v>9571</v>
      </c>
      <c r="B273" s="389">
        <v>0.1</v>
      </c>
      <c r="C273" s="1680" t="s">
        <v>3871</v>
      </c>
      <c r="D273" s="1034"/>
      <c r="E273" s="564">
        <v>1800000</v>
      </c>
      <c r="F273" s="878">
        <v>0.02</v>
      </c>
      <c r="G273" s="564">
        <f t="shared" si="9"/>
        <v>36000</v>
      </c>
    </row>
    <row r="274" spans="1:15">
      <c r="A274" s="504">
        <v>9577</v>
      </c>
      <c r="B274" s="545">
        <v>0.1</v>
      </c>
      <c r="C274" s="1680" t="s">
        <v>3514</v>
      </c>
      <c r="D274" s="1034"/>
      <c r="E274" s="564">
        <v>1500000</v>
      </c>
      <c r="F274" s="878">
        <v>0.02</v>
      </c>
      <c r="G274" s="564">
        <f t="shared" si="9"/>
        <v>30000</v>
      </c>
    </row>
    <row r="275" spans="1:15">
      <c r="A275" s="504"/>
      <c r="B275" s="613"/>
      <c r="C275" s="1680"/>
      <c r="D275" s="1034"/>
      <c r="E275" s="564"/>
      <c r="F275" s="877"/>
      <c r="G275" s="564"/>
    </row>
    <row r="276" spans="1:15">
      <c r="A276" s="579"/>
      <c r="B276" s="545"/>
      <c r="C276" s="1680"/>
      <c r="D276" s="1048"/>
      <c r="E276" s="564"/>
      <c r="F276" s="877"/>
      <c r="G276" s="564"/>
      <c r="H276" s="484"/>
    </row>
    <row r="277" spans="1:15" ht="20.25">
      <c r="A277" s="1680"/>
      <c r="B277" s="545"/>
      <c r="C277" s="1680"/>
      <c r="D277" s="1034"/>
      <c r="E277" s="919">
        <f>SUM(E260:E275)</f>
        <v>29110000</v>
      </c>
      <c r="F277" s="729"/>
      <c r="G277" s="929">
        <f>SUM(G260:G276)</f>
        <v>555400</v>
      </c>
      <c r="H277" s="930" t="s">
        <v>9339</v>
      </c>
      <c r="I277" s="931"/>
    </row>
    <row r="279" spans="1:15">
      <c r="A279" s="3274" t="s">
        <v>9340</v>
      </c>
      <c r="B279" s="3274"/>
      <c r="C279" s="3274"/>
      <c r="D279" s="3274"/>
      <c r="E279" s="3274"/>
      <c r="F279" s="3274"/>
      <c r="G279" s="3274"/>
      <c r="H279" s="3274"/>
      <c r="I279" s="3274"/>
      <c r="J279" s="3274"/>
      <c r="K279" s="3274"/>
      <c r="L279" s="3274"/>
      <c r="M279" s="3274"/>
      <c r="N279" s="3274"/>
      <c r="O279" s="3274"/>
    </row>
    <row r="280" spans="1:15">
      <c r="A280" s="3274"/>
      <c r="B280" s="3274"/>
      <c r="C280" s="3274"/>
      <c r="D280" s="3274"/>
      <c r="E280" s="3274"/>
      <c r="F280" s="3274"/>
      <c r="G280" s="3274"/>
      <c r="H280" s="3274"/>
      <c r="I280" s="3274"/>
      <c r="J280" s="3274"/>
      <c r="K280" s="3274"/>
      <c r="L280" s="3274"/>
      <c r="M280" s="3274"/>
      <c r="N280" s="3274"/>
      <c r="O280" s="3274"/>
    </row>
    <row r="281" spans="1:15">
      <c r="A281" s="3275" t="s">
        <v>15</v>
      </c>
      <c r="B281" s="3275"/>
      <c r="C281" s="3275"/>
      <c r="D281" s="3275"/>
      <c r="E281" s="3275"/>
      <c r="F281" s="3275"/>
      <c r="G281" s="3275"/>
      <c r="H281" s="3275"/>
      <c r="I281" s="3275"/>
      <c r="J281" s="3275"/>
      <c r="K281" s="3275"/>
      <c r="L281" s="3275"/>
      <c r="M281" s="3275"/>
      <c r="N281" s="3275"/>
      <c r="O281" s="3275"/>
    </row>
    <row r="282" spans="1:15">
      <c r="A282" s="2119" t="s">
        <v>37</v>
      </c>
      <c r="B282" s="24" t="s">
        <v>3</v>
      </c>
      <c r="C282" s="8" t="s">
        <v>4</v>
      </c>
      <c r="D282" s="8" t="s">
        <v>5</v>
      </c>
      <c r="E282" s="907" t="s">
        <v>6</v>
      </c>
      <c r="F282" s="24" t="s">
        <v>7</v>
      </c>
      <c r="G282" s="885" t="s">
        <v>8</v>
      </c>
      <c r="H282" s="156" t="s">
        <v>9</v>
      </c>
      <c r="I282" s="24" t="s">
        <v>10</v>
      </c>
      <c r="J282" s="24" t="s">
        <v>11</v>
      </c>
      <c r="K282" s="24" t="s">
        <v>3</v>
      </c>
      <c r="L282" s="24" t="s">
        <v>5</v>
      </c>
      <c r="M282" s="24" t="s">
        <v>12</v>
      </c>
      <c r="N282" s="24" t="s">
        <v>7</v>
      </c>
      <c r="O282" s="30"/>
    </row>
    <row r="283" spans="1:15">
      <c r="A283" s="3276" t="s">
        <v>13</v>
      </c>
      <c r="B283" s="504">
        <v>9619</v>
      </c>
      <c r="C283" s="545">
        <v>0.1</v>
      </c>
      <c r="D283" s="1034" t="s">
        <v>9341</v>
      </c>
      <c r="E283" s="564">
        <v>1850000</v>
      </c>
      <c r="F283" s="545">
        <v>7.0000000000000007E-2</v>
      </c>
      <c r="G283" s="564">
        <f t="shared" ref="G283:G289" si="10">E283*F283</f>
        <v>129500.00000000001</v>
      </c>
      <c r="H283" s="544" t="s">
        <v>19</v>
      </c>
      <c r="I283" s="544" t="s">
        <v>493</v>
      </c>
      <c r="J283" s="149"/>
      <c r="K283" s="391"/>
      <c r="L283" s="777"/>
      <c r="M283" s="567"/>
      <c r="N283" s="392"/>
      <c r="O283" s="778"/>
    </row>
    <row r="284" spans="1:15">
      <c r="A284" s="3276"/>
      <c r="B284" s="579">
        <v>9606</v>
      </c>
      <c r="C284" s="389">
        <v>0.1</v>
      </c>
      <c r="D284" s="1034" t="s">
        <v>9342</v>
      </c>
      <c r="E284" s="1683">
        <v>1900000</v>
      </c>
      <c r="F284" s="389">
        <v>0.12</v>
      </c>
      <c r="G284" s="1683">
        <f t="shared" si="10"/>
        <v>228000</v>
      </c>
      <c r="H284" s="386" t="s">
        <v>9343</v>
      </c>
      <c r="I284" s="386" t="s">
        <v>199</v>
      </c>
      <c r="J284" s="149"/>
      <c r="K284" s="149"/>
      <c r="L284" s="149"/>
      <c r="M284" s="129"/>
      <c r="N284" s="69"/>
      <c r="O284" s="30"/>
    </row>
    <row r="285" spans="1:15">
      <c r="A285" s="3276"/>
      <c r="B285" s="504">
        <v>9589</v>
      </c>
      <c r="C285" s="545">
        <v>0.1</v>
      </c>
      <c r="D285" s="1034" t="s">
        <v>9344</v>
      </c>
      <c r="E285" s="564">
        <v>1700000</v>
      </c>
      <c r="F285" s="545">
        <v>7.0000000000000007E-2</v>
      </c>
      <c r="G285" s="564">
        <f t="shared" si="10"/>
        <v>119000.00000000001</v>
      </c>
      <c r="H285" s="544" t="s">
        <v>19</v>
      </c>
      <c r="I285" s="544" t="s">
        <v>199</v>
      </c>
      <c r="J285" s="407"/>
      <c r="K285" s="149"/>
      <c r="L285" s="149"/>
      <c r="M285" s="129"/>
      <c r="N285" s="69"/>
      <c r="O285" s="30"/>
    </row>
    <row r="286" spans="1:15">
      <c r="A286" s="3276"/>
      <c r="B286" s="504">
        <v>9608</v>
      </c>
      <c r="C286" s="545">
        <v>0.1</v>
      </c>
      <c r="D286" s="1034" t="s">
        <v>9345</v>
      </c>
      <c r="E286" s="564">
        <v>1600000</v>
      </c>
      <c r="F286" s="545">
        <v>7.0000000000000007E-2</v>
      </c>
      <c r="G286" s="564">
        <f t="shared" si="10"/>
        <v>112000.00000000001</v>
      </c>
      <c r="H286" s="544" t="s">
        <v>19</v>
      </c>
      <c r="I286" s="544" t="s">
        <v>493</v>
      </c>
      <c r="J286" s="308"/>
      <c r="K286" s="149"/>
      <c r="L286" s="149"/>
      <c r="M286" s="129"/>
      <c r="N286" s="69"/>
      <c r="O286" s="30"/>
    </row>
    <row r="287" spans="1:15">
      <c r="A287" s="3276"/>
      <c r="B287" s="664">
        <v>9613</v>
      </c>
      <c r="C287" s="389">
        <v>0.1</v>
      </c>
      <c r="D287" s="1035" t="s">
        <v>9346</v>
      </c>
      <c r="E287" s="1683">
        <v>2700000</v>
      </c>
      <c r="F287" s="389">
        <v>7.0000000000000007E-2</v>
      </c>
      <c r="G287" s="1683">
        <f t="shared" si="10"/>
        <v>189000.00000000003</v>
      </c>
      <c r="H287" s="386" t="s">
        <v>19</v>
      </c>
      <c r="I287" s="386" t="s">
        <v>493</v>
      </c>
      <c r="J287" s="149"/>
      <c r="K287" s="149"/>
      <c r="L287" s="149"/>
      <c r="M287" s="129"/>
      <c r="N287" s="69"/>
      <c r="O287" s="30"/>
    </row>
    <row r="288" spans="1:15">
      <c r="A288" s="3276"/>
      <c r="B288" s="664">
        <v>9618</v>
      </c>
      <c r="C288" s="389">
        <v>0.1</v>
      </c>
      <c r="D288" s="1035" t="s">
        <v>3851</v>
      </c>
      <c r="E288" s="1683">
        <v>2600000</v>
      </c>
      <c r="F288" s="389">
        <v>0.12</v>
      </c>
      <c r="G288" s="1683">
        <f t="shared" si="10"/>
        <v>312000</v>
      </c>
      <c r="H288" s="386" t="s">
        <v>9343</v>
      </c>
      <c r="I288" s="386" t="s">
        <v>493</v>
      </c>
      <c r="J288" s="149"/>
      <c r="K288" s="149"/>
      <c r="L288" s="149"/>
      <c r="M288" s="129"/>
      <c r="N288" s="69"/>
      <c r="O288" s="30"/>
    </row>
    <row r="289" spans="1:15">
      <c r="A289" s="3276"/>
      <c r="B289" s="664">
        <v>9654</v>
      </c>
      <c r="C289" s="389">
        <v>0.1</v>
      </c>
      <c r="D289" s="1035" t="s">
        <v>9347</v>
      </c>
      <c r="E289" s="1683">
        <v>2800000</v>
      </c>
      <c r="F289" s="389">
        <v>0.12</v>
      </c>
      <c r="G289" s="1683">
        <f t="shared" si="10"/>
        <v>336000</v>
      </c>
      <c r="H289" s="386" t="s">
        <v>9343</v>
      </c>
      <c r="I289" s="386" t="s">
        <v>3710</v>
      </c>
      <c r="J289" s="149"/>
      <c r="K289" s="149"/>
      <c r="L289" s="149"/>
      <c r="M289" s="129"/>
      <c r="N289" s="69"/>
      <c r="O289" s="30"/>
    </row>
    <row r="290" spans="1:15">
      <c r="A290" s="3276"/>
      <c r="B290" s="580"/>
      <c r="C290" s="397"/>
      <c r="D290" s="1052"/>
      <c r="E290" s="888"/>
      <c r="F290" s="397"/>
      <c r="G290" s="565"/>
      <c r="H290" s="399"/>
      <c r="I290" s="399"/>
      <c r="J290" s="149"/>
      <c r="K290" s="149"/>
      <c r="L290" s="149"/>
      <c r="M290" s="129"/>
      <c r="N290" s="69"/>
      <c r="O290" s="30"/>
    </row>
    <row r="291" spans="1:15">
      <c r="A291" s="3276"/>
      <c r="B291" s="580" t="s">
        <v>171</v>
      </c>
      <c r="C291" s="397">
        <v>0.1</v>
      </c>
      <c r="D291" s="1052" t="s">
        <v>9348</v>
      </c>
      <c r="E291" s="888"/>
      <c r="F291" s="397"/>
      <c r="G291" s="565"/>
      <c r="H291" s="399"/>
      <c r="I291" s="399" t="s">
        <v>3710</v>
      </c>
      <c r="J291" s="149"/>
      <c r="K291" s="149"/>
      <c r="L291" s="149"/>
      <c r="M291" s="129"/>
      <c r="N291" s="69"/>
      <c r="O291" s="30"/>
    </row>
    <row r="292" spans="1:15">
      <c r="A292" s="3276"/>
      <c r="B292" s="580" t="s">
        <v>171</v>
      </c>
      <c r="C292" s="397">
        <v>0.1</v>
      </c>
      <c r="D292" s="1052" t="s">
        <v>9349</v>
      </c>
      <c r="E292" s="565"/>
      <c r="F292" s="397"/>
      <c r="G292" s="565"/>
      <c r="H292" s="399"/>
      <c r="I292" s="399" t="s">
        <v>207</v>
      </c>
      <c r="J292" s="149"/>
      <c r="K292" s="149"/>
      <c r="L292" s="149"/>
      <c r="M292" s="129"/>
      <c r="N292" s="69"/>
      <c r="O292" s="30">
        <f>SUM(O283:O291)</f>
        <v>0</v>
      </c>
    </row>
    <row r="293" spans="1:15" ht="20.25">
      <c r="A293" s="3276"/>
      <c r="B293" s="256"/>
      <c r="C293" s="256"/>
      <c r="D293" s="1038" t="s">
        <v>34</v>
      </c>
      <c r="E293" s="912">
        <f>SUM(E283:E292)</f>
        <v>15150000</v>
      </c>
      <c r="F293" s="292" t="s">
        <v>34</v>
      </c>
      <c r="G293" s="913">
        <f>SUM(G283:G292)</f>
        <v>1425500</v>
      </c>
      <c r="H293" s="3423"/>
      <c r="I293" s="3423"/>
      <c r="J293" s="3423"/>
      <c r="K293" s="3423"/>
      <c r="L293" s="3406" t="s">
        <v>35</v>
      </c>
      <c r="M293" s="3406"/>
      <c r="N293" s="3406"/>
      <c r="O293" s="951">
        <f>O292+G293</f>
        <v>1425500</v>
      </c>
    </row>
    <row r="294" spans="1:15" ht="15.75" customHeight="1"/>
    <row r="295" spans="1:15" ht="12.75" customHeight="1">
      <c r="A295" s="3275" t="s">
        <v>43</v>
      </c>
      <c r="B295" s="3275"/>
      <c r="C295" s="3275"/>
      <c r="D295" s="3275"/>
      <c r="E295" s="3275"/>
      <c r="F295" s="3275"/>
      <c r="G295" s="3275"/>
      <c r="H295" s="3275"/>
      <c r="I295" s="3275"/>
      <c r="J295" s="3275"/>
      <c r="K295" s="3275"/>
      <c r="L295" s="3275"/>
      <c r="M295" s="3275"/>
      <c r="N295" s="3275"/>
      <c r="O295" s="3275"/>
    </row>
    <row r="296" spans="1:15" ht="12.75" customHeight="1">
      <c r="A296" s="2119" t="s">
        <v>37</v>
      </c>
      <c r="B296" s="24" t="s">
        <v>3</v>
      </c>
      <c r="C296" s="8" t="s">
        <v>4</v>
      </c>
      <c r="D296" s="8" t="s">
        <v>5</v>
      </c>
      <c r="E296" s="907" t="s">
        <v>6</v>
      </c>
      <c r="F296" s="24" t="s">
        <v>7</v>
      </c>
      <c r="G296" s="885" t="s">
        <v>8</v>
      </c>
      <c r="H296" s="156" t="s">
        <v>9</v>
      </c>
      <c r="I296" s="24" t="s">
        <v>10</v>
      </c>
      <c r="J296" s="24" t="s">
        <v>11</v>
      </c>
      <c r="K296" s="24" t="s">
        <v>3</v>
      </c>
      <c r="L296" s="24" t="s">
        <v>5</v>
      </c>
      <c r="M296" s="24" t="s">
        <v>12</v>
      </c>
      <c r="N296" s="24" t="s">
        <v>7</v>
      </c>
      <c r="O296" s="30"/>
    </row>
    <row r="297" spans="1:15" ht="12.75" customHeight="1">
      <c r="A297" s="3276" t="s">
        <v>175</v>
      </c>
      <c r="B297" s="504">
        <v>9620</v>
      </c>
      <c r="C297" s="389">
        <v>0.1</v>
      </c>
      <c r="D297" s="1034" t="s">
        <v>9350</v>
      </c>
      <c r="E297" s="531">
        <v>1750000</v>
      </c>
      <c r="F297" s="389">
        <v>0.05</v>
      </c>
      <c r="G297" s="531">
        <f>E297*F297</f>
        <v>87500</v>
      </c>
      <c r="H297" s="387" t="s">
        <v>19</v>
      </c>
      <c r="I297" s="387" t="s">
        <v>3710</v>
      </c>
      <c r="J297" s="149"/>
      <c r="K297" s="391"/>
      <c r="L297" s="777"/>
      <c r="M297" s="567"/>
      <c r="N297" s="392"/>
      <c r="O297" s="778"/>
    </row>
    <row r="298" spans="1:15" ht="12.75" customHeight="1">
      <c r="A298" s="3276"/>
      <c r="B298" s="504">
        <v>9653</v>
      </c>
      <c r="C298" s="545">
        <v>0.1</v>
      </c>
      <c r="D298" s="1034" t="s">
        <v>9351</v>
      </c>
      <c r="E298" s="722">
        <v>3500000</v>
      </c>
      <c r="F298" s="545">
        <v>0.1</v>
      </c>
      <c r="G298" s="531">
        <f>E298*F298</f>
        <v>350000</v>
      </c>
      <c r="H298" s="544" t="s">
        <v>43</v>
      </c>
      <c r="I298" s="544" t="s">
        <v>207</v>
      </c>
      <c r="J298" s="407"/>
      <c r="K298" s="149"/>
      <c r="L298" s="149"/>
      <c r="M298" s="129"/>
      <c r="N298" s="69"/>
      <c r="O298" s="30"/>
    </row>
    <row r="299" spans="1:15" ht="12.75" customHeight="1">
      <c r="A299" s="3276"/>
      <c r="B299" s="540">
        <v>9676</v>
      </c>
      <c r="C299" s="949">
        <v>0.08</v>
      </c>
      <c r="D299" s="1053" t="s">
        <v>9352</v>
      </c>
      <c r="E299" s="858">
        <v>1400000</v>
      </c>
      <c r="F299" s="949">
        <v>0.08</v>
      </c>
      <c r="G299" s="531">
        <f>E299*F299</f>
        <v>112000</v>
      </c>
      <c r="H299" s="543" t="s">
        <v>43</v>
      </c>
      <c r="I299" s="544" t="s">
        <v>207</v>
      </c>
      <c r="J299" s="308"/>
      <c r="K299" s="149"/>
      <c r="L299" s="149"/>
      <c r="M299" s="129"/>
      <c r="N299" s="69"/>
      <c r="O299" s="30"/>
    </row>
    <row r="300" spans="1:15" ht="12.75" customHeight="1">
      <c r="A300" s="3276"/>
      <c r="B300" s="407"/>
      <c r="C300" s="407"/>
      <c r="D300" s="920"/>
      <c r="E300" s="407"/>
      <c r="F300" s="407"/>
      <c r="G300" s="407"/>
      <c r="H300" s="407"/>
      <c r="J300" s="308"/>
      <c r="K300" s="149"/>
      <c r="L300" s="149"/>
      <c r="M300" s="129"/>
      <c r="N300" s="69"/>
      <c r="O300" s="30"/>
    </row>
    <row r="301" spans="1:15" ht="12.75" customHeight="1">
      <c r="A301" s="3276"/>
      <c r="B301" s="407"/>
      <c r="C301" s="407"/>
      <c r="D301" s="920"/>
      <c r="E301" s="407"/>
      <c r="F301" s="407"/>
      <c r="G301" s="407"/>
      <c r="H301" s="407"/>
      <c r="J301" s="308"/>
      <c r="K301" s="149"/>
      <c r="L301" s="149"/>
      <c r="M301" s="129"/>
      <c r="N301" s="69"/>
      <c r="O301" s="30"/>
    </row>
    <row r="302" spans="1:15" ht="12.75" customHeight="1">
      <c r="A302" s="3276"/>
      <c r="B302" s="774" t="s">
        <v>171</v>
      </c>
      <c r="C302" s="701"/>
      <c r="D302" s="1054" t="s">
        <v>9353</v>
      </c>
      <c r="E302" s="943"/>
      <c r="F302" s="701"/>
      <c r="G302" s="944"/>
      <c r="H302" s="705"/>
      <c r="I302" s="484" t="s">
        <v>199</v>
      </c>
      <c r="J302" s="308"/>
      <c r="K302" s="149"/>
      <c r="L302" s="149"/>
      <c r="M302" s="129"/>
      <c r="N302" s="69"/>
      <c r="O302" s="30"/>
    </row>
    <row r="303" spans="1:15" ht="12.75" customHeight="1">
      <c r="A303" s="3276"/>
      <c r="B303" s="447" t="s">
        <v>31</v>
      </c>
      <c r="C303" s="482"/>
      <c r="D303" s="1036" t="s">
        <v>9354</v>
      </c>
      <c r="E303" s="730"/>
      <c r="F303" s="482"/>
      <c r="G303" s="895"/>
      <c r="H303" s="484"/>
      <c r="I303" s="484" t="s">
        <v>199</v>
      </c>
      <c r="J303" s="308"/>
      <c r="K303" s="149"/>
      <c r="L303" s="149"/>
      <c r="M303" s="129"/>
      <c r="N303" s="69"/>
      <c r="O303" s="30">
        <f>SUM(O297:O302)</f>
        <v>0</v>
      </c>
    </row>
    <row r="304" spans="1:15" ht="20.25">
      <c r="A304" s="3276"/>
      <c r="B304" s="256"/>
      <c r="C304" s="256"/>
      <c r="D304" s="1038" t="s">
        <v>34</v>
      </c>
      <c r="E304" s="912">
        <f>SUM(E297:E303)</f>
        <v>6650000</v>
      </c>
      <c r="F304" s="292" t="s">
        <v>34</v>
      </c>
      <c r="G304" s="902">
        <f>SUM(G297:G303)</f>
        <v>549500</v>
      </c>
      <c r="H304" s="3423"/>
      <c r="I304" s="3423"/>
      <c r="J304" s="3423"/>
      <c r="K304" s="3423"/>
      <c r="L304" s="3406" t="s">
        <v>35</v>
      </c>
      <c r="M304" s="3406"/>
      <c r="N304" s="3406"/>
      <c r="O304" s="927">
        <f>O303+G304</f>
        <v>549500</v>
      </c>
    </row>
    <row r="306" spans="1:15" ht="12.75" customHeight="1">
      <c r="A306" s="3275" t="s">
        <v>30</v>
      </c>
      <c r="B306" s="3275"/>
      <c r="C306" s="3275"/>
      <c r="D306" s="3275"/>
      <c r="E306" s="3275"/>
      <c r="F306" s="3275"/>
      <c r="G306" s="3275"/>
      <c r="H306" s="3275"/>
      <c r="I306" s="3275"/>
      <c r="J306" s="3275"/>
      <c r="K306" s="3275"/>
      <c r="L306" s="3275"/>
      <c r="M306" s="3275"/>
      <c r="N306" s="3275"/>
      <c r="O306" s="3275"/>
    </row>
    <row r="307" spans="1:15" ht="12.75" customHeight="1">
      <c r="A307" s="2119" t="s">
        <v>37</v>
      </c>
      <c r="B307" s="24" t="s">
        <v>3</v>
      </c>
      <c r="C307" s="8" t="s">
        <v>4</v>
      </c>
      <c r="D307" s="8" t="s">
        <v>5</v>
      </c>
      <c r="E307" s="907" t="s">
        <v>6</v>
      </c>
      <c r="F307" s="24" t="s">
        <v>7</v>
      </c>
      <c r="G307" s="885" t="s">
        <v>8</v>
      </c>
      <c r="H307" s="156" t="s">
        <v>9</v>
      </c>
      <c r="I307" s="24" t="s">
        <v>10</v>
      </c>
      <c r="J307" s="24" t="s">
        <v>11</v>
      </c>
      <c r="K307" s="24" t="s">
        <v>3</v>
      </c>
      <c r="L307" s="24" t="s">
        <v>5</v>
      </c>
      <c r="M307" s="24" t="s">
        <v>12</v>
      </c>
      <c r="N307" s="24" t="s">
        <v>7</v>
      </c>
      <c r="O307" s="30"/>
    </row>
    <row r="308" spans="1:15" ht="12.75" customHeight="1">
      <c r="A308" s="3276" t="s">
        <v>13</v>
      </c>
      <c r="B308" s="579">
        <v>9626</v>
      </c>
      <c r="C308" s="389">
        <v>0.1</v>
      </c>
      <c r="D308" s="1034" t="s">
        <v>9355</v>
      </c>
      <c r="E308" s="531">
        <v>1800000</v>
      </c>
      <c r="F308" s="389">
        <v>0.1</v>
      </c>
      <c r="G308" s="1683">
        <f>E308*F308</f>
        <v>180000</v>
      </c>
      <c r="H308" s="386" t="s">
        <v>30</v>
      </c>
      <c r="I308" s="386" t="s">
        <v>207</v>
      </c>
      <c r="J308" s="149"/>
      <c r="K308" s="149"/>
      <c r="L308" s="149"/>
      <c r="M308" s="129"/>
      <c r="N308" s="69"/>
      <c r="O308" s="30"/>
    </row>
    <row r="309" spans="1:15" ht="12.75" customHeight="1">
      <c r="A309" s="3276"/>
      <c r="B309" s="504">
        <v>9669</v>
      </c>
      <c r="C309" s="545">
        <v>0.1</v>
      </c>
      <c r="D309" s="1034" t="s">
        <v>9356</v>
      </c>
      <c r="E309" s="722">
        <v>1900000</v>
      </c>
      <c r="F309" s="545">
        <v>0.05</v>
      </c>
      <c r="G309" s="564">
        <f>E309*F309</f>
        <v>95000</v>
      </c>
      <c r="H309" s="544" t="s">
        <v>19</v>
      </c>
      <c r="I309" s="544" t="s">
        <v>19</v>
      </c>
      <c r="J309" s="407"/>
      <c r="K309" s="149"/>
      <c r="L309" s="149"/>
      <c r="M309" s="129"/>
      <c r="N309" s="69"/>
      <c r="O309" s="30"/>
    </row>
    <row r="310" spans="1:15" ht="12.75" customHeight="1">
      <c r="A310" s="3276"/>
      <c r="B310" s="447" t="s">
        <v>171</v>
      </c>
      <c r="C310" s="482">
        <v>0.1</v>
      </c>
      <c r="D310" s="1036" t="s">
        <v>9357</v>
      </c>
      <c r="E310" s="730"/>
      <c r="F310" s="482"/>
      <c r="G310" s="583"/>
      <c r="H310" s="484"/>
      <c r="I310" s="484" t="s">
        <v>207</v>
      </c>
      <c r="J310" s="149"/>
      <c r="K310" s="149"/>
      <c r="L310" s="149"/>
      <c r="M310" s="129"/>
      <c r="N310" s="69"/>
      <c r="O310" s="30"/>
    </row>
    <row r="311" spans="1:15" ht="12.75" customHeight="1">
      <c r="A311" s="3276"/>
      <c r="B311" s="581" t="s">
        <v>171</v>
      </c>
      <c r="C311" s="397">
        <v>0.1</v>
      </c>
      <c r="D311" s="1036" t="s">
        <v>9358</v>
      </c>
      <c r="E311" s="565"/>
      <c r="F311" s="397"/>
      <c r="G311" s="565"/>
      <c r="H311" s="399"/>
      <c r="I311" s="399"/>
      <c r="J311" s="149"/>
      <c r="K311" s="149"/>
      <c r="L311" s="149"/>
      <c r="M311" s="129"/>
      <c r="N311" s="69"/>
      <c r="O311" s="30"/>
    </row>
    <row r="312" spans="1:15" ht="12.75" customHeight="1">
      <c r="A312" s="3276"/>
      <c r="B312" s="447" t="s">
        <v>171</v>
      </c>
      <c r="C312" s="482">
        <v>0.1</v>
      </c>
      <c r="D312" s="1036" t="s">
        <v>9359</v>
      </c>
      <c r="E312" s="583"/>
      <c r="F312" s="482"/>
      <c r="G312" s="583"/>
      <c r="H312" s="484"/>
      <c r="I312" s="399"/>
      <c r="J312" s="149"/>
      <c r="K312" s="149"/>
      <c r="L312" s="149"/>
      <c r="M312" s="129"/>
      <c r="N312" s="69"/>
      <c r="O312" s="30"/>
    </row>
    <row r="313" spans="1:15" ht="12.75" customHeight="1">
      <c r="A313" s="3276"/>
      <c r="B313" s="431"/>
      <c r="C313" s="392"/>
      <c r="D313" s="1037"/>
      <c r="E313" s="889"/>
      <c r="F313" s="392"/>
      <c r="G313" s="567"/>
      <c r="H313" s="391"/>
      <c r="I313" s="391"/>
      <c r="J313" s="149"/>
      <c r="K313" s="149"/>
      <c r="L313" s="149"/>
      <c r="M313" s="129"/>
      <c r="N313" s="69"/>
      <c r="O313" s="30">
        <f>SUM(O308:O312)</f>
        <v>0</v>
      </c>
    </row>
    <row r="314" spans="1:15" ht="23.25">
      <c r="A314" s="3276"/>
      <c r="B314" s="256"/>
      <c r="C314" s="256"/>
      <c r="D314" s="1038" t="s">
        <v>34</v>
      </c>
      <c r="E314" s="912">
        <f>SUM(E308:E313)</f>
        <v>3700000</v>
      </c>
      <c r="F314" s="292" t="s">
        <v>34</v>
      </c>
      <c r="G314" s="913">
        <f>SUM(G308:G313)</f>
        <v>275000</v>
      </c>
      <c r="H314" s="3423"/>
      <c r="I314" s="3423"/>
      <c r="J314" s="3423"/>
      <c r="K314" s="3423"/>
      <c r="L314" s="3414" t="s">
        <v>35</v>
      </c>
      <c r="M314" s="3414"/>
      <c r="N314" s="3414"/>
      <c r="O314" s="928">
        <f>O313+G314</f>
        <v>275000</v>
      </c>
    </row>
    <row r="316" spans="1:15" ht="12.75" customHeight="1">
      <c r="A316" s="3275" t="s">
        <v>487</v>
      </c>
      <c r="B316" s="3275"/>
      <c r="C316" s="3275"/>
      <c r="D316" s="3275"/>
      <c r="E316" s="3275"/>
      <c r="F316" s="3275"/>
      <c r="G316" s="3275"/>
      <c r="H316" s="3275"/>
      <c r="I316" s="3275"/>
      <c r="J316" s="3275"/>
      <c r="K316" s="3275"/>
      <c r="L316" s="3275"/>
      <c r="M316" s="3275"/>
      <c r="N316" s="3275"/>
      <c r="O316" s="3275"/>
    </row>
    <row r="317" spans="1:15" ht="12.75" customHeight="1">
      <c r="A317" s="2119" t="s">
        <v>37</v>
      </c>
      <c r="B317" s="24" t="s">
        <v>3</v>
      </c>
      <c r="C317" s="8" t="s">
        <v>4</v>
      </c>
      <c r="D317" s="8" t="s">
        <v>5</v>
      </c>
      <c r="E317" s="907" t="s">
        <v>6</v>
      </c>
      <c r="F317" s="24" t="s">
        <v>7</v>
      </c>
      <c r="G317" s="885" t="s">
        <v>8</v>
      </c>
      <c r="H317" s="156" t="s">
        <v>9</v>
      </c>
      <c r="I317" s="24" t="s">
        <v>10</v>
      </c>
      <c r="J317" s="24" t="s">
        <v>11</v>
      </c>
      <c r="K317" s="24" t="s">
        <v>3</v>
      </c>
      <c r="L317" s="24" t="s">
        <v>5</v>
      </c>
      <c r="M317" s="24" t="s">
        <v>12</v>
      </c>
      <c r="N317" s="24" t="s">
        <v>7</v>
      </c>
      <c r="O317" s="30"/>
    </row>
    <row r="318" spans="1:15" ht="12.75" customHeight="1">
      <c r="A318" s="3276" t="s">
        <v>9360</v>
      </c>
      <c r="B318" s="447"/>
      <c r="C318" s="482"/>
      <c r="D318" s="1036"/>
      <c r="E318" s="895"/>
      <c r="F318" s="482"/>
      <c r="G318" s="895"/>
      <c r="H318" s="484"/>
      <c r="I318" s="484"/>
      <c r="J318" s="149"/>
      <c r="K318" s="149"/>
      <c r="L318" s="149"/>
      <c r="M318" s="129"/>
      <c r="N318" s="69"/>
      <c r="O318" s="30"/>
    </row>
    <row r="319" spans="1:15" ht="12.75" customHeight="1">
      <c r="A319" s="3276"/>
      <c r="B319" s="580"/>
      <c r="C319" s="397"/>
      <c r="D319" s="1052"/>
      <c r="E319" s="888"/>
      <c r="F319" s="397"/>
      <c r="G319" s="888"/>
      <c r="H319" s="399"/>
      <c r="I319" s="399"/>
      <c r="J319" s="149"/>
      <c r="K319" s="149"/>
      <c r="L319" s="149"/>
      <c r="M319" s="129"/>
      <c r="N319" s="69"/>
      <c r="O319" s="30"/>
    </row>
    <row r="320" spans="1:15" ht="12.75" customHeight="1">
      <c r="A320" s="3276"/>
      <c r="B320" s="581"/>
      <c r="C320" s="397"/>
      <c r="D320" s="1036"/>
      <c r="E320" s="888"/>
      <c r="F320" s="397"/>
      <c r="G320" s="888"/>
      <c r="H320" s="399"/>
      <c r="I320" s="399"/>
      <c r="J320" s="149"/>
      <c r="K320" s="149"/>
      <c r="L320" s="149"/>
      <c r="M320" s="129"/>
      <c r="N320" s="69"/>
      <c r="O320" s="30"/>
    </row>
    <row r="321" spans="1:15" ht="12.75" customHeight="1">
      <c r="A321" s="3276"/>
      <c r="B321" s="431"/>
      <c r="C321" s="392"/>
      <c r="D321" s="1037"/>
      <c r="E321" s="889"/>
      <c r="F321" s="392"/>
      <c r="G321" s="889"/>
      <c r="H321" s="391"/>
      <c r="I321" s="391"/>
      <c r="J321" s="149"/>
      <c r="K321" s="149"/>
      <c r="L321" s="149"/>
      <c r="M321" s="129"/>
      <c r="N321" s="69"/>
      <c r="O321" s="30">
        <f>SUM(O318:O320)</f>
        <v>0</v>
      </c>
    </row>
    <row r="322" spans="1:15" ht="12.75" customHeight="1">
      <c r="A322" s="3276"/>
      <c r="B322" s="256"/>
      <c r="C322" s="256"/>
      <c r="D322" s="1038" t="s">
        <v>34</v>
      </c>
      <c r="E322" s="908">
        <f>SUM(E318:E321)</f>
        <v>0</v>
      </c>
      <c r="F322" s="292" t="s">
        <v>34</v>
      </c>
      <c r="G322" s="902">
        <f>SUM(G318:G321)</f>
        <v>0</v>
      </c>
      <c r="H322" s="3423"/>
      <c r="I322" s="3423"/>
      <c r="J322" s="3423"/>
      <c r="K322" s="3423"/>
      <c r="L322" s="3277" t="s">
        <v>35</v>
      </c>
      <c r="M322" s="3277"/>
      <c r="N322" s="3277"/>
      <c r="O322" s="294">
        <f>O321+G322</f>
        <v>0</v>
      </c>
    </row>
    <row r="324" spans="1:15">
      <c r="A324" s="3275" t="s">
        <v>25</v>
      </c>
      <c r="B324" s="3275"/>
      <c r="C324" s="3275"/>
      <c r="D324" s="3275"/>
      <c r="E324" s="3275"/>
      <c r="F324" s="3275"/>
      <c r="G324" s="3275"/>
      <c r="H324" s="3275"/>
      <c r="I324" s="3275"/>
      <c r="J324" s="3275"/>
      <c r="K324" s="3275"/>
      <c r="L324" s="3275"/>
      <c r="M324" s="3275"/>
      <c r="N324" s="3275"/>
      <c r="O324" s="3275"/>
    </row>
    <row r="325" spans="1:15">
      <c r="A325" s="2119" t="s">
        <v>37</v>
      </c>
      <c r="B325" s="24" t="s">
        <v>3</v>
      </c>
      <c r="C325" s="8" t="s">
        <v>4</v>
      </c>
      <c r="D325" s="8" t="s">
        <v>5</v>
      </c>
      <c r="E325" s="907" t="s">
        <v>6</v>
      </c>
      <c r="F325" s="24" t="s">
        <v>7</v>
      </c>
      <c r="G325" s="885" t="s">
        <v>8</v>
      </c>
      <c r="H325" s="156" t="s">
        <v>9</v>
      </c>
      <c r="I325" s="24" t="s">
        <v>10</v>
      </c>
      <c r="J325" s="24" t="s">
        <v>11</v>
      </c>
      <c r="K325" s="24" t="s">
        <v>3</v>
      </c>
      <c r="L325" s="24" t="s">
        <v>5</v>
      </c>
      <c r="M325" s="24" t="s">
        <v>12</v>
      </c>
      <c r="N325" s="24" t="s">
        <v>7</v>
      </c>
      <c r="O325" s="30"/>
    </row>
    <row r="326" spans="1:15">
      <c r="A326" s="3276">
        <v>3</v>
      </c>
      <c r="B326" s="579">
        <v>9574</v>
      </c>
      <c r="C326" s="545">
        <v>0.1</v>
      </c>
      <c r="D326" s="1034" t="s">
        <v>9361</v>
      </c>
      <c r="E326" s="722">
        <v>1200000</v>
      </c>
      <c r="F326" s="545">
        <v>0.1</v>
      </c>
      <c r="G326" s="887">
        <f>F326*E326</f>
        <v>120000</v>
      </c>
      <c r="H326" s="386" t="s">
        <v>19</v>
      </c>
      <c r="I326" s="544" t="s">
        <v>207</v>
      </c>
      <c r="J326" s="149"/>
      <c r="K326" s="391"/>
      <c r="L326" s="777"/>
      <c r="M326" s="567"/>
      <c r="N326" s="392"/>
      <c r="O326" s="778"/>
    </row>
    <row r="327" spans="1:15">
      <c r="A327" s="3276"/>
      <c r="B327" s="504">
        <v>9666</v>
      </c>
      <c r="C327" s="613">
        <v>0.1</v>
      </c>
      <c r="D327" s="1034" t="s">
        <v>9362</v>
      </c>
      <c r="E327" s="564">
        <v>1816000</v>
      </c>
      <c r="F327" s="545">
        <v>0.1</v>
      </c>
      <c r="G327" s="886">
        <f>E327*F327</f>
        <v>181600</v>
      </c>
      <c r="H327" s="544" t="s">
        <v>19</v>
      </c>
      <c r="I327" s="386" t="s">
        <v>9363</v>
      </c>
      <c r="J327" s="149"/>
      <c r="K327" s="149"/>
      <c r="L327" s="149"/>
      <c r="M327" s="129"/>
      <c r="N327" s="69"/>
      <c r="O327" s="30"/>
    </row>
    <row r="328" spans="1:15">
      <c r="A328" s="3276"/>
      <c r="B328" s="581"/>
      <c r="C328" s="397"/>
      <c r="D328" s="1036"/>
      <c r="E328" s="565"/>
      <c r="F328" s="397"/>
      <c r="G328" s="888"/>
      <c r="H328" s="399"/>
      <c r="I328" s="399"/>
      <c r="J328" s="149"/>
      <c r="K328" s="149"/>
      <c r="L328" s="149"/>
      <c r="M328" s="129"/>
      <c r="N328" s="69"/>
      <c r="O328" s="30"/>
    </row>
    <row r="329" spans="1:15">
      <c r="A329" s="3276"/>
      <c r="B329" s="431"/>
      <c r="C329" s="392"/>
      <c r="D329" s="1037"/>
      <c r="E329" s="567"/>
      <c r="F329" s="392"/>
      <c r="G329" s="889"/>
      <c r="H329" s="391"/>
      <c r="I329" s="391"/>
      <c r="J329" s="149"/>
      <c r="K329" s="149"/>
      <c r="L329" s="149"/>
      <c r="M329" s="129"/>
      <c r="N329" s="69"/>
      <c r="O329" s="30">
        <f>SUM(O326:O328)</f>
        <v>0</v>
      </c>
    </row>
    <row r="330" spans="1:15" ht="20.25">
      <c r="A330" s="3276"/>
      <c r="B330" s="256"/>
      <c r="C330" s="256"/>
      <c r="D330" s="1038" t="s">
        <v>34</v>
      </c>
      <c r="E330" s="912">
        <f>SUM(E326:E329)</f>
        <v>3016000</v>
      </c>
      <c r="F330" s="292" t="s">
        <v>34</v>
      </c>
      <c r="G330" s="902">
        <f>SUM(G326:G329)</f>
        <v>301600</v>
      </c>
      <c r="H330" s="3423"/>
      <c r="I330" s="3423"/>
      <c r="J330" s="3423"/>
      <c r="K330" s="3423"/>
      <c r="L330" s="3411" t="s">
        <v>35</v>
      </c>
      <c r="M330" s="3411"/>
      <c r="N330" s="3411"/>
      <c r="O330" s="927">
        <f>O329+G330</f>
        <v>301600</v>
      </c>
    </row>
    <row r="331" spans="1:15" ht="15.75" customHeight="1"/>
    <row r="332" spans="1:15">
      <c r="A332" s="3435" t="s">
        <v>69</v>
      </c>
      <c r="B332" s="3435"/>
      <c r="C332" s="2113"/>
      <c r="D332" s="1042">
        <f>E330+E314+E304+E293</f>
        <v>28516000</v>
      </c>
    </row>
    <row r="333" spans="1:15">
      <c r="A333" s="3436" t="s">
        <v>70</v>
      </c>
      <c r="B333" s="3436"/>
      <c r="C333" s="569"/>
      <c r="D333" s="1043"/>
    </row>
    <row r="334" spans="1:15">
      <c r="A334" s="3437" t="s">
        <v>71</v>
      </c>
      <c r="B334" s="3437"/>
      <c r="C334" s="142"/>
      <c r="D334" s="1044"/>
    </row>
    <row r="335" spans="1:15">
      <c r="A335" s="3438"/>
      <c r="B335" s="3438"/>
      <c r="C335" s="151"/>
      <c r="D335" s="1045"/>
    </row>
    <row r="338" spans="1:9">
      <c r="A338" s="3305" t="s">
        <v>9364</v>
      </c>
      <c r="B338" s="3305"/>
      <c r="C338" s="3305"/>
      <c r="D338" s="3305"/>
      <c r="E338" s="3305"/>
      <c r="F338" s="3305"/>
      <c r="G338" s="3305"/>
      <c r="H338" s="3305"/>
      <c r="I338" s="3305"/>
    </row>
    <row r="339" spans="1:9">
      <c r="A339" s="3305"/>
      <c r="B339" s="3305"/>
      <c r="C339" s="3305"/>
      <c r="D339" s="3305"/>
      <c r="E339" s="3305"/>
      <c r="F339" s="3305"/>
      <c r="G339" s="3305"/>
      <c r="H339" s="3305"/>
      <c r="I339" s="3305"/>
    </row>
    <row r="340" spans="1:9" ht="42.75">
      <c r="A340" s="485" t="s">
        <v>523</v>
      </c>
      <c r="B340" s="486" t="s">
        <v>524</v>
      </c>
      <c r="C340" s="486" t="s">
        <v>525</v>
      </c>
      <c r="D340" s="486" t="s">
        <v>526</v>
      </c>
      <c r="E340" s="910" t="s">
        <v>6</v>
      </c>
      <c r="F340" s="487" t="s">
        <v>7</v>
      </c>
      <c r="G340" s="896" t="s">
        <v>527</v>
      </c>
      <c r="H340" s="488" t="s">
        <v>11</v>
      </c>
      <c r="I340" s="489" t="s">
        <v>528</v>
      </c>
    </row>
    <row r="341" spans="1:9">
      <c r="A341" s="1680">
        <v>9619</v>
      </c>
      <c r="B341" s="729">
        <v>0.1</v>
      </c>
      <c r="C341" s="1680" t="s">
        <v>9365</v>
      </c>
      <c r="D341" s="1034" t="s">
        <v>622</v>
      </c>
      <c r="E341" s="886">
        <v>1850000</v>
      </c>
      <c r="F341" s="942">
        <v>0.02</v>
      </c>
      <c r="G341" s="564">
        <f>E341*F341</f>
        <v>37000</v>
      </c>
      <c r="H341" s="1680" t="s">
        <v>747</v>
      </c>
      <c r="I341" s="1680" t="s">
        <v>1</v>
      </c>
    </row>
    <row r="342" spans="1:9">
      <c r="A342" s="1680">
        <v>9608</v>
      </c>
      <c r="B342" s="729">
        <v>0.1</v>
      </c>
      <c r="C342" s="1680" t="s">
        <v>9366</v>
      </c>
      <c r="D342" s="1034" t="s">
        <v>622</v>
      </c>
      <c r="E342" s="886">
        <v>1600000</v>
      </c>
      <c r="F342" s="729">
        <v>0.02</v>
      </c>
      <c r="G342" s="564">
        <f>E342*F342</f>
        <v>32000</v>
      </c>
      <c r="H342" s="1680" t="s">
        <v>747</v>
      </c>
      <c r="I342" s="1680" t="s">
        <v>1</v>
      </c>
    </row>
    <row r="343" spans="1:9">
      <c r="A343" s="1680">
        <v>9613</v>
      </c>
      <c r="B343" s="729">
        <v>0.1</v>
      </c>
      <c r="C343" s="1680" t="s">
        <v>9367</v>
      </c>
      <c r="D343" s="1034" t="s">
        <v>622</v>
      </c>
      <c r="E343" s="886">
        <v>2700000</v>
      </c>
      <c r="F343" s="729">
        <v>0.02</v>
      </c>
      <c r="G343" s="564">
        <f>E343*F343</f>
        <v>54000</v>
      </c>
      <c r="H343" s="1680" t="s">
        <v>747</v>
      </c>
      <c r="I343" s="1680" t="s">
        <v>1</v>
      </c>
    </row>
    <row r="344" spans="1:9">
      <c r="A344" s="1680">
        <v>9618</v>
      </c>
      <c r="B344" s="729">
        <v>0.1</v>
      </c>
      <c r="C344" s="1680" t="s">
        <v>3851</v>
      </c>
      <c r="D344" s="1034" t="s">
        <v>622</v>
      </c>
      <c r="E344" s="886">
        <v>2600000</v>
      </c>
      <c r="F344" s="729">
        <v>0.02</v>
      </c>
      <c r="G344" s="564">
        <f>E344*F344</f>
        <v>52000</v>
      </c>
      <c r="H344" s="1680" t="s">
        <v>747</v>
      </c>
      <c r="I344" s="1680" t="s">
        <v>1</v>
      </c>
    </row>
    <row r="345" spans="1:9" ht="20.25">
      <c r="A345" s="407"/>
      <c r="B345" s="407"/>
      <c r="C345" s="407"/>
      <c r="D345" s="920"/>
      <c r="E345" s="933">
        <f>SUM(E341:E344)</f>
        <v>8750000</v>
      </c>
      <c r="F345" s="407"/>
      <c r="G345" s="929">
        <f>SUM(G341:G344)</f>
        <v>175000</v>
      </c>
      <c r="H345" s="3412" t="s">
        <v>9368</v>
      </c>
      <c r="I345" s="3412"/>
    </row>
    <row r="347" spans="1:9">
      <c r="A347" s="3305" t="s">
        <v>9369</v>
      </c>
      <c r="B347" s="3305"/>
      <c r="C347" s="3305"/>
      <c r="D347" s="3305"/>
      <c r="E347" s="3305"/>
      <c r="F347" s="3305"/>
      <c r="G347" s="3305"/>
      <c r="H347" s="3305"/>
      <c r="I347" s="3305"/>
    </row>
    <row r="348" spans="1:9">
      <c r="A348" s="3305"/>
      <c r="B348" s="3305"/>
      <c r="C348" s="3305"/>
      <c r="D348" s="3305"/>
      <c r="E348" s="3305"/>
      <c r="F348" s="3305"/>
      <c r="G348" s="3305"/>
      <c r="H348" s="3305"/>
      <c r="I348" s="3305"/>
    </row>
    <row r="349" spans="1:9" ht="42.75">
      <c r="A349" s="485" t="s">
        <v>523</v>
      </c>
      <c r="B349" s="486" t="s">
        <v>524</v>
      </c>
      <c r="C349" s="486" t="s">
        <v>525</v>
      </c>
      <c r="D349" s="486" t="s">
        <v>526</v>
      </c>
      <c r="E349" s="910" t="s">
        <v>6</v>
      </c>
      <c r="F349" s="487" t="s">
        <v>7</v>
      </c>
      <c r="G349" s="896" t="s">
        <v>527</v>
      </c>
      <c r="H349" s="488" t="s">
        <v>11</v>
      </c>
      <c r="I349" s="489" t="s">
        <v>528</v>
      </c>
    </row>
    <row r="350" spans="1:9">
      <c r="A350" s="709">
        <v>9574</v>
      </c>
      <c r="B350" s="545">
        <v>0.1</v>
      </c>
      <c r="C350" s="1680" t="s">
        <v>9370</v>
      </c>
      <c r="D350" s="1034" t="s">
        <v>665</v>
      </c>
      <c r="E350" s="564">
        <v>1200000</v>
      </c>
      <c r="F350" s="729">
        <v>0.01</v>
      </c>
      <c r="G350" s="564">
        <f t="shared" ref="G350:G355" si="11">E350*F350</f>
        <v>12000</v>
      </c>
      <c r="H350" s="1680" t="s">
        <v>747</v>
      </c>
      <c r="I350" s="1680" t="s">
        <v>25</v>
      </c>
    </row>
    <row r="351" spans="1:9">
      <c r="A351" s="709">
        <v>9606</v>
      </c>
      <c r="B351" s="545">
        <v>0.1</v>
      </c>
      <c r="C351" s="1680" t="s">
        <v>9342</v>
      </c>
      <c r="D351" s="1034" t="s">
        <v>665</v>
      </c>
      <c r="E351" s="564">
        <v>1900000</v>
      </c>
      <c r="F351" s="729">
        <v>0.01</v>
      </c>
      <c r="G351" s="564">
        <f t="shared" si="11"/>
        <v>19000</v>
      </c>
      <c r="H351" s="1680" t="s">
        <v>747</v>
      </c>
      <c r="I351" s="1680" t="s">
        <v>1</v>
      </c>
    </row>
    <row r="352" spans="1:9">
      <c r="A352" s="709">
        <v>9589</v>
      </c>
      <c r="B352" s="545">
        <v>0.1</v>
      </c>
      <c r="C352" s="1680" t="s">
        <v>9344</v>
      </c>
      <c r="D352" s="1034" t="s">
        <v>665</v>
      </c>
      <c r="E352" s="564">
        <v>1700000</v>
      </c>
      <c r="F352" s="729">
        <v>0.01</v>
      </c>
      <c r="G352" s="564">
        <f t="shared" si="11"/>
        <v>17000</v>
      </c>
      <c r="H352" s="1680" t="s">
        <v>743</v>
      </c>
      <c r="I352" s="1680" t="s">
        <v>1</v>
      </c>
    </row>
    <row r="353" spans="1:9">
      <c r="A353" s="709">
        <v>9653</v>
      </c>
      <c r="B353" s="545">
        <v>0.1</v>
      </c>
      <c r="C353" s="1680" t="s">
        <v>9371</v>
      </c>
      <c r="D353" s="1034" t="s">
        <v>665</v>
      </c>
      <c r="E353" s="564">
        <v>3500000</v>
      </c>
      <c r="F353" s="729">
        <v>0.01</v>
      </c>
      <c r="G353" s="564">
        <f t="shared" si="11"/>
        <v>35000</v>
      </c>
      <c r="H353" s="1680" t="s">
        <v>747</v>
      </c>
      <c r="I353" s="1680" t="s">
        <v>46</v>
      </c>
    </row>
    <row r="354" spans="1:9">
      <c r="A354" s="709">
        <v>9626</v>
      </c>
      <c r="B354" s="545">
        <v>0.1</v>
      </c>
      <c r="C354" s="1680" t="s">
        <v>4009</v>
      </c>
      <c r="D354" s="1034" t="s">
        <v>665</v>
      </c>
      <c r="E354" s="564">
        <v>1800000</v>
      </c>
      <c r="F354" s="729">
        <v>0.01</v>
      </c>
      <c r="G354" s="564">
        <f t="shared" si="11"/>
        <v>18000</v>
      </c>
      <c r="H354" s="1680" t="s">
        <v>747</v>
      </c>
      <c r="I354" s="1680" t="s">
        <v>130</v>
      </c>
    </row>
    <row r="355" spans="1:9">
      <c r="A355" s="709">
        <v>9676</v>
      </c>
      <c r="B355" s="545">
        <v>0.08</v>
      </c>
      <c r="C355" s="1680" t="s">
        <v>2258</v>
      </c>
      <c r="D355" s="1034" t="s">
        <v>665</v>
      </c>
      <c r="E355" s="564">
        <v>1400000</v>
      </c>
      <c r="F355" s="729">
        <v>0.01</v>
      </c>
      <c r="G355" s="564">
        <f t="shared" si="11"/>
        <v>14000</v>
      </c>
      <c r="H355" s="1680" t="s">
        <v>747</v>
      </c>
      <c r="I355" s="1680" t="s">
        <v>46</v>
      </c>
    </row>
    <row r="356" spans="1:9">
      <c r="A356" s="1681"/>
      <c r="B356" s="934">
        <v>0.1</v>
      </c>
      <c r="C356" s="1681" t="s">
        <v>4008</v>
      </c>
      <c r="D356" s="1055" t="s">
        <v>31</v>
      </c>
      <c r="E356" s="950"/>
      <c r="F356" s="1681"/>
      <c r="G356" s="950"/>
      <c r="H356" s="1681"/>
      <c r="I356" s="1681" t="s">
        <v>130</v>
      </c>
    </row>
    <row r="357" spans="1:9">
      <c r="A357" s="1681"/>
      <c r="B357" s="934">
        <v>0.1</v>
      </c>
      <c r="C357" s="1681" t="s">
        <v>9372</v>
      </c>
      <c r="D357" s="1055" t="s">
        <v>31</v>
      </c>
      <c r="E357" s="950"/>
      <c r="F357" s="1681"/>
      <c r="G357" s="950"/>
      <c r="H357" s="1681"/>
      <c r="I357" s="1681" t="s">
        <v>1</v>
      </c>
    </row>
    <row r="358" spans="1:9" ht="20.25">
      <c r="A358" s="407"/>
      <c r="B358" s="675"/>
      <c r="C358" s="407"/>
      <c r="D358" s="920"/>
      <c r="E358" s="534">
        <f>SUM(E350:E357)</f>
        <v>11500000</v>
      </c>
      <c r="F358" s="614"/>
      <c r="G358" s="534">
        <f>SUM(G350:G357)</f>
        <v>115000</v>
      </c>
      <c r="H358" s="930" t="s">
        <v>9373</v>
      </c>
      <c r="I358" s="954">
        <v>115000</v>
      </c>
    </row>
    <row r="360" spans="1:9">
      <c r="A360" s="3305" t="s">
        <v>9374</v>
      </c>
      <c r="B360" s="3305"/>
      <c r="C360" s="3305"/>
      <c r="D360" s="3305"/>
      <c r="E360" s="3305"/>
      <c r="F360" s="3305"/>
      <c r="G360" s="3305"/>
      <c r="H360" s="3305"/>
      <c r="I360" s="3305"/>
    </row>
    <row r="361" spans="1:9">
      <c r="A361" s="3305"/>
      <c r="B361" s="3305"/>
      <c r="C361" s="3305"/>
      <c r="D361" s="3305"/>
      <c r="E361" s="3305"/>
      <c r="F361" s="3305"/>
      <c r="G361" s="3305"/>
      <c r="H361" s="3305"/>
      <c r="I361" s="3305"/>
    </row>
    <row r="362" spans="1:9" ht="42.75">
      <c r="A362" s="485" t="s">
        <v>523</v>
      </c>
      <c r="B362" s="486" t="s">
        <v>524</v>
      </c>
      <c r="C362" s="486" t="s">
        <v>525</v>
      </c>
      <c r="D362" s="486" t="s">
        <v>526</v>
      </c>
      <c r="E362" s="910" t="s">
        <v>6</v>
      </c>
      <c r="F362" s="487" t="s">
        <v>7</v>
      </c>
      <c r="G362" s="896" t="s">
        <v>527</v>
      </c>
      <c r="H362" s="488" t="s">
        <v>11</v>
      </c>
      <c r="I362" s="489" t="s">
        <v>528</v>
      </c>
    </row>
    <row r="363" spans="1:9" s="605" customFormat="1">
      <c r="A363" s="1680">
        <v>9620</v>
      </c>
      <c r="B363" s="729">
        <v>0.1</v>
      </c>
      <c r="C363" s="1680" t="s">
        <v>9375</v>
      </c>
      <c r="D363" s="1034" t="s">
        <v>622</v>
      </c>
      <c r="E363" s="935">
        <v>1750000</v>
      </c>
      <c r="F363" s="729">
        <v>0.02</v>
      </c>
      <c r="G363" s="886">
        <f>E363*F363</f>
        <v>35000</v>
      </c>
      <c r="H363" s="1680" t="s">
        <v>743</v>
      </c>
      <c r="I363" s="1680" t="s">
        <v>46</v>
      </c>
    </row>
    <row r="364" spans="1:9" s="605" customFormat="1">
      <c r="A364" s="1680">
        <v>9654</v>
      </c>
      <c r="B364" s="729">
        <v>0.1</v>
      </c>
      <c r="C364" s="1680" t="s">
        <v>9347</v>
      </c>
      <c r="D364" s="1034" t="s">
        <v>665</v>
      </c>
      <c r="E364" s="935">
        <v>2800000</v>
      </c>
      <c r="F364" s="729">
        <v>0.02</v>
      </c>
      <c r="G364" s="886">
        <f>E364*F364</f>
        <v>56000</v>
      </c>
      <c r="H364" s="1680" t="s">
        <v>747</v>
      </c>
      <c r="I364" s="1680" t="s">
        <v>1</v>
      </c>
    </row>
    <row r="365" spans="1:9">
      <c r="A365" s="407"/>
      <c r="B365" s="407"/>
      <c r="C365" s="407"/>
      <c r="D365" s="920"/>
      <c r="E365" s="936">
        <f>SUM(E363:E364)</f>
        <v>4550000</v>
      </c>
      <c r="F365" s="614"/>
      <c r="G365" s="936">
        <v>0</v>
      </c>
      <c r="H365" s="407"/>
      <c r="I365" s="407"/>
    </row>
    <row r="368" spans="1:9">
      <c r="A368" s="3305" t="s">
        <v>9376</v>
      </c>
      <c r="B368" s="3305"/>
      <c r="C368" s="3305"/>
      <c r="D368" s="3305"/>
      <c r="E368" s="3305"/>
      <c r="F368" s="3305"/>
      <c r="G368" s="3305"/>
    </row>
    <row r="369" spans="1:8">
      <c r="A369" s="3305"/>
      <c r="B369" s="3305"/>
      <c r="C369" s="3305"/>
      <c r="D369" s="3305"/>
      <c r="E369" s="3305"/>
      <c r="F369" s="3305"/>
      <c r="G369" s="3305"/>
    </row>
    <row r="370" spans="1:8" ht="15">
      <c r="A370" s="504">
        <v>9619</v>
      </c>
      <c r="B370" s="545">
        <v>0.1</v>
      </c>
      <c r="C370" s="1680" t="s">
        <v>9341</v>
      </c>
      <c r="D370" s="783"/>
      <c r="E370" s="946">
        <v>1850000</v>
      </c>
      <c r="F370" s="948">
        <v>0.02</v>
      </c>
      <c r="G370" s="947">
        <f t="shared" ref="G370:G383" si="12">E370*F370</f>
        <v>37000</v>
      </c>
    </row>
    <row r="371" spans="1:8" ht="15">
      <c r="A371" s="579">
        <v>9606</v>
      </c>
      <c r="B371" s="389">
        <v>0.1</v>
      </c>
      <c r="C371" s="1680" t="s">
        <v>9342</v>
      </c>
      <c r="D371" s="1034"/>
      <c r="E371" s="946">
        <v>1900000</v>
      </c>
      <c r="F371" s="948">
        <v>0.02</v>
      </c>
      <c r="G371" s="947">
        <f t="shared" si="12"/>
        <v>38000</v>
      </c>
    </row>
    <row r="372" spans="1:8" ht="15">
      <c r="A372" s="504">
        <v>9589</v>
      </c>
      <c r="B372" s="545">
        <v>0.1</v>
      </c>
      <c r="C372" s="1680" t="s">
        <v>9344</v>
      </c>
      <c r="D372" s="1034"/>
      <c r="E372" s="946">
        <v>1700000</v>
      </c>
      <c r="F372" s="948">
        <v>0.02</v>
      </c>
      <c r="G372" s="947">
        <f t="shared" si="12"/>
        <v>34000</v>
      </c>
    </row>
    <row r="373" spans="1:8" ht="15">
      <c r="A373" s="504">
        <v>9608</v>
      </c>
      <c r="B373" s="545">
        <v>0.1</v>
      </c>
      <c r="C373" s="1680" t="s">
        <v>9345</v>
      </c>
      <c r="D373" s="1034"/>
      <c r="E373" s="946">
        <v>1600000</v>
      </c>
      <c r="F373" s="948">
        <v>0.02</v>
      </c>
      <c r="G373" s="947">
        <f t="shared" si="12"/>
        <v>32000</v>
      </c>
    </row>
    <row r="374" spans="1:8" ht="15">
      <c r="A374" s="664">
        <v>9613</v>
      </c>
      <c r="B374" s="389">
        <v>0.1</v>
      </c>
      <c r="C374" s="1685" t="s">
        <v>9346</v>
      </c>
      <c r="D374" s="1034"/>
      <c r="E374" s="946">
        <v>2700000</v>
      </c>
      <c r="F374" s="948">
        <v>0.02</v>
      </c>
      <c r="G374" s="947">
        <f t="shared" si="12"/>
        <v>54000</v>
      </c>
    </row>
    <row r="375" spans="1:8" ht="15">
      <c r="A375" s="664">
        <v>9618</v>
      </c>
      <c r="B375" s="389">
        <v>0.1</v>
      </c>
      <c r="C375" s="1685" t="s">
        <v>3851</v>
      </c>
      <c r="D375" s="1034"/>
      <c r="E375" s="946">
        <v>2600000</v>
      </c>
      <c r="F375" s="948">
        <v>0.02</v>
      </c>
      <c r="G375" s="947">
        <f t="shared" si="12"/>
        <v>52000</v>
      </c>
    </row>
    <row r="376" spans="1:8" ht="15">
      <c r="A376" s="664">
        <v>9654</v>
      </c>
      <c r="B376" s="389">
        <v>0.1</v>
      </c>
      <c r="C376" s="1685" t="s">
        <v>9347</v>
      </c>
      <c r="D376" s="1034"/>
      <c r="E376" s="946">
        <v>2800000</v>
      </c>
      <c r="F376" s="948">
        <v>0.02</v>
      </c>
      <c r="G376" s="947">
        <f t="shared" si="12"/>
        <v>56000</v>
      </c>
    </row>
    <row r="377" spans="1:8" ht="15">
      <c r="A377" s="504">
        <v>9620</v>
      </c>
      <c r="B377" s="389">
        <v>0.1</v>
      </c>
      <c r="C377" s="1680" t="s">
        <v>9377</v>
      </c>
      <c r="D377" s="1034"/>
      <c r="E377" s="946">
        <v>1750000</v>
      </c>
      <c r="F377" s="948">
        <v>0.02</v>
      </c>
      <c r="G377" s="947">
        <f t="shared" si="12"/>
        <v>35000</v>
      </c>
    </row>
    <row r="378" spans="1:8" ht="15">
      <c r="A378" s="504">
        <v>9653</v>
      </c>
      <c r="B378" s="545">
        <v>0.1</v>
      </c>
      <c r="C378" s="1680" t="s">
        <v>9351</v>
      </c>
      <c r="D378" s="1034"/>
      <c r="E378" s="946">
        <v>3500000</v>
      </c>
      <c r="F378" s="948">
        <v>0.02</v>
      </c>
      <c r="G378" s="947">
        <f t="shared" si="12"/>
        <v>70000</v>
      </c>
    </row>
    <row r="379" spans="1:8" ht="15">
      <c r="A379" s="540">
        <v>9676</v>
      </c>
      <c r="B379" s="541">
        <v>0.08</v>
      </c>
      <c r="C379" s="542" t="s">
        <v>2258</v>
      </c>
      <c r="D379" s="1034"/>
      <c r="E379" s="946">
        <v>1400000</v>
      </c>
      <c r="F379" s="948">
        <v>0.01</v>
      </c>
      <c r="G379" s="947">
        <f t="shared" si="12"/>
        <v>14000</v>
      </c>
    </row>
    <row r="380" spans="1:8" ht="15">
      <c r="A380" s="579">
        <v>9574</v>
      </c>
      <c r="B380" s="545">
        <v>0.1</v>
      </c>
      <c r="C380" s="1680" t="s">
        <v>9378</v>
      </c>
      <c r="D380" s="1034"/>
      <c r="E380" s="946">
        <v>1200000</v>
      </c>
      <c r="F380" s="948">
        <v>0.02</v>
      </c>
      <c r="G380" s="947">
        <f t="shared" si="12"/>
        <v>24000</v>
      </c>
    </row>
    <row r="381" spans="1:8" ht="15">
      <c r="A381" s="504">
        <v>9666</v>
      </c>
      <c r="B381" s="613">
        <v>0.1</v>
      </c>
      <c r="C381" s="1680" t="s">
        <v>9379</v>
      </c>
      <c r="D381" s="1034"/>
      <c r="E381" s="946">
        <v>1816000</v>
      </c>
      <c r="F381" s="948">
        <v>0.02</v>
      </c>
      <c r="G381" s="947">
        <f t="shared" si="12"/>
        <v>36320</v>
      </c>
    </row>
    <row r="382" spans="1:8" ht="15">
      <c r="A382" s="579">
        <v>9626</v>
      </c>
      <c r="B382" s="389">
        <v>0.1</v>
      </c>
      <c r="C382" s="1680" t="s">
        <v>9355</v>
      </c>
      <c r="D382" s="1034"/>
      <c r="E382" s="946">
        <v>1800000</v>
      </c>
      <c r="F382" s="948">
        <v>0.02</v>
      </c>
      <c r="G382" s="947">
        <f t="shared" si="12"/>
        <v>36000</v>
      </c>
    </row>
    <row r="383" spans="1:8" ht="15">
      <c r="A383" s="504">
        <v>9669</v>
      </c>
      <c r="B383" s="545">
        <v>0.1</v>
      </c>
      <c r="C383" s="1680" t="s">
        <v>9356</v>
      </c>
      <c r="D383" s="1034"/>
      <c r="E383" s="946">
        <v>1900000</v>
      </c>
      <c r="F383" s="948">
        <v>0.02</v>
      </c>
      <c r="G383" s="947">
        <f t="shared" si="12"/>
        <v>38000</v>
      </c>
    </row>
    <row r="384" spans="1:8">
      <c r="A384" s="579"/>
      <c r="B384" s="545"/>
      <c r="C384" s="1680"/>
      <c r="D384" s="1048"/>
      <c r="E384" s="886"/>
      <c r="F384" s="877"/>
      <c r="G384" s="886"/>
      <c r="H384" s="484"/>
    </row>
    <row r="385" spans="1:15" ht="20.25">
      <c r="A385" s="1680"/>
      <c r="B385" s="545"/>
      <c r="C385" s="1680"/>
      <c r="D385" s="1034"/>
      <c r="E385" s="919">
        <f>SUM(E370:E384)</f>
        <v>28516000</v>
      </c>
      <c r="F385" s="709"/>
      <c r="G385" s="952">
        <v>556320</v>
      </c>
      <c r="H385" s="953" t="s">
        <v>9380</v>
      </c>
    </row>
    <row r="387" spans="1:15" ht="12.75" customHeight="1">
      <c r="A387" s="3274" t="s">
        <v>9381</v>
      </c>
      <c r="B387" s="3274"/>
      <c r="C387" s="3274"/>
      <c r="D387" s="3274"/>
      <c r="E387" s="3274"/>
      <c r="F387" s="3274"/>
      <c r="G387" s="3274"/>
      <c r="H387" s="3274"/>
      <c r="I387" s="3274"/>
      <c r="J387" s="3274"/>
      <c r="K387" s="3274"/>
      <c r="L387" s="3274"/>
      <c r="M387" s="3274"/>
      <c r="N387" s="3274"/>
      <c r="O387" s="3274"/>
    </row>
    <row r="388" spans="1:15" ht="12.75" customHeight="1">
      <c r="A388" s="3274"/>
      <c r="B388" s="3274"/>
      <c r="C388" s="3274"/>
      <c r="D388" s="3274"/>
      <c r="E388" s="3274"/>
      <c r="F388" s="3274"/>
      <c r="G388" s="3274"/>
      <c r="H388" s="3274"/>
      <c r="I388" s="3274"/>
      <c r="J388" s="3274"/>
      <c r="K388" s="3274"/>
      <c r="L388" s="3274"/>
      <c r="M388" s="3274"/>
      <c r="N388" s="3274"/>
      <c r="O388" s="3274"/>
    </row>
    <row r="389" spans="1:15">
      <c r="A389" s="3275" t="s">
        <v>15</v>
      </c>
      <c r="B389" s="3275"/>
      <c r="C389" s="3275"/>
      <c r="D389" s="3275"/>
      <c r="E389" s="3275"/>
      <c r="F389" s="3275"/>
      <c r="G389" s="3275"/>
      <c r="H389" s="3275"/>
      <c r="I389" s="3275"/>
      <c r="J389" s="3275"/>
      <c r="K389" s="3275"/>
      <c r="L389" s="3275"/>
      <c r="M389" s="3275"/>
      <c r="N389" s="3275"/>
      <c r="O389" s="3275"/>
    </row>
    <row r="390" spans="1:15">
      <c r="A390" s="2119" t="s">
        <v>37</v>
      </c>
      <c r="B390" s="24" t="s">
        <v>3</v>
      </c>
      <c r="C390" s="8" t="s">
        <v>4</v>
      </c>
      <c r="D390" s="8" t="s">
        <v>5</v>
      </c>
      <c r="E390" s="907" t="s">
        <v>6</v>
      </c>
      <c r="F390" s="24" t="s">
        <v>7</v>
      </c>
      <c r="G390" s="885" t="s">
        <v>8</v>
      </c>
      <c r="H390" s="156" t="s">
        <v>9</v>
      </c>
      <c r="I390" s="24" t="s">
        <v>10</v>
      </c>
      <c r="J390" s="24" t="s">
        <v>11</v>
      </c>
      <c r="K390" s="24" t="s">
        <v>3</v>
      </c>
      <c r="L390" s="24" t="s">
        <v>5</v>
      </c>
      <c r="M390" s="24" t="s">
        <v>12</v>
      </c>
      <c r="N390" s="24" t="s">
        <v>7</v>
      </c>
      <c r="O390" s="30"/>
    </row>
    <row r="391" spans="1:15">
      <c r="A391" s="3276"/>
      <c r="B391" s="724">
        <v>9663</v>
      </c>
      <c r="C391" s="744">
        <v>0.1</v>
      </c>
      <c r="D391" s="1056" t="s">
        <v>9382</v>
      </c>
      <c r="E391" s="751"/>
      <c r="F391" s="744">
        <v>7.0000000000000007E-2</v>
      </c>
      <c r="G391" s="751"/>
      <c r="H391" s="745" t="s">
        <v>1</v>
      </c>
      <c r="I391" s="745" t="s">
        <v>207</v>
      </c>
      <c r="J391" s="149"/>
      <c r="K391" s="391"/>
      <c r="L391" s="777"/>
      <c r="M391" s="567"/>
      <c r="N391" s="392"/>
      <c r="O391" s="778"/>
    </row>
    <row r="392" spans="1:15">
      <c r="A392" s="3276"/>
      <c r="B392" s="724">
        <v>9648</v>
      </c>
      <c r="C392" s="744">
        <v>0.1</v>
      </c>
      <c r="D392" s="1056" t="s">
        <v>9383</v>
      </c>
      <c r="E392" s="751"/>
      <c r="F392" s="744">
        <v>0.12</v>
      </c>
      <c r="G392" s="751"/>
      <c r="H392" s="745" t="s">
        <v>1</v>
      </c>
      <c r="I392" s="745" t="s">
        <v>9363</v>
      </c>
      <c r="J392" s="149"/>
      <c r="K392" s="149"/>
      <c r="L392" s="149"/>
      <c r="M392" s="129"/>
      <c r="N392" s="69"/>
      <c r="O392" s="30"/>
    </row>
    <row r="393" spans="1:15">
      <c r="A393" s="3276"/>
      <c r="B393" s="609" t="s">
        <v>1922</v>
      </c>
      <c r="C393" s="1681"/>
      <c r="D393" s="1055" t="s">
        <v>9384</v>
      </c>
      <c r="E393" s="1681"/>
      <c r="F393" s="1681"/>
      <c r="G393" s="1681"/>
      <c r="H393" s="1681"/>
      <c r="I393" s="609" t="s">
        <v>207</v>
      </c>
      <c r="J393" s="407"/>
      <c r="K393" s="149"/>
      <c r="L393" s="149"/>
      <c r="M393" s="129"/>
      <c r="N393" s="69"/>
      <c r="O393" s="30"/>
    </row>
    <row r="394" spans="1:15">
      <c r="A394" s="3276"/>
      <c r="B394" s="447"/>
      <c r="C394" s="482"/>
      <c r="D394" s="1036"/>
      <c r="E394" s="583"/>
      <c r="F394" s="482"/>
      <c r="G394" s="583"/>
      <c r="H394" s="484"/>
      <c r="I394" s="484"/>
      <c r="J394" s="407"/>
      <c r="K394" s="149"/>
      <c r="L394" s="149"/>
      <c r="M394" s="129"/>
      <c r="N394" s="69"/>
      <c r="O394" s="30"/>
    </row>
    <row r="395" spans="1:15">
      <c r="A395" s="3276"/>
      <c r="B395" s="447"/>
      <c r="C395" s="482"/>
      <c r="D395" s="1036"/>
      <c r="E395" s="583"/>
      <c r="F395" s="482"/>
      <c r="G395" s="583"/>
      <c r="H395" s="484"/>
      <c r="I395" s="484"/>
      <c r="J395" s="308"/>
      <c r="K395" s="149"/>
      <c r="L395" s="149"/>
      <c r="M395" s="129"/>
      <c r="N395" s="69"/>
      <c r="O395" s="30"/>
    </row>
    <row r="396" spans="1:15">
      <c r="A396" s="3276"/>
      <c r="B396" s="580"/>
      <c r="C396" s="397"/>
      <c r="D396" s="1052"/>
      <c r="E396" s="565"/>
      <c r="F396" s="397"/>
      <c r="G396" s="565"/>
      <c r="H396" s="399"/>
      <c r="I396" s="399" t="s">
        <v>207</v>
      </c>
      <c r="J396" s="149"/>
      <c r="K396" s="149"/>
      <c r="L396" s="149"/>
      <c r="M396" s="129"/>
      <c r="N396" s="69"/>
      <c r="O396" s="30">
        <f>SUM(O391:O395)</f>
        <v>0</v>
      </c>
    </row>
    <row r="397" spans="1:15">
      <c r="A397" s="3276"/>
      <c r="B397" s="256"/>
      <c r="C397" s="256"/>
      <c r="D397" s="1038" t="s">
        <v>34</v>
      </c>
      <c r="E397" s="908">
        <f>SUM(E391:E396)</f>
        <v>0</v>
      </c>
      <c r="F397" s="292" t="s">
        <v>34</v>
      </c>
      <c r="G397" s="913">
        <f>SUM(G391:G396)</f>
        <v>0</v>
      </c>
      <c r="H397" s="3423"/>
      <c r="I397" s="3423"/>
      <c r="J397" s="3423"/>
      <c r="K397" s="3423"/>
      <c r="L397" s="3277" t="s">
        <v>35</v>
      </c>
      <c r="M397" s="3277"/>
      <c r="N397" s="3277"/>
      <c r="O397" s="294">
        <f>O396+G397</f>
        <v>0</v>
      </c>
    </row>
    <row r="398" spans="1:15" ht="15.75" customHeight="1"/>
    <row r="399" spans="1:15" ht="12.75" customHeight="1">
      <c r="A399" s="3275" t="s">
        <v>43</v>
      </c>
      <c r="B399" s="3275"/>
      <c r="C399" s="3275"/>
      <c r="D399" s="3275"/>
      <c r="E399" s="3275"/>
      <c r="F399" s="3275"/>
      <c r="G399" s="3275"/>
      <c r="H399" s="3275"/>
      <c r="I399" s="3275"/>
      <c r="J399" s="3275"/>
      <c r="K399" s="3275"/>
      <c r="L399" s="3275"/>
      <c r="M399" s="3275"/>
      <c r="N399" s="3275"/>
      <c r="O399" s="3275"/>
    </row>
    <row r="400" spans="1:15" ht="12.75" customHeight="1">
      <c r="A400" s="2119" t="s">
        <v>37</v>
      </c>
      <c r="B400" s="24" t="s">
        <v>3</v>
      </c>
      <c r="C400" s="8" t="s">
        <v>4</v>
      </c>
      <c r="D400" s="8" t="s">
        <v>5</v>
      </c>
      <c r="E400" s="907" t="s">
        <v>6</v>
      </c>
      <c r="F400" s="24" t="s">
        <v>7</v>
      </c>
      <c r="G400" s="885" t="s">
        <v>8</v>
      </c>
      <c r="H400" s="156" t="s">
        <v>9</v>
      </c>
      <c r="I400" s="24" t="s">
        <v>10</v>
      </c>
      <c r="J400" s="24" t="s">
        <v>11</v>
      </c>
      <c r="K400" s="24" t="s">
        <v>3</v>
      </c>
      <c r="L400" s="24" t="s">
        <v>5</v>
      </c>
      <c r="M400" s="24" t="s">
        <v>12</v>
      </c>
      <c r="N400" s="24" t="s">
        <v>7</v>
      </c>
      <c r="O400" s="30"/>
    </row>
    <row r="401" spans="1:15" ht="12.75" customHeight="1">
      <c r="A401" s="3276"/>
      <c r="B401" s="724" t="s">
        <v>168</v>
      </c>
      <c r="C401" s="744">
        <v>0.1</v>
      </c>
      <c r="D401" s="1056" t="s">
        <v>9385</v>
      </c>
      <c r="E401" s="692"/>
      <c r="F401" s="692"/>
      <c r="G401" s="692"/>
      <c r="H401" s="692"/>
      <c r="I401" s="745" t="s">
        <v>207</v>
      </c>
      <c r="J401" s="393"/>
      <c r="K401" s="391"/>
      <c r="L401" s="777"/>
      <c r="M401" s="567"/>
      <c r="N401" s="392"/>
      <c r="O401" s="778"/>
    </row>
    <row r="402" spans="1:15" ht="12.75" customHeight="1">
      <c r="A402" s="3276"/>
      <c r="B402" s="724" t="s">
        <v>7103</v>
      </c>
      <c r="C402" s="744">
        <v>0.1</v>
      </c>
      <c r="D402" s="1056" t="s">
        <v>9354</v>
      </c>
      <c r="E402" s="922"/>
      <c r="F402" s="744"/>
      <c r="G402" s="901"/>
      <c r="H402" s="745"/>
      <c r="I402" s="745" t="s">
        <v>493</v>
      </c>
      <c r="J402" s="483"/>
      <c r="K402" s="149"/>
      <c r="L402" s="149"/>
      <c r="M402" s="129"/>
      <c r="N402" s="69"/>
      <c r="O402" s="30"/>
    </row>
    <row r="403" spans="1:15" ht="12.75" customHeight="1">
      <c r="A403" s="3276"/>
      <c r="B403" s="724" t="s">
        <v>411</v>
      </c>
      <c r="C403" s="744">
        <v>0.1</v>
      </c>
      <c r="D403" s="1056" t="s">
        <v>9386</v>
      </c>
      <c r="E403" s="692"/>
      <c r="F403" s="692"/>
      <c r="G403" s="692"/>
      <c r="H403" s="692"/>
      <c r="I403" s="745" t="s">
        <v>207</v>
      </c>
      <c r="J403" s="398"/>
      <c r="K403" s="149"/>
      <c r="L403" s="149"/>
      <c r="M403" s="129"/>
      <c r="N403" s="69"/>
      <c r="O403" s="30"/>
    </row>
    <row r="404" spans="1:15" ht="12.75" customHeight="1">
      <c r="A404" s="3276"/>
      <c r="B404" s="609" t="s">
        <v>1922</v>
      </c>
      <c r="C404" s="934">
        <v>0.1</v>
      </c>
      <c r="D404" s="1055" t="s">
        <v>9387</v>
      </c>
      <c r="E404" s="1681"/>
      <c r="F404" s="1681"/>
      <c r="G404" s="1681"/>
      <c r="H404" s="1681"/>
      <c r="I404" s="609" t="s">
        <v>207</v>
      </c>
      <c r="J404" s="398"/>
      <c r="K404" s="149"/>
      <c r="L404" s="149"/>
      <c r="M404" s="129"/>
      <c r="N404" s="69"/>
      <c r="O404" s="30"/>
    </row>
    <row r="405" spans="1:15" ht="12.75" customHeight="1">
      <c r="A405" s="3276"/>
      <c r="B405" s="447"/>
      <c r="C405" s="482"/>
      <c r="D405" s="1036"/>
      <c r="E405" s="730"/>
      <c r="F405" s="482"/>
      <c r="G405" s="895"/>
      <c r="H405" s="484"/>
      <c r="I405" s="484"/>
      <c r="J405" s="398"/>
      <c r="K405" s="149"/>
      <c r="L405" s="149"/>
      <c r="M405" s="129"/>
      <c r="N405" s="69"/>
      <c r="O405" s="30">
        <f>SUM(O401:O404)</f>
        <v>0</v>
      </c>
    </row>
    <row r="406" spans="1:15" ht="12.75" customHeight="1">
      <c r="A406" s="3276"/>
      <c r="B406" s="256"/>
      <c r="C406" s="256"/>
      <c r="D406" s="1038" t="s">
        <v>34</v>
      </c>
      <c r="E406" s="912">
        <f>SUM(E401:E405)</f>
        <v>0</v>
      </c>
      <c r="F406" s="292" t="s">
        <v>34</v>
      </c>
      <c r="G406" s="902">
        <f>SUM(G401:G405)</f>
        <v>0</v>
      </c>
      <c r="H406" s="3423"/>
      <c r="I406" s="3423"/>
      <c r="J406" s="3423"/>
      <c r="K406" s="3423"/>
      <c r="L406" s="3277" t="s">
        <v>35</v>
      </c>
      <c r="M406" s="3277"/>
      <c r="N406" s="3277"/>
      <c r="O406" s="294">
        <f>O405+G406</f>
        <v>0</v>
      </c>
    </row>
    <row r="408" spans="1:15" ht="12.75" customHeight="1">
      <c r="A408" s="3275" t="s">
        <v>30</v>
      </c>
      <c r="B408" s="3275"/>
      <c r="C408" s="3275"/>
      <c r="D408" s="3275"/>
      <c r="E408" s="3275"/>
      <c r="F408" s="3275"/>
      <c r="G408" s="3275"/>
      <c r="H408" s="3275"/>
      <c r="I408" s="3275"/>
      <c r="J408" s="3275"/>
      <c r="K408" s="3275"/>
      <c r="L408" s="3275"/>
      <c r="M408" s="3275"/>
      <c r="N408" s="3275"/>
      <c r="O408" s="3275"/>
    </row>
    <row r="409" spans="1:15" ht="12.75" customHeight="1">
      <c r="A409" s="2119" t="s">
        <v>37</v>
      </c>
      <c r="B409" s="24" t="s">
        <v>3</v>
      </c>
      <c r="C409" s="8" t="s">
        <v>4</v>
      </c>
      <c r="D409" s="8" t="s">
        <v>5</v>
      </c>
      <c r="E409" s="907" t="s">
        <v>6</v>
      </c>
      <c r="F409" s="24" t="s">
        <v>7</v>
      </c>
      <c r="G409" s="885" t="s">
        <v>8</v>
      </c>
      <c r="H409" s="156" t="s">
        <v>9</v>
      </c>
      <c r="I409" s="24" t="s">
        <v>10</v>
      </c>
      <c r="J409" s="24" t="s">
        <v>11</v>
      </c>
      <c r="K409" s="24" t="s">
        <v>3</v>
      </c>
      <c r="L409" s="24" t="s">
        <v>5</v>
      </c>
      <c r="M409" s="24" t="s">
        <v>12</v>
      </c>
      <c r="N409" s="24" t="s">
        <v>7</v>
      </c>
      <c r="O409" s="30"/>
    </row>
    <row r="410" spans="1:15" ht="12.75" customHeight="1">
      <c r="A410" s="3276"/>
      <c r="B410" s="724" t="s">
        <v>411</v>
      </c>
      <c r="C410" s="744">
        <v>0.1</v>
      </c>
      <c r="D410" s="1056" t="s">
        <v>9388</v>
      </c>
      <c r="E410" s="901"/>
      <c r="F410" s="744"/>
      <c r="G410" s="901"/>
      <c r="H410" s="745"/>
      <c r="I410" s="399"/>
      <c r="J410" s="149"/>
      <c r="K410" s="391"/>
      <c r="L410" s="777"/>
      <c r="M410" s="567"/>
      <c r="N410" s="392"/>
      <c r="O410" s="778"/>
    </row>
    <row r="411" spans="1:15" ht="12.75" customHeight="1">
      <c r="A411" s="3276"/>
      <c r="B411" s="581"/>
      <c r="C411" s="397"/>
      <c r="D411" s="1036"/>
      <c r="E411" s="888"/>
      <c r="F411" s="397"/>
      <c r="G411" s="888"/>
      <c r="H411" s="399"/>
      <c r="I411" s="399"/>
      <c r="J411" s="149"/>
      <c r="K411" s="149"/>
      <c r="L411" s="149"/>
      <c r="M411" s="129"/>
      <c r="N411" s="69"/>
      <c r="O411" s="30"/>
    </row>
    <row r="412" spans="1:15" ht="12.75" customHeight="1">
      <c r="A412" s="3276"/>
      <c r="B412" s="431"/>
      <c r="C412" s="392"/>
      <c r="D412" s="1037"/>
      <c r="E412" s="889"/>
      <c r="F412" s="392"/>
      <c r="G412" s="889"/>
      <c r="H412" s="391"/>
      <c r="I412" s="391"/>
      <c r="J412" s="149"/>
      <c r="K412" s="149"/>
      <c r="L412" s="149"/>
      <c r="M412" s="129"/>
      <c r="N412" s="69"/>
      <c r="O412" s="30">
        <f>SUM(O410:O411)</f>
        <v>0</v>
      </c>
    </row>
    <row r="413" spans="1:15" ht="12.75" customHeight="1">
      <c r="A413" s="3276"/>
      <c r="B413" s="256"/>
      <c r="C413" s="256"/>
      <c r="D413" s="1038" t="s">
        <v>34</v>
      </c>
      <c r="E413" s="908">
        <f>SUM(E410:E412)</f>
        <v>0</v>
      </c>
      <c r="F413" s="292" t="s">
        <v>34</v>
      </c>
      <c r="G413" s="902">
        <f>SUM(G410:G412)</f>
        <v>0</v>
      </c>
      <c r="H413" s="3423"/>
      <c r="I413" s="3423"/>
      <c r="J413" s="3423"/>
      <c r="K413" s="3423"/>
      <c r="L413" s="3277" t="s">
        <v>35</v>
      </c>
      <c r="M413" s="3277"/>
      <c r="N413" s="3277"/>
      <c r="O413" s="294">
        <f>O412+G413</f>
        <v>0</v>
      </c>
    </row>
    <row r="415" spans="1:15" ht="12.75" customHeight="1">
      <c r="A415" s="3275" t="s">
        <v>487</v>
      </c>
      <c r="B415" s="3275"/>
      <c r="C415" s="3275"/>
      <c r="D415" s="3275"/>
      <c r="E415" s="3275"/>
      <c r="F415" s="3275"/>
      <c r="G415" s="3275"/>
      <c r="H415" s="3275"/>
      <c r="I415" s="3275"/>
      <c r="J415" s="3275"/>
      <c r="K415" s="3275"/>
      <c r="L415" s="3275"/>
      <c r="M415" s="3275"/>
      <c r="N415" s="3275"/>
      <c r="O415" s="3275"/>
    </row>
    <row r="416" spans="1:15" ht="12.75" customHeight="1">
      <c r="A416" s="2119" t="s">
        <v>37</v>
      </c>
      <c r="B416" s="24" t="s">
        <v>3</v>
      </c>
      <c r="C416" s="8" t="s">
        <v>4</v>
      </c>
      <c r="D416" s="8" t="s">
        <v>5</v>
      </c>
      <c r="E416" s="907" t="s">
        <v>6</v>
      </c>
      <c r="F416" s="24" t="s">
        <v>7</v>
      </c>
      <c r="G416" s="885" t="s">
        <v>8</v>
      </c>
      <c r="H416" s="156" t="s">
        <v>9</v>
      </c>
      <c r="I416" s="24" t="s">
        <v>10</v>
      </c>
      <c r="J416" s="24" t="s">
        <v>11</v>
      </c>
      <c r="K416" s="24" t="s">
        <v>3</v>
      </c>
      <c r="L416" s="24" t="s">
        <v>5</v>
      </c>
      <c r="M416" s="24" t="s">
        <v>12</v>
      </c>
      <c r="N416" s="24" t="s">
        <v>7</v>
      </c>
      <c r="O416" s="30"/>
    </row>
    <row r="417" spans="1:15" ht="12.75" customHeight="1">
      <c r="A417" s="3276"/>
      <c r="B417" s="447"/>
      <c r="C417" s="397"/>
      <c r="D417" s="1036"/>
      <c r="E417" s="888"/>
      <c r="F417" s="397"/>
      <c r="G417" s="888"/>
      <c r="H417" s="391"/>
      <c r="I417" s="391"/>
      <c r="J417" s="149"/>
      <c r="K417" s="391"/>
      <c r="L417" s="777"/>
      <c r="M417" s="567"/>
      <c r="N417" s="392"/>
      <c r="O417" s="778"/>
    </row>
    <row r="418" spans="1:15" ht="12.75" customHeight="1">
      <c r="A418" s="3276"/>
      <c r="B418" s="581"/>
      <c r="C418" s="397"/>
      <c r="D418" s="1036"/>
      <c r="E418" s="888"/>
      <c r="F418" s="397"/>
      <c r="G418" s="888"/>
      <c r="H418" s="399"/>
      <c r="I418" s="399"/>
      <c r="J418" s="149"/>
      <c r="K418" s="149"/>
      <c r="L418" s="149"/>
      <c r="M418" s="129"/>
      <c r="N418" s="69"/>
      <c r="O418" s="30"/>
    </row>
    <row r="419" spans="1:15" ht="12.75" customHeight="1">
      <c r="A419" s="3276"/>
      <c r="B419" s="431"/>
      <c r="C419" s="392"/>
      <c r="D419" s="1037"/>
      <c r="E419" s="889"/>
      <c r="F419" s="392"/>
      <c r="G419" s="889"/>
      <c r="H419" s="391"/>
      <c r="I419" s="391"/>
      <c r="J419" s="149"/>
      <c r="K419" s="149"/>
      <c r="L419" s="149"/>
      <c r="M419" s="129"/>
      <c r="N419" s="69"/>
      <c r="O419" s="30">
        <f>SUM(O417:O418)</f>
        <v>0</v>
      </c>
    </row>
    <row r="420" spans="1:15" ht="12.75" customHeight="1">
      <c r="A420" s="3276"/>
      <c r="B420" s="256"/>
      <c r="C420" s="256"/>
      <c r="D420" s="1038" t="s">
        <v>34</v>
      </c>
      <c r="E420" s="908">
        <f>SUM(E417:E419)</f>
        <v>0</v>
      </c>
      <c r="F420" s="292" t="s">
        <v>34</v>
      </c>
      <c r="G420" s="902">
        <f>SUM(G417:G419)</f>
        <v>0</v>
      </c>
      <c r="H420" s="3423"/>
      <c r="I420" s="3423"/>
      <c r="J420" s="3423"/>
      <c r="K420" s="3423"/>
      <c r="L420" s="3277" t="s">
        <v>35</v>
      </c>
      <c r="M420" s="3277"/>
      <c r="N420" s="3277"/>
      <c r="O420" s="294">
        <f>O419+G420</f>
        <v>0</v>
      </c>
    </row>
    <row r="422" spans="1:15">
      <c r="A422" s="3275" t="s">
        <v>25</v>
      </c>
      <c r="B422" s="3275"/>
      <c r="C422" s="3275"/>
      <c r="D422" s="3275"/>
      <c r="E422" s="3275"/>
      <c r="F422" s="3275"/>
      <c r="G422" s="3275"/>
      <c r="H422" s="3275"/>
      <c r="I422" s="3275"/>
      <c r="J422" s="3275"/>
      <c r="K422" s="3275"/>
      <c r="L422" s="3275"/>
      <c r="M422" s="3275"/>
      <c r="N422" s="3275"/>
      <c r="O422" s="3275"/>
    </row>
    <row r="423" spans="1:15">
      <c r="A423" s="2119" t="s">
        <v>37</v>
      </c>
      <c r="B423" s="24" t="s">
        <v>3</v>
      </c>
      <c r="C423" s="8" t="s">
        <v>4</v>
      </c>
      <c r="D423" s="8" t="s">
        <v>5</v>
      </c>
      <c r="E423" s="907" t="s">
        <v>6</v>
      </c>
      <c r="F423" s="24" t="s">
        <v>7</v>
      </c>
      <c r="G423" s="885" t="s">
        <v>8</v>
      </c>
      <c r="H423" s="156" t="s">
        <v>9</v>
      </c>
      <c r="I423" s="24" t="s">
        <v>10</v>
      </c>
      <c r="J423" s="24" t="s">
        <v>11</v>
      </c>
      <c r="K423" s="24" t="s">
        <v>3</v>
      </c>
      <c r="L423" s="24" t="s">
        <v>5</v>
      </c>
      <c r="M423" s="24" t="s">
        <v>12</v>
      </c>
      <c r="N423" s="24" t="s">
        <v>7</v>
      </c>
      <c r="O423" s="30"/>
    </row>
    <row r="424" spans="1:15">
      <c r="A424" s="3276"/>
      <c r="B424" s="724" t="s">
        <v>168</v>
      </c>
      <c r="C424" s="744">
        <v>0.1</v>
      </c>
      <c r="D424" s="1056" t="s">
        <v>9389</v>
      </c>
      <c r="E424" s="751"/>
      <c r="F424" s="744"/>
      <c r="G424" s="901"/>
      <c r="H424" s="745"/>
      <c r="I424" s="745" t="s">
        <v>207</v>
      </c>
      <c r="J424" s="393"/>
      <c r="K424" s="391"/>
      <c r="L424" s="777"/>
      <c r="M424" s="567"/>
      <c r="N424" s="392"/>
      <c r="O424" s="778"/>
    </row>
    <row r="425" spans="1:15">
      <c r="A425" s="3276"/>
      <c r="B425" s="447"/>
      <c r="C425" s="776"/>
      <c r="D425" s="1036"/>
      <c r="E425" s="583"/>
      <c r="F425" s="482"/>
      <c r="G425" s="895"/>
      <c r="H425" s="484"/>
      <c r="I425" s="399"/>
      <c r="J425" s="393"/>
      <c r="K425" s="149"/>
      <c r="L425" s="149"/>
      <c r="M425" s="129"/>
      <c r="N425" s="69"/>
      <c r="O425" s="30"/>
    </row>
    <row r="426" spans="1:15">
      <c r="A426" s="3276"/>
      <c r="B426" s="447"/>
      <c r="C426" s="482"/>
      <c r="D426" s="1036"/>
      <c r="E426" s="583"/>
      <c r="F426" s="482"/>
      <c r="G426" s="895"/>
      <c r="H426" s="484"/>
      <c r="I426" s="484"/>
      <c r="J426" s="483"/>
      <c r="K426" s="149"/>
      <c r="L426" s="149"/>
      <c r="M426" s="129"/>
      <c r="N426" s="69"/>
      <c r="O426" s="30"/>
    </row>
    <row r="427" spans="1:15">
      <c r="A427" s="3276"/>
      <c r="B427" s="581"/>
      <c r="C427" s="397"/>
      <c r="D427" s="1036"/>
      <c r="E427" s="565"/>
      <c r="F427" s="397"/>
      <c r="G427" s="888"/>
      <c r="H427" s="399"/>
      <c r="I427" s="399"/>
      <c r="J427" s="149"/>
      <c r="K427" s="149"/>
      <c r="L427" s="149"/>
      <c r="M427" s="129"/>
      <c r="N427" s="69"/>
      <c r="O427" s="30"/>
    </row>
    <row r="428" spans="1:15">
      <c r="A428" s="3276"/>
      <c r="B428" s="431"/>
      <c r="C428" s="392"/>
      <c r="D428" s="1037"/>
      <c r="E428" s="567"/>
      <c r="F428" s="392"/>
      <c r="G428" s="889"/>
      <c r="H428" s="391"/>
      <c r="I428" s="391"/>
      <c r="J428" s="149"/>
      <c r="K428" s="149"/>
      <c r="L428" s="149"/>
      <c r="M428" s="129"/>
      <c r="N428" s="69"/>
      <c r="O428" s="30">
        <f>SUM(O424:O427)</f>
        <v>0</v>
      </c>
    </row>
    <row r="429" spans="1:15">
      <c r="A429" s="3276"/>
      <c r="B429" s="256"/>
      <c r="C429" s="256"/>
      <c r="D429" s="1038" t="s">
        <v>34</v>
      </c>
      <c r="E429" s="912">
        <f>SUM(E424:E427)</f>
        <v>0</v>
      </c>
      <c r="F429" s="292" t="s">
        <v>34</v>
      </c>
      <c r="G429" s="902">
        <f>SUM(G424:G428)</f>
        <v>0</v>
      </c>
      <c r="H429" s="3423"/>
      <c r="I429" s="3423"/>
      <c r="J429" s="3423"/>
      <c r="K429" s="3423"/>
      <c r="L429" s="3277" t="s">
        <v>35</v>
      </c>
      <c r="M429" s="3277"/>
      <c r="N429" s="3277"/>
      <c r="O429" s="294">
        <f>O428+G429</f>
        <v>0</v>
      </c>
    </row>
    <row r="430" spans="1:15" ht="15.75" customHeight="1"/>
    <row r="431" spans="1:15">
      <c r="A431" s="3435" t="s">
        <v>69</v>
      </c>
      <c r="B431" s="3435"/>
      <c r="C431" s="2113"/>
      <c r="D431" s="1042">
        <f>E429+E420+E413+E406+E397</f>
        <v>0</v>
      </c>
    </row>
    <row r="432" spans="1:15">
      <c r="A432" s="3436" t="s">
        <v>70</v>
      </c>
      <c r="B432" s="3436"/>
      <c r="C432" s="569"/>
      <c r="D432" s="1043"/>
    </row>
    <row r="433" spans="1:15">
      <c r="A433" s="3437" t="s">
        <v>71</v>
      </c>
      <c r="B433" s="3437"/>
      <c r="C433" s="142"/>
      <c r="D433" s="1044"/>
    </row>
    <row r="434" spans="1:15">
      <c r="A434" s="3438"/>
      <c r="B434" s="3438"/>
      <c r="C434" s="151"/>
      <c r="D434" s="1045"/>
    </row>
    <row r="436" spans="1:15" ht="12.75" customHeight="1">
      <c r="A436" s="3274" t="s">
        <v>9390</v>
      </c>
      <c r="B436" s="3274"/>
      <c r="C436" s="3274"/>
      <c r="D436" s="3274"/>
      <c r="E436" s="3274"/>
      <c r="F436" s="3274"/>
      <c r="G436" s="3274"/>
      <c r="H436" s="3274"/>
      <c r="I436" s="3274"/>
      <c r="J436" s="3274"/>
      <c r="K436" s="3274"/>
      <c r="L436" s="3274"/>
      <c r="M436" s="3274"/>
      <c r="N436" s="3274"/>
      <c r="O436" s="3274"/>
    </row>
    <row r="437" spans="1:15" ht="12.75" customHeight="1">
      <c r="A437" s="3274"/>
      <c r="B437" s="3274"/>
      <c r="C437" s="3274"/>
      <c r="D437" s="3274"/>
      <c r="E437" s="3274"/>
      <c r="F437" s="3274"/>
      <c r="G437" s="3274"/>
      <c r="H437" s="3274"/>
      <c r="I437" s="3274"/>
      <c r="J437" s="3274"/>
      <c r="K437" s="3274"/>
      <c r="L437" s="3274"/>
      <c r="M437" s="3274"/>
      <c r="N437" s="3274"/>
      <c r="O437" s="3274"/>
    </row>
    <row r="438" spans="1:15">
      <c r="A438" s="3275" t="s">
        <v>15</v>
      </c>
      <c r="B438" s="3275"/>
      <c r="C438" s="3275"/>
      <c r="D438" s="3275"/>
      <c r="E438" s="3275"/>
      <c r="F438" s="3275"/>
      <c r="G438" s="3275"/>
      <c r="H438" s="3275"/>
      <c r="I438" s="3275"/>
      <c r="J438" s="3275"/>
      <c r="K438" s="3275"/>
      <c r="L438" s="3275"/>
      <c r="M438" s="3275"/>
      <c r="N438" s="3275"/>
      <c r="O438" s="3275"/>
    </row>
    <row r="439" spans="1:15">
      <c r="A439" s="2119" t="s">
        <v>37</v>
      </c>
      <c r="B439" s="463" t="s">
        <v>3</v>
      </c>
      <c r="C439" s="464" t="s">
        <v>4</v>
      </c>
      <c r="D439" s="464" t="s">
        <v>5</v>
      </c>
      <c r="E439" s="958" t="s">
        <v>6</v>
      </c>
      <c r="F439" s="463" t="s">
        <v>7</v>
      </c>
      <c r="G439" s="959" t="s">
        <v>8</v>
      </c>
      <c r="H439" s="509" t="s">
        <v>9</v>
      </c>
      <c r="I439" s="463" t="s">
        <v>10</v>
      </c>
      <c r="J439" s="463" t="s">
        <v>11</v>
      </c>
      <c r="K439" s="24" t="s">
        <v>3</v>
      </c>
      <c r="L439" s="24" t="s">
        <v>5</v>
      </c>
      <c r="M439" s="24" t="s">
        <v>12</v>
      </c>
      <c r="N439" s="24" t="s">
        <v>7</v>
      </c>
      <c r="O439" s="30"/>
    </row>
    <row r="440" spans="1:15">
      <c r="A440" s="3282"/>
      <c r="B440" s="407"/>
      <c r="C440" s="407"/>
      <c r="D440" s="920"/>
      <c r="E440" s="407"/>
      <c r="F440" s="407"/>
      <c r="G440" s="407"/>
      <c r="H440" s="407"/>
      <c r="I440" s="407"/>
      <c r="J440" s="308"/>
      <c r="K440" s="579">
        <v>9709</v>
      </c>
      <c r="L440" s="1680" t="s">
        <v>9385</v>
      </c>
      <c r="M440" s="564">
        <v>3500000</v>
      </c>
      <c r="N440" s="545">
        <v>0.04</v>
      </c>
      <c r="O440" s="708">
        <f>M440*N440</f>
        <v>140000</v>
      </c>
    </row>
    <row r="441" spans="1:15">
      <c r="A441" s="3282"/>
      <c r="B441" s="407"/>
      <c r="C441" s="407"/>
      <c r="D441" s="920"/>
      <c r="E441" s="407"/>
      <c r="F441" s="407"/>
      <c r="G441" s="407"/>
      <c r="H441" s="407"/>
      <c r="I441" s="407"/>
      <c r="J441" s="308"/>
      <c r="K441" s="149"/>
      <c r="L441" s="149"/>
      <c r="M441" s="129"/>
      <c r="N441" s="69"/>
      <c r="O441" s="30"/>
    </row>
    <row r="442" spans="1:15">
      <c r="A442" s="3282"/>
      <c r="B442" s="447"/>
      <c r="C442" s="482"/>
      <c r="D442" s="1036"/>
      <c r="E442" s="583"/>
      <c r="F442" s="482"/>
      <c r="G442" s="583"/>
      <c r="H442" s="484"/>
      <c r="I442" s="484"/>
      <c r="J442" s="407"/>
      <c r="K442" s="149"/>
      <c r="L442" s="149"/>
      <c r="M442" s="129"/>
      <c r="N442" s="69"/>
      <c r="O442" s="30"/>
    </row>
    <row r="443" spans="1:15">
      <c r="A443" s="3282"/>
      <c r="B443" s="774"/>
      <c r="C443" s="701"/>
      <c r="D443" s="1054"/>
      <c r="E443" s="703"/>
      <c r="F443" s="701"/>
      <c r="G443" s="703"/>
      <c r="H443" s="705"/>
      <c r="I443" s="705"/>
      <c r="J443" s="423"/>
      <c r="K443" s="149"/>
      <c r="L443" s="149"/>
      <c r="M443" s="129"/>
      <c r="N443" s="69"/>
      <c r="O443" s="30"/>
    </row>
    <row r="444" spans="1:15">
      <c r="A444" s="3282"/>
      <c r="B444" s="580"/>
      <c r="C444" s="397"/>
      <c r="D444" s="1052"/>
      <c r="E444" s="565"/>
      <c r="F444" s="397"/>
      <c r="G444" s="565"/>
      <c r="H444" s="399"/>
      <c r="I444" s="399" t="s">
        <v>207</v>
      </c>
      <c r="J444" s="149"/>
      <c r="K444" s="149"/>
      <c r="L444" s="149"/>
      <c r="M444" s="129"/>
      <c r="N444" s="69"/>
      <c r="O444" s="30">
        <f>SUM(O440:O443)</f>
        <v>140000</v>
      </c>
    </row>
    <row r="445" spans="1:15">
      <c r="A445" s="3282"/>
      <c r="B445" s="256"/>
      <c r="C445" s="256"/>
      <c r="D445" s="1038" t="s">
        <v>34</v>
      </c>
      <c r="E445" s="908">
        <f>SUM(E440:E444)</f>
        <v>0</v>
      </c>
      <c r="F445" s="292" t="s">
        <v>34</v>
      </c>
      <c r="G445" s="913">
        <f>SUM(G440:G444)</f>
        <v>0</v>
      </c>
      <c r="H445" s="3423"/>
      <c r="I445" s="3423"/>
      <c r="J445" s="3423"/>
      <c r="K445" s="3423"/>
      <c r="L445" s="3277" t="s">
        <v>35</v>
      </c>
      <c r="M445" s="3277"/>
      <c r="N445" s="3277"/>
      <c r="O445" s="294">
        <f>O444+G445</f>
        <v>140000</v>
      </c>
    </row>
    <row r="447" spans="1:15" ht="12.75" customHeight="1">
      <c r="A447" s="3275" t="s">
        <v>43</v>
      </c>
      <c r="B447" s="3275"/>
      <c r="C447" s="3275"/>
      <c r="D447" s="3275"/>
      <c r="E447" s="3275"/>
      <c r="F447" s="3275"/>
      <c r="G447" s="3275"/>
      <c r="H447" s="3275"/>
      <c r="I447" s="3275"/>
      <c r="J447" s="3275"/>
      <c r="K447" s="3275"/>
      <c r="L447" s="3275"/>
      <c r="M447" s="3275"/>
      <c r="N447" s="3275"/>
      <c r="O447" s="3275"/>
    </row>
    <row r="448" spans="1:15" ht="12.75" customHeight="1">
      <c r="A448" s="2119" t="s">
        <v>37</v>
      </c>
      <c r="B448" s="24" t="s">
        <v>3</v>
      </c>
      <c r="C448" s="8" t="s">
        <v>4</v>
      </c>
      <c r="D448" s="8" t="s">
        <v>5</v>
      </c>
      <c r="E448" s="907" t="s">
        <v>6</v>
      </c>
      <c r="F448" s="24" t="s">
        <v>7</v>
      </c>
      <c r="G448" s="885" t="s">
        <v>8</v>
      </c>
      <c r="H448" s="156" t="s">
        <v>9</v>
      </c>
      <c r="I448" s="24" t="s">
        <v>10</v>
      </c>
      <c r="J448" s="24" t="s">
        <v>11</v>
      </c>
      <c r="K448" s="24" t="s">
        <v>3</v>
      </c>
      <c r="L448" s="24" t="s">
        <v>5</v>
      </c>
      <c r="M448" s="24" t="s">
        <v>12</v>
      </c>
      <c r="N448" s="24" t="s">
        <v>7</v>
      </c>
      <c r="O448" s="30"/>
    </row>
    <row r="449" spans="1:15" ht="12.75" customHeight="1">
      <c r="A449" s="3276"/>
      <c r="B449" s="504">
        <v>9709</v>
      </c>
      <c r="C449" s="545">
        <v>0.1</v>
      </c>
      <c r="D449" s="1034" t="s">
        <v>9385</v>
      </c>
      <c r="E449" s="564">
        <v>3500000</v>
      </c>
      <c r="F449" s="545">
        <v>0.04</v>
      </c>
      <c r="G449" s="564">
        <f>E449*F449</f>
        <v>140000</v>
      </c>
      <c r="H449" s="544" t="s">
        <v>1</v>
      </c>
      <c r="I449" s="544" t="s">
        <v>207</v>
      </c>
      <c r="J449" s="393"/>
      <c r="K449" s="391"/>
      <c r="L449" s="777"/>
      <c r="M449" s="567"/>
      <c r="N449" s="392"/>
      <c r="O449" s="778"/>
    </row>
    <row r="450" spans="1:15" ht="12.75" customHeight="1">
      <c r="A450" s="3276"/>
      <c r="B450" s="504">
        <v>9715</v>
      </c>
      <c r="C450" s="545">
        <v>0.1</v>
      </c>
      <c r="D450" s="1034" t="s">
        <v>9391</v>
      </c>
      <c r="E450" s="722">
        <v>1800000</v>
      </c>
      <c r="F450" s="545">
        <v>0.08</v>
      </c>
      <c r="G450" s="564">
        <f>E450*F450</f>
        <v>144000</v>
      </c>
      <c r="H450" s="544" t="s">
        <v>46</v>
      </c>
      <c r="I450" s="544" t="s">
        <v>207</v>
      </c>
      <c r="J450" s="483"/>
      <c r="K450" s="149"/>
      <c r="L450" s="149"/>
      <c r="M450" s="129"/>
      <c r="N450" s="69"/>
      <c r="O450" s="30"/>
    </row>
    <row r="451" spans="1:15" ht="12.75" customHeight="1">
      <c r="A451" s="3276"/>
      <c r="B451" s="447" t="s">
        <v>31</v>
      </c>
      <c r="C451" s="482">
        <v>0.1</v>
      </c>
      <c r="D451" s="1036" t="s">
        <v>9386</v>
      </c>
      <c r="E451" s="483"/>
      <c r="F451" s="483"/>
      <c r="G451" s="483"/>
      <c r="H451" s="483"/>
      <c r="I451" s="484" t="s">
        <v>207</v>
      </c>
      <c r="J451" s="398"/>
      <c r="K451" s="149"/>
      <c r="L451" s="149"/>
      <c r="M451" s="129"/>
      <c r="N451" s="69"/>
      <c r="O451" s="30"/>
    </row>
    <row r="452" spans="1:15" ht="12.75" customHeight="1">
      <c r="A452" s="3276"/>
      <c r="B452" s="447"/>
      <c r="C452" s="482"/>
      <c r="D452" s="1036"/>
      <c r="E452" s="730"/>
      <c r="F452" s="482"/>
      <c r="G452" s="895"/>
      <c r="H452" s="484"/>
      <c r="I452" s="484"/>
      <c r="J452" s="398"/>
      <c r="K452" s="149"/>
      <c r="L452" s="149"/>
      <c r="M452" s="129"/>
      <c r="N452" s="69"/>
      <c r="O452" s="30">
        <f>SUM(O449:O451)</f>
        <v>0</v>
      </c>
    </row>
    <row r="453" spans="1:15" ht="12.75" customHeight="1">
      <c r="A453" s="3276"/>
      <c r="B453" s="256"/>
      <c r="C453" s="256"/>
      <c r="D453" s="1038" t="s">
        <v>34</v>
      </c>
      <c r="E453" s="912">
        <f>SUM(E449:E452)</f>
        <v>5300000</v>
      </c>
      <c r="F453" s="292" t="s">
        <v>34</v>
      </c>
      <c r="G453" s="960">
        <f>SUM(G449:G452)</f>
        <v>284000</v>
      </c>
      <c r="H453" s="3423"/>
      <c r="I453" s="3423"/>
      <c r="J453" s="3423"/>
      <c r="K453" s="3423"/>
      <c r="L453" s="3277" t="s">
        <v>35</v>
      </c>
      <c r="M453" s="3277"/>
      <c r="N453" s="3277"/>
      <c r="O453" s="294">
        <f>O452+G453</f>
        <v>284000</v>
      </c>
    </row>
    <row r="455" spans="1:15" ht="12.75" customHeight="1">
      <c r="A455" s="3275" t="s">
        <v>30</v>
      </c>
      <c r="B455" s="3275"/>
      <c r="C455" s="3275"/>
      <c r="D455" s="3275"/>
      <c r="E455" s="3275"/>
      <c r="F455" s="3275"/>
      <c r="G455" s="3275"/>
      <c r="H455" s="3275"/>
      <c r="I455" s="3275"/>
      <c r="J455" s="3275"/>
      <c r="K455" s="3275"/>
      <c r="L455" s="3275"/>
      <c r="M455" s="3275"/>
      <c r="N455" s="3275"/>
      <c r="O455" s="3275"/>
    </row>
    <row r="456" spans="1:15" ht="12.75" customHeight="1">
      <c r="A456" s="2119" t="s">
        <v>37</v>
      </c>
      <c r="B456" s="24" t="s">
        <v>3</v>
      </c>
      <c r="C456" s="8" t="s">
        <v>4</v>
      </c>
      <c r="D456" s="8" t="s">
        <v>5</v>
      </c>
      <c r="E456" s="907" t="s">
        <v>6</v>
      </c>
      <c r="F456" s="24" t="s">
        <v>7</v>
      </c>
      <c r="G456" s="885" t="s">
        <v>8</v>
      </c>
      <c r="H456" s="156" t="s">
        <v>9</v>
      </c>
      <c r="I456" s="24" t="s">
        <v>10</v>
      </c>
      <c r="J456" s="24" t="s">
        <v>11</v>
      </c>
      <c r="K456" s="24" t="s">
        <v>3</v>
      </c>
      <c r="L456" s="24" t="s">
        <v>5</v>
      </c>
      <c r="M456" s="24" t="s">
        <v>12</v>
      </c>
      <c r="N456" s="24" t="s">
        <v>7</v>
      </c>
      <c r="O456" s="30"/>
    </row>
    <row r="457" spans="1:15" ht="12.75" customHeight="1">
      <c r="A457" s="3276"/>
      <c r="B457" s="581"/>
      <c r="C457" s="397"/>
      <c r="D457" s="1036"/>
      <c r="E457" s="888"/>
      <c r="F457" s="397"/>
      <c r="G457" s="888"/>
      <c r="H457" s="399"/>
      <c r="I457" s="399"/>
      <c r="J457" s="149"/>
      <c r="K457" s="149"/>
      <c r="L457" s="149"/>
      <c r="M457" s="129"/>
      <c r="N457" s="69"/>
      <c r="O457" s="30"/>
    </row>
    <row r="458" spans="1:15" ht="12.75" customHeight="1">
      <c r="A458" s="3276"/>
      <c r="B458" s="431"/>
      <c r="C458" s="392"/>
      <c r="D458" s="1037"/>
      <c r="E458" s="889"/>
      <c r="F458" s="392"/>
      <c r="G458" s="889"/>
      <c r="H458" s="391"/>
      <c r="I458" s="391"/>
      <c r="J458" s="149"/>
      <c r="K458" s="149"/>
      <c r="L458" s="149"/>
      <c r="M458" s="129"/>
      <c r="N458" s="69"/>
      <c r="O458" s="30">
        <f>SUM(O457:O457)</f>
        <v>0</v>
      </c>
    </row>
    <row r="459" spans="1:15" ht="12.75" customHeight="1">
      <c r="A459" s="3276"/>
      <c r="B459" s="256"/>
      <c r="C459" s="256"/>
      <c r="D459" s="1038" t="s">
        <v>34</v>
      </c>
      <c r="E459" s="908">
        <f>SUM(E457:E458)</f>
        <v>0</v>
      </c>
      <c r="F459" s="292" t="s">
        <v>34</v>
      </c>
      <c r="G459" s="902">
        <f>SUM(G457:G458)</f>
        <v>0</v>
      </c>
      <c r="H459" s="3423"/>
      <c r="I459" s="3423"/>
      <c r="J459" s="3423"/>
      <c r="K459" s="3423"/>
      <c r="L459" s="3277" t="s">
        <v>35</v>
      </c>
      <c r="M459" s="3277"/>
      <c r="N459" s="3277"/>
      <c r="O459" s="294">
        <f>O458+G459</f>
        <v>0</v>
      </c>
    </row>
    <row r="461" spans="1:15" ht="12.75" customHeight="1">
      <c r="A461" s="3275" t="s">
        <v>487</v>
      </c>
      <c r="B461" s="3275"/>
      <c r="C461" s="3275"/>
      <c r="D461" s="3275"/>
      <c r="E461" s="3275"/>
      <c r="F461" s="3275"/>
      <c r="G461" s="3275"/>
      <c r="H461" s="3275"/>
      <c r="I461" s="3275"/>
      <c r="J461" s="3275"/>
      <c r="K461" s="3275"/>
      <c r="L461" s="3275"/>
      <c r="M461" s="3275"/>
      <c r="N461" s="3275"/>
      <c r="O461" s="3275"/>
    </row>
    <row r="462" spans="1:15" ht="12.75" customHeight="1">
      <c r="A462" s="2119" t="s">
        <v>37</v>
      </c>
      <c r="B462" s="24" t="s">
        <v>3</v>
      </c>
      <c r="C462" s="8" t="s">
        <v>4</v>
      </c>
      <c r="D462" s="8" t="s">
        <v>5</v>
      </c>
      <c r="E462" s="907" t="s">
        <v>6</v>
      </c>
      <c r="F462" s="24" t="s">
        <v>7</v>
      </c>
      <c r="G462" s="885" t="s">
        <v>8</v>
      </c>
      <c r="H462" s="156" t="s">
        <v>9</v>
      </c>
      <c r="I462" s="24" t="s">
        <v>10</v>
      </c>
      <c r="J462" s="24" t="s">
        <v>11</v>
      </c>
      <c r="K462" s="24" t="s">
        <v>3</v>
      </c>
      <c r="L462" s="24" t="s">
        <v>5</v>
      </c>
      <c r="M462" s="24" t="s">
        <v>12</v>
      </c>
      <c r="N462" s="24" t="s">
        <v>7</v>
      </c>
      <c r="O462" s="30"/>
    </row>
    <row r="463" spans="1:15" ht="12.75" customHeight="1">
      <c r="A463" s="3276"/>
      <c r="B463" s="447"/>
      <c r="C463" s="397"/>
      <c r="D463" s="1036"/>
      <c r="E463" s="888"/>
      <c r="F463" s="397"/>
      <c r="G463" s="888"/>
      <c r="H463" s="391"/>
      <c r="I463" s="391"/>
      <c r="J463" s="149"/>
      <c r="K463" s="391"/>
      <c r="L463" s="777"/>
      <c r="M463" s="567"/>
      <c r="N463" s="392"/>
      <c r="O463" s="778"/>
    </row>
    <row r="464" spans="1:15" ht="12.75" customHeight="1">
      <c r="A464" s="3276"/>
      <c r="B464" s="581"/>
      <c r="C464" s="397"/>
      <c r="D464" s="1036"/>
      <c r="E464" s="888"/>
      <c r="F464" s="397"/>
      <c r="G464" s="888"/>
      <c r="H464" s="399"/>
      <c r="I464" s="399"/>
      <c r="J464" s="149"/>
      <c r="K464" s="149"/>
      <c r="L464" s="149"/>
      <c r="M464" s="129"/>
      <c r="N464" s="69"/>
      <c r="O464" s="30"/>
    </row>
    <row r="465" spans="1:15" ht="12.75" customHeight="1">
      <c r="A465" s="3276"/>
      <c r="B465" s="431"/>
      <c r="C465" s="392"/>
      <c r="D465" s="1037"/>
      <c r="E465" s="889"/>
      <c r="F465" s="392"/>
      <c r="G465" s="889"/>
      <c r="H465" s="391"/>
      <c r="I465" s="391"/>
      <c r="J465" s="149"/>
      <c r="K465" s="149"/>
      <c r="L465" s="149"/>
      <c r="M465" s="129"/>
      <c r="N465" s="69"/>
      <c r="O465" s="30">
        <f>SUM(O463:O464)</f>
        <v>0</v>
      </c>
    </row>
    <row r="466" spans="1:15" ht="12.75" customHeight="1">
      <c r="A466" s="3276"/>
      <c r="B466" s="256"/>
      <c r="C466" s="256"/>
      <c r="D466" s="1038" t="s">
        <v>34</v>
      </c>
      <c r="E466" s="908">
        <f>SUM(E463:E465)</f>
        <v>0</v>
      </c>
      <c r="F466" s="292" t="s">
        <v>34</v>
      </c>
      <c r="G466" s="902">
        <f>SUM(G463:G465)</f>
        <v>0</v>
      </c>
      <c r="H466" s="3423"/>
      <c r="I466" s="3423"/>
      <c r="J466" s="3423"/>
      <c r="K466" s="3423"/>
      <c r="L466" s="3277" t="s">
        <v>35</v>
      </c>
      <c r="M466" s="3277"/>
      <c r="N466" s="3277"/>
      <c r="O466" s="294">
        <f>O465+G466</f>
        <v>0</v>
      </c>
    </row>
    <row r="468" spans="1:15">
      <c r="A468" s="3275" t="s">
        <v>25</v>
      </c>
      <c r="B468" s="3275"/>
      <c r="C468" s="3275"/>
      <c r="D468" s="3275"/>
      <c r="E468" s="3275"/>
      <c r="F468" s="3275"/>
      <c r="G468" s="3275"/>
      <c r="H468" s="3275"/>
      <c r="I468" s="3275"/>
      <c r="J468" s="3275"/>
      <c r="K468" s="3275"/>
      <c r="L468" s="3275"/>
      <c r="M468" s="3275"/>
      <c r="N468" s="3275"/>
      <c r="O468" s="3275"/>
    </row>
    <row r="469" spans="1:15">
      <c r="A469" s="2119" t="s">
        <v>37</v>
      </c>
      <c r="B469" s="24" t="s">
        <v>3</v>
      </c>
      <c r="C469" s="8" t="s">
        <v>4</v>
      </c>
      <c r="D469" s="8" t="s">
        <v>5</v>
      </c>
      <c r="E469" s="907" t="s">
        <v>6</v>
      </c>
      <c r="F469" s="24" t="s">
        <v>7</v>
      </c>
      <c r="G469" s="885" t="s">
        <v>8</v>
      </c>
      <c r="H469" s="156" t="s">
        <v>9</v>
      </c>
      <c r="I469" s="24" t="s">
        <v>10</v>
      </c>
      <c r="J469" s="24" t="s">
        <v>11</v>
      </c>
      <c r="K469" s="24" t="s">
        <v>3</v>
      </c>
      <c r="L469" s="24" t="s">
        <v>5</v>
      </c>
      <c r="M469" s="24" t="s">
        <v>12</v>
      </c>
      <c r="N469" s="24" t="s">
        <v>7</v>
      </c>
      <c r="O469" s="30"/>
    </row>
    <row r="470" spans="1:15">
      <c r="A470" s="3276"/>
      <c r="B470" s="504">
        <v>9703</v>
      </c>
      <c r="C470" s="545">
        <v>0.1</v>
      </c>
      <c r="D470" s="1034" t="s">
        <v>9389</v>
      </c>
      <c r="E470" s="564">
        <v>1660000</v>
      </c>
      <c r="F470" s="545">
        <v>0.1</v>
      </c>
      <c r="G470" s="886">
        <f>E470*F470</f>
        <v>166000</v>
      </c>
      <c r="H470" s="544" t="s">
        <v>19</v>
      </c>
      <c r="I470" s="544" t="s">
        <v>207</v>
      </c>
      <c r="J470" s="393"/>
      <c r="K470" s="391"/>
      <c r="L470" s="777"/>
      <c r="M470" s="567"/>
      <c r="N470" s="392"/>
      <c r="O470" s="778"/>
    </row>
    <row r="471" spans="1:15">
      <c r="A471" s="3276"/>
      <c r="B471" s="447"/>
      <c r="C471" s="776"/>
      <c r="D471" s="1036"/>
      <c r="E471" s="583"/>
      <c r="F471" s="482"/>
      <c r="G471" s="895"/>
      <c r="H471" s="484"/>
      <c r="I471" s="399"/>
      <c r="J471" s="393"/>
      <c r="K471" s="149"/>
      <c r="L471" s="149"/>
      <c r="M471" s="129"/>
      <c r="N471" s="69"/>
      <c r="O471" s="30"/>
    </row>
    <row r="472" spans="1:15">
      <c r="A472" s="3276"/>
      <c r="B472" s="447"/>
      <c r="C472" s="482"/>
      <c r="D472" s="1036"/>
      <c r="E472" s="583"/>
      <c r="F472" s="482"/>
      <c r="G472" s="895"/>
      <c r="H472" s="484"/>
      <c r="I472" s="484"/>
      <c r="J472" s="483"/>
      <c r="K472" s="149"/>
      <c r="L472" s="149"/>
      <c r="M472" s="129"/>
      <c r="N472" s="69"/>
      <c r="O472" s="30"/>
    </row>
    <row r="473" spans="1:15">
      <c r="A473" s="3276"/>
      <c r="B473" s="581"/>
      <c r="C473" s="397"/>
      <c r="D473" s="1036"/>
      <c r="E473" s="565"/>
      <c r="F473" s="397"/>
      <c r="G473" s="888"/>
      <c r="H473" s="399"/>
      <c r="I473" s="399"/>
      <c r="J473" s="149"/>
      <c r="K473" s="149"/>
      <c r="L473" s="149"/>
      <c r="M473" s="129"/>
      <c r="N473" s="69"/>
      <c r="O473" s="30"/>
    </row>
    <row r="474" spans="1:15">
      <c r="A474" s="3276"/>
      <c r="B474" s="431"/>
      <c r="C474" s="392"/>
      <c r="D474" s="1037"/>
      <c r="E474" s="567"/>
      <c r="F474" s="392"/>
      <c r="G474" s="889"/>
      <c r="H474" s="391"/>
      <c r="I474" s="391"/>
      <c r="J474" s="149"/>
      <c r="K474" s="149"/>
      <c r="L474" s="149"/>
      <c r="M474" s="129"/>
      <c r="N474" s="69"/>
      <c r="O474" s="30">
        <f>SUM(O470:O473)</f>
        <v>0</v>
      </c>
    </row>
    <row r="475" spans="1:15">
      <c r="A475" s="3276"/>
      <c r="B475" s="256"/>
      <c r="C475" s="256"/>
      <c r="D475" s="1038" t="s">
        <v>34</v>
      </c>
      <c r="E475" s="912">
        <f>SUM(E470:E473)</f>
        <v>1660000</v>
      </c>
      <c r="F475" s="292" t="s">
        <v>34</v>
      </c>
      <c r="G475" s="902">
        <f>SUM(G470:G474)</f>
        <v>166000</v>
      </c>
      <c r="H475" s="3423"/>
      <c r="I475" s="3423"/>
      <c r="J475" s="3423"/>
      <c r="K475" s="3423"/>
      <c r="L475" s="3277" t="s">
        <v>35</v>
      </c>
      <c r="M475" s="3277"/>
      <c r="N475" s="3277"/>
      <c r="O475" s="294">
        <f>O474+G475</f>
        <v>166000</v>
      </c>
    </row>
    <row r="477" spans="1:15">
      <c r="A477" s="3435" t="s">
        <v>69</v>
      </c>
      <c r="B477" s="3435"/>
      <c r="C477" s="2113"/>
      <c r="D477" s="1042">
        <f>E475+E466+E459+E453+E445</f>
        <v>6960000</v>
      </c>
    </row>
    <row r="478" spans="1:15">
      <c r="A478" s="3436" t="s">
        <v>70</v>
      </c>
      <c r="B478" s="3436"/>
      <c r="C478" s="569"/>
      <c r="D478" s="1043"/>
    </row>
    <row r="479" spans="1:15">
      <c r="A479" s="3437" t="s">
        <v>71</v>
      </c>
      <c r="B479" s="3437"/>
      <c r="C479" s="142"/>
      <c r="D479" s="1044"/>
    </row>
    <row r="480" spans="1:15">
      <c r="A480" s="3438"/>
      <c r="B480" s="3438"/>
      <c r="C480" s="151"/>
      <c r="D480" s="1045"/>
    </row>
    <row r="482" spans="1:9">
      <c r="A482" s="3305" t="s">
        <v>9392</v>
      </c>
      <c r="B482" s="3305"/>
      <c r="C482" s="3305"/>
      <c r="D482" s="3305"/>
      <c r="E482" s="3305"/>
      <c r="F482" s="3305"/>
      <c r="G482" s="3305"/>
      <c r="H482" s="3305"/>
      <c r="I482" s="3305"/>
    </row>
    <row r="483" spans="1:9">
      <c r="A483" s="3305"/>
      <c r="B483" s="3305"/>
      <c r="C483" s="3305"/>
      <c r="D483" s="3305"/>
      <c r="E483" s="3305"/>
      <c r="F483" s="3305"/>
      <c r="G483" s="3305"/>
      <c r="H483" s="3305"/>
      <c r="I483" s="3305"/>
    </row>
    <row r="484" spans="1:9" ht="42.75">
      <c r="A484" s="485" t="s">
        <v>523</v>
      </c>
      <c r="B484" s="486" t="s">
        <v>524</v>
      </c>
      <c r="C484" s="486" t="s">
        <v>525</v>
      </c>
      <c r="D484" s="486" t="s">
        <v>526</v>
      </c>
      <c r="E484" s="910" t="s">
        <v>6</v>
      </c>
      <c r="F484" s="487" t="s">
        <v>7</v>
      </c>
      <c r="G484" s="896" t="s">
        <v>527</v>
      </c>
      <c r="H484" s="488" t="s">
        <v>11</v>
      </c>
      <c r="I484" s="489" t="s">
        <v>528</v>
      </c>
    </row>
    <row r="485" spans="1:9" s="711" customFormat="1">
      <c r="A485" s="1680">
        <v>9709</v>
      </c>
      <c r="B485" s="545">
        <v>0.1</v>
      </c>
      <c r="C485" s="1680" t="s">
        <v>9393</v>
      </c>
      <c r="D485" s="1034" t="s">
        <v>9394</v>
      </c>
      <c r="E485" s="564">
        <v>3500000</v>
      </c>
      <c r="F485" s="729">
        <v>0.01</v>
      </c>
      <c r="G485" s="564">
        <f>E485*F485</f>
        <v>35000</v>
      </c>
      <c r="H485" s="1680" t="s">
        <v>747</v>
      </c>
      <c r="I485" s="1680" t="s">
        <v>9395</v>
      </c>
    </row>
    <row r="486" spans="1:9">
      <c r="A486" s="1680">
        <v>9703</v>
      </c>
      <c r="B486" s="545">
        <v>0.1</v>
      </c>
      <c r="C486" s="1680" t="s">
        <v>9396</v>
      </c>
      <c r="D486" s="1034" t="s">
        <v>9397</v>
      </c>
      <c r="E486" s="564">
        <v>1660000</v>
      </c>
      <c r="F486" s="729">
        <v>0.01</v>
      </c>
      <c r="G486" s="564">
        <f>E486*F486</f>
        <v>16600</v>
      </c>
      <c r="H486" s="1680" t="s">
        <v>747</v>
      </c>
      <c r="I486" s="1680" t="s">
        <v>1975</v>
      </c>
    </row>
    <row r="487" spans="1:9" s="711" customFormat="1">
      <c r="A487" s="1680">
        <v>9715</v>
      </c>
      <c r="B487" s="545">
        <v>0.1</v>
      </c>
      <c r="C487" s="1680" t="s">
        <v>9398</v>
      </c>
      <c r="D487" s="1034" t="s">
        <v>9399</v>
      </c>
      <c r="E487" s="564">
        <v>1800000</v>
      </c>
      <c r="F487" s="729">
        <v>0.01</v>
      </c>
      <c r="G487" s="564">
        <f>E487*F487</f>
        <v>18000</v>
      </c>
      <c r="H487" s="1680" t="s">
        <v>747</v>
      </c>
      <c r="I487" s="1680" t="s">
        <v>46</v>
      </c>
    </row>
    <row r="488" spans="1:9" s="964" customFormat="1">
      <c r="B488" s="965"/>
      <c r="D488" s="1057"/>
      <c r="E488" s="966">
        <f ca="1">SUM(E485:E682)</f>
        <v>6960000</v>
      </c>
      <c r="G488" s="966">
        <f ca="1">SUM(G485:G682)</f>
        <v>69600</v>
      </c>
    </row>
    <row r="489" spans="1:9" s="605" customFormat="1">
      <c r="B489" s="765"/>
      <c r="D489" s="1058"/>
      <c r="E489" s="957"/>
      <c r="G489" s="957"/>
    </row>
    <row r="491" spans="1:9">
      <c r="A491" s="3305" t="s">
        <v>9400</v>
      </c>
      <c r="B491" s="3305"/>
      <c r="C491" s="3305"/>
      <c r="D491" s="3305"/>
      <c r="E491" s="3305"/>
      <c r="F491" s="3305"/>
      <c r="G491" s="3305"/>
    </row>
    <row r="492" spans="1:9">
      <c r="A492" s="3305"/>
      <c r="B492" s="3305"/>
      <c r="C492" s="3305"/>
      <c r="D492" s="3305"/>
      <c r="E492" s="3305"/>
      <c r="F492" s="3305"/>
      <c r="G492" s="3305"/>
    </row>
    <row r="493" spans="1:9" ht="15.75">
      <c r="A493" s="781">
        <v>9709</v>
      </c>
      <c r="B493" s="962">
        <v>0.1</v>
      </c>
      <c r="C493" s="1680" t="s">
        <v>9385</v>
      </c>
      <c r="D493" s="783"/>
      <c r="E493" s="961">
        <v>3500000</v>
      </c>
      <c r="F493" s="968">
        <v>0.02</v>
      </c>
      <c r="G493" s="969">
        <f>E493*F493</f>
        <v>70000</v>
      </c>
    </row>
    <row r="494" spans="1:9" ht="15.75">
      <c r="A494" s="504">
        <v>9715</v>
      </c>
      <c r="B494" s="963">
        <v>0.1</v>
      </c>
      <c r="C494" s="1680" t="s">
        <v>9391</v>
      </c>
      <c r="D494" s="1034"/>
      <c r="E494" s="961">
        <v>1800000</v>
      </c>
      <c r="F494" s="968">
        <v>0.02</v>
      </c>
      <c r="G494" s="969">
        <f>E494*F494</f>
        <v>36000</v>
      </c>
    </row>
    <row r="495" spans="1:9" ht="15.75">
      <c r="A495" s="504">
        <v>9703</v>
      </c>
      <c r="B495" s="613">
        <v>0.1</v>
      </c>
      <c r="C495" s="1680" t="s">
        <v>9389</v>
      </c>
      <c r="D495" s="1034"/>
      <c r="E495" s="961">
        <v>1660000</v>
      </c>
      <c r="F495" s="968">
        <v>0.02</v>
      </c>
      <c r="G495" s="969">
        <f>E495*F495</f>
        <v>33200</v>
      </c>
    </row>
    <row r="496" spans="1:9">
      <c r="A496" s="504"/>
      <c r="B496" s="545"/>
      <c r="C496" s="1680"/>
      <c r="D496" s="1034"/>
      <c r="E496" s="886"/>
      <c r="F496" s="877"/>
      <c r="G496" s="564"/>
    </row>
    <row r="497" spans="1:16">
      <c r="A497" s="504"/>
      <c r="B497" s="545"/>
      <c r="C497" s="1680"/>
      <c r="D497" s="1034"/>
      <c r="E497" s="967">
        <f>SUM(E493:E496)</f>
        <v>6960000</v>
      </c>
      <c r="F497" s="877"/>
      <c r="G497" s="967">
        <f>SUM(G493:G496)</f>
        <v>139200</v>
      </c>
    </row>
    <row r="500" spans="1:16" ht="12.75" customHeight="1">
      <c r="A500" s="3274" t="s">
        <v>9401</v>
      </c>
      <c r="B500" s="3274"/>
      <c r="C500" s="3274"/>
      <c r="D500" s="3274"/>
      <c r="E500" s="3274"/>
      <c r="F500" s="3274"/>
      <c r="G500" s="3274"/>
      <c r="H500" s="3274"/>
      <c r="I500" s="3274"/>
      <c r="J500" s="3274"/>
      <c r="K500" s="3274"/>
      <c r="L500" s="3274"/>
      <c r="M500" s="3274"/>
      <c r="N500" s="3274"/>
      <c r="O500" s="3274"/>
    </row>
    <row r="501" spans="1:16" ht="12.75" customHeight="1">
      <c r="A501" s="3274"/>
      <c r="B501" s="3274"/>
      <c r="C501" s="3274"/>
      <c r="D501" s="3274"/>
      <c r="E501" s="3274"/>
      <c r="F501" s="3274"/>
      <c r="G501" s="3274"/>
      <c r="H501" s="3274"/>
      <c r="I501" s="3274"/>
      <c r="J501" s="3274"/>
      <c r="K501" s="3274"/>
      <c r="L501" s="3274"/>
      <c r="M501" s="3274"/>
      <c r="N501" s="3274"/>
      <c r="O501" s="3274"/>
    </row>
    <row r="502" spans="1:16">
      <c r="A502" s="3275" t="s">
        <v>15</v>
      </c>
      <c r="B502" s="3275"/>
      <c r="C502" s="3275"/>
      <c r="D502" s="3275"/>
      <c r="E502" s="3275"/>
      <c r="F502" s="3275"/>
      <c r="G502" s="3275"/>
      <c r="H502" s="3275"/>
      <c r="I502" s="3275"/>
      <c r="J502" s="3275"/>
      <c r="K502" s="3275"/>
      <c r="L502" s="3275"/>
      <c r="M502" s="3275"/>
      <c r="N502" s="3275"/>
      <c r="O502" s="3275"/>
    </row>
    <row r="503" spans="1:16">
      <c r="A503" s="2119" t="s">
        <v>37</v>
      </c>
      <c r="B503" s="24" t="s">
        <v>3</v>
      </c>
      <c r="C503" s="8" t="s">
        <v>4</v>
      </c>
      <c r="D503" s="8" t="s">
        <v>5</v>
      </c>
      <c r="E503" s="907" t="s">
        <v>6</v>
      </c>
      <c r="F503" s="24" t="s">
        <v>7</v>
      </c>
      <c r="G503" s="885" t="s">
        <v>8</v>
      </c>
      <c r="H503" s="156" t="s">
        <v>9</v>
      </c>
      <c r="I503" s="24" t="s">
        <v>10</v>
      </c>
      <c r="J503" s="24" t="s">
        <v>11</v>
      </c>
      <c r="K503" s="24" t="s">
        <v>3</v>
      </c>
      <c r="L503" s="24" t="s">
        <v>5</v>
      </c>
      <c r="M503" s="24" t="s">
        <v>12</v>
      </c>
      <c r="N503" s="24" t="s">
        <v>7</v>
      </c>
      <c r="O503" s="30"/>
    </row>
    <row r="504" spans="1:16">
      <c r="A504" s="3282" t="s">
        <v>9402</v>
      </c>
      <c r="B504" s="504">
        <v>9721</v>
      </c>
      <c r="C504" s="545">
        <v>0.1</v>
      </c>
      <c r="D504" s="1034" t="s">
        <v>633</v>
      </c>
      <c r="E504" s="564">
        <v>2600000</v>
      </c>
      <c r="F504" s="545">
        <v>7.0000000000000007E-2</v>
      </c>
      <c r="G504" s="564">
        <f>E504*F504</f>
        <v>182000.00000000003</v>
      </c>
      <c r="H504" s="544" t="s">
        <v>19</v>
      </c>
      <c r="I504" s="544" t="s">
        <v>1170</v>
      </c>
      <c r="J504" s="149"/>
      <c r="K504" s="419">
        <v>9753</v>
      </c>
      <c r="L504" s="1680" t="s">
        <v>9403</v>
      </c>
      <c r="M504" s="564">
        <v>2650000</v>
      </c>
      <c r="N504" s="383">
        <v>0.05</v>
      </c>
      <c r="O504" s="663">
        <f>M504*N504</f>
        <v>132500</v>
      </c>
    </row>
    <row r="505" spans="1:16">
      <c r="A505" s="3282"/>
      <c r="B505" s="978">
        <v>9720</v>
      </c>
      <c r="C505" s="545">
        <v>0.1</v>
      </c>
      <c r="D505" s="1034" t="s">
        <v>9404</v>
      </c>
      <c r="E505" s="564">
        <v>2230000</v>
      </c>
      <c r="F505" s="545">
        <v>7.0000000000000007E-2</v>
      </c>
      <c r="G505" s="564">
        <f>E505*F505</f>
        <v>156100.00000000003</v>
      </c>
      <c r="H505" s="544" t="s">
        <v>19</v>
      </c>
      <c r="I505" s="979" t="s">
        <v>1170</v>
      </c>
      <c r="J505" s="1689"/>
      <c r="K505" s="419">
        <v>9769</v>
      </c>
      <c r="L505" s="1680" t="s">
        <v>4057</v>
      </c>
      <c r="M505" s="564">
        <v>2700000</v>
      </c>
      <c r="N505" s="383">
        <v>0.05</v>
      </c>
      <c r="O505" s="663">
        <f>M505*N505</f>
        <v>135000</v>
      </c>
    </row>
    <row r="506" spans="1:16">
      <c r="A506" s="3282"/>
      <c r="B506" s="504">
        <v>9663</v>
      </c>
      <c r="C506" s="545">
        <v>0.1</v>
      </c>
      <c r="D506" s="1034" t="s">
        <v>3865</v>
      </c>
      <c r="E506" s="564">
        <v>2800000</v>
      </c>
      <c r="F506" s="545">
        <v>0.12</v>
      </c>
      <c r="G506" s="564">
        <f>E506*F506</f>
        <v>336000</v>
      </c>
      <c r="H506" s="544" t="s">
        <v>1</v>
      </c>
      <c r="I506" s="544" t="s">
        <v>207</v>
      </c>
      <c r="J506" s="1689"/>
      <c r="K506" s="149"/>
      <c r="L506" s="149"/>
      <c r="M506" s="129"/>
      <c r="N506" s="69"/>
      <c r="O506" s="30"/>
    </row>
    <row r="507" spans="1:16">
      <c r="A507" s="3282"/>
      <c r="B507" s="504">
        <v>9648</v>
      </c>
      <c r="C507" s="545">
        <v>0.1</v>
      </c>
      <c r="D507" s="1034" t="s">
        <v>2997</v>
      </c>
      <c r="E507" s="564">
        <v>2500000</v>
      </c>
      <c r="F507" s="545">
        <v>0.12</v>
      </c>
      <c r="G507" s="564">
        <f>E507*F507</f>
        <v>300000</v>
      </c>
      <c r="H507" s="544" t="s">
        <v>1</v>
      </c>
      <c r="I507" s="544" t="s">
        <v>9363</v>
      </c>
      <c r="J507" s="308"/>
      <c r="K507" s="149"/>
      <c r="L507" s="149"/>
      <c r="M507" s="129"/>
      <c r="N507" s="69"/>
      <c r="O507" s="30"/>
    </row>
    <row r="508" spans="1:16">
      <c r="A508" s="3282"/>
      <c r="B508" s="579">
        <v>9755</v>
      </c>
      <c r="C508" s="545">
        <v>0.1</v>
      </c>
      <c r="D508" s="1034" t="s">
        <v>9405</v>
      </c>
      <c r="E508" s="564">
        <v>2200000</v>
      </c>
      <c r="F508" s="545">
        <v>7.0000000000000007E-2</v>
      </c>
      <c r="G508" s="564">
        <f>E508*F508</f>
        <v>154000.00000000003</v>
      </c>
      <c r="H508" s="544" t="s">
        <v>30</v>
      </c>
      <c r="I508" s="544" t="s">
        <v>1170</v>
      </c>
      <c r="J508" s="149"/>
      <c r="K508" s="149"/>
      <c r="L508" s="149"/>
      <c r="M508" s="129"/>
      <c r="N508" s="69"/>
      <c r="O508" s="30"/>
    </row>
    <row r="509" spans="1:16">
      <c r="A509" s="3282"/>
      <c r="B509" s="581" t="s">
        <v>171</v>
      </c>
      <c r="C509" s="482">
        <v>0.1</v>
      </c>
      <c r="D509" s="1036" t="s">
        <v>9406</v>
      </c>
      <c r="E509" s="583"/>
      <c r="F509" s="482"/>
      <c r="G509" s="583"/>
      <c r="H509" s="484"/>
      <c r="I509" s="484" t="s">
        <v>1170</v>
      </c>
      <c r="J509" s="149"/>
      <c r="K509" s="149"/>
      <c r="L509" s="149"/>
      <c r="M509" s="129"/>
      <c r="N509" s="69"/>
      <c r="O509" s="30"/>
    </row>
    <row r="510" spans="1:16">
      <c r="A510" s="3282"/>
      <c r="B510" s="974" t="s">
        <v>171</v>
      </c>
      <c r="C510" s="975"/>
      <c r="D510" s="1059" t="s">
        <v>9384</v>
      </c>
      <c r="E510" s="975"/>
      <c r="F510" s="975"/>
      <c r="G510" s="975"/>
      <c r="H510" s="975"/>
      <c r="I510" s="974" t="s">
        <v>207</v>
      </c>
      <c r="J510" s="149"/>
      <c r="K510" s="149"/>
      <c r="L510" s="149"/>
      <c r="M510" s="129"/>
      <c r="N510" s="69"/>
      <c r="O510" s="30"/>
    </row>
    <row r="511" spans="1:16">
      <c r="A511" s="3282"/>
      <c r="B511" s="580"/>
      <c r="C511" s="397"/>
      <c r="D511" s="1052"/>
      <c r="E511" s="565"/>
      <c r="F511" s="397"/>
      <c r="G511" s="565"/>
      <c r="H511" s="399"/>
      <c r="I511" s="399"/>
      <c r="J511" s="149"/>
      <c r="K511" s="149"/>
      <c r="L511" s="149"/>
      <c r="M511" s="129"/>
      <c r="N511" s="69"/>
      <c r="O511" s="30">
        <f>SUM(O504:O507)</f>
        <v>267500</v>
      </c>
    </row>
    <row r="512" spans="1:16">
      <c r="A512" s="3282"/>
      <c r="B512" s="256"/>
      <c r="C512" s="256"/>
      <c r="D512" s="1038" t="s">
        <v>34</v>
      </c>
      <c r="E512" s="912">
        <f>SUM(E504:E511)</f>
        <v>12330000</v>
      </c>
      <c r="F512" s="292" t="s">
        <v>34</v>
      </c>
      <c r="G512" s="913">
        <f>SUM(G504:G511)</f>
        <v>1128100</v>
      </c>
      <c r="H512" s="3423"/>
      <c r="I512" s="3423"/>
      <c r="J512" s="3423"/>
      <c r="K512" s="3423"/>
      <c r="L512" s="3415" t="s">
        <v>9407</v>
      </c>
      <c r="M512" s="3415"/>
      <c r="N512" s="3415"/>
      <c r="O512" s="1032">
        <f>O511+G512</f>
        <v>1395600</v>
      </c>
      <c r="P512" t="s">
        <v>7165</v>
      </c>
    </row>
    <row r="514" spans="1:16" ht="12.75" customHeight="1">
      <c r="A514" s="3275" t="s">
        <v>43</v>
      </c>
      <c r="B514" s="3275"/>
      <c r="C514" s="3275"/>
      <c r="D514" s="3275"/>
      <c r="E514" s="3275"/>
      <c r="F514" s="3275"/>
      <c r="G514" s="3275"/>
      <c r="H514" s="3275"/>
      <c r="I514" s="3275"/>
      <c r="J514" s="3275"/>
      <c r="K514" s="3275"/>
      <c r="L514" s="3275"/>
      <c r="M514" s="3275"/>
      <c r="N514" s="3275"/>
      <c r="O514" s="3275"/>
    </row>
    <row r="515" spans="1:16" ht="12.75" customHeight="1">
      <c r="A515" s="2119" t="s">
        <v>37</v>
      </c>
      <c r="B515" s="24" t="s">
        <v>3</v>
      </c>
      <c r="C515" s="8" t="s">
        <v>4</v>
      </c>
      <c r="D515" s="8" t="s">
        <v>5</v>
      </c>
      <c r="E515" s="907" t="s">
        <v>6</v>
      </c>
      <c r="F515" s="24" t="s">
        <v>7</v>
      </c>
      <c r="G515" s="885" t="s">
        <v>8</v>
      </c>
      <c r="H515" s="156" t="s">
        <v>9</v>
      </c>
      <c r="I515" s="24" t="s">
        <v>10</v>
      </c>
      <c r="J515" s="24" t="s">
        <v>11</v>
      </c>
      <c r="K515" s="24" t="s">
        <v>3</v>
      </c>
      <c r="L515" s="24" t="s">
        <v>5</v>
      </c>
      <c r="M515" s="24" t="s">
        <v>12</v>
      </c>
      <c r="N515" s="24" t="s">
        <v>7</v>
      </c>
      <c r="O515" s="30"/>
    </row>
    <row r="516" spans="1:16" ht="12.75" customHeight="1">
      <c r="A516" s="3276" t="s">
        <v>355</v>
      </c>
      <c r="B516" s="978">
        <v>9748</v>
      </c>
      <c r="C516" s="545">
        <v>0.1</v>
      </c>
      <c r="D516" s="1034" t="s">
        <v>383</v>
      </c>
      <c r="E516" s="564">
        <v>3200000</v>
      </c>
      <c r="F516" s="545">
        <v>7.0000000000000007E-2</v>
      </c>
      <c r="G516" s="564">
        <f t="shared" ref="G516:G521" si="13">E516*F516</f>
        <v>224000.00000000003</v>
      </c>
      <c r="H516" s="544" t="s">
        <v>19</v>
      </c>
      <c r="I516" s="544" t="s">
        <v>207</v>
      </c>
      <c r="J516" s="398"/>
      <c r="K516" s="418">
        <v>9768</v>
      </c>
      <c r="L516" s="497" t="s">
        <v>9408</v>
      </c>
      <c r="M516" s="708">
        <v>1300000</v>
      </c>
      <c r="N516" s="383">
        <v>0.05</v>
      </c>
      <c r="O516" s="385">
        <f>M516*N516</f>
        <v>65000</v>
      </c>
    </row>
    <row r="517" spans="1:16" ht="12.75" customHeight="1">
      <c r="A517" s="3276"/>
      <c r="B517" s="978">
        <v>9750</v>
      </c>
      <c r="C517" s="545">
        <v>0.1</v>
      </c>
      <c r="D517" s="1034" t="s">
        <v>9409</v>
      </c>
      <c r="E517" s="564">
        <v>3300000</v>
      </c>
      <c r="F517" s="545">
        <v>7.0000000000000007E-2</v>
      </c>
      <c r="G517" s="564">
        <f t="shared" si="13"/>
        <v>231000.00000000003</v>
      </c>
      <c r="H517" s="544" t="s">
        <v>19</v>
      </c>
      <c r="I517" s="544" t="s">
        <v>207</v>
      </c>
      <c r="J517" s="398"/>
      <c r="K517" s="149"/>
      <c r="L517" s="149"/>
      <c r="M517" s="129"/>
      <c r="N517" s="69"/>
      <c r="O517" s="30"/>
    </row>
    <row r="518" spans="1:16" ht="12.75" customHeight="1">
      <c r="A518" s="3276"/>
      <c r="B518" s="978">
        <v>9753</v>
      </c>
      <c r="C518" s="545">
        <v>0.1</v>
      </c>
      <c r="D518" s="1034" t="s">
        <v>9410</v>
      </c>
      <c r="E518" s="564">
        <v>2650000</v>
      </c>
      <c r="F518" s="545">
        <v>7.0000000000000007E-2</v>
      </c>
      <c r="G518" s="564">
        <f t="shared" si="13"/>
        <v>185500.00000000003</v>
      </c>
      <c r="H518" s="544" t="s">
        <v>1</v>
      </c>
      <c r="I518" s="544" t="s">
        <v>207</v>
      </c>
      <c r="J518" s="398"/>
      <c r="K518" s="149"/>
      <c r="L518" s="149"/>
      <c r="M518" s="129"/>
      <c r="N518" s="69"/>
      <c r="O518" s="30"/>
    </row>
    <row r="519" spans="1:16" ht="12.75" customHeight="1">
      <c r="A519" s="3276"/>
      <c r="B519" s="984">
        <v>9792</v>
      </c>
      <c r="C519" s="1022">
        <v>0.08</v>
      </c>
      <c r="D519" s="1056" t="s">
        <v>9411</v>
      </c>
      <c r="E519" s="751">
        <v>1350000</v>
      </c>
      <c r="F519" s="744">
        <v>0.1</v>
      </c>
      <c r="G519" s="751">
        <f t="shared" si="13"/>
        <v>135000</v>
      </c>
      <c r="H519" s="745" t="s">
        <v>46</v>
      </c>
      <c r="I519" s="745" t="s">
        <v>1170</v>
      </c>
      <c r="J519" s="398"/>
      <c r="K519" s="149"/>
      <c r="L519" s="149"/>
      <c r="M519" s="129"/>
      <c r="N519" s="69"/>
      <c r="O519" s="30"/>
    </row>
    <row r="520" spans="1:16" ht="12.75" customHeight="1">
      <c r="A520" s="3276"/>
      <c r="B520" s="978">
        <v>9788</v>
      </c>
      <c r="C520" s="545">
        <v>0.1</v>
      </c>
      <c r="D520" s="1034" t="s">
        <v>9412</v>
      </c>
      <c r="E520" s="564">
        <v>2500000</v>
      </c>
      <c r="F520" s="545">
        <v>0.12</v>
      </c>
      <c r="G520" s="564">
        <f t="shared" si="13"/>
        <v>300000</v>
      </c>
      <c r="H520" s="544" t="s">
        <v>46</v>
      </c>
      <c r="I520" s="544" t="s">
        <v>207</v>
      </c>
      <c r="J520" s="398"/>
      <c r="K520" s="149"/>
      <c r="L520" s="149"/>
      <c r="M520" s="129"/>
      <c r="N520" s="69"/>
      <c r="O520" s="30"/>
    </row>
    <row r="521" spans="1:16" ht="12.75" customHeight="1">
      <c r="A521" s="3276"/>
      <c r="B521" s="978">
        <v>9769</v>
      </c>
      <c r="C521" s="545">
        <v>0.1</v>
      </c>
      <c r="D521" s="1034" t="s">
        <v>9413</v>
      </c>
      <c r="E521" s="564">
        <v>2700000</v>
      </c>
      <c r="F521" s="545">
        <v>7.0000000000000007E-2</v>
      </c>
      <c r="G521" s="564">
        <f t="shared" si="13"/>
        <v>189000.00000000003</v>
      </c>
      <c r="H521" s="544" t="s">
        <v>1</v>
      </c>
      <c r="I521" s="544" t="s">
        <v>207</v>
      </c>
      <c r="J521" s="398"/>
      <c r="K521" s="149"/>
      <c r="L521" s="149"/>
      <c r="M521" s="129"/>
      <c r="N521" s="69"/>
      <c r="O521" s="30"/>
    </row>
    <row r="522" spans="1:16" ht="12.75" customHeight="1">
      <c r="A522" s="3276"/>
      <c r="B522" s="447" t="s">
        <v>171</v>
      </c>
      <c r="C522" s="482">
        <v>0.1</v>
      </c>
      <c r="D522" s="1036" t="s">
        <v>9354</v>
      </c>
      <c r="E522" s="987"/>
      <c r="F522" s="482"/>
      <c r="G522" s="583"/>
      <c r="H522" s="484"/>
      <c r="I522" s="484" t="s">
        <v>493</v>
      </c>
      <c r="J522" s="398"/>
      <c r="K522" s="149"/>
      <c r="L522" s="149"/>
      <c r="M522" s="129"/>
      <c r="N522" s="69"/>
      <c r="O522" s="30"/>
    </row>
    <row r="523" spans="1:16" ht="12.75" customHeight="1">
      <c r="A523" s="3276"/>
      <c r="B523" s="447"/>
      <c r="C523" s="482"/>
      <c r="D523" s="1036"/>
      <c r="E523" s="987"/>
      <c r="F523" s="482"/>
      <c r="G523" s="583"/>
      <c r="H523" s="484"/>
      <c r="I523" s="484"/>
      <c r="J523" s="398"/>
      <c r="K523" s="149"/>
      <c r="L523" s="149"/>
      <c r="M523" s="129"/>
      <c r="N523" s="69"/>
      <c r="O523" s="30">
        <f>SUM(O516:O516)</f>
        <v>65000</v>
      </c>
    </row>
    <row r="524" spans="1:16" ht="12.75" customHeight="1">
      <c r="A524" s="3276"/>
      <c r="B524" s="256"/>
      <c r="C524" s="256"/>
      <c r="D524" s="1038" t="s">
        <v>34</v>
      </c>
      <c r="E524" s="912">
        <f>SUM(E516:E523)</f>
        <v>15700000</v>
      </c>
      <c r="F524" s="292" t="s">
        <v>34</v>
      </c>
      <c r="G524" s="913">
        <f>SUM(G516:G523)</f>
        <v>1264500</v>
      </c>
      <c r="H524" s="3423"/>
      <c r="I524" s="3423"/>
      <c r="J524" s="3423"/>
      <c r="K524" s="3423"/>
      <c r="L524" s="3415" t="s">
        <v>9407</v>
      </c>
      <c r="M524" s="3415"/>
      <c r="N524" s="3415"/>
      <c r="O524" s="1031">
        <f>O523+G524</f>
        <v>1329500</v>
      </c>
      <c r="P524" t="s">
        <v>7165</v>
      </c>
    </row>
    <row r="526" spans="1:16" ht="12.75" customHeight="1">
      <c r="A526" s="3275" t="s">
        <v>30</v>
      </c>
      <c r="B526" s="3275"/>
      <c r="C526" s="3275"/>
      <c r="D526" s="3275"/>
      <c r="E526" s="3275"/>
      <c r="F526" s="3275"/>
      <c r="G526" s="3275"/>
      <c r="H526" s="3275"/>
      <c r="I526" s="3275"/>
      <c r="J526" s="3275"/>
      <c r="K526" s="3275"/>
      <c r="L526" s="3275"/>
      <c r="M526" s="3275"/>
      <c r="N526" s="3275"/>
      <c r="O526" s="3275"/>
    </row>
    <row r="527" spans="1:16" ht="12.75" customHeight="1">
      <c r="A527" s="2119" t="s">
        <v>37</v>
      </c>
      <c r="B527" s="24" t="s">
        <v>3</v>
      </c>
      <c r="C527" s="8" t="s">
        <v>4</v>
      </c>
      <c r="D527" s="8" t="s">
        <v>5</v>
      </c>
      <c r="E527" s="907" t="s">
        <v>6</v>
      </c>
      <c r="F527" s="24" t="s">
        <v>7</v>
      </c>
      <c r="G527" s="885" t="s">
        <v>8</v>
      </c>
      <c r="H527" s="156" t="s">
        <v>9</v>
      </c>
      <c r="I527" s="24" t="s">
        <v>10</v>
      </c>
      <c r="J527" s="24" t="s">
        <v>11</v>
      </c>
      <c r="K527" s="24" t="s">
        <v>3</v>
      </c>
      <c r="L527" s="24" t="s">
        <v>5</v>
      </c>
      <c r="M527" s="24" t="s">
        <v>12</v>
      </c>
      <c r="N527" s="24" t="s">
        <v>7</v>
      </c>
      <c r="O527" s="30"/>
    </row>
    <row r="528" spans="1:16" ht="12.75" customHeight="1">
      <c r="A528" s="3276" t="s">
        <v>13</v>
      </c>
      <c r="B528" s="579">
        <v>9731</v>
      </c>
      <c r="C528" s="649">
        <v>0.08</v>
      </c>
      <c r="D528" s="1034" t="s">
        <v>9414</v>
      </c>
      <c r="E528" s="531">
        <v>1500000</v>
      </c>
      <c r="F528" s="389">
        <v>0.04</v>
      </c>
      <c r="G528" s="1683">
        <f>E528*F528</f>
        <v>60000</v>
      </c>
      <c r="H528" s="386" t="s">
        <v>19</v>
      </c>
      <c r="I528" s="386" t="s">
        <v>207</v>
      </c>
      <c r="J528" s="149"/>
      <c r="K528" s="418">
        <v>9755</v>
      </c>
      <c r="L528" s="1680" t="s">
        <v>9415</v>
      </c>
      <c r="M528" s="564">
        <v>2200000</v>
      </c>
      <c r="N528" s="545">
        <v>0.05</v>
      </c>
      <c r="O528" s="663">
        <f>M528*N528</f>
        <v>110000</v>
      </c>
    </row>
    <row r="529" spans="1:16" ht="12.75" customHeight="1">
      <c r="A529" s="3276"/>
      <c r="B529" s="382">
        <v>9729</v>
      </c>
      <c r="C529" s="383">
        <v>0.1</v>
      </c>
      <c r="D529" s="1039" t="s">
        <v>9416</v>
      </c>
      <c r="E529" s="708">
        <v>920000</v>
      </c>
      <c r="F529" s="383">
        <v>0.05</v>
      </c>
      <c r="G529" s="1683">
        <f>E529*F529</f>
        <v>46000</v>
      </c>
      <c r="H529" s="387" t="s">
        <v>19</v>
      </c>
      <c r="I529" s="387" t="s">
        <v>1170</v>
      </c>
      <c r="J529" s="149"/>
      <c r="K529" s="149"/>
      <c r="L529" s="149"/>
      <c r="M529" s="129"/>
      <c r="N529" s="69"/>
      <c r="O529" s="809"/>
    </row>
    <row r="530" spans="1:16" ht="12.75" customHeight="1">
      <c r="A530" s="3276"/>
      <c r="B530" s="382">
        <v>9768</v>
      </c>
      <c r="C530" s="383">
        <v>0.1</v>
      </c>
      <c r="D530" s="1039" t="s">
        <v>9408</v>
      </c>
      <c r="E530" s="708">
        <v>1300000</v>
      </c>
      <c r="F530" s="383">
        <v>0.05</v>
      </c>
      <c r="G530" s="1683">
        <f>E530*F530</f>
        <v>65000</v>
      </c>
      <c r="H530" s="387" t="s">
        <v>46</v>
      </c>
      <c r="I530" s="387" t="s">
        <v>207</v>
      </c>
      <c r="J530" s="149"/>
      <c r="K530" s="149"/>
      <c r="L530" s="149"/>
      <c r="M530" s="129"/>
      <c r="N530" s="69"/>
      <c r="O530" s="809"/>
    </row>
    <row r="531" spans="1:16" ht="12.75" customHeight="1">
      <c r="A531" s="3276"/>
      <c r="B531" s="447" t="s">
        <v>171</v>
      </c>
      <c r="C531" s="482">
        <v>0.1</v>
      </c>
      <c r="D531" s="1036" t="s">
        <v>9388</v>
      </c>
      <c r="E531" s="730"/>
      <c r="F531" s="482"/>
      <c r="G531" s="895"/>
      <c r="H531" s="484"/>
      <c r="I531" s="399"/>
      <c r="J531" s="149"/>
      <c r="K531" s="149"/>
      <c r="L531" s="149"/>
      <c r="M531" s="129"/>
      <c r="N531" s="69"/>
      <c r="O531" s="809"/>
    </row>
    <row r="532" spans="1:16" ht="12.75" customHeight="1">
      <c r="A532" s="3276"/>
      <c r="B532" s="431"/>
      <c r="C532" s="392"/>
      <c r="D532" s="1037"/>
      <c r="E532" s="993"/>
      <c r="F532" s="392"/>
      <c r="G532" s="889"/>
      <c r="H532" s="391"/>
      <c r="I532" s="391"/>
      <c r="J532" s="149"/>
      <c r="K532" s="149"/>
      <c r="L532" s="149"/>
      <c r="M532" s="129"/>
      <c r="N532" s="69"/>
      <c r="O532" s="809">
        <f>SUM(O528:O528)</f>
        <v>110000</v>
      </c>
    </row>
    <row r="533" spans="1:16" ht="12.75" customHeight="1">
      <c r="A533" s="3276"/>
      <c r="B533" s="256"/>
      <c r="C533" s="256"/>
      <c r="D533" s="1038" t="s">
        <v>34</v>
      </c>
      <c r="E533" s="912">
        <f>SUM(E528:E532)</f>
        <v>3720000</v>
      </c>
      <c r="F533" s="292" t="s">
        <v>34</v>
      </c>
      <c r="G533" s="913">
        <f>SUM(G528:G532)</f>
        <v>171000</v>
      </c>
      <c r="H533" s="3423"/>
      <c r="I533" s="3423"/>
      <c r="J533" s="3423"/>
      <c r="K533" s="3423"/>
      <c r="L533" s="3415" t="s">
        <v>9407</v>
      </c>
      <c r="M533" s="3415"/>
      <c r="N533" s="3415"/>
      <c r="O533" s="1033">
        <f>O532+G533</f>
        <v>281000</v>
      </c>
      <c r="P533" t="s">
        <v>7165</v>
      </c>
    </row>
    <row r="535" spans="1:16" ht="12.75" customHeight="1">
      <c r="A535" s="3275" t="s">
        <v>487</v>
      </c>
      <c r="B535" s="3275"/>
      <c r="C535" s="3275"/>
      <c r="D535" s="3275"/>
      <c r="E535" s="3275"/>
      <c r="F535" s="3275"/>
      <c r="G535" s="3275"/>
      <c r="H535" s="3275"/>
      <c r="I535" s="3275"/>
      <c r="J535" s="3275"/>
      <c r="K535" s="3275"/>
      <c r="L535" s="3275"/>
      <c r="M535" s="3275"/>
      <c r="N535" s="3275"/>
      <c r="O535" s="3275"/>
    </row>
    <row r="536" spans="1:16" ht="12.75" customHeight="1">
      <c r="A536" s="2119" t="s">
        <v>37</v>
      </c>
      <c r="B536" s="24" t="s">
        <v>3</v>
      </c>
      <c r="C536" s="8" t="s">
        <v>4</v>
      </c>
      <c r="D536" s="8" t="s">
        <v>5</v>
      </c>
      <c r="E536" s="907" t="s">
        <v>6</v>
      </c>
      <c r="F536" s="24" t="s">
        <v>7</v>
      </c>
      <c r="G536" s="885" t="s">
        <v>8</v>
      </c>
      <c r="H536" s="156" t="s">
        <v>9</v>
      </c>
      <c r="I536" s="24" t="s">
        <v>10</v>
      </c>
      <c r="J536" s="24" t="s">
        <v>11</v>
      </c>
      <c r="K536" s="24" t="s">
        <v>3</v>
      </c>
      <c r="L536" s="24" t="s">
        <v>5</v>
      </c>
      <c r="M536" s="24" t="s">
        <v>12</v>
      </c>
      <c r="N536" s="24" t="s">
        <v>7</v>
      </c>
      <c r="O536" s="30"/>
    </row>
    <row r="537" spans="1:16" ht="12.75" customHeight="1">
      <c r="A537" s="3276" t="s">
        <v>13</v>
      </c>
      <c r="B537" s="504">
        <v>9735</v>
      </c>
      <c r="C537" s="389">
        <v>0.1</v>
      </c>
      <c r="D537" s="1034" t="s">
        <v>9417</v>
      </c>
      <c r="E537" s="1683">
        <v>2200000</v>
      </c>
      <c r="F537" s="389">
        <v>7.0000000000000007E-2</v>
      </c>
      <c r="G537" s="1683">
        <f>E537*F537</f>
        <v>154000.00000000003</v>
      </c>
      <c r="H537" s="387" t="s">
        <v>19</v>
      </c>
      <c r="I537" s="387" t="s">
        <v>1170</v>
      </c>
      <c r="J537" s="149"/>
      <c r="K537" s="391"/>
      <c r="L537" s="777"/>
      <c r="M537" s="567"/>
      <c r="N537" s="392"/>
      <c r="O537" s="778"/>
    </row>
    <row r="538" spans="1:16" ht="15" customHeight="1">
      <c r="A538" s="3276"/>
      <c r="B538" s="447" t="s">
        <v>171</v>
      </c>
      <c r="C538" s="996">
        <v>0.1</v>
      </c>
      <c r="D538" s="1036" t="s">
        <v>9418</v>
      </c>
      <c r="E538" s="999"/>
      <c r="F538" s="996"/>
      <c r="G538" s="997"/>
      <c r="H538" s="998"/>
      <c r="I538" s="998" t="s">
        <v>207</v>
      </c>
      <c r="J538" s="149"/>
      <c r="K538" s="149"/>
      <c r="L538" s="149"/>
      <c r="M538" s="129"/>
      <c r="N538" s="69"/>
      <c r="O538" s="30"/>
    </row>
    <row r="539" spans="1:16" ht="12.75" customHeight="1">
      <c r="A539" s="3276"/>
      <c r="B539" s="396" t="s">
        <v>366</v>
      </c>
      <c r="C539" s="397">
        <v>0.1</v>
      </c>
      <c r="D539" s="1052" t="s">
        <v>9419</v>
      </c>
      <c r="E539" s="565"/>
      <c r="F539" s="397"/>
      <c r="G539" s="888"/>
      <c r="H539" s="399"/>
      <c r="I539" s="399"/>
      <c r="J539" s="149"/>
      <c r="K539" s="149"/>
      <c r="L539" s="149"/>
      <c r="M539" s="129"/>
      <c r="N539" s="69"/>
      <c r="O539" s="30">
        <f>SUM(O537:O538)</f>
        <v>0</v>
      </c>
    </row>
    <row r="540" spans="1:16" ht="12.75" customHeight="1">
      <c r="A540" s="3276"/>
      <c r="B540" s="256"/>
      <c r="C540" s="256"/>
      <c r="D540" s="1038" t="s">
        <v>34</v>
      </c>
      <c r="E540" s="912">
        <f>SUM(E537:E539)</f>
        <v>2200000</v>
      </c>
      <c r="F540" s="292" t="s">
        <v>34</v>
      </c>
      <c r="G540" s="913">
        <f>SUM(G537:G539)</f>
        <v>154000.00000000003</v>
      </c>
      <c r="H540" s="3423"/>
      <c r="I540" s="3423"/>
      <c r="J540" s="3423"/>
      <c r="K540" s="3423"/>
      <c r="L540" s="3415" t="s">
        <v>9407</v>
      </c>
      <c r="M540" s="3415"/>
      <c r="N540" s="3415"/>
      <c r="O540" s="1031">
        <f>O539+G540</f>
        <v>154000.00000000003</v>
      </c>
      <c r="P540" t="s">
        <v>7165</v>
      </c>
    </row>
    <row r="542" spans="1:16">
      <c r="A542" s="3275" t="s">
        <v>25</v>
      </c>
      <c r="B542" s="3275"/>
      <c r="C542" s="3275"/>
      <c r="D542" s="3275"/>
      <c r="E542" s="3275"/>
      <c r="F542" s="3275"/>
      <c r="G542" s="3275"/>
      <c r="H542" s="3275"/>
      <c r="I542" s="3275"/>
      <c r="J542" s="3275"/>
      <c r="K542" s="3275"/>
      <c r="L542" s="3275"/>
      <c r="M542" s="3275"/>
      <c r="N542" s="3275"/>
      <c r="O542" s="3275"/>
    </row>
    <row r="543" spans="1:16">
      <c r="A543" s="2119" t="s">
        <v>37</v>
      </c>
      <c r="B543" s="24" t="s">
        <v>3</v>
      </c>
      <c r="C543" s="8" t="s">
        <v>4</v>
      </c>
      <c r="D543" s="8" t="s">
        <v>5</v>
      </c>
      <c r="E543" s="907" t="s">
        <v>6</v>
      </c>
      <c r="F543" s="24" t="s">
        <v>7</v>
      </c>
      <c r="G543" s="885" t="s">
        <v>8</v>
      </c>
      <c r="H543" s="156" t="s">
        <v>9</v>
      </c>
      <c r="I543" s="24" t="s">
        <v>10</v>
      </c>
      <c r="J543" s="24" t="s">
        <v>11</v>
      </c>
      <c r="K543" s="24" t="s">
        <v>3</v>
      </c>
      <c r="L543" s="24" t="s">
        <v>5</v>
      </c>
      <c r="M543" s="24" t="s">
        <v>12</v>
      </c>
      <c r="N543" s="24" t="s">
        <v>7</v>
      </c>
      <c r="O543" s="30"/>
    </row>
    <row r="544" spans="1:16">
      <c r="A544" s="3276"/>
      <c r="B544" s="724">
        <v>9797</v>
      </c>
      <c r="C544" s="744"/>
      <c r="D544" s="1056" t="s">
        <v>9420</v>
      </c>
      <c r="E544" s="751">
        <v>1870000</v>
      </c>
      <c r="F544" s="744"/>
      <c r="G544" s="901"/>
      <c r="H544" s="745"/>
      <c r="I544" s="745" t="s">
        <v>207</v>
      </c>
      <c r="J544" s="393"/>
      <c r="K544" s="391"/>
      <c r="L544" s="777"/>
      <c r="M544" s="567"/>
      <c r="N544" s="392"/>
      <c r="O544" s="778"/>
    </row>
    <row r="545" spans="1:15">
      <c r="A545" s="3276"/>
      <c r="B545" s="447"/>
      <c r="C545" s="776"/>
      <c r="D545" s="1036"/>
      <c r="E545" s="583"/>
      <c r="F545" s="482"/>
      <c r="G545" s="895"/>
      <c r="H545" s="484"/>
      <c r="I545" s="399"/>
      <c r="J545" s="393"/>
      <c r="K545" s="149"/>
      <c r="L545" s="149"/>
      <c r="M545" s="129"/>
      <c r="N545" s="69"/>
      <c r="O545" s="30"/>
    </row>
    <row r="546" spans="1:15">
      <c r="A546" s="3276"/>
      <c r="B546" s="447"/>
      <c r="C546" s="482"/>
      <c r="D546" s="1036"/>
      <c r="E546" s="583"/>
      <c r="F546" s="482"/>
      <c r="G546" s="895"/>
      <c r="H546" s="484"/>
      <c r="I546" s="484"/>
      <c r="J546" s="483"/>
      <c r="K546" s="149"/>
      <c r="L546" s="149"/>
      <c r="M546" s="129"/>
      <c r="N546" s="69"/>
      <c r="O546" s="30"/>
    </row>
    <row r="547" spans="1:15">
      <c r="A547" s="3276"/>
      <c r="B547" s="581"/>
      <c r="C547" s="397"/>
      <c r="D547" s="1036"/>
      <c r="E547" s="565"/>
      <c r="F547" s="397"/>
      <c r="G547" s="888"/>
      <c r="H547" s="399"/>
      <c r="I547" s="399"/>
      <c r="J547" s="149"/>
      <c r="K547" s="149"/>
      <c r="L547" s="149"/>
      <c r="M547" s="129"/>
      <c r="N547" s="69"/>
      <c r="O547" s="30"/>
    </row>
    <row r="548" spans="1:15">
      <c r="A548" s="3276"/>
      <c r="B548" s="431"/>
      <c r="C548" s="392"/>
      <c r="D548" s="1037"/>
      <c r="E548" s="567"/>
      <c r="F548" s="392"/>
      <c r="G548" s="889"/>
      <c r="H548" s="391"/>
      <c r="I548" s="391"/>
      <c r="J548" s="149"/>
      <c r="K548" s="149"/>
      <c r="L548" s="149"/>
      <c r="M548" s="129"/>
      <c r="N548" s="69"/>
      <c r="O548" s="30">
        <f>SUM(O544:O547)</f>
        <v>0</v>
      </c>
    </row>
    <row r="549" spans="1:15">
      <c r="A549" s="3276"/>
      <c r="B549" s="256"/>
      <c r="C549" s="256"/>
      <c r="D549" s="1038" t="s">
        <v>34</v>
      </c>
      <c r="E549" s="912">
        <f>SUM(E544:E547)</f>
        <v>1870000</v>
      </c>
      <c r="F549" s="292" t="s">
        <v>34</v>
      </c>
      <c r="G549" s="902">
        <f>SUM(G544:G548)</f>
        <v>0</v>
      </c>
      <c r="H549" s="3423"/>
      <c r="I549" s="3423"/>
      <c r="J549" s="3423"/>
      <c r="K549" s="3423"/>
      <c r="L549" s="3277" t="s">
        <v>35</v>
      </c>
      <c r="M549" s="3277"/>
      <c r="N549" s="3277"/>
      <c r="O549" s="294">
        <f>O548+G549</f>
        <v>0</v>
      </c>
    </row>
    <row r="551" spans="1:15">
      <c r="A551" s="3435" t="s">
        <v>69</v>
      </c>
      <c r="B551" s="3435"/>
      <c r="C551" s="2113"/>
      <c r="D551" s="1060">
        <f>E549+E540+E533+E524+E512</f>
        <v>35820000</v>
      </c>
    </row>
    <row r="552" spans="1:15">
      <c r="A552" s="3436" t="s">
        <v>70</v>
      </c>
      <c r="B552" s="3436"/>
      <c r="C552" s="972"/>
      <c r="D552" s="1043"/>
    </row>
    <row r="553" spans="1:15">
      <c r="A553" s="3437" t="s">
        <v>71</v>
      </c>
      <c r="B553" s="3437"/>
      <c r="C553" s="2112"/>
      <c r="D553" s="1044"/>
    </row>
    <row r="554" spans="1:15">
      <c r="A554" s="3438"/>
      <c r="B554" s="3438"/>
      <c r="C554" s="151"/>
      <c r="D554" s="1045"/>
    </row>
    <row r="557" spans="1:15">
      <c r="A557" s="3334" t="s">
        <v>9421</v>
      </c>
      <c r="B557" s="3334"/>
      <c r="C557" s="3334"/>
      <c r="D557" s="3334"/>
      <c r="E557" s="3334"/>
      <c r="F557" s="3334"/>
      <c r="G557" s="3334"/>
      <c r="H557" s="3334"/>
      <c r="I557" s="3334"/>
    </row>
    <row r="558" spans="1:15">
      <c r="A558" s="3334"/>
      <c r="B558" s="3334"/>
      <c r="C558" s="3334"/>
      <c r="D558" s="3334"/>
      <c r="E558" s="3334"/>
      <c r="F558" s="3334"/>
      <c r="G558" s="3334"/>
      <c r="H558" s="3334"/>
      <c r="I558" s="3334"/>
    </row>
    <row r="559" spans="1:15" ht="42.75">
      <c r="A559" s="485" t="s">
        <v>523</v>
      </c>
      <c r="B559" s="486" t="s">
        <v>524</v>
      </c>
      <c r="C559" s="486" t="s">
        <v>525</v>
      </c>
      <c r="D559" s="486" t="s">
        <v>526</v>
      </c>
      <c r="E559" s="910" t="s">
        <v>6</v>
      </c>
      <c r="F559" s="487" t="s">
        <v>7</v>
      </c>
      <c r="G559" s="896" t="s">
        <v>527</v>
      </c>
      <c r="H559" s="488" t="s">
        <v>11</v>
      </c>
      <c r="I559" s="489" t="s">
        <v>528</v>
      </c>
    </row>
    <row r="560" spans="1:15" s="483" customFormat="1" ht="14.25">
      <c r="A560" s="558"/>
      <c r="B560" s="970"/>
      <c r="C560" s="1003" t="s">
        <v>9422</v>
      </c>
      <c r="D560" s="1061" t="s">
        <v>9423</v>
      </c>
      <c r="E560" s="1000"/>
      <c r="F560" s="558"/>
      <c r="G560" s="617"/>
      <c r="H560" s="558"/>
      <c r="I560" s="558" t="s">
        <v>9424</v>
      </c>
    </row>
    <row r="561" spans="1:9" s="407" customFormat="1" ht="14.25">
      <c r="A561" s="558"/>
      <c r="B561" s="970"/>
      <c r="C561" s="1003" t="s">
        <v>9425</v>
      </c>
      <c r="D561" s="1061" t="s">
        <v>9426</v>
      </c>
      <c r="E561" s="1001"/>
      <c r="F561" s="558"/>
      <c r="G561" s="971"/>
      <c r="H561" s="558"/>
      <c r="I561" s="558" t="s">
        <v>130</v>
      </c>
    </row>
    <row r="562" spans="1:9" s="483" customFormat="1" ht="14.25">
      <c r="A562" s="558"/>
      <c r="B562" s="970"/>
      <c r="C562" s="1003" t="s">
        <v>9427</v>
      </c>
      <c r="D562" s="1061" t="s">
        <v>171</v>
      </c>
      <c r="E562" s="1000"/>
      <c r="F562" s="558"/>
      <c r="G562" s="617"/>
      <c r="H562" s="558"/>
      <c r="I562" s="558" t="s">
        <v>46</v>
      </c>
    </row>
    <row r="563" spans="1:9" s="407" customFormat="1" ht="14.25">
      <c r="A563" s="558"/>
      <c r="B563" s="558"/>
      <c r="C563" s="1003" t="s">
        <v>9428</v>
      </c>
      <c r="D563" s="1061" t="s">
        <v>171</v>
      </c>
      <c r="E563" s="1001"/>
      <c r="F563" s="558"/>
      <c r="G563" s="989"/>
      <c r="H563" s="1681"/>
      <c r="I563" s="1681" t="s">
        <v>9429</v>
      </c>
    </row>
    <row r="564" spans="1:9" s="407" customFormat="1" ht="14.25">
      <c r="A564" s="558"/>
      <c r="B564" s="558"/>
      <c r="C564" s="1003" t="s">
        <v>9430</v>
      </c>
      <c r="D564" s="1061" t="s">
        <v>171</v>
      </c>
      <c r="E564" s="1001"/>
      <c r="F564" s="558"/>
      <c r="G564" s="989"/>
      <c r="H564" s="1681"/>
      <c r="I564" s="1681" t="s">
        <v>9424</v>
      </c>
    </row>
    <row r="565" spans="1:9" s="407" customFormat="1" ht="14.25">
      <c r="A565" s="582">
        <v>9731</v>
      </c>
      <c r="B565" s="1023">
        <v>0.08</v>
      </c>
      <c r="C565" s="1004" t="s">
        <v>9431</v>
      </c>
      <c r="D565" s="1062" t="s">
        <v>665</v>
      </c>
      <c r="E565" s="1024">
        <v>1500000</v>
      </c>
      <c r="F565" s="877">
        <v>0.01</v>
      </c>
      <c r="G565" s="935">
        <f t="shared" ref="G565:G571" si="14">E565*F565</f>
        <v>15000</v>
      </c>
      <c r="H565" s="1680" t="s">
        <v>747</v>
      </c>
      <c r="I565" s="1680" t="s">
        <v>130</v>
      </c>
    </row>
    <row r="566" spans="1:9" s="407" customFormat="1" ht="14.25">
      <c r="A566" s="582">
        <v>9663</v>
      </c>
      <c r="B566" s="980">
        <v>0.1</v>
      </c>
      <c r="C566" s="1004" t="s">
        <v>3865</v>
      </c>
      <c r="D566" s="1062" t="s">
        <v>665</v>
      </c>
      <c r="E566" s="1024">
        <v>2800000</v>
      </c>
      <c r="F566" s="877">
        <v>0.02</v>
      </c>
      <c r="G566" s="935">
        <f t="shared" si="14"/>
        <v>56000</v>
      </c>
      <c r="H566" s="582" t="s">
        <v>747</v>
      </c>
      <c r="I566" s="582" t="s">
        <v>1</v>
      </c>
    </row>
    <row r="567" spans="1:9" s="483" customFormat="1" ht="14.25">
      <c r="A567" s="582">
        <v>9748</v>
      </c>
      <c r="B567" s="980">
        <v>0.1</v>
      </c>
      <c r="C567" s="1004" t="s">
        <v>9432</v>
      </c>
      <c r="D567" s="1062" t="s">
        <v>665</v>
      </c>
      <c r="E567" s="1024">
        <v>3200000</v>
      </c>
      <c r="F567" s="877">
        <v>0.02</v>
      </c>
      <c r="G567" s="935">
        <f t="shared" si="14"/>
        <v>64000</v>
      </c>
      <c r="H567" s="582" t="s">
        <v>747</v>
      </c>
      <c r="I567" s="582" t="s">
        <v>46</v>
      </c>
    </row>
    <row r="568" spans="1:9" s="407" customFormat="1" ht="14.25">
      <c r="A568" s="582">
        <v>9750</v>
      </c>
      <c r="B568" s="980">
        <v>0.1</v>
      </c>
      <c r="C568" s="1004" t="s">
        <v>9433</v>
      </c>
      <c r="D568" s="1062" t="s">
        <v>665</v>
      </c>
      <c r="E568" s="1024">
        <v>3300000</v>
      </c>
      <c r="F568" s="877">
        <v>0.02</v>
      </c>
      <c r="G568" s="935">
        <f t="shared" si="14"/>
        <v>66000</v>
      </c>
      <c r="H568" s="1680" t="s">
        <v>747</v>
      </c>
      <c r="I568" s="1680" t="s">
        <v>46</v>
      </c>
    </row>
    <row r="569" spans="1:9" ht="14.25">
      <c r="A569" s="582">
        <v>9753</v>
      </c>
      <c r="B569" s="980">
        <v>0.1</v>
      </c>
      <c r="C569" s="1004" t="s">
        <v>9434</v>
      </c>
      <c r="D569" s="1062" t="s">
        <v>665</v>
      </c>
      <c r="E569" s="1024">
        <v>2650000</v>
      </c>
      <c r="F569" s="877">
        <v>0.02</v>
      </c>
      <c r="G569" s="935">
        <f t="shared" si="14"/>
        <v>53000</v>
      </c>
      <c r="H569" s="1680" t="s">
        <v>747</v>
      </c>
      <c r="I569" s="1680" t="s">
        <v>46</v>
      </c>
    </row>
    <row r="570" spans="1:9" ht="14.25">
      <c r="A570" s="582">
        <v>9768</v>
      </c>
      <c r="B570" s="980">
        <v>0.1</v>
      </c>
      <c r="C570" s="1004" t="s">
        <v>9435</v>
      </c>
      <c r="D570" s="1062" t="s">
        <v>9436</v>
      </c>
      <c r="E570" s="1024">
        <v>1300000</v>
      </c>
      <c r="F570" s="877">
        <v>0.02</v>
      </c>
      <c r="G570" s="935">
        <f t="shared" si="14"/>
        <v>26000</v>
      </c>
      <c r="H570" s="1680" t="s">
        <v>747</v>
      </c>
      <c r="I570" s="1680" t="s">
        <v>130</v>
      </c>
    </row>
    <row r="571" spans="1:9" ht="14.25">
      <c r="A571" s="582">
        <v>9797</v>
      </c>
      <c r="B571" s="980">
        <v>0.1</v>
      </c>
      <c r="C571" s="1004" t="s">
        <v>9437</v>
      </c>
      <c r="D571" s="1062" t="s">
        <v>9438</v>
      </c>
      <c r="E571" s="1024">
        <v>1870000</v>
      </c>
      <c r="F571" s="877">
        <v>0.02</v>
      </c>
      <c r="G571" s="935">
        <f t="shared" si="14"/>
        <v>37400</v>
      </c>
      <c r="H571" s="1680" t="s">
        <v>747</v>
      </c>
      <c r="I571" s="1680" t="s">
        <v>2039</v>
      </c>
    </row>
    <row r="572" spans="1:9" ht="14.25">
      <c r="A572" s="582">
        <v>9788</v>
      </c>
      <c r="B572" s="980">
        <v>0.1</v>
      </c>
      <c r="C572" s="1004" t="s">
        <v>9439</v>
      </c>
      <c r="D572" s="1062" t="s">
        <v>9440</v>
      </c>
      <c r="E572" s="1024"/>
      <c r="F572" s="877"/>
      <c r="G572" s="935"/>
      <c r="H572" s="407"/>
      <c r="I572" s="407" t="s">
        <v>46</v>
      </c>
    </row>
    <row r="573" spans="1:9" ht="15.75">
      <c r="A573" s="940"/>
      <c r="B573" s="940"/>
      <c r="C573" s="1005"/>
      <c r="D573" s="1063"/>
      <c r="E573" s="1025">
        <f>SUM(E564:E572)</f>
        <v>16620000</v>
      </c>
      <c r="F573" s="940"/>
      <c r="G573" s="1029">
        <f>SUM(G565:G572)</f>
        <v>317400</v>
      </c>
      <c r="H573" s="1030" t="s">
        <v>7136</v>
      </c>
      <c r="I573" s="407" t="s">
        <v>7165</v>
      </c>
    </row>
    <row r="574" spans="1:9" ht="14.25">
      <c r="A574" s="557"/>
      <c r="B574" s="557"/>
      <c r="C574" s="1006"/>
      <c r="D574" s="1064"/>
      <c r="E574" s="1002"/>
      <c r="F574" s="557"/>
    </row>
    <row r="576" spans="1:9">
      <c r="A576" s="3416" t="s">
        <v>9441</v>
      </c>
      <c r="B576" s="3416"/>
      <c r="C576" s="3416"/>
      <c r="D576" s="3416"/>
      <c r="E576" s="3416"/>
      <c r="F576" s="3416"/>
      <c r="G576" s="3416"/>
      <c r="H576" s="3416"/>
      <c r="I576" s="3416"/>
    </row>
    <row r="577" spans="1:9">
      <c r="A577" s="3416"/>
      <c r="B577" s="3416"/>
      <c r="C577" s="3416"/>
      <c r="D577" s="3416"/>
      <c r="E577" s="3416"/>
      <c r="F577" s="3416"/>
      <c r="G577" s="3416"/>
      <c r="H577" s="3416"/>
      <c r="I577" s="3416"/>
    </row>
    <row r="578" spans="1:9" ht="18">
      <c r="A578" s="976" t="s">
        <v>3</v>
      </c>
      <c r="B578" s="976"/>
      <c r="C578" s="976" t="s">
        <v>5</v>
      </c>
      <c r="D578" s="1065"/>
      <c r="E578" s="977" t="s">
        <v>6</v>
      </c>
      <c r="F578" s="976" t="s">
        <v>7</v>
      </c>
      <c r="G578" s="977" t="s">
        <v>9442</v>
      </c>
      <c r="H578" s="976"/>
      <c r="I578" s="976" t="s">
        <v>9443</v>
      </c>
    </row>
    <row r="579" spans="1:9" ht="18">
      <c r="A579" s="985">
        <v>9721</v>
      </c>
      <c r="B579" s="982">
        <v>0.1</v>
      </c>
      <c r="C579" s="981" t="s">
        <v>9444</v>
      </c>
      <c r="D579" s="1066"/>
      <c r="E579" s="995">
        <v>2600000</v>
      </c>
      <c r="F579" s="1019">
        <v>0.02</v>
      </c>
      <c r="G579" s="995">
        <f t="shared" ref="G579:G585" si="15">E579*F579</f>
        <v>52000</v>
      </c>
      <c r="H579" s="981"/>
      <c r="I579" s="981" t="s">
        <v>1</v>
      </c>
    </row>
    <row r="580" spans="1:9" ht="18">
      <c r="A580" s="985">
        <v>9720</v>
      </c>
      <c r="B580" s="982">
        <v>0.1</v>
      </c>
      <c r="C580" s="981" t="s">
        <v>9445</v>
      </c>
      <c r="D580" s="1066"/>
      <c r="E580" s="995">
        <v>2230000</v>
      </c>
      <c r="F580" s="1019">
        <v>0.02</v>
      </c>
      <c r="G580" s="995">
        <f t="shared" si="15"/>
        <v>44600</v>
      </c>
      <c r="H580" s="981"/>
      <c r="I580" s="981" t="s">
        <v>1</v>
      </c>
    </row>
    <row r="581" spans="1:9" ht="18">
      <c r="A581" s="985">
        <v>9729</v>
      </c>
      <c r="B581" s="982">
        <v>0.1</v>
      </c>
      <c r="C581" s="981" t="s">
        <v>9446</v>
      </c>
      <c r="D581" s="1066"/>
      <c r="E581" s="995">
        <v>920000</v>
      </c>
      <c r="F581" s="1019">
        <v>0.02</v>
      </c>
      <c r="G581" s="995">
        <f t="shared" si="15"/>
        <v>18400</v>
      </c>
      <c r="H581" s="981"/>
      <c r="I581" s="981" t="s">
        <v>130</v>
      </c>
    </row>
    <row r="582" spans="1:9" ht="18">
      <c r="A582" s="985">
        <v>9735</v>
      </c>
      <c r="B582" s="982">
        <v>0.1</v>
      </c>
      <c r="C582" s="981" t="s">
        <v>9447</v>
      </c>
      <c r="D582" s="1066"/>
      <c r="E582" s="995">
        <v>2200000</v>
      </c>
      <c r="F582" s="1019">
        <v>0.02</v>
      </c>
      <c r="G582" s="995">
        <f t="shared" si="15"/>
        <v>44000</v>
      </c>
      <c r="H582" s="981"/>
      <c r="I582" s="981" t="s">
        <v>9424</v>
      </c>
    </row>
    <row r="583" spans="1:9" ht="18">
      <c r="A583" s="985">
        <v>9769</v>
      </c>
      <c r="B583" s="982">
        <v>0.1</v>
      </c>
      <c r="C583" s="981" t="s">
        <v>9448</v>
      </c>
      <c r="D583" s="1066"/>
      <c r="E583" s="995">
        <v>2700000</v>
      </c>
      <c r="F583" s="1019">
        <v>0.02</v>
      </c>
      <c r="G583" s="995">
        <f t="shared" si="15"/>
        <v>54000</v>
      </c>
      <c r="H583" s="981"/>
      <c r="I583" s="981" t="s">
        <v>46</v>
      </c>
    </row>
    <row r="584" spans="1:9" ht="18">
      <c r="A584" s="985">
        <v>9755</v>
      </c>
      <c r="B584" s="982">
        <v>0.1</v>
      </c>
      <c r="C584" s="981" t="s">
        <v>9449</v>
      </c>
      <c r="D584" s="1066"/>
      <c r="E584" s="995">
        <v>2200000</v>
      </c>
      <c r="F584" s="1019">
        <v>0.02</v>
      </c>
      <c r="G584" s="995">
        <f t="shared" si="15"/>
        <v>44000</v>
      </c>
      <c r="H584" s="981"/>
      <c r="I584" s="981" t="s">
        <v>1</v>
      </c>
    </row>
    <row r="585" spans="1:9" s="711" customFormat="1" ht="18">
      <c r="A585" s="985">
        <v>9792</v>
      </c>
      <c r="B585" s="1028">
        <v>0.08</v>
      </c>
      <c r="C585" s="981" t="s">
        <v>9450</v>
      </c>
      <c r="D585" s="1066"/>
      <c r="E585" s="995">
        <v>1350000</v>
      </c>
      <c r="F585" s="1019">
        <v>0.01</v>
      </c>
      <c r="G585" s="995">
        <f t="shared" si="15"/>
        <v>13500</v>
      </c>
      <c r="H585" s="981"/>
      <c r="I585" s="981" t="s">
        <v>46</v>
      </c>
    </row>
    <row r="586" spans="1:9" ht="18">
      <c r="A586" s="973"/>
      <c r="B586" s="973"/>
      <c r="C586" s="973"/>
      <c r="D586" s="1067"/>
      <c r="E586" s="1020">
        <f>SUM(E579:E585)</f>
        <v>14200000</v>
      </c>
      <c r="F586" s="1021"/>
      <c r="G586" s="1029">
        <f>SUM(G579:G585)</f>
        <v>270500</v>
      </c>
      <c r="H586" s="1030" t="s">
        <v>7136</v>
      </c>
      <c r="I586" s="1007" t="s">
        <v>7165</v>
      </c>
    </row>
    <row r="587" spans="1:9" ht="18">
      <c r="A587" s="990"/>
      <c r="B587" s="990"/>
      <c r="C587" s="990"/>
      <c r="D587" s="1068"/>
      <c r="E587" s="991"/>
      <c r="F587" s="990"/>
      <c r="G587" s="991"/>
      <c r="H587" s="990"/>
      <c r="I587" s="990"/>
    </row>
    <row r="588" spans="1:9">
      <c r="A588" s="3305" t="s">
        <v>9451</v>
      </c>
      <c r="B588" s="3305"/>
      <c r="C588" s="3305"/>
      <c r="D588" s="3305"/>
      <c r="E588" s="3305"/>
      <c r="F588" s="3305"/>
      <c r="G588" s="3305"/>
    </row>
    <row r="589" spans="1:9">
      <c r="A589" s="3305"/>
      <c r="B589" s="3305"/>
      <c r="C589" s="3305"/>
      <c r="D589" s="3305"/>
      <c r="E589" s="3305"/>
      <c r="F589" s="3305"/>
      <c r="G589" s="3305"/>
    </row>
    <row r="590" spans="1:9" ht="20.25" customHeight="1">
      <c r="A590" s="504">
        <v>9721</v>
      </c>
      <c r="B590" s="545">
        <v>0.1</v>
      </c>
      <c r="C590" s="1680" t="s">
        <v>633</v>
      </c>
      <c r="D590" s="783"/>
      <c r="E590" s="946">
        <v>2600000</v>
      </c>
      <c r="F590" s="948">
        <v>0.02</v>
      </c>
      <c r="G590" s="947">
        <f t="shared" ref="G590:G597" si="16">E590*F590</f>
        <v>52000</v>
      </c>
    </row>
    <row r="591" spans="1:9" ht="20.25" customHeight="1">
      <c r="A591" s="579">
        <v>9720</v>
      </c>
      <c r="B591" s="545">
        <v>0.1</v>
      </c>
      <c r="C591" s="1680" t="s">
        <v>9404</v>
      </c>
      <c r="D591" s="1034"/>
      <c r="E591" s="946">
        <v>2230000</v>
      </c>
      <c r="F591" s="948">
        <v>0.02</v>
      </c>
      <c r="G591" s="947">
        <f t="shared" si="16"/>
        <v>44600</v>
      </c>
    </row>
    <row r="592" spans="1:9" ht="20.25" customHeight="1">
      <c r="A592" s="504">
        <v>9663</v>
      </c>
      <c r="B592" s="545">
        <v>0.1</v>
      </c>
      <c r="C592" s="1680" t="s">
        <v>3865</v>
      </c>
      <c r="D592" s="1034"/>
      <c r="E592" s="946">
        <v>2800000</v>
      </c>
      <c r="F592" s="948">
        <v>0.02</v>
      </c>
      <c r="G592" s="947">
        <f t="shared" si="16"/>
        <v>56000</v>
      </c>
    </row>
    <row r="593" spans="1:15" ht="20.25" customHeight="1">
      <c r="A593" s="504">
        <v>9648</v>
      </c>
      <c r="B593" s="545">
        <v>0.1</v>
      </c>
      <c r="C593" s="1680" t="s">
        <v>2997</v>
      </c>
      <c r="D593" s="1034"/>
      <c r="E593" s="946">
        <v>2500000</v>
      </c>
      <c r="F593" s="948">
        <v>0.02</v>
      </c>
      <c r="G593" s="947">
        <f t="shared" si="16"/>
        <v>50000</v>
      </c>
    </row>
    <row r="594" spans="1:15" ht="20.25" customHeight="1">
      <c r="A594" s="664">
        <v>9755</v>
      </c>
      <c r="B594" s="545">
        <v>0.1</v>
      </c>
      <c r="C594" s="1680" t="s">
        <v>9415</v>
      </c>
      <c r="D594" s="1034"/>
      <c r="E594" s="946">
        <v>2200000</v>
      </c>
      <c r="F594" s="948">
        <v>0.02</v>
      </c>
      <c r="G594" s="947">
        <f t="shared" si="16"/>
        <v>44000</v>
      </c>
    </row>
    <row r="595" spans="1:15" ht="20.25" customHeight="1">
      <c r="A595" s="664">
        <v>9748</v>
      </c>
      <c r="B595" s="545">
        <v>0.1</v>
      </c>
      <c r="C595" s="1680" t="s">
        <v>1342</v>
      </c>
      <c r="D595" s="1034"/>
      <c r="E595" s="946">
        <v>3200000</v>
      </c>
      <c r="F595" s="948">
        <v>0.02</v>
      </c>
      <c r="G595" s="947">
        <f t="shared" si="16"/>
        <v>64000</v>
      </c>
    </row>
    <row r="596" spans="1:15" ht="20.25" customHeight="1">
      <c r="A596" s="504">
        <v>9750</v>
      </c>
      <c r="B596" s="545">
        <v>0.1</v>
      </c>
      <c r="C596" s="1680" t="s">
        <v>9409</v>
      </c>
      <c r="D596" s="1034"/>
      <c r="E596" s="946">
        <v>3300000</v>
      </c>
      <c r="F596" s="948">
        <v>0.02</v>
      </c>
      <c r="G596" s="947">
        <f t="shared" si="16"/>
        <v>66000</v>
      </c>
    </row>
    <row r="597" spans="1:15" ht="20.25" customHeight="1">
      <c r="A597" s="504">
        <v>9753</v>
      </c>
      <c r="B597" s="545">
        <v>0.1</v>
      </c>
      <c r="C597" s="1680" t="s">
        <v>4062</v>
      </c>
      <c r="D597" s="1034"/>
      <c r="E597" s="946">
        <v>2650000</v>
      </c>
      <c r="F597" s="948">
        <v>0.02</v>
      </c>
      <c r="G597" s="947">
        <f t="shared" si="16"/>
        <v>53000</v>
      </c>
    </row>
    <row r="598" spans="1:15" ht="20.25" customHeight="1">
      <c r="A598" s="579">
        <v>9788</v>
      </c>
      <c r="B598" s="545">
        <v>0.1</v>
      </c>
      <c r="C598" s="1680" t="s">
        <v>9452</v>
      </c>
      <c r="D598" s="1034"/>
      <c r="E598" s="946">
        <v>2500000</v>
      </c>
      <c r="F598" s="948">
        <v>0.02</v>
      </c>
      <c r="G598" s="947"/>
    </row>
    <row r="599" spans="1:15" ht="20.25" customHeight="1">
      <c r="A599" s="504">
        <v>9769</v>
      </c>
      <c r="B599" s="545">
        <v>0.1</v>
      </c>
      <c r="C599" s="1680" t="s">
        <v>4057</v>
      </c>
      <c r="D599" s="1034"/>
      <c r="E599" s="946">
        <v>2700000</v>
      </c>
      <c r="F599" s="948">
        <v>0.02</v>
      </c>
      <c r="G599" s="947">
        <f t="shared" ref="G599:G605" si="17">E599*F599</f>
        <v>54000</v>
      </c>
    </row>
    <row r="600" spans="1:15" ht="20.25" customHeight="1">
      <c r="A600" s="579">
        <v>9731</v>
      </c>
      <c r="B600" s="1026">
        <v>0.08</v>
      </c>
      <c r="C600" s="1680" t="s">
        <v>9414</v>
      </c>
      <c r="D600" s="1034"/>
      <c r="E600" s="946">
        <v>1500000</v>
      </c>
      <c r="F600" s="948">
        <v>0.01</v>
      </c>
      <c r="G600" s="947">
        <f t="shared" si="17"/>
        <v>15000</v>
      </c>
    </row>
    <row r="601" spans="1:15" ht="20.25" customHeight="1">
      <c r="A601" s="504">
        <v>9729</v>
      </c>
      <c r="B601" s="545">
        <v>0.1</v>
      </c>
      <c r="C601" s="497" t="s">
        <v>2763</v>
      </c>
      <c r="D601" s="1034"/>
      <c r="E601" s="946">
        <v>920000</v>
      </c>
      <c r="F601" s="948">
        <v>0.02</v>
      </c>
      <c r="G601" s="947">
        <f t="shared" si="17"/>
        <v>18400</v>
      </c>
    </row>
    <row r="602" spans="1:15" ht="20.25" customHeight="1">
      <c r="A602" s="579">
        <v>9768</v>
      </c>
      <c r="B602" s="545">
        <v>0.1</v>
      </c>
      <c r="C602" s="497" t="s">
        <v>3874</v>
      </c>
      <c r="D602" s="1048"/>
      <c r="E602" s="967">
        <v>1300000</v>
      </c>
      <c r="F602" s="948">
        <v>0.02</v>
      </c>
      <c r="G602" s="947">
        <f t="shared" si="17"/>
        <v>26000</v>
      </c>
      <c r="H602" s="484"/>
    </row>
    <row r="603" spans="1:15" ht="20.25" customHeight="1">
      <c r="A603" s="579">
        <v>9792</v>
      </c>
      <c r="B603" s="1026">
        <v>0.08</v>
      </c>
      <c r="C603" s="692" t="s">
        <v>9453</v>
      </c>
      <c r="D603" s="1048"/>
      <c r="E603" s="967">
        <v>1350000</v>
      </c>
      <c r="F603" s="948">
        <v>0.01</v>
      </c>
      <c r="G603" s="947">
        <f t="shared" si="17"/>
        <v>13500</v>
      </c>
      <c r="H603" s="1015"/>
    </row>
    <row r="604" spans="1:15" ht="20.25" customHeight="1">
      <c r="A604" s="978">
        <v>9735</v>
      </c>
      <c r="B604" s="545">
        <v>0.1</v>
      </c>
      <c r="C604" s="1680" t="s">
        <v>9454</v>
      </c>
      <c r="D604" s="1034"/>
      <c r="E604" s="919">
        <v>2200000</v>
      </c>
      <c r="F604" s="948">
        <v>0.02</v>
      </c>
      <c r="G604" s="947">
        <f t="shared" si="17"/>
        <v>44000</v>
      </c>
      <c r="H604" s="1016"/>
    </row>
    <row r="605" spans="1:15" ht="20.25" customHeight="1">
      <c r="A605" s="978">
        <v>9797</v>
      </c>
      <c r="B605" s="545">
        <v>0.1</v>
      </c>
      <c r="C605" s="692" t="s">
        <v>540</v>
      </c>
      <c r="D605" s="1034"/>
      <c r="E605" s="919">
        <v>1870000</v>
      </c>
      <c r="F605" s="948">
        <v>0.02</v>
      </c>
      <c r="G605" s="947">
        <f t="shared" si="17"/>
        <v>37400</v>
      </c>
      <c r="H605" s="1016"/>
    </row>
    <row r="606" spans="1:15" ht="20.25" customHeight="1">
      <c r="A606" s="1680"/>
      <c r="B606" s="545"/>
      <c r="C606" s="1680"/>
      <c r="D606" s="1034"/>
      <c r="E606" s="1027">
        <f>SUM(E590:E605)</f>
        <v>35820000</v>
      </c>
      <c r="F606" s="709"/>
      <c r="G606" s="952">
        <f>SUM(G590:G605)</f>
        <v>637900</v>
      </c>
      <c r="H606" s="1016" t="s">
        <v>7165</v>
      </c>
    </row>
    <row r="607" spans="1:15" ht="18">
      <c r="A607" s="990"/>
      <c r="B607" s="990"/>
      <c r="C607" s="990"/>
      <c r="D607" s="1068"/>
      <c r="E607" s="991"/>
      <c r="F607" s="990"/>
      <c r="G607" s="991"/>
      <c r="H607" s="990"/>
      <c r="I607" s="990"/>
    </row>
    <row r="608" spans="1:15">
      <c r="A608" s="3274" t="s">
        <v>9455</v>
      </c>
      <c r="B608" s="3274"/>
      <c r="C608" s="3274"/>
      <c r="D608" s="3274"/>
      <c r="E608" s="3274"/>
      <c r="F608" s="3274"/>
      <c r="G608" s="3274"/>
      <c r="H608" s="3274"/>
      <c r="I608" s="3274"/>
      <c r="J608" s="3274"/>
      <c r="K608" s="3274"/>
      <c r="L608" s="3274"/>
      <c r="M608" s="3274"/>
      <c r="N608" s="3274"/>
      <c r="O608" s="3274"/>
    </row>
    <row r="609" spans="1:15">
      <c r="A609" s="3274"/>
      <c r="B609" s="3274"/>
      <c r="C609" s="3274"/>
      <c r="D609" s="3274"/>
      <c r="E609" s="3274"/>
      <c r="F609" s="3274"/>
      <c r="G609" s="3274"/>
      <c r="H609" s="3274"/>
      <c r="I609" s="3274"/>
      <c r="J609" s="3274"/>
      <c r="K609" s="3274"/>
      <c r="L609" s="3274"/>
      <c r="M609" s="3274"/>
      <c r="N609" s="3274"/>
      <c r="O609" s="3274"/>
    </row>
    <row r="610" spans="1:15">
      <c r="A610" s="3275" t="s">
        <v>15</v>
      </c>
      <c r="B610" s="3275"/>
      <c r="C610" s="3275"/>
      <c r="D610" s="3275"/>
      <c r="E610" s="3275"/>
      <c r="F610" s="3275"/>
      <c r="G610" s="3275"/>
      <c r="H610" s="3275"/>
      <c r="I610" s="3275"/>
      <c r="J610" s="3275"/>
      <c r="K610" s="3275"/>
      <c r="L610" s="3275"/>
      <c r="M610" s="3275"/>
      <c r="N610" s="3275"/>
      <c r="O610" s="3275"/>
    </row>
    <row r="611" spans="1:15">
      <c r="A611" s="2119" t="s">
        <v>37</v>
      </c>
      <c r="B611" s="463" t="s">
        <v>3</v>
      </c>
      <c r="C611" s="8" t="s">
        <v>4</v>
      </c>
      <c r="D611" s="8" t="s">
        <v>5</v>
      </c>
      <c r="E611" s="907" t="s">
        <v>6</v>
      </c>
      <c r="F611" s="24" t="s">
        <v>7</v>
      </c>
      <c r="G611" s="885" t="s">
        <v>8</v>
      </c>
      <c r="H611" s="156" t="s">
        <v>9</v>
      </c>
      <c r="I611" s="24" t="s">
        <v>10</v>
      </c>
      <c r="J611" s="24" t="s">
        <v>11</v>
      </c>
      <c r="K611" s="24" t="s">
        <v>3</v>
      </c>
      <c r="L611" s="24" t="s">
        <v>5</v>
      </c>
      <c r="M611" s="24" t="s">
        <v>12</v>
      </c>
      <c r="N611" s="24" t="s">
        <v>7</v>
      </c>
      <c r="O611" s="30"/>
    </row>
    <row r="612" spans="1:15">
      <c r="A612" s="3282" t="s">
        <v>13</v>
      </c>
      <c r="B612" s="978">
        <v>9814</v>
      </c>
      <c r="C612" s="1095">
        <v>0.1</v>
      </c>
      <c r="D612" s="1034" t="s">
        <v>9456</v>
      </c>
      <c r="E612" s="564">
        <v>4000000</v>
      </c>
      <c r="F612" s="545">
        <v>7.0000000000000007E-2</v>
      </c>
      <c r="G612" s="564">
        <f t="shared" ref="G612:G617" si="18">E612*F612</f>
        <v>280000</v>
      </c>
      <c r="H612" s="544" t="s">
        <v>19</v>
      </c>
      <c r="I612" s="979" t="s">
        <v>207</v>
      </c>
      <c r="J612" s="149"/>
      <c r="K612" s="391"/>
      <c r="L612" s="777"/>
      <c r="M612" s="567"/>
      <c r="N612" s="392"/>
      <c r="O612" s="778"/>
    </row>
    <row r="613" spans="1:15">
      <c r="A613" s="3282"/>
      <c r="B613" s="504">
        <v>9833</v>
      </c>
      <c r="C613" s="1095">
        <v>0.1</v>
      </c>
      <c r="D613" s="1034" t="s">
        <v>9457</v>
      </c>
      <c r="E613" s="564">
        <v>1560000</v>
      </c>
      <c r="F613" s="545">
        <v>7.0000000000000007E-2</v>
      </c>
      <c r="G613" s="564">
        <f t="shared" si="18"/>
        <v>109200.00000000001</v>
      </c>
      <c r="H613" s="544" t="s">
        <v>19</v>
      </c>
      <c r="I613" s="544" t="s">
        <v>1170</v>
      </c>
      <c r="J613" s="149"/>
      <c r="K613" s="149"/>
      <c r="L613" s="149"/>
      <c r="M613" s="129"/>
      <c r="N613" s="69"/>
      <c r="O613" s="30"/>
    </row>
    <row r="614" spans="1:15">
      <c r="A614" s="3282"/>
      <c r="B614" s="504">
        <v>9783</v>
      </c>
      <c r="C614" s="1095">
        <v>0.1</v>
      </c>
      <c r="D614" s="1034" t="s">
        <v>9458</v>
      </c>
      <c r="E614" s="564">
        <v>2100000</v>
      </c>
      <c r="F614" s="545">
        <v>0.12</v>
      </c>
      <c r="G614" s="564">
        <f t="shared" si="18"/>
        <v>252000</v>
      </c>
      <c r="H614" s="544" t="s">
        <v>1</v>
      </c>
      <c r="I614" s="544" t="s">
        <v>1170</v>
      </c>
      <c r="J614" s="1689"/>
      <c r="K614" s="149"/>
      <c r="L614" s="149"/>
      <c r="M614" s="129"/>
      <c r="N614" s="69"/>
      <c r="O614" s="30"/>
    </row>
    <row r="615" spans="1:15">
      <c r="A615" s="3282"/>
      <c r="B615" s="978">
        <v>9871</v>
      </c>
      <c r="C615" s="1095">
        <v>0.1</v>
      </c>
      <c r="D615" s="1680" t="s">
        <v>9459</v>
      </c>
      <c r="E615" s="564">
        <v>2700000</v>
      </c>
      <c r="F615" s="545">
        <v>0.12</v>
      </c>
      <c r="G615" s="564">
        <f t="shared" si="18"/>
        <v>324000</v>
      </c>
      <c r="H615" s="544" t="s">
        <v>1</v>
      </c>
      <c r="I615" s="544" t="s">
        <v>1170</v>
      </c>
      <c r="J615" s="308"/>
      <c r="K615" s="149"/>
      <c r="L615" s="149"/>
      <c r="M615" s="129"/>
      <c r="N615" s="69"/>
      <c r="O615" s="30"/>
    </row>
    <row r="616" spans="1:15">
      <c r="A616" s="3282"/>
      <c r="B616" s="1096">
        <v>9902</v>
      </c>
      <c r="C616" s="545">
        <v>0.1</v>
      </c>
      <c r="D616" s="1680" t="s">
        <v>992</v>
      </c>
      <c r="E616" s="564">
        <v>1900000</v>
      </c>
      <c r="F616" s="545">
        <v>0.12</v>
      </c>
      <c r="G616" s="564">
        <f t="shared" si="18"/>
        <v>228000</v>
      </c>
      <c r="H616" s="544" t="s">
        <v>1</v>
      </c>
      <c r="I616" s="544" t="s">
        <v>1170</v>
      </c>
      <c r="J616" s="149"/>
      <c r="K616" s="149"/>
      <c r="L616" s="149"/>
      <c r="M616" s="129"/>
      <c r="N616" s="69"/>
      <c r="O616" s="30"/>
    </row>
    <row r="617" spans="1:15">
      <c r="A617" s="3282"/>
      <c r="B617" s="1096">
        <v>9909</v>
      </c>
      <c r="C617" s="545">
        <v>0.1</v>
      </c>
      <c r="D617" s="1680" t="s">
        <v>9460</v>
      </c>
      <c r="E617" s="564">
        <v>1900000</v>
      </c>
      <c r="F617" s="545">
        <v>7.0000000000000007E-2</v>
      </c>
      <c r="G617" s="564">
        <f t="shared" si="18"/>
        <v>133000</v>
      </c>
      <c r="H617" s="544" t="s">
        <v>30</v>
      </c>
      <c r="I617" s="544" t="s">
        <v>1170</v>
      </c>
      <c r="J617" s="149"/>
      <c r="K617" s="149"/>
      <c r="L617" s="149"/>
      <c r="M617" s="129"/>
      <c r="N617" s="69"/>
      <c r="O617" s="30"/>
    </row>
    <row r="618" spans="1:15">
      <c r="A618" s="3282"/>
      <c r="B618" s="447" t="s">
        <v>171</v>
      </c>
      <c r="C618" s="482"/>
      <c r="D618" s="1036" t="s">
        <v>9461</v>
      </c>
      <c r="E618" s="583"/>
      <c r="F618" s="482"/>
      <c r="G618" s="583"/>
      <c r="H618" s="484"/>
      <c r="I618" s="484" t="s">
        <v>1170</v>
      </c>
      <c r="J618" s="149"/>
      <c r="K618" s="149"/>
      <c r="L618" s="149"/>
      <c r="M618" s="129"/>
      <c r="N618" s="69"/>
      <c r="O618" s="30"/>
    </row>
    <row r="619" spans="1:15">
      <c r="A619" s="3282"/>
      <c r="B619" s="447" t="s">
        <v>171</v>
      </c>
      <c r="C619" s="482"/>
      <c r="D619" s="1036" t="s">
        <v>9462</v>
      </c>
      <c r="E619" s="583"/>
      <c r="F619" s="482"/>
      <c r="G619" s="583"/>
      <c r="H619" s="484"/>
      <c r="I619" s="484" t="s">
        <v>207</v>
      </c>
      <c r="J619" s="149"/>
      <c r="K619" s="149"/>
      <c r="L619" s="149"/>
      <c r="M619" s="129"/>
      <c r="N619" s="69"/>
      <c r="O619" s="30"/>
    </row>
    <row r="620" spans="1:15">
      <c r="A620" s="3282"/>
      <c r="B620" s="1078" t="s">
        <v>292</v>
      </c>
      <c r="C620" s="1079"/>
      <c r="D620" s="1059" t="s">
        <v>9463</v>
      </c>
      <c r="E620" s="1080"/>
      <c r="F620" s="1079"/>
      <c r="G620" s="1080"/>
      <c r="H620" s="974"/>
      <c r="I620" s="974" t="s">
        <v>1170</v>
      </c>
      <c r="J620" s="149"/>
      <c r="K620" s="149"/>
      <c r="L620" s="149"/>
      <c r="M620" s="129"/>
      <c r="N620" s="69"/>
      <c r="O620" s="30"/>
    </row>
    <row r="621" spans="1:15">
      <c r="A621" s="3282"/>
      <c r="B621" s="447" t="s">
        <v>171</v>
      </c>
      <c r="C621" s="482"/>
      <c r="D621" s="1036" t="s">
        <v>9464</v>
      </c>
      <c r="E621" s="583" t="s">
        <v>522</v>
      </c>
      <c r="F621" s="482"/>
      <c r="G621" s="583"/>
      <c r="H621" s="484"/>
      <c r="I621" s="484" t="s">
        <v>1170</v>
      </c>
      <c r="J621" s="149"/>
      <c r="K621" s="149"/>
      <c r="L621" s="149"/>
      <c r="M621" s="129"/>
      <c r="N621" s="69"/>
      <c r="O621" s="30"/>
    </row>
    <row r="622" spans="1:15">
      <c r="A622" s="3282"/>
      <c r="B622" s="1077" t="s">
        <v>315</v>
      </c>
      <c r="C622" s="482"/>
      <c r="D622" s="1036" t="s">
        <v>9465</v>
      </c>
      <c r="E622" s="583"/>
      <c r="F622" s="482"/>
      <c r="G622" s="583"/>
      <c r="H622" s="484"/>
      <c r="I622" s="484" t="s">
        <v>207</v>
      </c>
      <c r="J622" s="149"/>
      <c r="K622" s="149"/>
      <c r="L622" s="149"/>
      <c r="M622" s="129"/>
      <c r="N622" s="69"/>
      <c r="O622" s="30"/>
    </row>
    <row r="623" spans="1:15">
      <c r="A623" s="3282"/>
      <c r="B623" s="1077" t="s">
        <v>171</v>
      </c>
      <c r="C623" s="482"/>
      <c r="D623" s="1036" t="s">
        <v>9466</v>
      </c>
      <c r="E623" s="583"/>
      <c r="F623" s="482"/>
      <c r="G623" s="583"/>
      <c r="H623" s="484"/>
      <c r="I623" s="484" t="s">
        <v>1170</v>
      </c>
      <c r="J623" s="149"/>
      <c r="K623" s="149"/>
      <c r="L623" s="149"/>
      <c r="M623" s="129"/>
      <c r="N623" s="69"/>
      <c r="O623" s="30"/>
    </row>
    <row r="624" spans="1:15">
      <c r="A624" s="3282"/>
      <c r="B624" s="447" t="s">
        <v>366</v>
      </c>
      <c r="C624" s="482"/>
      <c r="D624" s="1036" t="s">
        <v>9467</v>
      </c>
      <c r="E624" s="583"/>
      <c r="F624" s="482"/>
      <c r="G624" s="583"/>
      <c r="H624" s="484"/>
      <c r="I624" s="484" t="s">
        <v>1170</v>
      </c>
      <c r="J624" s="149"/>
      <c r="K624" s="149"/>
      <c r="L624" s="149"/>
      <c r="M624" s="129"/>
      <c r="N624" s="69"/>
      <c r="O624" s="30"/>
    </row>
    <row r="625" spans="1:16">
      <c r="A625" s="3282"/>
      <c r="B625" s="407"/>
      <c r="C625" s="407"/>
      <c r="D625" s="407" t="s">
        <v>9468</v>
      </c>
      <c r="E625" s="407"/>
      <c r="F625" s="407"/>
      <c r="G625" s="407"/>
      <c r="H625" s="407"/>
      <c r="I625" s="407"/>
      <c r="J625" s="308"/>
      <c r="K625" s="308"/>
      <c r="L625" s="308"/>
      <c r="M625" s="129"/>
      <c r="N625" s="69"/>
      <c r="O625" s="30"/>
    </row>
    <row r="626" spans="1:16">
      <c r="A626" s="3282"/>
      <c r="B626" s="402"/>
      <c r="C626" s="392"/>
      <c r="D626" s="1076"/>
      <c r="E626" s="585"/>
      <c r="F626" s="403"/>
      <c r="G626" s="585"/>
      <c r="H626" s="406"/>
      <c r="I626" s="406"/>
      <c r="J626" s="149"/>
      <c r="K626" s="149"/>
      <c r="L626" s="149"/>
      <c r="M626" s="129"/>
      <c r="N626" s="69"/>
      <c r="O626" s="30">
        <f>SUM(O612:O615)</f>
        <v>0</v>
      </c>
    </row>
    <row r="627" spans="1:16">
      <c r="A627" s="3282"/>
      <c r="B627" s="256"/>
      <c r="C627" s="256"/>
      <c r="D627" s="1038" t="s">
        <v>34</v>
      </c>
      <c r="E627" s="912">
        <f>SUM(E612:E626)</f>
        <v>14160000</v>
      </c>
      <c r="F627" s="292" t="s">
        <v>34</v>
      </c>
      <c r="G627" s="913">
        <f>SUM(G612:G626)</f>
        <v>1326200</v>
      </c>
      <c r="H627" s="3423"/>
      <c r="I627" s="3423"/>
      <c r="J627" s="3423"/>
      <c r="K627" s="3423"/>
      <c r="L627" s="3417" t="s">
        <v>35</v>
      </c>
      <c r="M627" s="3417"/>
      <c r="N627" s="3417"/>
      <c r="O627" s="1118">
        <f>O626+G627</f>
        <v>1326200</v>
      </c>
      <c r="P627" s="1119" t="s">
        <v>7165</v>
      </c>
    </row>
    <row r="629" spans="1:16" ht="12.75" customHeight="1">
      <c r="A629" s="3275" t="s">
        <v>43</v>
      </c>
      <c r="B629" s="3275"/>
      <c r="C629" s="3275"/>
      <c r="D629" s="3275"/>
      <c r="E629" s="3275"/>
      <c r="F629" s="3275"/>
      <c r="G629" s="3275"/>
      <c r="H629" s="3275"/>
      <c r="I629" s="3275"/>
      <c r="J629" s="3275"/>
      <c r="K629" s="3275"/>
      <c r="L629" s="3275"/>
      <c r="M629" s="3275"/>
      <c r="N629" s="3275"/>
      <c r="O629" s="3275"/>
    </row>
    <row r="630" spans="1:16" ht="12.75" customHeight="1">
      <c r="A630" s="2119" t="s">
        <v>37</v>
      </c>
      <c r="B630" s="24" t="s">
        <v>3</v>
      </c>
      <c r="C630" s="8" t="s">
        <v>4</v>
      </c>
      <c r="D630" s="8" t="s">
        <v>5</v>
      </c>
      <c r="E630" s="907" t="s">
        <v>6</v>
      </c>
      <c r="F630" s="24" t="s">
        <v>7</v>
      </c>
      <c r="G630" s="885" t="s">
        <v>8</v>
      </c>
      <c r="H630" s="156" t="s">
        <v>9</v>
      </c>
      <c r="I630" s="24" t="s">
        <v>10</v>
      </c>
      <c r="J630" s="24" t="s">
        <v>11</v>
      </c>
      <c r="K630" s="24" t="s">
        <v>3</v>
      </c>
      <c r="L630" s="24" t="s">
        <v>5</v>
      </c>
      <c r="M630" s="24" t="s">
        <v>12</v>
      </c>
      <c r="N630" s="24" t="s">
        <v>7</v>
      </c>
      <c r="O630" s="30"/>
    </row>
    <row r="631" spans="1:16" ht="12.75" customHeight="1">
      <c r="A631" s="3276" t="s">
        <v>9469</v>
      </c>
      <c r="B631" s="978">
        <v>9799</v>
      </c>
      <c r="C631" s="545">
        <v>0.1</v>
      </c>
      <c r="D631" s="1034" t="s">
        <v>9470</v>
      </c>
      <c r="E631" s="564">
        <v>2350000</v>
      </c>
      <c r="F631" s="545">
        <v>0.12</v>
      </c>
      <c r="G631" s="564">
        <f t="shared" ref="G631:G638" si="19">E631*F631</f>
        <v>282000</v>
      </c>
      <c r="H631" s="544" t="s">
        <v>43</v>
      </c>
      <c r="I631" s="544" t="s">
        <v>207</v>
      </c>
      <c r="J631" s="483"/>
      <c r="K631" s="149"/>
      <c r="L631" s="149"/>
      <c r="M631" s="129"/>
      <c r="N631" s="69"/>
      <c r="O631" s="30"/>
    </row>
    <row r="632" spans="1:16" ht="12.75" customHeight="1">
      <c r="A632" s="3276"/>
      <c r="B632" s="978">
        <v>9798</v>
      </c>
      <c r="C632" s="545">
        <v>0.1</v>
      </c>
      <c r="D632" s="1034" t="s">
        <v>9471</v>
      </c>
      <c r="E632" s="564">
        <v>4600000</v>
      </c>
      <c r="F632" s="545">
        <v>7.0000000000000007E-2</v>
      </c>
      <c r="G632" s="564">
        <f t="shared" si="19"/>
        <v>322000.00000000006</v>
      </c>
      <c r="H632" s="544" t="s">
        <v>487</v>
      </c>
      <c r="I632" s="544" t="s">
        <v>207</v>
      </c>
      <c r="J632" s="398"/>
      <c r="K632" s="149"/>
      <c r="L632" s="149"/>
      <c r="M632" s="129"/>
      <c r="N632" s="69"/>
      <c r="O632" s="30"/>
    </row>
    <row r="633" spans="1:16" ht="12.75" customHeight="1">
      <c r="A633" s="3276"/>
      <c r="B633" s="978">
        <v>9851</v>
      </c>
      <c r="C633" s="545">
        <v>0.1</v>
      </c>
      <c r="D633" s="1034" t="s">
        <v>443</v>
      </c>
      <c r="E633" s="564">
        <v>2300000</v>
      </c>
      <c r="F633" s="545">
        <v>7.0000000000000007E-2</v>
      </c>
      <c r="G633" s="564">
        <f t="shared" si="19"/>
        <v>161000.00000000003</v>
      </c>
      <c r="H633" s="544" t="s">
        <v>19</v>
      </c>
      <c r="I633" s="544" t="s">
        <v>207</v>
      </c>
      <c r="J633" s="398"/>
      <c r="K633" s="149"/>
      <c r="L633" s="149"/>
      <c r="M633" s="129"/>
      <c r="N633" s="69"/>
      <c r="O633" s="30"/>
    </row>
    <row r="634" spans="1:16" ht="12.75" customHeight="1">
      <c r="A634" s="3276"/>
      <c r="B634" s="978">
        <v>9899</v>
      </c>
      <c r="C634" s="545">
        <v>0.1</v>
      </c>
      <c r="D634" s="1034" t="s">
        <v>9472</v>
      </c>
      <c r="E634" s="564">
        <v>2200000</v>
      </c>
      <c r="F634" s="545">
        <v>7.0000000000000007E-2</v>
      </c>
      <c r="G634" s="564">
        <f t="shared" si="19"/>
        <v>154000.00000000003</v>
      </c>
      <c r="H634" s="544" t="s">
        <v>19</v>
      </c>
      <c r="I634" s="544" t="s">
        <v>207</v>
      </c>
      <c r="J634" s="398"/>
      <c r="K634" s="149"/>
      <c r="L634" s="149"/>
      <c r="M634" s="129"/>
      <c r="N634" s="69"/>
      <c r="O634" s="30"/>
    </row>
    <row r="635" spans="1:16" ht="12.75" customHeight="1">
      <c r="A635" s="3276"/>
      <c r="B635" s="978">
        <v>9832</v>
      </c>
      <c r="C635" s="545">
        <v>0.1</v>
      </c>
      <c r="D635" s="1034" t="s">
        <v>9473</v>
      </c>
      <c r="E635" s="564">
        <v>2800000</v>
      </c>
      <c r="F635" s="545">
        <v>7.0000000000000007E-2</v>
      </c>
      <c r="G635" s="564">
        <f t="shared" si="19"/>
        <v>196000.00000000003</v>
      </c>
      <c r="H635" s="544" t="s">
        <v>19</v>
      </c>
      <c r="I635" s="544" t="s">
        <v>207</v>
      </c>
      <c r="J635" s="398"/>
      <c r="K635" s="149"/>
      <c r="L635" s="149"/>
      <c r="M635" s="129"/>
      <c r="N635" s="69"/>
      <c r="O635" s="30"/>
    </row>
    <row r="636" spans="1:16" ht="12.75" customHeight="1">
      <c r="A636" s="3276"/>
      <c r="B636" s="978">
        <v>9893</v>
      </c>
      <c r="C636" s="545">
        <v>0.1</v>
      </c>
      <c r="D636" s="1034" t="s">
        <v>9474</v>
      </c>
      <c r="E636" s="564">
        <v>1800000</v>
      </c>
      <c r="F636" s="545">
        <v>7.0000000000000007E-2</v>
      </c>
      <c r="G636" s="564">
        <f t="shared" si="19"/>
        <v>126000.00000000001</v>
      </c>
      <c r="H636" s="544" t="s">
        <v>19</v>
      </c>
      <c r="I636" s="544" t="s">
        <v>1170</v>
      </c>
      <c r="J636" s="398"/>
      <c r="K636" s="149"/>
      <c r="L636" s="149"/>
      <c r="M636" s="129"/>
      <c r="N636" s="69"/>
      <c r="O636" s="30"/>
    </row>
    <row r="637" spans="1:16" ht="12.75" customHeight="1">
      <c r="A637" s="3276"/>
      <c r="B637" s="978">
        <v>9849</v>
      </c>
      <c r="C637" s="545">
        <v>0.1</v>
      </c>
      <c r="D637" s="1034" t="s">
        <v>9475</v>
      </c>
      <c r="E637" s="564">
        <v>1300000</v>
      </c>
      <c r="F637" s="545">
        <v>7.0000000000000007E-2</v>
      </c>
      <c r="G637" s="564">
        <f t="shared" si="19"/>
        <v>91000.000000000015</v>
      </c>
      <c r="H637" s="544" t="s">
        <v>9476</v>
      </c>
      <c r="I637" s="544" t="s">
        <v>207</v>
      </c>
      <c r="J637" s="398"/>
      <c r="K637" s="149"/>
      <c r="L637" s="149"/>
      <c r="M637" s="129"/>
      <c r="N637" s="69"/>
      <c r="O637" s="30"/>
    </row>
    <row r="638" spans="1:16" ht="12.75" customHeight="1">
      <c r="A638" s="3276"/>
      <c r="B638" s="978">
        <v>9916</v>
      </c>
      <c r="C638" s="545">
        <v>0.1</v>
      </c>
      <c r="D638" s="1034" t="s">
        <v>9477</v>
      </c>
      <c r="E638" s="564">
        <v>4500000</v>
      </c>
      <c r="F638" s="545">
        <v>0.12</v>
      </c>
      <c r="G638" s="564">
        <f t="shared" si="19"/>
        <v>540000</v>
      </c>
      <c r="H638" s="544" t="s">
        <v>43</v>
      </c>
      <c r="I638" s="544" t="s">
        <v>207</v>
      </c>
      <c r="J638" s="398"/>
      <c r="K638" s="149"/>
      <c r="L638" s="149"/>
      <c r="M638" s="129"/>
      <c r="N638" s="69"/>
      <c r="O638" s="30"/>
    </row>
    <row r="639" spans="1:16" ht="12.75" customHeight="1">
      <c r="A639" s="3276"/>
      <c r="B639" s="992" t="s">
        <v>171</v>
      </c>
      <c r="C639" s="482">
        <v>0.1</v>
      </c>
      <c r="D639" s="1036" t="s">
        <v>9478</v>
      </c>
      <c r="E639" s="583"/>
      <c r="F639" s="483"/>
      <c r="G639" s="583"/>
      <c r="H639" s="484"/>
      <c r="I639" s="484" t="s">
        <v>207</v>
      </c>
      <c r="J639" s="398"/>
      <c r="K639" s="149"/>
      <c r="L639" s="149"/>
      <c r="M639" s="129"/>
      <c r="N639" s="69"/>
      <c r="O639" s="30"/>
    </row>
    <row r="640" spans="1:16" ht="12.75" customHeight="1">
      <c r="A640" s="3276"/>
      <c r="B640" s="407"/>
      <c r="C640" s="407"/>
      <c r="D640" s="407"/>
      <c r="E640" s="407"/>
      <c r="F640" s="407"/>
      <c r="G640" s="407"/>
      <c r="H640" s="676"/>
      <c r="I640" s="407"/>
      <c r="J640" s="398"/>
      <c r="K640" s="308"/>
      <c r="L640" s="308"/>
      <c r="M640" s="129"/>
      <c r="N640" s="69"/>
      <c r="O640" s="30"/>
    </row>
    <row r="641" spans="1:16" ht="12.75" customHeight="1">
      <c r="A641" s="3276"/>
      <c r="B641" s="407"/>
      <c r="C641" s="407"/>
      <c r="D641" s="407"/>
      <c r="E641" s="407"/>
      <c r="F641" s="407"/>
      <c r="G641" s="407"/>
      <c r="H641" s="676"/>
      <c r="I641" s="407"/>
      <c r="J641" s="398"/>
      <c r="K641" s="308"/>
      <c r="L641" s="308"/>
      <c r="M641" s="129"/>
      <c r="N641" s="69"/>
      <c r="O641" s="30">
        <f>SUM(O631:O632)</f>
        <v>0</v>
      </c>
    </row>
    <row r="642" spans="1:16" ht="12.75" customHeight="1">
      <c r="A642" s="3276"/>
      <c r="B642" s="256"/>
      <c r="C642" s="256"/>
      <c r="D642" s="1038" t="s">
        <v>34</v>
      </c>
      <c r="E642" s="912">
        <f>SUM(E631:E641)</f>
        <v>21850000</v>
      </c>
      <c r="F642" s="292" t="s">
        <v>34</v>
      </c>
      <c r="G642" s="913">
        <f>SUM(G631:G641)</f>
        <v>1872000</v>
      </c>
      <c r="H642" s="3423"/>
      <c r="I642" s="3423"/>
      <c r="J642" s="3423"/>
      <c r="K642" s="3423"/>
      <c r="L642" s="3417" t="s">
        <v>35</v>
      </c>
      <c r="M642" s="3417"/>
      <c r="N642" s="3417"/>
      <c r="O642" s="1118">
        <f>O641+G642</f>
        <v>1872000</v>
      </c>
      <c r="P642" s="1119" t="s">
        <v>7165</v>
      </c>
    </row>
    <row r="644" spans="1:16" ht="12.75" customHeight="1">
      <c r="A644" s="3275" t="s">
        <v>30</v>
      </c>
      <c r="B644" s="3275"/>
      <c r="C644" s="3275"/>
      <c r="D644" s="3275"/>
      <c r="E644" s="3275"/>
      <c r="F644" s="3275"/>
      <c r="G644" s="3275"/>
      <c r="H644" s="3275"/>
      <c r="I644" s="3275"/>
      <c r="J644" s="3275"/>
      <c r="K644" s="3275"/>
      <c r="L644" s="3275"/>
      <c r="M644" s="3275"/>
      <c r="N644" s="3275"/>
      <c r="O644" s="3275"/>
    </row>
    <row r="645" spans="1:16" ht="12.75" customHeight="1">
      <c r="A645" s="2119" t="s">
        <v>37</v>
      </c>
      <c r="B645" s="24" t="s">
        <v>3</v>
      </c>
      <c r="C645" s="8" t="s">
        <v>4</v>
      </c>
      <c r="D645" s="8" t="s">
        <v>5</v>
      </c>
      <c r="E645" s="907" t="s">
        <v>6</v>
      </c>
      <c r="F645" s="24" t="s">
        <v>7</v>
      </c>
      <c r="G645" s="885" t="s">
        <v>8</v>
      </c>
      <c r="H645" s="156" t="s">
        <v>9</v>
      </c>
      <c r="I645" s="24" t="s">
        <v>10</v>
      </c>
      <c r="J645" s="24" t="s">
        <v>11</v>
      </c>
      <c r="K645" s="24" t="s">
        <v>3</v>
      </c>
      <c r="L645" s="24" t="s">
        <v>5</v>
      </c>
      <c r="M645" s="24" t="s">
        <v>12</v>
      </c>
      <c r="N645" s="24" t="s">
        <v>7</v>
      </c>
      <c r="O645" s="30"/>
    </row>
    <row r="646" spans="1:16" ht="12.75" customHeight="1">
      <c r="A646" s="3276" t="s">
        <v>13</v>
      </c>
      <c r="D646"/>
      <c r="E646"/>
      <c r="G646"/>
      <c r="J646" s="398"/>
      <c r="K646" s="418">
        <v>9814</v>
      </c>
      <c r="L646" s="1034" t="s">
        <v>9456</v>
      </c>
      <c r="M646" s="1116">
        <v>4000000</v>
      </c>
      <c r="N646" s="383">
        <v>0.05</v>
      </c>
      <c r="O646" s="1111">
        <f>M646*N646</f>
        <v>200000</v>
      </c>
    </row>
    <row r="647" spans="1:16" ht="12.75" customHeight="1">
      <c r="A647" s="3276"/>
      <c r="B647" s="978">
        <v>9824</v>
      </c>
      <c r="C647" s="545">
        <v>0.1</v>
      </c>
      <c r="D647" s="1034" t="s">
        <v>9479</v>
      </c>
      <c r="E647" s="564">
        <v>2100000</v>
      </c>
      <c r="F647" s="545">
        <v>0.1</v>
      </c>
      <c r="G647" s="564">
        <f>E647*F647</f>
        <v>210000</v>
      </c>
      <c r="H647" s="544" t="s">
        <v>30</v>
      </c>
      <c r="I647" s="544" t="s">
        <v>207</v>
      </c>
      <c r="J647" s="398"/>
      <c r="K647" s="418">
        <v>9909</v>
      </c>
      <c r="L647" s="419" t="s">
        <v>9480</v>
      </c>
      <c r="M647" s="1111">
        <v>1900000</v>
      </c>
      <c r="N647" s="383">
        <v>0.05</v>
      </c>
      <c r="O647" s="1111">
        <f>M647*N647</f>
        <v>95000</v>
      </c>
    </row>
    <row r="648" spans="1:16" ht="12.75" customHeight="1">
      <c r="A648" s="3276"/>
      <c r="B648" s="978">
        <v>9845</v>
      </c>
      <c r="C648" s="545">
        <v>0.1</v>
      </c>
      <c r="D648" s="1034" t="s">
        <v>9481</v>
      </c>
      <c r="E648" s="564">
        <v>1600000</v>
      </c>
      <c r="F648" s="545">
        <v>0.05</v>
      </c>
      <c r="G648" s="564">
        <f>E648*F648</f>
        <v>80000</v>
      </c>
      <c r="H648" s="544" t="s">
        <v>19</v>
      </c>
      <c r="I648" s="544" t="s">
        <v>1170</v>
      </c>
      <c r="J648" s="398"/>
      <c r="K648" s="149"/>
      <c r="L648" s="149"/>
      <c r="M648" s="129"/>
      <c r="N648" s="69"/>
      <c r="O648" s="1112"/>
    </row>
    <row r="649" spans="1:16" ht="12.75" customHeight="1">
      <c r="A649" s="3276"/>
      <c r="B649" s="978">
        <v>9882</v>
      </c>
      <c r="C649" s="545">
        <v>0.1</v>
      </c>
      <c r="D649" s="1034" t="s">
        <v>9482</v>
      </c>
      <c r="E649" s="564">
        <v>1600000</v>
      </c>
      <c r="F649" s="545">
        <v>0.1</v>
      </c>
      <c r="G649" s="564">
        <f>E649*F649</f>
        <v>160000</v>
      </c>
      <c r="H649" s="544" t="s">
        <v>30</v>
      </c>
      <c r="I649" s="544" t="s">
        <v>1170</v>
      </c>
      <c r="J649" s="398"/>
      <c r="K649" s="149"/>
      <c r="L649" s="149"/>
      <c r="M649" s="129"/>
      <c r="N649" s="69"/>
      <c r="O649" s="1112"/>
    </row>
    <row r="650" spans="1:16" ht="12.75" customHeight="1">
      <c r="A650" s="3276"/>
      <c r="B650" s="700" t="s">
        <v>171</v>
      </c>
      <c r="C650" s="392">
        <v>0.1</v>
      </c>
      <c r="D650" s="1071" t="s">
        <v>9483</v>
      </c>
      <c r="E650" s="993"/>
      <c r="F650" s="392"/>
      <c r="G650" s="889"/>
      <c r="H650" s="391"/>
      <c r="I650" s="391" t="s">
        <v>1170</v>
      </c>
      <c r="J650" s="398"/>
      <c r="K650" s="149"/>
      <c r="L650" s="149"/>
      <c r="M650" s="129"/>
      <c r="N650" s="69"/>
      <c r="O650" s="1112"/>
    </row>
    <row r="651" spans="1:16" ht="12.75" customHeight="1">
      <c r="A651" s="3276"/>
      <c r="B651" s="700" t="s">
        <v>171</v>
      </c>
      <c r="C651" s="392">
        <v>0.1</v>
      </c>
      <c r="D651" s="1071" t="s">
        <v>9484</v>
      </c>
      <c r="E651" s="993"/>
      <c r="F651" s="392"/>
      <c r="G651" s="889"/>
      <c r="H651" s="391"/>
      <c r="I651" s="391" t="s">
        <v>207</v>
      </c>
      <c r="J651" s="398"/>
      <c r="K651" s="149"/>
      <c r="L651" s="149"/>
      <c r="M651" s="129"/>
      <c r="N651" s="69"/>
      <c r="O651" s="1112"/>
    </row>
    <row r="652" spans="1:16" ht="12.75" customHeight="1">
      <c r="A652" s="3276"/>
      <c r="B652" s="484"/>
      <c r="D652" s="1036"/>
      <c r="E652" s="994"/>
      <c r="F652" s="483"/>
      <c r="G652" s="583"/>
      <c r="H652" s="483"/>
      <c r="I652" s="484"/>
      <c r="J652" s="398"/>
      <c r="K652" s="149"/>
      <c r="L652" s="149"/>
      <c r="M652" s="129"/>
      <c r="N652" s="69"/>
      <c r="O652" s="1112"/>
    </row>
    <row r="653" spans="1:16" ht="12.75" customHeight="1">
      <c r="A653" s="3276"/>
      <c r="B653" s="447"/>
      <c r="C653" s="482"/>
      <c r="D653" s="1036"/>
      <c r="E653" s="987"/>
      <c r="F653" s="482"/>
      <c r="G653" s="583"/>
      <c r="H653" s="484"/>
      <c r="I653" s="484"/>
      <c r="J653" s="398"/>
      <c r="K653" s="149"/>
      <c r="L653" s="149"/>
      <c r="M653" s="129"/>
      <c r="N653" s="69"/>
      <c r="O653" s="1112">
        <f>SUM(O646:O646)</f>
        <v>200000</v>
      </c>
    </row>
    <row r="654" spans="1:16" ht="12.75" customHeight="1">
      <c r="A654" s="3276"/>
      <c r="B654" s="256"/>
      <c r="C654" s="256"/>
      <c r="D654" s="1038" t="s">
        <v>34</v>
      </c>
      <c r="E654" s="988">
        <f>SUM(E647:E653)</f>
        <v>5300000</v>
      </c>
      <c r="F654" s="292" t="s">
        <v>34</v>
      </c>
      <c r="G654" s="913">
        <f>SUM(G647:G653)</f>
        <v>450000</v>
      </c>
      <c r="H654" s="3423"/>
      <c r="I654" s="3423"/>
      <c r="J654" s="3423"/>
      <c r="K654" s="3423"/>
      <c r="L654" s="3418" t="s">
        <v>35</v>
      </c>
      <c r="M654" s="3418"/>
      <c r="N654" s="3418"/>
      <c r="O654" s="1121">
        <f>O653+G654</f>
        <v>650000</v>
      </c>
      <c r="P654" s="1120" t="s">
        <v>7165</v>
      </c>
    </row>
    <row r="656" spans="1:16" ht="12.75" customHeight="1">
      <c r="A656" s="3275" t="s">
        <v>487</v>
      </c>
      <c r="B656" s="3275"/>
      <c r="C656" s="3275"/>
      <c r="D656" s="3275"/>
      <c r="E656" s="3275"/>
      <c r="F656" s="3275"/>
      <c r="G656" s="3275"/>
      <c r="H656" s="3275"/>
      <c r="I656" s="3275"/>
      <c r="J656" s="3275"/>
      <c r="K656" s="3275"/>
      <c r="L656" s="3275"/>
      <c r="M656" s="3275"/>
      <c r="N656" s="3275"/>
      <c r="O656" s="3275"/>
    </row>
    <row r="657" spans="1:15" ht="12.75" customHeight="1">
      <c r="A657" s="2119" t="s">
        <v>37</v>
      </c>
      <c r="B657" s="24" t="s">
        <v>3</v>
      </c>
      <c r="C657" s="8" t="s">
        <v>4</v>
      </c>
      <c r="D657" s="8" t="s">
        <v>5</v>
      </c>
      <c r="E657" s="907" t="s">
        <v>6</v>
      </c>
      <c r="F657" s="24" t="s">
        <v>7</v>
      </c>
      <c r="G657" s="885" t="s">
        <v>8</v>
      </c>
      <c r="H657" s="156" t="s">
        <v>9</v>
      </c>
      <c r="I657" s="24" t="s">
        <v>10</v>
      </c>
      <c r="J657" s="24" t="s">
        <v>11</v>
      </c>
      <c r="K657" s="24" t="s">
        <v>3</v>
      </c>
      <c r="L657" s="24" t="s">
        <v>5</v>
      </c>
      <c r="M657" s="24" t="s">
        <v>12</v>
      </c>
      <c r="N657" s="24" t="s">
        <v>7</v>
      </c>
      <c r="O657" s="30"/>
    </row>
    <row r="658" spans="1:15" ht="12.75" customHeight="1">
      <c r="A658" s="3276" t="s">
        <v>271</v>
      </c>
      <c r="B658" s="382">
        <v>9770</v>
      </c>
      <c r="C658" s="1074">
        <v>0.1</v>
      </c>
      <c r="D658" s="1039" t="s">
        <v>9485</v>
      </c>
      <c r="E658" s="1105">
        <v>2300000</v>
      </c>
      <c r="F658" s="1074">
        <v>7.0000000000000007E-2</v>
      </c>
      <c r="G658" s="1105">
        <f>E658*F658</f>
        <v>161000.00000000003</v>
      </c>
      <c r="H658" s="1075" t="s">
        <v>127</v>
      </c>
      <c r="I658" s="1075" t="s">
        <v>207</v>
      </c>
      <c r="J658" s="483"/>
      <c r="K658" s="387">
        <v>9798</v>
      </c>
      <c r="L658" s="419" t="s">
        <v>1088</v>
      </c>
      <c r="M658" s="1111">
        <v>4600000</v>
      </c>
      <c r="N658" s="383">
        <v>0.05</v>
      </c>
      <c r="O658" s="1111">
        <f>N658*M658</f>
        <v>230000</v>
      </c>
    </row>
    <row r="659" spans="1:15" ht="12.75" customHeight="1">
      <c r="A659" s="3276"/>
      <c r="B659" s="978">
        <v>9809</v>
      </c>
      <c r="C659" s="545">
        <v>0.1</v>
      </c>
      <c r="D659" s="1034" t="s">
        <v>9486</v>
      </c>
      <c r="E659" s="564">
        <v>1700000</v>
      </c>
      <c r="F659" s="545">
        <v>0.1</v>
      </c>
      <c r="G659" s="1106">
        <f>E659*F659</f>
        <v>170000</v>
      </c>
      <c r="H659" s="1680" t="s">
        <v>487</v>
      </c>
      <c r="I659" s="544" t="s">
        <v>207</v>
      </c>
      <c r="J659" s="398"/>
      <c r="K659" s="149"/>
      <c r="L659" s="149"/>
      <c r="M659" s="129"/>
      <c r="N659" s="69"/>
      <c r="O659" s="1112"/>
    </row>
    <row r="660" spans="1:15" ht="12.75" customHeight="1">
      <c r="A660" s="3276"/>
      <c r="B660" s="992"/>
      <c r="C660" s="482"/>
      <c r="D660" s="1036"/>
      <c r="E660" s="583"/>
      <c r="F660" s="483"/>
      <c r="G660" s="583"/>
      <c r="H660" s="483"/>
      <c r="I660" s="484"/>
      <c r="J660" s="398"/>
      <c r="K660" s="149"/>
      <c r="L660" s="149"/>
      <c r="M660" s="129"/>
      <c r="N660" s="69"/>
      <c r="O660" s="1112"/>
    </row>
    <row r="661" spans="1:15" ht="12.75" customHeight="1">
      <c r="A661" s="3276"/>
      <c r="B661" s="992"/>
      <c r="C661" s="482"/>
      <c r="D661" s="1036"/>
      <c r="E661" s="583"/>
      <c r="F661" s="482"/>
      <c r="G661" s="583"/>
      <c r="H661" s="483"/>
      <c r="I661" s="484"/>
      <c r="J661" s="398"/>
      <c r="K661" s="149"/>
      <c r="L661" s="149"/>
      <c r="M661" s="129"/>
      <c r="N661" s="69"/>
      <c r="O661" s="1112"/>
    </row>
    <row r="662" spans="1:15" ht="12.75" customHeight="1">
      <c r="A662" s="3276"/>
      <c r="B662" s="447"/>
      <c r="C662" s="482"/>
      <c r="D662" s="1036"/>
      <c r="E662" s="730"/>
      <c r="F662" s="482"/>
      <c r="G662" s="583"/>
      <c r="H662" s="484"/>
      <c r="I662" s="484"/>
      <c r="J662" s="398"/>
      <c r="K662" s="149"/>
      <c r="L662" s="149"/>
      <c r="M662" s="129"/>
      <c r="N662" s="69"/>
      <c r="O662" s="1112">
        <f>SUM(O658:O659)</f>
        <v>230000</v>
      </c>
    </row>
    <row r="663" spans="1:15" ht="12.75" customHeight="1">
      <c r="A663" s="3276"/>
      <c r="B663" s="256"/>
      <c r="C663" s="256"/>
      <c r="D663" s="1038" t="s">
        <v>34</v>
      </c>
      <c r="E663" s="912">
        <f>SUM(E658:E662)</f>
        <v>4000000</v>
      </c>
      <c r="F663" s="292" t="s">
        <v>34</v>
      </c>
      <c r="G663" s="913">
        <f>SUM(G658:G662)</f>
        <v>331000</v>
      </c>
      <c r="H663" s="3423"/>
      <c r="I663" s="3423"/>
      <c r="J663" s="3423"/>
      <c r="K663" s="3423"/>
      <c r="L663" s="3417" t="s">
        <v>35</v>
      </c>
      <c r="M663" s="3417"/>
      <c r="N663" s="3417"/>
      <c r="O663" s="1118">
        <f>O662+G663</f>
        <v>561000</v>
      </c>
    </row>
    <row r="664" spans="1:15" ht="12.75" customHeight="1">
      <c r="A664" s="771"/>
      <c r="B664" s="424"/>
      <c r="C664" s="424"/>
      <c r="D664" s="1069"/>
      <c r="E664" s="1017"/>
      <c r="F664" s="425"/>
      <c r="G664" s="1018"/>
      <c r="H664" s="2"/>
      <c r="I664" s="2"/>
      <c r="J664" s="2"/>
      <c r="K664" s="2"/>
      <c r="L664" s="428"/>
      <c r="M664" s="2"/>
      <c r="N664" s="2"/>
      <c r="O664" s="429"/>
    </row>
    <row r="665" spans="1:15">
      <c r="A665" s="3275" t="s">
        <v>25</v>
      </c>
      <c r="B665" s="3275"/>
      <c r="C665" s="3275"/>
      <c r="D665" s="3275"/>
      <c r="E665" s="3275"/>
      <c r="F665" s="3275"/>
      <c r="G665" s="3275"/>
      <c r="H665" s="3275"/>
      <c r="I665" s="3275"/>
      <c r="J665" s="3275"/>
      <c r="K665" s="3275"/>
      <c r="L665" s="3275"/>
      <c r="M665" s="3275"/>
      <c r="N665" s="3275"/>
      <c r="O665" s="3275"/>
    </row>
    <row r="666" spans="1:15">
      <c r="A666" s="2119" t="s">
        <v>37</v>
      </c>
      <c r="B666" s="24" t="s">
        <v>3</v>
      </c>
      <c r="C666" s="8" t="s">
        <v>4</v>
      </c>
      <c r="D666" s="8" t="s">
        <v>5</v>
      </c>
      <c r="E666" s="907" t="s">
        <v>6</v>
      </c>
      <c r="F666" s="24" t="s">
        <v>7</v>
      </c>
      <c r="G666" s="885" t="s">
        <v>8</v>
      </c>
      <c r="H666" s="156" t="s">
        <v>9</v>
      </c>
      <c r="I666" s="24" t="s">
        <v>10</v>
      </c>
      <c r="J666" s="24" t="s">
        <v>11</v>
      </c>
      <c r="K666" s="24" t="s">
        <v>3</v>
      </c>
      <c r="L666" s="24" t="s">
        <v>5</v>
      </c>
      <c r="M666" s="24" t="s">
        <v>12</v>
      </c>
      <c r="N666" s="24" t="s">
        <v>7</v>
      </c>
      <c r="O666" s="30"/>
    </row>
    <row r="667" spans="1:15">
      <c r="A667" s="3276"/>
      <c r="B667" s="504">
        <v>9875</v>
      </c>
      <c r="C667" s="545">
        <v>0.1</v>
      </c>
      <c r="D667" s="1034" t="s">
        <v>9487</v>
      </c>
      <c r="E667" s="564">
        <v>2000000</v>
      </c>
      <c r="F667" s="545">
        <v>0.1</v>
      </c>
      <c r="G667" s="564">
        <f>E667*F667</f>
        <v>200000</v>
      </c>
      <c r="H667" s="544" t="s">
        <v>19</v>
      </c>
      <c r="I667" s="544" t="s">
        <v>207</v>
      </c>
      <c r="J667" s="393"/>
      <c r="K667" s="391"/>
      <c r="L667" s="777"/>
      <c r="M667" s="567"/>
      <c r="N667" s="392"/>
      <c r="O667" s="778"/>
    </row>
    <row r="668" spans="1:15">
      <c r="A668" s="3276"/>
      <c r="B668" s="581"/>
      <c r="C668" s="397"/>
      <c r="D668" s="1036"/>
      <c r="E668" s="565"/>
      <c r="F668" s="397"/>
      <c r="G668" s="888"/>
      <c r="H668" s="399"/>
      <c r="I668" s="399"/>
      <c r="J668" s="149"/>
      <c r="K668" s="149"/>
      <c r="L668" s="149"/>
      <c r="M668" s="129"/>
      <c r="N668" s="69"/>
      <c r="O668" s="30"/>
    </row>
    <row r="669" spans="1:15">
      <c r="A669" s="3276"/>
      <c r="B669" s="431"/>
      <c r="C669" s="392"/>
      <c r="D669" s="1037"/>
      <c r="E669" s="567"/>
      <c r="F669" s="392"/>
      <c r="G669" s="889"/>
      <c r="H669" s="391"/>
      <c r="I669" s="391"/>
      <c r="J669" s="149"/>
      <c r="K669" s="149"/>
      <c r="L669" s="149"/>
      <c r="M669" s="129"/>
      <c r="N669" s="69"/>
      <c r="O669" s="30">
        <f>SUM(O667:O668)</f>
        <v>0</v>
      </c>
    </row>
    <row r="670" spans="1:15">
      <c r="A670" s="3276"/>
      <c r="B670" s="256"/>
      <c r="C670" s="256"/>
      <c r="D670" s="1038" t="s">
        <v>34</v>
      </c>
      <c r="E670" s="912">
        <f>SUM(E667:E668)</f>
        <v>2000000</v>
      </c>
      <c r="F670" s="292" t="s">
        <v>34</v>
      </c>
      <c r="G670" s="913">
        <f>SUM(G667:G669)</f>
        <v>200000</v>
      </c>
      <c r="H670" s="3423"/>
      <c r="I670" s="3423"/>
      <c r="J670" s="3423"/>
      <c r="K670" s="3423"/>
      <c r="L670" s="3277" t="s">
        <v>35</v>
      </c>
      <c r="M670" s="3277"/>
      <c r="N670" s="3277"/>
      <c r="O670" s="1113">
        <f>O669+G670</f>
        <v>200000</v>
      </c>
    </row>
    <row r="672" spans="1:15">
      <c r="A672" s="3435" t="s">
        <v>69</v>
      </c>
      <c r="B672" s="3435"/>
      <c r="C672" s="2113"/>
      <c r="D672" s="1042">
        <f>E670+E663+E654+E642+E627</f>
        <v>47310000</v>
      </c>
    </row>
    <row r="673" spans="1:9">
      <c r="A673" s="3436" t="s">
        <v>70</v>
      </c>
      <c r="B673" s="3436"/>
      <c r="C673" s="972"/>
      <c r="D673" s="1043"/>
    </row>
    <row r="674" spans="1:9">
      <c r="A674" s="3437" t="s">
        <v>71</v>
      </c>
      <c r="B674" s="3437"/>
      <c r="C674" s="2112"/>
      <c r="D674" s="1044"/>
    </row>
    <row r="675" spans="1:9">
      <c r="A675" s="3438"/>
      <c r="B675" s="3438"/>
      <c r="C675" s="151"/>
      <c r="D675" s="1045"/>
    </row>
    <row r="679" spans="1:9">
      <c r="A679" s="3334" t="s">
        <v>9488</v>
      </c>
      <c r="B679" s="3334"/>
      <c r="C679" s="3334"/>
      <c r="D679" s="3334"/>
      <c r="E679" s="3334"/>
      <c r="F679" s="3334"/>
      <c r="G679" s="3334"/>
      <c r="H679" s="3334"/>
      <c r="I679" s="3334"/>
    </row>
    <row r="680" spans="1:9">
      <c r="A680" s="3334"/>
      <c r="B680" s="3334"/>
      <c r="C680" s="3334"/>
      <c r="D680" s="3334"/>
      <c r="E680" s="3334"/>
      <c r="F680" s="3334"/>
      <c r="G680" s="3334"/>
      <c r="H680" s="3334"/>
      <c r="I680" s="3334"/>
    </row>
    <row r="681" spans="1:9" ht="42.75">
      <c r="A681" s="682" t="s">
        <v>523</v>
      </c>
      <c r="B681" s="682" t="s">
        <v>524</v>
      </c>
      <c r="C681" s="682" t="s">
        <v>525</v>
      </c>
      <c r="D681" s="682" t="s">
        <v>526</v>
      </c>
      <c r="E681" s="911" t="s">
        <v>6</v>
      </c>
      <c r="F681" s="683" t="s">
        <v>7</v>
      </c>
      <c r="G681" s="899" t="s">
        <v>527</v>
      </c>
      <c r="H681" s="684" t="s">
        <v>11</v>
      </c>
      <c r="I681" s="489" t="s">
        <v>528</v>
      </c>
    </row>
    <row r="682" spans="1:9" s="483" customFormat="1" ht="14.25">
      <c r="A682" s="978">
        <v>9809</v>
      </c>
      <c r="B682" s="545">
        <v>0.1</v>
      </c>
      <c r="C682" s="1081" t="s">
        <v>9489</v>
      </c>
      <c r="D682" s="1082" t="s">
        <v>9490</v>
      </c>
      <c r="E682" s="1024">
        <v>1700000</v>
      </c>
      <c r="F682" s="729">
        <v>0.03</v>
      </c>
      <c r="G682" s="564">
        <f t="shared" ref="G682:G693" si="20">E682*F682</f>
        <v>51000</v>
      </c>
      <c r="H682" s="1680" t="s">
        <v>747</v>
      </c>
      <c r="I682" s="1680" t="s">
        <v>9424</v>
      </c>
    </row>
    <row r="683" spans="1:9" ht="14.25">
      <c r="A683" s="978">
        <v>9799</v>
      </c>
      <c r="B683" s="545">
        <v>0.1</v>
      </c>
      <c r="C683" s="1081" t="s">
        <v>9491</v>
      </c>
      <c r="D683" s="1082" t="s">
        <v>9490</v>
      </c>
      <c r="E683" s="1024">
        <v>2350000</v>
      </c>
      <c r="F683" s="729">
        <v>0.03</v>
      </c>
      <c r="G683" s="564">
        <f t="shared" si="20"/>
        <v>70500</v>
      </c>
      <c r="H683" s="1680" t="s">
        <v>747</v>
      </c>
      <c r="I683" s="1680" t="s">
        <v>46</v>
      </c>
    </row>
    <row r="684" spans="1:9" ht="14.25">
      <c r="A684" s="978">
        <v>9814</v>
      </c>
      <c r="B684" s="545">
        <v>0.1</v>
      </c>
      <c r="C684" s="1081" t="s">
        <v>9492</v>
      </c>
      <c r="D684" s="1082" t="s">
        <v>9490</v>
      </c>
      <c r="E684" s="1024">
        <v>4000000</v>
      </c>
      <c r="F684" s="729">
        <v>0.03</v>
      </c>
      <c r="G684" s="564">
        <f t="shared" si="20"/>
        <v>120000</v>
      </c>
      <c r="H684" s="1680" t="s">
        <v>747</v>
      </c>
      <c r="I684" s="1680" t="s">
        <v>1</v>
      </c>
    </row>
    <row r="685" spans="1:9" ht="14.25">
      <c r="A685" s="978">
        <v>9798</v>
      </c>
      <c r="B685" s="545">
        <v>0.1</v>
      </c>
      <c r="C685" s="1081" t="s">
        <v>9493</v>
      </c>
      <c r="D685" s="1082" t="s">
        <v>9490</v>
      </c>
      <c r="E685" s="1024">
        <v>4600000</v>
      </c>
      <c r="F685" s="729">
        <v>0.03</v>
      </c>
      <c r="G685" s="564">
        <f t="shared" si="20"/>
        <v>138000</v>
      </c>
      <c r="H685" s="1680" t="s">
        <v>747</v>
      </c>
      <c r="I685" s="1680" t="s">
        <v>46</v>
      </c>
    </row>
    <row r="686" spans="1:9" ht="14.25">
      <c r="A686" s="978">
        <v>9899</v>
      </c>
      <c r="B686" s="545">
        <v>0.1</v>
      </c>
      <c r="C686" s="1081" t="s">
        <v>9494</v>
      </c>
      <c r="D686" s="1082" t="s">
        <v>9490</v>
      </c>
      <c r="E686" s="1024">
        <v>2200000</v>
      </c>
      <c r="F686" s="729">
        <v>0.03</v>
      </c>
      <c r="G686" s="564">
        <f t="shared" si="20"/>
        <v>66000</v>
      </c>
      <c r="H686" s="1680" t="s">
        <v>747</v>
      </c>
      <c r="I686" s="1680" t="s">
        <v>46</v>
      </c>
    </row>
    <row r="687" spans="1:9" ht="14.25">
      <c r="A687" s="978">
        <v>9770</v>
      </c>
      <c r="B687" s="545">
        <v>0.1</v>
      </c>
      <c r="C687" s="1081" t="s">
        <v>9495</v>
      </c>
      <c r="D687" s="1082" t="s">
        <v>9490</v>
      </c>
      <c r="E687" s="1024">
        <v>2300000</v>
      </c>
      <c r="F687" s="729">
        <v>0.03</v>
      </c>
      <c r="G687" s="564">
        <f t="shared" si="20"/>
        <v>69000</v>
      </c>
      <c r="H687" s="1680" t="s">
        <v>747</v>
      </c>
      <c r="I687" s="1680" t="s">
        <v>9424</v>
      </c>
    </row>
    <row r="688" spans="1:9" ht="14.25">
      <c r="A688" s="978">
        <v>9832</v>
      </c>
      <c r="B688" s="545">
        <v>0.1</v>
      </c>
      <c r="C688" s="1081" t="s">
        <v>9496</v>
      </c>
      <c r="D688" s="1082" t="s">
        <v>9490</v>
      </c>
      <c r="E688" s="1024">
        <v>2800000</v>
      </c>
      <c r="F688" s="729">
        <v>0.03</v>
      </c>
      <c r="G688" s="564">
        <f t="shared" si="20"/>
        <v>84000</v>
      </c>
      <c r="H688" s="1680" t="s">
        <v>747</v>
      </c>
      <c r="I688" s="1680" t="s">
        <v>46</v>
      </c>
    </row>
    <row r="689" spans="1:9" ht="14.25">
      <c r="A689" s="978">
        <v>9824</v>
      </c>
      <c r="B689" s="545">
        <v>0.1</v>
      </c>
      <c r="C689" s="1081" t="s">
        <v>9497</v>
      </c>
      <c r="D689" s="1082" t="s">
        <v>9490</v>
      </c>
      <c r="E689" s="1024">
        <v>2100000</v>
      </c>
      <c r="F689" s="729">
        <v>0.03</v>
      </c>
      <c r="G689" s="564">
        <f t="shared" si="20"/>
        <v>63000</v>
      </c>
      <c r="H689" s="1680" t="s">
        <v>747</v>
      </c>
      <c r="I689" s="1680" t="s">
        <v>130</v>
      </c>
    </row>
    <row r="690" spans="1:9" ht="14.25">
      <c r="A690" s="978">
        <v>9849</v>
      </c>
      <c r="B690" s="545">
        <v>0.1</v>
      </c>
      <c r="C690" s="1081" t="s">
        <v>9498</v>
      </c>
      <c r="D690" s="1082" t="s">
        <v>9490</v>
      </c>
      <c r="E690" s="1024">
        <v>1300000</v>
      </c>
      <c r="F690" s="729">
        <v>0.03</v>
      </c>
      <c r="G690" s="564">
        <f t="shared" si="20"/>
        <v>39000</v>
      </c>
      <c r="H690" s="1680" t="s">
        <v>747</v>
      </c>
      <c r="I690" s="1680" t="s">
        <v>46</v>
      </c>
    </row>
    <row r="691" spans="1:9" ht="14.25">
      <c r="A691" s="978">
        <v>9851</v>
      </c>
      <c r="B691" s="545">
        <v>0.1</v>
      </c>
      <c r="C691" s="1680" t="s">
        <v>854</v>
      </c>
      <c r="D691" s="1082" t="s">
        <v>9490</v>
      </c>
      <c r="E691" s="722">
        <v>2300000</v>
      </c>
      <c r="F691" s="729">
        <v>0.03</v>
      </c>
      <c r="G691" s="564">
        <f t="shared" si="20"/>
        <v>69000</v>
      </c>
      <c r="H691" s="1680" t="s">
        <v>747</v>
      </c>
      <c r="I691" s="1680" t="s">
        <v>46</v>
      </c>
    </row>
    <row r="692" spans="1:9" ht="14.25">
      <c r="A692" s="978">
        <v>9875</v>
      </c>
      <c r="B692" s="545">
        <v>0.1</v>
      </c>
      <c r="C692" s="1680" t="s">
        <v>9499</v>
      </c>
      <c r="D692" s="1082" t="s">
        <v>9490</v>
      </c>
      <c r="E692" s="722">
        <v>2000000</v>
      </c>
      <c r="F692" s="729">
        <v>0.03</v>
      </c>
      <c r="G692" s="564">
        <f t="shared" si="20"/>
        <v>60000</v>
      </c>
      <c r="H692" s="1680" t="s">
        <v>747</v>
      </c>
      <c r="I692" s="1680" t="s">
        <v>1975</v>
      </c>
    </row>
    <row r="693" spans="1:9" ht="14.25">
      <c r="A693" s="978">
        <v>9916</v>
      </c>
      <c r="B693" s="545">
        <v>0.1</v>
      </c>
      <c r="C693" s="1081" t="s">
        <v>9500</v>
      </c>
      <c r="D693" s="1082" t="s">
        <v>9490</v>
      </c>
      <c r="E693" s="1024">
        <v>4500000</v>
      </c>
      <c r="F693" s="729">
        <v>0.03</v>
      </c>
      <c r="G693" s="564">
        <f t="shared" si="20"/>
        <v>135000</v>
      </c>
      <c r="H693" s="1680" t="s">
        <v>747</v>
      </c>
      <c r="I693" s="1680" t="s">
        <v>46</v>
      </c>
    </row>
    <row r="694" spans="1:9" ht="14.25">
      <c r="A694" s="983"/>
      <c r="B694" s="609"/>
      <c r="C694" s="1003" t="s">
        <v>9501</v>
      </c>
      <c r="D694" s="1061" t="s">
        <v>171</v>
      </c>
      <c r="E694" s="1072"/>
      <c r="F694" s="558"/>
      <c r="G694" s="971"/>
      <c r="H694" s="558"/>
      <c r="I694" s="1073" t="s">
        <v>1</v>
      </c>
    </row>
    <row r="695" spans="1:9" ht="14.25">
      <c r="A695" s="983"/>
      <c r="B695" s="609"/>
      <c r="C695" s="1003" t="s">
        <v>9502</v>
      </c>
      <c r="D695" s="1061" t="s">
        <v>9503</v>
      </c>
      <c r="E695" s="1072"/>
      <c r="F695" s="558"/>
      <c r="G695" s="971"/>
      <c r="H695" s="558"/>
      <c r="I695" s="1681" t="s">
        <v>130</v>
      </c>
    </row>
    <row r="696" spans="1:9" ht="14.25">
      <c r="A696" s="983"/>
      <c r="B696" s="609"/>
      <c r="C696" s="1083" t="s">
        <v>9504</v>
      </c>
      <c r="D696" s="1084" t="s">
        <v>171</v>
      </c>
      <c r="E696" s="1085"/>
      <c r="F696" s="1681"/>
      <c r="G696" s="989"/>
      <c r="H696" s="1681"/>
      <c r="I696" s="1681" t="s">
        <v>46</v>
      </c>
    </row>
    <row r="697" spans="1:9" ht="14.25">
      <c r="A697" s="983"/>
      <c r="B697" s="609"/>
      <c r="C697" s="1083" t="s">
        <v>9505</v>
      </c>
      <c r="D697" s="1084" t="s">
        <v>627</v>
      </c>
      <c r="E697" s="1085"/>
      <c r="F697" s="1681"/>
      <c r="G697" s="989"/>
      <c r="H697" s="1681"/>
      <c r="I697" s="1681" t="s">
        <v>46</v>
      </c>
    </row>
    <row r="698" spans="1:9" ht="28.5">
      <c r="A698" s="983"/>
      <c r="B698" s="609"/>
      <c r="C698" s="1083" t="s">
        <v>9506</v>
      </c>
      <c r="D698" s="1084" t="s">
        <v>9507</v>
      </c>
      <c r="E698" s="1110"/>
      <c r="F698" s="1681"/>
      <c r="G698" s="989"/>
      <c r="H698" s="1681"/>
      <c r="I698" s="1681" t="s">
        <v>46</v>
      </c>
    </row>
    <row r="699" spans="1:9">
      <c r="A699" s="1104"/>
      <c r="B699" s="676"/>
      <c r="C699" s="407"/>
      <c r="D699" s="920"/>
      <c r="E699" s="1108">
        <f>SUM(E682:E693)</f>
        <v>32150000</v>
      </c>
      <c r="F699" s="407"/>
      <c r="G699" s="1122">
        <f>SUM(G682:G698)</f>
        <v>964500</v>
      </c>
      <c r="H699" s="1123" t="s">
        <v>9508</v>
      </c>
      <c r="I699" s="1119" t="s">
        <v>7165</v>
      </c>
    </row>
    <row r="701" spans="1:9" s="1087" customFormat="1" ht="14.25">
      <c r="A701" s="3419" t="s">
        <v>9509</v>
      </c>
      <c r="B701" s="3419"/>
      <c r="C701" s="3419"/>
      <c r="D701" s="3419"/>
      <c r="E701" s="3419"/>
      <c r="F701" s="3419"/>
      <c r="G701" s="3419"/>
      <c r="H701" s="3419"/>
      <c r="I701" s="3419"/>
    </row>
    <row r="702" spans="1:9" s="1087" customFormat="1" ht="14.25">
      <c r="A702" s="3419"/>
      <c r="B702" s="3419"/>
      <c r="C702" s="3419"/>
      <c r="D702" s="3419"/>
      <c r="E702" s="3419"/>
      <c r="F702" s="3419"/>
      <c r="G702" s="3419"/>
      <c r="H702" s="3419"/>
      <c r="I702" s="3419"/>
    </row>
    <row r="703" spans="1:9" s="1087" customFormat="1" ht="14.25">
      <c r="A703" s="1088" t="s">
        <v>3</v>
      </c>
      <c r="B703" s="1088" t="s">
        <v>930</v>
      </c>
      <c r="C703" s="1088" t="s">
        <v>5</v>
      </c>
      <c r="D703" s="1089"/>
      <c r="E703" s="1090" t="s">
        <v>6</v>
      </c>
      <c r="F703" s="1088"/>
      <c r="G703" s="1090"/>
      <c r="H703" s="1088"/>
      <c r="I703" s="1088" t="s">
        <v>9443</v>
      </c>
    </row>
    <row r="704" spans="1:9" s="1087" customFormat="1" ht="15">
      <c r="A704" s="1098">
        <v>9902</v>
      </c>
      <c r="B704" s="1094">
        <v>0.1</v>
      </c>
      <c r="C704" s="1081" t="s">
        <v>9510</v>
      </c>
      <c r="D704" s="1082" t="s">
        <v>9490</v>
      </c>
      <c r="E704" s="1114">
        <v>1900000</v>
      </c>
      <c r="F704" s="1115">
        <v>0.04</v>
      </c>
      <c r="G704" s="1114">
        <f t="shared" ref="G704:G711" si="21">E704*F704</f>
        <v>76000</v>
      </c>
      <c r="H704" s="1081"/>
      <c r="I704" s="1081" t="s">
        <v>1</v>
      </c>
    </row>
    <row r="705" spans="1:9" s="1087" customFormat="1" ht="15">
      <c r="A705" s="1098">
        <v>9783</v>
      </c>
      <c r="B705" s="1094">
        <v>0.1</v>
      </c>
      <c r="C705" s="1081" t="s">
        <v>9511</v>
      </c>
      <c r="D705" s="1082" t="s">
        <v>9490</v>
      </c>
      <c r="E705" s="1114">
        <v>2100000</v>
      </c>
      <c r="F705" s="1115">
        <v>0.04</v>
      </c>
      <c r="G705" s="1114">
        <f t="shared" si="21"/>
        <v>84000</v>
      </c>
      <c r="H705" s="1081"/>
      <c r="I705" s="1081" t="s">
        <v>1</v>
      </c>
    </row>
    <row r="706" spans="1:9" s="1087" customFormat="1" ht="15">
      <c r="A706" s="1098">
        <v>9871</v>
      </c>
      <c r="B706" s="1094">
        <v>0.1</v>
      </c>
      <c r="C706" s="1081" t="s">
        <v>9512</v>
      </c>
      <c r="D706" s="1082" t="s">
        <v>9490</v>
      </c>
      <c r="E706" s="1114">
        <v>2700000</v>
      </c>
      <c r="F706" s="1115">
        <v>0.04</v>
      </c>
      <c r="G706" s="1114">
        <f t="shared" si="21"/>
        <v>108000</v>
      </c>
      <c r="H706" s="1081"/>
      <c r="I706" s="1081" t="s">
        <v>1</v>
      </c>
    </row>
    <row r="707" spans="1:9" s="1087" customFormat="1" ht="15">
      <c r="A707" s="1098">
        <v>9845</v>
      </c>
      <c r="B707" s="1094">
        <v>0.1</v>
      </c>
      <c r="C707" s="1081" t="s">
        <v>9513</v>
      </c>
      <c r="D707" s="1082" t="s">
        <v>9490</v>
      </c>
      <c r="E707" s="1114">
        <v>1600000</v>
      </c>
      <c r="F707" s="1115">
        <v>0.04</v>
      </c>
      <c r="G707" s="1114">
        <f t="shared" si="21"/>
        <v>64000</v>
      </c>
      <c r="H707" s="1081"/>
      <c r="I707" s="1081" t="s">
        <v>130</v>
      </c>
    </row>
    <row r="708" spans="1:9" s="1087" customFormat="1" ht="15">
      <c r="A708" s="1098">
        <v>9833</v>
      </c>
      <c r="B708" s="1094">
        <v>0.1</v>
      </c>
      <c r="C708" s="1081" t="s">
        <v>9501</v>
      </c>
      <c r="D708" s="1082" t="s">
        <v>9490</v>
      </c>
      <c r="E708" s="1114">
        <v>1560000</v>
      </c>
      <c r="F708" s="1115">
        <v>0.04</v>
      </c>
      <c r="G708" s="1114">
        <f t="shared" si="21"/>
        <v>62400</v>
      </c>
      <c r="H708" s="1081"/>
      <c r="I708" s="1081" t="s">
        <v>1</v>
      </c>
    </row>
    <row r="709" spans="1:9" s="1087" customFormat="1" ht="15">
      <c r="A709" s="1098">
        <v>9882</v>
      </c>
      <c r="B709" s="1094">
        <v>0.1</v>
      </c>
      <c r="C709" s="1081" t="s">
        <v>9514</v>
      </c>
      <c r="D709" s="1082" t="s">
        <v>9490</v>
      </c>
      <c r="E709" s="1114">
        <v>1600000</v>
      </c>
      <c r="F709" s="1115">
        <v>0.04</v>
      </c>
      <c r="G709" s="1114">
        <f t="shared" si="21"/>
        <v>64000</v>
      </c>
      <c r="H709" s="1081"/>
      <c r="I709" s="1081" t="s">
        <v>130</v>
      </c>
    </row>
    <row r="710" spans="1:9" s="1087" customFormat="1" ht="15">
      <c r="A710" s="1098">
        <v>9893</v>
      </c>
      <c r="B710" s="1094">
        <v>0.1</v>
      </c>
      <c r="C710" s="1081" t="s">
        <v>9474</v>
      </c>
      <c r="D710" s="1082" t="s">
        <v>9490</v>
      </c>
      <c r="E710" s="1114">
        <v>1800000</v>
      </c>
      <c r="F710" s="1115">
        <v>0.04</v>
      </c>
      <c r="G710" s="1114">
        <f t="shared" si="21"/>
        <v>72000</v>
      </c>
      <c r="H710" s="1081"/>
      <c r="I710" s="1081" t="s">
        <v>46</v>
      </c>
    </row>
    <row r="711" spans="1:9" s="1087" customFormat="1" ht="15">
      <c r="A711" s="1098"/>
      <c r="B711" s="1094">
        <v>0.1</v>
      </c>
      <c r="C711" s="1081" t="s">
        <v>9515</v>
      </c>
      <c r="D711" s="1082" t="s">
        <v>9490</v>
      </c>
      <c r="E711" s="1114">
        <v>1900000</v>
      </c>
      <c r="F711" s="1115">
        <v>0.04</v>
      </c>
      <c r="G711" s="1114">
        <f t="shared" si="21"/>
        <v>76000</v>
      </c>
      <c r="H711" s="1081"/>
      <c r="I711" s="1081" t="s">
        <v>1</v>
      </c>
    </row>
    <row r="712" spans="1:9" s="1087" customFormat="1" ht="14.25">
      <c r="A712" s="1083"/>
      <c r="B712" s="1083"/>
      <c r="C712" s="1083" t="s">
        <v>9516</v>
      </c>
      <c r="D712" s="1084" t="s">
        <v>315</v>
      </c>
      <c r="E712" s="1085"/>
      <c r="F712" s="1083"/>
      <c r="G712" s="1085"/>
      <c r="H712" s="1083"/>
      <c r="I712" s="1083" t="s">
        <v>1</v>
      </c>
    </row>
    <row r="713" spans="1:9" s="1093" customFormat="1" ht="15">
      <c r="A713" s="1097"/>
      <c r="B713" s="1091"/>
      <c r="C713" s="1083" t="s">
        <v>9517</v>
      </c>
      <c r="D713" s="1084" t="s">
        <v>9518</v>
      </c>
      <c r="E713" s="1092"/>
      <c r="F713" s="1083"/>
      <c r="G713" s="1085"/>
      <c r="H713" s="1083"/>
      <c r="I713" s="1083" t="s">
        <v>1</v>
      </c>
    </row>
    <row r="714" spans="1:9" s="1093" customFormat="1" ht="29.25">
      <c r="A714" s="1097"/>
      <c r="B714" s="1091"/>
      <c r="C714" s="1083" t="s">
        <v>9463</v>
      </c>
      <c r="D714" s="1084" t="s">
        <v>9519</v>
      </c>
      <c r="E714" s="1092"/>
      <c r="F714" s="1083"/>
      <c r="G714" s="1085"/>
      <c r="H714" s="1083"/>
      <c r="I714" s="1083" t="s">
        <v>1</v>
      </c>
    </row>
    <row r="715" spans="1:9" s="1093" customFormat="1" ht="15">
      <c r="A715" s="1097"/>
      <c r="B715" s="1083"/>
      <c r="C715" s="1083" t="s">
        <v>9520</v>
      </c>
      <c r="D715" s="1084" t="s">
        <v>9521</v>
      </c>
      <c r="E715" s="1092"/>
      <c r="F715" s="1083"/>
      <c r="G715" s="1085"/>
      <c r="H715" s="1083"/>
      <c r="I715" s="1083" t="s">
        <v>130</v>
      </c>
    </row>
    <row r="716" spans="1:9" s="1093" customFormat="1" ht="15">
      <c r="A716" s="1097"/>
      <c r="B716" s="1083"/>
      <c r="C716" s="1083" t="s">
        <v>9464</v>
      </c>
      <c r="D716" s="1084" t="s">
        <v>9518</v>
      </c>
      <c r="E716" s="1092"/>
      <c r="F716" s="1083"/>
      <c r="G716" s="1085"/>
      <c r="H716" s="1083"/>
      <c r="I716" s="1083" t="s">
        <v>1</v>
      </c>
    </row>
    <row r="717" spans="1:9" s="1087" customFormat="1" ht="15">
      <c r="A717" s="1097"/>
      <c r="B717" s="1083"/>
      <c r="C717" s="1083" t="s">
        <v>9522</v>
      </c>
      <c r="D717" s="1084" t="s">
        <v>1780</v>
      </c>
      <c r="E717" s="1085"/>
      <c r="F717" s="1083"/>
      <c r="G717" s="1085"/>
      <c r="H717" s="1083"/>
      <c r="I717" s="1083" t="s">
        <v>46</v>
      </c>
    </row>
    <row r="718" spans="1:9" s="1087" customFormat="1" ht="15">
      <c r="A718" s="1097"/>
      <c r="B718" s="1083"/>
      <c r="C718" s="1083" t="s">
        <v>9523</v>
      </c>
      <c r="D718" s="1084" t="s">
        <v>1780</v>
      </c>
      <c r="E718" s="1085"/>
      <c r="F718" s="1083"/>
      <c r="G718" s="1085"/>
      <c r="H718" s="1083"/>
      <c r="I718" s="1083" t="s">
        <v>46</v>
      </c>
    </row>
    <row r="719" spans="1:9">
      <c r="D719"/>
      <c r="E719"/>
      <c r="G719"/>
    </row>
    <row r="720" spans="1:9" s="1087" customFormat="1" ht="14.25">
      <c r="A720" s="1007"/>
      <c r="B720" s="1007"/>
      <c r="C720" s="1007"/>
      <c r="D720" s="1070"/>
      <c r="E720" s="1008"/>
      <c r="F720" s="1007"/>
      <c r="G720" s="1008"/>
      <c r="H720" s="1007"/>
      <c r="I720" s="1007"/>
    </row>
    <row r="721" spans="1:9" s="1087" customFormat="1" ht="15">
      <c r="A721" s="1007"/>
      <c r="B721" s="1007"/>
      <c r="C721" s="1007"/>
      <c r="D721" s="1070"/>
      <c r="E721" s="1109">
        <f>SUM(E704:E720)</f>
        <v>15160000</v>
      </c>
      <c r="F721" s="1007"/>
      <c r="G721" s="1125">
        <f>SUM(G704:G720)</f>
        <v>606400</v>
      </c>
      <c r="H721" s="1030" t="s">
        <v>9524</v>
      </c>
      <c r="I721" s="1124" t="s">
        <v>7165</v>
      </c>
    </row>
    <row r="723" spans="1:9">
      <c r="A723" s="3305" t="s">
        <v>9525</v>
      </c>
      <c r="B723" s="3305"/>
      <c r="C723" s="3305"/>
      <c r="D723" s="3305"/>
      <c r="E723" s="3305"/>
      <c r="F723" s="3305"/>
      <c r="G723" s="3305"/>
    </row>
    <row r="724" spans="1:9">
      <c r="A724" s="3305"/>
      <c r="B724" s="3305"/>
      <c r="C724" s="3305"/>
      <c r="D724" s="3305"/>
      <c r="E724" s="3305"/>
      <c r="F724" s="3305"/>
      <c r="G724" s="3305"/>
    </row>
    <row r="725" spans="1:9" ht="20.25" customHeight="1">
      <c r="A725" s="504">
        <v>9814</v>
      </c>
      <c r="B725" s="545">
        <v>0.1</v>
      </c>
      <c r="C725" s="1034" t="s">
        <v>9456</v>
      </c>
      <c r="D725" s="1101" t="s">
        <v>743</v>
      </c>
      <c r="E725" s="946">
        <v>4000000</v>
      </c>
      <c r="F725" s="948">
        <v>0.03</v>
      </c>
      <c r="G725" s="947">
        <f t="shared" ref="G725:G744" si="22">E725*F725</f>
        <v>120000</v>
      </c>
    </row>
    <row r="726" spans="1:9" ht="20.25" customHeight="1">
      <c r="A726" s="579">
        <v>9833</v>
      </c>
      <c r="B726" s="545">
        <v>0.1</v>
      </c>
      <c r="C726" s="1680" t="s">
        <v>178</v>
      </c>
      <c r="D726" s="1099" t="s">
        <v>743</v>
      </c>
      <c r="E726" s="946">
        <v>1560000</v>
      </c>
      <c r="F726" s="948">
        <v>0.03</v>
      </c>
      <c r="G726" s="947">
        <f t="shared" si="22"/>
        <v>46800</v>
      </c>
    </row>
    <row r="727" spans="1:9" ht="20.25" customHeight="1">
      <c r="A727" s="504">
        <v>9783</v>
      </c>
      <c r="B727" s="545">
        <v>0.1</v>
      </c>
      <c r="C727" s="1034" t="s">
        <v>9458</v>
      </c>
      <c r="D727" s="1099" t="s">
        <v>743</v>
      </c>
      <c r="E727" s="946">
        <v>2100000</v>
      </c>
      <c r="F727" s="948">
        <v>0.03</v>
      </c>
      <c r="G727" s="947">
        <f t="shared" si="22"/>
        <v>63000</v>
      </c>
    </row>
    <row r="728" spans="1:9" ht="20.25" customHeight="1">
      <c r="A728" s="504">
        <v>9871</v>
      </c>
      <c r="B728" s="545">
        <v>0.1</v>
      </c>
      <c r="C728" s="1680" t="s">
        <v>4069</v>
      </c>
      <c r="D728" s="1099" t="s">
        <v>743</v>
      </c>
      <c r="E728" s="946">
        <v>2700000</v>
      </c>
      <c r="F728" s="948">
        <v>0.03</v>
      </c>
      <c r="G728" s="947">
        <f t="shared" si="22"/>
        <v>81000</v>
      </c>
    </row>
    <row r="729" spans="1:9" ht="20.25" customHeight="1">
      <c r="A729" s="664">
        <v>9902</v>
      </c>
      <c r="B729" s="545">
        <v>0.1</v>
      </c>
      <c r="C729" s="1680" t="s">
        <v>992</v>
      </c>
      <c r="D729" s="1099" t="s">
        <v>743</v>
      </c>
      <c r="E729" s="946">
        <v>1900000</v>
      </c>
      <c r="F729" s="948">
        <v>0.03</v>
      </c>
      <c r="G729" s="947">
        <f t="shared" si="22"/>
        <v>57000</v>
      </c>
    </row>
    <row r="730" spans="1:9" ht="20.25" customHeight="1">
      <c r="A730" s="664">
        <v>9799</v>
      </c>
      <c r="B730" s="545">
        <v>0.1</v>
      </c>
      <c r="C730" s="1680" t="s">
        <v>9526</v>
      </c>
      <c r="D730" s="1099" t="s">
        <v>743</v>
      </c>
      <c r="E730" s="946">
        <v>2350000</v>
      </c>
      <c r="F730" s="948">
        <v>0.03</v>
      </c>
      <c r="G730" s="947">
        <f t="shared" si="22"/>
        <v>70500</v>
      </c>
    </row>
    <row r="731" spans="1:9" ht="20.25" customHeight="1">
      <c r="A731" s="504">
        <v>9798</v>
      </c>
      <c r="B731" s="545">
        <v>0.1</v>
      </c>
      <c r="C731" s="1680" t="s">
        <v>9527</v>
      </c>
      <c r="D731" s="1099" t="s">
        <v>743</v>
      </c>
      <c r="E731" s="946">
        <v>4600000</v>
      </c>
      <c r="F731" s="948">
        <v>0.03</v>
      </c>
      <c r="G731" s="947">
        <f t="shared" si="22"/>
        <v>138000</v>
      </c>
    </row>
    <row r="732" spans="1:9" ht="20.25" customHeight="1">
      <c r="A732" s="504">
        <v>9851</v>
      </c>
      <c r="B732" s="545">
        <v>0.1</v>
      </c>
      <c r="C732" s="1680" t="s">
        <v>854</v>
      </c>
      <c r="D732" s="1099" t="s">
        <v>743</v>
      </c>
      <c r="E732" s="946">
        <v>2300000</v>
      </c>
      <c r="F732" s="948">
        <v>0.03</v>
      </c>
      <c r="G732" s="947">
        <f t="shared" si="22"/>
        <v>69000</v>
      </c>
    </row>
    <row r="733" spans="1:9" ht="20.25" customHeight="1">
      <c r="A733" s="579">
        <v>9832</v>
      </c>
      <c r="B733" s="545">
        <v>0.1</v>
      </c>
      <c r="C733" s="1680" t="s">
        <v>9528</v>
      </c>
      <c r="D733" s="1099" t="s">
        <v>743</v>
      </c>
      <c r="E733" s="946">
        <v>2800000</v>
      </c>
      <c r="F733" s="948">
        <v>0.03</v>
      </c>
      <c r="G733" s="947">
        <f t="shared" si="22"/>
        <v>84000</v>
      </c>
    </row>
    <row r="734" spans="1:9" ht="20.25" customHeight="1">
      <c r="A734" s="504">
        <v>9849</v>
      </c>
      <c r="B734" s="545">
        <v>0.1</v>
      </c>
      <c r="C734" s="1680" t="s">
        <v>3013</v>
      </c>
      <c r="D734" s="1099" t="s">
        <v>743</v>
      </c>
      <c r="E734" s="946">
        <v>1300000</v>
      </c>
      <c r="F734" s="948">
        <v>0.03</v>
      </c>
      <c r="G734" s="947">
        <f t="shared" si="22"/>
        <v>39000</v>
      </c>
    </row>
    <row r="735" spans="1:9" ht="20.25" customHeight="1">
      <c r="A735" s="579">
        <v>9824</v>
      </c>
      <c r="B735" s="545">
        <v>0.1</v>
      </c>
      <c r="C735" s="1680" t="s">
        <v>4239</v>
      </c>
      <c r="D735" s="1099" t="s">
        <v>743</v>
      </c>
      <c r="E735" s="946">
        <v>2100000</v>
      </c>
      <c r="F735" s="948">
        <v>0.03</v>
      </c>
      <c r="G735" s="947">
        <f t="shared" si="22"/>
        <v>63000</v>
      </c>
    </row>
    <row r="736" spans="1:9" ht="20.25" customHeight="1">
      <c r="A736" s="504">
        <v>9845</v>
      </c>
      <c r="B736" s="545">
        <v>0.1</v>
      </c>
      <c r="C736" s="497" t="s">
        <v>9529</v>
      </c>
      <c r="D736" s="1099" t="s">
        <v>743</v>
      </c>
      <c r="E736" s="946">
        <v>1600000</v>
      </c>
      <c r="F736" s="948">
        <v>0.03</v>
      </c>
      <c r="G736" s="947">
        <f t="shared" si="22"/>
        <v>48000</v>
      </c>
    </row>
    <row r="737" spans="1:15" ht="20.25" customHeight="1">
      <c r="A737" s="579">
        <v>9770</v>
      </c>
      <c r="B737" s="545">
        <v>0.1</v>
      </c>
      <c r="C737" s="497" t="s">
        <v>9530</v>
      </c>
      <c r="D737" s="1100" t="s">
        <v>743</v>
      </c>
      <c r="E737" s="967">
        <v>2300000</v>
      </c>
      <c r="F737" s="948">
        <v>0.03</v>
      </c>
      <c r="G737" s="947">
        <f t="shared" si="22"/>
        <v>69000</v>
      </c>
      <c r="H737" s="484"/>
    </row>
    <row r="738" spans="1:15" ht="20.25" customHeight="1">
      <c r="A738" s="579">
        <v>9809</v>
      </c>
      <c r="B738" s="545">
        <v>0.1</v>
      </c>
      <c r="C738" s="497" t="s">
        <v>9531</v>
      </c>
      <c r="D738" s="1100" t="s">
        <v>743</v>
      </c>
      <c r="E738" s="967">
        <v>1700000</v>
      </c>
      <c r="F738" s="948">
        <v>0.03</v>
      </c>
      <c r="G738" s="947">
        <f t="shared" si="22"/>
        <v>51000</v>
      </c>
      <c r="H738" s="1015"/>
    </row>
    <row r="739" spans="1:15" ht="20.25" customHeight="1">
      <c r="A739" s="579">
        <v>9875</v>
      </c>
      <c r="B739" s="545">
        <v>0.1</v>
      </c>
      <c r="C739" s="497" t="s">
        <v>9532</v>
      </c>
      <c r="D739" s="1100" t="s">
        <v>743</v>
      </c>
      <c r="E739" s="967">
        <v>2000000</v>
      </c>
      <c r="F739" s="948">
        <v>0.03</v>
      </c>
      <c r="G739" s="947">
        <f t="shared" si="22"/>
        <v>60000</v>
      </c>
      <c r="H739" s="1015"/>
    </row>
    <row r="740" spans="1:15" ht="20.25" customHeight="1">
      <c r="A740" s="579">
        <v>9893</v>
      </c>
      <c r="B740" s="545">
        <v>0.1</v>
      </c>
      <c r="C740" s="497" t="s">
        <v>149</v>
      </c>
      <c r="D740" s="1100" t="s">
        <v>743</v>
      </c>
      <c r="E740" s="967">
        <v>1800000</v>
      </c>
      <c r="F740" s="948">
        <v>0.03</v>
      </c>
      <c r="G740" s="947">
        <f t="shared" si="22"/>
        <v>54000</v>
      </c>
      <c r="H740" s="1015"/>
    </row>
    <row r="741" spans="1:15" ht="20.25" customHeight="1">
      <c r="A741" s="579">
        <v>9916</v>
      </c>
      <c r="B741" s="545">
        <v>0.1</v>
      </c>
      <c r="C741" s="497" t="s">
        <v>4214</v>
      </c>
      <c r="D741" s="1100" t="s">
        <v>743</v>
      </c>
      <c r="E741" s="967">
        <v>4500000</v>
      </c>
      <c r="F741" s="948">
        <v>0.03</v>
      </c>
      <c r="G741" s="947">
        <f t="shared" si="22"/>
        <v>135000</v>
      </c>
      <c r="H741" s="1015"/>
    </row>
    <row r="742" spans="1:15" ht="20.25" customHeight="1">
      <c r="A742" s="579">
        <v>9882</v>
      </c>
      <c r="B742" s="545">
        <v>0.1</v>
      </c>
      <c r="C742" s="497" t="s">
        <v>9533</v>
      </c>
      <c r="D742" s="1100" t="s">
        <v>747</v>
      </c>
      <c r="E742" s="967">
        <v>1600000</v>
      </c>
      <c r="F742" s="948">
        <v>0.03</v>
      </c>
      <c r="G742" s="947">
        <f t="shared" si="22"/>
        <v>48000</v>
      </c>
      <c r="H742" s="1015"/>
    </row>
    <row r="743" spans="1:15" ht="20.25" customHeight="1">
      <c r="A743" s="579">
        <v>9899</v>
      </c>
      <c r="B743" s="545">
        <v>0.1</v>
      </c>
      <c r="C743" s="1680" t="s">
        <v>3106</v>
      </c>
      <c r="D743" s="1100" t="s">
        <v>743</v>
      </c>
      <c r="E743" s="967">
        <v>2200000</v>
      </c>
      <c r="F743" s="948">
        <v>0.03</v>
      </c>
      <c r="G743" s="947">
        <f t="shared" si="22"/>
        <v>66000</v>
      </c>
      <c r="H743" s="1015"/>
    </row>
    <row r="744" spans="1:15" ht="20.25" customHeight="1">
      <c r="A744" s="978">
        <v>9909</v>
      </c>
      <c r="B744" s="545">
        <v>0.1</v>
      </c>
      <c r="C744" s="1680" t="s">
        <v>9534</v>
      </c>
      <c r="D744" s="1099" t="s">
        <v>747</v>
      </c>
      <c r="E744" s="919">
        <v>1900000</v>
      </c>
      <c r="F744" s="948">
        <v>0.03</v>
      </c>
      <c r="G744" s="947">
        <f t="shared" si="22"/>
        <v>57000</v>
      </c>
      <c r="H744" s="1016"/>
    </row>
    <row r="745" spans="1:15" ht="20.25" customHeight="1">
      <c r="A745" s="1680"/>
      <c r="B745" s="545"/>
      <c r="C745" s="1680"/>
      <c r="D745" s="1034"/>
      <c r="E745" s="1027">
        <v>47310000</v>
      </c>
      <c r="F745" s="1127" t="s">
        <v>1956</v>
      </c>
      <c r="G745" s="952">
        <f>SUM(G725:G744)</f>
        <v>1419300</v>
      </c>
      <c r="H745" s="1126" t="s">
        <v>7148</v>
      </c>
    </row>
    <row r="749" spans="1:15">
      <c r="A749" s="3274" t="s">
        <v>9535</v>
      </c>
      <c r="B749" s="3274"/>
      <c r="C749" s="3274"/>
      <c r="D749" s="3274"/>
      <c r="E749" s="3274"/>
      <c r="F749" s="3274"/>
      <c r="G749" s="3274"/>
      <c r="H749" s="3274"/>
      <c r="I749" s="3274"/>
      <c r="J749" s="3274"/>
      <c r="K749" s="3274"/>
      <c r="L749" s="3274"/>
      <c r="M749" s="3274"/>
      <c r="N749" s="3274"/>
      <c r="O749" s="3274"/>
    </row>
    <row r="750" spans="1:15">
      <c r="A750" s="3274"/>
      <c r="B750" s="3274"/>
      <c r="C750" s="3274"/>
      <c r="D750" s="3274"/>
      <c r="E750" s="3274"/>
      <c r="F750" s="3274"/>
      <c r="G750" s="3274"/>
      <c r="H750" s="3274"/>
      <c r="I750" s="3274"/>
      <c r="J750" s="3274"/>
      <c r="K750" s="3274"/>
      <c r="L750" s="3274"/>
      <c r="M750" s="3274"/>
      <c r="N750" s="3274"/>
      <c r="O750" s="3274"/>
    </row>
    <row r="751" spans="1:15">
      <c r="A751" s="3275" t="s">
        <v>15</v>
      </c>
      <c r="B751" s="3275"/>
      <c r="C751" s="3275"/>
      <c r="D751" s="3275"/>
      <c r="E751" s="3275"/>
      <c r="F751" s="3275"/>
      <c r="G751" s="3275"/>
      <c r="H751" s="3275"/>
      <c r="I751" s="3275"/>
      <c r="J751" s="3275"/>
      <c r="K751" s="3275"/>
      <c r="L751" s="3275"/>
      <c r="M751" s="3275"/>
      <c r="N751" s="3275"/>
      <c r="O751" s="3275"/>
    </row>
    <row r="752" spans="1:15">
      <c r="A752" s="2120" t="s">
        <v>37</v>
      </c>
      <c r="B752" s="156" t="s">
        <v>3</v>
      </c>
      <c r="C752" s="8" t="s">
        <v>4</v>
      </c>
      <c r="D752" s="8" t="s">
        <v>5</v>
      </c>
      <c r="E752" s="907" t="s">
        <v>6</v>
      </c>
      <c r="F752" s="24" t="s">
        <v>7</v>
      </c>
      <c r="G752" s="885" t="s">
        <v>8</v>
      </c>
      <c r="H752" s="156" t="s">
        <v>9</v>
      </c>
      <c r="I752" s="24" t="s">
        <v>10</v>
      </c>
      <c r="J752" s="24" t="s">
        <v>11</v>
      </c>
      <c r="K752" s="24" t="s">
        <v>3</v>
      </c>
      <c r="L752" s="24" t="s">
        <v>5</v>
      </c>
      <c r="M752" s="24" t="s">
        <v>12</v>
      </c>
      <c r="N752" s="24" t="s">
        <v>7</v>
      </c>
      <c r="O752" s="30"/>
    </row>
    <row r="753" spans="1:16" ht="14.25">
      <c r="A753" s="3282" t="s">
        <v>13</v>
      </c>
      <c r="B753" s="978">
        <v>9918</v>
      </c>
      <c r="C753" s="1095">
        <v>0.1</v>
      </c>
      <c r="D753" s="1081" t="s">
        <v>4060</v>
      </c>
      <c r="E753" s="564">
        <v>3000000</v>
      </c>
      <c r="F753" s="545">
        <v>0.12</v>
      </c>
      <c r="G753" s="564">
        <f>E753*F753</f>
        <v>360000</v>
      </c>
      <c r="H753" s="544" t="s">
        <v>15</v>
      </c>
      <c r="I753" s="544" t="s">
        <v>1170</v>
      </c>
      <c r="J753" s="149"/>
      <c r="K753" s="391"/>
      <c r="L753" s="777"/>
      <c r="M753" s="567"/>
      <c r="N753" s="392"/>
      <c r="O753" s="778"/>
    </row>
    <row r="754" spans="1:16" ht="14.25">
      <c r="A754" s="3282"/>
      <c r="B754" s="978">
        <v>9938</v>
      </c>
      <c r="C754" s="1095">
        <v>0.1</v>
      </c>
      <c r="D754" s="1081" t="s">
        <v>9536</v>
      </c>
      <c r="E754" s="564">
        <v>3300000</v>
      </c>
      <c r="F754" s="545">
        <v>7.0000000000000007E-2</v>
      </c>
      <c r="G754" s="564">
        <f>E754*F754</f>
        <v>231000.00000000003</v>
      </c>
      <c r="H754" s="544" t="s">
        <v>30</v>
      </c>
      <c r="I754" s="544" t="s">
        <v>207</v>
      </c>
      <c r="J754" s="149"/>
      <c r="K754" s="391"/>
      <c r="L754" s="777"/>
      <c r="M754" s="567"/>
      <c r="N754" s="392"/>
      <c r="O754" s="778"/>
    </row>
    <row r="755" spans="1:16" ht="14.25">
      <c r="A755" s="3282"/>
      <c r="B755" s="504">
        <v>9982</v>
      </c>
      <c r="C755" s="1095">
        <v>0.1</v>
      </c>
      <c r="D755" s="1082" t="s">
        <v>9537</v>
      </c>
      <c r="E755" s="564">
        <v>2250000</v>
      </c>
      <c r="F755" s="545">
        <v>0.12</v>
      </c>
      <c r="G755" s="564">
        <f>E755*F755</f>
        <v>270000</v>
      </c>
      <c r="H755" s="544" t="s">
        <v>15</v>
      </c>
      <c r="I755" s="544" t="s">
        <v>1170</v>
      </c>
      <c r="J755" s="1689"/>
      <c r="K755" s="149"/>
      <c r="L755" s="149"/>
      <c r="M755" s="129"/>
      <c r="N755" s="69"/>
      <c r="O755" s="30"/>
    </row>
    <row r="756" spans="1:16" ht="14.25">
      <c r="A756" s="3282"/>
      <c r="B756" s="504">
        <v>9980</v>
      </c>
      <c r="C756" s="1095">
        <v>0.1</v>
      </c>
      <c r="D756" s="1082" t="s">
        <v>9538</v>
      </c>
      <c r="E756" s="564">
        <v>1700000</v>
      </c>
      <c r="F756" s="545">
        <v>0.12</v>
      </c>
      <c r="G756" s="564">
        <f>E756*F756</f>
        <v>204000</v>
      </c>
      <c r="H756" s="544" t="s">
        <v>15</v>
      </c>
      <c r="I756" s="544" t="s">
        <v>1170</v>
      </c>
      <c r="J756" s="149"/>
      <c r="K756" s="149"/>
      <c r="L756" s="149"/>
      <c r="M756" s="129"/>
      <c r="N756" s="69"/>
      <c r="O756" s="30"/>
    </row>
    <row r="757" spans="1:16" ht="14.25">
      <c r="A757" s="3282"/>
      <c r="B757" s="504">
        <v>9946</v>
      </c>
      <c r="C757" s="1095">
        <v>0.1</v>
      </c>
      <c r="D757" s="1082" t="s">
        <v>9539</v>
      </c>
      <c r="E757" s="564">
        <v>1350000</v>
      </c>
      <c r="F757" s="545">
        <v>0.12</v>
      </c>
      <c r="G757" s="564">
        <f>E757*F757</f>
        <v>162000</v>
      </c>
      <c r="H757" s="544" t="s">
        <v>15</v>
      </c>
      <c r="I757" s="544" t="s">
        <v>1170</v>
      </c>
      <c r="J757" s="308"/>
      <c r="K757" s="308"/>
      <c r="L757" s="308"/>
      <c r="M757" s="47"/>
      <c r="N757" s="316"/>
      <c r="O757" s="326"/>
    </row>
    <row r="758" spans="1:16" ht="14.25">
      <c r="A758" s="3282"/>
      <c r="B758" s="992" t="s">
        <v>315</v>
      </c>
      <c r="C758" s="1137"/>
      <c r="D758" s="1141" t="s">
        <v>9540</v>
      </c>
      <c r="E758" s="483"/>
      <c r="F758" s="483"/>
      <c r="G758" s="483"/>
      <c r="H758" s="483"/>
      <c r="I758" s="484" t="s">
        <v>199</v>
      </c>
      <c r="J758" s="308"/>
      <c r="K758" s="308"/>
      <c r="L758" s="308"/>
      <c r="M758" s="47"/>
      <c r="N758" s="316"/>
      <c r="O758" s="326"/>
    </row>
    <row r="759" spans="1:16" ht="14.25">
      <c r="A759" s="3282"/>
      <c r="B759" s="992" t="s">
        <v>171</v>
      </c>
      <c r="C759" s="1137"/>
      <c r="D759" s="1141" t="s">
        <v>9541</v>
      </c>
      <c r="E759" s="583"/>
      <c r="F759" s="482"/>
      <c r="G759" s="583"/>
      <c r="H759" s="483"/>
      <c r="I759" s="484" t="s">
        <v>1170</v>
      </c>
      <c r="J759" s="308"/>
      <c r="K759" s="308"/>
      <c r="L759" s="308"/>
      <c r="M759" s="47"/>
      <c r="N759" s="316"/>
      <c r="O759" s="326"/>
    </row>
    <row r="760" spans="1:16" ht="14.25">
      <c r="A760" s="3282"/>
      <c r="B760" s="447" t="s">
        <v>171</v>
      </c>
      <c r="C760" s="1137"/>
      <c r="D760" s="1140" t="s">
        <v>9542</v>
      </c>
      <c r="E760" s="583"/>
      <c r="F760" s="482"/>
      <c r="G760" s="583"/>
      <c r="H760" s="484"/>
      <c r="I760" s="484" t="s">
        <v>207</v>
      </c>
      <c r="J760" s="308"/>
      <c r="K760" s="308"/>
      <c r="L760" s="308"/>
      <c r="M760" s="47"/>
      <c r="N760" s="316"/>
      <c r="O760" s="326"/>
    </row>
    <row r="761" spans="1:16" ht="14.25">
      <c r="A761" s="3282"/>
      <c r="B761" s="447" t="s">
        <v>171</v>
      </c>
      <c r="C761" s="1137"/>
      <c r="D761" s="1140" t="s">
        <v>9543</v>
      </c>
      <c r="E761" s="583"/>
      <c r="F761" s="482"/>
      <c r="G761" s="583"/>
      <c r="H761" s="484"/>
      <c r="I761" s="484" t="s">
        <v>1170</v>
      </c>
      <c r="J761" s="308"/>
      <c r="K761" s="308"/>
      <c r="L761" s="308"/>
      <c r="M761" s="47"/>
      <c r="N761" s="316"/>
      <c r="O761" s="326"/>
    </row>
    <row r="762" spans="1:16">
      <c r="A762" s="3282"/>
      <c r="B762" s="447"/>
      <c r="C762" s="1137"/>
      <c r="D762" s="1036"/>
      <c r="E762" s="583"/>
      <c r="F762" s="482"/>
      <c r="G762" s="583"/>
      <c r="H762" s="484"/>
      <c r="I762" s="484"/>
      <c r="J762" s="308"/>
      <c r="K762" s="308"/>
      <c r="L762" s="308"/>
      <c r="M762" s="47"/>
      <c r="N762" s="316"/>
      <c r="O762" s="326"/>
    </row>
    <row r="763" spans="1:16">
      <c r="A763" s="3282"/>
      <c r="B763" s="396"/>
      <c r="C763" s="1138"/>
      <c r="D763" s="1052"/>
      <c r="E763" s="565"/>
      <c r="F763" s="397"/>
      <c r="G763" s="565"/>
      <c r="H763" s="399"/>
      <c r="I763" s="399"/>
      <c r="J763" s="308"/>
      <c r="K763" s="308"/>
      <c r="L763" s="308"/>
      <c r="M763" s="47"/>
      <c r="N763" s="316"/>
      <c r="O763" s="1155">
        <f>SUM(O753:O755)</f>
        <v>0</v>
      </c>
    </row>
    <row r="764" spans="1:16">
      <c r="A764" s="3282"/>
      <c r="B764" s="315"/>
      <c r="C764" s="1139"/>
      <c r="D764" s="1041" t="s">
        <v>34</v>
      </c>
      <c r="E764" s="1102">
        <f>SUM(E753:E763)</f>
        <v>11600000</v>
      </c>
      <c r="F764" s="668" t="s">
        <v>34</v>
      </c>
      <c r="G764" s="1103">
        <f>SUM(G753:G763)</f>
        <v>1227000</v>
      </c>
      <c r="H764" s="3429"/>
      <c r="I764" s="3429"/>
      <c r="J764" s="3429"/>
      <c r="K764" s="3429"/>
      <c r="L764" s="3402" t="s">
        <v>35</v>
      </c>
      <c r="M764" s="3402"/>
      <c r="N764" s="3402"/>
      <c r="O764" s="1156">
        <f>O763+G764</f>
        <v>1227000</v>
      </c>
      <c r="P764" s="1123" t="s">
        <v>7148</v>
      </c>
    </row>
    <row r="766" spans="1:16" ht="12.75" customHeight="1">
      <c r="A766" s="3275" t="s">
        <v>43</v>
      </c>
      <c r="B766" s="3275"/>
      <c r="C766" s="3275"/>
      <c r="D766" s="3275"/>
      <c r="E766" s="3275"/>
      <c r="F766" s="3275"/>
      <c r="G766" s="3275"/>
      <c r="H766" s="3275"/>
      <c r="I766" s="3275"/>
      <c r="J766" s="3275"/>
      <c r="K766" s="3275"/>
      <c r="L766" s="3275"/>
      <c r="M766" s="3275"/>
      <c r="N766" s="3275"/>
      <c r="O766" s="3275"/>
    </row>
    <row r="767" spans="1:16" ht="12.75" customHeight="1">
      <c r="A767" s="2119" t="s">
        <v>37</v>
      </c>
      <c r="B767" s="24" t="s">
        <v>3</v>
      </c>
      <c r="C767" s="8" t="s">
        <v>4</v>
      </c>
      <c r="D767" s="8" t="s">
        <v>5</v>
      </c>
      <c r="E767" s="907" t="s">
        <v>6</v>
      </c>
      <c r="F767" s="24" t="s">
        <v>7</v>
      </c>
      <c r="G767" s="885" t="s">
        <v>8</v>
      </c>
      <c r="H767" s="156" t="s">
        <v>9</v>
      </c>
      <c r="I767" s="24" t="s">
        <v>10</v>
      </c>
      <c r="J767" s="24" t="s">
        <v>11</v>
      </c>
      <c r="K767" s="24" t="s">
        <v>3</v>
      </c>
      <c r="L767" s="24" t="s">
        <v>5</v>
      </c>
      <c r="M767" s="24" t="s">
        <v>12</v>
      </c>
      <c r="N767" s="24" t="s">
        <v>7</v>
      </c>
      <c r="O767" s="30"/>
    </row>
    <row r="768" spans="1:16" ht="12.75" customHeight="1">
      <c r="A768" s="3276" t="s">
        <v>271</v>
      </c>
      <c r="B768" s="540">
        <v>9869</v>
      </c>
      <c r="C768" s="541">
        <v>0.1</v>
      </c>
      <c r="D768" s="1149" t="s">
        <v>179</v>
      </c>
      <c r="E768" s="1150">
        <v>1600000</v>
      </c>
      <c r="F768" s="541">
        <v>0.05</v>
      </c>
      <c r="G768" s="858">
        <f>E768*F768</f>
        <v>80000</v>
      </c>
      <c r="H768" s="543" t="s">
        <v>19</v>
      </c>
      <c r="I768" s="543" t="s">
        <v>1170</v>
      </c>
      <c r="J768" s="398"/>
      <c r="K768" s="418">
        <v>9957</v>
      </c>
      <c r="L768" s="1034" t="s">
        <v>9544</v>
      </c>
      <c r="M768" s="564">
        <v>1250000</v>
      </c>
      <c r="N768" s="545">
        <v>0.05</v>
      </c>
      <c r="O768" s="385">
        <f>M768*N768</f>
        <v>62500</v>
      </c>
    </row>
    <row r="769" spans="1:16" ht="12.75" customHeight="1">
      <c r="A769" s="3276"/>
      <c r="B769" s="978">
        <v>9962</v>
      </c>
      <c r="C769" s="545">
        <v>0.1</v>
      </c>
      <c r="D769" s="1034" t="s">
        <v>283</v>
      </c>
      <c r="E769" s="564">
        <v>2000000</v>
      </c>
      <c r="F769" s="545">
        <v>0.05</v>
      </c>
      <c r="G769" s="858">
        <f>E769*F769</f>
        <v>100000</v>
      </c>
      <c r="H769" s="544" t="s">
        <v>19</v>
      </c>
      <c r="I769" s="544" t="s">
        <v>1170</v>
      </c>
      <c r="J769" s="1128"/>
      <c r="K769" s="149"/>
      <c r="L769" s="149"/>
      <c r="M769" s="129"/>
      <c r="N769" s="69"/>
      <c r="O769" s="30"/>
    </row>
    <row r="770" spans="1:16" ht="12.75" customHeight="1">
      <c r="A770" s="3276"/>
      <c r="B770" s="992"/>
      <c r="C770" s="482"/>
      <c r="D770" s="1036"/>
      <c r="E770" s="583"/>
      <c r="F770" s="482"/>
      <c r="G770" s="583"/>
      <c r="H770" s="484"/>
      <c r="I770" s="484"/>
      <c r="J770" s="1128"/>
      <c r="K770" s="149"/>
      <c r="L770" s="149"/>
      <c r="M770" s="129"/>
      <c r="N770" s="69"/>
      <c r="O770" s="30"/>
    </row>
    <row r="771" spans="1:16" ht="12.75" customHeight="1">
      <c r="A771" s="3276"/>
      <c r="B771" s="992" t="s">
        <v>31</v>
      </c>
      <c r="C771" s="1079">
        <v>0.1</v>
      </c>
      <c r="D771" s="1036" t="s">
        <v>9545</v>
      </c>
      <c r="E771" s="583"/>
      <c r="F771" s="483"/>
      <c r="G771" s="583"/>
      <c r="H771" s="484"/>
      <c r="I771" s="484" t="s">
        <v>207</v>
      </c>
      <c r="J771" s="1128"/>
      <c r="K771" s="149"/>
      <c r="L771" s="149"/>
      <c r="M771" s="129"/>
      <c r="N771" s="69"/>
      <c r="O771" s="30"/>
    </row>
    <row r="772" spans="1:16" ht="12.75" customHeight="1">
      <c r="A772" s="3276"/>
      <c r="B772" s="1151"/>
      <c r="C772" s="482"/>
      <c r="D772" s="1152"/>
      <c r="E772" s="994"/>
      <c r="F772" s="482"/>
      <c r="G772" s="583"/>
      <c r="H772" s="484"/>
      <c r="I772" s="484"/>
      <c r="J772" s="1128"/>
      <c r="K772" s="149"/>
      <c r="L772" s="149"/>
      <c r="M772" s="129"/>
      <c r="N772" s="69"/>
      <c r="O772" s="30"/>
    </row>
    <row r="773" spans="1:16" ht="12.75" customHeight="1">
      <c r="A773" s="3276"/>
      <c r="B773" s="1688"/>
      <c r="C773" s="407"/>
      <c r="D773" s="1689"/>
      <c r="E773" s="407"/>
      <c r="F773" s="407"/>
      <c r="G773" s="407"/>
      <c r="H773" s="676"/>
      <c r="I773" s="407"/>
      <c r="J773" s="398"/>
      <c r="K773" s="308"/>
      <c r="L773" s="308"/>
      <c r="M773" s="129"/>
      <c r="N773" s="69"/>
      <c r="O773" s="30">
        <f>SUM(O768:O768)</f>
        <v>62500</v>
      </c>
    </row>
    <row r="774" spans="1:16" ht="12.75" customHeight="1">
      <c r="A774" s="3276"/>
      <c r="B774" s="256"/>
      <c r="C774" s="256"/>
      <c r="D774" s="1038" t="s">
        <v>34</v>
      </c>
      <c r="E774" s="988">
        <f>SUM(E768:E772)</f>
        <v>3600000</v>
      </c>
      <c r="F774" s="292" t="s">
        <v>34</v>
      </c>
      <c r="G774" s="913">
        <f>SUM(G768:G773)</f>
        <v>180000</v>
      </c>
      <c r="H774" s="3423"/>
      <c r="I774" s="3423"/>
      <c r="J774" s="3423"/>
      <c r="K774" s="3423"/>
      <c r="L774" s="3277" t="s">
        <v>35</v>
      </c>
      <c r="M774" s="3277"/>
      <c r="N774" s="3277"/>
      <c r="O774" s="1032">
        <f>O773+G774</f>
        <v>242500</v>
      </c>
      <c r="P774" s="1157" t="s">
        <v>7148</v>
      </c>
    </row>
    <row r="776" spans="1:16" ht="12.75" customHeight="1">
      <c r="A776" s="3275" t="s">
        <v>30</v>
      </c>
      <c r="B776" s="3275"/>
      <c r="C776" s="3275"/>
      <c r="D776" s="3275"/>
      <c r="E776" s="3275"/>
      <c r="F776" s="3275"/>
      <c r="G776" s="3275"/>
      <c r="H776" s="3275"/>
      <c r="I776" s="3275"/>
      <c r="J776" s="3275"/>
      <c r="K776" s="3275"/>
      <c r="L776" s="3275"/>
      <c r="M776" s="3275"/>
      <c r="N776" s="3275"/>
      <c r="O776" s="3275"/>
    </row>
    <row r="777" spans="1:16" ht="12.75" customHeight="1">
      <c r="A777" s="2119" t="s">
        <v>37</v>
      </c>
      <c r="B777" s="24" t="s">
        <v>3</v>
      </c>
      <c r="C777" s="8" t="s">
        <v>4</v>
      </c>
      <c r="D777" s="8" t="s">
        <v>5</v>
      </c>
      <c r="E777" s="907" t="s">
        <v>6</v>
      </c>
      <c r="F777" s="24" t="s">
        <v>7</v>
      </c>
      <c r="G777" s="885" t="s">
        <v>8</v>
      </c>
      <c r="H777" s="156" t="s">
        <v>9</v>
      </c>
      <c r="I777" s="24" t="s">
        <v>10</v>
      </c>
      <c r="J777" s="24" t="s">
        <v>11</v>
      </c>
      <c r="K777" s="24" t="s">
        <v>3</v>
      </c>
      <c r="L777" s="24" t="s">
        <v>5</v>
      </c>
      <c r="M777" s="24" t="s">
        <v>12</v>
      </c>
      <c r="N777" s="24" t="s">
        <v>7</v>
      </c>
      <c r="O777" s="30"/>
    </row>
    <row r="778" spans="1:16" ht="12.75" customHeight="1">
      <c r="A778" s="3282" t="s">
        <v>13</v>
      </c>
      <c r="B778" s="978">
        <v>9904</v>
      </c>
      <c r="C778" s="545">
        <v>0.1</v>
      </c>
      <c r="D778" s="1034" t="s">
        <v>9546</v>
      </c>
      <c r="E778" s="564">
        <v>2100000</v>
      </c>
      <c r="F778" s="545">
        <v>0.1</v>
      </c>
      <c r="G778" s="564">
        <f>F778*E778</f>
        <v>210000</v>
      </c>
      <c r="H778" s="544" t="s">
        <v>30</v>
      </c>
      <c r="I778" s="1143" t="s">
        <v>207</v>
      </c>
      <c r="J778" s="398"/>
      <c r="K778" s="418">
        <v>9938</v>
      </c>
      <c r="L778" s="1081" t="s">
        <v>9536</v>
      </c>
      <c r="M778" s="564">
        <v>3300000</v>
      </c>
      <c r="N778" s="383">
        <v>0.05</v>
      </c>
      <c r="O778" s="385">
        <f>M778*N778</f>
        <v>165000</v>
      </c>
    </row>
    <row r="779" spans="1:16" ht="12.75" customHeight="1">
      <c r="A779" s="3282"/>
      <c r="B779" s="1096">
        <v>9974</v>
      </c>
      <c r="C779" s="656">
        <v>0.1</v>
      </c>
      <c r="D779" s="1047" t="s">
        <v>9547</v>
      </c>
      <c r="E779" s="658">
        <v>1670000</v>
      </c>
      <c r="F779" s="656">
        <v>0.05</v>
      </c>
      <c r="G779" s="658">
        <f>E779*F779</f>
        <v>83500</v>
      </c>
      <c r="H779" s="659" t="s">
        <v>19</v>
      </c>
      <c r="I779" s="544" t="s">
        <v>207</v>
      </c>
      <c r="J779" s="398"/>
      <c r="K779" s="149"/>
      <c r="L779" s="149"/>
      <c r="M779" s="129"/>
      <c r="N779" s="69"/>
      <c r="O779" s="30"/>
    </row>
    <row r="780" spans="1:16" ht="12.75" customHeight="1">
      <c r="A780" s="3282"/>
      <c r="B780" s="1144" t="s">
        <v>171</v>
      </c>
      <c r="C780" s="1145">
        <v>0.1</v>
      </c>
      <c r="D780" s="1146" t="s">
        <v>9548</v>
      </c>
      <c r="E780" s="1147"/>
      <c r="F780" s="1145">
        <v>0.1</v>
      </c>
      <c r="G780" s="1142"/>
      <c r="H780" s="1148"/>
      <c r="I780" s="1107" t="s">
        <v>207</v>
      </c>
      <c r="J780" s="398"/>
      <c r="K780" s="149"/>
      <c r="L780" s="149"/>
      <c r="M780" s="129"/>
      <c r="N780" s="69"/>
      <c r="O780" s="30"/>
    </row>
    <row r="781" spans="1:16" ht="12.75" customHeight="1">
      <c r="A781" s="3282"/>
      <c r="B781" s="484"/>
      <c r="C781" s="482">
        <v>0.1</v>
      </c>
      <c r="D781" s="1036"/>
      <c r="E781" s="994"/>
      <c r="F781" s="483"/>
      <c r="G781" s="583"/>
      <c r="H781" s="483"/>
      <c r="I781" s="484"/>
      <c r="J781" s="398"/>
      <c r="K781" s="149"/>
      <c r="L781" s="149"/>
      <c r="M781" s="129"/>
      <c r="N781" s="69"/>
      <c r="O781" s="30"/>
    </row>
    <row r="782" spans="1:16" ht="12.75" customHeight="1">
      <c r="A782" s="3282"/>
      <c r="B782" s="447"/>
      <c r="C782" s="482"/>
      <c r="D782" s="1036"/>
      <c r="E782" s="987"/>
      <c r="F782" s="482"/>
      <c r="G782" s="583"/>
      <c r="H782" s="484"/>
      <c r="I782" s="484"/>
      <c r="J782" s="398"/>
      <c r="K782" s="149"/>
      <c r="L782" s="149"/>
      <c r="M782" s="129"/>
      <c r="N782" s="69"/>
      <c r="O782" s="30">
        <f>SUM(O778:O781)</f>
        <v>165000</v>
      </c>
    </row>
    <row r="783" spans="1:16" ht="12.75" customHeight="1">
      <c r="A783" s="3282"/>
      <c r="B783" s="256"/>
      <c r="C783" s="256"/>
      <c r="D783" s="1038" t="s">
        <v>34</v>
      </c>
      <c r="E783" s="988">
        <f>SUM(E778:E782)</f>
        <v>3770000</v>
      </c>
      <c r="F783" s="292" t="s">
        <v>34</v>
      </c>
      <c r="G783" s="913">
        <f>SUM(G778:G782)</f>
        <v>293500</v>
      </c>
      <c r="H783" s="3423"/>
      <c r="I783" s="3423"/>
      <c r="J783" s="3423"/>
      <c r="K783" s="3423"/>
      <c r="L783" s="3277" t="s">
        <v>35</v>
      </c>
      <c r="M783" s="3277"/>
      <c r="N783" s="3277"/>
      <c r="O783" s="1032">
        <f>O782+G783</f>
        <v>458500</v>
      </c>
      <c r="P783" s="1157" t="s">
        <v>7148</v>
      </c>
    </row>
    <row r="785" spans="1:16" ht="12.75" customHeight="1">
      <c r="A785" s="3275" t="s">
        <v>487</v>
      </c>
      <c r="B785" s="3275"/>
      <c r="C785" s="3275"/>
      <c r="D785" s="3275"/>
      <c r="E785" s="3275"/>
      <c r="F785" s="3275"/>
      <c r="G785" s="3275"/>
      <c r="H785" s="3275"/>
      <c r="I785" s="3275"/>
      <c r="J785" s="3275"/>
      <c r="K785" s="3275"/>
      <c r="L785" s="3275"/>
      <c r="M785" s="3275"/>
      <c r="N785" s="3275"/>
      <c r="O785" s="3275"/>
    </row>
    <row r="786" spans="1:16" ht="12.75" customHeight="1">
      <c r="A786" s="2119" t="s">
        <v>37</v>
      </c>
      <c r="B786" s="24" t="s">
        <v>3</v>
      </c>
      <c r="C786" s="8" t="s">
        <v>4</v>
      </c>
      <c r="D786" s="8" t="s">
        <v>5</v>
      </c>
      <c r="E786" s="907" t="s">
        <v>6</v>
      </c>
      <c r="F786" s="24" t="s">
        <v>7</v>
      </c>
      <c r="G786" s="885" t="s">
        <v>8</v>
      </c>
      <c r="H786" s="156" t="s">
        <v>9</v>
      </c>
      <c r="I786" s="24" t="s">
        <v>10</v>
      </c>
      <c r="J786" s="24" t="s">
        <v>11</v>
      </c>
      <c r="K786" s="24" t="s">
        <v>3</v>
      </c>
      <c r="L786" s="24" t="s">
        <v>5</v>
      </c>
      <c r="M786" s="24" t="s">
        <v>12</v>
      </c>
      <c r="N786" s="24" t="s">
        <v>7</v>
      </c>
      <c r="O786" s="30"/>
    </row>
    <row r="787" spans="1:16" ht="12.75" customHeight="1">
      <c r="A787" s="3276" t="s">
        <v>13</v>
      </c>
      <c r="B787" s="978">
        <v>9944</v>
      </c>
      <c r="C787" s="545">
        <v>0.1</v>
      </c>
      <c r="D787" s="1034" t="s">
        <v>9549</v>
      </c>
      <c r="E787" s="564">
        <v>2400000</v>
      </c>
      <c r="F787" s="545">
        <v>0.1</v>
      </c>
      <c r="G787" s="564">
        <f>E787*F787</f>
        <v>240000</v>
      </c>
      <c r="H787" s="544" t="s">
        <v>9550</v>
      </c>
      <c r="I787" s="544" t="s">
        <v>1170</v>
      </c>
      <c r="J787" s="483"/>
      <c r="K787" s="391"/>
      <c r="L787" s="393"/>
      <c r="M787" s="394"/>
      <c r="N787" s="392"/>
      <c r="O787" s="394"/>
    </row>
    <row r="788" spans="1:16" ht="12.75" customHeight="1">
      <c r="A788" s="3276"/>
      <c r="B788" s="1136">
        <v>9949</v>
      </c>
      <c r="C788" s="541">
        <v>0.1</v>
      </c>
      <c r="D788" s="1053" t="s">
        <v>9551</v>
      </c>
      <c r="E788" s="858">
        <v>2000000</v>
      </c>
      <c r="F788" s="541">
        <v>0.05</v>
      </c>
      <c r="G788" s="564">
        <f>E788*F788</f>
        <v>100000</v>
      </c>
      <c r="H788" s="543" t="s">
        <v>19</v>
      </c>
      <c r="I788" s="543" t="s">
        <v>1170</v>
      </c>
      <c r="J788" s="398"/>
      <c r="K788" s="393"/>
      <c r="L788" s="393"/>
      <c r="M788" s="394"/>
      <c r="N788" s="395"/>
      <c r="O788" s="394"/>
    </row>
    <row r="789" spans="1:16" ht="12.75" customHeight="1">
      <c r="A789" s="3276"/>
      <c r="B789" s="1136">
        <v>9978</v>
      </c>
      <c r="C789" s="541">
        <v>0.1</v>
      </c>
      <c r="D789" s="1053" t="s">
        <v>9552</v>
      </c>
      <c r="E789" s="858">
        <v>3000000</v>
      </c>
      <c r="F789" s="541">
        <v>0.05</v>
      </c>
      <c r="G789" s="564">
        <f>E789*F789</f>
        <v>150000</v>
      </c>
      <c r="H789" s="543" t="s">
        <v>19</v>
      </c>
      <c r="I789" s="543" t="s">
        <v>207</v>
      </c>
      <c r="J789" s="1128"/>
      <c r="K789" s="393"/>
      <c r="L789" s="393"/>
      <c r="M789" s="394"/>
      <c r="N789" s="395"/>
      <c r="O789" s="394"/>
    </row>
    <row r="790" spans="1:16" ht="12.75" customHeight="1">
      <c r="A790" s="3276"/>
      <c r="B790" s="978">
        <v>9957</v>
      </c>
      <c r="C790" s="545">
        <v>0.1</v>
      </c>
      <c r="D790" s="1034" t="s">
        <v>9544</v>
      </c>
      <c r="E790" s="564">
        <v>1250000</v>
      </c>
      <c r="F790" s="545">
        <v>0.05</v>
      </c>
      <c r="G790" s="564">
        <f>E790*F790</f>
        <v>62500</v>
      </c>
      <c r="H790" s="544" t="s">
        <v>43</v>
      </c>
      <c r="I790" s="544" t="s">
        <v>1170</v>
      </c>
      <c r="J790" s="1128"/>
      <c r="K790" s="393"/>
      <c r="L790" s="393"/>
      <c r="M790" s="394"/>
      <c r="N790" s="395"/>
      <c r="O790" s="394"/>
    </row>
    <row r="791" spans="1:16" ht="12.75" customHeight="1">
      <c r="A791" s="3276"/>
      <c r="B791" s="1086" t="s">
        <v>315</v>
      </c>
      <c r="C791" s="1079"/>
      <c r="D791" s="1059" t="s">
        <v>9553</v>
      </c>
      <c r="E791" s="1080"/>
      <c r="F791" s="1079"/>
      <c r="G791" s="1080"/>
      <c r="H791" s="975"/>
      <c r="I791" s="974" t="s">
        <v>207</v>
      </c>
      <c r="J791" s="1128"/>
      <c r="K791" s="149"/>
      <c r="L791" s="149"/>
      <c r="M791" s="129"/>
      <c r="N791" s="69"/>
      <c r="O791" s="30"/>
    </row>
    <row r="792" spans="1:16" ht="12.75" customHeight="1">
      <c r="A792" s="3276"/>
      <c r="B792" s="992"/>
      <c r="C792" s="482"/>
      <c r="D792" s="1036"/>
      <c r="E792" s="583"/>
      <c r="F792" s="482"/>
      <c r="G792" s="583"/>
      <c r="H792" s="483"/>
      <c r="I792" s="484"/>
      <c r="J792" s="1128"/>
      <c r="K792" s="149"/>
      <c r="L792" s="149"/>
      <c r="M792" s="129"/>
      <c r="N792" s="69"/>
      <c r="O792" s="30"/>
    </row>
    <row r="793" spans="1:16" ht="12.75" customHeight="1">
      <c r="A793" s="3276"/>
      <c r="B793" s="774"/>
      <c r="C793" s="701"/>
      <c r="D793" s="1054"/>
      <c r="E793" s="943"/>
      <c r="F793" s="701"/>
      <c r="G793" s="703"/>
      <c r="H793" s="705"/>
      <c r="I793" s="705"/>
      <c r="J793" s="398"/>
      <c r="K793" s="149"/>
      <c r="L793" s="149"/>
      <c r="M793" s="129"/>
      <c r="N793" s="69"/>
      <c r="O793" s="30">
        <f>SUM(O787:O788)</f>
        <v>0</v>
      </c>
    </row>
    <row r="794" spans="1:16" ht="12.75" customHeight="1">
      <c r="A794" s="3276"/>
      <c r="B794" s="256"/>
      <c r="C794" s="256"/>
      <c r="D794" s="1038" t="s">
        <v>34</v>
      </c>
      <c r="E794" s="912">
        <f>SUM(E787:E793)</f>
        <v>8650000</v>
      </c>
      <c r="F794" s="292" t="s">
        <v>34</v>
      </c>
      <c r="G794" s="913">
        <f>SUM(G787:G793)</f>
        <v>552500</v>
      </c>
      <c r="H794" s="3423"/>
      <c r="I794" s="3423"/>
      <c r="J794" s="3423"/>
      <c r="K794" s="3423"/>
      <c r="L794" s="3277" t="s">
        <v>35</v>
      </c>
      <c r="M794" s="3277"/>
      <c r="N794" s="3277"/>
      <c r="O794" s="1032">
        <f>O793+G794</f>
        <v>552500</v>
      </c>
      <c r="P794" s="1157" t="s">
        <v>7148</v>
      </c>
    </row>
    <row r="796" spans="1:16">
      <c r="A796" s="3275" t="s">
        <v>25</v>
      </c>
      <c r="B796" s="3275"/>
      <c r="C796" s="3275"/>
      <c r="D796" s="3275"/>
      <c r="E796" s="3275"/>
      <c r="F796" s="3275"/>
      <c r="G796" s="3275"/>
      <c r="H796" s="3275"/>
      <c r="I796" s="3275"/>
      <c r="J796" s="3275"/>
      <c r="K796" s="3275"/>
      <c r="L796" s="3275"/>
      <c r="M796" s="3275"/>
      <c r="N796" s="3275"/>
      <c r="O796" s="3275"/>
    </row>
    <row r="797" spans="1:16">
      <c r="A797" s="2119" t="s">
        <v>37</v>
      </c>
      <c r="B797" s="24" t="s">
        <v>3</v>
      </c>
      <c r="C797" s="8" t="s">
        <v>4</v>
      </c>
      <c r="D797" s="8" t="s">
        <v>5</v>
      </c>
      <c r="E797" s="907" t="s">
        <v>6</v>
      </c>
      <c r="F797" s="24" t="s">
        <v>7</v>
      </c>
      <c r="G797" s="885" t="s">
        <v>8</v>
      </c>
      <c r="H797" s="156" t="s">
        <v>9</v>
      </c>
      <c r="I797" s="24" t="s">
        <v>10</v>
      </c>
      <c r="J797" s="24" t="s">
        <v>11</v>
      </c>
      <c r="K797" s="24" t="s">
        <v>3</v>
      </c>
      <c r="L797" s="24" t="s">
        <v>5</v>
      </c>
      <c r="M797" s="24" t="s">
        <v>12</v>
      </c>
      <c r="N797" s="24" t="s">
        <v>7</v>
      </c>
      <c r="O797" s="30"/>
    </row>
    <row r="798" spans="1:16">
      <c r="A798" s="3276">
        <v>3</v>
      </c>
      <c r="B798" s="447"/>
      <c r="C798" s="482"/>
      <c r="D798" s="1036"/>
      <c r="E798" s="583"/>
      <c r="F798" s="482"/>
      <c r="G798" s="583"/>
      <c r="H798" s="484"/>
      <c r="I798" s="484"/>
      <c r="J798" s="393"/>
      <c r="K798" s="391"/>
      <c r="L798" s="777"/>
      <c r="M798" s="567"/>
      <c r="N798" s="392"/>
      <c r="O798" s="778"/>
    </row>
    <row r="799" spans="1:16">
      <c r="A799" s="3276"/>
      <c r="B799" s="581"/>
      <c r="C799" s="397"/>
      <c r="D799" s="1036"/>
      <c r="E799" s="565"/>
      <c r="F799" s="397"/>
      <c r="G799" s="888"/>
      <c r="H799" s="399"/>
      <c r="I799" s="399"/>
      <c r="J799" s="149"/>
      <c r="K799" s="149"/>
      <c r="L799" s="149"/>
      <c r="M799" s="129"/>
      <c r="N799" s="69"/>
      <c r="O799" s="30"/>
    </row>
    <row r="800" spans="1:16">
      <c r="A800" s="3276"/>
      <c r="B800" s="431"/>
      <c r="C800" s="392"/>
      <c r="D800" s="1037"/>
      <c r="E800" s="567"/>
      <c r="F800" s="392"/>
      <c r="G800" s="889"/>
      <c r="H800" s="391"/>
      <c r="I800" s="391"/>
      <c r="J800" s="149"/>
      <c r="K800" s="149"/>
      <c r="L800" s="149"/>
      <c r="M800" s="129"/>
      <c r="N800" s="69"/>
      <c r="O800" s="30">
        <f>SUM(O798:O799)</f>
        <v>0</v>
      </c>
    </row>
    <row r="801" spans="1:15">
      <c r="A801" s="3276"/>
      <c r="B801" s="256"/>
      <c r="C801" s="256"/>
      <c r="D801" s="1038" t="s">
        <v>34</v>
      </c>
      <c r="E801" s="912">
        <f>SUM(E798:E799)</f>
        <v>0</v>
      </c>
      <c r="F801" s="292" t="s">
        <v>34</v>
      </c>
      <c r="G801" s="913">
        <f>SUM(G798:G800)</f>
        <v>0</v>
      </c>
      <c r="H801" s="3423"/>
      <c r="I801" s="3423"/>
      <c r="J801" s="3423"/>
      <c r="K801" s="3423"/>
      <c r="L801" s="3277" t="s">
        <v>35</v>
      </c>
      <c r="M801" s="3277"/>
      <c r="N801" s="3277"/>
      <c r="O801" s="294">
        <f>O800+G801</f>
        <v>0</v>
      </c>
    </row>
    <row r="803" spans="1:15">
      <c r="A803" s="3435" t="s">
        <v>69</v>
      </c>
      <c r="B803" s="3435"/>
      <c r="C803" s="2113"/>
      <c r="D803" s="1042">
        <f>E801+E794+E783+E774+E764</f>
        <v>27620000</v>
      </c>
    </row>
    <row r="804" spans="1:15">
      <c r="A804" s="3436" t="s">
        <v>70</v>
      </c>
      <c r="B804" s="3436"/>
      <c r="C804" s="972"/>
      <c r="D804" s="1043"/>
    </row>
    <row r="805" spans="1:15">
      <c r="A805" s="3437" t="s">
        <v>71</v>
      </c>
      <c r="B805" s="3437"/>
      <c r="C805" s="2112"/>
      <c r="D805" s="1044"/>
    </row>
    <row r="806" spans="1:15">
      <c r="A806" s="3438"/>
      <c r="B806" s="3438"/>
      <c r="C806" s="151"/>
      <c r="D806" s="1045"/>
    </row>
    <row r="810" spans="1:15">
      <c r="A810" s="3334" t="s">
        <v>9554</v>
      </c>
      <c r="B810" s="3334"/>
      <c r="C810" s="3334"/>
      <c r="D810" s="3334"/>
      <c r="E810" s="3334"/>
      <c r="F810" s="3334"/>
      <c r="G810" s="3334"/>
      <c r="H810" s="3334"/>
      <c r="I810" s="3334"/>
    </row>
    <row r="811" spans="1:15">
      <c r="A811" s="3334"/>
      <c r="B811" s="3334"/>
      <c r="C811" s="3334"/>
      <c r="D811" s="3334"/>
      <c r="E811" s="3334"/>
      <c r="F811" s="3334"/>
      <c r="G811" s="3334"/>
      <c r="H811" s="3334"/>
      <c r="I811" s="3334"/>
    </row>
    <row r="812" spans="1:15" ht="42.75">
      <c r="A812" s="682" t="s">
        <v>523</v>
      </c>
      <c r="B812" s="682" t="s">
        <v>524</v>
      </c>
      <c r="C812" s="682" t="s">
        <v>525</v>
      </c>
      <c r="D812" s="682" t="s">
        <v>526</v>
      </c>
      <c r="E812" s="911" t="s">
        <v>6</v>
      </c>
      <c r="F812" s="683" t="s">
        <v>7</v>
      </c>
      <c r="G812" s="899" t="s">
        <v>527</v>
      </c>
      <c r="H812" s="684" t="s">
        <v>11</v>
      </c>
      <c r="I812" s="489" t="s">
        <v>528</v>
      </c>
    </row>
    <row r="813" spans="1:15">
      <c r="A813" s="978">
        <v>9938</v>
      </c>
      <c r="B813" s="545">
        <v>0.1</v>
      </c>
      <c r="C813" s="1680" t="s">
        <v>9555</v>
      </c>
      <c r="D813" s="1034" t="s">
        <v>665</v>
      </c>
      <c r="E813" s="722">
        <v>3300000</v>
      </c>
      <c r="F813" s="545">
        <v>0.01</v>
      </c>
      <c r="G813" s="564">
        <f>E813*F813</f>
        <v>33000</v>
      </c>
      <c r="H813" s="1680" t="s">
        <v>9556</v>
      </c>
      <c r="I813" s="1680" t="s">
        <v>1</v>
      </c>
    </row>
    <row r="814" spans="1:15">
      <c r="A814" s="978">
        <v>9978</v>
      </c>
      <c r="B814" s="545">
        <v>0.1</v>
      </c>
      <c r="C814" s="1680" t="s">
        <v>9557</v>
      </c>
      <c r="D814" s="1034" t="s">
        <v>665</v>
      </c>
      <c r="E814" s="564">
        <v>3000000</v>
      </c>
      <c r="F814" s="545">
        <v>0.01</v>
      </c>
      <c r="G814" s="564">
        <f>E814*F814</f>
        <v>30000</v>
      </c>
      <c r="H814" s="1680" t="s">
        <v>9558</v>
      </c>
      <c r="I814" s="1680" t="s">
        <v>9424</v>
      </c>
    </row>
    <row r="815" spans="1:15">
      <c r="A815" s="978">
        <v>9904</v>
      </c>
      <c r="B815" s="545">
        <v>0.1</v>
      </c>
      <c r="C815" s="1680" t="s">
        <v>9559</v>
      </c>
      <c r="D815" s="1034" t="s">
        <v>665</v>
      </c>
      <c r="E815" s="722">
        <v>2100000</v>
      </c>
      <c r="F815" s="545">
        <v>0.01</v>
      </c>
      <c r="G815" s="564">
        <f>E815*F815</f>
        <v>21000</v>
      </c>
      <c r="H815" s="1680" t="s">
        <v>747</v>
      </c>
      <c r="I815" s="1680" t="s">
        <v>130</v>
      </c>
    </row>
    <row r="816" spans="1:15">
      <c r="A816" s="978">
        <v>9957</v>
      </c>
      <c r="B816" s="545">
        <v>0.1</v>
      </c>
      <c r="C816" s="1680" t="s">
        <v>9560</v>
      </c>
      <c r="D816" s="1034" t="s">
        <v>665</v>
      </c>
      <c r="E816" s="564">
        <v>1250000</v>
      </c>
      <c r="F816" s="545">
        <v>0.01</v>
      </c>
      <c r="G816" s="564">
        <f>E816*F816</f>
        <v>12500</v>
      </c>
      <c r="H816" s="1680" t="s">
        <v>9558</v>
      </c>
      <c r="I816" s="1680" t="s">
        <v>9424</v>
      </c>
    </row>
    <row r="817" spans="1:9">
      <c r="A817" s="978">
        <v>9974</v>
      </c>
      <c r="B817" s="545">
        <v>0.1</v>
      </c>
      <c r="C817" s="1680" t="s">
        <v>9561</v>
      </c>
      <c r="D817" s="1034" t="s">
        <v>9562</v>
      </c>
      <c r="E817" s="564">
        <v>1670000</v>
      </c>
      <c r="F817" s="729">
        <v>0.01</v>
      </c>
      <c r="G817" s="564">
        <f>E817*F817</f>
        <v>16700</v>
      </c>
      <c r="H817" s="1680" t="s">
        <v>9556</v>
      </c>
      <c r="I817" s="1680" t="s">
        <v>130</v>
      </c>
    </row>
    <row r="818" spans="1:9">
      <c r="A818" s="1681"/>
      <c r="B818" s="1681"/>
      <c r="C818" s="1681" t="s">
        <v>9563</v>
      </c>
      <c r="D818" s="1055" t="s">
        <v>627</v>
      </c>
      <c r="E818" s="950"/>
      <c r="F818" s="1681"/>
      <c r="G818" s="989"/>
      <c r="H818" s="1681"/>
      <c r="I818" s="1681" t="s">
        <v>1</v>
      </c>
    </row>
    <row r="819" spans="1:9">
      <c r="A819" s="1681"/>
      <c r="B819" s="1681"/>
      <c r="C819" s="1681" t="s">
        <v>9564</v>
      </c>
      <c r="D819" s="1055" t="s">
        <v>627</v>
      </c>
      <c r="E819" s="950"/>
      <c r="F819" s="1681"/>
      <c r="G819" s="989"/>
      <c r="H819" s="1681"/>
      <c r="I819" s="1681" t="s">
        <v>9424</v>
      </c>
    </row>
    <row r="820" spans="1:9">
      <c r="A820" s="983"/>
      <c r="B820" s="609"/>
      <c r="C820" s="1681" t="s">
        <v>9565</v>
      </c>
      <c r="D820" s="1055" t="s">
        <v>627</v>
      </c>
      <c r="E820" s="1129"/>
      <c r="F820" s="1681"/>
      <c r="G820" s="989"/>
      <c r="H820" s="1681"/>
      <c r="I820" s="1681" t="s">
        <v>130</v>
      </c>
    </row>
    <row r="821" spans="1:9">
      <c r="A821" s="609"/>
      <c r="B821" s="609"/>
      <c r="C821" s="1681" t="s">
        <v>9566</v>
      </c>
      <c r="D821" s="1055" t="s">
        <v>627</v>
      </c>
      <c r="E821" s="950"/>
      <c r="F821" s="1681"/>
      <c r="G821" s="989"/>
      <c r="H821" s="1681"/>
      <c r="I821" s="1681" t="s">
        <v>1</v>
      </c>
    </row>
    <row r="822" spans="1:9">
      <c r="A822" s="407"/>
      <c r="B822" s="407"/>
      <c r="C822" s="407"/>
      <c r="D822" s="920"/>
      <c r="E822" s="1108">
        <f>SUM(E813:E821)</f>
        <v>11320000</v>
      </c>
      <c r="F822" s="407"/>
      <c r="G822" s="1122">
        <f>SUM(G813:G821)</f>
        <v>113200</v>
      </c>
      <c r="H822" s="1123" t="s">
        <v>7148</v>
      </c>
      <c r="I822" s="407"/>
    </row>
    <row r="826" spans="1:9">
      <c r="A826" s="3334" t="s">
        <v>9567</v>
      </c>
      <c r="B826" s="3334"/>
      <c r="C826" s="3334"/>
      <c r="D826" s="3334"/>
      <c r="E826" s="3334"/>
      <c r="F826" s="3334"/>
      <c r="G826" s="3334"/>
      <c r="H826" s="3334"/>
      <c r="I826" s="3334"/>
    </row>
    <row r="827" spans="1:9">
      <c r="A827" s="3334"/>
      <c r="B827" s="3334"/>
      <c r="C827" s="3334"/>
      <c r="D827" s="3334"/>
      <c r="E827" s="3334"/>
      <c r="F827" s="3334"/>
      <c r="G827" s="3334"/>
      <c r="H827" s="3334"/>
      <c r="I827" s="3334"/>
    </row>
    <row r="828" spans="1:9" ht="42.75">
      <c r="A828" s="682" t="s">
        <v>523</v>
      </c>
      <c r="B828" s="682" t="s">
        <v>524</v>
      </c>
      <c r="C828" s="682" t="s">
        <v>525</v>
      </c>
      <c r="D828" s="682" t="s">
        <v>526</v>
      </c>
      <c r="E828" s="911" t="s">
        <v>6</v>
      </c>
      <c r="F828" s="683" t="s">
        <v>7</v>
      </c>
      <c r="G828" s="899" t="s">
        <v>527</v>
      </c>
      <c r="H828" s="684" t="s">
        <v>11</v>
      </c>
      <c r="I828" s="489" t="s">
        <v>528</v>
      </c>
    </row>
    <row r="829" spans="1:9" s="1087" customFormat="1" ht="15">
      <c r="A829" s="1098">
        <v>9869</v>
      </c>
      <c r="B829" s="1094">
        <v>0.1</v>
      </c>
      <c r="C829" s="1081" t="s">
        <v>9568</v>
      </c>
      <c r="D829" s="1082"/>
      <c r="E829" s="1024">
        <v>1600000</v>
      </c>
      <c r="F829" s="1115">
        <v>0.04</v>
      </c>
      <c r="G829" s="1153">
        <f t="shared" ref="G829:G836" si="23">E829*F829</f>
        <v>64000</v>
      </c>
      <c r="H829" s="1081"/>
      <c r="I829" s="1081" t="s">
        <v>46</v>
      </c>
    </row>
    <row r="830" spans="1:9" s="1087" customFormat="1" ht="15">
      <c r="A830" s="1098">
        <v>9918</v>
      </c>
      <c r="B830" s="1094">
        <v>0.1</v>
      </c>
      <c r="C830" s="1081" t="s">
        <v>9569</v>
      </c>
      <c r="D830" s="1082"/>
      <c r="E830" s="1024">
        <v>3000000</v>
      </c>
      <c r="F830" s="1115">
        <v>0.04</v>
      </c>
      <c r="G830" s="1153">
        <f t="shared" si="23"/>
        <v>120000</v>
      </c>
      <c r="H830" s="1081"/>
      <c r="I830" s="1081" t="s">
        <v>1</v>
      </c>
    </row>
    <row r="831" spans="1:9" s="1087" customFormat="1" ht="15">
      <c r="A831" s="1098">
        <v>9949</v>
      </c>
      <c r="B831" s="1094">
        <v>0.1</v>
      </c>
      <c r="C831" s="1081" t="s">
        <v>9570</v>
      </c>
      <c r="D831" s="1082"/>
      <c r="E831" s="1024">
        <v>2000000</v>
      </c>
      <c r="F831" s="1115">
        <v>0.04</v>
      </c>
      <c r="G831" s="1153">
        <f t="shared" si="23"/>
        <v>80000</v>
      </c>
      <c r="H831" s="1081"/>
      <c r="I831" s="1081" t="s">
        <v>9571</v>
      </c>
    </row>
    <row r="832" spans="1:9" ht="14.25">
      <c r="A832" s="978">
        <v>9944</v>
      </c>
      <c r="B832" s="545">
        <v>0.1</v>
      </c>
      <c r="C832" s="1081" t="s">
        <v>9572</v>
      </c>
      <c r="D832" s="1034"/>
      <c r="E832" s="722">
        <v>2400000</v>
      </c>
      <c r="F832" s="1115">
        <v>0.04</v>
      </c>
      <c r="G832" s="1153">
        <f t="shared" si="23"/>
        <v>96000</v>
      </c>
      <c r="H832" s="1680"/>
      <c r="I832" s="1680" t="s">
        <v>9571</v>
      </c>
    </row>
    <row r="833" spans="1:9" ht="14.25">
      <c r="A833" s="978">
        <v>9946</v>
      </c>
      <c r="B833" s="545">
        <v>0.1</v>
      </c>
      <c r="C833" s="1680" t="s">
        <v>9573</v>
      </c>
      <c r="D833" s="1034"/>
      <c r="E833" s="722">
        <v>1350000</v>
      </c>
      <c r="F833" s="1115">
        <v>0.04</v>
      </c>
      <c r="G833" s="1153">
        <f t="shared" si="23"/>
        <v>54000</v>
      </c>
      <c r="H833" s="1680"/>
      <c r="I833" s="1680" t="s">
        <v>1</v>
      </c>
    </row>
    <row r="834" spans="1:9" ht="14.25">
      <c r="A834" s="978">
        <v>9962</v>
      </c>
      <c r="B834" s="545">
        <v>0.1</v>
      </c>
      <c r="C834" s="1680" t="s">
        <v>9574</v>
      </c>
      <c r="D834" s="1034"/>
      <c r="E834" s="722">
        <v>2000000</v>
      </c>
      <c r="F834" s="1115">
        <v>0.04</v>
      </c>
      <c r="G834" s="1153">
        <f t="shared" si="23"/>
        <v>80000</v>
      </c>
      <c r="H834" s="1680"/>
      <c r="I834" s="1680" t="s">
        <v>46</v>
      </c>
    </row>
    <row r="835" spans="1:9" ht="14.25">
      <c r="A835" s="978">
        <v>9982</v>
      </c>
      <c r="B835" s="545">
        <v>0.1</v>
      </c>
      <c r="C835" s="1680" t="s">
        <v>9575</v>
      </c>
      <c r="D835" s="1034"/>
      <c r="E835" s="722">
        <v>2250000</v>
      </c>
      <c r="F835" s="1115">
        <v>0.04</v>
      </c>
      <c r="G835" s="1153">
        <f t="shared" si="23"/>
        <v>90000</v>
      </c>
      <c r="H835" s="1680"/>
      <c r="I835" s="1680" t="s">
        <v>1</v>
      </c>
    </row>
    <row r="836" spans="1:9" ht="14.25">
      <c r="A836" s="978">
        <v>9980</v>
      </c>
      <c r="B836" s="545">
        <v>0.1</v>
      </c>
      <c r="C836" s="1680" t="s">
        <v>9576</v>
      </c>
      <c r="D836" s="1034"/>
      <c r="E836" s="722">
        <v>1700000</v>
      </c>
      <c r="F836" s="1115">
        <v>0.04</v>
      </c>
      <c r="G836" s="1153">
        <f t="shared" si="23"/>
        <v>68000</v>
      </c>
      <c r="H836" s="1680"/>
      <c r="I836" s="1680" t="s">
        <v>1</v>
      </c>
    </row>
    <row r="837" spans="1:9">
      <c r="A837" s="1681"/>
      <c r="B837" s="1681"/>
      <c r="C837" s="1681" t="s">
        <v>9541</v>
      </c>
      <c r="D837" s="1055" t="s">
        <v>9577</v>
      </c>
      <c r="E837" s="1129"/>
      <c r="F837" s="1681"/>
      <c r="G837" s="950"/>
      <c r="H837" s="1681"/>
      <c r="I837" s="1681" t="s">
        <v>1</v>
      </c>
    </row>
    <row r="838" spans="1:9">
      <c r="A838" s="1681"/>
      <c r="B838" s="1681"/>
      <c r="C838" s="1681" t="s">
        <v>9578</v>
      </c>
      <c r="D838" s="1055" t="s">
        <v>9577</v>
      </c>
      <c r="E838" s="1129"/>
      <c r="F838" s="1681"/>
      <c r="G838" s="950"/>
      <c r="H838" s="1681"/>
      <c r="I838" s="1681" t="s">
        <v>9571</v>
      </c>
    </row>
    <row r="839" spans="1:9">
      <c r="A839" s="407"/>
      <c r="B839" s="407"/>
      <c r="C839" s="407"/>
      <c r="D839" s="920"/>
      <c r="E839" s="1154">
        <f>SUM(E829:E838)</f>
        <v>16300000</v>
      </c>
      <c r="F839" s="955"/>
      <c r="G839" s="1122">
        <f>SUM(G829:G838)</f>
        <v>652000</v>
      </c>
      <c r="H839" s="1123" t="s">
        <v>7148</v>
      </c>
      <c r="I839" s="407"/>
    </row>
    <row r="841" spans="1:9">
      <c r="A841" s="3305" t="s">
        <v>9579</v>
      </c>
      <c r="B841" s="3305"/>
      <c r="C841" s="3305"/>
      <c r="D841" s="3305"/>
      <c r="E841" s="3305"/>
      <c r="F841" s="3305"/>
      <c r="G841" s="3305"/>
    </row>
    <row r="842" spans="1:9">
      <c r="A842" s="3305"/>
      <c r="B842" s="3305"/>
      <c r="C842" s="3305"/>
      <c r="D842" s="3305"/>
      <c r="E842" s="3305"/>
      <c r="F842" s="3305"/>
      <c r="G842" s="3305"/>
    </row>
    <row r="843" spans="1:9" ht="20.25" customHeight="1">
      <c r="A843" s="504">
        <v>9918</v>
      </c>
      <c r="B843" s="963">
        <v>0.1</v>
      </c>
      <c r="C843" s="1081" t="s">
        <v>4060</v>
      </c>
      <c r="D843" s="783"/>
      <c r="E843" s="946">
        <v>3000000</v>
      </c>
      <c r="F843" s="948">
        <v>0.02</v>
      </c>
      <c r="G843" s="947">
        <f t="shared" ref="G843:G855" si="24">E843*F843</f>
        <v>60000</v>
      </c>
    </row>
    <row r="844" spans="1:9" ht="20.25" customHeight="1">
      <c r="A844" s="579">
        <v>9938</v>
      </c>
      <c r="B844" s="963">
        <v>0.1</v>
      </c>
      <c r="C844" s="1081" t="s">
        <v>9536</v>
      </c>
      <c r="D844" s="1034"/>
      <c r="E844" s="946">
        <v>3300000</v>
      </c>
      <c r="F844" s="948">
        <v>0.02</v>
      </c>
      <c r="G844" s="947">
        <f t="shared" si="24"/>
        <v>66000</v>
      </c>
    </row>
    <row r="845" spans="1:9" ht="20.25" customHeight="1">
      <c r="A845" s="504">
        <v>9982</v>
      </c>
      <c r="B845" s="963">
        <v>0.1</v>
      </c>
      <c r="C845" s="1680" t="s">
        <v>4165</v>
      </c>
      <c r="D845" s="1034"/>
      <c r="E845" s="946">
        <v>2250000</v>
      </c>
      <c r="F845" s="948">
        <v>0.02</v>
      </c>
      <c r="G845" s="947">
        <f t="shared" si="24"/>
        <v>45000</v>
      </c>
    </row>
    <row r="846" spans="1:9" ht="20.25" customHeight="1">
      <c r="A846" s="504">
        <v>9980</v>
      </c>
      <c r="B846" s="963">
        <v>0.1</v>
      </c>
      <c r="C846" s="1680" t="s">
        <v>9538</v>
      </c>
      <c r="D846" s="1034"/>
      <c r="E846" s="946">
        <v>1700000</v>
      </c>
      <c r="F846" s="948">
        <v>0.02</v>
      </c>
      <c r="G846" s="947">
        <f t="shared" si="24"/>
        <v>34000</v>
      </c>
    </row>
    <row r="847" spans="1:9" ht="20.25" customHeight="1">
      <c r="A847" s="664">
        <v>9946</v>
      </c>
      <c r="B847" s="963">
        <v>0.1</v>
      </c>
      <c r="C847" s="1680" t="s">
        <v>9539</v>
      </c>
      <c r="D847" s="1034"/>
      <c r="E847" s="946">
        <v>1350000</v>
      </c>
      <c r="F847" s="948">
        <v>0.02</v>
      </c>
      <c r="G847" s="947">
        <f t="shared" si="24"/>
        <v>27000</v>
      </c>
    </row>
    <row r="848" spans="1:9" ht="20.25" customHeight="1">
      <c r="A848" s="664">
        <v>9869</v>
      </c>
      <c r="B848" s="963">
        <v>0.1</v>
      </c>
      <c r="C848" s="1680" t="s">
        <v>9580</v>
      </c>
      <c r="D848" s="1034"/>
      <c r="E848" s="946">
        <v>1600000</v>
      </c>
      <c r="F848" s="948">
        <v>0.02</v>
      </c>
      <c r="G848" s="947">
        <f t="shared" si="24"/>
        <v>32000</v>
      </c>
    </row>
    <row r="849" spans="1:15" ht="20.25" customHeight="1">
      <c r="A849" s="504">
        <v>9962</v>
      </c>
      <c r="B849" s="963">
        <v>0.1</v>
      </c>
      <c r="C849" s="1680" t="s">
        <v>2900</v>
      </c>
      <c r="D849" s="1034"/>
      <c r="E849" s="946">
        <v>2000000</v>
      </c>
      <c r="F849" s="948">
        <v>0.02</v>
      </c>
      <c r="G849" s="947">
        <f t="shared" si="24"/>
        <v>40000</v>
      </c>
    </row>
    <row r="850" spans="1:15" ht="20.25" customHeight="1">
      <c r="A850" s="504">
        <v>9904</v>
      </c>
      <c r="B850" s="963">
        <v>0.1</v>
      </c>
      <c r="C850" s="1680" t="s">
        <v>9581</v>
      </c>
      <c r="D850" s="1034"/>
      <c r="E850" s="946">
        <v>2100000</v>
      </c>
      <c r="F850" s="948">
        <v>0.02</v>
      </c>
      <c r="G850" s="947">
        <f t="shared" si="24"/>
        <v>42000</v>
      </c>
    </row>
    <row r="851" spans="1:15" ht="20.25" customHeight="1">
      <c r="A851" s="579">
        <v>9944</v>
      </c>
      <c r="B851" s="963">
        <v>0.1</v>
      </c>
      <c r="C851" s="1680" t="s">
        <v>4172</v>
      </c>
      <c r="D851" s="1034"/>
      <c r="E851" s="946">
        <v>2400000</v>
      </c>
      <c r="F851" s="948">
        <v>0.02</v>
      </c>
      <c r="G851" s="947">
        <f t="shared" si="24"/>
        <v>48000</v>
      </c>
    </row>
    <row r="852" spans="1:15" ht="20.25" customHeight="1">
      <c r="A852" s="504">
        <v>9949</v>
      </c>
      <c r="B852" s="963">
        <v>0.1</v>
      </c>
      <c r="C852" s="1680" t="s">
        <v>9582</v>
      </c>
      <c r="D852" s="1034"/>
      <c r="E852" s="946">
        <v>2000000</v>
      </c>
      <c r="F852" s="948">
        <v>0.02</v>
      </c>
      <c r="G852" s="947">
        <f t="shared" si="24"/>
        <v>40000</v>
      </c>
    </row>
    <row r="853" spans="1:15" ht="20.25" customHeight="1">
      <c r="A853" s="579">
        <v>9978</v>
      </c>
      <c r="B853" s="963">
        <v>0.1</v>
      </c>
      <c r="C853" s="1680" t="s">
        <v>9552</v>
      </c>
      <c r="D853" s="1034"/>
      <c r="E853" s="946">
        <v>3000000</v>
      </c>
      <c r="F853" s="948">
        <v>0.02</v>
      </c>
      <c r="G853" s="947">
        <f t="shared" si="24"/>
        <v>60000</v>
      </c>
    </row>
    <row r="854" spans="1:15" ht="20.25" customHeight="1">
      <c r="A854" s="504">
        <v>9957</v>
      </c>
      <c r="B854" s="963">
        <v>0.1</v>
      </c>
      <c r="C854" s="497" t="s">
        <v>9560</v>
      </c>
      <c r="D854" s="1034"/>
      <c r="E854" s="946">
        <v>1250000</v>
      </c>
      <c r="F854" s="948">
        <v>0.02</v>
      </c>
      <c r="G854" s="947">
        <f t="shared" si="24"/>
        <v>25000</v>
      </c>
    </row>
    <row r="855" spans="1:15" s="711" customFormat="1" ht="20.25" customHeight="1">
      <c r="A855" s="579">
        <v>9974</v>
      </c>
      <c r="B855" s="963">
        <v>0.1</v>
      </c>
      <c r="C855" s="497" t="s">
        <v>9583</v>
      </c>
      <c r="D855" s="1048"/>
      <c r="E855" s="967">
        <v>1670000</v>
      </c>
      <c r="F855" s="948">
        <v>0.02</v>
      </c>
      <c r="G855" s="947">
        <f t="shared" si="24"/>
        <v>33400</v>
      </c>
      <c r="H855" s="544"/>
    </row>
    <row r="856" spans="1:15" ht="20.25" customHeight="1">
      <c r="A856" s="1680"/>
      <c r="B856" s="545"/>
      <c r="C856" s="1680"/>
      <c r="D856" s="1034"/>
      <c r="E856" s="1027">
        <f>SUM(E843:E855)</f>
        <v>27620000</v>
      </c>
      <c r="F856" s="709"/>
      <c r="G856" s="952">
        <f>SUM(G843:G855)</f>
        <v>552400</v>
      </c>
      <c r="H856" s="953" t="s">
        <v>7165</v>
      </c>
    </row>
    <row r="859" spans="1:15">
      <c r="A859" s="3274" t="s">
        <v>9584</v>
      </c>
      <c r="B859" s="3274"/>
      <c r="C859" s="3274"/>
      <c r="D859" s="3274"/>
      <c r="E859" s="3274"/>
      <c r="F859" s="3274"/>
      <c r="G859" s="3274"/>
      <c r="H859" s="3274"/>
      <c r="I859" s="3274"/>
      <c r="J859" s="3274"/>
      <c r="K859" s="3274"/>
      <c r="L859" s="3274"/>
      <c r="M859" s="3274"/>
      <c r="N859" s="3274"/>
      <c r="O859" s="3274"/>
    </row>
    <row r="860" spans="1:15">
      <c r="A860" s="3274"/>
      <c r="B860" s="3274"/>
      <c r="C860" s="3274"/>
      <c r="D860" s="3274"/>
      <c r="E860" s="3274"/>
      <c r="F860" s="3274"/>
      <c r="G860" s="3274"/>
      <c r="H860" s="3274"/>
      <c r="I860" s="3274"/>
      <c r="J860" s="3274"/>
      <c r="K860" s="3274"/>
      <c r="L860" s="3274"/>
      <c r="M860" s="3274"/>
      <c r="N860" s="3274"/>
      <c r="O860" s="3274"/>
    </row>
    <row r="861" spans="1:15">
      <c r="A861" s="3275" t="s">
        <v>15</v>
      </c>
      <c r="B861" s="3275"/>
      <c r="C861" s="3275"/>
      <c r="D861" s="3275"/>
      <c r="E861" s="3275"/>
      <c r="F861" s="3275"/>
      <c r="G861" s="3275"/>
      <c r="H861" s="3275"/>
      <c r="I861" s="3275"/>
      <c r="J861" s="3275"/>
      <c r="K861" s="3275"/>
      <c r="L861" s="3275"/>
      <c r="M861" s="3275"/>
      <c r="N861" s="3275"/>
      <c r="O861" s="3275"/>
    </row>
    <row r="862" spans="1:15">
      <c r="A862" s="2120" t="s">
        <v>37</v>
      </c>
      <c r="B862" s="509" t="s">
        <v>3</v>
      </c>
      <c r="C862" s="464" t="s">
        <v>4</v>
      </c>
      <c r="D862" s="464" t="s">
        <v>5</v>
      </c>
      <c r="E862" s="958" t="s">
        <v>6</v>
      </c>
      <c r="F862" s="463" t="s">
        <v>7</v>
      </c>
      <c r="G862" s="959" t="s">
        <v>8</v>
      </c>
      <c r="H862" s="509" t="s">
        <v>9</v>
      </c>
      <c r="I862" s="463" t="s">
        <v>10</v>
      </c>
      <c r="J862" s="24" t="s">
        <v>11</v>
      </c>
      <c r="K862" s="24" t="s">
        <v>3</v>
      </c>
      <c r="L862" s="24" t="s">
        <v>5</v>
      </c>
      <c r="M862" s="24" t="s">
        <v>12</v>
      </c>
      <c r="N862" s="24" t="s">
        <v>7</v>
      </c>
      <c r="O862" s="30"/>
    </row>
    <row r="863" spans="1:15" ht="15">
      <c r="A863" s="3282" t="s">
        <v>232</v>
      </c>
      <c r="B863" s="1098">
        <v>10112</v>
      </c>
      <c r="C863" s="1094">
        <v>0.1</v>
      </c>
      <c r="D863" s="1081" t="s">
        <v>9585</v>
      </c>
      <c r="E863" s="1153">
        <v>2140000</v>
      </c>
      <c r="F863" s="1094">
        <v>7.0000000000000007E-2</v>
      </c>
      <c r="G863" s="1153">
        <f t="shared" ref="G863:G870" si="25">E863*F863</f>
        <v>149800</v>
      </c>
      <c r="H863" s="1158" t="s">
        <v>19</v>
      </c>
      <c r="I863" s="1158" t="s">
        <v>1170</v>
      </c>
      <c r="J863" s="1211"/>
      <c r="K863" s="1212"/>
      <c r="L863" s="1213"/>
      <c r="M863" s="1214"/>
      <c r="N863" s="1215"/>
      <c r="O863" s="1216"/>
    </row>
    <row r="864" spans="1:15" ht="15">
      <c r="A864" s="3282"/>
      <c r="B864" s="1098">
        <v>10067</v>
      </c>
      <c r="C864" s="1094">
        <v>0.1</v>
      </c>
      <c r="D864" s="1081" t="s">
        <v>9586</v>
      </c>
      <c r="E864" s="1153">
        <v>1800000</v>
      </c>
      <c r="F864" s="1094">
        <v>0.12</v>
      </c>
      <c r="G864" s="1153">
        <f t="shared" si="25"/>
        <v>216000</v>
      </c>
      <c r="H864" s="1158" t="s">
        <v>15</v>
      </c>
      <c r="I864" s="1158" t="s">
        <v>207</v>
      </c>
      <c r="J864" s="1217"/>
      <c r="K864" s="1211"/>
      <c r="L864" s="1211"/>
      <c r="M864" s="1191"/>
      <c r="N864" s="1210"/>
      <c r="O864" s="1218"/>
    </row>
    <row r="865" spans="1:16" ht="15">
      <c r="A865" s="3282"/>
      <c r="B865" s="1219">
        <v>10042</v>
      </c>
      <c r="C865" s="1220">
        <v>0.08</v>
      </c>
      <c r="D865" s="1166" t="s">
        <v>9587</v>
      </c>
      <c r="E865" s="1221">
        <v>2100000</v>
      </c>
      <c r="F865" s="1222">
        <v>0.06</v>
      </c>
      <c r="G865" s="1221">
        <f t="shared" si="25"/>
        <v>126000</v>
      </c>
      <c r="H865" s="1223" t="s">
        <v>43</v>
      </c>
      <c r="I865" s="1223" t="s">
        <v>1170</v>
      </c>
      <c r="J865" s="1211"/>
      <c r="K865" s="1211"/>
      <c r="L865" s="1211"/>
      <c r="M865" s="1191"/>
      <c r="N865" s="1210"/>
      <c r="O865" s="1218"/>
    </row>
    <row r="866" spans="1:16" ht="15">
      <c r="A866" s="3282"/>
      <c r="B866" s="1224">
        <v>10078</v>
      </c>
      <c r="C866" s="1225">
        <v>0.08</v>
      </c>
      <c r="D866" s="1082" t="s">
        <v>9588</v>
      </c>
      <c r="E866" s="1153">
        <v>3150000</v>
      </c>
      <c r="F866" s="1094">
        <v>0.06</v>
      </c>
      <c r="G866" s="1221">
        <f t="shared" si="25"/>
        <v>189000</v>
      </c>
      <c r="H866" s="1158" t="s">
        <v>487</v>
      </c>
      <c r="I866" s="1158" t="s">
        <v>1170</v>
      </c>
      <c r="J866" s="1217"/>
      <c r="K866" s="1185"/>
      <c r="L866" s="1185"/>
      <c r="M866" s="1186"/>
      <c r="N866" s="1226"/>
      <c r="O866" s="1227"/>
    </row>
    <row r="867" spans="1:16" ht="15">
      <c r="A867" s="3282"/>
      <c r="B867" s="1228">
        <v>10091</v>
      </c>
      <c r="C867" s="1229">
        <v>0.1</v>
      </c>
      <c r="D867" s="1171" t="s">
        <v>9589</v>
      </c>
      <c r="E867" s="1230">
        <v>1950000</v>
      </c>
      <c r="F867" s="1229">
        <v>0.12</v>
      </c>
      <c r="G867" s="1221">
        <f t="shared" si="25"/>
        <v>234000</v>
      </c>
      <c r="H867" s="1231" t="s">
        <v>15</v>
      </c>
      <c r="I867" s="1231" t="s">
        <v>1170</v>
      </c>
      <c r="J867" s="1217"/>
      <c r="K867" s="1185"/>
      <c r="L867" s="1185"/>
      <c r="M867" s="1186"/>
      <c r="N867" s="1226"/>
      <c r="O867" s="1227"/>
    </row>
    <row r="868" spans="1:16" ht="15">
      <c r="A868" s="3282"/>
      <c r="B868" s="1232">
        <v>10131</v>
      </c>
      <c r="C868" s="1233">
        <v>0.1</v>
      </c>
      <c r="D868" s="1234" t="s">
        <v>9590</v>
      </c>
      <c r="E868" s="1221">
        <v>3500000</v>
      </c>
      <c r="F868" s="1222">
        <v>7.0000000000000007E-2</v>
      </c>
      <c r="G868" s="1221">
        <f t="shared" si="25"/>
        <v>245000.00000000003</v>
      </c>
      <c r="H868" s="1223" t="s">
        <v>30</v>
      </c>
      <c r="I868" s="1223" t="s">
        <v>1170</v>
      </c>
      <c r="J868" s="1217"/>
      <c r="K868" s="1185"/>
      <c r="L868" s="1185"/>
      <c r="M868" s="1186"/>
      <c r="N868" s="1226"/>
      <c r="O868" s="1227"/>
    </row>
    <row r="869" spans="1:16" ht="15">
      <c r="A869" s="3282"/>
      <c r="B869" s="1232">
        <v>10132</v>
      </c>
      <c r="C869" s="1233">
        <v>0.1</v>
      </c>
      <c r="D869" s="1234" t="s">
        <v>9591</v>
      </c>
      <c r="E869" s="1221">
        <v>2100000</v>
      </c>
      <c r="F869" s="1222">
        <v>0.12</v>
      </c>
      <c r="G869" s="1221">
        <f t="shared" si="25"/>
        <v>252000</v>
      </c>
      <c r="H869" s="1223" t="s">
        <v>15</v>
      </c>
      <c r="I869" s="1223" t="s">
        <v>1170</v>
      </c>
      <c r="J869" s="1217"/>
      <c r="K869" s="1185"/>
      <c r="L869" s="1185"/>
      <c r="M869" s="1186"/>
      <c r="N869" s="1226"/>
      <c r="O869" s="1227"/>
    </row>
    <row r="870" spans="1:16" ht="60">
      <c r="A870" s="3282"/>
      <c r="B870" s="1235" t="s">
        <v>9592</v>
      </c>
      <c r="C870" s="1236" t="s">
        <v>584</v>
      </c>
      <c r="D870" s="1237" t="s">
        <v>9593</v>
      </c>
      <c r="E870" s="1238">
        <v>4000000</v>
      </c>
      <c r="F870" s="1239">
        <v>0.12</v>
      </c>
      <c r="G870" s="1240">
        <f t="shared" si="25"/>
        <v>480000</v>
      </c>
      <c r="H870" s="1241" t="s">
        <v>15</v>
      </c>
      <c r="I870" s="1241" t="s">
        <v>1170</v>
      </c>
      <c r="J870" s="1217"/>
      <c r="K870" s="1185"/>
      <c r="L870" s="1185"/>
      <c r="M870" s="1186"/>
      <c r="N870" s="1226"/>
      <c r="O870" s="1227"/>
    </row>
    <row r="871" spans="1:16" ht="15">
      <c r="A871" s="3282"/>
      <c r="B871" s="1242" t="s">
        <v>9518</v>
      </c>
      <c r="C871" s="1243">
        <v>0.1</v>
      </c>
      <c r="D871" s="1244" t="s">
        <v>9594</v>
      </c>
      <c r="E871" s="1245"/>
      <c r="F871" s="1246"/>
      <c r="G871" s="1247"/>
      <c r="H871" s="1247"/>
      <c r="I871" s="1247"/>
      <c r="J871" s="1217"/>
      <c r="K871" s="1185"/>
      <c r="L871" s="1185"/>
      <c r="M871" s="1186"/>
      <c r="N871" s="1226"/>
      <c r="O871" s="1227"/>
    </row>
    <row r="872" spans="1:16" ht="15">
      <c r="A872" s="3282"/>
      <c r="B872" s="1205" t="s">
        <v>171</v>
      </c>
      <c r="C872" s="1206">
        <v>0.1</v>
      </c>
      <c r="D872" s="1140" t="s">
        <v>9595</v>
      </c>
      <c r="E872" s="1248"/>
      <c r="F872" s="1141"/>
      <c r="G872" s="1248"/>
      <c r="H872" s="1141"/>
      <c r="I872" s="1208" t="s">
        <v>199</v>
      </c>
      <c r="J872" s="1217"/>
      <c r="K872" s="1185"/>
      <c r="L872" s="1185"/>
      <c r="M872" s="1186"/>
      <c r="N872" s="1226"/>
      <c r="O872" s="1227"/>
    </row>
    <row r="873" spans="1:16" ht="15">
      <c r="A873" s="3282"/>
      <c r="B873" s="1205" t="s">
        <v>171</v>
      </c>
      <c r="C873" s="1206">
        <v>0.1</v>
      </c>
      <c r="D873" s="1140" t="s">
        <v>9596</v>
      </c>
      <c r="E873" s="1248"/>
      <c r="F873" s="1141"/>
      <c r="G873" s="1248"/>
      <c r="H873" s="1141"/>
      <c r="I873" s="1208" t="s">
        <v>207</v>
      </c>
      <c r="J873" s="1217"/>
      <c r="K873" s="1185"/>
      <c r="L873" s="1185"/>
      <c r="M873" s="1186"/>
      <c r="N873" s="1226"/>
      <c r="O873" s="1227"/>
    </row>
    <row r="874" spans="1:16" ht="14.25">
      <c r="A874" s="3282"/>
      <c r="B874" s="1007"/>
      <c r="C874" s="1007"/>
      <c r="D874" s="1007"/>
      <c r="E874" s="1007"/>
      <c r="F874" s="1007"/>
      <c r="G874" s="1207"/>
      <c r="H874" s="1208"/>
      <c r="I874" s="1208"/>
      <c r="J874" s="1217"/>
      <c r="K874" s="1185"/>
      <c r="L874" s="1185"/>
      <c r="M874" s="1186"/>
      <c r="N874" s="1226"/>
      <c r="O874" s="1227"/>
    </row>
    <row r="875" spans="1:16" ht="15">
      <c r="A875" s="3282"/>
      <c r="B875" s="1249"/>
      <c r="C875" s="1206"/>
      <c r="D875" s="1140"/>
      <c r="E875" s="1207"/>
      <c r="F875" s="1206"/>
      <c r="G875" s="1207"/>
      <c r="H875" s="1208"/>
      <c r="I875" s="1208"/>
      <c r="J875" s="1217"/>
      <c r="K875" s="1185"/>
      <c r="L875" s="1185"/>
      <c r="M875" s="1186"/>
      <c r="N875" s="1226"/>
      <c r="O875" s="1227"/>
    </row>
    <row r="876" spans="1:16" ht="15">
      <c r="A876" s="3282"/>
      <c r="B876" s="1249"/>
      <c r="C876" s="1206"/>
      <c r="D876" s="1140"/>
      <c r="E876" s="1207"/>
      <c r="F876" s="1206"/>
      <c r="G876" s="1207"/>
      <c r="H876" s="1208"/>
      <c r="I876" s="1208"/>
      <c r="J876" s="1217"/>
      <c r="K876" s="1185"/>
      <c r="L876" s="1185"/>
      <c r="M876" s="1186"/>
      <c r="N876" s="1226"/>
      <c r="O876" s="1227"/>
    </row>
    <row r="877" spans="1:16" ht="15">
      <c r="A877" s="3282"/>
      <c r="B877" s="1250"/>
      <c r="C877" s="1251"/>
      <c r="D877" s="1159"/>
      <c r="E877" s="1201"/>
      <c r="F877" s="1200"/>
      <c r="G877" s="1201"/>
      <c r="H877" s="1203"/>
      <c r="I877" s="1203"/>
      <c r="J877" s="1185"/>
      <c r="K877" s="1185"/>
      <c r="L877" s="1185"/>
      <c r="M877" s="1186"/>
      <c r="N877" s="1226"/>
      <c r="O877" s="1227"/>
    </row>
    <row r="878" spans="1:16" ht="15">
      <c r="A878" s="3282"/>
      <c r="B878" s="1252"/>
      <c r="C878" s="1253"/>
      <c r="D878" s="1254"/>
      <c r="E878" s="1255"/>
      <c r="F878" s="1256"/>
      <c r="G878" s="1255"/>
      <c r="H878" s="1257"/>
      <c r="I878" s="1257"/>
      <c r="J878" s="1185"/>
      <c r="K878" s="1185"/>
      <c r="L878" s="1185"/>
      <c r="M878" s="1186"/>
      <c r="N878" s="1226"/>
      <c r="O878" s="1323">
        <f>SUM(O863:O864)</f>
        <v>0</v>
      </c>
    </row>
    <row r="879" spans="1:16" ht="15">
      <c r="A879" s="3282"/>
      <c r="B879" s="1258"/>
      <c r="C879" s="1259"/>
      <c r="D879" s="1260" t="s">
        <v>34</v>
      </c>
      <c r="E879" s="1261">
        <f>SUM(E863:E878)</f>
        <v>20740000</v>
      </c>
      <c r="F879" s="1262" t="s">
        <v>34</v>
      </c>
      <c r="G879" s="1263">
        <f>SUM(G863:G878)</f>
        <v>1891800</v>
      </c>
      <c r="H879" s="3469"/>
      <c r="I879" s="3469"/>
      <c r="J879" s="3469"/>
      <c r="K879" s="3469"/>
      <c r="L879" s="3404" t="s">
        <v>35</v>
      </c>
      <c r="M879" s="3404"/>
      <c r="N879" s="3404"/>
      <c r="O879" s="1324">
        <f>O878+G879</f>
        <v>1891800</v>
      </c>
      <c r="P879" s="1123" t="s">
        <v>7148</v>
      </c>
    </row>
    <row r="880" spans="1:16" ht="14.25">
      <c r="A880" s="1087"/>
      <c r="B880" s="1087"/>
      <c r="C880" s="1087"/>
      <c r="D880" s="1264"/>
      <c r="E880" s="1265"/>
      <c r="F880" s="1087"/>
      <c r="G880" s="1265"/>
      <c r="H880" s="1087"/>
      <c r="I880" s="1087"/>
      <c r="J880" s="1087"/>
      <c r="K880" s="1087"/>
      <c r="L880" s="1087"/>
      <c r="M880" s="1087"/>
      <c r="N880" s="1087"/>
      <c r="O880" s="1087"/>
    </row>
    <row r="881" spans="1:15" ht="12.75" customHeight="1">
      <c r="A881" s="3405" t="s">
        <v>43</v>
      </c>
      <c r="B881" s="3405"/>
      <c r="C881" s="3405"/>
      <c r="D881" s="3405"/>
      <c r="E881" s="3405"/>
      <c r="F881" s="3405"/>
      <c r="G881" s="3405"/>
      <c r="H881" s="3405"/>
      <c r="I881" s="3405"/>
      <c r="J881" s="3405"/>
      <c r="K881" s="3405"/>
      <c r="L881" s="3405"/>
      <c r="M881" s="3405"/>
      <c r="N881" s="3405"/>
      <c r="O881" s="3405"/>
    </row>
    <row r="882" spans="1:15" ht="12.75" customHeight="1">
      <c r="A882" s="1266" t="s">
        <v>37</v>
      </c>
      <c r="B882" s="1267" t="s">
        <v>3</v>
      </c>
      <c r="C882" s="1268" t="s">
        <v>4</v>
      </c>
      <c r="D882" s="1268" t="s">
        <v>5</v>
      </c>
      <c r="E882" s="1269" t="s">
        <v>6</v>
      </c>
      <c r="F882" s="1267" t="s">
        <v>7</v>
      </c>
      <c r="G882" s="1270" t="s">
        <v>8</v>
      </c>
      <c r="H882" s="1271" t="s">
        <v>9</v>
      </c>
      <c r="I882" s="1267" t="s">
        <v>10</v>
      </c>
      <c r="J882" s="1267" t="s">
        <v>11</v>
      </c>
      <c r="K882" s="1267" t="s">
        <v>3</v>
      </c>
      <c r="L882" s="1272" t="s">
        <v>5</v>
      </c>
      <c r="M882" s="1272" t="s">
        <v>12</v>
      </c>
      <c r="N882" s="1267" t="s">
        <v>7</v>
      </c>
      <c r="O882" s="1218"/>
    </row>
    <row r="883" spans="1:15" ht="12.75" customHeight="1">
      <c r="A883" s="3276" t="s">
        <v>175</v>
      </c>
      <c r="B883" s="1098">
        <v>10005</v>
      </c>
      <c r="C883" s="1094">
        <v>0.1</v>
      </c>
      <c r="D883" s="1082" t="s">
        <v>9597</v>
      </c>
      <c r="E883" s="1153">
        <v>1700000</v>
      </c>
      <c r="F883" s="1094">
        <v>7.0000000000000007E-2</v>
      </c>
      <c r="G883" s="1153">
        <f t="shared" ref="G883:G889" si="26">E883*F883</f>
        <v>119000.00000000001</v>
      </c>
      <c r="H883" s="1158" t="s">
        <v>19</v>
      </c>
      <c r="I883" s="1158" t="s">
        <v>199</v>
      </c>
      <c r="J883" s="1180"/>
      <c r="K883" s="1308">
        <v>10042</v>
      </c>
      <c r="L883" s="1081" t="s">
        <v>9587</v>
      </c>
      <c r="M883" s="1153">
        <v>2100000</v>
      </c>
      <c r="N883" s="1181">
        <v>0.04</v>
      </c>
      <c r="O883" s="1182">
        <f>M883*N883</f>
        <v>84000</v>
      </c>
    </row>
    <row r="884" spans="1:15" ht="12.75" customHeight="1">
      <c r="A884" s="3276"/>
      <c r="B884" s="1098">
        <v>10072</v>
      </c>
      <c r="C884" s="1094">
        <v>0.1</v>
      </c>
      <c r="D884" s="1082" t="s">
        <v>9598</v>
      </c>
      <c r="E884" s="1153">
        <v>1300000</v>
      </c>
      <c r="F884" s="1094">
        <v>7.0000000000000007E-2</v>
      </c>
      <c r="G884" s="1153">
        <f t="shared" si="26"/>
        <v>91000.000000000015</v>
      </c>
      <c r="H884" s="1158" t="s">
        <v>19</v>
      </c>
      <c r="I884" s="1183" t="s">
        <v>207</v>
      </c>
      <c r="J884" s="1007"/>
      <c r="K884" s="1184"/>
      <c r="L884" s="1185"/>
      <c r="M884" s="1186"/>
      <c r="N884" s="1187"/>
      <c r="O884" s="1188"/>
    </row>
    <row r="885" spans="1:15" ht="12.75" customHeight="1">
      <c r="A885" s="3276"/>
      <c r="B885" s="1098">
        <v>10023</v>
      </c>
      <c r="C885" s="1094">
        <v>0.1</v>
      </c>
      <c r="D885" s="1082" t="s">
        <v>9599</v>
      </c>
      <c r="E885" s="1153">
        <v>1550000</v>
      </c>
      <c r="F885" s="1094">
        <v>7.0000000000000007E-2</v>
      </c>
      <c r="G885" s="1153">
        <f t="shared" si="26"/>
        <v>108500.00000000001</v>
      </c>
      <c r="H885" s="1158" t="s">
        <v>43</v>
      </c>
      <c r="I885" s="1183" t="s">
        <v>207</v>
      </c>
      <c r="J885" s="1189"/>
      <c r="K885" s="1185"/>
      <c r="L885" s="1190"/>
      <c r="M885" s="1191"/>
      <c r="N885" s="1187"/>
      <c r="O885" s="1188"/>
    </row>
    <row r="886" spans="1:15" ht="12.75" customHeight="1">
      <c r="A886" s="3276"/>
      <c r="B886" s="1192">
        <v>10074</v>
      </c>
      <c r="C886" s="1193">
        <v>0.1</v>
      </c>
      <c r="D886" s="1194" t="s">
        <v>9600</v>
      </c>
      <c r="E886" s="1195">
        <v>600000</v>
      </c>
      <c r="F886" s="1193">
        <v>0.12</v>
      </c>
      <c r="G886" s="1153">
        <f t="shared" si="26"/>
        <v>72000</v>
      </c>
      <c r="H886" s="1196" t="s">
        <v>43</v>
      </c>
      <c r="I886" s="1197" t="s">
        <v>1170</v>
      </c>
      <c r="J886" s="1189"/>
      <c r="K886" s="1185"/>
      <c r="L886" s="1185"/>
      <c r="M886" s="1191"/>
      <c r="N886" s="1187"/>
      <c r="O886" s="1188"/>
    </row>
    <row r="887" spans="1:15" ht="12.75" customHeight="1">
      <c r="A887" s="3276"/>
      <c r="B887" s="1098">
        <v>10073</v>
      </c>
      <c r="C887" s="1094">
        <v>0.1</v>
      </c>
      <c r="D887" s="1082" t="s">
        <v>9601</v>
      </c>
      <c r="E887" s="1153">
        <v>1700000</v>
      </c>
      <c r="F887" s="1094">
        <v>0.12</v>
      </c>
      <c r="G887" s="1153">
        <f t="shared" si="26"/>
        <v>204000</v>
      </c>
      <c r="H887" s="1158" t="s">
        <v>43</v>
      </c>
      <c r="I887" s="1183" t="s">
        <v>207</v>
      </c>
      <c r="J887" s="1189"/>
      <c r="K887" s="1185"/>
      <c r="L887" s="1185"/>
      <c r="M887" s="1191"/>
      <c r="N887" s="1187"/>
      <c r="O887" s="1188"/>
    </row>
    <row r="888" spans="1:15" ht="12.75" customHeight="1">
      <c r="A888" s="3276"/>
      <c r="B888" s="1098">
        <v>10110</v>
      </c>
      <c r="C888" s="1094">
        <v>0.1</v>
      </c>
      <c r="D888" s="1082" t="s">
        <v>9602</v>
      </c>
      <c r="E888" s="1153">
        <v>1350000</v>
      </c>
      <c r="F888" s="1094">
        <v>0.12</v>
      </c>
      <c r="G888" s="1153">
        <f t="shared" si="26"/>
        <v>162000</v>
      </c>
      <c r="H888" s="1158" t="s">
        <v>43</v>
      </c>
      <c r="I888" s="1183" t="s">
        <v>9603</v>
      </c>
      <c r="J888" s="1189"/>
      <c r="K888" s="1185"/>
      <c r="L888" s="1185"/>
      <c r="M888" s="1191"/>
      <c r="N888" s="1187"/>
      <c r="O888" s="1188"/>
    </row>
    <row r="889" spans="1:15" ht="12.75" customHeight="1">
      <c r="A889" s="3276"/>
      <c r="B889" s="1098">
        <v>10100</v>
      </c>
      <c r="C889" s="1094">
        <v>0.1</v>
      </c>
      <c r="D889" s="1081" t="s">
        <v>9604</v>
      </c>
      <c r="E889" s="1153">
        <v>1300000</v>
      </c>
      <c r="F889" s="1094">
        <v>7.0000000000000007E-2</v>
      </c>
      <c r="G889" s="1153">
        <f t="shared" si="26"/>
        <v>91000.000000000015</v>
      </c>
      <c r="H889" s="1158" t="s">
        <v>19</v>
      </c>
      <c r="I889" s="1198" t="s">
        <v>9603</v>
      </c>
      <c r="J889" s="1189"/>
      <c r="K889" s="1185"/>
      <c r="L889" s="1185"/>
      <c r="M889" s="1191"/>
      <c r="N889" s="1187"/>
      <c r="O889" s="1188"/>
    </row>
    <row r="890" spans="1:15" ht="12.75" customHeight="1">
      <c r="A890" s="3276"/>
      <c r="B890" s="1199" t="s">
        <v>171</v>
      </c>
      <c r="C890" s="1200"/>
      <c r="D890" s="1159" t="s">
        <v>9605</v>
      </c>
      <c r="E890" s="1201"/>
      <c r="F890" s="1202"/>
      <c r="G890" s="1201"/>
      <c r="H890" s="1203"/>
      <c r="I890" s="1204"/>
      <c r="J890" s="1189"/>
      <c r="K890" s="1185"/>
      <c r="L890" s="1185"/>
      <c r="M890" s="1191"/>
      <c r="N890" s="1187"/>
      <c r="O890" s="1188"/>
    </row>
    <row r="891" spans="1:15" ht="12.75" customHeight="1">
      <c r="A891" s="3276"/>
      <c r="B891" s="1205" t="s">
        <v>171</v>
      </c>
      <c r="C891" s="1206"/>
      <c r="D891" s="1140" t="s">
        <v>9606</v>
      </c>
      <c r="E891" s="1207"/>
      <c r="F891" s="1141"/>
      <c r="G891" s="1207"/>
      <c r="H891" s="1208"/>
      <c r="I891" s="1209"/>
      <c r="J891" s="1189"/>
      <c r="K891" s="1185"/>
      <c r="L891" s="1185"/>
      <c r="M891" s="1191"/>
      <c r="N891" s="1210"/>
      <c r="O891" s="1188"/>
    </row>
    <row r="892" spans="1:15" ht="12.75" customHeight="1">
      <c r="A892" s="3276"/>
      <c r="B892" s="1273" t="s">
        <v>171</v>
      </c>
      <c r="C892" s="1274"/>
      <c r="D892" s="1178" t="s">
        <v>9607</v>
      </c>
      <c r="E892" s="1275"/>
      <c r="F892" s="1276"/>
      <c r="G892" s="1275"/>
      <c r="H892" s="1277"/>
      <c r="I892" s="1278" t="s">
        <v>1170</v>
      </c>
      <c r="J892" s="1189"/>
      <c r="K892" s="1185"/>
      <c r="L892" s="1185"/>
      <c r="M892" s="1191"/>
      <c r="N892" s="1210"/>
      <c r="O892" s="1218"/>
    </row>
    <row r="893" spans="1:15" ht="12.75" customHeight="1">
      <c r="A893" s="3276"/>
      <c r="B893" s="1205" t="s">
        <v>171</v>
      </c>
      <c r="C893" s="1206"/>
      <c r="D893" s="1141" t="s">
        <v>9608</v>
      </c>
      <c r="E893" s="1141"/>
      <c r="F893" s="1141"/>
      <c r="G893" s="1141"/>
      <c r="H893" s="1141"/>
      <c r="I893" s="1209" t="s">
        <v>207</v>
      </c>
      <c r="J893" s="1189"/>
      <c r="K893" s="1185"/>
      <c r="L893" s="1185"/>
      <c r="M893" s="1191"/>
      <c r="N893" s="1210"/>
      <c r="O893" s="1218"/>
    </row>
    <row r="894" spans="1:15" ht="12.75" customHeight="1">
      <c r="A894" s="3276"/>
      <c r="B894" s="1205" t="s">
        <v>31</v>
      </c>
      <c r="C894" s="1206"/>
      <c r="D894" s="1141" t="s">
        <v>9609</v>
      </c>
      <c r="E894" s="1141"/>
      <c r="F894" s="1141"/>
      <c r="G894" s="1141"/>
      <c r="H894" s="1141"/>
      <c r="I894" s="1209" t="s">
        <v>207</v>
      </c>
      <c r="J894" s="1189"/>
      <c r="K894" s="1185"/>
      <c r="L894" s="1185"/>
      <c r="M894" s="1191"/>
      <c r="N894" s="1210"/>
      <c r="O894" s="1218"/>
    </row>
    <row r="895" spans="1:15" ht="12.75" customHeight="1">
      <c r="A895" s="3276"/>
      <c r="B895" s="1205" t="s">
        <v>171</v>
      </c>
      <c r="C895" s="1206"/>
      <c r="D895" s="1140" t="s">
        <v>9610</v>
      </c>
      <c r="E895" s="1207"/>
      <c r="F895" s="1206"/>
      <c r="G895" s="1207"/>
      <c r="H895" s="1208"/>
      <c r="I895" s="1209" t="s">
        <v>207</v>
      </c>
      <c r="J895" s="1189"/>
      <c r="K895" s="1185"/>
      <c r="L895" s="1185"/>
      <c r="M895" s="1191"/>
      <c r="N895" s="1210"/>
      <c r="O895" s="1218"/>
    </row>
    <row r="896" spans="1:15" ht="12.75" customHeight="1">
      <c r="A896" s="3276"/>
      <c r="B896" s="1279"/>
      <c r="C896" s="1246"/>
      <c r="D896" s="1244"/>
      <c r="E896" s="1245"/>
      <c r="F896" s="1175"/>
      <c r="G896" s="1245"/>
      <c r="H896" s="1280"/>
      <c r="I896" s="1281"/>
      <c r="J896" s="1189"/>
      <c r="K896" s="1185"/>
      <c r="L896" s="1185"/>
      <c r="M896" s="1191"/>
      <c r="N896" s="1210"/>
      <c r="O896" s="1322"/>
    </row>
    <row r="897" spans="1:16" ht="12.75" customHeight="1">
      <c r="A897" s="3276"/>
      <c r="B897" s="1205"/>
      <c r="C897" s="1206"/>
      <c r="D897" s="1140"/>
      <c r="E897" s="1207"/>
      <c r="F897" s="1141"/>
      <c r="G897" s="1207">
        <f>E897*F897</f>
        <v>0</v>
      </c>
      <c r="H897" s="1208"/>
      <c r="I897" s="1209"/>
      <c r="J897" s="1189"/>
      <c r="K897" s="1185"/>
      <c r="L897" s="1185"/>
      <c r="M897" s="1191"/>
      <c r="N897" s="1210"/>
      <c r="O897" s="1322"/>
    </row>
    <row r="898" spans="1:16" ht="12.75" customHeight="1">
      <c r="A898" s="3276"/>
      <c r="B898" s="1007"/>
      <c r="C898" s="1282"/>
      <c r="D898" s="1007"/>
      <c r="E898" s="1007"/>
      <c r="F898" s="1007"/>
      <c r="G898" s="1007"/>
      <c r="H898" s="1282"/>
      <c r="I898" s="1007"/>
      <c r="J898" s="1283"/>
      <c r="K898" s="1190"/>
      <c r="L898" s="1190"/>
      <c r="M898" s="1191"/>
      <c r="N898" s="1210"/>
      <c r="O898" s="1325">
        <f>SUM(O883:O884)</f>
        <v>84000</v>
      </c>
    </row>
    <row r="899" spans="1:16" ht="12.75" customHeight="1">
      <c r="A899" s="3276"/>
      <c r="B899" s="1284"/>
      <c r="C899" s="1284"/>
      <c r="D899" s="1285" t="s">
        <v>34</v>
      </c>
      <c r="E899" s="1286">
        <f>SUM(E883:E898)</f>
        <v>9500000</v>
      </c>
      <c r="F899" s="1287" t="s">
        <v>34</v>
      </c>
      <c r="G899" s="1288">
        <f>SUM(G883:G896)</f>
        <v>847500</v>
      </c>
      <c r="H899" s="3470"/>
      <c r="I899" s="3470"/>
      <c r="J899" s="3470"/>
      <c r="K899" s="3470"/>
      <c r="L899" s="3403" t="s">
        <v>35</v>
      </c>
      <c r="M899" s="3403"/>
      <c r="N899" s="3403"/>
      <c r="O899" s="1324">
        <f>O898+G899</f>
        <v>931500</v>
      </c>
      <c r="P899" s="1123" t="s">
        <v>7148</v>
      </c>
    </row>
    <row r="901" spans="1:16" ht="12.75" customHeight="1">
      <c r="A901" s="3275" t="s">
        <v>30</v>
      </c>
      <c r="B901" s="3275"/>
      <c r="C901" s="3275"/>
      <c r="D901" s="3275"/>
      <c r="E901" s="3275"/>
      <c r="F901" s="3275"/>
      <c r="G901" s="3275"/>
      <c r="H901" s="3275"/>
      <c r="I901" s="3275"/>
      <c r="J901" s="3275"/>
      <c r="K901" s="3275"/>
      <c r="L901" s="3275"/>
      <c r="M901" s="3275"/>
      <c r="N901" s="3275"/>
      <c r="O901" s="3275"/>
    </row>
    <row r="902" spans="1:16" ht="12.75" customHeight="1">
      <c r="A902" s="2119" t="s">
        <v>37</v>
      </c>
      <c r="B902" s="24" t="s">
        <v>3</v>
      </c>
      <c r="C902" s="8" t="s">
        <v>4</v>
      </c>
      <c r="D902" s="8" t="s">
        <v>5</v>
      </c>
      <c r="E902" s="907" t="s">
        <v>6</v>
      </c>
      <c r="F902" s="24" t="s">
        <v>7</v>
      </c>
      <c r="G902" s="885" t="s">
        <v>8</v>
      </c>
      <c r="H902" s="156" t="s">
        <v>9</v>
      </c>
      <c r="I902" s="463" t="s">
        <v>10</v>
      </c>
      <c r="J902" s="24" t="s">
        <v>11</v>
      </c>
      <c r="K902" s="24" t="s">
        <v>3</v>
      </c>
      <c r="L902" s="463" t="s">
        <v>5</v>
      </c>
      <c r="M902" s="463" t="s">
        <v>12</v>
      </c>
      <c r="N902" s="24" t="s">
        <v>7</v>
      </c>
      <c r="O902" s="30"/>
    </row>
    <row r="903" spans="1:16" ht="15" customHeight="1">
      <c r="A903" s="3276" t="s">
        <v>13</v>
      </c>
      <c r="B903" s="1098">
        <v>9953</v>
      </c>
      <c r="C903" s="1094">
        <v>0.1</v>
      </c>
      <c r="D903" s="1081" t="s">
        <v>9611</v>
      </c>
      <c r="E903" s="1153">
        <v>3000000</v>
      </c>
      <c r="F903" s="1094">
        <v>0.06</v>
      </c>
      <c r="G903" s="1153">
        <f>F903*E903</f>
        <v>180000</v>
      </c>
      <c r="H903" s="1183" t="s">
        <v>19</v>
      </c>
      <c r="I903" s="1158" t="s">
        <v>207</v>
      </c>
      <c r="J903" s="1289"/>
      <c r="K903" s="1290">
        <v>10131</v>
      </c>
      <c r="L903" s="1082" t="s">
        <v>9590</v>
      </c>
      <c r="M903" s="1153">
        <v>3500000</v>
      </c>
      <c r="N903" s="1187">
        <v>0.05</v>
      </c>
      <c r="O903" s="1322">
        <f>M903*N903</f>
        <v>175000</v>
      </c>
    </row>
    <row r="904" spans="1:16" ht="17.25" customHeight="1">
      <c r="A904" s="3276"/>
      <c r="B904" s="1291">
        <v>10047</v>
      </c>
      <c r="C904" s="1292">
        <v>0.1</v>
      </c>
      <c r="D904" s="1293" t="s">
        <v>9612</v>
      </c>
      <c r="E904" s="1294">
        <v>1700000</v>
      </c>
      <c r="F904" s="1292">
        <v>0.06</v>
      </c>
      <c r="G904" s="1153">
        <f>F904*E904</f>
        <v>102000</v>
      </c>
      <c r="H904" s="1295" t="s">
        <v>19</v>
      </c>
      <c r="I904" s="1158" t="s">
        <v>1170</v>
      </c>
      <c r="J904" s="1289"/>
      <c r="K904" s="1296"/>
      <c r="L904" s="1185"/>
      <c r="M904" s="1186"/>
      <c r="N904" s="1187"/>
      <c r="O904" s="1322"/>
    </row>
    <row r="905" spans="1:16" ht="15.75" customHeight="1">
      <c r="A905" s="3276"/>
      <c r="B905" s="1297">
        <v>10071</v>
      </c>
      <c r="C905" s="1298">
        <v>0.1</v>
      </c>
      <c r="D905" s="1293" t="s">
        <v>9613</v>
      </c>
      <c r="E905" s="1299">
        <v>1550000</v>
      </c>
      <c r="F905" s="1298">
        <v>0.1</v>
      </c>
      <c r="G905" s="1153">
        <f>F905*E905</f>
        <v>155000</v>
      </c>
      <c r="H905" s="1300" t="s">
        <v>30</v>
      </c>
      <c r="I905" s="1301" t="s">
        <v>1170</v>
      </c>
      <c r="J905" s="1289"/>
      <c r="K905" s="1296"/>
      <c r="L905" s="1185"/>
      <c r="M905" s="1186"/>
      <c r="N905" s="1187"/>
      <c r="O905" s="1322"/>
    </row>
    <row r="906" spans="1:16" ht="12.75" customHeight="1">
      <c r="A906" s="3276"/>
      <c r="B906" s="1205" t="s">
        <v>9518</v>
      </c>
      <c r="C906" s="1206">
        <v>0.1</v>
      </c>
      <c r="D906" s="1140" t="s">
        <v>9604</v>
      </c>
      <c r="E906" s="1207"/>
      <c r="F906" s="1206"/>
      <c r="G906" s="1207"/>
      <c r="H906" s="1208"/>
      <c r="I906" s="1203" t="s">
        <v>1170</v>
      </c>
      <c r="J906" s="1189"/>
      <c r="K906" s="1211"/>
      <c r="L906" s="1211"/>
      <c r="M906" s="1191"/>
      <c r="N906" s="1187"/>
      <c r="O906" s="1322"/>
    </row>
    <row r="907" spans="1:16" ht="12.75" customHeight="1">
      <c r="A907" s="3276"/>
      <c r="B907" s="1208"/>
      <c r="C907" s="1206"/>
      <c r="D907" s="1140"/>
      <c r="E907" s="1207"/>
      <c r="F907" s="1141"/>
      <c r="G907" s="1207"/>
      <c r="H907" s="1141"/>
      <c r="I907" s="1208"/>
      <c r="J907" s="1189"/>
      <c r="K907" s="1211"/>
      <c r="L907" s="1211"/>
      <c r="M907" s="1191"/>
      <c r="N907" s="1187"/>
      <c r="O907" s="1322"/>
    </row>
    <row r="908" spans="1:16" ht="12.75" customHeight="1">
      <c r="A908" s="3276"/>
      <c r="B908" s="1249"/>
      <c r="C908" s="1206"/>
      <c r="D908" s="1140"/>
      <c r="E908" s="1302"/>
      <c r="F908" s="1206"/>
      <c r="G908" s="1207"/>
      <c r="H908" s="1208"/>
      <c r="I908" s="1208"/>
      <c r="J908" s="1189"/>
      <c r="K908" s="1211"/>
      <c r="L908" s="1211"/>
      <c r="M908" s="1191"/>
      <c r="N908" s="1210"/>
      <c r="O908" s="1322">
        <f>SUM(O903:O903)</f>
        <v>175000</v>
      </c>
    </row>
    <row r="909" spans="1:16" ht="12.75" customHeight="1">
      <c r="A909" s="3276"/>
      <c r="B909" s="256"/>
      <c r="C909" s="256"/>
      <c r="D909" s="1038" t="s">
        <v>34</v>
      </c>
      <c r="E909" s="912">
        <f>SUM(E903:E908)</f>
        <v>6250000</v>
      </c>
      <c r="F909" s="292" t="s">
        <v>34</v>
      </c>
      <c r="G909" s="913">
        <f>SUM(G903:G908)</f>
        <v>437000</v>
      </c>
      <c r="H909" s="3423"/>
      <c r="I909" s="3423"/>
      <c r="J909" s="3423"/>
      <c r="K909" s="3423"/>
      <c r="L909" s="3277" t="s">
        <v>35</v>
      </c>
      <c r="M909" s="3277"/>
      <c r="N909" s="3277"/>
      <c r="O909" s="1326">
        <f>O908+G909</f>
        <v>612000</v>
      </c>
      <c r="P909" s="1157" t="s">
        <v>7148</v>
      </c>
    </row>
    <row r="911" spans="1:16" ht="12.75" customHeight="1">
      <c r="A911" s="3275" t="s">
        <v>487</v>
      </c>
      <c r="B911" s="3275"/>
      <c r="C911" s="3275"/>
      <c r="D911" s="3275"/>
      <c r="E911" s="3275"/>
      <c r="F911" s="3275"/>
      <c r="G911" s="3275"/>
      <c r="H911" s="3275"/>
      <c r="I911" s="3275"/>
      <c r="J911" s="3275"/>
      <c r="K911" s="3275"/>
      <c r="L911" s="3275"/>
      <c r="M911" s="3275"/>
      <c r="N911" s="3275"/>
      <c r="O911" s="3275"/>
    </row>
    <row r="912" spans="1:16" ht="12.75" customHeight="1">
      <c r="A912" s="2119" t="s">
        <v>37</v>
      </c>
      <c r="B912" s="24" t="s">
        <v>3</v>
      </c>
      <c r="C912" s="8" t="s">
        <v>4</v>
      </c>
      <c r="D912" s="8" t="s">
        <v>5</v>
      </c>
      <c r="E912" s="907" t="s">
        <v>6</v>
      </c>
      <c r="F912" s="24" t="s">
        <v>7</v>
      </c>
      <c r="G912" s="885" t="s">
        <v>8</v>
      </c>
      <c r="H912" s="156" t="s">
        <v>9</v>
      </c>
      <c r="I912" s="24" t="s">
        <v>10</v>
      </c>
      <c r="J912" s="24" t="s">
        <v>11</v>
      </c>
      <c r="K912" s="24" t="s">
        <v>3</v>
      </c>
      <c r="L912" s="24" t="s">
        <v>5</v>
      </c>
      <c r="M912" s="24" t="s">
        <v>12</v>
      </c>
      <c r="N912" s="24" t="s">
        <v>7</v>
      </c>
      <c r="O912" s="30"/>
    </row>
    <row r="913" spans="1:16" ht="12.75" customHeight="1">
      <c r="A913" s="3276" t="s">
        <v>131</v>
      </c>
      <c r="B913" s="1098">
        <v>10025</v>
      </c>
      <c r="C913" s="1094">
        <v>0.1</v>
      </c>
      <c r="D913" s="1082" t="s">
        <v>7173</v>
      </c>
      <c r="E913" s="1153">
        <v>1750000</v>
      </c>
      <c r="F913" s="1094">
        <v>0.1</v>
      </c>
      <c r="G913" s="1153">
        <f>E913*F913</f>
        <v>175000</v>
      </c>
      <c r="H913" s="1158" t="s">
        <v>9424</v>
      </c>
      <c r="I913" s="1158" t="s">
        <v>1170</v>
      </c>
      <c r="J913" s="1141"/>
      <c r="K913" s="1303">
        <v>10078</v>
      </c>
      <c r="L913" s="1082" t="s">
        <v>9588</v>
      </c>
      <c r="M913" s="1153">
        <v>3150000</v>
      </c>
      <c r="N913" s="1181">
        <v>0.04</v>
      </c>
      <c r="O913" s="1182">
        <f>M913*N913</f>
        <v>126000</v>
      </c>
    </row>
    <row r="914" spans="1:16" ht="12.75" customHeight="1">
      <c r="A914" s="3276"/>
      <c r="B914" s="1219">
        <v>10035</v>
      </c>
      <c r="C914" s="1094">
        <v>0.1</v>
      </c>
      <c r="D914" s="1082" t="s">
        <v>9614</v>
      </c>
      <c r="E914" s="1153">
        <v>1873000</v>
      </c>
      <c r="F914" s="1094">
        <v>0.05</v>
      </c>
      <c r="G914" s="1153">
        <f>E914*F914</f>
        <v>93650</v>
      </c>
      <c r="H914" s="1158" t="s">
        <v>19</v>
      </c>
      <c r="I914" s="1158" t="s">
        <v>1170</v>
      </c>
      <c r="J914" s="1189"/>
      <c r="K914" s="1303">
        <v>10140</v>
      </c>
      <c r="L914" s="1321" t="s">
        <v>9615</v>
      </c>
      <c r="M914" s="1182">
        <v>1800000</v>
      </c>
      <c r="N914" s="1298">
        <v>0.05</v>
      </c>
      <c r="O914" s="1182">
        <f>M914*N914</f>
        <v>90000</v>
      </c>
    </row>
    <row r="915" spans="1:16" ht="12.75" customHeight="1">
      <c r="A915" s="3276"/>
      <c r="B915" s="1219">
        <v>10060</v>
      </c>
      <c r="C915" s="1222">
        <v>0.1</v>
      </c>
      <c r="D915" s="1234" t="s">
        <v>9616</v>
      </c>
      <c r="E915" s="1221">
        <v>1800000</v>
      </c>
      <c r="F915" s="1222">
        <v>0.05</v>
      </c>
      <c r="G915" s="1153">
        <f>E915*F915</f>
        <v>90000</v>
      </c>
      <c r="H915" s="1223" t="s">
        <v>19</v>
      </c>
      <c r="I915" s="1223" t="s">
        <v>207</v>
      </c>
      <c r="J915" s="1289"/>
      <c r="K915" s="1304"/>
      <c r="L915" s="1304"/>
      <c r="M915" s="1305"/>
      <c r="N915" s="1306"/>
      <c r="O915" s="1214"/>
    </row>
    <row r="916" spans="1:16" ht="12.75" customHeight="1">
      <c r="A916" s="3276"/>
      <c r="B916" s="1205" t="s">
        <v>171</v>
      </c>
      <c r="C916" s="1206">
        <v>0.1</v>
      </c>
      <c r="D916" s="1140" t="s">
        <v>9617</v>
      </c>
      <c r="E916" s="1207"/>
      <c r="F916" s="1206"/>
      <c r="G916" s="1207"/>
      <c r="H916" s="1141"/>
      <c r="I916" s="1208"/>
      <c r="J916" s="1289"/>
      <c r="K916" s="1304"/>
      <c r="L916" s="1304"/>
      <c r="M916" s="1305"/>
      <c r="N916" s="1306"/>
      <c r="O916" s="1214"/>
    </row>
    <row r="917" spans="1:16" ht="12.75" customHeight="1">
      <c r="A917" s="3276"/>
      <c r="B917" s="1141"/>
      <c r="C917" s="1141"/>
      <c r="D917" s="1141"/>
      <c r="E917" s="1248"/>
      <c r="F917" s="1141"/>
      <c r="G917" s="1248"/>
      <c r="H917" s="1141"/>
      <c r="I917" s="1141"/>
      <c r="J917" s="1289"/>
      <c r="K917" s="1211"/>
      <c r="L917" s="1211"/>
      <c r="M917" s="1191"/>
      <c r="N917" s="1210"/>
      <c r="O917" s="1322"/>
    </row>
    <row r="918" spans="1:16" ht="12.75" customHeight="1">
      <c r="A918" s="3276"/>
      <c r="B918" s="992"/>
      <c r="C918" s="482"/>
      <c r="D918" s="1036"/>
      <c r="E918" s="583"/>
      <c r="F918" s="482"/>
      <c r="G918" s="583"/>
      <c r="H918" s="483"/>
      <c r="I918" s="484"/>
      <c r="J918" s="1128"/>
      <c r="K918" s="149"/>
      <c r="L918" s="149"/>
      <c r="M918" s="129"/>
      <c r="N918" s="69"/>
      <c r="O918" s="809"/>
    </row>
    <row r="919" spans="1:16" ht="12.75" customHeight="1">
      <c r="A919" s="3276"/>
      <c r="B919" s="774"/>
      <c r="C919" s="701"/>
      <c r="D919" s="1054"/>
      <c r="E919" s="943"/>
      <c r="F919" s="701"/>
      <c r="G919" s="703"/>
      <c r="H919" s="705"/>
      <c r="I919" s="705"/>
      <c r="J919" s="398"/>
      <c r="K919" s="149"/>
      <c r="L919" s="149"/>
      <c r="M919" s="129"/>
      <c r="N919" s="69"/>
      <c r="O919" s="809">
        <f>SUM(O913:O914)</f>
        <v>216000</v>
      </c>
    </row>
    <row r="920" spans="1:16" ht="12.75" customHeight="1">
      <c r="A920" s="3276"/>
      <c r="B920" s="256"/>
      <c r="C920" s="256"/>
      <c r="D920" s="1038" t="s">
        <v>34</v>
      </c>
      <c r="E920" s="912">
        <f>SUM(E913:E919)</f>
        <v>5423000</v>
      </c>
      <c r="F920" s="292" t="s">
        <v>34</v>
      </c>
      <c r="G920" s="913">
        <f>SUM(G913:G919)</f>
        <v>358650</v>
      </c>
      <c r="H920" s="3423"/>
      <c r="I920" s="3423"/>
      <c r="J920" s="3423"/>
      <c r="K920" s="3423"/>
      <c r="L920" s="3277" t="s">
        <v>35</v>
      </c>
      <c r="M920" s="3277"/>
      <c r="N920" s="3277"/>
      <c r="O920" s="1326">
        <f>O919+G920</f>
        <v>574650</v>
      </c>
      <c r="P920" s="1157" t="s">
        <v>7148</v>
      </c>
    </row>
    <row r="922" spans="1:16">
      <c r="A922" s="3275" t="s">
        <v>25</v>
      </c>
      <c r="B922" s="3275"/>
      <c r="C922" s="3275"/>
      <c r="D922" s="3275"/>
      <c r="E922" s="3275"/>
      <c r="F922" s="3275"/>
      <c r="G922" s="3275"/>
      <c r="H922" s="3275"/>
      <c r="I922" s="3275"/>
      <c r="J922" s="3275"/>
      <c r="K922" s="3275"/>
      <c r="L922" s="3275"/>
      <c r="M922" s="3275"/>
      <c r="N922" s="3275"/>
      <c r="O922" s="3275"/>
    </row>
    <row r="923" spans="1:16">
      <c r="A923" s="2119" t="s">
        <v>37</v>
      </c>
      <c r="B923" s="24" t="s">
        <v>3</v>
      </c>
      <c r="C923" s="8" t="s">
        <v>4</v>
      </c>
      <c r="D923" s="8" t="s">
        <v>5</v>
      </c>
      <c r="E923" s="907" t="s">
        <v>6</v>
      </c>
      <c r="F923" s="24" t="s">
        <v>7</v>
      </c>
      <c r="G923" s="885" t="s">
        <v>8</v>
      </c>
      <c r="H923" s="156" t="s">
        <v>9</v>
      </c>
      <c r="I923" s="24" t="s">
        <v>10</v>
      </c>
      <c r="J923" s="24" t="s">
        <v>11</v>
      </c>
      <c r="K923" s="24" t="s">
        <v>3</v>
      </c>
      <c r="L923" s="24" t="s">
        <v>5</v>
      </c>
      <c r="M923" s="24" t="s">
        <v>12</v>
      </c>
      <c r="N923" s="24" t="s">
        <v>7</v>
      </c>
      <c r="O923" s="30"/>
    </row>
    <row r="924" spans="1:16">
      <c r="A924" s="3276">
        <v>3</v>
      </c>
      <c r="B924" s="447"/>
      <c r="C924" s="482"/>
      <c r="D924" s="1036"/>
      <c r="E924" s="583"/>
      <c r="F924" s="482"/>
      <c r="G924" s="583"/>
      <c r="H924" s="484"/>
      <c r="I924" s="484"/>
      <c r="J924" s="393"/>
      <c r="K924" s="391"/>
      <c r="L924" s="777"/>
      <c r="M924" s="567"/>
      <c r="N924" s="392"/>
      <c r="O924" s="778"/>
    </row>
    <row r="925" spans="1:16">
      <c r="A925" s="3276"/>
      <c r="B925" s="581"/>
      <c r="C925" s="397"/>
      <c r="D925" s="1036"/>
      <c r="E925" s="565"/>
      <c r="F925" s="397"/>
      <c r="G925" s="888"/>
      <c r="H925" s="399"/>
      <c r="I925" s="399"/>
      <c r="J925" s="149"/>
      <c r="K925" s="149"/>
      <c r="L925" s="149"/>
      <c r="M925" s="129"/>
      <c r="N925" s="69"/>
      <c r="O925" s="30"/>
    </row>
    <row r="926" spans="1:16">
      <c r="A926" s="3276"/>
      <c r="B926" s="431"/>
      <c r="C926" s="392"/>
      <c r="D926" s="1037"/>
      <c r="E926" s="567"/>
      <c r="F926" s="392"/>
      <c r="G926" s="889"/>
      <c r="H926" s="391"/>
      <c r="I926" s="391"/>
      <c r="J926" s="149"/>
      <c r="K926" s="149"/>
      <c r="L926" s="149"/>
      <c r="M926" s="129"/>
      <c r="N926" s="69"/>
      <c r="O926" s="30">
        <f>SUM(O924:O925)</f>
        <v>0</v>
      </c>
    </row>
    <row r="927" spans="1:16">
      <c r="A927" s="3276"/>
      <c r="B927" s="256"/>
      <c r="C927" s="256"/>
      <c r="D927" s="1038" t="s">
        <v>34</v>
      </c>
      <c r="E927" s="912">
        <f>SUM(E924:E925)</f>
        <v>0</v>
      </c>
      <c r="F927" s="292" t="s">
        <v>34</v>
      </c>
      <c r="G927" s="913">
        <f>SUM(G924:G926)</f>
        <v>0</v>
      </c>
      <c r="H927" s="3423"/>
      <c r="I927" s="3423"/>
      <c r="J927" s="3423"/>
      <c r="K927" s="3423"/>
      <c r="L927" s="3277" t="s">
        <v>35</v>
      </c>
      <c r="M927" s="3277"/>
      <c r="N927" s="3277"/>
      <c r="O927" s="294">
        <f>O926+G927</f>
        <v>0</v>
      </c>
    </row>
    <row r="929" spans="1:9">
      <c r="A929" s="3435" t="s">
        <v>69</v>
      </c>
      <c r="B929" s="3435"/>
      <c r="C929" s="2113"/>
      <c r="D929" s="1042">
        <f>E927+E920+E909+E899+E879</f>
        <v>41913000</v>
      </c>
    </row>
    <row r="930" spans="1:9">
      <c r="A930" s="3436" t="s">
        <v>70</v>
      </c>
      <c r="B930" s="3436"/>
      <c r="C930" s="972"/>
      <c r="D930" s="1043"/>
    </row>
    <row r="931" spans="1:9">
      <c r="A931" s="3437" t="s">
        <v>71</v>
      </c>
      <c r="B931" s="3437"/>
      <c r="C931" s="2112"/>
      <c r="D931" s="1044"/>
    </row>
    <row r="932" spans="1:9">
      <c r="A932" s="3438"/>
      <c r="B932" s="3438"/>
      <c r="C932" s="151"/>
      <c r="D932" s="1045"/>
    </row>
    <row r="934" spans="1:9">
      <c r="A934" s="3334" t="s">
        <v>9618</v>
      </c>
      <c r="B934" s="3334"/>
      <c r="C934" s="3334"/>
      <c r="D934" s="3334"/>
      <c r="E934" s="3334"/>
      <c r="F934" s="3334"/>
      <c r="G934" s="3334"/>
      <c r="H934" s="3334"/>
      <c r="I934" s="3334"/>
    </row>
    <row r="935" spans="1:9">
      <c r="A935" s="3334"/>
      <c r="B935" s="3334"/>
      <c r="C935" s="3334"/>
      <c r="D935" s="3334"/>
      <c r="E935" s="3334"/>
      <c r="F935" s="3334"/>
      <c r="G935" s="3334"/>
      <c r="H935" s="3334"/>
      <c r="I935" s="3334"/>
    </row>
    <row r="936" spans="1:9" ht="42.75">
      <c r="A936" s="682" t="s">
        <v>523</v>
      </c>
      <c r="B936" s="682" t="s">
        <v>524</v>
      </c>
      <c r="C936" s="682" t="s">
        <v>525</v>
      </c>
      <c r="D936" s="682" t="s">
        <v>526</v>
      </c>
      <c r="E936" s="911" t="s">
        <v>6</v>
      </c>
      <c r="F936" s="683" t="s">
        <v>7</v>
      </c>
      <c r="G936" s="899" t="s">
        <v>527</v>
      </c>
      <c r="H936" s="684" t="s">
        <v>11</v>
      </c>
      <c r="I936" s="489" t="s">
        <v>528</v>
      </c>
    </row>
    <row r="937" spans="1:9">
      <c r="A937" s="1136">
        <v>9953</v>
      </c>
      <c r="B937" s="541">
        <v>0.1</v>
      </c>
      <c r="C937" s="542" t="s">
        <v>9619</v>
      </c>
      <c r="D937" s="1053"/>
      <c r="E937" s="1167">
        <v>3000000</v>
      </c>
      <c r="F937" s="541">
        <v>0.01</v>
      </c>
      <c r="G937" s="858">
        <f t="shared" ref="G937:G943" si="27">E937*F937</f>
        <v>30000</v>
      </c>
      <c r="H937" s="542" t="s">
        <v>9620</v>
      </c>
      <c r="I937" s="542" t="s">
        <v>130</v>
      </c>
    </row>
    <row r="938" spans="1:9" s="711" customFormat="1">
      <c r="A938" s="978">
        <v>10073</v>
      </c>
      <c r="B938" s="545">
        <v>0.1</v>
      </c>
      <c r="C938" s="1680" t="s">
        <v>9621</v>
      </c>
      <c r="D938" s="1034"/>
      <c r="E938" s="967">
        <v>1700000</v>
      </c>
      <c r="F938" s="541">
        <v>0.01</v>
      </c>
      <c r="G938" s="858">
        <f t="shared" si="27"/>
        <v>17000</v>
      </c>
      <c r="H938" s="1680" t="s">
        <v>743</v>
      </c>
      <c r="I938" s="1680" t="s">
        <v>46</v>
      </c>
    </row>
    <row r="939" spans="1:9">
      <c r="A939" s="978">
        <v>10005</v>
      </c>
      <c r="B939" s="545">
        <v>0.1</v>
      </c>
      <c r="C939" s="1680" t="s">
        <v>9622</v>
      </c>
      <c r="D939" s="1034"/>
      <c r="E939" s="967">
        <v>1700000</v>
      </c>
      <c r="F939" s="541">
        <v>0.01</v>
      </c>
      <c r="G939" s="858">
        <f t="shared" si="27"/>
        <v>17000</v>
      </c>
      <c r="H939" s="1680" t="s">
        <v>9620</v>
      </c>
      <c r="I939" s="1680" t="s">
        <v>46</v>
      </c>
    </row>
    <row r="940" spans="1:9" s="711" customFormat="1">
      <c r="A940" s="978">
        <v>10072</v>
      </c>
      <c r="B940" s="545">
        <v>0.1</v>
      </c>
      <c r="C940" s="1680" t="s">
        <v>9623</v>
      </c>
      <c r="D940" s="1034"/>
      <c r="E940" s="967">
        <v>1300000</v>
      </c>
      <c r="F940" s="541">
        <v>0.01</v>
      </c>
      <c r="G940" s="858">
        <f t="shared" si="27"/>
        <v>13000</v>
      </c>
      <c r="H940" s="1680" t="s">
        <v>743</v>
      </c>
      <c r="I940" s="1680" t="s">
        <v>46</v>
      </c>
    </row>
    <row r="941" spans="1:9" s="711" customFormat="1" ht="17.25" customHeight="1">
      <c r="A941" s="978">
        <v>10067</v>
      </c>
      <c r="B941" s="545">
        <v>0.1</v>
      </c>
      <c r="C941" s="1680" t="s">
        <v>9624</v>
      </c>
      <c r="D941" s="1034"/>
      <c r="E941" s="967">
        <v>1800000</v>
      </c>
      <c r="F941" s="541">
        <v>0.01</v>
      </c>
      <c r="G941" s="858">
        <f t="shared" si="27"/>
        <v>18000</v>
      </c>
      <c r="H941" s="1680" t="s">
        <v>743</v>
      </c>
      <c r="I941" s="1680" t="s">
        <v>9625</v>
      </c>
    </row>
    <row r="942" spans="1:9" s="711" customFormat="1">
      <c r="A942" s="978">
        <v>10060</v>
      </c>
      <c r="B942" s="545">
        <v>0.08</v>
      </c>
      <c r="C942" s="1680" t="s">
        <v>9626</v>
      </c>
      <c r="D942" s="1034"/>
      <c r="E942" s="967">
        <v>1800000</v>
      </c>
      <c r="F942" s="541">
        <v>0.01</v>
      </c>
      <c r="G942" s="858">
        <f t="shared" si="27"/>
        <v>18000</v>
      </c>
      <c r="H942" s="1680" t="s">
        <v>743</v>
      </c>
      <c r="I942" s="1680" t="s">
        <v>9424</v>
      </c>
    </row>
    <row r="943" spans="1:9" s="711" customFormat="1">
      <c r="A943" s="978">
        <v>10074</v>
      </c>
      <c r="B943" s="545">
        <v>0.1</v>
      </c>
      <c r="C943" s="1680" t="s">
        <v>9627</v>
      </c>
      <c r="D943" s="1034"/>
      <c r="E943" s="967">
        <v>1550000</v>
      </c>
      <c r="F943" s="541">
        <v>0.01</v>
      </c>
      <c r="G943" s="858">
        <f t="shared" si="27"/>
        <v>15500</v>
      </c>
      <c r="H943" s="1680" t="s">
        <v>743</v>
      </c>
      <c r="I943" s="1680" t="s">
        <v>46</v>
      </c>
    </row>
    <row r="944" spans="1:9">
      <c r="A944" s="407"/>
      <c r="B944" s="675">
        <v>0.1</v>
      </c>
      <c r="C944" s="407" t="s">
        <v>9628</v>
      </c>
      <c r="D944" s="920" t="s">
        <v>171</v>
      </c>
      <c r="E944" s="1108"/>
      <c r="F944" s="407"/>
      <c r="G944" s="618"/>
      <c r="H944" s="407"/>
      <c r="I944" s="407" t="s">
        <v>9424</v>
      </c>
    </row>
    <row r="945" spans="1:9">
      <c r="A945" s="945"/>
      <c r="B945" s="750">
        <v>0.1</v>
      </c>
      <c r="C945" s="945" t="s">
        <v>9629</v>
      </c>
      <c r="D945" s="1160" t="s">
        <v>171</v>
      </c>
      <c r="E945" s="1168"/>
      <c r="F945" s="945"/>
      <c r="G945" s="1310"/>
      <c r="H945" s="945"/>
      <c r="I945" s="945" t="s">
        <v>46</v>
      </c>
    </row>
    <row r="946" spans="1:9">
      <c r="A946" s="676"/>
      <c r="B946" s="675">
        <v>0.1</v>
      </c>
      <c r="C946" s="407" t="s">
        <v>9630</v>
      </c>
      <c r="D946" s="920" t="s">
        <v>171</v>
      </c>
      <c r="E946" s="1108"/>
      <c r="F946" s="407"/>
      <c r="G946" s="618"/>
      <c r="H946" s="407"/>
      <c r="I946" s="407" t="s">
        <v>46</v>
      </c>
    </row>
    <row r="947" spans="1:9" s="605" customFormat="1">
      <c r="A947" s="484"/>
      <c r="B947" s="482">
        <v>0.1</v>
      </c>
      <c r="C947" s="483" t="s">
        <v>9631</v>
      </c>
      <c r="D947" s="1036" t="s">
        <v>171</v>
      </c>
      <c r="E947" s="1307"/>
      <c r="F947" s="483"/>
      <c r="G947" s="583"/>
      <c r="H947" s="483"/>
      <c r="I947" s="483" t="s">
        <v>46</v>
      </c>
    </row>
    <row r="948" spans="1:9" s="605" customFormat="1">
      <c r="A948" s="484"/>
      <c r="B948" s="482">
        <v>0.1</v>
      </c>
      <c r="C948" s="483" t="s">
        <v>9632</v>
      </c>
      <c r="D948" s="1036" t="s">
        <v>171</v>
      </c>
      <c r="E948" s="1307"/>
      <c r="F948" s="483"/>
      <c r="G948" s="583"/>
      <c r="H948" s="483"/>
      <c r="I948" s="483" t="s">
        <v>46</v>
      </c>
    </row>
    <row r="949" spans="1:9" s="605" customFormat="1">
      <c r="A949" s="484"/>
      <c r="B949" s="482"/>
      <c r="C949" s="483" t="s">
        <v>9633</v>
      </c>
      <c r="D949" s="1036" t="s">
        <v>627</v>
      </c>
      <c r="E949" s="1307"/>
      <c r="F949" s="483"/>
      <c r="G949" s="583"/>
      <c r="H949" s="483"/>
      <c r="I949" s="483" t="s">
        <v>46</v>
      </c>
    </row>
    <row r="950" spans="1:9" s="605" customFormat="1">
      <c r="A950" s="483"/>
      <c r="B950" s="483"/>
      <c r="C950" s="483"/>
      <c r="D950" s="1036"/>
      <c r="E950" s="1307"/>
      <c r="F950" s="483"/>
      <c r="G950" s="583"/>
      <c r="H950" s="483"/>
      <c r="I950" s="483"/>
    </row>
    <row r="951" spans="1:9" s="605" customFormat="1">
      <c r="A951" s="483"/>
      <c r="B951" s="483"/>
      <c r="C951" s="483"/>
      <c r="D951" s="1036"/>
      <c r="E951" s="1307"/>
      <c r="F951" s="483"/>
      <c r="G951" s="583"/>
      <c r="H951" s="975"/>
      <c r="I951" s="483"/>
    </row>
    <row r="952" spans="1:9">
      <c r="A952" s="407"/>
      <c r="B952" s="407"/>
      <c r="C952" s="407"/>
      <c r="D952" s="920"/>
      <c r="E952" s="1108">
        <f>SUM(E937:E951)</f>
        <v>12850000</v>
      </c>
      <c r="F952" s="407"/>
      <c r="G952" s="1327">
        <f>SUM(G937:G949)</f>
        <v>128500</v>
      </c>
      <c r="H952" s="1123" t="s">
        <v>9634</v>
      </c>
      <c r="I952" s="1689"/>
    </row>
    <row r="954" spans="1:9">
      <c r="A954" s="3334" t="s">
        <v>9635</v>
      </c>
      <c r="B954" s="3334"/>
      <c r="C954" s="3334"/>
      <c r="D954" s="3334"/>
      <c r="E954" s="3334"/>
      <c r="F954" s="3334"/>
      <c r="G954" s="3334"/>
      <c r="H954" s="3334"/>
      <c r="I954" s="3334"/>
    </row>
    <row r="955" spans="1:9">
      <c r="A955" s="3334"/>
      <c r="B955" s="3334"/>
      <c r="C955" s="3334"/>
      <c r="D955" s="3334"/>
      <c r="E955" s="3334"/>
      <c r="F955" s="3334"/>
      <c r="G955" s="3334"/>
      <c r="H955" s="3334"/>
      <c r="I955" s="3334"/>
    </row>
    <row r="956" spans="1:9" ht="42.75">
      <c r="A956" s="682" t="s">
        <v>523</v>
      </c>
      <c r="B956" s="682" t="s">
        <v>524</v>
      </c>
      <c r="C956" s="682" t="s">
        <v>525</v>
      </c>
      <c r="D956" s="682" t="s">
        <v>526</v>
      </c>
      <c r="E956" s="911" t="s">
        <v>6</v>
      </c>
      <c r="F956" s="683" t="s">
        <v>7</v>
      </c>
      <c r="G956" s="899" t="s">
        <v>527</v>
      </c>
      <c r="H956" s="684" t="s">
        <v>11</v>
      </c>
      <c r="I956" s="489" t="s">
        <v>528</v>
      </c>
    </row>
    <row r="957" spans="1:9" s="1087" customFormat="1" ht="14.25">
      <c r="A957" s="1158">
        <v>10035</v>
      </c>
      <c r="B957" s="1094">
        <v>0.1</v>
      </c>
      <c r="C957" s="1081" t="s">
        <v>9636</v>
      </c>
      <c r="D957" s="1082"/>
      <c r="E957" s="1024">
        <v>1873000</v>
      </c>
      <c r="F957" s="1094">
        <v>0.06</v>
      </c>
      <c r="G957" s="1153">
        <f t="shared" ref="G957:G968" si="28">E957*F957</f>
        <v>112380</v>
      </c>
      <c r="H957" s="1081"/>
      <c r="I957" s="1081" t="s">
        <v>9571</v>
      </c>
    </row>
    <row r="958" spans="1:9" s="1087" customFormat="1" ht="14.25">
      <c r="A958" s="1158">
        <v>10025</v>
      </c>
      <c r="B958" s="1094">
        <v>0.1</v>
      </c>
      <c r="C958" s="1081" t="s">
        <v>7144</v>
      </c>
      <c r="D958" s="1082"/>
      <c r="E958" s="1024">
        <v>1750000</v>
      </c>
      <c r="F958" s="1094">
        <v>0.06</v>
      </c>
      <c r="G958" s="1153">
        <f t="shared" si="28"/>
        <v>105000</v>
      </c>
      <c r="H958" s="1081"/>
      <c r="I958" s="1081" t="s">
        <v>9571</v>
      </c>
    </row>
    <row r="959" spans="1:9" s="1087" customFormat="1" ht="14.25">
      <c r="A959" s="1158">
        <v>10042</v>
      </c>
      <c r="B959" s="1315">
        <v>0.08</v>
      </c>
      <c r="C959" s="1081" t="s">
        <v>9637</v>
      </c>
      <c r="D959" s="1082"/>
      <c r="E959" s="1024">
        <v>2100000</v>
      </c>
      <c r="F959" s="1315">
        <v>0.05</v>
      </c>
      <c r="G959" s="1153">
        <f t="shared" si="28"/>
        <v>105000</v>
      </c>
      <c r="H959" s="1081"/>
      <c r="I959" s="1081" t="s">
        <v>15</v>
      </c>
    </row>
    <row r="960" spans="1:9" ht="14.25">
      <c r="A960" s="544">
        <v>10112</v>
      </c>
      <c r="B960" s="545">
        <v>0.1</v>
      </c>
      <c r="C960" s="1081" t="s">
        <v>9638</v>
      </c>
      <c r="D960" s="1034"/>
      <c r="E960" s="722">
        <v>2140000</v>
      </c>
      <c r="F960" s="1094">
        <v>0.06</v>
      </c>
      <c r="G960" s="1153">
        <f t="shared" si="28"/>
        <v>128400</v>
      </c>
      <c r="H960" s="1680"/>
      <c r="I960" s="1680" t="s">
        <v>15</v>
      </c>
    </row>
    <row r="961" spans="1:9" ht="14.25">
      <c r="A961" s="544">
        <v>10074</v>
      </c>
      <c r="B961" s="545">
        <v>0.1</v>
      </c>
      <c r="C961" s="1680" t="s">
        <v>9639</v>
      </c>
      <c r="D961" s="1034"/>
      <c r="E961" s="722">
        <v>600000</v>
      </c>
      <c r="F961" s="1094">
        <v>0.06</v>
      </c>
      <c r="G961" s="1153">
        <f t="shared" si="28"/>
        <v>36000</v>
      </c>
      <c r="H961" s="1680"/>
      <c r="I961" s="1680" t="s">
        <v>46</v>
      </c>
    </row>
    <row r="962" spans="1:9" s="1170" customFormat="1" ht="14.25">
      <c r="A962" s="745"/>
      <c r="B962" s="744" t="s">
        <v>584</v>
      </c>
      <c r="C962" s="692" t="s">
        <v>9640</v>
      </c>
      <c r="D962" s="1056"/>
      <c r="E962" s="922">
        <v>4000000</v>
      </c>
      <c r="F962" s="1094">
        <v>0.06</v>
      </c>
      <c r="G962" s="1314">
        <f t="shared" si="28"/>
        <v>240000</v>
      </c>
      <c r="H962" s="692"/>
      <c r="I962" s="692" t="s">
        <v>15</v>
      </c>
    </row>
    <row r="963" spans="1:9" ht="14.25">
      <c r="A963" s="544">
        <v>10047</v>
      </c>
      <c r="B963" s="545">
        <v>0.1</v>
      </c>
      <c r="C963" s="542" t="s">
        <v>9641</v>
      </c>
      <c r="D963" s="1034"/>
      <c r="E963" s="722">
        <v>1700000</v>
      </c>
      <c r="F963" s="1094">
        <v>0.06</v>
      </c>
      <c r="G963" s="1153">
        <f t="shared" si="28"/>
        <v>102000</v>
      </c>
      <c r="H963" s="1680"/>
      <c r="I963" s="1680" t="s">
        <v>130</v>
      </c>
    </row>
    <row r="964" spans="1:9" ht="14.25">
      <c r="A964" s="1165">
        <v>10071</v>
      </c>
      <c r="B964" s="1161">
        <v>0.1</v>
      </c>
      <c r="C964" s="1162" t="s">
        <v>9642</v>
      </c>
      <c r="D964" s="1163"/>
      <c r="E964" s="722">
        <v>1550000</v>
      </c>
      <c r="F964" s="1094">
        <v>0.06</v>
      </c>
      <c r="G964" s="1153">
        <f t="shared" si="28"/>
        <v>93000</v>
      </c>
      <c r="H964" s="1680"/>
      <c r="I964" s="1680" t="s">
        <v>130</v>
      </c>
    </row>
    <row r="965" spans="1:9" ht="14.25">
      <c r="A965" s="1165">
        <v>10078</v>
      </c>
      <c r="B965" s="1316">
        <v>0.08</v>
      </c>
      <c r="C965" s="1162" t="s">
        <v>9643</v>
      </c>
      <c r="D965" s="1163"/>
      <c r="E965" s="722">
        <v>3150000</v>
      </c>
      <c r="F965" s="1315">
        <v>0.05</v>
      </c>
      <c r="G965" s="1153">
        <f t="shared" si="28"/>
        <v>157500</v>
      </c>
      <c r="H965" s="1680"/>
      <c r="I965" s="1680" t="s">
        <v>15</v>
      </c>
    </row>
    <row r="966" spans="1:9" ht="14.25">
      <c r="A966" s="1165">
        <v>10091</v>
      </c>
      <c r="B966" s="1161">
        <v>0.1</v>
      </c>
      <c r="C966" s="1162" t="s">
        <v>9589</v>
      </c>
      <c r="D966" s="1163"/>
      <c r="E966" s="722">
        <v>1950000</v>
      </c>
      <c r="F966" s="1094">
        <v>0.06</v>
      </c>
      <c r="G966" s="1153">
        <f t="shared" si="28"/>
        <v>117000</v>
      </c>
      <c r="H966" s="1680"/>
      <c r="I966" s="1680" t="s">
        <v>15</v>
      </c>
    </row>
    <row r="967" spans="1:9" ht="14.25">
      <c r="A967" s="1165">
        <v>10131</v>
      </c>
      <c r="B967" s="1161">
        <v>0.1</v>
      </c>
      <c r="C967" s="1174" t="s">
        <v>9644</v>
      </c>
      <c r="D967" s="1163"/>
      <c r="E967" s="722">
        <v>3500000</v>
      </c>
      <c r="F967" s="1094">
        <v>0.06</v>
      </c>
      <c r="G967" s="1153">
        <f t="shared" si="28"/>
        <v>210000</v>
      </c>
      <c r="H967" s="1680"/>
      <c r="I967" s="1680" t="s">
        <v>15</v>
      </c>
    </row>
    <row r="968" spans="1:9" ht="14.25">
      <c r="A968" s="1165">
        <v>10132</v>
      </c>
      <c r="B968" s="545">
        <v>0.1</v>
      </c>
      <c r="C968" s="1174" t="s">
        <v>9645</v>
      </c>
      <c r="D968" s="1163"/>
      <c r="E968" s="722">
        <v>2100000</v>
      </c>
      <c r="F968" s="1094">
        <v>0.06</v>
      </c>
      <c r="G968" s="1153">
        <f t="shared" si="28"/>
        <v>126000</v>
      </c>
      <c r="H968" s="1680"/>
      <c r="I968" s="1680" t="s">
        <v>15</v>
      </c>
    </row>
    <row r="969" spans="1:9">
      <c r="A969" s="1681"/>
      <c r="B969" s="1164"/>
      <c r="C969" s="1164" t="s">
        <v>9646</v>
      </c>
      <c r="D969" s="1055" t="s">
        <v>9647</v>
      </c>
      <c r="E969" s="989"/>
      <c r="F969" s="1681"/>
      <c r="G969" s="989"/>
      <c r="H969" s="1681"/>
      <c r="I969" s="1681" t="s">
        <v>15</v>
      </c>
    </row>
    <row r="970" spans="1:9">
      <c r="A970" s="1681"/>
      <c r="B970" s="1681"/>
      <c r="C970" s="1681" t="s">
        <v>9648</v>
      </c>
      <c r="D970" s="1055" t="s">
        <v>366</v>
      </c>
      <c r="E970" s="989"/>
      <c r="F970" s="1681"/>
      <c r="G970" s="989"/>
      <c r="H970" s="1681"/>
      <c r="I970" s="1681" t="s">
        <v>130</v>
      </c>
    </row>
    <row r="971" spans="1:9">
      <c r="A971" s="407"/>
      <c r="B971" s="407"/>
      <c r="C971" s="407"/>
      <c r="D971" s="920"/>
      <c r="E971" s="1309">
        <f>SUM(E957:E970)</f>
        <v>26413000</v>
      </c>
      <c r="F971" s="407"/>
      <c r="G971" s="1108">
        <f>SUM(G957:G970)</f>
        <v>1532280</v>
      </c>
      <c r="H971" s="1123" t="s">
        <v>9634</v>
      </c>
      <c r="I971" s="407"/>
    </row>
    <row r="973" spans="1:9">
      <c r="A973" s="3305" t="s">
        <v>9649</v>
      </c>
      <c r="B973" s="3305"/>
      <c r="C973" s="3305"/>
      <c r="D973" s="3305"/>
      <c r="E973" s="3305"/>
      <c r="F973" s="3305"/>
      <c r="G973" s="3305"/>
    </row>
    <row r="974" spans="1:9">
      <c r="A974" s="3305"/>
      <c r="B974" s="3305"/>
      <c r="C974" s="3305"/>
      <c r="D974" s="3305"/>
      <c r="E974" s="3305"/>
      <c r="F974" s="3305"/>
      <c r="G974" s="3305"/>
    </row>
    <row r="975" spans="1:9" ht="20.25" customHeight="1">
      <c r="A975" s="504">
        <v>10112</v>
      </c>
      <c r="B975" s="963">
        <v>0.1</v>
      </c>
      <c r="C975" s="1081" t="s">
        <v>9585</v>
      </c>
      <c r="D975" s="783"/>
      <c r="E975" s="946">
        <v>2140000</v>
      </c>
      <c r="F975" s="1317">
        <v>2.5000000000000001E-2</v>
      </c>
      <c r="G975" s="1319">
        <f t="shared" ref="G975:G995" si="29">E975*F975</f>
        <v>53500</v>
      </c>
    </row>
    <row r="976" spans="1:9" ht="20.25" customHeight="1">
      <c r="A976" s="579">
        <v>10067</v>
      </c>
      <c r="B976" s="963">
        <v>0.1</v>
      </c>
      <c r="C976" s="1081" t="s">
        <v>9586</v>
      </c>
      <c r="D976" s="1034"/>
      <c r="E976" s="946">
        <v>1800000</v>
      </c>
      <c r="F976" s="1317">
        <v>2.5000000000000001E-2</v>
      </c>
      <c r="G976" s="1319">
        <f t="shared" si="29"/>
        <v>45000</v>
      </c>
    </row>
    <row r="977" spans="1:7" ht="20.25" customHeight="1">
      <c r="A977" s="504">
        <v>10042</v>
      </c>
      <c r="B977" s="1026">
        <v>0.08</v>
      </c>
      <c r="C977" s="1166" t="s">
        <v>9587</v>
      </c>
      <c r="D977" s="1034"/>
      <c r="E977" s="946">
        <v>2100000</v>
      </c>
      <c r="F977" s="1317">
        <v>1.4999999999999999E-2</v>
      </c>
      <c r="G977" s="1319">
        <f t="shared" si="29"/>
        <v>31500</v>
      </c>
    </row>
    <row r="978" spans="1:7" ht="20.25" customHeight="1">
      <c r="A978" s="504">
        <v>10078</v>
      </c>
      <c r="B978" s="1026">
        <v>0.08</v>
      </c>
      <c r="C978" s="1082" t="s">
        <v>9588</v>
      </c>
      <c r="D978" s="1034"/>
      <c r="E978" s="946">
        <v>3150000</v>
      </c>
      <c r="F978" s="1317">
        <v>1.4999999999999999E-2</v>
      </c>
      <c r="G978" s="1319">
        <f t="shared" si="29"/>
        <v>47250</v>
      </c>
    </row>
    <row r="979" spans="1:7" ht="20.25" customHeight="1">
      <c r="A979" s="664">
        <v>10091</v>
      </c>
      <c r="B979" s="963">
        <v>0.1</v>
      </c>
      <c r="C979" s="1171" t="s">
        <v>9589</v>
      </c>
      <c r="D979" s="1034"/>
      <c r="E979" s="946">
        <v>1950000</v>
      </c>
      <c r="F979" s="1317">
        <v>2.5000000000000001E-2</v>
      </c>
      <c r="G979" s="1319">
        <f t="shared" si="29"/>
        <v>48750</v>
      </c>
    </row>
    <row r="980" spans="1:7" ht="20.25" customHeight="1">
      <c r="A980" s="664">
        <v>10131</v>
      </c>
      <c r="B980" s="963">
        <v>0.1</v>
      </c>
      <c r="C980" s="1234" t="s">
        <v>9590</v>
      </c>
      <c r="D980" s="1034"/>
      <c r="E980" s="946">
        <v>3500000</v>
      </c>
      <c r="F980" s="1317">
        <v>2.5000000000000001E-2</v>
      </c>
      <c r="G980" s="1319">
        <f t="shared" si="29"/>
        <v>87500</v>
      </c>
    </row>
    <row r="981" spans="1:7" ht="20.25" customHeight="1">
      <c r="A981" s="504">
        <v>10132</v>
      </c>
      <c r="B981" s="963">
        <v>0.1</v>
      </c>
      <c r="C981" s="1234" t="s">
        <v>9591</v>
      </c>
      <c r="D981" s="1034"/>
      <c r="E981" s="946">
        <v>2100000</v>
      </c>
      <c r="F981" s="1317">
        <v>2.5000000000000001E-2</v>
      </c>
      <c r="G981" s="1319">
        <f t="shared" si="29"/>
        <v>52500</v>
      </c>
    </row>
    <row r="982" spans="1:7" ht="20.25" customHeight="1">
      <c r="A982" s="504">
        <v>10005</v>
      </c>
      <c r="B982" s="963">
        <v>0.1</v>
      </c>
      <c r="C982" s="1082" t="s">
        <v>9597</v>
      </c>
      <c r="D982" s="1034"/>
      <c r="E982" s="946">
        <v>1700000</v>
      </c>
      <c r="F982" s="1317">
        <v>2.5000000000000001E-2</v>
      </c>
      <c r="G982" s="1319">
        <f t="shared" si="29"/>
        <v>42500</v>
      </c>
    </row>
    <row r="983" spans="1:7" ht="20.25" customHeight="1">
      <c r="A983" s="504">
        <v>10072</v>
      </c>
      <c r="B983" s="963">
        <v>0.1</v>
      </c>
      <c r="C983" s="1082" t="s">
        <v>9598</v>
      </c>
      <c r="D983" s="1034"/>
      <c r="E983" s="946">
        <v>1300000</v>
      </c>
      <c r="F983" s="1317">
        <v>2.5000000000000001E-2</v>
      </c>
      <c r="G983" s="1319">
        <f t="shared" si="29"/>
        <v>32500</v>
      </c>
    </row>
    <row r="984" spans="1:7" ht="20.25" customHeight="1">
      <c r="A984" s="504">
        <v>10023</v>
      </c>
      <c r="B984" s="963">
        <v>0.1</v>
      </c>
      <c r="C984" s="1082" t="s">
        <v>9599</v>
      </c>
      <c r="D984" s="1034"/>
      <c r="E984" s="946">
        <v>1550000</v>
      </c>
      <c r="F984" s="1317">
        <v>2.5000000000000001E-2</v>
      </c>
      <c r="G984" s="1319">
        <f t="shared" si="29"/>
        <v>38750</v>
      </c>
    </row>
    <row r="985" spans="1:7" ht="20.25" customHeight="1">
      <c r="A985" s="504">
        <v>10074</v>
      </c>
      <c r="B985" s="963">
        <v>0.1</v>
      </c>
      <c r="C985" s="1194" t="s">
        <v>9600</v>
      </c>
      <c r="D985" s="1034"/>
      <c r="E985" s="946">
        <v>600000</v>
      </c>
      <c r="F985" s="1317">
        <v>2.5000000000000001E-2</v>
      </c>
      <c r="G985" s="1319">
        <f t="shared" si="29"/>
        <v>15000</v>
      </c>
    </row>
    <row r="986" spans="1:7" ht="20.25" customHeight="1">
      <c r="A986" s="504">
        <v>10073</v>
      </c>
      <c r="B986" s="963">
        <v>0.1</v>
      </c>
      <c r="C986" s="1082" t="s">
        <v>9601</v>
      </c>
      <c r="D986" s="1034"/>
      <c r="E986" s="946">
        <v>1700000</v>
      </c>
      <c r="F986" s="1317">
        <v>2.5000000000000001E-2</v>
      </c>
      <c r="G986" s="1319">
        <f t="shared" si="29"/>
        <v>42500</v>
      </c>
    </row>
    <row r="987" spans="1:7" ht="20.25" customHeight="1">
      <c r="A987" s="504">
        <v>10110</v>
      </c>
      <c r="B987" s="963">
        <v>0.1</v>
      </c>
      <c r="C987" s="1082" t="s">
        <v>9650</v>
      </c>
      <c r="D987" s="1034"/>
      <c r="E987" s="946">
        <v>1350000</v>
      </c>
      <c r="F987" s="1317">
        <v>2.5000000000000001E-2</v>
      </c>
      <c r="G987" s="1319">
        <f t="shared" si="29"/>
        <v>33750</v>
      </c>
    </row>
    <row r="988" spans="1:7" ht="20.25" customHeight="1">
      <c r="A988" s="504">
        <v>10100</v>
      </c>
      <c r="B988" s="963">
        <v>0.1</v>
      </c>
      <c r="C988" s="1081" t="s">
        <v>9604</v>
      </c>
      <c r="D988" s="1034"/>
      <c r="E988" s="946">
        <v>1300000</v>
      </c>
      <c r="F988" s="1317">
        <v>2.5000000000000001E-2</v>
      </c>
      <c r="G988" s="1319">
        <f t="shared" si="29"/>
        <v>32500</v>
      </c>
    </row>
    <row r="989" spans="1:7" ht="20.25" customHeight="1">
      <c r="A989" s="579">
        <v>9953</v>
      </c>
      <c r="B989" s="963">
        <v>0.1</v>
      </c>
      <c r="C989" s="1081" t="s">
        <v>9611</v>
      </c>
      <c r="D989" s="1034"/>
      <c r="E989" s="946">
        <v>3000000</v>
      </c>
      <c r="F989" s="1317">
        <v>2.5000000000000001E-2</v>
      </c>
      <c r="G989" s="1319">
        <f t="shared" si="29"/>
        <v>75000</v>
      </c>
    </row>
    <row r="990" spans="1:7" ht="20.25" customHeight="1">
      <c r="A990" s="504">
        <v>10047</v>
      </c>
      <c r="B990" s="963">
        <v>0.1</v>
      </c>
      <c r="C990" s="1293" t="s">
        <v>9612</v>
      </c>
      <c r="D990" s="1034"/>
      <c r="E990" s="946">
        <v>1700000</v>
      </c>
      <c r="F990" s="1317">
        <v>2.5000000000000001E-2</v>
      </c>
      <c r="G990" s="1319">
        <f t="shared" si="29"/>
        <v>42500</v>
      </c>
    </row>
    <row r="991" spans="1:7" ht="20.25" customHeight="1">
      <c r="A991" s="579">
        <v>10071</v>
      </c>
      <c r="B991" s="963">
        <v>0.1</v>
      </c>
      <c r="C991" s="1293" t="s">
        <v>9613</v>
      </c>
      <c r="D991" s="1034"/>
      <c r="E991" s="946">
        <v>1550000</v>
      </c>
      <c r="F991" s="1317">
        <v>2.5000000000000001E-2</v>
      </c>
      <c r="G991" s="1319">
        <f t="shared" si="29"/>
        <v>38750</v>
      </c>
    </row>
    <row r="992" spans="1:7" ht="20.25" customHeight="1">
      <c r="A992" s="579">
        <v>10025</v>
      </c>
      <c r="B992" s="963">
        <v>0.1</v>
      </c>
      <c r="C992" s="1082" t="s">
        <v>7173</v>
      </c>
      <c r="D992" s="1034"/>
      <c r="E992" s="946">
        <v>1750000</v>
      </c>
      <c r="F992" s="1317">
        <v>2.5000000000000001E-2</v>
      </c>
      <c r="G992" s="1319">
        <f t="shared" si="29"/>
        <v>43750</v>
      </c>
    </row>
    <row r="993" spans="1:15" ht="20.25" customHeight="1">
      <c r="A993" s="504">
        <v>10035</v>
      </c>
      <c r="B993" s="963">
        <v>0.1</v>
      </c>
      <c r="C993" s="1082" t="s">
        <v>9614</v>
      </c>
      <c r="D993" s="1034"/>
      <c r="E993" s="946">
        <v>1873000</v>
      </c>
      <c r="F993" s="1317">
        <v>2.5000000000000001E-2</v>
      </c>
      <c r="G993" s="1319">
        <f t="shared" si="29"/>
        <v>46825</v>
      </c>
    </row>
    <row r="994" spans="1:15" s="711" customFormat="1" ht="20.25" customHeight="1">
      <c r="A994" s="579">
        <v>10060</v>
      </c>
      <c r="B994" s="963">
        <v>0.1</v>
      </c>
      <c r="C994" s="1234" t="s">
        <v>9616</v>
      </c>
      <c r="D994" s="1048"/>
      <c r="E994" s="967">
        <v>1800000</v>
      </c>
      <c r="F994" s="1317">
        <v>2.5000000000000001E-2</v>
      </c>
      <c r="G994" s="1319">
        <f t="shared" si="29"/>
        <v>45000</v>
      </c>
      <c r="H994" s="544"/>
    </row>
    <row r="995" spans="1:15" s="1170" customFormat="1" ht="20.25" customHeight="1">
      <c r="A995" s="860"/>
      <c r="B995" s="1311">
        <v>0.1</v>
      </c>
      <c r="C995" s="1312" t="s">
        <v>4415</v>
      </c>
      <c r="D995" s="1313"/>
      <c r="E995" s="1169">
        <v>4000000</v>
      </c>
      <c r="F995" s="1318">
        <v>2.5000000000000001E-2</v>
      </c>
      <c r="G995" s="1320">
        <f t="shared" si="29"/>
        <v>100000</v>
      </c>
      <c r="H995" s="745"/>
    </row>
    <row r="996" spans="1:15" ht="20.25" customHeight="1">
      <c r="A996" s="1680"/>
      <c r="B996" s="545"/>
      <c r="C996" s="1680"/>
      <c r="D996" s="1034"/>
      <c r="E996" s="1027">
        <f>SUM(E975:E995)</f>
        <v>41913000</v>
      </c>
      <c r="F996" s="709"/>
      <c r="G996" s="952">
        <f>SUM(G975:G995)</f>
        <v>995325</v>
      </c>
      <c r="H996" s="1123" t="s">
        <v>9634</v>
      </c>
    </row>
    <row r="999" spans="1:15">
      <c r="A999" s="3274" t="s">
        <v>9651</v>
      </c>
      <c r="B999" s="3274"/>
      <c r="C999" s="3274"/>
      <c r="D999" s="3274"/>
      <c r="E999" s="3274"/>
      <c r="F999" s="3274"/>
      <c r="G999" s="3274"/>
      <c r="H999" s="3274"/>
      <c r="I999" s="3274"/>
      <c r="J999" s="3274"/>
      <c r="K999" s="3274"/>
      <c r="L999" s="3274"/>
      <c r="M999" s="3274"/>
      <c r="N999" s="3274"/>
      <c r="O999" s="3274"/>
    </row>
    <row r="1000" spans="1:15">
      <c r="A1000" s="3274"/>
      <c r="B1000" s="3274"/>
      <c r="C1000" s="3274"/>
      <c r="D1000" s="3274"/>
      <c r="E1000" s="3274"/>
      <c r="F1000" s="3274"/>
      <c r="G1000" s="3274"/>
      <c r="H1000" s="3274"/>
      <c r="I1000" s="3274"/>
      <c r="J1000" s="3274"/>
      <c r="K1000" s="3274"/>
      <c r="L1000" s="3274"/>
      <c r="M1000" s="3274"/>
      <c r="N1000" s="3274"/>
      <c r="O1000" s="3274"/>
    </row>
    <row r="1001" spans="1:15">
      <c r="A1001" s="3275" t="s">
        <v>15</v>
      </c>
      <c r="B1001" s="3275"/>
      <c r="C1001" s="3275"/>
      <c r="D1001" s="3275"/>
      <c r="E1001" s="3275"/>
      <c r="F1001" s="3275"/>
      <c r="G1001" s="3275"/>
      <c r="H1001" s="3275"/>
      <c r="I1001" s="3275"/>
      <c r="J1001" s="3275"/>
      <c r="K1001" s="3275"/>
      <c r="L1001" s="3275"/>
      <c r="M1001" s="3275"/>
      <c r="N1001" s="3275"/>
      <c r="O1001" s="3275"/>
    </row>
    <row r="1002" spans="1:15">
      <c r="A1002" s="2120" t="s">
        <v>37</v>
      </c>
      <c r="B1002" s="509" t="s">
        <v>3</v>
      </c>
      <c r="C1002" s="464" t="s">
        <v>4</v>
      </c>
      <c r="D1002" s="464" t="s">
        <v>5</v>
      </c>
      <c r="E1002" s="958" t="s">
        <v>6</v>
      </c>
      <c r="F1002" s="463" t="s">
        <v>7</v>
      </c>
      <c r="G1002" s="959" t="s">
        <v>8</v>
      </c>
      <c r="H1002" s="509" t="s">
        <v>9</v>
      </c>
      <c r="I1002" s="463" t="s">
        <v>10</v>
      </c>
      <c r="J1002" s="24" t="s">
        <v>11</v>
      </c>
      <c r="K1002" s="24" t="s">
        <v>3</v>
      </c>
      <c r="L1002" s="24" t="s">
        <v>5</v>
      </c>
      <c r="M1002" s="24" t="s">
        <v>12</v>
      </c>
      <c r="N1002" s="24" t="s">
        <v>7</v>
      </c>
      <c r="O1002" s="30"/>
    </row>
    <row r="1003" spans="1:15">
      <c r="A1003" s="3282" t="s">
        <v>304</v>
      </c>
      <c r="B1003" s="407"/>
      <c r="C1003" s="407"/>
      <c r="D1003" s="407"/>
      <c r="E1003" s="407"/>
      <c r="F1003" s="407"/>
      <c r="G1003" s="407"/>
      <c r="H1003" s="407"/>
      <c r="I1003" s="407"/>
      <c r="J1003" s="450"/>
      <c r="K1003" s="418">
        <v>10194</v>
      </c>
      <c r="L1003" s="497" t="s">
        <v>4547</v>
      </c>
      <c r="M1003" s="663">
        <v>1200000</v>
      </c>
      <c r="N1003" s="383">
        <v>0.05</v>
      </c>
      <c r="O1003" s="496">
        <f>N1003*M1003</f>
        <v>60000</v>
      </c>
    </row>
    <row r="1004" spans="1:15">
      <c r="A1004" s="3282"/>
      <c r="B1004" s="1096">
        <v>10168</v>
      </c>
      <c r="C1004" s="1359">
        <v>0.08</v>
      </c>
      <c r="D1004" s="657" t="s">
        <v>9652</v>
      </c>
      <c r="E1004" s="658">
        <v>1700000</v>
      </c>
      <c r="F1004" s="656">
        <v>0.06</v>
      </c>
      <c r="G1004" s="658">
        <f t="shared" ref="G1004:G1009" si="30">E1004*F1004</f>
        <v>102000</v>
      </c>
      <c r="H1004" s="659" t="s">
        <v>19</v>
      </c>
      <c r="I1004" s="659" t="s">
        <v>1170</v>
      </c>
      <c r="J1004" s="398"/>
      <c r="K1004" s="393"/>
      <c r="L1004" s="149"/>
      <c r="M1004" s="129"/>
      <c r="N1004" s="69"/>
      <c r="O1004" s="30"/>
    </row>
    <row r="1005" spans="1:15" ht="14.25">
      <c r="A1005" s="3282"/>
      <c r="B1005" s="978">
        <v>10169</v>
      </c>
      <c r="C1005" s="545">
        <v>0.1</v>
      </c>
      <c r="D1005" s="1081" t="s">
        <v>9653</v>
      </c>
      <c r="E1005" s="564">
        <v>2600000</v>
      </c>
      <c r="F1005" s="656">
        <v>7.0000000000000007E-2</v>
      </c>
      <c r="G1005" s="658">
        <f t="shared" si="30"/>
        <v>182000.00000000003</v>
      </c>
      <c r="H1005" s="544" t="s">
        <v>487</v>
      </c>
      <c r="I1005" s="544" t="s">
        <v>461</v>
      </c>
      <c r="J1005" s="398"/>
      <c r="K1005" s="393"/>
      <c r="L1005" s="149"/>
      <c r="M1005" s="129"/>
      <c r="N1005" s="69"/>
      <c r="O1005" s="30"/>
    </row>
    <row r="1006" spans="1:15">
      <c r="A1006" s="3282"/>
      <c r="B1006" s="504">
        <v>10180</v>
      </c>
      <c r="C1006" s="545">
        <v>0.1</v>
      </c>
      <c r="D1006" s="1034" t="s">
        <v>9654</v>
      </c>
      <c r="E1006" s="564">
        <v>1850000</v>
      </c>
      <c r="F1006" s="656">
        <v>7.0000000000000007E-2</v>
      </c>
      <c r="G1006" s="658">
        <f t="shared" si="30"/>
        <v>129500.00000000001</v>
      </c>
      <c r="H1006" s="544" t="s">
        <v>30</v>
      </c>
      <c r="I1006" s="544" t="s">
        <v>461</v>
      </c>
      <c r="J1006" s="398"/>
      <c r="K1006" s="1128"/>
      <c r="L1006" s="308"/>
      <c r="M1006" s="47"/>
      <c r="N1006" s="316"/>
      <c r="O1006" s="326"/>
    </row>
    <row r="1007" spans="1:15" ht="14.25">
      <c r="A1007" s="3282"/>
      <c r="B1007" s="504">
        <v>10224</v>
      </c>
      <c r="C1007" s="545">
        <v>0.1</v>
      </c>
      <c r="D1007" s="1082" t="s">
        <v>4076</v>
      </c>
      <c r="E1007" s="564">
        <v>2700000</v>
      </c>
      <c r="F1007" s="545">
        <v>0.12</v>
      </c>
      <c r="G1007" s="658">
        <f t="shared" si="30"/>
        <v>324000</v>
      </c>
      <c r="H1007" s="544" t="s">
        <v>15</v>
      </c>
      <c r="I1007" s="544" t="s">
        <v>461</v>
      </c>
      <c r="J1007" s="398"/>
      <c r="K1007" s="1128"/>
      <c r="L1007" s="308"/>
      <c r="M1007" s="47"/>
      <c r="N1007" s="316"/>
      <c r="O1007" s="326"/>
    </row>
    <row r="1008" spans="1:15">
      <c r="A1008" s="3282"/>
      <c r="B1008" s="1348">
        <v>10211</v>
      </c>
      <c r="C1008" s="545">
        <v>0.1</v>
      </c>
      <c r="D1008" s="1034" t="s">
        <v>9655</v>
      </c>
      <c r="E1008" s="564">
        <v>2300000</v>
      </c>
      <c r="F1008" s="545">
        <v>0.12</v>
      </c>
      <c r="G1008" s="658">
        <f t="shared" si="30"/>
        <v>276000</v>
      </c>
      <c r="H1008" s="544" t="s">
        <v>15</v>
      </c>
      <c r="I1008" s="544" t="s">
        <v>1170</v>
      </c>
      <c r="J1008" s="398"/>
      <c r="K1008" s="1128"/>
      <c r="L1008" s="308"/>
      <c r="M1008" s="47"/>
      <c r="N1008" s="316"/>
      <c r="O1008" s="326"/>
    </row>
    <row r="1009" spans="1:16">
      <c r="A1009" s="3282"/>
      <c r="B1009" s="1348">
        <v>10215</v>
      </c>
      <c r="C1009" s="1026">
        <v>0.08</v>
      </c>
      <c r="D1009" s="1034" t="s">
        <v>9656</v>
      </c>
      <c r="E1009" s="564">
        <v>2100000</v>
      </c>
      <c r="F1009" s="545">
        <v>0.1</v>
      </c>
      <c r="G1009" s="658">
        <f t="shared" si="30"/>
        <v>210000</v>
      </c>
      <c r="H1009" s="544" t="s">
        <v>15</v>
      </c>
      <c r="I1009" s="544" t="s">
        <v>1170</v>
      </c>
      <c r="J1009" s="398"/>
      <c r="K1009" s="1128"/>
      <c r="L1009" s="308"/>
      <c r="M1009" s="47"/>
      <c r="N1009" s="316"/>
      <c r="O1009" s="326"/>
    </row>
    <row r="1010" spans="1:16">
      <c r="A1010" s="3282"/>
      <c r="B1010" s="1077" t="s">
        <v>31</v>
      </c>
      <c r="C1010" s="482"/>
      <c r="D1010" s="1036" t="s">
        <v>9657</v>
      </c>
      <c r="E1010" s="583"/>
      <c r="F1010" s="482"/>
      <c r="G1010" s="583"/>
      <c r="H1010" s="484"/>
      <c r="I1010" s="484" t="s">
        <v>1170</v>
      </c>
      <c r="J1010" s="1128"/>
      <c r="K1010" s="398"/>
      <c r="L1010" s="308"/>
      <c r="M1010" s="47"/>
      <c r="N1010" s="316"/>
      <c r="O1010" s="326"/>
    </row>
    <row r="1011" spans="1:16">
      <c r="A1011" s="3282"/>
      <c r="B1011" s="1353" t="s">
        <v>366</v>
      </c>
      <c r="C1011" s="1354"/>
      <c r="D1011" s="1355" t="s">
        <v>9658</v>
      </c>
      <c r="E1011" s="1356"/>
      <c r="F1011" s="1357"/>
      <c r="G1011" s="1356"/>
      <c r="H1011" s="1358"/>
      <c r="I1011" s="1358" t="s">
        <v>1170</v>
      </c>
      <c r="J1011" s="1128"/>
      <c r="K1011" s="398"/>
      <c r="L1011" s="308"/>
      <c r="M1011" s="47"/>
      <c r="N1011" s="316"/>
      <c r="O1011" s="326"/>
    </row>
    <row r="1012" spans="1:16">
      <c r="A1012" s="3282"/>
      <c r="B1012" s="992" t="s">
        <v>315</v>
      </c>
      <c r="C1012" s="483"/>
      <c r="D1012" s="483" t="s">
        <v>9659</v>
      </c>
      <c r="E1012" s="483"/>
      <c r="F1012" s="483"/>
      <c r="G1012" s="583"/>
      <c r="H1012" s="484"/>
      <c r="I1012" s="484" t="s">
        <v>461</v>
      </c>
      <c r="J1012" s="398"/>
      <c r="K1012" s="398"/>
      <c r="L1012" s="308"/>
      <c r="M1012" s="1177"/>
      <c r="N1012" s="316"/>
      <c r="O1012" s="326"/>
    </row>
    <row r="1013" spans="1:16">
      <c r="A1013" s="3282"/>
      <c r="B1013" s="447"/>
      <c r="C1013" s="482"/>
      <c r="D1013" s="1036"/>
      <c r="E1013" s="583"/>
      <c r="F1013" s="482"/>
      <c r="G1013" s="583"/>
      <c r="H1013" s="484"/>
      <c r="I1013" s="484"/>
      <c r="J1013" s="398"/>
      <c r="K1013" s="398"/>
      <c r="L1013" s="308"/>
      <c r="M1013" s="1177"/>
      <c r="N1013" s="316"/>
      <c r="O1013" s="326"/>
    </row>
    <row r="1014" spans="1:16">
      <c r="A1014" s="3282"/>
      <c r="B1014" s="774"/>
      <c r="C1014" s="1176"/>
      <c r="D1014" s="1054"/>
      <c r="E1014" s="703"/>
      <c r="F1014" s="701"/>
      <c r="G1014" s="703"/>
      <c r="H1014" s="705"/>
      <c r="I1014" s="705"/>
      <c r="J1014" s="405"/>
      <c r="K1014" s="405"/>
      <c r="L1014" s="423"/>
      <c r="M1014" s="47"/>
      <c r="N1014" s="316"/>
      <c r="O1014" s="326"/>
    </row>
    <row r="1015" spans="1:16">
      <c r="A1015" s="3282"/>
      <c r="B1015" s="447"/>
      <c r="C1015" s="1137"/>
      <c r="D1015" s="1036"/>
      <c r="E1015" s="583"/>
      <c r="F1015" s="482"/>
      <c r="G1015" s="583"/>
      <c r="H1015" s="484"/>
      <c r="I1015" s="484"/>
      <c r="J1015" s="308"/>
      <c r="K1015" s="308"/>
      <c r="L1015" s="308"/>
      <c r="M1015" s="47"/>
      <c r="N1015" s="316"/>
      <c r="O1015" s="326"/>
    </row>
    <row r="1016" spans="1:16">
      <c r="A1016" s="3282"/>
      <c r="B1016" s="396"/>
      <c r="C1016" s="1138"/>
      <c r="D1016" s="1052"/>
      <c r="E1016" s="565"/>
      <c r="F1016" s="397"/>
      <c r="G1016" s="565"/>
      <c r="H1016" s="399"/>
      <c r="I1016" s="399"/>
      <c r="J1016" s="308"/>
      <c r="K1016" s="308"/>
      <c r="L1016" s="308"/>
      <c r="M1016" s="47"/>
      <c r="N1016" s="316"/>
      <c r="O1016" s="326">
        <f>SUM(O1003:O1004)</f>
        <v>60000</v>
      </c>
    </row>
    <row r="1017" spans="1:16">
      <c r="A1017" s="3282"/>
      <c r="B1017" s="315"/>
      <c r="C1017" s="1139"/>
      <c r="D1017" s="1041" t="s">
        <v>34</v>
      </c>
      <c r="E1017" s="1102">
        <f>SUM(E1004:E1016)</f>
        <v>13250000</v>
      </c>
      <c r="F1017" s="668" t="s">
        <v>34</v>
      </c>
      <c r="G1017" s="1103">
        <f>SUM(G1004:G1016)</f>
        <v>1223500</v>
      </c>
      <c r="H1017" s="3429"/>
      <c r="I1017" s="3429"/>
      <c r="J1017" s="3429"/>
      <c r="K1017" s="3429"/>
      <c r="L1017" s="3402" t="s">
        <v>35</v>
      </c>
      <c r="M1017" s="3402"/>
      <c r="N1017" s="3402"/>
      <c r="O1017" s="1156">
        <f>O1016+G1017</f>
        <v>1283500</v>
      </c>
      <c r="P1017" s="1157" t="s">
        <v>7165</v>
      </c>
    </row>
    <row r="1019" spans="1:16">
      <c r="A1019" s="3275" t="s">
        <v>46</v>
      </c>
      <c r="B1019" s="3275"/>
      <c r="C1019" s="3275"/>
      <c r="D1019" s="3275"/>
      <c r="E1019" s="3275"/>
      <c r="F1019" s="3275"/>
      <c r="G1019" s="3275"/>
      <c r="H1019" s="3275"/>
      <c r="I1019" s="3275"/>
      <c r="J1019" s="3275"/>
      <c r="K1019" s="3275"/>
      <c r="L1019" s="3275"/>
      <c r="M1019" s="3275"/>
      <c r="N1019" s="3275"/>
      <c r="O1019" s="3275"/>
    </row>
    <row r="1020" spans="1:16">
      <c r="A1020" s="2120" t="s">
        <v>37</v>
      </c>
      <c r="B1020" s="509" t="s">
        <v>3</v>
      </c>
      <c r="C1020" s="464" t="s">
        <v>4</v>
      </c>
      <c r="D1020" s="464" t="s">
        <v>5</v>
      </c>
      <c r="E1020" s="958" t="s">
        <v>6</v>
      </c>
      <c r="F1020" s="463" t="s">
        <v>7</v>
      </c>
      <c r="G1020" s="959" t="s">
        <v>8</v>
      </c>
      <c r="H1020" s="509" t="s">
        <v>9</v>
      </c>
      <c r="I1020" s="463" t="s">
        <v>10</v>
      </c>
      <c r="J1020" s="24" t="s">
        <v>11</v>
      </c>
      <c r="K1020" s="24" t="s">
        <v>3</v>
      </c>
      <c r="L1020" s="24" t="s">
        <v>5</v>
      </c>
      <c r="M1020" s="24" t="s">
        <v>12</v>
      </c>
      <c r="N1020" s="24" t="s">
        <v>7</v>
      </c>
      <c r="O1020" s="30"/>
    </row>
    <row r="1021" spans="1:16">
      <c r="A1021" s="3282" t="s">
        <v>9660</v>
      </c>
      <c r="B1021" s="978">
        <v>10156</v>
      </c>
      <c r="C1021" s="545">
        <v>0.1</v>
      </c>
      <c r="D1021" s="1680" t="s">
        <v>9661</v>
      </c>
      <c r="E1021" s="564">
        <v>4700000</v>
      </c>
      <c r="F1021" s="545">
        <v>7.0000000000000007E-2</v>
      </c>
      <c r="G1021" s="578">
        <f t="shared" ref="G1021:G1026" si="31">E1021*F1021</f>
        <v>329000.00000000006</v>
      </c>
      <c r="H1021" s="1680" t="s">
        <v>487</v>
      </c>
      <c r="I1021" s="544" t="s">
        <v>1170</v>
      </c>
      <c r="J1021" s="393"/>
      <c r="K1021" s="391"/>
      <c r="L1021" s="777"/>
      <c r="M1021" s="567"/>
      <c r="N1021" s="392"/>
      <c r="O1021" s="778"/>
    </row>
    <row r="1022" spans="1:16" ht="14.25">
      <c r="A1022" s="3282"/>
      <c r="B1022" s="978">
        <v>10155</v>
      </c>
      <c r="C1022" s="545">
        <v>0.1</v>
      </c>
      <c r="D1022" s="1081" t="s">
        <v>9662</v>
      </c>
      <c r="E1022" s="564">
        <v>1900000</v>
      </c>
      <c r="F1022" s="545">
        <v>7.0000000000000007E-2</v>
      </c>
      <c r="G1022" s="578">
        <f t="shared" si="31"/>
        <v>133000</v>
      </c>
      <c r="H1022" s="1680" t="s">
        <v>487</v>
      </c>
      <c r="I1022" s="544" t="s">
        <v>1170</v>
      </c>
      <c r="J1022" s="1128"/>
      <c r="K1022" s="393"/>
      <c r="L1022" s="149"/>
      <c r="M1022" s="129"/>
      <c r="N1022" s="69"/>
      <c r="O1022" s="30"/>
    </row>
    <row r="1023" spans="1:16" ht="14.25">
      <c r="A1023" s="3282"/>
      <c r="B1023" s="1136">
        <v>10177</v>
      </c>
      <c r="C1023" s="541">
        <v>0.1</v>
      </c>
      <c r="D1023" s="1166" t="s">
        <v>2962</v>
      </c>
      <c r="E1023" s="858">
        <v>1700000</v>
      </c>
      <c r="F1023" s="541">
        <v>0.12</v>
      </c>
      <c r="G1023" s="1361">
        <f t="shared" si="31"/>
        <v>204000</v>
      </c>
      <c r="H1023" s="543" t="s">
        <v>46</v>
      </c>
      <c r="I1023" s="543" t="s">
        <v>1170</v>
      </c>
      <c r="J1023" s="393"/>
      <c r="K1023" s="393"/>
      <c r="L1023" s="149"/>
      <c r="M1023" s="129"/>
      <c r="N1023" s="69"/>
      <c r="O1023" s="30"/>
    </row>
    <row r="1024" spans="1:16">
      <c r="A1024" s="3282"/>
      <c r="B1024" s="504">
        <v>10196</v>
      </c>
      <c r="C1024" s="1095">
        <v>0.1</v>
      </c>
      <c r="D1024" s="1034" t="s">
        <v>9663</v>
      </c>
      <c r="E1024" s="564">
        <v>1700000</v>
      </c>
      <c r="F1024" s="545">
        <v>0.12</v>
      </c>
      <c r="G1024" s="578">
        <f t="shared" si="31"/>
        <v>204000</v>
      </c>
      <c r="H1024" s="544" t="s">
        <v>46</v>
      </c>
      <c r="I1024" s="544" t="s">
        <v>1170</v>
      </c>
      <c r="J1024" s="1128"/>
      <c r="K1024" s="398"/>
      <c r="L1024" s="308"/>
      <c r="M1024" s="47"/>
      <c r="N1024" s="316"/>
      <c r="O1024" s="326"/>
    </row>
    <row r="1025" spans="1:15" ht="14.25">
      <c r="A1025" s="3282"/>
      <c r="B1025" s="875">
        <v>10200</v>
      </c>
      <c r="C1025" s="656">
        <v>0.1</v>
      </c>
      <c r="D1025" s="1171" t="s">
        <v>9664</v>
      </c>
      <c r="E1025" s="658">
        <v>1600000</v>
      </c>
      <c r="F1025" s="656">
        <v>0.12</v>
      </c>
      <c r="G1025" s="578">
        <f t="shared" si="31"/>
        <v>192000</v>
      </c>
      <c r="H1025" s="659" t="s">
        <v>46</v>
      </c>
      <c r="I1025" s="659" t="s">
        <v>461</v>
      </c>
      <c r="J1025" s="1128"/>
      <c r="K1025" s="398"/>
      <c r="L1025" s="308"/>
      <c r="M1025" s="47"/>
      <c r="N1025" s="316"/>
      <c r="O1025" s="326"/>
    </row>
    <row r="1026" spans="1:15">
      <c r="A1026" s="3282"/>
      <c r="B1026" s="1349">
        <v>10220</v>
      </c>
      <c r="C1026" s="1350">
        <v>0.1</v>
      </c>
      <c r="D1026" s="1053" t="s">
        <v>9665</v>
      </c>
      <c r="E1026" s="858">
        <v>4200000</v>
      </c>
      <c r="F1026" s="541">
        <v>0.12</v>
      </c>
      <c r="G1026" s="578">
        <f t="shared" si="31"/>
        <v>504000</v>
      </c>
      <c r="H1026" s="543" t="s">
        <v>46</v>
      </c>
      <c r="I1026" s="543" t="s">
        <v>461</v>
      </c>
      <c r="J1026" s="398"/>
      <c r="K1026" s="398"/>
      <c r="L1026" s="308"/>
      <c r="M1026" s="47"/>
      <c r="N1026" s="316"/>
      <c r="O1026" s="326"/>
    </row>
    <row r="1027" spans="1:15">
      <c r="A1027" s="3282"/>
      <c r="B1027" s="1172"/>
      <c r="C1027" s="1173"/>
      <c r="D1027" s="1059"/>
      <c r="E1027" s="1080"/>
      <c r="F1027" s="1079"/>
      <c r="G1027" s="1080"/>
      <c r="H1027" s="974"/>
      <c r="I1027" s="974"/>
      <c r="J1027" s="1128"/>
      <c r="K1027" s="398"/>
      <c r="L1027" s="308"/>
      <c r="M1027" s="47"/>
      <c r="N1027" s="316"/>
      <c r="O1027" s="326"/>
    </row>
    <row r="1028" spans="1:15">
      <c r="A1028" s="3282"/>
      <c r="B1028" s="447"/>
      <c r="C1028" s="1137"/>
      <c r="D1028" s="1036"/>
      <c r="E1028" s="583"/>
      <c r="F1028" s="482"/>
      <c r="G1028" s="583"/>
      <c r="H1028" s="484"/>
      <c r="I1028" s="484"/>
      <c r="J1028" s="308"/>
      <c r="K1028" s="308"/>
      <c r="L1028" s="308"/>
      <c r="M1028" s="47"/>
      <c r="N1028" s="316"/>
      <c r="O1028" s="326"/>
    </row>
    <row r="1029" spans="1:15">
      <c r="A1029" s="3282"/>
      <c r="B1029" s="396"/>
      <c r="C1029" s="1138"/>
      <c r="D1029" s="1052"/>
      <c r="E1029" s="565"/>
      <c r="F1029" s="397"/>
      <c r="G1029" s="565"/>
      <c r="H1029" s="399"/>
      <c r="I1029" s="399"/>
      <c r="J1029" s="308"/>
      <c r="K1029" s="308"/>
      <c r="L1029" s="308"/>
      <c r="M1029" s="47"/>
      <c r="N1029" s="316"/>
      <c r="O1029" s="326">
        <f>SUM(O1021:O1022)</f>
        <v>0</v>
      </c>
    </row>
    <row r="1030" spans="1:15">
      <c r="A1030" s="3282"/>
      <c r="B1030" s="315"/>
      <c r="C1030" s="1139"/>
      <c r="D1030" s="1041" t="s">
        <v>34</v>
      </c>
      <c r="E1030" s="1102">
        <f>SUM(E1021:E1029)</f>
        <v>15800000</v>
      </c>
      <c r="F1030" s="668" t="s">
        <v>34</v>
      </c>
      <c r="G1030" s="1103">
        <f>SUM(G1021:G1029)</f>
        <v>1566000</v>
      </c>
      <c r="H1030" s="3429"/>
      <c r="I1030" s="3429"/>
      <c r="J1030" s="3429"/>
      <c r="K1030" s="3429"/>
      <c r="L1030" s="3402" t="s">
        <v>35</v>
      </c>
      <c r="M1030" s="3402"/>
      <c r="N1030" s="3402"/>
      <c r="O1030" s="671">
        <f>O1029+G1030</f>
        <v>1566000</v>
      </c>
    </row>
    <row r="1032" spans="1:15">
      <c r="A1032" s="3275" t="s">
        <v>15</v>
      </c>
      <c r="B1032" s="3275"/>
      <c r="C1032" s="3275"/>
      <c r="D1032" s="3275"/>
      <c r="E1032" s="3275"/>
      <c r="F1032" s="3275"/>
      <c r="G1032" s="3275"/>
      <c r="H1032" s="3275"/>
      <c r="I1032" s="3275"/>
      <c r="J1032" s="3275"/>
      <c r="K1032" s="3275"/>
      <c r="L1032" s="3275"/>
      <c r="M1032" s="3275"/>
      <c r="N1032" s="3275"/>
      <c r="O1032" s="3275"/>
    </row>
    <row r="1033" spans="1:15">
      <c r="A1033" s="2120" t="s">
        <v>37</v>
      </c>
      <c r="B1033" s="509" t="s">
        <v>3</v>
      </c>
      <c r="C1033" s="464" t="s">
        <v>4</v>
      </c>
      <c r="D1033" s="464" t="s">
        <v>5</v>
      </c>
      <c r="E1033" s="958" t="s">
        <v>6</v>
      </c>
      <c r="F1033" s="463" t="s">
        <v>7</v>
      </c>
      <c r="G1033" s="959" t="s">
        <v>8</v>
      </c>
      <c r="H1033" s="509" t="s">
        <v>9</v>
      </c>
      <c r="I1033" s="463" t="s">
        <v>10</v>
      </c>
      <c r="J1033" s="24" t="s">
        <v>11</v>
      </c>
      <c r="K1033" s="24" t="s">
        <v>3</v>
      </c>
      <c r="L1033" s="24" t="s">
        <v>5</v>
      </c>
      <c r="M1033" s="24" t="s">
        <v>12</v>
      </c>
      <c r="N1033" s="24" t="s">
        <v>7</v>
      </c>
      <c r="O1033" s="30"/>
    </row>
    <row r="1034" spans="1:15" ht="14.25">
      <c r="A1034" s="3282"/>
      <c r="B1034" s="992"/>
      <c r="C1034" s="482"/>
      <c r="D1034" s="1141"/>
      <c r="E1034" s="583"/>
      <c r="F1034" s="482"/>
      <c r="G1034" s="583"/>
      <c r="H1034" s="483"/>
      <c r="I1034" s="484"/>
      <c r="J1034" s="393"/>
      <c r="K1034" s="391"/>
      <c r="L1034" s="777"/>
      <c r="M1034" s="567"/>
      <c r="N1034" s="392"/>
      <c r="O1034" s="778"/>
    </row>
    <row r="1035" spans="1:15">
      <c r="A1035" s="3282"/>
      <c r="B1035" s="1172"/>
      <c r="C1035" s="1173"/>
      <c r="D1035" s="1059"/>
      <c r="E1035" s="1080"/>
      <c r="F1035" s="1079"/>
      <c r="G1035" s="1080"/>
      <c r="H1035" s="974"/>
      <c r="I1035" s="974"/>
      <c r="J1035" s="1128"/>
      <c r="K1035" s="398"/>
      <c r="L1035" s="308"/>
      <c r="M1035" s="47"/>
      <c r="N1035" s="316"/>
      <c r="O1035" s="326"/>
    </row>
    <row r="1036" spans="1:15">
      <c r="A1036" s="3282"/>
      <c r="B1036" s="483"/>
      <c r="C1036" s="483"/>
      <c r="D1036" s="483"/>
      <c r="E1036" s="483"/>
      <c r="F1036" s="483"/>
      <c r="G1036" s="583"/>
      <c r="H1036" s="484"/>
      <c r="I1036" s="484"/>
      <c r="J1036" s="398"/>
      <c r="K1036" s="398"/>
      <c r="L1036" s="308"/>
      <c r="M1036" s="1177"/>
      <c r="N1036" s="316"/>
      <c r="O1036" s="326"/>
    </row>
    <row r="1037" spans="1:15">
      <c r="A1037" s="3282"/>
      <c r="B1037" s="447"/>
      <c r="C1037" s="482"/>
      <c r="D1037" s="1036"/>
      <c r="E1037" s="583"/>
      <c r="F1037" s="482"/>
      <c r="G1037" s="583"/>
      <c r="H1037" s="484"/>
      <c r="I1037" s="484"/>
      <c r="J1037" s="398"/>
      <c r="K1037" s="398"/>
      <c r="L1037" s="308"/>
      <c r="M1037" s="1177"/>
      <c r="N1037" s="316"/>
      <c r="O1037" s="326"/>
    </row>
    <row r="1038" spans="1:15">
      <c r="A1038" s="3282"/>
      <c r="B1038" s="774"/>
      <c r="C1038" s="1176"/>
      <c r="D1038" s="1054"/>
      <c r="E1038" s="703"/>
      <c r="F1038" s="701"/>
      <c r="G1038" s="703"/>
      <c r="H1038" s="705"/>
      <c r="I1038" s="705"/>
      <c r="J1038" s="405"/>
      <c r="K1038" s="405"/>
      <c r="L1038" s="423"/>
      <c r="M1038" s="47"/>
      <c r="N1038" s="316"/>
      <c r="O1038" s="326"/>
    </row>
    <row r="1039" spans="1:15">
      <c r="A1039" s="3282"/>
      <c r="B1039" s="447"/>
      <c r="C1039" s="1137"/>
      <c r="D1039" s="1036"/>
      <c r="E1039" s="583"/>
      <c r="F1039" s="482"/>
      <c r="G1039" s="583"/>
      <c r="H1039" s="484"/>
      <c r="I1039" s="484"/>
      <c r="J1039" s="308"/>
      <c r="K1039" s="308"/>
      <c r="L1039" s="308"/>
      <c r="M1039" s="47"/>
      <c r="N1039" s="316"/>
      <c r="O1039" s="326"/>
    </row>
    <row r="1040" spans="1:15">
      <c r="A1040" s="3282"/>
      <c r="B1040" s="396"/>
      <c r="C1040" s="1138"/>
      <c r="D1040" s="1052"/>
      <c r="E1040" s="565"/>
      <c r="F1040" s="397"/>
      <c r="G1040" s="565"/>
      <c r="H1040" s="399"/>
      <c r="I1040" s="399"/>
      <c r="J1040" s="308"/>
      <c r="K1040" s="308"/>
      <c r="L1040" s="308"/>
      <c r="M1040" s="47"/>
      <c r="N1040" s="316"/>
      <c r="O1040" s="326">
        <f>SUM(O1034:O1034)</f>
        <v>0</v>
      </c>
    </row>
    <row r="1041" spans="1:15">
      <c r="A1041" s="3282"/>
      <c r="B1041" s="315"/>
      <c r="C1041" s="1139"/>
      <c r="D1041" s="1041" t="s">
        <v>34</v>
      </c>
      <c r="E1041" s="1102">
        <f>SUM(E1034:E1040)</f>
        <v>0</v>
      </c>
      <c r="F1041" s="668" t="s">
        <v>34</v>
      </c>
      <c r="G1041" s="1103">
        <f>SUM(G1034:G1040)</f>
        <v>0</v>
      </c>
      <c r="H1041" s="3429"/>
      <c r="I1041" s="3429"/>
      <c r="J1041" s="3429"/>
      <c r="K1041" s="3429"/>
      <c r="L1041" s="3402" t="s">
        <v>35</v>
      </c>
      <c r="M1041" s="3402"/>
      <c r="N1041" s="3402"/>
      <c r="O1041" s="671">
        <f>O1040+G1041</f>
        <v>0</v>
      </c>
    </row>
    <row r="1043" spans="1:15">
      <c r="A1043" s="3435" t="s">
        <v>69</v>
      </c>
      <c r="B1043" s="3435"/>
      <c r="C1043" s="2113"/>
      <c r="D1043" s="1042">
        <f>E1041+E1030+E1017</f>
        <v>29050000</v>
      </c>
    </row>
    <row r="1044" spans="1:15">
      <c r="A1044" s="3436" t="s">
        <v>70</v>
      </c>
      <c r="B1044" s="3436"/>
      <c r="C1044" s="972"/>
      <c r="D1044" s="1043"/>
    </row>
    <row r="1045" spans="1:15">
      <c r="A1045" s="3437" t="s">
        <v>71</v>
      </c>
      <c r="B1045" s="3437"/>
      <c r="C1045" s="2112"/>
      <c r="D1045" s="1044"/>
    </row>
    <row r="1046" spans="1:15">
      <c r="A1046" s="3438"/>
      <c r="B1046" s="3438"/>
      <c r="C1046" s="151"/>
      <c r="D1046" s="1045"/>
    </row>
    <row r="1050" spans="1:15">
      <c r="A1050" s="3334" t="s">
        <v>9666</v>
      </c>
      <c r="B1050" s="3334"/>
      <c r="C1050" s="3334"/>
      <c r="D1050" s="3334"/>
      <c r="E1050" s="3334"/>
      <c r="F1050" s="3334"/>
      <c r="G1050" s="3334"/>
      <c r="H1050" s="3334"/>
      <c r="I1050" s="3334"/>
    </row>
    <row r="1051" spans="1:15">
      <c r="A1051" s="3334"/>
      <c r="B1051" s="3334"/>
      <c r="C1051" s="3334"/>
      <c r="D1051" s="3334"/>
      <c r="E1051" s="3334"/>
      <c r="F1051" s="3334"/>
      <c r="G1051" s="3334"/>
      <c r="H1051" s="3334"/>
      <c r="I1051" s="3334"/>
    </row>
    <row r="1052" spans="1:15" ht="42.75">
      <c r="A1052" s="682" t="s">
        <v>523</v>
      </c>
      <c r="B1052" s="682" t="s">
        <v>524</v>
      </c>
      <c r="C1052" s="682" t="s">
        <v>525</v>
      </c>
      <c r="D1052" s="682" t="s">
        <v>526</v>
      </c>
      <c r="E1052" s="911" t="s">
        <v>6</v>
      </c>
      <c r="F1052" s="683" t="s">
        <v>7</v>
      </c>
      <c r="G1052" s="899" t="s">
        <v>527</v>
      </c>
      <c r="H1052" s="684" t="s">
        <v>11</v>
      </c>
      <c r="I1052" s="489" t="s">
        <v>528</v>
      </c>
    </row>
    <row r="1053" spans="1:15" ht="15">
      <c r="A1053" s="1098">
        <v>10156</v>
      </c>
      <c r="B1053" s="1094">
        <v>0.1</v>
      </c>
      <c r="C1053" s="1081" t="s">
        <v>9667</v>
      </c>
      <c r="D1053" s="1082"/>
      <c r="E1053" s="1024">
        <v>4700000</v>
      </c>
      <c r="F1053" s="1094">
        <v>0.04</v>
      </c>
      <c r="G1053" s="1153">
        <f t="shared" ref="G1053:G1059" si="32">F1053*E1053</f>
        <v>188000</v>
      </c>
      <c r="H1053" s="1081"/>
      <c r="I1053" s="1081" t="s">
        <v>43</v>
      </c>
    </row>
    <row r="1054" spans="1:15" ht="15">
      <c r="A1054" s="1098">
        <v>10155</v>
      </c>
      <c r="B1054" s="1094">
        <v>0.1</v>
      </c>
      <c r="C1054" s="1081" t="s">
        <v>9668</v>
      </c>
      <c r="D1054" s="1082"/>
      <c r="E1054" s="1024">
        <v>1900000</v>
      </c>
      <c r="F1054" s="1094">
        <v>0.04</v>
      </c>
      <c r="G1054" s="1153">
        <f t="shared" si="32"/>
        <v>76000</v>
      </c>
      <c r="H1054" s="1081"/>
      <c r="I1054" s="1081" t="s">
        <v>43</v>
      </c>
    </row>
    <row r="1055" spans="1:15" ht="15">
      <c r="A1055" s="1098">
        <v>10168</v>
      </c>
      <c r="B1055" s="1315">
        <v>0.08</v>
      </c>
      <c r="C1055" s="1081" t="s">
        <v>9669</v>
      </c>
      <c r="D1055" s="1082"/>
      <c r="E1055" s="1024">
        <v>1700000</v>
      </c>
      <c r="F1055" s="1315">
        <v>0.03</v>
      </c>
      <c r="G1055" s="1153">
        <f t="shared" si="32"/>
        <v>51000</v>
      </c>
      <c r="H1055" s="1081"/>
      <c r="I1055" s="1081" t="s">
        <v>15</v>
      </c>
    </row>
    <row r="1056" spans="1:15" ht="15">
      <c r="A1056" s="1098">
        <v>10177</v>
      </c>
      <c r="B1056" s="545">
        <v>0.1</v>
      </c>
      <c r="C1056" s="1081" t="s">
        <v>9670</v>
      </c>
      <c r="D1056" s="1082"/>
      <c r="E1056" s="1024">
        <v>1700000</v>
      </c>
      <c r="F1056" s="1094">
        <v>0.04</v>
      </c>
      <c r="G1056" s="1153">
        <f t="shared" si="32"/>
        <v>68000</v>
      </c>
      <c r="H1056" s="1680"/>
      <c r="I1056" s="1680" t="s">
        <v>43</v>
      </c>
    </row>
    <row r="1057" spans="1:9" ht="15">
      <c r="A1057" s="1098">
        <v>10196</v>
      </c>
      <c r="B1057" s="1094">
        <v>0.1</v>
      </c>
      <c r="C1057" s="1081" t="s">
        <v>9671</v>
      </c>
      <c r="D1057" s="1082"/>
      <c r="E1057" s="1024">
        <v>1700000</v>
      </c>
      <c r="F1057" s="1094">
        <v>0.04</v>
      </c>
      <c r="G1057" s="1153">
        <f t="shared" si="32"/>
        <v>68000</v>
      </c>
      <c r="H1057" s="1081"/>
      <c r="I1057" s="1081" t="s">
        <v>43</v>
      </c>
    </row>
    <row r="1058" spans="1:9" ht="15.75">
      <c r="A1058" s="1362">
        <v>10211</v>
      </c>
      <c r="B1058" s="1094">
        <v>0.1</v>
      </c>
      <c r="C1058" s="1166" t="s">
        <v>9672</v>
      </c>
      <c r="D1058" s="1082"/>
      <c r="E1058" s="1024">
        <v>2300000</v>
      </c>
      <c r="F1058" s="1094">
        <v>0.04</v>
      </c>
      <c r="G1058" s="1153">
        <f t="shared" si="32"/>
        <v>92000</v>
      </c>
      <c r="H1058" s="1081"/>
      <c r="I1058" s="1081" t="s">
        <v>15</v>
      </c>
    </row>
    <row r="1059" spans="1:9" ht="15.75">
      <c r="A1059" s="1363">
        <v>10215</v>
      </c>
      <c r="B1059" s="1366">
        <v>0.08</v>
      </c>
      <c r="C1059" s="1166" t="s">
        <v>9673</v>
      </c>
      <c r="D1059" s="1347"/>
      <c r="E1059" s="1024">
        <v>2100000</v>
      </c>
      <c r="F1059" s="1315">
        <v>0.03</v>
      </c>
      <c r="G1059" s="1153">
        <f t="shared" si="32"/>
        <v>63000</v>
      </c>
      <c r="H1059" s="1081"/>
      <c r="I1059" s="1081" t="s">
        <v>15</v>
      </c>
    </row>
    <row r="1060" spans="1:9" ht="14.25">
      <c r="A1060" s="1329"/>
      <c r="B1060" s="1334"/>
      <c r="C1060" s="1335"/>
      <c r="D1060" s="1336"/>
      <c r="E1060" s="1333"/>
      <c r="F1060" s="1206"/>
      <c r="G1060" s="1207"/>
      <c r="H1060" s="1141"/>
      <c r="I1060" s="1141"/>
    </row>
    <row r="1061" spans="1:9" ht="14.25">
      <c r="A1061" s="1343"/>
      <c r="B1061" s="1344"/>
      <c r="C1061" s="1345" t="s">
        <v>9673</v>
      </c>
      <c r="D1061" s="1346" t="s">
        <v>366</v>
      </c>
      <c r="E1061" s="1110"/>
      <c r="F1061" s="1091"/>
      <c r="G1061" s="1092"/>
      <c r="H1061" s="1083"/>
      <c r="I1061" s="1083" t="s">
        <v>15</v>
      </c>
    </row>
    <row r="1062" spans="1:9" ht="15">
      <c r="A1062" s="1329"/>
      <c r="B1062" s="1332"/>
      <c r="C1062" s="1331"/>
      <c r="D1062" s="1152"/>
      <c r="E1062" s="1364">
        <f>SUM(E1053:E1061)</f>
        <v>16100000</v>
      </c>
      <c r="F1062" s="1328"/>
      <c r="G1062" s="1029">
        <f>SUM(G1053:G1061)</f>
        <v>606000</v>
      </c>
      <c r="H1062" s="1123" t="s">
        <v>7148</v>
      </c>
      <c r="I1062" s="483"/>
    </row>
    <row r="1063" spans="1:9" ht="14.25">
      <c r="A1063" s="1015"/>
      <c r="B1063" s="1337"/>
      <c r="C1063" s="1338"/>
      <c r="D1063" s="1058"/>
      <c r="E1063" s="1339"/>
      <c r="F1063" s="1340"/>
      <c r="G1063" s="1341"/>
      <c r="H1063" s="605"/>
      <c r="I1063" s="605"/>
    </row>
    <row r="1065" spans="1:9">
      <c r="A1065" s="3334" t="s">
        <v>9674</v>
      </c>
      <c r="B1065" s="3334"/>
      <c r="C1065" s="3334"/>
      <c r="D1065" s="3334"/>
      <c r="E1065" s="3334"/>
      <c r="F1065" s="3334"/>
      <c r="G1065" s="3334"/>
      <c r="H1065" s="3334"/>
      <c r="I1065" s="3334"/>
    </row>
    <row r="1066" spans="1:9">
      <c r="A1066" s="3334"/>
      <c r="B1066" s="3334"/>
      <c r="C1066" s="3334"/>
      <c r="D1066" s="3334"/>
      <c r="E1066" s="3334"/>
      <c r="F1066" s="3334"/>
      <c r="G1066" s="3334"/>
      <c r="H1066" s="3334"/>
      <c r="I1066" s="3334"/>
    </row>
    <row r="1067" spans="1:9" ht="42.75">
      <c r="A1067" s="682" t="s">
        <v>523</v>
      </c>
      <c r="B1067" s="682" t="s">
        <v>524</v>
      </c>
      <c r="C1067" s="682" t="s">
        <v>525</v>
      </c>
      <c r="D1067" s="682" t="s">
        <v>526</v>
      </c>
      <c r="E1067" s="911" t="s">
        <v>6</v>
      </c>
      <c r="F1067" s="683" t="s">
        <v>7</v>
      </c>
      <c r="G1067" s="899" t="s">
        <v>527</v>
      </c>
      <c r="H1067" s="684" t="s">
        <v>11</v>
      </c>
      <c r="I1067" s="489" t="s">
        <v>528</v>
      </c>
    </row>
    <row r="1068" spans="1:9" s="605" customFormat="1" ht="15">
      <c r="A1068" s="1098">
        <v>10169</v>
      </c>
      <c r="B1068" s="1094">
        <v>0.1</v>
      </c>
      <c r="C1068" s="1081" t="s">
        <v>9675</v>
      </c>
      <c r="D1068" s="1082"/>
      <c r="E1068" s="1024">
        <v>2600000</v>
      </c>
      <c r="F1068" s="1094">
        <v>0.02</v>
      </c>
      <c r="G1068" s="1153">
        <f>F1068*E1068</f>
        <v>52000</v>
      </c>
      <c r="H1068" s="1081" t="s">
        <v>747</v>
      </c>
      <c r="I1068" s="1081" t="s">
        <v>15</v>
      </c>
    </row>
    <row r="1069" spans="1:9" s="605" customFormat="1" ht="15">
      <c r="A1069" s="1098">
        <v>10200</v>
      </c>
      <c r="B1069" s="1094">
        <v>0.1</v>
      </c>
      <c r="C1069" s="1081" t="s">
        <v>4575</v>
      </c>
      <c r="D1069" s="1082"/>
      <c r="E1069" s="1024">
        <v>1600000</v>
      </c>
      <c r="F1069" s="1094">
        <v>0.02</v>
      </c>
      <c r="G1069" s="1153">
        <f>F1069*E1069</f>
        <v>32000</v>
      </c>
      <c r="H1069" s="1081" t="s">
        <v>747</v>
      </c>
      <c r="I1069" s="1081" t="s">
        <v>43</v>
      </c>
    </row>
    <row r="1070" spans="1:9" s="605" customFormat="1" ht="15">
      <c r="A1070" s="1098">
        <v>10180</v>
      </c>
      <c r="B1070" s="1094">
        <v>0.1</v>
      </c>
      <c r="C1070" s="1081" t="s">
        <v>9676</v>
      </c>
      <c r="D1070" s="1082"/>
      <c r="E1070" s="1024">
        <v>1850000</v>
      </c>
      <c r="F1070" s="1094">
        <v>0.02</v>
      </c>
      <c r="G1070" s="1153">
        <f>F1070*E1070</f>
        <v>37000</v>
      </c>
      <c r="H1070" s="1081" t="s">
        <v>747</v>
      </c>
      <c r="I1070" s="1081" t="s">
        <v>15</v>
      </c>
    </row>
    <row r="1071" spans="1:9" s="605" customFormat="1" ht="15">
      <c r="A1071" s="1098">
        <v>10220</v>
      </c>
      <c r="B1071" s="545">
        <v>0.1</v>
      </c>
      <c r="C1071" s="1081" t="s">
        <v>9677</v>
      </c>
      <c r="D1071" s="1034"/>
      <c r="E1071" s="722">
        <v>4200000</v>
      </c>
      <c r="F1071" s="1094">
        <v>0.02</v>
      </c>
      <c r="G1071" s="1153">
        <f>F1071*E1071</f>
        <v>84000</v>
      </c>
      <c r="H1071" s="1680" t="s">
        <v>747</v>
      </c>
      <c r="I1071" s="1680" t="s">
        <v>43</v>
      </c>
    </row>
    <row r="1072" spans="1:9" s="605" customFormat="1" ht="15">
      <c r="A1072" s="1098">
        <v>10224</v>
      </c>
      <c r="B1072" s="1094">
        <v>0.1</v>
      </c>
      <c r="C1072" s="1081" t="s">
        <v>9678</v>
      </c>
      <c r="D1072" s="1082"/>
      <c r="E1072" s="1024">
        <v>2700000</v>
      </c>
      <c r="F1072" s="1094">
        <v>0.02</v>
      </c>
      <c r="G1072" s="1153">
        <f>F1072*E1072</f>
        <v>54000</v>
      </c>
      <c r="H1072" s="1081" t="s">
        <v>747</v>
      </c>
      <c r="I1072" s="1081" t="s">
        <v>15</v>
      </c>
    </row>
    <row r="1073" spans="1:9" s="605" customFormat="1" ht="14.25">
      <c r="A1073" s="484" t="s">
        <v>9518</v>
      </c>
      <c r="B1073" s="482"/>
      <c r="C1073" s="483" t="s">
        <v>9679</v>
      </c>
      <c r="D1073" s="1036"/>
      <c r="E1073" s="730"/>
      <c r="F1073" s="1206"/>
      <c r="G1073" s="1207"/>
      <c r="H1073" s="483"/>
      <c r="I1073" s="483"/>
    </row>
    <row r="1074" spans="1:9" s="605" customFormat="1" ht="15">
      <c r="A1074" s="1329"/>
      <c r="B1074" s="1332"/>
      <c r="C1074" s="1331"/>
      <c r="D1074" s="1152"/>
      <c r="E1074" s="1364">
        <f>SUM(E1068:E1073)</f>
        <v>12950000</v>
      </c>
      <c r="F1074" s="1328"/>
      <c r="G1074" s="1029">
        <f>SUM(G1068:G1073)</f>
        <v>259000</v>
      </c>
      <c r="H1074" s="1123" t="s">
        <v>7148</v>
      </c>
      <c r="I1074" s="483"/>
    </row>
    <row r="1077" spans="1:9">
      <c r="A1077" s="3305" t="s">
        <v>9680</v>
      </c>
      <c r="B1077" s="3305"/>
      <c r="C1077" s="3305"/>
      <c r="D1077" s="3305"/>
      <c r="E1077" s="3305"/>
      <c r="F1077" s="3305"/>
      <c r="G1077" s="3305"/>
    </row>
    <row r="1078" spans="1:9">
      <c r="A1078" s="3305"/>
      <c r="B1078" s="3305"/>
      <c r="C1078" s="3305"/>
      <c r="D1078" s="3305"/>
      <c r="E1078" s="3305"/>
      <c r="F1078" s="3305"/>
      <c r="G1078" s="3305"/>
    </row>
    <row r="1079" spans="1:9" ht="20.25" customHeight="1">
      <c r="A1079" s="504">
        <v>10168</v>
      </c>
      <c r="B1079" s="1026">
        <v>0.08</v>
      </c>
      <c r="C1079" s="1081" t="s">
        <v>723</v>
      </c>
      <c r="D1079" s="783"/>
      <c r="E1079" s="946">
        <v>1700000</v>
      </c>
      <c r="F1079" s="1367">
        <v>0.01</v>
      </c>
      <c r="G1079" s="1319">
        <f t="shared" ref="G1079:G1091" si="33">E1079*F1079</f>
        <v>17000</v>
      </c>
    </row>
    <row r="1080" spans="1:9" ht="20.25" customHeight="1">
      <c r="A1080" s="1360">
        <v>10169</v>
      </c>
      <c r="B1080" s="963">
        <v>0.1</v>
      </c>
      <c r="C1080" s="1081" t="s">
        <v>9675</v>
      </c>
      <c r="D1080" s="1034"/>
      <c r="E1080" s="946">
        <v>2600000</v>
      </c>
      <c r="F1080" s="948">
        <v>0.02</v>
      </c>
      <c r="G1080" s="1319">
        <f t="shared" si="33"/>
        <v>52000</v>
      </c>
    </row>
    <row r="1081" spans="1:9" ht="20.25" customHeight="1">
      <c r="A1081" s="504">
        <v>10180</v>
      </c>
      <c r="B1081" s="963">
        <v>0.1</v>
      </c>
      <c r="C1081" s="1166" t="s">
        <v>9676</v>
      </c>
      <c r="D1081" s="1034"/>
      <c r="E1081" s="946">
        <v>1850000</v>
      </c>
      <c r="F1081" s="948">
        <v>0.02</v>
      </c>
      <c r="G1081" s="1319">
        <f t="shared" si="33"/>
        <v>37000</v>
      </c>
    </row>
    <row r="1082" spans="1:9" ht="20.25" customHeight="1">
      <c r="A1082" s="504">
        <v>10224</v>
      </c>
      <c r="B1082" s="963">
        <v>0.1</v>
      </c>
      <c r="C1082" s="1082" t="s">
        <v>9678</v>
      </c>
      <c r="D1082" s="1034"/>
      <c r="E1082" s="946">
        <v>2700000</v>
      </c>
      <c r="F1082" s="948">
        <v>0.02</v>
      </c>
      <c r="G1082" s="1319">
        <f t="shared" si="33"/>
        <v>54000</v>
      </c>
    </row>
    <row r="1083" spans="1:9" ht="20.25" customHeight="1">
      <c r="A1083" s="664">
        <v>10211</v>
      </c>
      <c r="B1083" s="963">
        <v>0.1</v>
      </c>
      <c r="C1083" s="1171" t="s">
        <v>4530</v>
      </c>
      <c r="D1083" s="1034"/>
      <c r="E1083" s="946">
        <v>2300000</v>
      </c>
      <c r="F1083" s="948">
        <v>0.02</v>
      </c>
      <c r="G1083" s="1319">
        <f t="shared" si="33"/>
        <v>46000</v>
      </c>
    </row>
    <row r="1084" spans="1:9" ht="20.25" customHeight="1">
      <c r="A1084" s="664">
        <v>10215</v>
      </c>
      <c r="B1084" s="1026">
        <v>0.08</v>
      </c>
      <c r="C1084" s="1234" t="s">
        <v>4540</v>
      </c>
      <c r="D1084" s="1034"/>
      <c r="E1084" s="946">
        <v>2100000</v>
      </c>
      <c r="F1084" s="1367">
        <v>0.01</v>
      </c>
      <c r="G1084" s="1319">
        <f t="shared" si="33"/>
        <v>21000</v>
      </c>
    </row>
    <row r="1085" spans="1:9" ht="20.25" customHeight="1">
      <c r="A1085" s="504">
        <v>10177</v>
      </c>
      <c r="B1085" s="963">
        <v>0.1</v>
      </c>
      <c r="C1085" s="1234" t="s">
        <v>2962</v>
      </c>
      <c r="D1085" s="1034"/>
      <c r="E1085" s="946">
        <v>1700000</v>
      </c>
      <c r="F1085" s="948">
        <v>0.02</v>
      </c>
      <c r="G1085" s="1319">
        <f t="shared" si="33"/>
        <v>34000</v>
      </c>
    </row>
    <row r="1086" spans="1:9" ht="20.25" customHeight="1">
      <c r="A1086" s="504">
        <v>10196</v>
      </c>
      <c r="B1086" s="963">
        <v>0.1</v>
      </c>
      <c r="C1086" s="1082" t="s">
        <v>4574</v>
      </c>
      <c r="D1086" s="1034"/>
      <c r="E1086" s="946">
        <v>1700000</v>
      </c>
      <c r="F1086" s="948">
        <v>0.02</v>
      </c>
      <c r="G1086" s="1319">
        <f t="shared" si="33"/>
        <v>34000</v>
      </c>
    </row>
    <row r="1087" spans="1:9" ht="20.25" customHeight="1">
      <c r="A1087" s="504">
        <v>10200</v>
      </c>
      <c r="B1087" s="963">
        <v>0.1</v>
      </c>
      <c r="C1087" s="1082" t="s">
        <v>4575</v>
      </c>
      <c r="D1087" s="1034"/>
      <c r="E1087" s="946">
        <v>1600000</v>
      </c>
      <c r="F1087" s="948">
        <v>0.02</v>
      </c>
      <c r="G1087" s="1319">
        <f t="shared" si="33"/>
        <v>32000</v>
      </c>
    </row>
    <row r="1088" spans="1:9" ht="20.25" customHeight="1">
      <c r="A1088" s="504">
        <v>10220</v>
      </c>
      <c r="B1088" s="963">
        <v>0.1</v>
      </c>
      <c r="C1088" s="1082" t="s">
        <v>9677</v>
      </c>
      <c r="D1088" s="1034"/>
      <c r="E1088" s="946">
        <v>4200000</v>
      </c>
      <c r="F1088" s="948">
        <v>0.02</v>
      </c>
      <c r="G1088" s="1319">
        <f t="shared" si="33"/>
        <v>84000</v>
      </c>
    </row>
    <row r="1089" spans="1:15" ht="20.25" customHeight="1">
      <c r="A1089" s="504">
        <v>10156</v>
      </c>
      <c r="B1089" s="963">
        <v>0.1</v>
      </c>
      <c r="C1089" s="1194" t="s">
        <v>9681</v>
      </c>
      <c r="D1089" s="1034"/>
      <c r="E1089" s="946">
        <v>4700000</v>
      </c>
      <c r="F1089" s="948">
        <v>0.02</v>
      </c>
      <c r="G1089" s="1319">
        <f t="shared" si="33"/>
        <v>94000</v>
      </c>
    </row>
    <row r="1090" spans="1:15" ht="20.25" customHeight="1">
      <c r="A1090" s="504">
        <v>10155</v>
      </c>
      <c r="B1090" s="963">
        <v>0.1</v>
      </c>
      <c r="C1090" s="1082" t="s">
        <v>9682</v>
      </c>
      <c r="D1090" s="1034"/>
      <c r="E1090" s="946">
        <v>1900000</v>
      </c>
      <c r="F1090" s="948">
        <v>0.02</v>
      </c>
      <c r="G1090" s="1319">
        <f t="shared" si="33"/>
        <v>38000</v>
      </c>
    </row>
    <row r="1091" spans="1:15" s="711" customFormat="1" ht="20.25" customHeight="1">
      <c r="A1091" s="579"/>
      <c r="B1091" s="963"/>
      <c r="C1091" s="1234"/>
      <c r="D1091" s="1048"/>
      <c r="E1091" s="967"/>
      <c r="F1091" s="948">
        <v>0.02</v>
      </c>
      <c r="G1091" s="1319">
        <f t="shared" si="33"/>
        <v>0</v>
      </c>
      <c r="H1091" s="543"/>
    </row>
    <row r="1092" spans="1:15" ht="20.25" customHeight="1">
      <c r="A1092" s="1680"/>
      <c r="B1092" s="545"/>
      <c r="C1092" s="1680"/>
      <c r="D1092" s="1034"/>
      <c r="E1092" s="1027">
        <f>SUM(E1079:E1091)</f>
        <v>29050000</v>
      </c>
      <c r="F1092" s="709"/>
      <c r="G1092" s="1374">
        <f>SUM(G1079:G1091)</f>
        <v>543000</v>
      </c>
      <c r="H1092" s="1373">
        <v>802000</v>
      </c>
      <c r="I1092" s="1375" t="s">
        <v>9634</v>
      </c>
    </row>
    <row r="1095" spans="1:15">
      <c r="A1095" s="3274" t="s">
        <v>9683</v>
      </c>
      <c r="B1095" s="3274"/>
      <c r="C1095" s="3274"/>
      <c r="D1095" s="3274"/>
      <c r="E1095" s="3274"/>
      <c r="F1095" s="3274"/>
      <c r="G1095" s="3274"/>
      <c r="H1095" s="3274"/>
      <c r="I1095" s="3274"/>
      <c r="J1095" s="3274"/>
      <c r="K1095" s="3274"/>
      <c r="L1095" s="3274"/>
      <c r="M1095" s="3274"/>
      <c r="N1095" s="3274"/>
      <c r="O1095" s="3274"/>
    </row>
    <row r="1096" spans="1:15">
      <c r="A1096" s="3274"/>
      <c r="B1096" s="3274"/>
      <c r="C1096" s="3274"/>
      <c r="D1096" s="3274"/>
      <c r="E1096" s="3274"/>
      <c r="F1096" s="3274"/>
      <c r="G1096" s="3274"/>
      <c r="H1096" s="3274"/>
      <c r="I1096" s="3274"/>
      <c r="J1096" s="3274"/>
      <c r="K1096" s="3274"/>
      <c r="L1096" s="3274"/>
      <c r="M1096" s="3274"/>
      <c r="N1096" s="3274"/>
      <c r="O1096" s="3274"/>
    </row>
    <row r="1097" spans="1:15">
      <c r="A1097" s="3275" t="s">
        <v>15</v>
      </c>
      <c r="B1097" s="3275"/>
      <c r="C1097" s="3275"/>
      <c r="D1097" s="3275"/>
      <c r="E1097" s="3275"/>
      <c r="F1097" s="3275"/>
      <c r="G1097" s="3275"/>
      <c r="H1097" s="3275"/>
      <c r="I1097" s="3275"/>
      <c r="J1097" s="3275"/>
      <c r="K1097" s="3275"/>
      <c r="L1097" s="3275"/>
      <c r="M1097" s="3275"/>
      <c r="N1097" s="3275"/>
      <c r="O1097" s="3275"/>
    </row>
    <row r="1098" spans="1:15">
      <c r="A1098" s="2120" t="s">
        <v>37</v>
      </c>
      <c r="B1098" s="509" t="s">
        <v>3</v>
      </c>
      <c r="C1098" s="464" t="s">
        <v>4</v>
      </c>
      <c r="D1098" s="464" t="s">
        <v>5</v>
      </c>
      <c r="E1098" s="958" t="s">
        <v>6</v>
      </c>
      <c r="F1098" s="463" t="s">
        <v>7</v>
      </c>
      <c r="G1098" s="959" t="s">
        <v>8</v>
      </c>
      <c r="H1098" s="509" t="s">
        <v>9</v>
      </c>
      <c r="I1098" s="463" t="s">
        <v>10</v>
      </c>
      <c r="J1098" s="24" t="s">
        <v>11</v>
      </c>
      <c r="K1098" s="24" t="s">
        <v>3</v>
      </c>
      <c r="L1098" s="24" t="s">
        <v>5</v>
      </c>
      <c r="M1098" s="24" t="s">
        <v>12</v>
      </c>
      <c r="N1098" s="24" t="s">
        <v>7</v>
      </c>
      <c r="O1098" s="30"/>
    </row>
    <row r="1099" spans="1:15" ht="14.25">
      <c r="A1099" s="3282" t="s">
        <v>9684</v>
      </c>
      <c r="B1099" s="978">
        <v>10246</v>
      </c>
      <c r="C1099" s="545">
        <v>0.1</v>
      </c>
      <c r="D1099" s="1082" t="s">
        <v>702</v>
      </c>
      <c r="E1099" s="935">
        <v>3900000</v>
      </c>
      <c r="F1099" s="1095">
        <v>7.0000000000000007E-2</v>
      </c>
      <c r="G1099" s="714">
        <f t="shared" ref="G1099:G1107" si="34">E1099*F1099</f>
        <v>273000</v>
      </c>
      <c r="H1099" s="1390" t="s">
        <v>19</v>
      </c>
      <c r="I1099" s="1380" t="s">
        <v>461</v>
      </c>
      <c r="J1099" s="450"/>
      <c r="K1099" s="391"/>
      <c r="L1099" s="777"/>
      <c r="M1099" s="567"/>
      <c r="N1099" s="392"/>
      <c r="O1099" s="778"/>
    </row>
    <row r="1100" spans="1:15">
      <c r="A1100" s="3282"/>
      <c r="B1100" s="1348">
        <v>10262</v>
      </c>
      <c r="C1100" s="545">
        <v>0.1</v>
      </c>
      <c r="D1100" s="1034" t="s">
        <v>4554</v>
      </c>
      <c r="E1100" s="564">
        <v>1800000</v>
      </c>
      <c r="F1100" s="1095">
        <v>7.0000000000000007E-2</v>
      </c>
      <c r="G1100" s="714">
        <f t="shared" si="34"/>
        <v>126000.00000000001</v>
      </c>
      <c r="H1100" s="1383" t="s">
        <v>43</v>
      </c>
      <c r="I1100" s="543" t="s">
        <v>1170</v>
      </c>
      <c r="J1100" s="398"/>
      <c r="K1100" s="393"/>
      <c r="L1100" s="149"/>
      <c r="M1100" s="129"/>
      <c r="N1100" s="69"/>
      <c r="O1100" s="30"/>
    </row>
    <row r="1101" spans="1:15" ht="14.25">
      <c r="A1101" s="3282"/>
      <c r="B1101" s="978">
        <v>10280</v>
      </c>
      <c r="C1101" s="545">
        <v>0.1</v>
      </c>
      <c r="D1101" s="1081" t="s">
        <v>4635</v>
      </c>
      <c r="E1101" s="564">
        <v>2500000</v>
      </c>
      <c r="F1101" s="1095">
        <v>7.0000000000000007E-2</v>
      </c>
      <c r="G1101" s="714">
        <f t="shared" si="34"/>
        <v>175000.00000000003</v>
      </c>
      <c r="H1101" s="1143" t="s">
        <v>43</v>
      </c>
      <c r="I1101" s="544" t="s">
        <v>199</v>
      </c>
      <c r="J1101" s="398"/>
      <c r="K1101" s="393"/>
      <c r="L1101" s="149"/>
      <c r="M1101" s="129"/>
      <c r="N1101" s="69"/>
      <c r="O1101" s="30"/>
    </row>
    <row r="1102" spans="1:15">
      <c r="A1102" s="3282"/>
      <c r="B1102" s="875">
        <v>10304</v>
      </c>
      <c r="C1102" s="545">
        <v>0.1</v>
      </c>
      <c r="D1102" s="1047" t="s">
        <v>9685</v>
      </c>
      <c r="E1102" s="1385">
        <v>2200000</v>
      </c>
      <c r="F1102" s="545">
        <v>0.12</v>
      </c>
      <c r="G1102" s="714">
        <f t="shared" si="34"/>
        <v>264000</v>
      </c>
      <c r="H1102" s="544" t="s">
        <v>15</v>
      </c>
      <c r="I1102" s="544" t="s">
        <v>1170</v>
      </c>
      <c r="J1102" s="398"/>
      <c r="K1102" s="1128"/>
      <c r="L1102" s="308"/>
      <c r="M1102" s="47"/>
      <c r="N1102" s="316"/>
      <c r="O1102" s="326"/>
    </row>
    <row r="1103" spans="1:15" ht="14.25">
      <c r="A1103" s="3282"/>
      <c r="B1103" s="504">
        <v>10294</v>
      </c>
      <c r="C1103" s="545">
        <v>0.1</v>
      </c>
      <c r="D1103" s="1082" t="s">
        <v>9686</v>
      </c>
      <c r="E1103" s="1384">
        <v>2000000</v>
      </c>
      <c r="F1103" s="545">
        <v>0.12</v>
      </c>
      <c r="G1103" s="714">
        <f t="shared" si="34"/>
        <v>240000</v>
      </c>
      <c r="H1103" s="544" t="s">
        <v>15</v>
      </c>
      <c r="I1103" s="544" t="s">
        <v>199</v>
      </c>
      <c r="J1103" s="398"/>
      <c r="K1103" s="1128"/>
      <c r="L1103" s="308"/>
      <c r="M1103" s="47"/>
      <c r="N1103" s="316"/>
      <c r="O1103" s="326"/>
    </row>
    <row r="1104" spans="1:15">
      <c r="A1104" s="3282"/>
      <c r="B1104" s="1348">
        <v>10357</v>
      </c>
      <c r="C1104" s="545">
        <v>0.1</v>
      </c>
      <c r="D1104" s="1034" t="s">
        <v>9687</v>
      </c>
      <c r="E1104" s="564">
        <v>2300000</v>
      </c>
      <c r="F1104" s="656">
        <v>0.12</v>
      </c>
      <c r="G1104" s="714">
        <f t="shared" si="34"/>
        <v>276000</v>
      </c>
      <c r="H1104" s="544" t="s">
        <v>15</v>
      </c>
      <c r="I1104" s="544" t="s">
        <v>1170</v>
      </c>
      <c r="J1104" s="398"/>
      <c r="K1104" s="1128"/>
      <c r="L1104" s="308"/>
      <c r="M1104" s="47"/>
      <c r="N1104" s="316"/>
      <c r="O1104" s="326"/>
    </row>
    <row r="1105" spans="1:16">
      <c r="A1105" s="3282"/>
      <c r="B1105" s="1348">
        <v>10340</v>
      </c>
      <c r="C1105" s="545">
        <v>0.1</v>
      </c>
      <c r="D1105" s="1034" t="s">
        <v>9688</v>
      </c>
      <c r="E1105" s="564">
        <v>4300000</v>
      </c>
      <c r="F1105" s="545">
        <v>0.12</v>
      </c>
      <c r="G1105" s="714">
        <f t="shared" si="34"/>
        <v>516000</v>
      </c>
      <c r="H1105" s="544" t="s">
        <v>15</v>
      </c>
      <c r="I1105" s="544" t="s">
        <v>461</v>
      </c>
      <c r="J1105" s="398"/>
      <c r="K1105" s="1128"/>
      <c r="L1105" s="308"/>
      <c r="M1105" s="47"/>
      <c r="N1105" s="316"/>
      <c r="O1105" s="326"/>
    </row>
    <row r="1106" spans="1:16">
      <c r="A1106" s="3282"/>
      <c r="B1106" s="1349">
        <v>10356</v>
      </c>
      <c r="C1106" s="545">
        <v>0.1</v>
      </c>
      <c r="D1106" s="1053" t="s">
        <v>9689</v>
      </c>
      <c r="E1106" s="858">
        <v>2300000</v>
      </c>
      <c r="F1106" s="541">
        <v>7.0000000000000007E-2</v>
      </c>
      <c r="G1106" s="714">
        <f t="shared" si="34"/>
        <v>161000.00000000003</v>
      </c>
      <c r="H1106" s="1143" t="s">
        <v>43</v>
      </c>
      <c r="I1106" s="543" t="s">
        <v>1170</v>
      </c>
      <c r="J1106" s="1128"/>
      <c r="K1106" s="398"/>
      <c r="L1106" s="308"/>
      <c r="M1106" s="47"/>
      <c r="N1106" s="316"/>
      <c r="O1106" s="326"/>
    </row>
    <row r="1107" spans="1:16">
      <c r="A1107" s="3282"/>
      <c r="B1107" s="1349">
        <v>10344</v>
      </c>
      <c r="C1107" s="545">
        <v>0.1</v>
      </c>
      <c r="D1107" s="1053" t="s">
        <v>9690</v>
      </c>
      <c r="E1107" s="858">
        <v>2300000</v>
      </c>
      <c r="F1107" s="541">
        <v>7.0000000000000007E-2</v>
      </c>
      <c r="G1107" s="714">
        <f t="shared" si="34"/>
        <v>161000.00000000003</v>
      </c>
      <c r="H1107" s="1143" t="s">
        <v>43</v>
      </c>
      <c r="I1107" s="543" t="s">
        <v>199</v>
      </c>
      <c r="J1107" s="1128"/>
      <c r="K1107" s="398"/>
      <c r="L1107" s="308"/>
      <c r="M1107" s="47"/>
      <c r="N1107" s="316"/>
      <c r="O1107" s="326"/>
    </row>
    <row r="1108" spans="1:16">
      <c r="A1108" s="3282"/>
      <c r="B1108" s="447"/>
      <c r="C1108" s="1137"/>
      <c r="D1108" s="1036"/>
      <c r="E1108" s="583"/>
      <c r="F1108" s="482"/>
      <c r="G1108" s="583"/>
      <c r="H1108" s="484"/>
      <c r="I1108" s="484"/>
      <c r="J1108" s="308"/>
      <c r="K1108" s="308"/>
      <c r="L1108" s="308"/>
      <c r="M1108" s="47"/>
      <c r="N1108" s="316"/>
      <c r="O1108" s="326"/>
    </row>
    <row r="1109" spans="1:16">
      <c r="A1109" s="3282"/>
      <c r="B1109" s="396"/>
      <c r="C1109" s="1138"/>
      <c r="D1109" s="1052"/>
      <c r="E1109" s="565"/>
      <c r="F1109" s="397"/>
      <c r="G1109" s="565"/>
      <c r="H1109" s="399"/>
      <c r="I1109" s="399"/>
      <c r="J1109" s="308"/>
      <c r="K1109" s="308"/>
      <c r="L1109" s="308"/>
      <c r="M1109" s="47"/>
      <c r="N1109" s="316"/>
      <c r="O1109" s="326">
        <f>SUM(O1099:O1100)</f>
        <v>0</v>
      </c>
    </row>
    <row r="1110" spans="1:16">
      <c r="A1110" s="3282"/>
      <c r="B1110" s="315"/>
      <c r="C1110" s="1139"/>
      <c r="D1110" s="1041" t="s">
        <v>34</v>
      </c>
      <c r="E1110" s="1102">
        <f>SUM(E1099:E1109)</f>
        <v>23600000</v>
      </c>
      <c r="F1110" s="668" t="s">
        <v>34</v>
      </c>
      <c r="G1110" s="1103">
        <f>SUM(G1099:G1108)</f>
        <v>2192000</v>
      </c>
      <c r="H1110" s="3429"/>
      <c r="I1110" s="3429"/>
      <c r="J1110" s="3429"/>
      <c r="K1110" s="3429"/>
      <c r="L1110" s="3402" t="s">
        <v>35</v>
      </c>
      <c r="M1110" s="3402"/>
      <c r="N1110" s="3402"/>
      <c r="O1110" s="1156">
        <f>O1109+G1110</f>
        <v>2192000</v>
      </c>
      <c r="P1110" s="1157" t="s">
        <v>7148</v>
      </c>
    </row>
    <row r="1112" spans="1:16">
      <c r="A1112" s="3275" t="s">
        <v>46</v>
      </c>
      <c r="B1112" s="3275"/>
      <c r="C1112" s="3275"/>
      <c r="D1112" s="3275"/>
      <c r="E1112" s="3275"/>
      <c r="F1112" s="3275"/>
      <c r="G1112" s="3275"/>
      <c r="H1112" s="3275"/>
      <c r="I1112" s="3275"/>
      <c r="J1112" s="3275"/>
      <c r="K1112" s="3275"/>
      <c r="L1112" s="3275"/>
      <c r="M1112" s="3275"/>
      <c r="N1112" s="3275"/>
      <c r="O1112" s="3275"/>
    </row>
    <row r="1113" spans="1:16">
      <c r="A1113" s="2120" t="s">
        <v>37</v>
      </c>
      <c r="B1113" s="509" t="s">
        <v>3</v>
      </c>
      <c r="C1113" s="464" t="s">
        <v>4</v>
      </c>
      <c r="D1113" s="464" t="s">
        <v>5</v>
      </c>
      <c r="E1113" s="958" t="s">
        <v>6</v>
      </c>
      <c r="F1113" s="463" t="s">
        <v>7</v>
      </c>
      <c r="G1113" s="959" t="s">
        <v>8</v>
      </c>
      <c r="H1113" s="509" t="s">
        <v>9</v>
      </c>
      <c r="I1113" s="463" t="s">
        <v>10</v>
      </c>
      <c r="J1113" s="24" t="s">
        <v>11</v>
      </c>
      <c r="K1113" s="24" t="s">
        <v>3</v>
      </c>
      <c r="L1113" s="24" t="s">
        <v>5</v>
      </c>
      <c r="M1113" s="24" t="s">
        <v>12</v>
      </c>
      <c r="N1113" s="24" t="s">
        <v>7</v>
      </c>
      <c r="O1113" s="30"/>
    </row>
    <row r="1114" spans="1:16">
      <c r="A1114" s="3282" t="s">
        <v>9691</v>
      </c>
      <c r="B1114" s="1381">
        <v>10255</v>
      </c>
      <c r="C1114" s="653">
        <v>0.1</v>
      </c>
      <c r="D1114" s="1047" t="s">
        <v>9692</v>
      </c>
      <c r="E1114" s="658">
        <v>2700000</v>
      </c>
      <c r="F1114" s="656">
        <v>0.1</v>
      </c>
      <c r="G1114" s="658">
        <f>E1114*F1114</f>
        <v>270000</v>
      </c>
      <c r="H1114" s="659" t="s">
        <v>43</v>
      </c>
      <c r="I1114" s="659" t="s">
        <v>1170</v>
      </c>
      <c r="J1114" s="393"/>
      <c r="K1114" s="387"/>
      <c r="L1114" s="1034" t="s">
        <v>4554</v>
      </c>
      <c r="M1114" s="564">
        <v>1800000</v>
      </c>
      <c r="N1114" s="383">
        <v>0.05</v>
      </c>
      <c r="O1114" s="496">
        <f>M1114*N1114</f>
        <v>90000</v>
      </c>
    </row>
    <row r="1115" spans="1:16" ht="14.25">
      <c r="A1115" s="3282"/>
      <c r="B1115" s="978">
        <v>10256</v>
      </c>
      <c r="C1115" s="545">
        <v>0.1</v>
      </c>
      <c r="D1115" s="1081" t="s">
        <v>9693</v>
      </c>
      <c r="E1115" s="564">
        <v>1450000</v>
      </c>
      <c r="F1115" s="545">
        <v>0.05</v>
      </c>
      <c r="G1115" s="658">
        <f>E1115*F1115</f>
        <v>72500</v>
      </c>
      <c r="H1115" s="544" t="s">
        <v>19</v>
      </c>
      <c r="I1115" s="544" t="s">
        <v>461</v>
      </c>
      <c r="J1115" s="1128"/>
      <c r="K1115" s="419"/>
      <c r="L1115" s="1081" t="s">
        <v>4635</v>
      </c>
      <c r="M1115" s="564">
        <v>2500000</v>
      </c>
      <c r="N1115" s="383">
        <v>0.05</v>
      </c>
      <c r="O1115" s="496">
        <f>M1115*N1115</f>
        <v>125000</v>
      </c>
    </row>
    <row r="1116" spans="1:16" ht="14.25">
      <c r="A1116" s="3282"/>
      <c r="B1116" s="1136">
        <v>10277</v>
      </c>
      <c r="C1116" s="1402">
        <v>0.08</v>
      </c>
      <c r="D1116" s="1166" t="s">
        <v>9694</v>
      </c>
      <c r="E1116" s="858">
        <v>1900000</v>
      </c>
      <c r="F1116" s="1401">
        <v>0.04</v>
      </c>
      <c r="G1116" s="658">
        <f>E1116*F1116</f>
        <v>76000</v>
      </c>
      <c r="H1116" s="543" t="s">
        <v>19</v>
      </c>
      <c r="I1116" s="543" t="s">
        <v>199</v>
      </c>
      <c r="J1116" s="393"/>
      <c r="K1116" s="419"/>
      <c r="L1116" s="1053" t="s">
        <v>9689</v>
      </c>
      <c r="M1116" s="858">
        <v>2300000</v>
      </c>
      <c r="N1116" s="383">
        <v>0.05</v>
      </c>
      <c r="O1116" s="496">
        <f>M1116*N1116</f>
        <v>115000</v>
      </c>
    </row>
    <row r="1117" spans="1:16">
      <c r="A1117" s="3282"/>
      <c r="B1117" s="507" t="s">
        <v>31</v>
      </c>
      <c r="C1117" s="1386">
        <v>0.1</v>
      </c>
      <c r="D1117" s="920" t="s">
        <v>9695</v>
      </c>
      <c r="E1117" s="618"/>
      <c r="F1117" s="675"/>
      <c r="G1117" s="618"/>
      <c r="H1117" s="676"/>
      <c r="I1117" s="676" t="s">
        <v>1170</v>
      </c>
      <c r="J1117" s="1128"/>
      <c r="K1117" s="1685"/>
      <c r="L1117" s="1053" t="s">
        <v>9690</v>
      </c>
      <c r="M1117" s="858">
        <v>2300000</v>
      </c>
      <c r="N1117" s="389">
        <v>0.05</v>
      </c>
      <c r="O1117" s="496">
        <f>M1117*N1117</f>
        <v>115000</v>
      </c>
    </row>
    <row r="1118" spans="1:16" ht="14.25">
      <c r="A1118" s="3282"/>
      <c r="B1118" s="447" t="s">
        <v>315</v>
      </c>
      <c r="C1118" s="1145"/>
      <c r="D1118" s="1178" t="s">
        <v>9696</v>
      </c>
      <c r="E1118" s="815"/>
      <c r="F1118" s="812"/>
      <c r="G1118" s="815"/>
      <c r="H1118" s="816"/>
      <c r="I1118" s="816" t="s">
        <v>1170</v>
      </c>
      <c r="J1118" s="1392"/>
      <c r="K1118" s="410"/>
      <c r="L1118" s="1081" t="s">
        <v>9697</v>
      </c>
      <c r="M1118" s="564">
        <v>1550000</v>
      </c>
      <c r="N1118" s="389">
        <v>0.05</v>
      </c>
      <c r="O1118" s="496">
        <f>M1118*N1118</f>
        <v>77500</v>
      </c>
    </row>
    <row r="1119" spans="1:16">
      <c r="A1119" s="3282"/>
      <c r="B1119" s="447" t="s">
        <v>315</v>
      </c>
      <c r="C1119" s="1689"/>
      <c r="D1119" s="407" t="s">
        <v>9698</v>
      </c>
      <c r="E1119" s="407"/>
      <c r="F1119" s="407"/>
      <c r="G1119" s="407"/>
      <c r="H1119" s="407"/>
      <c r="I1119" s="676" t="s">
        <v>1170</v>
      </c>
      <c r="J1119" s="398"/>
      <c r="K1119" s="398"/>
      <c r="L1119" s="308"/>
      <c r="M1119" s="47"/>
      <c r="N1119" s="316"/>
      <c r="O1119" s="1391"/>
    </row>
    <row r="1120" spans="1:16">
      <c r="A1120" s="3282"/>
      <c r="B1120" s="1395" t="s">
        <v>315</v>
      </c>
      <c r="C1120" s="675"/>
      <c r="D1120" s="920" t="s">
        <v>9699</v>
      </c>
      <c r="E1120" s="618"/>
      <c r="F1120" s="675"/>
      <c r="G1120" s="618"/>
      <c r="H1120" s="676"/>
      <c r="I1120" s="676" t="s">
        <v>199</v>
      </c>
      <c r="J1120" s="398"/>
      <c r="K1120" s="398"/>
      <c r="L1120" s="308"/>
      <c r="M1120" s="47"/>
      <c r="N1120" s="316"/>
      <c r="O1120" s="1391"/>
    </row>
    <row r="1121" spans="1:16">
      <c r="A1121" s="3282"/>
      <c r="B1121" s="1353"/>
      <c r="C1121" s="1354"/>
      <c r="D1121" s="1355"/>
      <c r="E1121" s="1356"/>
      <c r="F1121" s="1357"/>
      <c r="G1121" s="1356"/>
      <c r="H1121" s="1358"/>
      <c r="I1121" s="1358"/>
      <c r="J1121" s="393"/>
      <c r="K1121" s="405"/>
      <c r="L1121" s="423"/>
      <c r="M1121" s="1393"/>
      <c r="N1121" s="1394"/>
      <c r="O1121" s="326"/>
    </row>
    <row r="1122" spans="1:16">
      <c r="A1122" s="3282"/>
      <c r="B1122" s="1351"/>
      <c r="C1122" s="1352"/>
      <c r="D1122" s="1160"/>
      <c r="E1122" s="1310"/>
      <c r="F1122" s="750"/>
      <c r="G1122" s="1310"/>
      <c r="H1122" s="1133"/>
      <c r="I1122" s="1133"/>
      <c r="J1122" s="1128"/>
      <c r="K1122" s="398"/>
      <c r="L1122" s="308"/>
      <c r="M1122" s="47"/>
      <c r="N1122" s="316"/>
      <c r="O1122" s="326"/>
    </row>
    <row r="1123" spans="1:16">
      <c r="A1123" s="3282"/>
      <c r="B1123" s="447"/>
      <c r="C1123" s="1137"/>
      <c r="D1123" s="1036"/>
      <c r="E1123" s="583"/>
      <c r="F1123" s="482"/>
      <c r="G1123" s="583"/>
      <c r="H1123" s="484"/>
      <c r="I1123" s="484"/>
      <c r="J1123" s="308"/>
      <c r="K1123" s="308"/>
      <c r="L1123" s="308"/>
      <c r="M1123" s="47"/>
      <c r="N1123" s="316"/>
      <c r="O1123" s="326"/>
    </row>
    <row r="1124" spans="1:16">
      <c r="A1124" s="3282"/>
      <c r="B1124" s="396"/>
      <c r="C1124" s="1138"/>
      <c r="D1124" s="1052"/>
      <c r="E1124" s="565"/>
      <c r="F1124" s="397"/>
      <c r="G1124" s="565"/>
      <c r="H1124" s="399"/>
      <c r="I1124" s="399"/>
      <c r="J1124" s="308"/>
      <c r="K1124" s="308"/>
      <c r="L1124" s="308"/>
      <c r="M1124" s="47"/>
      <c r="N1124" s="316"/>
      <c r="O1124" s="107">
        <f>SUM(O1114:O1123)</f>
        <v>522500</v>
      </c>
    </row>
    <row r="1125" spans="1:16">
      <c r="A1125" s="3282"/>
      <c r="B1125" s="315"/>
      <c r="C1125" s="1139"/>
      <c r="D1125" s="1041" t="s">
        <v>34</v>
      </c>
      <c r="E1125" s="1102">
        <f>SUM(E1114:E1124)</f>
        <v>6050000</v>
      </c>
      <c r="F1125" s="668" t="s">
        <v>34</v>
      </c>
      <c r="G1125" s="1103">
        <f>SUM(G1114:G1124)</f>
        <v>418500</v>
      </c>
      <c r="H1125" s="3429"/>
      <c r="I1125" s="3429"/>
      <c r="J1125" s="3429"/>
      <c r="K1125" s="3429"/>
      <c r="L1125" s="3402" t="s">
        <v>35</v>
      </c>
      <c r="M1125" s="3402"/>
      <c r="N1125" s="3402"/>
      <c r="O1125" s="1156">
        <f>O1124+G1125</f>
        <v>941000</v>
      </c>
      <c r="P1125" s="1157" t="s">
        <v>7148</v>
      </c>
    </row>
    <row r="1126" spans="1:16">
      <c r="A1126" s="3275" t="s">
        <v>9700</v>
      </c>
      <c r="B1126" s="3275"/>
      <c r="C1126" s="3275"/>
      <c r="D1126" s="3275"/>
      <c r="E1126" s="3275"/>
      <c r="F1126" s="3275"/>
      <c r="G1126" s="3275"/>
      <c r="H1126" s="3275"/>
      <c r="I1126" s="3275"/>
      <c r="J1126" s="3275"/>
      <c r="K1126" s="3275"/>
      <c r="L1126" s="3275"/>
      <c r="M1126" s="3275"/>
      <c r="N1126" s="3275"/>
      <c r="O1126" s="3275"/>
    </row>
    <row r="1127" spans="1:16">
      <c r="A1127" s="2120" t="s">
        <v>37</v>
      </c>
      <c r="B1127" s="509" t="s">
        <v>3</v>
      </c>
      <c r="C1127" s="464" t="s">
        <v>4</v>
      </c>
      <c r="D1127" s="464" t="s">
        <v>5</v>
      </c>
      <c r="E1127" s="958" t="s">
        <v>6</v>
      </c>
      <c r="F1127" s="463" t="s">
        <v>7</v>
      </c>
      <c r="G1127" s="959" t="s">
        <v>8</v>
      </c>
      <c r="H1127" s="509" t="s">
        <v>9</v>
      </c>
      <c r="I1127" s="463" t="s">
        <v>10</v>
      </c>
      <c r="J1127" s="24" t="s">
        <v>11</v>
      </c>
      <c r="K1127" s="24" t="s">
        <v>3</v>
      </c>
      <c r="L1127" s="24" t="s">
        <v>5</v>
      </c>
      <c r="M1127" s="24" t="s">
        <v>12</v>
      </c>
      <c r="N1127" s="24" t="s">
        <v>7</v>
      </c>
      <c r="O1127" s="30"/>
    </row>
    <row r="1128" spans="1:16">
      <c r="A1128" s="3282" t="s">
        <v>9684</v>
      </c>
      <c r="B1128" s="1382"/>
      <c r="C1128" s="1176"/>
      <c r="D1128" s="1054"/>
      <c r="E1128" s="703"/>
      <c r="F1128" s="701"/>
      <c r="G1128" s="703"/>
      <c r="H1128" s="705"/>
      <c r="I1128" s="705"/>
      <c r="J1128" s="393"/>
      <c r="K1128" s="391"/>
      <c r="L1128" s="777"/>
      <c r="M1128" s="567"/>
      <c r="N1128" s="392"/>
      <c r="O1128" s="778"/>
    </row>
    <row r="1129" spans="1:16" ht="14.25">
      <c r="A1129" s="3282"/>
      <c r="B1129" s="978">
        <v>10298</v>
      </c>
      <c r="C1129" s="545">
        <v>0.1</v>
      </c>
      <c r="D1129" s="1081" t="s">
        <v>9701</v>
      </c>
      <c r="E1129" s="564">
        <v>1550000</v>
      </c>
      <c r="F1129" s="545">
        <v>7.0000000000000007E-2</v>
      </c>
      <c r="G1129" s="564">
        <f t="shared" ref="G1129:G1134" si="35">E1129*F1129</f>
        <v>108500.00000000001</v>
      </c>
      <c r="H1129" s="544" t="s">
        <v>43</v>
      </c>
      <c r="I1129" s="544" t="s">
        <v>1170</v>
      </c>
      <c r="J1129" s="1128"/>
      <c r="K1129" s="393"/>
      <c r="L1129" s="149"/>
      <c r="M1129" s="129"/>
      <c r="N1129" s="69"/>
      <c r="O1129" s="30"/>
    </row>
    <row r="1130" spans="1:16" ht="14.25">
      <c r="A1130" s="3282"/>
      <c r="B1130" s="1136">
        <v>10324</v>
      </c>
      <c r="C1130" s="541">
        <v>0.1</v>
      </c>
      <c r="D1130" s="1166" t="s">
        <v>9702</v>
      </c>
      <c r="E1130" s="858">
        <v>1800000</v>
      </c>
      <c r="F1130" s="541">
        <v>0.12</v>
      </c>
      <c r="G1130" s="858">
        <f t="shared" si="35"/>
        <v>216000</v>
      </c>
      <c r="H1130" s="543" t="s">
        <v>7059</v>
      </c>
      <c r="I1130" s="543" t="s">
        <v>199</v>
      </c>
      <c r="J1130" s="393"/>
      <c r="K1130" s="393"/>
      <c r="L1130" s="149"/>
      <c r="M1130" s="129"/>
      <c r="N1130" s="69"/>
      <c r="O1130" s="30"/>
    </row>
    <row r="1131" spans="1:16" ht="14.25">
      <c r="A1131" s="3282"/>
      <c r="B1131" s="1136">
        <v>10253</v>
      </c>
      <c r="C1131" s="1350">
        <v>0.1</v>
      </c>
      <c r="D1131" s="1166" t="s">
        <v>9703</v>
      </c>
      <c r="E1131" s="858">
        <v>1600000</v>
      </c>
      <c r="F1131" s="541">
        <v>7.0000000000000007E-2</v>
      </c>
      <c r="G1131" s="858">
        <f t="shared" si="35"/>
        <v>112000.00000000001</v>
      </c>
      <c r="H1131" s="543" t="s">
        <v>19</v>
      </c>
      <c r="I1131" s="543" t="s">
        <v>9704</v>
      </c>
      <c r="J1131" s="393"/>
      <c r="K1131" s="393"/>
      <c r="L1131" s="149"/>
      <c r="M1131" s="129"/>
      <c r="N1131" s="69"/>
      <c r="O1131" s="30"/>
    </row>
    <row r="1132" spans="1:16" ht="14.25">
      <c r="A1132" s="3282"/>
      <c r="B1132" s="1136">
        <v>10285</v>
      </c>
      <c r="C1132" s="1350">
        <v>0.1</v>
      </c>
      <c r="D1132" s="1166" t="s">
        <v>9705</v>
      </c>
      <c r="E1132" s="858">
        <v>750000</v>
      </c>
      <c r="F1132" s="541">
        <v>0.12</v>
      </c>
      <c r="G1132" s="858">
        <f t="shared" si="35"/>
        <v>90000</v>
      </c>
      <c r="H1132" s="543" t="s">
        <v>7059</v>
      </c>
      <c r="I1132" s="543" t="s">
        <v>9704</v>
      </c>
      <c r="J1132" s="393"/>
      <c r="K1132" s="393"/>
      <c r="L1132" s="149"/>
      <c r="M1132" s="129"/>
      <c r="N1132" s="69"/>
      <c r="O1132" s="30"/>
    </row>
    <row r="1133" spans="1:16" ht="14.25">
      <c r="A1133" s="3282"/>
      <c r="B1133" s="1136">
        <v>10266</v>
      </c>
      <c r="C1133" s="1350">
        <v>0.1</v>
      </c>
      <c r="D1133" s="1166" t="s">
        <v>9706</v>
      </c>
      <c r="E1133" s="858">
        <v>1300000</v>
      </c>
      <c r="F1133" s="541">
        <v>7.0000000000000007E-2</v>
      </c>
      <c r="G1133" s="858">
        <f t="shared" si="35"/>
        <v>91000.000000000015</v>
      </c>
      <c r="H1133" s="543" t="s">
        <v>9707</v>
      </c>
      <c r="I1133" s="543" t="s">
        <v>9704</v>
      </c>
      <c r="J1133" s="393"/>
      <c r="K1133" s="393"/>
      <c r="L1133" s="149"/>
      <c r="M1133" s="129"/>
      <c r="N1133" s="69"/>
      <c r="O1133" s="30"/>
    </row>
    <row r="1134" spans="1:16" ht="14.25">
      <c r="A1134" s="3282"/>
      <c r="B1134" s="1136">
        <v>10264</v>
      </c>
      <c r="C1134" s="1350">
        <v>0.1</v>
      </c>
      <c r="D1134" s="1166" t="s">
        <v>9708</v>
      </c>
      <c r="E1134" s="858">
        <v>950000</v>
      </c>
      <c r="F1134" s="541">
        <v>7.0000000000000007E-2</v>
      </c>
      <c r="G1134" s="858">
        <f t="shared" si="35"/>
        <v>66500</v>
      </c>
      <c r="H1134" s="543" t="s">
        <v>1436</v>
      </c>
      <c r="I1134" s="543" t="s">
        <v>9709</v>
      </c>
      <c r="J1134" s="393"/>
      <c r="K1134" s="393"/>
      <c r="L1134" s="149"/>
      <c r="M1134" s="129"/>
      <c r="N1134" s="69"/>
      <c r="O1134" s="30"/>
    </row>
    <row r="1135" spans="1:16" ht="14.25">
      <c r="A1135" s="3282"/>
      <c r="B1135" s="1136"/>
      <c r="C1135" s="1350"/>
      <c r="D1135" s="1166"/>
      <c r="E1135" s="858"/>
      <c r="F1135" s="541"/>
      <c r="G1135" s="858"/>
      <c r="H1135" s="543"/>
      <c r="I1135" s="543"/>
      <c r="J1135" s="393"/>
      <c r="K1135" s="393"/>
      <c r="L1135" s="149"/>
      <c r="M1135" s="129"/>
      <c r="N1135" s="69"/>
      <c r="O1135" s="30"/>
    </row>
    <row r="1136" spans="1:16">
      <c r="A1136" s="3282"/>
      <c r="B1136" s="1351"/>
      <c r="C1136" s="1352"/>
      <c r="D1136" s="1160"/>
      <c r="E1136" s="1310"/>
      <c r="F1136" s="750"/>
      <c r="G1136" s="1310"/>
      <c r="H1136" s="1133"/>
      <c r="I1136" s="1133"/>
      <c r="J1136" s="1128"/>
      <c r="K1136" s="398"/>
      <c r="L1136" s="308"/>
      <c r="M1136" s="47"/>
      <c r="N1136" s="316"/>
      <c r="O1136" s="326"/>
    </row>
    <row r="1137" spans="1:16">
      <c r="A1137" s="3282"/>
      <c r="B1137" s="447"/>
      <c r="C1137" s="1137"/>
      <c r="D1137" s="1036"/>
      <c r="E1137" s="583"/>
      <c r="F1137" s="482"/>
      <c r="G1137" s="583"/>
      <c r="H1137" s="484"/>
      <c r="I1137" s="484"/>
      <c r="J1137" s="308"/>
      <c r="K1137" s="308"/>
      <c r="L1137" s="308"/>
      <c r="M1137" s="47"/>
      <c r="N1137" s="316"/>
      <c r="O1137" s="326"/>
    </row>
    <row r="1138" spans="1:16">
      <c r="A1138" s="3282"/>
      <c r="B1138" s="396"/>
      <c r="C1138" s="1138"/>
      <c r="D1138" s="1404" t="s">
        <v>1988</v>
      </c>
      <c r="E1138" s="1405">
        <f>SUM(E1131:E1135)</f>
        <v>4600000</v>
      </c>
      <c r="F1138" s="397"/>
      <c r="G1138" s="565"/>
      <c r="H1138" s="399"/>
      <c r="I1138" s="399"/>
      <c r="J1138" s="308"/>
      <c r="K1138" s="308"/>
      <c r="L1138" s="308"/>
      <c r="M1138" s="47"/>
      <c r="N1138" s="316"/>
      <c r="O1138" s="326">
        <f>SUM(O1128:O1129)</f>
        <v>0</v>
      </c>
    </row>
    <row r="1139" spans="1:16">
      <c r="A1139" s="3282"/>
      <c r="B1139" s="315"/>
      <c r="C1139" s="1139"/>
      <c r="D1139" s="1041" t="s">
        <v>34</v>
      </c>
      <c r="E1139" s="1102">
        <f>SUM(E1129:E1130)</f>
        <v>3350000</v>
      </c>
      <c r="F1139" s="668" t="s">
        <v>34</v>
      </c>
      <c r="G1139" s="1103">
        <f>SUM(G1129:G1138)</f>
        <v>684000</v>
      </c>
      <c r="H1139" s="3429"/>
      <c r="I1139" s="3429"/>
      <c r="J1139" s="3429"/>
      <c r="K1139" s="3429"/>
      <c r="L1139" s="3402" t="s">
        <v>35</v>
      </c>
      <c r="M1139" s="3402"/>
      <c r="N1139" s="3402"/>
      <c r="O1139" s="1156">
        <f>O1138+G1139</f>
        <v>684000</v>
      </c>
      <c r="P1139" s="1157" t="s">
        <v>7148</v>
      </c>
    </row>
    <row r="1141" spans="1:16">
      <c r="A1141" s="3275" t="s">
        <v>19</v>
      </c>
      <c r="B1141" s="3275"/>
      <c r="C1141" s="3275"/>
      <c r="D1141" s="3275"/>
      <c r="E1141" s="3275"/>
      <c r="F1141" s="3275"/>
      <c r="G1141" s="3275"/>
      <c r="H1141" s="3275"/>
      <c r="I1141" s="3275"/>
      <c r="J1141" s="3275"/>
      <c r="K1141" s="3275"/>
      <c r="L1141" s="3275"/>
      <c r="M1141" s="3275"/>
      <c r="N1141" s="3275"/>
      <c r="O1141" s="3275"/>
    </row>
    <row r="1142" spans="1:16">
      <c r="A1142" s="2120" t="s">
        <v>37</v>
      </c>
      <c r="B1142" s="509" t="s">
        <v>3</v>
      </c>
      <c r="C1142" s="464" t="s">
        <v>4</v>
      </c>
      <c r="D1142" s="464" t="s">
        <v>5</v>
      </c>
      <c r="E1142" s="958" t="s">
        <v>6</v>
      </c>
      <c r="F1142" s="463" t="s">
        <v>7</v>
      </c>
      <c r="G1142" s="959" t="s">
        <v>8</v>
      </c>
      <c r="H1142" s="509" t="s">
        <v>9</v>
      </c>
      <c r="I1142" s="463" t="s">
        <v>10</v>
      </c>
      <c r="J1142" s="24" t="s">
        <v>11</v>
      </c>
      <c r="K1142" s="24" t="s">
        <v>3</v>
      </c>
      <c r="L1142" s="24" t="s">
        <v>5</v>
      </c>
      <c r="M1142" s="24" t="s">
        <v>12</v>
      </c>
      <c r="N1142" s="24" t="s">
        <v>7</v>
      </c>
      <c r="O1142" s="30"/>
    </row>
    <row r="1143" spans="1:16">
      <c r="A1143" s="3282">
        <v>6</v>
      </c>
      <c r="B1143" s="978">
        <v>10251</v>
      </c>
      <c r="C1143" s="545">
        <v>0.1</v>
      </c>
      <c r="D1143" s="980" t="s">
        <v>9710</v>
      </c>
      <c r="E1143" s="564">
        <v>2100000</v>
      </c>
      <c r="F1143" s="545"/>
      <c r="G1143" s="564"/>
      <c r="H1143" s="1680" t="s">
        <v>19</v>
      </c>
      <c r="I1143" s="544" t="s">
        <v>461</v>
      </c>
      <c r="J1143" s="393"/>
      <c r="K1143" s="391"/>
      <c r="L1143" s="777"/>
      <c r="M1143" s="567"/>
      <c r="N1143" s="392"/>
      <c r="O1143" s="778"/>
    </row>
    <row r="1144" spans="1:16">
      <c r="A1144" s="3282"/>
      <c r="B1144" s="1172"/>
      <c r="C1144" s="1173"/>
      <c r="D1144" s="1059"/>
      <c r="E1144" s="1080"/>
      <c r="F1144" s="1079"/>
      <c r="G1144" s="1080"/>
      <c r="H1144" s="974"/>
      <c r="I1144" s="974"/>
      <c r="J1144" s="1128"/>
      <c r="K1144" s="398"/>
      <c r="L1144" s="308"/>
      <c r="M1144" s="47"/>
      <c r="N1144" s="316"/>
      <c r="O1144" s="326"/>
    </row>
    <row r="1145" spans="1:16">
      <c r="A1145" s="3282"/>
      <c r="B1145" s="447"/>
      <c r="C1145" s="1137"/>
      <c r="D1145" s="1036"/>
      <c r="E1145" s="583"/>
      <c r="F1145" s="482"/>
      <c r="G1145" s="583"/>
      <c r="H1145" s="484"/>
      <c r="I1145" s="484"/>
      <c r="J1145" s="308"/>
      <c r="K1145" s="308"/>
      <c r="L1145" s="308"/>
      <c r="M1145" s="47"/>
      <c r="N1145" s="316"/>
      <c r="O1145" s="326"/>
    </row>
    <row r="1146" spans="1:16">
      <c r="A1146" s="3282"/>
      <c r="B1146" s="396"/>
      <c r="C1146" s="1138"/>
      <c r="D1146" s="1052"/>
      <c r="E1146" s="565"/>
      <c r="F1146" s="397"/>
      <c r="G1146" s="565"/>
      <c r="H1146" s="399"/>
      <c r="I1146" s="399"/>
      <c r="J1146" s="308"/>
      <c r="K1146" s="308"/>
      <c r="L1146" s="308"/>
      <c r="M1146" s="47"/>
      <c r="N1146" s="316"/>
      <c r="O1146" s="326">
        <f>SUM(O1143:O1143)</f>
        <v>0</v>
      </c>
    </row>
    <row r="1147" spans="1:16">
      <c r="A1147" s="3282"/>
      <c r="B1147" s="315"/>
      <c r="C1147" s="1139"/>
      <c r="D1147" s="1041" t="s">
        <v>34</v>
      </c>
      <c r="E1147" s="1102">
        <f>SUM(E1143:E1146)</f>
        <v>2100000</v>
      </c>
      <c r="F1147" s="668" t="s">
        <v>34</v>
      </c>
      <c r="G1147" s="1103">
        <f>SUM(G1143:G1146)</f>
        <v>0</v>
      </c>
      <c r="H1147" s="3429"/>
      <c r="I1147" s="3429"/>
      <c r="J1147" s="3429"/>
      <c r="K1147" s="3429"/>
      <c r="L1147" s="3402" t="s">
        <v>35</v>
      </c>
      <c r="M1147" s="3402"/>
      <c r="N1147" s="3402"/>
      <c r="O1147" s="671">
        <f>O1146+G1147</f>
        <v>0</v>
      </c>
    </row>
    <row r="1149" spans="1:16">
      <c r="A1149" s="3435" t="s">
        <v>69</v>
      </c>
      <c r="B1149" s="3443"/>
      <c r="C1149" s="2113"/>
      <c r="D1149" s="1042">
        <f>E1147+E1139+E1125+E1110</f>
        <v>35100000</v>
      </c>
    </row>
    <row r="1150" spans="1:16">
      <c r="A1150" s="3436" t="s">
        <v>70</v>
      </c>
      <c r="B1150" s="3444"/>
      <c r="C1150" s="972"/>
      <c r="D1150" s="1043"/>
    </row>
    <row r="1151" spans="1:16">
      <c r="A1151" s="3437" t="s">
        <v>71</v>
      </c>
      <c r="B1151" s="3471"/>
      <c r="C1151" s="2112"/>
      <c r="D1151" s="1044"/>
    </row>
    <row r="1152" spans="1:16">
      <c r="A1152" s="3438"/>
      <c r="B1152" s="3429"/>
      <c r="C1152" s="151"/>
      <c r="D1152" s="1045"/>
    </row>
    <row r="1155" spans="1:9" ht="22.5" customHeight="1">
      <c r="A1155" s="3398" t="s">
        <v>9711</v>
      </c>
      <c r="B1155" s="3398"/>
      <c r="C1155" s="3398"/>
      <c r="D1155" s="3398"/>
      <c r="E1155" s="3398"/>
      <c r="F1155" s="3398"/>
      <c r="G1155" s="3398"/>
      <c r="H1155" s="3398"/>
      <c r="I1155" s="3398"/>
    </row>
    <row r="1156" spans="1:9" ht="42.75">
      <c r="A1156" s="682" t="s">
        <v>523</v>
      </c>
      <c r="B1156" s="682" t="s">
        <v>524</v>
      </c>
      <c r="C1156" s="682" t="s">
        <v>525</v>
      </c>
      <c r="D1156" s="682" t="s">
        <v>526</v>
      </c>
      <c r="E1156" s="911" t="s">
        <v>6</v>
      </c>
      <c r="F1156" s="683" t="s">
        <v>7</v>
      </c>
      <c r="G1156" s="899" t="s">
        <v>527</v>
      </c>
      <c r="H1156" s="684" t="s">
        <v>11</v>
      </c>
      <c r="I1156" s="489" t="s">
        <v>528</v>
      </c>
    </row>
    <row r="1157" spans="1:9" ht="15">
      <c r="A1157" s="978">
        <v>10277</v>
      </c>
      <c r="B1157" s="1026">
        <v>0.08</v>
      </c>
      <c r="C1157" s="1162" t="s">
        <v>9694</v>
      </c>
      <c r="D1157" s="1034" t="s">
        <v>9712</v>
      </c>
      <c r="E1157" s="722">
        <v>1900000</v>
      </c>
      <c r="F1157" s="1397">
        <v>5.0000000000000001E-3</v>
      </c>
      <c r="G1157" s="1153">
        <f>E1157*F1157</f>
        <v>9500</v>
      </c>
      <c r="H1157" s="1680" t="s">
        <v>747</v>
      </c>
      <c r="I1157" s="1680" t="s">
        <v>46</v>
      </c>
    </row>
    <row r="1158" spans="1:9" ht="15">
      <c r="A1158" s="978">
        <v>10280</v>
      </c>
      <c r="B1158" s="963">
        <v>0.1</v>
      </c>
      <c r="C1158" s="1162" t="s">
        <v>9713</v>
      </c>
      <c r="D1158" s="711" t="s">
        <v>9714</v>
      </c>
      <c r="E1158" s="722">
        <v>2500000</v>
      </c>
      <c r="F1158" s="1398">
        <v>0.01</v>
      </c>
      <c r="G1158" s="1153">
        <f>E1158*F1158</f>
        <v>25000</v>
      </c>
      <c r="H1158" s="1680" t="s">
        <v>743</v>
      </c>
      <c r="I1158" s="1680" t="s">
        <v>15</v>
      </c>
    </row>
    <row r="1159" spans="1:9" ht="15">
      <c r="A1159" s="978">
        <v>10294</v>
      </c>
      <c r="B1159" s="963">
        <v>0.1</v>
      </c>
      <c r="C1159" s="1162" t="s">
        <v>4610</v>
      </c>
      <c r="D1159" s="1034" t="s">
        <v>9715</v>
      </c>
      <c r="E1159" s="722">
        <v>2000000</v>
      </c>
      <c r="F1159" s="1398">
        <v>0.01</v>
      </c>
      <c r="G1159" s="1153">
        <f>E1159*F1159</f>
        <v>20000</v>
      </c>
      <c r="H1159" s="1680" t="s">
        <v>747</v>
      </c>
      <c r="I1159" s="1680" t="s">
        <v>1</v>
      </c>
    </row>
    <row r="1160" spans="1:9" s="605" customFormat="1" ht="15">
      <c r="A1160" s="978">
        <v>10324</v>
      </c>
      <c r="B1160" s="963">
        <v>0.1</v>
      </c>
      <c r="C1160" s="1162" t="s">
        <v>9716</v>
      </c>
      <c r="D1160" s="1034" t="s">
        <v>9717</v>
      </c>
      <c r="E1160" s="722">
        <v>1800000</v>
      </c>
      <c r="F1160" s="1398">
        <v>0.01</v>
      </c>
      <c r="G1160" s="1153">
        <f>E1160*F1160</f>
        <v>18000</v>
      </c>
      <c r="H1160" s="1680" t="s">
        <v>747</v>
      </c>
      <c r="I1160" s="1680" t="s">
        <v>7059</v>
      </c>
    </row>
    <row r="1161" spans="1:9" ht="15">
      <c r="A1161" s="978">
        <v>10344</v>
      </c>
      <c r="B1161" s="963">
        <v>0.1</v>
      </c>
      <c r="C1161" s="1162" t="s">
        <v>9718</v>
      </c>
      <c r="D1161" s="1034" t="s">
        <v>9719</v>
      </c>
      <c r="E1161" s="722">
        <v>2300000</v>
      </c>
      <c r="F1161" s="1398">
        <v>0.01</v>
      </c>
      <c r="G1161" s="1153">
        <f>E1161*F1161</f>
        <v>23000</v>
      </c>
      <c r="H1161" s="1680" t="s">
        <v>747</v>
      </c>
      <c r="I1161" s="1680" t="s">
        <v>7059</v>
      </c>
    </row>
    <row r="1162" spans="1:9" s="605" customFormat="1" ht="14.25">
      <c r="A1162" s="484"/>
      <c r="B1162" s="1342"/>
      <c r="C1162" s="1331" t="s">
        <v>9720</v>
      </c>
      <c r="D1162" s="1036" t="s">
        <v>9721</v>
      </c>
      <c r="E1162" s="730"/>
      <c r="F1162" s="1328"/>
      <c r="G1162" s="1207"/>
      <c r="H1162" s="483"/>
      <c r="I1162" s="483" t="s">
        <v>46</v>
      </c>
    </row>
    <row r="1163" spans="1:9" s="605" customFormat="1" ht="14.25">
      <c r="A1163" s="484"/>
      <c r="B1163" s="1342"/>
      <c r="C1163" s="1331" t="s">
        <v>9687</v>
      </c>
      <c r="D1163" s="483" t="s">
        <v>9722</v>
      </c>
      <c r="E1163" s="730"/>
      <c r="F1163" s="1328"/>
      <c r="G1163" s="1207"/>
      <c r="H1163" s="483"/>
      <c r="I1163" s="483" t="s">
        <v>46</v>
      </c>
    </row>
    <row r="1164" spans="1:9" s="605" customFormat="1" ht="14.25">
      <c r="A1164" s="484"/>
      <c r="B1164" s="1342"/>
      <c r="C1164" s="1331" t="s">
        <v>9723</v>
      </c>
      <c r="D1164" s="1036" t="s">
        <v>261</v>
      </c>
      <c r="E1164" s="730"/>
      <c r="F1164" s="1328"/>
      <c r="G1164" s="1207"/>
      <c r="H1164" s="483"/>
      <c r="I1164" s="483" t="s">
        <v>46</v>
      </c>
    </row>
    <row r="1165" spans="1:9" ht="15">
      <c r="A1165" s="484"/>
      <c r="B1165" s="1342"/>
      <c r="C1165" s="1331"/>
      <c r="D1165" s="1036"/>
      <c r="E1165" s="1364">
        <f>SUM(E1157:E1164)</f>
        <v>10500000</v>
      </c>
      <c r="F1165" s="1328"/>
      <c r="G1165" s="1029">
        <f>SUM(G1157:G1164)</f>
        <v>95500</v>
      </c>
      <c r="H1165" s="1123" t="s">
        <v>7148</v>
      </c>
      <c r="I1165" s="483"/>
    </row>
    <row r="1166" spans="1:9" ht="14.25">
      <c r="A1166" s="1015"/>
      <c r="B1166" s="1337"/>
      <c r="C1166" s="1338"/>
      <c r="D1166" s="1058"/>
      <c r="E1166" s="1339"/>
      <c r="F1166" s="1340"/>
      <c r="G1166" s="1341"/>
      <c r="H1166" s="605"/>
      <c r="I1166" s="605"/>
    </row>
    <row r="1169" spans="1:9">
      <c r="A1169" s="3334" t="s">
        <v>9724</v>
      </c>
      <c r="B1169" s="3334"/>
      <c r="C1169" s="3334"/>
      <c r="D1169" s="3334"/>
      <c r="E1169" s="3334"/>
      <c r="F1169" s="3334"/>
      <c r="G1169" s="3334"/>
      <c r="H1169" s="3334"/>
      <c r="I1169" s="3334"/>
    </row>
    <row r="1170" spans="1:9">
      <c r="A1170" s="3334"/>
      <c r="B1170" s="3334"/>
      <c r="C1170" s="3334"/>
      <c r="D1170" s="3334"/>
      <c r="E1170" s="3334"/>
      <c r="F1170" s="3334"/>
      <c r="G1170" s="3334"/>
      <c r="H1170" s="3334"/>
      <c r="I1170" s="3334"/>
    </row>
    <row r="1171" spans="1:9" ht="42.75">
      <c r="A1171" s="682" t="s">
        <v>523</v>
      </c>
      <c r="B1171" s="682" t="s">
        <v>524</v>
      </c>
      <c r="C1171" s="682" t="s">
        <v>525</v>
      </c>
      <c r="D1171" s="682" t="s">
        <v>526</v>
      </c>
      <c r="E1171" s="911" t="s">
        <v>6</v>
      </c>
      <c r="F1171" s="683" t="s">
        <v>7</v>
      </c>
      <c r="G1171" s="899" t="s">
        <v>527</v>
      </c>
      <c r="H1171" s="684" t="s">
        <v>11</v>
      </c>
      <c r="I1171" s="489" t="s">
        <v>528</v>
      </c>
    </row>
    <row r="1172" spans="1:9" ht="14.25">
      <c r="A1172" s="978">
        <v>10255</v>
      </c>
      <c r="B1172" s="545">
        <v>0.1</v>
      </c>
      <c r="C1172" s="1680" t="s">
        <v>9725</v>
      </c>
      <c r="D1172" s="1034"/>
      <c r="E1172" s="722">
        <v>2700000</v>
      </c>
      <c r="F1172" s="1094">
        <v>0.02</v>
      </c>
      <c r="G1172" s="1153">
        <f t="shared" ref="G1172:G1177" si="36">E1172*F1172</f>
        <v>54000</v>
      </c>
      <c r="H1172" s="1680"/>
      <c r="I1172" s="1680" t="s">
        <v>46</v>
      </c>
    </row>
    <row r="1173" spans="1:9" ht="14.25">
      <c r="A1173" s="978">
        <v>10262</v>
      </c>
      <c r="B1173" s="545">
        <v>0.1</v>
      </c>
      <c r="C1173" s="542" t="s">
        <v>9726</v>
      </c>
      <c r="D1173" s="1034"/>
      <c r="E1173" s="722">
        <v>1800000</v>
      </c>
      <c r="F1173" s="1094">
        <v>0.02</v>
      </c>
      <c r="G1173" s="1153">
        <f t="shared" si="36"/>
        <v>36000</v>
      </c>
      <c r="H1173" s="1680"/>
      <c r="I1173" s="1680" t="s">
        <v>15</v>
      </c>
    </row>
    <row r="1174" spans="1:9" ht="14.25">
      <c r="A1174" s="1403">
        <v>10304</v>
      </c>
      <c r="B1174" s="1161">
        <v>0.1</v>
      </c>
      <c r="C1174" s="542" t="s">
        <v>9727</v>
      </c>
      <c r="D1174" s="1163"/>
      <c r="E1174" s="722">
        <v>2200000</v>
      </c>
      <c r="F1174" s="1094">
        <v>0.02</v>
      </c>
      <c r="G1174" s="1153">
        <f t="shared" si="36"/>
        <v>44000</v>
      </c>
      <c r="H1174" s="1680"/>
      <c r="I1174" s="1680" t="s">
        <v>15</v>
      </c>
    </row>
    <row r="1175" spans="1:9" ht="14.25">
      <c r="A1175" s="1403">
        <v>10298</v>
      </c>
      <c r="B1175" s="1161">
        <v>0.1</v>
      </c>
      <c r="C1175" s="542" t="s">
        <v>9697</v>
      </c>
      <c r="D1175" s="1163"/>
      <c r="E1175" s="722">
        <v>1550000</v>
      </c>
      <c r="F1175" s="1094">
        <v>0.02</v>
      </c>
      <c r="G1175" s="1153">
        <f t="shared" si="36"/>
        <v>31000</v>
      </c>
      <c r="H1175" s="1680"/>
      <c r="I1175" s="1680" t="s">
        <v>7059</v>
      </c>
    </row>
    <row r="1176" spans="1:9" ht="14.25">
      <c r="A1176" s="1403">
        <v>10357</v>
      </c>
      <c r="B1176" s="1161">
        <v>0.1</v>
      </c>
      <c r="C1176" s="542" t="s">
        <v>9728</v>
      </c>
      <c r="D1176" s="1163"/>
      <c r="E1176" s="722">
        <v>2300000</v>
      </c>
      <c r="F1176" s="1094">
        <v>0.02</v>
      </c>
      <c r="G1176" s="1153">
        <f t="shared" si="36"/>
        <v>46000</v>
      </c>
      <c r="H1176" s="1680"/>
      <c r="I1176" s="1680" t="s">
        <v>15</v>
      </c>
    </row>
    <row r="1177" spans="1:9" ht="14.25">
      <c r="A1177" s="1403">
        <v>10356</v>
      </c>
      <c r="B1177" s="1161">
        <v>0.1</v>
      </c>
      <c r="C1177" s="542" t="s">
        <v>9729</v>
      </c>
      <c r="D1177" s="1163"/>
      <c r="E1177" s="722">
        <v>2300000</v>
      </c>
      <c r="F1177" s="1094">
        <v>0.02</v>
      </c>
      <c r="G1177" s="1153">
        <f t="shared" si="36"/>
        <v>46000</v>
      </c>
      <c r="H1177" s="1680"/>
      <c r="I1177" s="1680" t="s">
        <v>15</v>
      </c>
    </row>
    <row r="1178" spans="1:9" s="605" customFormat="1" ht="14.25">
      <c r="A1178" s="1329"/>
      <c r="B1178" s="1330"/>
      <c r="C1178" s="975" t="s">
        <v>9730</v>
      </c>
      <c r="D1178" s="1152" t="s">
        <v>9731</v>
      </c>
      <c r="E1178" s="730"/>
      <c r="F1178" s="1206"/>
      <c r="G1178" s="1207"/>
      <c r="H1178" s="483"/>
      <c r="I1178" s="483" t="s">
        <v>46</v>
      </c>
    </row>
    <row r="1179" spans="1:9" s="605" customFormat="1" ht="14.25">
      <c r="A1179" s="1329"/>
      <c r="B1179" s="1330"/>
      <c r="C1179" s="483" t="s">
        <v>9696</v>
      </c>
      <c r="D1179" s="1152" t="s">
        <v>9732</v>
      </c>
      <c r="E1179" s="730"/>
      <c r="F1179" s="1206"/>
      <c r="G1179" s="1207"/>
      <c r="H1179" s="483"/>
      <c r="I1179" s="483" t="s">
        <v>46</v>
      </c>
    </row>
    <row r="1180" spans="1:9" ht="15">
      <c r="A1180" s="1329"/>
      <c r="B1180" s="1332"/>
      <c r="C1180" s="483"/>
      <c r="D1180" s="1152"/>
      <c r="E1180" s="1364">
        <f>SUM(E1172:E1179)</f>
        <v>12850000</v>
      </c>
      <c r="F1180" s="1328"/>
      <c r="G1180" s="1029">
        <f>SUM(G1172:G1179)</f>
        <v>257000</v>
      </c>
      <c r="H1180" s="1123" t="s">
        <v>7148</v>
      </c>
      <c r="I1180" s="483"/>
    </row>
    <row r="1182" spans="1:9">
      <c r="A1182" s="3334" t="s">
        <v>9733</v>
      </c>
      <c r="B1182" s="3334"/>
      <c r="C1182" s="3334"/>
      <c r="D1182" s="3334"/>
      <c r="E1182" s="3334"/>
      <c r="F1182" s="3334"/>
      <c r="G1182" s="3334"/>
      <c r="H1182" s="3334"/>
      <c r="I1182" s="3334"/>
    </row>
    <row r="1183" spans="1:9">
      <c r="A1183" s="3334"/>
      <c r="B1183" s="3334"/>
      <c r="C1183" s="3334"/>
      <c r="D1183" s="3334"/>
      <c r="E1183" s="3334"/>
      <c r="F1183" s="3334"/>
      <c r="G1183" s="3334"/>
      <c r="H1183" s="3334"/>
      <c r="I1183" s="3334"/>
    </row>
    <row r="1184" spans="1:9" ht="42.75">
      <c r="A1184" s="1368" t="s">
        <v>523</v>
      </c>
      <c r="B1184" s="1368" t="s">
        <v>524</v>
      </c>
      <c r="C1184" s="1368" t="s">
        <v>525</v>
      </c>
      <c r="D1184" s="1368" t="s">
        <v>526</v>
      </c>
      <c r="E1184" s="1369" t="s">
        <v>6</v>
      </c>
      <c r="F1184" s="1370" t="s">
        <v>7</v>
      </c>
      <c r="G1184" s="1371" t="s">
        <v>527</v>
      </c>
      <c r="H1184" s="1372" t="s">
        <v>11</v>
      </c>
      <c r="I1184" s="489" t="s">
        <v>528</v>
      </c>
    </row>
    <row r="1185" spans="1:9" s="605" customFormat="1" ht="15">
      <c r="A1185" s="1098">
        <v>10256</v>
      </c>
      <c r="B1185" s="545">
        <v>0.1</v>
      </c>
      <c r="C1185" s="1379" t="s">
        <v>9734</v>
      </c>
      <c r="D1185" s="1081"/>
      <c r="E1185" s="564">
        <v>1450000</v>
      </c>
      <c r="F1185" s="545">
        <v>0.02</v>
      </c>
      <c r="G1185" s="564">
        <f>E1185*F1185</f>
        <v>29000</v>
      </c>
      <c r="H1185" s="1680" t="s">
        <v>747</v>
      </c>
      <c r="I1185" s="544" t="s">
        <v>46</v>
      </c>
    </row>
    <row r="1186" spans="1:9" s="605" customFormat="1" ht="15">
      <c r="A1186" s="1098">
        <v>10246</v>
      </c>
      <c r="B1186" s="545">
        <v>0.1</v>
      </c>
      <c r="C1186" s="1082" t="s">
        <v>702</v>
      </c>
      <c r="D1186" s="935"/>
      <c r="E1186" s="1024">
        <v>3900000</v>
      </c>
      <c r="F1186" s="545">
        <v>0.02</v>
      </c>
      <c r="G1186" s="564">
        <f>E1186*F1186</f>
        <v>78000</v>
      </c>
      <c r="H1186" s="1081" t="s">
        <v>743</v>
      </c>
      <c r="I1186" s="1158" t="s">
        <v>15</v>
      </c>
    </row>
    <row r="1187" spans="1:9" s="605" customFormat="1" ht="15">
      <c r="A1187" s="1376">
        <v>10251</v>
      </c>
      <c r="B1187" s="1229">
        <v>0.1</v>
      </c>
      <c r="C1187" s="1377" t="s">
        <v>9735</v>
      </c>
      <c r="D1187" s="1171"/>
      <c r="E1187" s="1378">
        <v>2100000</v>
      </c>
      <c r="F1187" s="545">
        <v>0.02</v>
      </c>
      <c r="G1187" s="564">
        <f>E1187*F1187</f>
        <v>42000</v>
      </c>
      <c r="H1187" s="1377" t="s">
        <v>743</v>
      </c>
      <c r="I1187" s="1231" t="s">
        <v>19</v>
      </c>
    </row>
    <row r="1188" spans="1:9" s="605" customFormat="1" ht="15">
      <c r="A1188" s="1098">
        <v>10340</v>
      </c>
      <c r="B1188" s="545">
        <v>0.1</v>
      </c>
      <c r="C1188" s="1081" t="s">
        <v>9736</v>
      </c>
      <c r="D1188" s="1034"/>
      <c r="E1188" s="722">
        <v>4300000</v>
      </c>
      <c r="F1188" s="545">
        <v>0.02</v>
      </c>
      <c r="G1188" s="564">
        <f>E1188*F1188</f>
        <v>86000</v>
      </c>
      <c r="H1188" s="1680" t="s">
        <v>747</v>
      </c>
      <c r="I1188" s="979" t="s">
        <v>15</v>
      </c>
    </row>
    <row r="1189" spans="1:9" s="605" customFormat="1" ht="15">
      <c r="A1189" s="1205" t="s">
        <v>171</v>
      </c>
      <c r="B1189" s="1206"/>
      <c r="C1189" s="1141" t="s">
        <v>9737</v>
      </c>
      <c r="D1189" s="1140"/>
      <c r="E1189" s="1333"/>
      <c r="F1189" s="1206"/>
      <c r="G1189" s="1207"/>
      <c r="H1189" s="1141"/>
      <c r="I1189" s="1141"/>
    </row>
    <row r="1190" spans="1:9" s="605" customFormat="1" ht="14.25">
      <c r="A1190" s="484"/>
      <c r="B1190" s="482"/>
      <c r="C1190" s="483"/>
      <c r="D1190" s="1036"/>
      <c r="E1190" s="730"/>
      <c r="F1190" s="1206"/>
      <c r="G1190" s="1207"/>
      <c r="H1190" s="483"/>
      <c r="I1190" s="483"/>
    </row>
    <row r="1191" spans="1:9" s="605" customFormat="1" ht="15">
      <c r="A1191" s="1329"/>
      <c r="B1191" s="1332"/>
      <c r="C1191" s="1331"/>
      <c r="D1191" s="1152"/>
      <c r="E1191" s="1364"/>
      <c r="F1191" s="1328"/>
      <c r="G1191" s="1365"/>
      <c r="H1191" s="483"/>
      <c r="I1191" s="483"/>
    </row>
    <row r="1192" spans="1:9">
      <c r="E1192" s="1396">
        <f>SUM(E1185:E1191)</f>
        <v>11750000</v>
      </c>
      <c r="G1192" s="1396">
        <f>SUM(G1185:G1191)</f>
        <v>235000</v>
      </c>
    </row>
    <row r="1193" spans="1:9">
      <c r="E1193" s="1396"/>
      <c r="G1193" s="1396"/>
    </row>
    <row r="1194" spans="1:9">
      <c r="A1194" s="3305" t="s">
        <v>9738</v>
      </c>
      <c r="B1194" s="3305"/>
      <c r="C1194" s="3305"/>
      <c r="D1194" s="3305"/>
      <c r="E1194" s="3305"/>
      <c r="F1194" s="3305"/>
      <c r="G1194" s="3305"/>
    </row>
    <row r="1195" spans="1:9">
      <c r="A1195" s="3305"/>
      <c r="B1195" s="3305"/>
      <c r="C1195" s="3305"/>
      <c r="D1195" s="3305"/>
      <c r="E1195" s="3305"/>
      <c r="F1195" s="3305"/>
      <c r="G1195" s="3305"/>
    </row>
    <row r="1196" spans="1:9" ht="20.25" customHeight="1">
      <c r="A1196" s="504">
        <v>10246</v>
      </c>
      <c r="B1196" s="1398">
        <v>0.1</v>
      </c>
      <c r="C1196" s="1082" t="s">
        <v>702</v>
      </c>
      <c r="D1196" s="783"/>
      <c r="E1196" s="946">
        <v>3900000</v>
      </c>
      <c r="F1196" s="948">
        <v>0.02</v>
      </c>
      <c r="G1196" s="1319">
        <f t="shared" ref="G1196:G1210" si="37">E1196*F1196</f>
        <v>78000</v>
      </c>
    </row>
    <row r="1197" spans="1:9" ht="20.25" customHeight="1">
      <c r="A1197" s="1360">
        <v>10262</v>
      </c>
      <c r="B1197" s="1398">
        <v>0.1</v>
      </c>
      <c r="C1197" s="1034" t="s">
        <v>9739</v>
      </c>
      <c r="D1197" s="1034"/>
      <c r="E1197" s="946">
        <v>1800000</v>
      </c>
      <c r="F1197" s="948">
        <v>0.02</v>
      </c>
      <c r="G1197" s="1319">
        <f t="shared" si="37"/>
        <v>36000</v>
      </c>
    </row>
    <row r="1198" spans="1:9" ht="20.25" customHeight="1">
      <c r="A1198" s="504">
        <v>10280</v>
      </c>
      <c r="B1198" s="1398">
        <v>0.1</v>
      </c>
      <c r="C1198" s="1081" t="s">
        <v>4635</v>
      </c>
      <c r="D1198" s="1034"/>
      <c r="E1198" s="946">
        <v>2500000</v>
      </c>
      <c r="F1198" s="948">
        <v>0.02</v>
      </c>
      <c r="G1198" s="1319">
        <f t="shared" si="37"/>
        <v>50000</v>
      </c>
    </row>
    <row r="1199" spans="1:9" ht="20.25" customHeight="1">
      <c r="A1199" s="504">
        <v>10304</v>
      </c>
      <c r="B1199" s="1398">
        <v>0.1</v>
      </c>
      <c r="C1199" s="1047" t="s">
        <v>9685</v>
      </c>
      <c r="D1199" s="1034"/>
      <c r="E1199" s="946">
        <v>2200000</v>
      </c>
      <c r="F1199" s="948">
        <v>0.02</v>
      </c>
      <c r="G1199" s="1319">
        <f t="shared" si="37"/>
        <v>44000</v>
      </c>
    </row>
    <row r="1200" spans="1:9" ht="20.25" customHeight="1">
      <c r="A1200" s="664">
        <v>10294</v>
      </c>
      <c r="B1200" s="1398">
        <v>0.1</v>
      </c>
      <c r="C1200" s="1082" t="s">
        <v>9686</v>
      </c>
      <c r="D1200" s="1034"/>
      <c r="E1200" s="946">
        <v>2000000</v>
      </c>
      <c r="F1200" s="948">
        <v>0.02</v>
      </c>
      <c r="G1200" s="1319">
        <f t="shared" si="37"/>
        <v>40000</v>
      </c>
    </row>
    <row r="1201" spans="1:15" ht="20.25" customHeight="1">
      <c r="A1201" s="664">
        <v>10357</v>
      </c>
      <c r="B1201" s="1398">
        <v>0.1</v>
      </c>
      <c r="C1201" s="1034" t="s">
        <v>9687</v>
      </c>
      <c r="D1201" s="1034"/>
      <c r="E1201" s="946">
        <v>2300000</v>
      </c>
      <c r="F1201" s="948">
        <v>0.02</v>
      </c>
      <c r="G1201" s="1319">
        <f t="shared" si="37"/>
        <v>46000</v>
      </c>
    </row>
    <row r="1202" spans="1:15" ht="20.25" customHeight="1">
      <c r="A1202" s="504">
        <v>10340</v>
      </c>
      <c r="B1202" s="1398">
        <v>0.1</v>
      </c>
      <c r="C1202" s="1053" t="s">
        <v>9688</v>
      </c>
      <c r="D1202" s="1034"/>
      <c r="E1202" s="946">
        <v>4300000</v>
      </c>
      <c r="F1202" s="948">
        <v>0.02</v>
      </c>
      <c r="G1202" s="1319">
        <f t="shared" si="37"/>
        <v>86000</v>
      </c>
    </row>
    <row r="1203" spans="1:15" ht="20.25" customHeight="1">
      <c r="A1203" s="504">
        <v>10356</v>
      </c>
      <c r="B1203" s="1398">
        <v>0.1</v>
      </c>
      <c r="C1203" s="1034" t="s">
        <v>9689</v>
      </c>
      <c r="D1203" s="1163"/>
      <c r="E1203" s="946">
        <v>2300000</v>
      </c>
      <c r="F1203" s="948">
        <v>0.02</v>
      </c>
      <c r="G1203" s="1319">
        <f t="shared" si="37"/>
        <v>46000</v>
      </c>
    </row>
    <row r="1204" spans="1:15" ht="20.25" customHeight="1">
      <c r="A1204" s="504">
        <v>10344</v>
      </c>
      <c r="B1204" s="1398">
        <v>0.1</v>
      </c>
      <c r="C1204" s="1034" t="s">
        <v>9690</v>
      </c>
      <c r="D1204" s="1163"/>
      <c r="E1204" s="946">
        <v>2300000</v>
      </c>
      <c r="F1204" s="948">
        <v>0.02</v>
      </c>
      <c r="G1204" s="1319">
        <f t="shared" si="37"/>
        <v>46000</v>
      </c>
    </row>
    <row r="1205" spans="1:15" ht="20.25" customHeight="1">
      <c r="A1205" s="504">
        <v>10255</v>
      </c>
      <c r="B1205" s="1398">
        <v>0.1</v>
      </c>
      <c r="C1205" s="1034" t="s">
        <v>9692</v>
      </c>
      <c r="D1205" s="1163"/>
      <c r="E1205" s="946">
        <v>2700000</v>
      </c>
      <c r="F1205" s="948">
        <v>0.02</v>
      </c>
      <c r="G1205" s="1319">
        <f t="shared" si="37"/>
        <v>54000</v>
      </c>
    </row>
    <row r="1206" spans="1:15" ht="20.25" customHeight="1">
      <c r="A1206" s="504">
        <v>10256</v>
      </c>
      <c r="B1206" s="1398">
        <v>0.1</v>
      </c>
      <c r="C1206" s="1081" t="s">
        <v>9693</v>
      </c>
      <c r="D1206" s="1163"/>
      <c r="E1206" s="946">
        <v>1450000</v>
      </c>
      <c r="F1206" s="948">
        <v>0.02</v>
      </c>
      <c r="G1206" s="1319">
        <f t="shared" si="37"/>
        <v>29000</v>
      </c>
    </row>
    <row r="1207" spans="1:15" ht="20.25" customHeight="1">
      <c r="A1207" s="504">
        <v>10277</v>
      </c>
      <c r="B1207" s="1398">
        <v>0.08</v>
      </c>
      <c r="C1207" s="1400" t="s">
        <v>9694</v>
      </c>
      <c r="D1207" s="1034"/>
      <c r="E1207" s="946">
        <v>1900000</v>
      </c>
      <c r="F1207" s="1367">
        <v>0.01</v>
      </c>
      <c r="G1207" s="1319">
        <f t="shared" si="37"/>
        <v>19000</v>
      </c>
    </row>
    <row r="1208" spans="1:15" ht="20.25" customHeight="1">
      <c r="A1208" s="579">
        <v>10251</v>
      </c>
      <c r="B1208" s="1398">
        <v>0.1</v>
      </c>
      <c r="C1208" s="1399" t="s">
        <v>9740</v>
      </c>
      <c r="D1208" s="1034"/>
      <c r="E1208" s="946">
        <v>2100000</v>
      </c>
      <c r="F1208" s="948">
        <v>0.02</v>
      </c>
      <c r="G1208" s="1319">
        <f t="shared" si="37"/>
        <v>42000</v>
      </c>
    </row>
    <row r="1209" spans="1:15" ht="20.25" customHeight="1">
      <c r="A1209" s="579">
        <v>10298</v>
      </c>
      <c r="B1209" s="1398">
        <v>0.1</v>
      </c>
      <c r="C1209" s="1081" t="s">
        <v>9697</v>
      </c>
      <c r="D1209" s="1034"/>
      <c r="E1209" s="946">
        <v>1550000</v>
      </c>
      <c r="F1209" s="948">
        <v>0.02</v>
      </c>
      <c r="G1209" s="1319">
        <f t="shared" si="37"/>
        <v>31000</v>
      </c>
    </row>
    <row r="1210" spans="1:15" s="711" customFormat="1" ht="20.25" customHeight="1">
      <c r="A1210" s="579">
        <v>10324</v>
      </c>
      <c r="B1210" s="1398">
        <v>0.1</v>
      </c>
      <c r="C1210" s="1166" t="s">
        <v>9716</v>
      </c>
      <c r="D1210" s="1048"/>
      <c r="E1210" s="967">
        <v>1800000</v>
      </c>
      <c r="F1210" s="948">
        <v>0.02</v>
      </c>
      <c r="G1210" s="1319">
        <f t="shared" si="37"/>
        <v>36000</v>
      </c>
      <c r="H1210" s="543"/>
    </row>
    <row r="1211" spans="1:15" ht="20.25" customHeight="1">
      <c r="A1211" s="1680"/>
      <c r="B1211" s="545"/>
      <c r="C1211" s="1680"/>
      <c r="D1211" s="1034"/>
      <c r="E1211" s="1027">
        <f>SUM(E1196:E1210)</f>
        <v>35100000</v>
      </c>
      <c r="F1211" s="709"/>
      <c r="G1211" s="1374">
        <f>SUM(G1196:G1210)</f>
        <v>683000</v>
      </c>
      <c r="H1211" s="1373">
        <v>918000</v>
      </c>
      <c r="I1211" s="1406" t="s">
        <v>9634</v>
      </c>
    </row>
    <row r="1216" spans="1:15">
      <c r="A1216" s="3274" t="s">
        <v>9741</v>
      </c>
      <c r="B1216" s="3422"/>
      <c r="C1216" s="3422"/>
      <c r="D1216" s="3422"/>
      <c r="E1216" s="3422"/>
      <c r="F1216" s="3422"/>
      <c r="G1216" s="3422"/>
      <c r="H1216" s="3422"/>
      <c r="I1216" s="3422"/>
      <c r="J1216" s="3422"/>
      <c r="K1216" s="3422"/>
      <c r="L1216" s="3422"/>
      <c r="M1216" s="3422"/>
      <c r="N1216" s="3422"/>
      <c r="O1216" s="3422"/>
    </row>
    <row r="1217" spans="1:15">
      <c r="A1217" s="3274"/>
      <c r="B1217" s="3422"/>
      <c r="C1217" s="3422"/>
      <c r="D1217" s="3422"/>
      <c r="E1217" s="3422"/>
      <c r="F1217" s="3422"/>
      <c r="G1217" s="3422"/>
      <c r="H1217" s="3422"/>
      <c r="I1217" s="3422"/>
      <c r="J1217" s="3422"/>
      <c r="K1217" s="3422"/>
      <c r="L1217" s="3422"/>
      <c r="M1217" s="3422"/>
      <c r="N1217" s="3422"/>
      <c r="O1217" s="3422"/>
    </row>
    <row r="1218" spans="1:15">
      <c r="A1218" s="3275" t="s">
        <v>15</v>
      </c>
      <c r="B1218" s="3401"/>
      <c r="C1218" s="3401"/>
      <c r="D1218" s="3401"/>
      <c r="E1218" s="3401"/>
      <c r="F1218" s="3401"/>
      <c r="G1218" s="3401"/>
      <c r="H1218" s="3401"/>
      <c r="I1218" s="3401"/>
      <c r="J1218" s="3275"/>
      <c r="K1218" s="3275"/>
      <c r="L1218" s="3275"/>
      <c r="M1218" s="3275"/>
      <c r="N1218" s="3275"/>
      <c r="O1218" s="3275"/>
    </row>
    <row r="1219" spans="1:15">
      <c r="A1219" s="2120" t="s">
        <v>37</v>
      </c>
      <c r="B1219" s="156" t="s">
        <v>3</v>
      </c>
      <c r="C1219" s="1449" t="s">
        <v>4</v>
      </c>
      <c r="D1219" s="1449" t="s">
        <v>5</v>
      </c>
      <c r="E1219" s="1450" t="s">
        <v>6</v>
      </c>
      <c r="F1219" s="156" t="s">
        <v>7</v>
      </c>
      <c r="G1219" s="1451" t="s">
        <v>8</v>
      </c>
      <c r="H1219" s="156" t="s">
        <v>9</v>
      </c>
      <c r="I1219" s="156" t="s">
        <v>10</v>
      </c>
      <c r="J1219" s="24" t="s">
        <v>11</v>
      </c>
      <c r="K1219" s="24" t="s">
        <v>3</v>
      </c>
      <c r="L1219" s="24" t="s">
        <v>5</v>
      </c>
      <c r="M1219" s="24" t="s">
        <v>12</v>
      </c>
      <c r="N1219" s="24" t="s">
        <v>7</v>
      </c>
      <c r="O1219" s="30"/>
    </row>
    <row r="1220" spans="1:15" ht="14.25">
      <c r="A1220" s="2120"/>
      <c r="B1220" s="983" t="s">
        <v>31</v>
      </c>
      <c r="C1220" s="934"/>
      <c r="D1220" s="1083" t="s">
        <v>9742</v>
      </c>
      <c r="E1220" s="950"/>
      <c r="F1220" s="1434"/>
      <c r="G1220" s="1435"/>
      <c r="H1220" s="1687"/>
      <c r="I1220" s="609" t="s">
        <v>935</v>
      </c>
      <c r="J1220" s="463"/>
      <c r="K1220" s="24"/>
      <c r="L1220" s="24"/>
      <c r="M1220" s="24"/>
      <c r="N1220" s="24"/>
      <c r="O1220" s="30"/>
    </row>
    <row r="1221" spans="1:15">
      <c r="A1221" s="2120"/>
      <c r="B1221" s="1408" t="s">
        <v>31</v>
      </c>
      <c r="C1221" s="1409"/>
      <c r="D1221" s="1436" t="s">
        <v>9743</v>
      </c>
      <c r="E1221" s="1437"/>
      <c r="F1221" s="934"/>
      <c r="G1221" s="1438"/>
      <c r="H1221" s="609"/>
      <c r="I1221" s="609" t="s">
        <v>461</v>
      </c>
      <c r="J1221" s="463"/>
      <c r="K1221" s="24"/>
      <c r="L1221" s="24"/>
      <c r="M1221" s="24"/>
      <c r="N1221" s="24"/>
      <c r="O1221" s="30"/>
    </row>
    <row r="1222" spans="1:15">
      <c r="A1222" s="3282" t="s">
        <v>9744</v>
      </c>
      <c r="B1222" s="1381">
        <v>10399</v>
      </c>
      <c r="C1222" s="656">
        <v>0.1</v>
      </c>
      <c r="D1222" s="1047" t="s">
        <v>9745</v>
      </c>
      <c r="E1222" s="658">
        <v>2250000</v>
      </c>
      <c r="F1222" s="656">
        <v>7.0000000000000007E-2</v>
      </c>
      <c r="G1222" s="658">
        <f>E1222*F1222</f>
        <v>157500.00000000003</v>
      </c>
      <c r="H1222" s="659" t="s">
        <v>19</v>
      </c>
      <c r="I1222" s="659" t="s">
        <v>199</v>
      </c>
      <c r="J1222" s="450"/>
      <c r="K1222" s="391"/>
      <c r="L1222" s="777"/>
      <c r="M1222" s="567"/>
      <c r="N1222" s="392"/>
      <c r="O1222" s="778"/>
    </row>
    <row r="1223" spans="1:15">
      <c r="A1223" s="3282"/>
      <c r="B1223" s="1348">
        <v>10386</v>
      </c>
      <c r="C1223" s="545">
        <v>0.1</v>
      </c>
      <c r="D1223" s="1034" t="s">
        <v>9746</v>
      </c>
      <c r="E1223" s="564">
        <v>1700000</v>
      </c>
      <c r="F1223" s="1095">
        <v>7.0000000000000007E-2</v>
      </c>
      <c r="G1223" s="658">
        <f>E1223*F1223</f>
        <v>119000.00000000001</v>
      </c>
      <c r="H1223" s="1383" t="s">
        <v>46</v>
      </c>
      <c r="I1223" s="543" t="s">
        <v>935</v>
      </c>
      <c r="J1223" s="398"/>
      <c r="K1223" s="393"/>
      <c r="L1223" s="149"/>
      <c r="M1223" s="129"/>
      <c r="N1223" s="69"/>
      <c r="O1223" s="30"/>
    </row>
    <row r="1224" spans="1:15" ht="14.25">
      <c r="A1224" s="3282"/>
      <c r="B1224" s="504">
        <v>10432</v>
      </c>
      <c r="C1224" s="545">
        <v>0.08</v>
      </c>
      <c r="D1224" s="1082" t="s">
        <v>9747</v>
      </c>
      <c r="E1224" s="1384">
        <v>2400000</v>
      </c>
      <c r="F1224" s="545">
        <v>0.06</v>
      </c>
      <c r="G1224" s="658">
        <f>E1224*F1224</f>
        <v>144000</v>
      </c>
      <c r="H1224" s="544" t="s">
        <v>25</v>
      </c>
      <c r="I1224" s="544" t="s">
        <v>935</v>
      </c>
      <c r="J1224" s="398"/>
      <c r="K1224" s="1128"/>
      <c r="L1224" s="308"/>
      <c r="M1224" s="47"/>
      <c r="N1224" s="316"/>
      <c r="O1224" s="326"/>
    </row>
    <row r="1225" spans="1:15">
      <c r="A1225" s="3282"/>
      <c r="B1225" s="1349">
        <v>10453</v>
      </c>
      <c r="C1225" s="1350">
        <v>0.1</v>
      </c>
      <c r="D1225" s="1053" t="s">
        <v>9748</v>
      </c>
      <c r="E1225" s="858">
        <v>2700000</v>
      </c>
      <c r="F1225" s="541">
        <v>0.12</v>
      </c>
      <c r="G1225" s="658">
        <f>E1225*F1225</f>
        <v>324000</v>
      </c>
      <c r="H1225" s="543"/>
      <c r="I1225" s="543" t="s">
        <v>207</v>
      </c>
      <c r="J1225" s="1128"/>
      <c r="K1225" s="398"/>
      <c r="L1225" s="308"/>
      <c r="M1225" s="47"/>
      <c r="N1225" s="316"/>
      <c r="O1225" s="326"/>
    </row>
    <row r="1226" spans="1:15">
      <c r="A1226" s="3282"/>
      <c r="B1226" s="992"/>
      <c r="C1226" s="483"/>
      <c r="D1226" s="483"/>
      <c r="E1226" s="483"/>
      <c r="F1226" s="483"/>
      <c r="G1226" s="583"/>
      <c r="H1226" s="484"/>
      <c r="I1226" s="484"/>
      <c r="J1226" s="398"/>
      <c r="K1226" s="398"/>
      <c r="L1226" s="308"/>
      <c r="M1226" s="1177"/>
      <c r="N1226" s="316"/>
      <c r="O1226" s="326"/>
    </row>
    <row r="1227" spans="1:15">
      <c r="A1227" s="3282"/>
      <c r="B1227" s="507"/>
      <c r="C1227" s="675"/>
      <c r="D1227" s="920"/>
      <c r="E1227" s="618"/>
      <c r="F1227" s="675"/>
      <c r="G1227" s="618"/>
      <c r="H1227" s="676"/>
      <c r="I1227" s="676"/>
      <c r="J1227" s="398"/>
      <c r="K1227" s="398"/>
      <c r="L1227" s="308"/>
      <c r="M1227" s="1177"/>
      <c r="N1227" s="316"/>
      <c r="O1227" s="326"/>
    </row>
    <row r="1228" spans="1:15">
      <c r="A1228" s="3282"/>
      <c r="B1228" s="774"/>
      <c r="C1228" s="1176"/>
      <c r="D1228" s="1054"/>
      <c r="E1228" s="703"/>
      <c r="F1228" s="701"/>
      <c r="G1228" s="703"/>
      <c r="H1228" s="705"/>
      <c r="I1228" s="705"/>
      <c r="J1228" s="405"/>
      <c r="K1228" s="405"/>
      <c r="L1228" s="423"/>
      <c r="M1228" s="47"/>
      <c r="N1228" s="316"/>
      <c r="O1228" s="326"/>
    </row>
    <row r="1229" spans="1:15">
      <c r="A1229" s="3282"/>
      <c r="B1229" s="447"/>
      <c r="C1229" s="1137"/>
      <c r="D1229" s="1036"/>
      <c r="E1229" s="583"/>
      <c r="F1229" s="482"/>
      <c r="G1229" s="583"/>
      <c r="H1229" s="484"/>
      <c r="I1229" s="484"/>
      <c r="J1229" s="308"/>
      <c r="K1229" s="308"/>
      <c r="L1229" s="308"/>
      <c r="M1229" s="47"/>
      <c r="N1229" s="316"/>
      <c r="O1229" s="326"/>
    </row>
    <row r="1230" spans="1:15">
      <c r="A1230" s="3282"/>
      <c r="B1230" s="396"/>
      <c r="C1230" s="1138"/>
      <c r="D1230" s="1052"/>
      <c r="E1230" s="565"/>
      <c r="F1230" s="397"/>
      <c r="G1230" s="565"/>
      <c r="H1230" s="399"/>
      <c r="I1230" s="399"/>
      <c r="J1230" s="308"/>
      <c r="K1230" s="308"/>
      <c r="L1230" s="308"/>
      <c r="M1230" s="47"/>
      <c r="N1230" s="316"/>
      <c r="O1230" s="326">
        <f>SUM(O1222:O1223)</f>
        <v>0</v>
      </c>
    </row>
    <row r="1231" spans="1:15" ht="20.25" customHeight="1">
      <c r="A1231" s="3282"/>
      <c r="B1231" s="315"/>
      <c r="C1231" s="1139"/>
      <c r="D1231" s="1041" t="s">
        <v>34</v>
      </c>
      <c r="E1231" s="1102">
        <f>SUM(E1222:E1230)</f>
        <v>9050000</v>
      </c>
      <c r="F1231" s="668" t="s">
        <v>34</v>
      </c>
      <c r="G1231" s="1484">
        <f>SUM(G1222:G1230)</f>
        <v>744500</v>
      </c>
      <c r="H1231" s="3429"/>
      <c r="I1231" s="3429"/>
      <c r="J1231" s="3429"/>
      <c r="K1231" s="3429"/>
      <c r="L1231" s="3402" t="s">
        <v>35</v>
      </c>
      <c r="M1231" s="3429"/>
      <c r="N1231" s="3429"/>
      <c r="O1231" s="671">
        <f>O1230+G1231</f>
        <v>744500</v>
      </c>
    </row>
    <row r="1232" spans="1:15" ht="27" customHeight="1">
      <c r="A1232" s="771"/>
      <c r="B1232" s="424"/>
      <c r="C1232" s="424"/>
      <c r="D1232" s="1069"/>
      <c r="E1232" s="1483"/>
      <c r="F1232" s="425"/>
      <c r="G1232" s="1018"/>
      <c r="H1232" s="2"/>
      <c r="I1232" s="2"/>
      <c r="J1232" s="2"/>
      <c r="K1232" s="2"/>
      <c r="L1232" s="428"/>
      <c r="M1232" s="2"/>
      <c r="N1232" s="2"/>
      <c r="O1232" s="429"/>
    </row>
    <row r="1233" spans="1:15">
      <c r="A1233" s="3275" t="s">
        <v>46</v>
      </c>
      <c r="B1233" s="3401"/>
      <c r="C1233" s="3275"/>
      <c r="D1233" s="3275"/>
      <c r="E1233" s="3275"/>
      <c r="F1233" s="3275"/>
      <c r="G1233" s="3275"/>
      <c r="H1233" s="3275"/>
      <c r="I1233" s="3275"/>
      <c r="J1233" s="3275"/>
      <c r="K1233" s="3275"/>
      <c r="L1233" s="3275"/>
      <c r="M1233" s="3275"/>
      <c r="N1233" s="3275"/>
      <c r="O1233" s="3275"/>
    </row>
    <row r="1234" spans="1:15">
      <c r="A1234" s="2120" t="s">
        <v>37</v>
      </c>
      <c r="B1234" s="509" t="s">
        <v>3</v>
      </c>
      <c r="C1234" s="464" t="s">
        <v>4</v>
      </c>
      <c r="D1234" s="464"/>
      <c r="E1234" s="958" t="s">
        <v>6</v>
      </c>
      <c r="F1234" s="463" t="s">
        <v>7</v>
      </c>
      <c r="G1234" s="959" t="s">
        <v>8</v>
      </c>
      <c r="H1234" s="509" t="s">
        <v>9</v>
      </c>
      <c r="I1234" s="463" t="s">
        <v>10</v>
      </c>
      <c r="J1234" s="24" t="s">
        <v>11</v>
      </c>
      <c r="K1234" s="24" t="s">
        <v>3</v>
      </c>
      <c r="L1234" s="24" t="s">
        <v>5</v>
      </c>
      <c r="M1234" s="24" t="s">
        <v>12</v>
      </c>
      <c r="N1234" s="24" t="s">
        <v>7</v>
      </c>
      <c r="O1234" s="30"/>
    </row>
    <row r="1235" spans="1:15">
      <c r="A1235" s="3282" t="s">
        <v>9749</v>
      </c>
      <c r="B1235" s="1382"/>
      <c r="C1235" s="1176"/>
      <c r="D1235" s="1054"/>
      <c r="E1235" s="703"/>
      <c r="F1235" s="701"/>
      <c r="G1235" s="703"/>
      <c r="H1235" s="705"/>
      <c r="I1235" s="705"/>
      <c r="J1235" s="393"/>
      <c r="K1235" s="391"/>
      <c r="L1235" s="777"/>
      <c r="M1235" s="567"/>
      <c r="N1235" s="392"/>
      <c r="O1235" s="778"/>
    </row>
    <row r="1236" spans="1:15" ht="14.25">
      <c r="A1236" s="3282"/>
      <c r="B1236" s="1408" t="s">
        <v>171</v>
      </c>
      <c r="C1236" s="1409"/>
      <c r="D1236" s="1441" t="s">
        <v>9750</v>
      </c>
      <c r="E1236" s="1442"/>
      <c r="F1236" s="1443"/>
      <c r="G1236" s="1442"/>
      <c r="H1236" s="1444"/>
      <c r="I1236" s="1444" t="s">
        <v>461</v>
      </c>
      <c r="J1236" s="393"/>
      <c r="K1236" s="431">
        <v>10386</v>
      </c>
      <c r="L1236" s="777" t="s">
        <v>1339</v>
      </c>
      <c r="M1236" s="567">
        <v>1700000</v>
      </c>
      <c r="N1236" s="392">
        <v>0.05</v>
      </c>
      <c r="O1236" s="778">
        <f>M1236*N1236</f>
        <v>85000</v>
      </c>
    </row>
    <row r="1237" spans="1:15" ht="14.25">
      <c r="A1237" s="3282"/>
      <c r="B1237" s="1465" t="s">
        <v>171</v>
      </c>
      <c r="C1237" s="1466"/>
      <c r="D1237" s="1467" t="s">
        <v>9751</v>
      </c>
      <c r="E1237" s="1468"/>
      <c r="F1237" s="1469"/>
      <c r="G1237" s="1468"/>
      <c r="H1237" s="1470"/>
      <c r="I1237" s="1470" t="s">
        <v>207</v>
      </c>
      <c r="J1237" s="393"/>
      <c r="K1237" s="431"/>
      <c r="L1237" s="777"/>
      <c r="M1237" s="567"/>
      <c r="N1237" s="392"/>
      <c r="O1237" s="778"/>
    </row>
    <row r="1238" spans="1:15" ht="14.25">
      <c r="A1238" s="3282"/>
      <c r="B1238" s="1136">
        <v>10387</v>
      </c>
      <c r="C1238" s="541">
        <v>0.1</v>
      </c>
      <c r="D1238" s="1439" t="s">
        <v>9752</v>
      </c>
      <c r="E1238" s="621">
        <v>2500000</v>
      </c>
      <c r="F1238" s="1452">
        <v>0.05</v>
      </c>
      <c r="G1238" s="621">
        <f t="shared" ref="G1238:G1243" si="38">E1238*F1238</f>
        <v>125000</v>
      </c>
      <c r="H1238" s="620" t="s">
        <v>25</v>
      </c>
      <c r="I1238" s="620" t="s">
        <v>199</v>
      </c>
      <c r="J1238" s="393"/>
      <c r="K1238" s="393"/>
      <c r="L1238" s="149"/>
      <c r="M1238" s="129"/>
      <c r="N1238" s="69"/>
      <c r="O1238" s="30"/>
    </row>
    <row r="1239" spans="1:15">
      <c r="A1239" s="3282"/>
      <c r="B1239" s="504">
        <v>10421</v>
      </c>
      <c r="C1239" s="1095">
        <v>0.1</v>
      </c>
      <c r="D1239" s="1440" t="s">
        <v>9753</v>
      </c>
      <c r="E1239" s="608">
        <v>2550000</v>
      </c>
      <c r="F1239" s="980">
        <v>0.05</v>
      </c>
      <c r="G1239" s="621">
        <f t="shared" si="38"/>
        <v>127500</v>
      </c>
      <c r="H1239" s="582" t="s">
        <v>9754</v>
      </c>
      <c r="I1239" s="582" t="s">
        <v>935</v>
      </c>
      <c r="J1239" s="1128"/>
      <c r="K1239" s="398"/>
      <c r="L1239" s="308"/>
      <c r="M1239" s="47"/>
      <c r="N1239" s="316"/>
      <c r="O1239" s="326"/>
    </row>
    <row r="1240" spans="1:15">
      <c r="A1240" s="3282"/>
      <c r="B1240" s="1423">
        <v>10406</v>
      </c>
      <c r="C1240" s="1424">
        <v>0.1</v>
      </c>
      <c r="D1240" s="1445" t="s">
        <v>9755</v>
      </c>
      <c r="E1240" s="1446">
        <v>2400000</v>
      </c>
      <c r="F1240" s="1447">
        <v>0.1</v>
      </c>
      <c r="G1240" s="621">
        <f t="shared" si="38"/>
        <v>240000</v>
      </c>
      <c r="H1240" s="1448"/>
      <c r="I1240" s="1448" t="s">
        <v>461</v>
      </c>
      <c r="J1240" s="398"/>
      <c r="K1240" s="398"/>
      <c r="L1240" s="308"/>
      <c r="M1240" s="47"/>
      <c r="N1240" s="316"/>
      <c r="O1240" s="326"/>
    </row>
    <row r="1241" spans="1:15">
      <c r="A1241" s="3282"/>
      <c r="B1241" s="978">
        <v>10442</v>
      </c>
      <c r="C1241" s="545">
        <v>0.1</v>
      </c>
      <c r="D1241" s="582" t="s">
        <v>9756</v>
      </c>
      <c r="E1241" s="582">
        <v>1350000</v>
      </c>
      <c r="F1241" s="980">
        <v>0.05</v>
      </c>
      <c r="G1241" s="621">
        <f t="shared" si="38"/>
        <v>67500</v>
      </c>
      <c r="H1241" s="582" t="s">
        <v>25</v>
      </c>
      <c r="I1241" s="582" t="s">
        <v>935</v>
      </c>
      <c r="J1241" s="1128"/>
      <c r="K1241" s="398"/>
      <c r="L1241" s="308"/>
      <c r="M1241" s="47"/>
      <c r="N1241" s="316"/>
      <c r="O1241" s="326"/>
    </row>
    <row r="1242" spans="1:15">
      <c r="A1242" s="3282"/>
      <c r="B1242" s="1423">
        <v>10441</v>
      </c>
      <c r="C1242" s="1424">
        <v>0.1</v>
      </c>
      <c r="D1242" s="1445" t="s">
        <v>9757</v>
      </c>
      <c r="E1242" s="1446">
        <v>1700000</v>
      </c>
      <c r="F1242" s="1447">
        <v>0.05</v>
      </c>
      <c r="G1242" s="621">
        <f t="shared" si="38"/>
        <v>85000</v>
      </c>
      <c r="H1242" s="1448" t="s">
        <v>25</v>
      </c>
      <c r="I1242" s="1448" t="s">
        <v>207</v>
      </c>
      <c r="J1242" s="1128"/>
      <c r="K1242" s="398"/>
      <c r="L1242" s="308"/>
      <c r="M1242" s="47"/>
      <c r="N1242" s="316"/>
      <c r="O1242" s="326"/>
    </row>
    <row r="1243" spans="1:15">
      <c r="A1243" s="3282"/>
      <c r="B1243" s="504">
        <v>10430</v>
      </c>
      <c r="C1243" s="1095">
        <v>0.1</v>
      </c>
      <c r="D1243" s="1440" t="s">
        <v>9758</v>
      </c>
      <c r="E1243" s="608">
        <v>1900000</v>
      </c>
      <c r="F1243" s="980">
        <v>0.05</v>
      </c>
      <c r="G1243" s="621">
        <f t="shared" si="38"/>
        <v>95000</v>
      </c>
      <c r="H1243" s="582" t="s">
        <v>25</v>
      </c>
      <c r="I1243" s="582" t="s">
        <v>207</v>
      </c>
      <c r="J1243" s="308"/>
      <c r="K1243" s="308"/>
      <c r="L1243" s="308"/>
      <c r="M1243" s="47"/>
      <c r="N1243" s="316"/>
      <c r="O1243" s="326"/>
    </row>
    <row r="1244" spans="1:15">
      <c r="A1244" s="3282"/>
      <c r="B1244" s="396"/>
      <c r="C1244" s="1138"/>
      <c r="D1244" s="1052"/>
      <c r="E1244" s="565"/>
      <c r="F1244" s="397"/>
      <c r="G1244" s="565"/>
      <c r="H1244" s="399"/>
      <c r="I1244" s="399"/>
      <c r="J1244" s="308"/>
      <c r="K1244" s="308"/>
      <c r="L1244" s="308"/>
      <c r="M1244" s="47"/>
      <c r="N1244" s="316"/>
      <c r="O1244" s="326">
        <f>SUM(O1236:O1243)</f>
        <v>85000</v>
      </c>
    </row>
    <row r="1245" spans="1:15" ht="18">
      <c r="A1245" s="3282"/>
      <c r="B1245" s="315"/>
      <c r="C1245" s="1139"/>
      <c r="D1245" s="1041" t="s">
        <v>34</v>
      </c>
      <c r="E1245" s="1102">
        <f>SUM(E1235:E1244)</f>
        <v>12400000</v>
      </c>
      <c r="F1245" s="668" t="s">
        <v>34</v>
      </c>
      <c r="G1245" s="1484">
        <f>SUM(G1235:G1244)</f>
        <v>740000</v>
      </c>
      <c r="H1245" s="3429"/>
      <c r="I1245" s="3429"/>
      <c r="J1245" s="3429"/>
      <c r="K1245" s="3429"/>
      <c r="L1245" s="3402" t="s">
        <v>35</v>
      </c>
      <c r="M1245" s="3429"/>
      <c r="N1245" s="3429"/>
      <c r="O1245" s="1485">
        <f>O1244+G1245</f>
        <v>825000</v>
      </c>
    </row>
    <row r="1246" spans="1:15" ht="13.5" customHeight="1">
      <c r="A1246" s="3420" t="s">
        <v>7055</v>
      </c>
      <c r="B1246" s="3420"/>
      <c r="C1246" s="3420"/>
      <c r="D1246" s="3420"/>
      <c r="E1246" s="3420"/>
      <c r="F1246" s="3420"/>
      <c r="G1246" s="3420"/>
      <c r="H1246" s="3420"/>
      <c r="I1246" s="3420"/>
      <c r="J1246" s="2"/>
      <c r="K1246" s="2"/>
      <c r="L1246" s="428"/>
      <c r="M1246" s="2"/>
      <c r="N1246" s="2"/>
      <c r="O1246" s="429"/>
    </row>
    <row r="1247" spans="1:15" ht="23.25" customHeight="1">
      <c r="A1247" s="3303">
        <v>11</v>
      </c>
      <c r="B1247" s="315"/>
      <c r="C1247" s="315"/>
      <c r="D1247" s="1041"/>
      <c r="E1247" s="1102"/>
      <c r="F1247" s="668"/>
      <c r="G1247" s="1103"/>
      <c r="H1247" s="143"/>
      <c r="I1247" s="143"/>
      <c r="J1247" s="143"/>
      <c r="K1247" s="143"/>
      <c r="L1247" s="2125"/>
      <c r="M1247" s="143"/>
      <c r="N1247" s="143"/>
      <c r="O1247" s="671"/>
    </row>
    <row r="1248" spans="1:15" ht="23.25" customHeight="1">
      <c r="A1248" s="3286"/>
      <c r="B1248" s="315"/>
      <c r="C1248" s="315"/>
      <c r="D1248" s="1041"/>
      <c r="E1248" s="1102"/>
      <c r="F1248" s="668"/>
      <c r="G1248" s="1103"/>
      <c r="H1248" s="143"/>
      <c r="I1248" s="143"/>
      <c r="J1248" s="143"/>
      <c r="K1248" s="143"/>
      <c r="L1248" s="2125"/>
      <c r="M1248" s="143"/>
      <c r="N1248" s="143"/>
      <c r="O1248" s="671"/>
    </row>
    <row r="1249" spans="1:15" ht="23.25" customHeight="1">
      <c r="A1249" s="3421"/>
      <c r="B1249" s="315"/>
      <c r="C1249" s="315"/>
      <c r="D1249" s="1041"/>
      <c r="E1249" s="1102"/>
      <c r="F1249" s="668"/>
      <c r="G1249" s="1103"/>
      <c r="H1249" s="143"/>
      <c r="I1249" s="143"/>
      <c r="J1249" s="143"/>
      <c r="K1249" s="143"/>
      <c r="L1249" s="2125"/>
      <c r="M1249" s="143"/>
      <c r="N1249" s="143"/>
      <c r="O1249" s="671"/>
    </row>
    <row r="1250" spans="1:15" ht="23.25" customHeight="1">
      <c r="A1250" s="1477"/>
      <c r="B1250" s="424"/>
      <c r="C1250" s="1478"/>
      <c r="D1250" s="1479"/>
      <c r="E1250" s="1480"/>
      <c r="F1250" s="1481"/>
      <c r="G1250" s="728"/>
      <c r="H1250" s="1679"/>
      <c r="I1250" s="1679"/>
      <c r="J1250" s="1679"/>
      <c r="K1250" s="1679"/>
      <c r="L1250" s="2110"/>
      <c r="M1250" s="1679"/>
      <c r="N1250" s="1679"/>
      <c r="O1250" s="1482"/>
    </row>
    <row r="1251" spans="1:15">
      <c r="A1251" s="3275" t="s">
        <v>7059</v>
      </c>
      <c r="B1251" s="3401"/>
      <c r="C1251" s="3275"/>
      <c r="D1251" s="3275"/>
      <c r="E1251" s="3275"/>
      <c r="F1251" s="3275"/>
      <c r="G1251" s="3275"/>
      <c r="H1251" s="3275"/>
      <c r="I1251" s="3275"/>
      <c r="J1251" s="3275"/>
      <c r="K1251" s="3275"/>
      <c r="L1251" s="3275"/>
      <c r="M1251" s="3275"/>
      <c r="N1251" s="3275"/>
      <c r="O1251" s="3275"/>
    </row>
    <row r="1252" spans="1:15">
      <c r="A1252" s="2120" t="s">
        <v>37</v>
      </c>
      <c r="B1252" s="509" t="s">
        <v>3</v>
      </c>
      <c r="C1252" s="464" t="s">
        <v>4</v>
      </c>
      <c r="D1252" s="464" t="s">
        <v>5</v>
      </c>
      <c r="E1252" s="958" t="s">
        <v>6</v>
      </c>
      <c r="F1252" s="463" t="s">
        <v>7</v>
      </c>
      <c r="G1252" s="959" t="s">
        <v>8</v>
      </c>
      <c r="H1252" s="509" t="s">
        <v>9</v>
      </c>
      <c r="I1252" s="463" t="s">
        <v>10</v>
      </c>
      <c r="J1252" s="24" t="s">
        <v>11</v>
      </c>
      <c r="K1252" s="24" t="s">
        <v>3</v>
      </c>
      <c r="L1252" s="24" t="s">
        <v>5</v>
      </c>
      <c r="M1252" s="24" t="s">
        <v>12</v>
      </c>
      <c r="N1252" s="24" t="s">
        <v>7</v>
      </c>
      <c r="O1252" s="30"/>
    </row>
    <row r="1253" spans="1:15">
      <c r="A1253" s="3282" t="s">
        <v>9759</v>
      </c>
      <c r="B1253" s="1382"/>
      <c r="C1253" s="1176"/>
      <c r="D1253" s="1054"/>
      <c r="E1253" s="703"/>
      <c r="F1253" s="701"/>
      <c r="G1253" s="703"/>
      <c r="H1253" s="705"/>
      <c r="I1253" s="705"/>
      <c r="J1253" s="393"/>
      <c r="K1253" s="391"/>
      <c r="L1253" s="777"/>
      <c r="M1253" s="567"/>
      <c r="N1253" s="392"/>
      <c r="O1253" s="778"/>
    </row>
    <row r="1254" spans="1:15" ht="14.25">
      <c r="A1254" s="3282"/>
      <c r="B1254" s="1453" t="s">
        <v>31</v>
      </c>
      <c r="C1254" s="1454"/>
      <c r="D1254" s="1455" t="s">
        <v>9760</v>
      </c>
      <c r="E1254" s="1456"/>
      <c r="F1254" s="1454"/>
      <c r="G1254" s="1456"/>
      <c r="H1254" s="1457"/>
      <c r="I1254" s="1458" t="s">
        <v>199</v>
      </c>
      <c r="J1254" s="393"/>
      <c r="K1254" s="391">
        <v>10421</v>
      </c>
      <c r="L1254" s="777" t="s">
        <v>9761</v>
      </c>
      <c r="M1254" s="567">
        <v>2550000</v>
      </c>
      <c r="N1254" s="392">
        <v>0.04</v>
      </c>
      <c r="O1254" s="778">
        <f>M1254*N1254</f>
        <v>102000</v>
      </c>
    </row>
    <row r="1255" spans="1:15">
      <c r="A1255" s="3282"/>
      <c r="B1255" s="1349">
        <v>10413</v>
      </c>
      <c r="C1255" s="1350">
        <v>0.1</v>
      </c>
      <c r="D1255" s="1053" t="s">
        <v>9762</v>
      </c>
      <c r="E1255" s="858">
        <v>1650000</v>
      </c>
      <c r="F1255" s="541">
        <v>0.04</v>
      </c>
      <c r="G1255" s="858">
        <f>E1255*F1255</f>
        <v>66000</v>
      </c>
      <c r="H1255" s="543" t="s">
        <v>25</v>
      </c>
      <c r="I1255" s="543" t="s">
        <v>199</v>
      </c>
      <c r="J1255" s="393"/>
      <c r="K1255" s="391"/>
      <c r="L1255" s="777"/>
      <c r="M1255" s="567"/>
      <c r="N1255" s="392"/>
      <c r="O1255" s="778"/>
    </row>
    <row r="1256" spans="1:15" ht="14.25">
      <c r="A1256" s="3282"/>
      <c r="B1256" s="504">
        <v>10444</v>
      </c>
      <c r="C1256" s="1095">
        <v>0.1</v>
      </c>
      <c r="D1256" s="1166" t="s">
        <v>9760</v>
      </c>
      <c r="E1256" s="564">
        <v>1500000</v>
      </c>
      <c r="F1256" s="545">
        <v>0.08</v>
      </c>
      <c r="G1256" s="858">
        <f>E1256*F1256</f>
        <v>120000</v>
      </c>
      <c r="H1256" s="544"/>
      <c r="I1256" s="544" t="s">
        <v>199</v>
      </c>
      <c r="J1256" s="393"/>
      <c r="K1256" s="391"/>
      <c r="L1256" s="777"/>
      <c r="M1256" s="567"/>
      <c r="N1256" s="392"/>
      <c r="O1256" s="778"/>
    </row>
    <row r="1257" spans="1:15" ht="14.25">
      <c r="A1257" s="3282"/>
      <c r="B1257" s="992" t="s">
        <v>171</v>
      </c>
      <c r="C1257" s="482"/>
      <c r="D1257" s="1141" t="s">
        <v>2573</v>
      </c>
      <c r="E1257" s="583"/>
      <c r="F1257" s="482"/>
      <c r="G1257" s="1080"/>
      <c r="H1257" s="484" t="s">
        <v>935</v>
      </c>
      <c r="I1257" s="484"/>
      <c r="J1257" s="1128"/>
      <c r="K1257" s="393"/>
      <c r="L1257" s="149"/>
      <c r="M1257" s="129"/>
      <c r="N1257" s="69"/>
      <c r="O1257" s="30"/>
    </row>
    <row r="1258" spans="1:15">
      <c r="A1258" s="3282"/>
      <c r="B1258" s="396"/>
      <c r="C1258" s="1138"/>
      <c r="D1258" s="1052"/>
      <c r="E1258" s="565"/>
      <c r="F1258" s="397"/>
      <c r="G1258" s="565"/>
      <c r="H1258" s="399"/>
      <c r="I1258" s="399"/>
      <c r="J1258" s="308"/>
      <c r="K1258" s="308"/>
      <c r="L1258" s="308"/>
      <c r="M1258" s="47"/>
      <c r="N1258" s="316"/>
      <c r="O1258" s="326">
        <f>SUM(O1253:O1257)</f>
        <v>102000</v>
      </c>
    </row>
    <row r="1259" spans="1:15" ht="18">
      <c r="A1259" s="3282"/>
      <c r="B1259" s="315"/>
      <c r="C1259" s="1139"/>
      <c r="D1259" s="1041" t="s">
        <v>34</v>
      </c>
      <c r="E1259" s="1102">
        <f>SUM(E1253:E1258)</f>
        <v>3150000</v>
      </c>
      <c r="F1259" s="668" t="s">
        <v>34</v>
      </c>
      <c r="G1259" s="1484">
        <f>SUM(G1253:G1258)</f>
        <v>186000</v>
      </c>
      <c r="H1259" s="3429"/>
      <c r="I1259" s="3429"/>
      <c r="J1259" s="3429"/>
      <c r="K1259" s="3429"/>
      <c r="L1259" s="3402" t="s">
        <v>35</v>
      </c>
      <c r="M1259" s="3429"/>
      <c r="N1259" s="3429"/>
      <c r="O1259" s="1486">
        <f>O1258+G1259</f>
        <v>288000</v>
      </c>
    </row>
    <row r="1260" spans="1:15" ht="32.25" customHeight="1">
      <c r="A1260" s="771"/>
      <c r="B1260" s="424"/>
      <c r="C1260" s="424"/>
      <c r="D1260" s="1069"/>
      <c r="E1260" s="1483"/>
      <c r="F1260" s="425"/>
      <c r="G1260" s="1018"/>
      <c r="H1260" s="2"/>
      <c r="I1260" s="2"/>
      <c r="J1260" s="2"/>
      <c r="K1260" s="2"/>
      <c r="L1260" s="428"/>
      <c r="M1260" s="2"/>
      <c r="N1260" s="2"/>
      <c r="O1260" s="429"/>
    </row>
    <row r="1261" spans="1:15">
      <c r="A1261" s="3275" t="s">
        <v>19</v>
      </c>
      <c r="B1261" s="3401"/>
      <c r="C1261" s="3275"/>
      <c r="D1261" s="3275"/>
      <c r="E1261" s="3275"/>
      <c r="F1261" s="3275"/>
      <c r="G1261" s="3275"/>
      <c r="H1261" s="3275"/>
      <c r="I1261" s="3275"/>
      <c r="J1261" s="3275"/>
      <c r="K1261" s="3275"/>
      <c r="L1261" s="3275"/>
      <c r="M1261" s="3275"/>
      <c r="N1261" s="3275"/>
      <c r="O1261" s="3275"/>
    </row>
    <row r="1262" spans="1:15">
      <c r="A1262" s="2124"/>
      <c r="B1262" s="2124"/>
      <c r="C1262" s="2124"/>
      <c r="D1262" s="2124"/>
      <c r="E1262" s="2124"/>
      <c r="F1262" s="2124"/>
      <c r="G1262" s="2124"/>
      <c r="H1262" s="2124"/>
      <c r="I1262" s="2124"/>
      <c r="J1262" s="1"/>
      <c r="K1262" s="1"/>
      <c r="L1262" s="1"/>
      <c r="M1262" s="1"/>
      <c r="N1262" s="1"/>
      <c r="O1262" s="1"/>
    </row>
    <row r="1263" spans="1:15">
      <c r="A1263" s="2120" t="s">
        <v>37</v>
      </c>
      <c r="B1263" s="509" t="s">
        <v>3</v>
      </c>
      <c r="C1263" s="464" t="s">
        <v>4</v>
      </c>
      <c r="D1263" s="464" t="s">
        <v>5</v>
      </c>
      <c r="E1263" s="958" t="s">
        <v>6</v>
      </c>
      <c r="F1263" s="463" t="s">
        <v>7</v>
      </c>
      <c r="G1263" s="959" t="s">
        <v>8</v>
      </c>
      <c r="H1263" s="509" t="s">
        <v>9</v>
      </c>
      <c r="I1263" s="463" t="s">
        <v>10</v>
      </c>
      <c r="J1263" s="24" t="s">
        <v>11</v>
      </c>
      <c r="K1263" s="24" t="s">
        <v>3</v>
      </c>
      <c r="L1263" s="24" t="s">
        <v>5</v>
      </c>
      <c r="M1263" s="24" t="s">
        <v>12</v>
      </c>
      <c r="N1263" s="24" t="s">
        <v>7</v>
      </c>
      <c r="O1263" s="30"/>
    </row>
    <row r="1264" spans="1:15" ht="14.25">
      <c r="A1264" s="3282"/>
      <c r="B1264" s="992"/>
      <c r="C1264" s="853"/>
      <c r="D1264" s="1141"/>
      <c r="E1264" s="583"/>
      <c r="F1264" s="482"/>
      <c r="G1264" s="583"/>
      <c r="H1264" s="483"/>
      <c r="I1264" s="484"/>
      <c r="J1264" s="393"/>
      <c r="K1264" s="391"/>
      <c r="L1264" s="777"/>
      <c r="M1264" s="567"/>
      <c r="N1264" s="392"/>
      <c r="O1264" s="778"/>
    </row>
    <row r="1265" spans="1:15">
      <c r="A1265" s="3282"/>
      <c r="B1265" s="1172"/>
      <c r="C1265" s="1173"/>
      <c r="D1265" s="1059"/>
      <c r="E1265" s="1080"/>
      <c r="F1265" s="1079"/>
      <c r="G1265" s="1080"/>
      <c r="H1265" s="974"/>
      <c r="I1265" s="974"/>
      <c r="J1265" s="1128"/>
      <c r="K1265" s="398"/>
      <c r="L1265" s="308"/>
      <c r="M1265" s="47"/>
      <c r="N1265" s="316"/>
      <c r="O1265" s="326"/>
    </row>
    <row r="1266" spans="1:15">
      <c r="A1266" s="3282"/>
      <c r="B1266" s="447"/>
      <c r="C1266" s="1137"/>
      <c r="D1266" s="1036"/>
      <c r="E1266" s="583"/>
      <c r="F1266" s="482"/>
      <c r="G1266" s="583"/>
      <c r="H1266" s="484"/>
      <c r="I1266" s="484"/>
      <c r="J1266" s="308"/>
      <c r="K1266" s="308"/>
      <c r="L1266" s="308"/>
      <c r="M1266" s="47"/>
      <c r="N1266" s="316"/>
      <c r="O1266" s="326"/>
    </row>
    <row r="1267" spans="1:15">
      <c r="A1267" s="3282"/>
      <c r="B1267" s="396"/>
      <c r="C1267" s="1138"/>
      <c r="D1267" s="1052"/>
      <c r="E1267" s="565"/>
      <c r="F1267" s="397"/>
      <c r="G1267" s="565"/>
      <c r="H1267" s="399"/>
      <c r="I1267" s="399"/>
      <c r="J1267" s="308"/>
      <c r="K1267" s="308"/>
      <c r="L1267" s="308"/>
      <c r="M1267" s="47"/>
      <c r="N1267" s="316"/>
      <c r="O1267" s="326">
        <f>SUM(O1264:O1264)</f>
        <v>0</v>
      </c>
    </row>
    <row r="1268" spans="1:15">
      <c r="A1268" s="3282"/>
      <c r="B1268" s="315"/>
      <c r="C1268" s="1139"/>
      <c r="D1268" s="1041" t="s">
        <v>34</v>
      </c>
      <c r="E1268" s="1102">
        <f>SUM(E1264:E1267)</f>
        <v>0</v>
      </c>
      <c r="F1268" s="668" t="s">
        <v>34</v>
      </c>
      <c r="G1268" s="1103">
        <f>SUM(G1264:G1267)</f>
        <v>0</v>
      </c>
      <c r="H1268" s="3429"/>
      <c r="I1268" s="3429"/>
      <c r="J1268" s="3429"/>
      <c r="K1268" s="3429"/>
      <c r="L1268" s="3402" t="s">
        <v>35</v>
      </c>
      <c r="M1268" s="3429"/>
      <c r="N1268" s="3429"/>
      <c r="O1268" s="671">
        <f>O1267+G1268</f>
        <v>0</v>
      </c>
    </row>
    <row r="1270" spans="1:15" ht="18">
      <c r="A1270" s="3435" t="s">
        <v>69</v>
      </c>
      <c r="B1270" s="3443"/>
      <c r="C1270" s="2113"/>
      <c r="D1270" s="1489">
        <v>24600000</v>
      </c>
    </row>
    <row r="1271" spans="1:15">
      <c r="A1271" s="3436" t="s">
        <v>70</v>
      </c>
      <c r="B1271" s="3444"/>
      <c r="C1271" s="972"/>
      <c r="D1271" s="1043"/>
    </row>
    <row r="1272" spans="1:15">
      <c r="A1272" s="3437" t="s">
        <v>71</v>
      </c>
      <c r="B1272" s="3471"/>
      <c r="C1272" s="2112"/>
      <c r="D1272" s="1044"/>
    </row>
    <row r="1273" spans="1:15">
      <c r="A1273" s="3438"/>
      <c r="B1273" s="3429"/>
      <c r="C1273" s="151"/>
      <c r="D1273" s="1045"/>
    </row>
    <row r="1276" spans="1:15" ht="22.5" customHeight="1">
      <c r="A1276" s="3398" t="s">
        <v>9763</v>
      </c>
      <c r="B1276" s="3399"/>
      <c r="C1276" s="3399"/>
      <c r="D1276" s="3399"/>
      <c r="E1276" s="3399"/>
      <c r="F1276" s="3399"/>
      <c r="G1276" s="3399"/>
      <c r="H1276" s="3399"/>
      <c r="I1276" s="3400"/>
    </row>
    <row r="1277" spans="1:15" ht="42.75">
      <c r="A1277" s="682" t="s">
        <v>523</v>
      </c>
      <c r="B1277" s="682" t="s">
        <v>524</v>
      </c>
      <c r="C1277" s="682" t="s">
        <v>525</v>
      </c>
      <c r="D1277" s="682" t="s">
        <v>526</v>
      </c>
      <c r="E1277" s="911" t="s">
        <v>6</v>
      </c>
      <c r="F1277" s="683" t="s">
        <v>7</v>
      </c>
      <c r="G1277" s="899" t="s">
        <v>527</v>
      </c>
      <c r="H1277" s="684" t="s">
        <v>11</v>
      </c>
      <c r="I1277" s="489" t="s">
        <v>528</v>
      </c>
    </row>
    <row r="1278" spans="1:15" ht="14.25">
      <c r="A1278" s="1681"/>
      <c r="B1278" s="1420"/>
      <c r="C1278" s="1421" t="s">
        <v>9764</v>
      </c>
      <c r="D1278" s="1055" t="s">
        <v>9765</v>
      </c>
      <c r="E1278" s="1129"/>
      <c r="F1278" s="1422"/>
      <c r="G1278" s="1092"/>
      <c r="H1278" s="1681"/>
      <c r="I1278" s="1681" t="s">
        <v>7059</v>
      </c>
    </row>
    <row r="1279" spans="1:15" ht="14.25">
      <c r="A1279" s="609"/>
      <c r="B1279" s="1420"/>
      <c r="C1279" s="1421" t="s">
        <v>9751</v>
      </c>
      <c r="D1279" s="1055" t="s">
        <v>9766</v>
      </c>
      <c r="E1279" s="1129"/>
      <c r="F1279" s="1422"/>
      <c r="G1279" s="1092"/>
      <c r="H1279" s="1681"/>
      <c r="I1279" s="1681" t="s">
        <v>46</v>
      </c>
    </row>
    <row r="1280" spans="1:15" s="605" customFormat="1" ht="14.25">
      <c r="A1280" s="582">
        <v>10399</v>
      </c>
      <c r="B1280" s="1407">
        <v>0.1</v>
      </c>
      <c r="C1280" s="1162" t="s">
        <v>9767</v>
      </c>
      <c r="D1280" s="1034" t="s">
        <v>665</v>
      </c>
      <c r="E1280" s="722">
        <v>2250000</v>
      </c>
      <c r="F1280" s="1315">
        <v>0.01</v>
      </c>
      <c r="G1280" s="1153">
        <f t="shared" ref="G1280:G1286" si="39">E1280*F1280</f>
        <v>22500</v>
      </c>
      <c r="H1280" s="1680" t="s">
        <v>747</v>
      </c>
      <c r="I1280" s="1680" t="s">
        <v>1</v>
      </c>
    </row>
    <row r="1281" spans="1:9" s="605" customFormat="1" ht="15">
      <c r="A1281" s="1431">
        <v>10387</v>
      </c>
      <c r="B1281" s="1407">
        <v>0.1</v>
      </c>
      <c r="C1281" s="1162" t="s">
        <v>9768</v>
      </c>
      <c r="D1281" s="1034" t="s">
        <v>665</v>
      </c>
      <c r="E1281" s="722">
        <v>2500000</v>
      </c>
      <c r="F1281" s="1315">
        <v>0.01</v>
      </c>
      <c r="G1281" s="1153">
        <f t="shared" si="39"/>
        <v>25000</v>
      </c>
      <c r="H1281" s="1680" t="s">
        <v>747</v>
      </c>
      <c r="I1281" s="1680" t="s">
        <v>46</v>
      </c>
    </row>
    <row r="1282" spans="1:9" s="605" customFormat="1" ht="14.25">
      <c r="A1282" s="582">
        <v>10413</v>
      </c>
      <c r="B1282" s="963">
        <v>0.1</v>
      </c>
      <c r="C1282" s="1162" t="s">
        <v>853</v>
      </c>
      <c r="D1282" s="1034" t="s">
        <v>622</v>
      </c>
      <c r="E1282" s="722">
        <v>1650000</v>
      </c>
      <c r="F1282" s="1315">
        <v>0.01</v>
      </c>
      <c r="G1282" s="1153">
        <f t="shared" si="39"/>
        <v>16500</v>
      </c>
      <c r="H1282" s="1680" t="s">
        <v>747</v>
      </c>
      <c r="I1282" s="1680" t="s">
        <v>9769</v>
      </c>
    </row>
    <row r="1283" spans="1:9" s="605" customFormat="1" ht="14.25">
      <c r="A1283" s="582">
        <v>10430</v>
      </c>
      <c r="B1283" s="1407">
        <v>0.1</v>
      </c>
      <c r="C1283" s="1162" t="s">
        <v>9770</v>
      </c>
      <c r="D1283" s="1034" t="s">
        <v>665</v>
      </c>
      <c r="E1283" s="722">
        <v>1900000</v>
      </c>
      <c r="F1283" s="1315">
        <v>0.01</v>
      </c>
      <c r="G1283" s="1153">
        <f t="shared" si="39"/>
        <v>19000</v>
      </c>
      <c r="H1283" s="1680" t="s">
        <v>747</v>
      </c>
      <c r="I1283" s="1680" t="s">
        <v>46</v>
      </c>
    </row>
    <row r="1284" spans="1:9" s="605" customFormat="1" ht="14.25">
      <c r="A1284" s="1459">
        <v>10441</v>
      </c>
      <c r="B1284" s="1407">
        <v>0.1</v>
      </c>
      <c r="C1284" s="1162" t="s">
        <v>9771</v>
      </c>
      <c r="D1284" s="1034" t="s">
        <v>622</v>
      </c>
      <c r="E1284" s="722">
        <v>1700000</v>
      </c>
      <c r="F1284" s="1315">
        <v>0.01</v>
      </c>
      <c r="G1284" s="1153">
        <f t="shared" si="39"/>
        <v>17000</v>
      </c>
      <c r="H1284" s="1680" t="s">
        <v>747</v>
      </c>
      <c r="I1284" s="1680" t="s">
        <v>46</v>
      </c>
    </row>
    <row r="1285" spans="1:9" s="605" customFormat="1" ht="14.25">
      <c r="A1285" s="582">
        <v>10444</v>
      </c>
      <c r="B1285" s="1407">
        <v>0.1</v>
      </c>
      <c r="C1285" s="1162" t="s">
        <v>9764</v>
      </c>
      <c r="D1285" s="1034" t="s">
        <v>622</v>
      </c>
      <c r="E1285" s="722">
        <v>1500000</v>
      </c>
      <c r="F1285" s="1315">
        <v>0.01</v>
      </c>
      <c r="G1285" s="1153">
        <f t="shared" si="39"/>
        <v>15000</v>
      </c>
      <c r="H1285" s="1680" t="s">
        <v>747</v>
      </c>
      <c r="I1285" s="1680" t="s">
        <v>9754</v>
      </c>
    </row>
    <row r="1286" spans="1:9" s="605" customFormat="1" ht="18">
      <c r="A1286" s="1488">
        <v>10453</v>
      </c>
      <c r="B1286" s="1407">
        <v>0.1</v>
      </c>
      <c r="C1286" s="1162" t="s">
        <v>9772</v>
      </c>
      <c r="D1286" s="1034" t="s">
        <v>9773</v>
      </c>
      <c r="E1286" s="722">
        <v>2700000</v>
      </c>
      <c r="F1286" s="1315">
        <v>0.01</v>
      </c>
      <c r="G1286" s="1153">
        <f t="shared" si="39"/>
        <v>27000</v>
      </c>
      <c r="H1286" s="1680" t="s">
        <v>747</v>
      </c>
      <c r="I1286" s="1680" t="s">
        <v>1</v>
      </c>
    </row>
    <row r="1287" spans="1:9" s="605" customFormat="1" ht="14.25">
      <c r="A1287" s="483"/>
      <c r="B1287" s="483"/>
      <c r="C1287" s="483"/>
      <c r="D1287" s="483"/>
      <c r="E1287" s="483"/>
      <c r="F1287" s="483"/>
      <c r="G1287" s="1207"/>
      <c r="H1287" s="483"/>
      <c r="I1287" s="483"/>
    </row>
    <row r="1288" spans="1:9" ht="18">
      <c r="A1288" s="484"/>
      <c r="B1288" s="1342"/>
      <c r="C1288" s="1331"/>
      <c r="D1288" s="1036"/>
      <c r="E1288" s="730">
        <f>SUM(E1280:E1287)</f>
        <v>14200000</v>
      </c>
      <c r="F1288" s="1328"/>
      <c r="G1288" s="995">
        <f>SUM(G1280:G1287)</f>
        <v>142000</v>
      </c>
      <c r="H1288" s="483"/>
      <c r="I1288" s="483"/>
    </row>
    <row r="1289" spans="1:9" ht="14.25">
      <c r="A1289" s="1015"/>
      <c r="B1289" s="1337"/>
      <c r="C1289" s="1338"/>
      <c r="D1289" s="1058"/>
      <c r="E1289" s="1339"/>
      <c r="F1289" s="1340"/>
      <c r="G1289" s="1341"/>
      <c r="H1289" s="605"/>
      <c r="I1289" s="605"/>
    </row>
    <row r="1292" spans="1:9">
      <c r="A1292" s="3334" t="s">
        <v>9774</v>
      </c>
      <c r="B1292" s="3334"/>
      <c r="C1292" s="3334"/>
      <c r="D1292" s="3334"/>
      <c r="E1292" s="3334"/>
      <c r="F1292" s="3334"/>
      <c r="G1292" s="3334"/>
      <c r="H1292" s="3334"/>
      <c r="I1292" s="3334"/>
    </row>
    <row r="1293" spans="1:9">
      <c r="A1293" s="3334"/>
      <c r="B1293" s="3334"/>
      <c r="C1293" s="3334"/>
      <c r="D1293" s="3334"/>
      <c r="E1293" s="3334"/>
      <c r="F1293" s="3334"/>
      <c r="G1293" s="3334"/>
      <c r="H1293" s="3334"/>
      <c r="I1293" s="3334"/>
    </row>
    <row r="1294" spans="1:9" ht="42.75">
      <c r="A1294" s="682" t="s">
        <v>523</v>
      </c>
      <c r="B1294" s="682" t="s">
        <v>524</v>
      </c>
      <c r="C1294" s="682" t="s">
        <v>525</v>
      </c>
      <c r="D1294" s="682" t="s">
        <v>526</v>
      </c>
      <c r="E1294" s="911" t="s">
        <v>6</v>
      </c>
      <c r="F1294" s="683" t="s">
        <v>7</v>
      </c>
      <c r="G1294" s="899" t="s">
        <v>527</v>
      </c>
      <c r="H1294" s="684" t="s">
        <v>11</v>
      </c>
      <c r="I1294" s="489" t="s">
        <v>528</v>
      </c>
    </row>
    <row r="1295" spans="1:9" ht="14.25">
      <c r="A1295" s="1343"/>
      <c r="B1295" s="1432"/>
      <c r="C1295" s="1681" t="s">
        <v>9775</v>
      </c>
      <c r="D1295" s="1433" t="s">
        <v>366</v>
      </c>
      <c r="E1295" s="1129"/>
      <c r="F1295" s="1091"/>
      <c r="G1295" s="1092"/>
      <c r="H1295" s="1681"/>
      <c r="I1295" s="1681" t="s">
        <v>1</v>
      </c>
    </row>
    <row r="1296" spans="1:9" s="605" customFormat="1" ht="14.25">
      <c r="A1296" s="544">
        <v>10386</v>
      </c>
      <c r="B1296" s="545">
        <v>0.1</v>
      </c>
      <c r="C1296" s="1680" t="s">
        <v>9776</v>
      </c>
      <c r="D1296" s="1034"/>
      <c r="E1296" s="722">
        <v>1700000</v>
      </c>
      <c r="F1296" s="1094">
        <v>0.02</v>
      </c>
      <c r="G1296" s="1153">
        <f>E1296*F1296</f>
        <v>34000</v>
      </c>
      <c r="H1296" s="1680"/>
      <c r="I1296" s="1680" t="s">
        <v>1</v>
      </c>
    </row>
    <row r="1297" spans="1:9" s="605" customFormat="1" ht="14.25">
      <c r="A1297" s="1165">
        <v>10421</v>
      </c>
      <c r="B1297" s="1161">
        <v>0.1</v>
      </c>
      <c r="C1297" s="542" t="s">
        <v>9753</v>
      </c>
      <c r="D1297" s="1163"/>
      <c r="E1297" s="722">
        <v>2550000</v>
      </c>
      <c r="F1297" s="1094">
        <v>0.02</v>
      </c>
      <c r="G1297" s="1153">
        <f>E1297*F1297</f>
        <v>51000</v>
      </c>
      <c r="H1297" s="1680"/>
      <c r="I1297" s="1680" t="s">
        <v>46</v>
      </c>
    </row>
    <row r="1298" spans="1:9" s="605" customFormat="1" ht="14.25">
      <c r="A1298" s="1165">
        <v>10432</v>
      </c>
      <c r="B1298" s="1161">
        <v>0.08</v>
      </c>
      <c r="C1298" s="542" t="s">
        <v>9777</v>
      </c>
      <c r="D1298" s="1163"/>
      <c r="E1298" s="722">
        <v>2400000</v>
      </c>
      <c r="F1298" s="1094">
        <v>0.01</v>
      </c>
      <c r="G1298" s="1153">
        <f>E1298*F1298</f>
        <v>24000</v>
      </c>
      <c r="H1298" s="1680"/>
      <c r="I1298" s="1680" t="s">
        <v>1</v>
      </c>
    </row>
    <row r="1299" spans="1:9" s="605" customFormat="1" ht="14.25">
      <c r="A1299" s="1165">
        <v>10442</v>
      </c>
      <c r="B1299" s="1161">
        <v>0.1</v>
      </c>
      <c r="C1299" s="542" t="s">
        <v>9778</v>
      </c>
      <c r="D1299" s="1163"/>
      <c r="E1299" s="722">
        <v>1350000</v>
      </c>
      <c r="F1299" s="1094">
        <v>0.02</v>
      </c>
      <c r="G1299" s="1153">
        <f>E1299*F1299</f>
        <v>27000</v>
      </c>
      <c r="H1299" s="1680"/>
      <c r="I1299" s="1680" t="s">
        <v>46</v>
      </c>
    </row>
    <row r="1300" spans="1:9" ht="18">
      <c r="A1300" s="484"/>
      <c r="B1300" s="1342"/>
      <c r="C1300" s="483"/>
      <c r="D1300" s="1036"/>
      <c r="E1300" s="730">
        <f>SUM(E1296:E1299)</f>
        <v>8000000</v>
      </c>
      <c r="F1300" s="1328"/>
      <c r="G1300" s="995">
        <f>SUM(G1296:G1299)</f>
        <v>136000</v>
      </c>
      <c r="H1300" s="483"/>
      <c r="I1300" s="483"/>
    </row>
    <row r="1302" spans="1:9">
      <c r="A1302" s="3334" t="s">
        <v>9779</v>
      </c>
      <c r="B1302" s="3334"/>
      <c r="C1302" s="3334"/>
      <c r="D1302" s="3334"/>
      <c r="E1302" s="3334"/>
      <c r="F1302" s="3334"/>
      <c r="G1302" s="3334"/>
      <c r="H1302" s="3334"/>
      <c r="I1302" s="3334"/>
    </row>
    <row r="1303" spans="1:9">
      <c r="A1303" s="3334"/>
      <c r="B1303" s="3334"/>
      <c r="C1303" s="3334"/>
      <c r="D1303" s="3334"/>
      <c r="E1303" s="3334"/>
      <c r="F1303" s="3334"/>
      <c r="G1303" s="3334"/>
      <c r="H1303" s="3334"/>
      <c r="I1303" s="3334"/>
    </row>
    <row r="1304" spans="1:9" ht="42.75">
      <c r="A1304" s="1368" t="s">
        <v>523</v>
      </c>
      <c r="B1304" s="1368" t="s">
        <v>524</v>
      </c>
      <c r="C1304" s="1368" t="s">
        <v>525</v>
      </c>
      <c r="D1304" s="1368" t="s">
        <v>526</v>
      </c>
      <c r="E1304" s="1369" t="s">
        <v>6</v>
      </c>
      <c r="F1304" s="1370" t="s">
        <v>7</v>
      </c>
      <c r="G1304" s="1371" t="s">
        <v>527</v>
      </c>
      <c r="H1304" s="1372" t="s">
        <v>11</v>
      </c>
      <c r="I1304" s="489" t="s">
        <v>528</v>
      </c>
    </row>
    <row r="1305" spans="1:9" s="605" customFormat="1" ht="15">
      <c r="A1305" s="1098">
        <v>10406</v>
      </c>
      <c r="B1305" s="545">
        <v>0.1</v>
      </c>
      <c r="C1305" s="1082" t="s">
        <v>9755</v>
      </c>
      <c r="D1305" s="1081"/>
      <c r="E1305" s="564">
        <v>2400000</v>
      </c>
      <c r="F1305" s="545">
        <v>0.02</v>
      </c>
      <c r="G1305" s="564">
        <f>E1305*F1305</f>
        <v>48000</v>
      </c>
      <c r="H1305" s="1680"/>
      <c r="I1305" s="544"/>
    </row>
    <row r="1306" spans="1:9" s="605" customFormat="1" ht="15">
      <c r="A1306" s="1205"/>
      <c r="B1306" s="482"/>
      <c r="C1306" s="1140"/>
      <c r="D1306" s="1389"/>
      <c r="E1306" s="1333"/>
      <c r="F1306" s="1206"/>
      <c r="G1306" s="1207"/>
      <c r="H1306" s="1141"/>
      <c r="I1306" s="1208"/>
    </row>
    <row r="1307" spans="1:9" s="605" customFormat="1" ht="18">
      <c r="A1307" s="1329"/>
      <c r="B1307" s="1332"/>
      <c r="C1307" s="1331"/>
      <c r="D1307" s="1152"/>
      <c r="E1307" s="1364">
        <f>SUM(E1305:E1306)</f>
        <v>2400000</v>
      </c>
      <c r="F1307" s="1328"/>
      <c r="G1307" s="1487">
        <f>SUM(G1305:G1306)</f>
        <v>48000</v>
      </c>
      <c r="H1307" s="483"/>
      <c r="I1307" s="483"/>
    </row>
    <row r="1308" spans="1:9">
      <c r="E1308" s="1396"/>
    </row>
    <row r="1309" spans="1:9">
      <c r="A1309" s="3305" t="s">
        <v>9780</v>
      </c>
      <c r="B1309" s="3305"/>
      <c r="C1309" s="3305"/>
      <c r="D1309" s="3305"/>
      <c r="E1309" s="3305"/>
      <c r="F1309" s="3305"/>
      <c r="G1309" s="3305"/>
    </row>
    <row r="1310" spans="1:9">
      <c r="A1310" s="3305"/>
      <c r="B1310" s="3305"/>
      <c r="C1310" s="3305"/>
      <c r="D1310" s="3305"/>
      <c r="E1310" s="3305"/>
      <c r="F1310" s="3305"/>
      <c r="G1310" s="3305"/>
    </row>
    <row r="1311" spans="1:9" ht="20.25" customHeight="1">
      <c r="A1311" s="504">
        <v>10399</v>
      </c>
      <c r="B1311" s="963">
        <v>0.1</v>
      </c>
      <c r="C1311" s="1082" t="s">
        <v>9781</v>
      </c>
      <c r="D1311" s="783"/>
      <c r="E1311" s="946">
        <v>2250000</v>
      </c>
      <c r="F1311" s="948">
        <v>0.02</v>
      </c>
      <c r="G1311" s="1319">
        <f t="shared" ref="G1311:G1322" si="40">E1311*F1311</f>
        <v>45000</v>
      </c>
    </row>
    <row r="1312" spans="1:9" ht="20.25" customHeight="1">
      <c r="A1312" s="1360">
        <v>10386</v>
      </c>
      <c r="B1312" s="963">
        <v>0.1</v>
      </c>
      <c r="C1312" s="1034" t="s">
        <v>1339</v>
      </c>
      <c r="D1312" s="1034"/>
      <c r="E1312" s="946">
        <v>1700000</v>
      </c>
      <c r="F1312" s="948">
        <v>0.02</v>
      </c>
      <c r="G1312" s="1319">
        <f t="shared" si="40"/>
        <v>34000</v>
      </c>
    </row>
    <row r="1313" spans="1:9" ht="26.25" customHeight="1">
      <c r="A1313" s="504">
        <v>10432</v>
      </c>
      <c r="B1313" s="963">
        <v>0.08</v>
      </c>
      <c r="C1313" s="1081" t="s">
        <v>9782</v>
      </c>
      <c r="D1313" s="1034" t="s">
        <v>9783</v>
      </c>
      <c r="E1313" s="946">
        <v>2400000</v>
      </c>
      <c r="F1313" s="948">
        <v>0.02</v>
      </c>
      <c r="G1313" s="1319">
        <f t="shared" si="40"/>
        <v>48000</v>
      </c>
    </row>
    <row r="1314" spans="1:9" ht="20.25" customHeight="1">
      <c r="A1314" s="504">
        <v>10387</v>
      </c>
      <c r="B1314" s="963">
        <v>0.1</v>
      </c>
      <c r="C1314" s="1047" t="s">
        <v>824</v>
      </c>
      <c r="D1314" s="1034"/>
      <c r="E1314" s="946">
        <v>2500000</v>
      </c>
      <c r="F1314" s="948">
        <v>0.02</v>
      </c>
      <c r="G1314" s="1319">
        <f t="shared" si="40"/>
        <v>50000</v>
      </c>
    </row>
    <row r="1315" spans="1:9" ht="20.25" customHeight="1">
      <c r="A1315" s="664">
        <v>10421</v>
      </c>
      <c r="B1315" s="963">
        <v>0.1</v>
      </c>
      <c r="C1315" s="1082" t="s">
        <v>3387</v>
      </c>
      <c r="D1315" s="1034"/>
      <c r="E1315" s="946">
        <v>2550000</v>
      </c>
      <c r="F1315" s="948">
        <v>0.02</v>
      </c>
      <c r="G1315" s="1319">
        <f t="shared" si="40"/>
        <v>51000</v>
      </c>
    </row>
    <row r="1316" spans="1:9" ht="20.25" customHeight="1">
      <c r="A1316" s="664">
        <v>10406</v>
      </c>
      <c r="B1316" s="963">
        <v>0.1</v>
      </c>
      <c r="C1316" s="1034" t="s">
        <v>9755</v>
      </c>
      <c r="D1316" s="1034"/>
      <c r="E1316" s="946">
        <v>2400000</v>
      </c>
      <c r="F1316" s="948">
        <v>0.02</v>
      </c>
      <c r="G1316" s="1319">
        <f t="shared" si="40"/>
        <v>48000</v>
      </c>
    </row>
    <row r="1317" spans="1:9" ht="20.25" customHeight="1">
      <c r="A1317" s="504">
        <v>10442</v>
      </c>
      <c r="B1317" s="963">
        <v>0.1</v>
      </c>
      <c r="C1317" s="1053" t="s">
        <v>9784</v>
      </c>
      <c r="D1317" s="1034" t="s">
        <v>9785</v>
      </c>
      <c r="E1317" s="946">
        <v>1350000</v>
      </c>
      <c r="F1317" s="948">
        <v>0.02</v>
      </c>
      <c r="G1317" s="1319">
        <f t="shared" si="40"/>
        <v>27000</v>
      </c>
    </row>
    <row r="1318" spans="1:9" ht="20.25" customHeight="1">
      <c r="A1318" s="504">
        <v>10441</v>
      </c>
      <c r="B1318" s="963">
        <v>0.1</v>
      </c>
      <c r="C1318" s="1034" t="s">
        <v>163</v>
      </c>
      <c r="D1318" s="1163"/>
      <c r="E1318" s="946">
        <v>1700000</v>
      </c>
      <c r="F1318" s="948">
        <v>0.02</v>
      </c>
      <c r="G1318" s="1319">
        <f t="shared" si="40"/>
        <v>34000</v>
      </c>
    </row>
    <row r="1319" spans="1:9" ht="20.25" customHeight="1">
      <c r="A1319" s="504">
        <v>10413</v>
      </c>
      <c r="B1319" s="963">
        <v>0.1</v>
      </c>
      <c r="C1319" s="1034" t="s">
        <v>457</v>
      </c>
      <c r="D1319" s="1163"/>
      <c r="E1319" s="946">
        <v>1650000</v>
      </c>
      <c r="F1319" s="948">
        <v>0.02</v>
      </c>
      <c r="G1319" s="1319">
        <f t="shared" si="40"/>
        <v>33000</v>
      </c>
    </row>
    <row r="1320" spans="1:9" ht="20.25" customHeight="1">
      <c r="A1320" s="504">
        <v>10444</v>
      </c>
      <c r="B1320" s="963">
        <v>0.1</v>
      </c>
      <c r="C1320" s="1034" t="s">
        <v>9786</v>
      </c>
      <c r="D1320" s="1163"/>
      <c r="E1320" s="946">
        <v>1500000</v>
      </c>
      <c r="F1320" s="1491">
        <v>0.02</v>
      </c>
      <c r="G1320" s="1319">
        <f t="shared" si="40"/>
        <v>30000</v>
      </c>
    </row>
    <row r="1321" spans="1:9" ht="20.25" customHeight="1">
      <c r="A1321" s="504">
        <v>10430</v>
      </c>
      <c r="B1321" s="963">
        <v>0.1</v>
      </c>
      <c r="C1321" s="1081" t="s">
        <v>9770</v>
      </c>
      <c r="D1321" s="1163"/>
      <c r="E1321" s="1490">
        <v>1900000</v>
      </c>
      <c r="F1321" s="968">
        <v>0.02</v>
      </c>
      <c r="G1321" s="1319">
        <f t="shared" si="40"/>
        <v>38000</v>
      </c>
    </row>
    <row r="1322" spans="1:9" ht="20.25" customHeight="1">
      <c r="A1322" s="504">
        <v>10453</v>
      </c>
      <c r="B1322" s="963">
        <v>0.1</v>
      </c>
      <c r="C1322" s="1400" t="s">
        <v>4549</v>
      </c>
      <c r="D1322" s="1034"/>
      <c r="E1322" s="1490">
        <v>2700000</v>
      </c>
      <c r="F1322" s="968">
        <v>0.02</v>
      </c>
      <c r="G1322" s="1319">
        <f t="shared" si="40"/>
        <v>54000</v>
      </c>
    </row>
    <row r="1323" spans="1:9" ht="20.25" customHeight="1">
      <c r="A1323" s="483"/>
      <c r="B1323" s="482"/>
      <c r="C1323" s="483"/>
      <c r="D1323" s="1036"/>
      <c r="E1323" s="1027">
        <f>SUM(E1311:E1322)</f>
        <v>24600000</v>
      </c>
      <c r="F1323" s="1492"/>
      <c r="G1323" s="1493">
        <f>SUM(G1311:G1322)</f>
        <v>492000</v>
      </c>
      <c r="H1323" s="1373"/>
      <c r="I1323" s="1406"/>
    </row>
    <row r="1324" spans="1:9">
      <c r="G1324" s="770"/>
    </row>
    <row r="1325" spans="1:9" ht="18">
      <c r="A1325" s="407" t="s">
        <v>9787</v>
      </c>
      <c r="B1325" s="407"/>
      <c r="C1325" s="1494">
        <v>294000</v>
      </c>
    </row>
    <row r="1326" spans="1:9" ht="18">
      <c r="A1326" s="407" t="s">
        <v>9788</v>
      </c>
      <c r="B1326" s="407"/>
      <c r="C1326" s="1494">
        <v>388000</v>
      </c>
    </row>
    <row r="1329" spans="8:38">
      <c r="H1329" s="483"/>
      <c r="I1329" s="483"/>
      <c r="J1329" s="483"/>
      <c r="K1329" s="483"/>
      <c r="L1329" s="483"/>
      <c r="M1329" s="483"/>
      <c r="N1329" s="483"/>
      <c r="O1329" s="483"/>
      <c r="P1329" s="483"/>
      <c r="Q1329" s="483"/>
      <c r="R1329" s="483"/>
      <c r="S1329" s="483"/>
      <c r="T1329" s="483"/>
      <c r="U1329" s="483"/>
      <c r="V1329" s="483"/>
      <c r="W1329" s="483"/>
      <c r="X1329" s="483"/>
      <c r="Y1329" s="483"/>
      <c r="Z1329" s="483"/>
      <c r="AA1329" s="483"/>
      <c r="AB1329" s="483"/>
      <c r="AC1329" s="483"/>
      <c r="AD1329" s="483"/>
      <c r="AE1329" s="483"/>
      <c r="AF1329" s="483"/>
      <c r="AG1329" s="483"/>
      <c r="AH1329" s="483"/>
      <c r="AI1329" s="483"/>
      <c r="AJ1329" s="483"/>
      <c r="AK1329" s="483"/>
      <c r="AL1329" s="483"/>
    </row>
  </sheetData>
  <mergeCells count="355">
    <mergeCell ref="A1182:I1183"/>
    <mergeCell ref="A1246:I1246"/>
    <mergeCell ref="A1247:A1249"/>
    <mergeCell ref="A1309:G1310"/>
    <mergeCell ref="A1194:G1195"/>
    <mergeCell ref="A1169:I1170"/>
    <mergeCell ref="A1155:I1155"/>
    <mergeCell ref="A1141:O1141"/>
    <mergeCell ref="A1143:A1147"/>
    <mergeCell ref="H1147:K1147"/>
    <mergeCell ref="L1147:N1147"/>
    <mergeCell ref="A1149:B1149"/>
    <mergeCell ref="A1150:B1150"/>
    <mergeCell ref="A1151:B1151"/>
    <mergeCell ref="A1152:B1152"/>
    <mergeCell ref="A1216:O1217"/>
    <mergeCell ref="A1218:O1218"/>
    <mergeCell ref="A1222:A1231"/>
    <mergeCell ref="H1231:K1231"/>
    <mergeCell ref="L1231:N1231"/>
    <mergeCell ref="A1233:O1233"/>
    <mergeCell ref="A1235:A1245"/>
    <mergeCell ref="H1245:K1245"/>
    <mergeCell ref="L1245:N1245"/>
    <mergeCell ref="A1099:A1110"/>
    <mergeCell ref="H1110:K1110"/>
    <mergeCell ref="L1110:N1110"/>
    <mergeCell ref="A1112:O1112"/>
    <mergeCell ref="A1114:A1125"/>
    <mergeCell ref="H1125:K1125"/>
    <mergeCell ref="L1125:N1125"/>
    <mergeCell ref="A1126:O1126"/>
    <mergeCell ref="A1128:A1139"/>
    <mergeCell ref="H1139:K1139"/>
    <mergeCell ref="L1139:N1139"/>
    <mergeCell ref="A929:B929"/>
    <mergeCell ref="A930:B930"/>
    <mergeCell ref="A931:B931"/>
    <mergeCell ref="A932:B932"/>
    <mergeCell ref="A954:I955"/>
    <mergeCell ref="A1034:A1041"/>
    <mergeCell ref="H1041:K1041"/>
    <mergeCell ref="L1041:N1041"/>
    <mergeCell ref="A934:I935"/>
    <mergeCell ref="A973:G974"/>
    <mergeCell ref="A999:O1000"/>
    <mergeCell ref="A1097:O1097"/>
    <mergeCell ref="A1065:I1066"/>
    <mergeCell ref="A1043:B1043"/>
    <mergeCell ref="A1044:B1044"/>
    <mergeCell ref="A1045:B1045"/>
    <mergeCell ref="A1046:B1046"/>
    <mergeCell ref="A1050:I1051"/>
    <mergeCell ref="A1001:O1001"/>
    <mergeCell ref="A1003:A1017"/>
    <mergeCell ref="H1017:K1017"/>
    <mergeCell ref="L1017:N1017"/>
    <mergeCell ref="A1019:O1019"/>
    <mergeCell ref="A1021:A1030"/>
    <mergeCell ref="H1030:K1030"/>
    <mergeCell ref="L1030:N1030"/>
    <mergeCell ref="A1032:O1032"/>
    <mergeCell ref="A1077:G1078"/>
    <mergeCell ref="A1095:O1096"/>
    <mergeCell ref="A723:G724"/>
    <mergeCell ref="A679:I680"/>
    <mergeCell ref="A588:G589"/>
    <mergeCell ref="A608:O609"/>
    <mergeCell ref="A610:O610"/>
    <mergeCell ref="A612:A627"/>
    <mergeCell ref="H627:K627"/>
    <mergeCell ref="L627:N627"/>
    <mergeCell ref="A629:O629"/>
    <mergeCell ref="A631:A642"/>
    <mergeCell ref="H642:K642"/>
    <mergeCell ref="L642:N642"/>
    <mergeCell ref="A644:O644"/>
    <mergeCell ref="A646:A654"/>
    <mergeCell ref="H654:K654"/>
    <mergeCell ref="L654:N654"/>
    <mergeCell ref="A656:O656"/>
    <mergeCell ref="A658:A663"/>
    <mergeCell ref="H663:K663"/>
    <mergeCell ref="A701:I702"/>
    <mergeCell ref="A672:B672"/>
    <mergeCell ref="A673:B673"/>
    <mergeCell ref="A674:B674"/>
    <mergeCell ref="A675:B675"/>
    <mergeCell ref="A528:A533"/>
    <mergeCell ref="H533:K533"/>
    <mergeCell ref="L533:N533"/>
    <mergeCell ref="A535:O535"/>
    <mergeCell ref="A537:A540"/>
    <mergeCell ref="H540:K540"/>
    <mergeCell ref="L540:N540"/>
    <mergeCell ref="A542:O542"/>
    <mergeCell ref="A665:O665"/>
    <mergeCell ref="A557:I558"/>
    <mergeCell ref="A544:A549"/>
    <mergeCell ref="H549:K549"/>
    <mergeCell ref="L549:N549"/>
    <mergeCell ref="A551:B551"/>
    <mergeCell ref="A552:B552"/>
    <mergeCell ref="A553:B553"/>
    <mergeCell ref="A554:B554"/>
    <mergeCell ref="A576:I577"/>
    <mergeCell ref="L663:N663"/>
    <mergeCell ref="H524:K524"/>
    <mergeCell ref="L524:N524"/>
    <mergeCell ref="L466:N466"/>
    <mergeCell ref="A468:O468"/>
    <mergeCell ref="A470:A475"/>
    <mergeCell ref="H475:K475"/>
    <mergeCell ref="L475:N475"/>
    <mergeCell ref="A477:B477"/>
    <mergeCell ref="A478:B478"/>
    <mergeCell ref="A479:B479"/>
    <mergeCell ref="A480:B480"/>
    <mergeCell ref="A491:G492"/>
    <mergeCell ref="A500:O501"/>
    <mergeCell ref="A502:O502"/>
    <mergeCell ref="A504:A512"/>
    <mergeCell ref="H512:K512"/>
    <mergeCell ref="L512:N512"/>
    <mergeCell ref="A514:O514"/>
    <mergeCell ref="A516:A524"/>
    <mergeCell ref="H466:K466"/>
    <mergeCell ref="A463:A466"/>
    <mergeCell ref="A526:O526"/>
    <mergeCell ref="H237:I237"/>
    <mergeCell ref="H245:I245"/>
    <mergeCell ref="H255:I255"/>
    <mergeCell ref="L314:N314"/>
    <mergeCell ref="A316:O316"/>
    <mergeCell ref="A318:A322"/>
    <mergeCell ref="H322:K322"/>
    <mergeCell ref="L322:N322"/>
    <mergeCell ref="A295:O295"/>
    <mergeCell ref="A297:A304"/>
    <mergeCell ref="H304:K304"/>
    <mergeCell ref="L304:N304"/>
    <mergeCell ref="A306:O306"/>
    <mergeCell ref="A279:O280"/>
    <mergeCell ref="A281:O281"/>
    <mergeCell ref="A283:A293"/>
    <mergeCell ref="H293:K293"/>
    <mergeCell ref="L293:N293"/>
    <mergeCell ref="A248:I249"/>
    <mergeCell ref="A257:G258"/>
    <mergeCell ref="A239:I240"/>
    <mergeCell ref="A308:A314"/>
    <mergeCell ref="H314:K314"/>
    <mergeCell ref="A368:G369"/>
    <mergeCell ref="A333:B333"/>
    <mergeCell ref="A334:B334"/>
    <mergeCell ref="A335:B335"/>
    <mergeCell ref="A338:I339"/>
    <mergeCell ref="A347:I348"/>
    <mergeCell ref="A324:O324"/>
    <mergeCell ref="A326:A330"/>
    <mergeCell ref="H330:K330"/>
    <mergeCell ref="L330:N330"/>
    <mergeCell ref="A332:B332"/>
    <mergeCell ref="A360:I361"/>
    <mergeCell ref="H345:I345"/>
    <mergeCell ref="A15:O15"/>
    <mergeCell ref="A1:O2"/>
    <mergeCell ref="A3:O3"/>
    <mergeCell ref="A5:A13"/>
    <mergeCell ref="H13:K13"/>
    <mergeCell ref="L13:N13"/>
    <mergeCell ref="A51:A60"/>
    <mergeCell ref="H60:K60"/>
    <mergeCell ref="L60:N60"/>
    <mergeCell ref="A17:A26"/>
    <mergeCell ref="H26:K26"/>
    <mergeCell ref="L26:N26"/>
    <mergeCell ref="A28:O28"/>
    <mergeCell ref="A30:A38"/>
    <mergeCell ref="H38:K38"/>
    <mergeCell ref="L38:N38"/>
    <mergeCell ref="A40:O40"/>
    <mergeCell ref="A42:A47"/>
    <mergeCell ref="H47:K47"/>
    <mergeCell ref="L47:N47"/>
    <mergeCell ref="A49:O49"/>
    <mergeCell ref="A62:B62"/>
    <mergeCell ref="A63:B63"/>
    <mergeCell ref="A64:B64"/>
    <mergeCell ref="A65:B65"/>
    <mergeCell ref="A123:A124"/>
    <mergeCell ref="A67:I68"/>
    <mergeCell ref="A82:I83"/>
    <mergeCell ref="A97:G98"/>
    <mergeCell ref="D125:D126"/>
    <mergeCell ref="A127:A128"/>
    <mergeCell ref="B127:B128"/>
    <mergeCell ref="C127:C128"/>
    <mergeCell ref="D127:D128"/>
    <mergeCell ref="A125:A126"/>
    <mergeCell ref="B125:B126"/>
    <mergeCell ref="C125:C126"/>
    <mergeCell ref="A160:O161"/>
    <mergeCell ref="A129:A130"/>
    <mergeCell ref="B129:B130"/>
    <mergeCell ref="C129:C130"/>
    <mergeCell ref="D129:D130"/>
    <mergeCell ref="A131:A132"/>
    <mergeCell ref="B131:B132"/>
    <mergeCell ref="C131:C132"/>
    <mergeCell ref="D131:D132"/>
    <mergeCell ref="A162:O162"/>
    <mergeCell ref="A133:A134"/>
    <mergeCell ref="B133:B134"/>
    <mergeCell ref="C133:C134"/>
    <mergeCell ref="D133:D134"/>
    <mergeCell ref="A135:A136"/>
    <mergeCell ref="B135:B136"/>
    <mergeCell ref="C135:C136"/>
    <mergeCell ref="D135:D136"/>
    <mergeCell ref="A137:A138"/>
    <mergeCell ref="B137:B138"/>
    <mergeCell ref="C137:C138"/>
    <mergeCell ref="D137:D138"/>
    <mergeCell ref="A191:A197"/>
    <mergeCell ref="H197:K197"/>
    <mergeCell ref="L197:N197"/>
    <mergeCell ref="A164:A174"/>
    <mergeCell ref="H174:K174"/>
    <mergeCell ref="L174:N174"/>
    <mergeCell ref="A176:O176"/>
    <mergeCell ref="A178:A187"/>
    <mergeCell ref="H187:K187"/>
    <mergeCell ref="L187:N187"/>
    <mergeCell ref="A189:O189"/>
    <mergeCell ref="A199:O199"/>
    <mergeCell ref="A201:A204"/>
    <mergeCell ref="H204:K204"/>
    <mergeCell ref="L204:N204"/>
    <mergeCell ref="A222:I223"/>
    <mergeCell ref="A206:O206"/>
    <mergeCell ref="A208:A214"/>
    <mergeCell ref="H214:K214"/>
    <mergeCell ref="L214:N214"/>
    <mergeCell ref="A216:B216"/>
    <mergeCell ref="A217:B217"/>
    <mergeCell ref="A218:B218"/>
    <mergeCell ref="A219:B219"/>
    <mergeCell ref="A387:O388"/>
    <mergeCell ref="A389:O389"/>
    <mergeCell ref="A391:A397"/>
    <mergeCell ref="H397:K397"/>
    <mergeCell ref="L397:N397"/>
    <mergeCell ref="A399:O399"/>
    <mergeCell ref="A401:A406"/>
    <mergeCell ref="H406:K406"/>
    <mergeCell ref="L406:N406"/>
    <mergeCell ref="A455:O455"/>
    <mergeCell ref="A457:A459"/>
    <mergeCell ref="H459:K459"/>
    <mergeCell ref="L459:N459"/>
    <mergeCell ref="A461:O461"/>
    <mergeCell ref="A408:O408"/>
    <mergeCell ref="A410:A413"/>
    <mergeCell ref="H413:K413"/>
    <mergeCell ref="L413:N413"/>
    <mergeCell ref="A415:O415"/>
    <mergeCell ref="A417:A420"/>
    <mergeCell ref="H420:K420"/>
    <mergeCell ref="L420:N420"/>
    <mergeCell ref="A422:O422"/>
    <mergeCell ref="A749:O750"/>
    <mergeCell ref="A751:O751"/>
    <mergeCell ref="A753:A764"/>
    <mergeCell ref="H764:K764"/>
    <mergeCell ref="L764:N764"/>
    <mergeCell ref="A766:O766"/>
    <mergeCell ref="A768:A774"/>
    <mergeCell ref="A424:A429"/>
    <mergeCell ref="H429:K429"/>
    <mergeCell ref="L429:N429"/>
    <mergeCell ref="A431:B431"/>
    <mergeCell ref="A432:B432"/>
    <mergeCell ref="A433:B433"/>
    <mergeCell ref="A434:B434"/>
    <mergeCell ref="A482:I483"/>
    <mergeCell ref="A436:O437"/>
    <mergeCell ref="A438:O438"/>
    <mergeCell ref="A440:A445"/>
    <mergeCell ref="H445:K445"/>
    <mergeCell ref="L445:N445"/>
    <mergeCell ref="A447:O447"/>
    <mergeCell ref="A449:A453"/>
    <mergeCell ref="H453:K453"/>
    <mergeCell ref="L453:N453"/>
    <mergeCell ref="A667:A670"/>
    <mergeCell ref="H670:K670"/>
    <mergeCell ref="L670:N670"/>
    <mergeCell ref="L920:N920"/>
    <mergeCell ref="A922:O922"/>
    <mergeCell ref="A911:O911"/>
    <mergeCell ref="A913:A920"/>
    <mergeCell ref="A776:O776"/>
    <mergeCell ref="A778:A783"/>
    <mergeCell ref="H783:K783"/>
    <mergeCell ref="L783:N783"/>
    <mergeCell ref="A785:O785"/>
    <mergeCell ref="A787:A794"/>
    <mergeCell ref="H794:K794"/>
    <mergeCell ref="H774:K774"/>
    <mergeCell ref="L774:N774"/>
    <mergeCell ref="A859:O860"/>
    <mergeCell ref="A861:O861"/>
    <mergeCell ref="A863:A879"/>
    <mergeCell ref="H879:K879"/>
    <mergeCell ref="L879:N879"/>
    <mergeCell ref="A881:O881"/>
    <mergeCell ref="A883:A899"/>
    <mergeCell ref="H899:K899"/>
    <mergeCell ref="L899:N899"/>
    <mergeCell ref="A924:A927"/>
    <mergeCell ref="H927:K927"/>
    <mergeCell ref="L927:N927"/>
    <mergeCell ref="A901:O901"/>
    <mergeCell ref="A903:A909"/>
    <mergeCell ref="H909:K909"/>
    <mergeCell ref="L909:N909"/>
    <mergeCell ref="H920:K920"/>
    <mergeCell ref="L794:N794"/>
    <mergeCell ref="A796:O796"/>
    <mergeCell ref="A803:B803"/>
    <mergeCell ref="A804:B804"/>
    <mergeCell ref="A805:B805"/>
    <mergeCell ref="A806:B806"/>
    <mergeCell ref="A826:I827"/>
    <mergeCell ref="A841:G842"/>
    <mergeCell ref="A810:I811"/>
    <mergeCell ref="A798:A801"/>
    <mergeCell ref="H801:K801"/>
    <mergeCell ref="L801:N801"/>
    <mergeCell ref="A1276:I1276"/>
    <mergeCell ref="A1292:I1293"/>
    <mergeCell ref="A1302:I1303"/>
    <mergeCell ref="A1251:O1251"/>
    <mergeCell ref="A1253:A1259"/>
    <mergeCell ref="H1259:K1259"/>
    <mergeCell ref="L1259:N1259"/>
    <mergeCell ref="A1261:O1261"/>
    <mergeCell ref="A1264:A1268"/>
    <mergeCell ref="H1268:K1268"/>
    <mergeCell ref="L1268:N1268"/>
    <mergeCell ref="A1270:B1270"/>
    <mergeCell ref="A1272:B1272"/>
    <mergeCell ref="A1273:B1273"/>
    <mergeCell ref="A1271:B1271"/>
  </mergeCells>
  <pageMargins left="0.7" right="0.7" top="0.75" bottom="0.75" header="0.3" footer="0.3"/>
  <pageSetup paperSize="9" fitToHeight="0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Arrendamientos Envigado</cp:lastModifiedBy>
  <cp:revision/>
  <dcterms:created xsi:type="dcterms:W3CDTF">2019-05-03T14:17:05Z</dcterms:created>
  <dcterms:modified xsi:type="dcterms:W3CDTF">2022-12-01T13:42:43Z</dcterms:modified>
  <cp:category/>
  <cp:contentStatus/>
</cp:coreProperties>
</file>